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50131-120924" sheetId="1" r:id="rId4"/>
    <sheet state="visible" name="transpose" sheetId="2" r:id="rId5"/>
    <sheet state="visible" name="tranpose value" sheetId="3" r:id="rId6"/>
    <sheet state="visible" name="Final" sheetId="4" r:id="rId7"/>
    <sheet state="visible" name="AvgMonthMid" sheetId="5" r:id="rId8"/>
    <sheet state="visible" name="SymbolSectorIndustry" sheetId="6" r:id="rId9"/>
  </sheets>
  <definedNames/>
  <calcPr/>
</workbook>
</file>

<file path=xl/sharedStrings.xml><?xml version="1.0" encoding="utf-8"?>
<sst xmlns="http://schemas.openxmlformats.org/spreadsheetml/2006/main" count="2911" uniqueCount="1306">
  <si>
    <t>year</t>
  </si>
  <si>
    <t>month</t>
  </si>
  <si>
    <t>AVG_AAPL_mid</t>
  </si>
  <si>
    <t>AVG_ABBV_mid</t>
  </si>
  <si>
    <t>AVG_ABT_mid</t>
  </si>
  <si>
    <t>AVG_ACN_mid</t>
  </si>
  <si>
    <t>AVG_ADBE_mid</t>
  </si>
  <si>
    <t>AVG_ADI_mid</t>
  </si>
  <si>
    <t>AVG_ADM_mid</t>
  </si>
  <si>
    <t>AVG_ADP_mid</t>
  </si>
  <si>
    <t>AVG_ADSK_mid</t>
  </si>
  <si>
    <t>AVG_AEE_mid</t>
  </si>
  <si>
    <t>AVG_AEP_mid</t>
  </si>
  <si>
    <t>AVG_AES_mid</t>
  </si>
  <si>
    <t>AVG_AFL_mid</t>
  </si>
  <si>
    <t>AVG_AIG_mid</t>
  </si>
  <si>
    <t>AVG_AIZ_mid</t>
  </si>
  <si>
    <t>AVG_AKAM_mid</t>
  </si>
  <si>
    <t>AVG_ALL_mid</t>
  </si>
  <si>
    <t>AVG_ALLE_mid</t>
  </si>
  <si>
    <t>AVG_AMAT_mid</t>
  </si>
  <si>
    <t>AVG_AME_mid</t>
  </si>
  <si>
    <t>AVG_AMGN_mid</t>
  </si>
  <si>
    <t>AVG_AMP_mid</t>
  </si>
  <si>
    <t>AVG_AMT_mid</t>
  </si>
  <si>
    <t>AVG_AMZN_mid</t>
  </si>
  <si>
    <t>AVG_AON_mid</t>
  </si>
  <si>
    <t>AVG_APA_mid</t>
  </si>
  <si>
    <t>AVG_APD_mid</t>
  </si>
  <si>
    <t>AVG_APH_mid</t>
  </si>
  <si>
    <t>AVG_APTV_mid</t>
  </si>
  <si>
    <t>AVG_AVB_mid</t>
  </si>
  <si>
    <t>AVG_AVY_mid</t>
  </si>
  <si>
    <t>AVG_AXP_mid</t>
  </si>
  <si>
    <t>AVG_AZO_mid</t>
  </si>
  <si>
    <t>AVG_BA_mid</t>
  </si>
  <si>
    <t>AVG_BAC_mid</t>
  </si>
  <si>
    <t>AVG_BAX_mid</t>
  </si>
  <si>
    <t>AVG_BBY_mid</t>
  </si>
  <si>
    <t>AVG_BDX_mid</t>
  </si>
  <si>
    <t>AVG_BEN_mid</t>
  </si>
  <si>
    <t>AVG_BF_B_mid</t>
  </si>
  <si>
    <t>AVG_BIIB_mid</t>
  </si>
  <si>
    <t>AVG_BK_mid</t>
  </si>
  <si>
    <t>AVG_BKNG_mid</t>
  </si>
  <si>
    <t>AVG_BLK_mid</t>
  </si>
  <si>
    <t>AVG_BMY_mid</t>
  </si>
  <si>
    <t>AVG_BRK_B_mid</t>
  </si>
  <si>
    <t>AVG_BSX_mid</t>
  </si>
  <si>
    <t>AVG_BWA_mid</t>
  </si>
  <si>
    <t>AVG_BXP_mid</t>
  </si>
  <si>
    <t>AVG_C_mid</t>
  </si>
  <si>
    <t>AVG_CAG_mid</t>
  </si>
  <si>
    <t>AVG_CAH_mid</t>
  </si>
  <si>
    <t>AVG_CAT_mid</t>
  </si>
  <si>
    <t>AVG_CB_mid</t>
  </si>
  <si>
    <t>AVG_CBRE_mid</t>
  </si>
  <si>
    <t>AVG_CCI_mid</t>
  </si>
  <si>
    <t>AVG_CCL_mid</t>
  </si>
  <si>
    <t>AVG_CF_mid</t>
  </si>
  <si>
    <t>AVG_CHRW_mid</t>
  </si>
  <si>
    <t>AVG_CI_mid</t>
  </si>
  <si>
    <t>AVG_CINF_mid</t>
  </si>
  <si>
    <t>AVG_CL_mid</t>
  </si>
  <si>
    <t>AVG_CLX_mid</t>
  </si>
  <si>
    <t>AVG_CMCSA_mid</t>
  </si>
  <si>
    <t>AVG_CME_mid</t>
  </si>
  <si>
    <t>AVG_CMG_mid</t>
  </si>
  <si>
    <t>AVG_CMI_mid</t>
  </si>
  <si>
    <t>AVG_CMS_mid</t>
  </si>
  <si>
    <t>AVG_CNP_mid</t>
  </si>
  <si>
    <t>AVG_COF_mid</t>
  </si>
  <si>
    <t>AVG_COP_mid</t>
  </si>
  <si>
    <t>AVG_COST_mid</t>
  </si>
  <si>
    <t>AVG_CPB_mid</t>
  </si>
  <si>
    <t>AVG_CRM_mid</t>
  </si>
  <si>
    <t>AVG_CSCO_mid</t>
  </si>
  <si>
    <t>AVG_CSX_mid</t>
  </si>
  <si>
    <t>AVG_CTAS_mid</t>
  </si>
  <si>
    <t>AVG_CTSH_mid</t>
  </si>
  <si>
    <t>AVG_CVS_mid</t>
  </si>
  <si>
    <t>AVG_CVX_mid</t>
  </si>
  <si>
    <t>AVG_D_mid</t>
  </si>
  <si>
    <t>AVG_DAL_mid</t>
  </si>
  <si>
    <t>AVG_DE_mid</t>
  </si>
  <si>
    <t>AVG_DFS_mid</t>
  </si>
  <si>
    <t>AVG_DG_mid</t>
  </si>
  <si>
    <t>AVG_DGX_mid</t>
  </si>
  <si>
    <t>AVG_DHI_mid</t>
  </si>
  <si>
    <t>AVG_DHR_mid</t>
  </si>
  <si>
    <t>AVG_DIS_mid</t>
  </si>
  <si>
    <t>AVG_DLTR_mid</t>
  </si>
  <si>
    <t>AVG_DOV_mid</t>
  </si>
  <si>
    <t>AVG_DRI_mid</t>
  </si>
  <si>
    <t>AVG_DTE_mid</t>
  </si>
  <si>
    <t>AVG_DUK_mid</t>
  </si>
  <si>
    <t>AVG_DVA_mid</t>
  </si>
  <si>
    <t>AVG_DVN_mid</t>
  </si>
  <si>
    <t>AVG_EA_mid</t>
  </si>
  <si>
    <t>AVG_EBAY_mid</t>
  </si>
  <si>
    <t>AVG_ECL_mid</t>
  </si>
  <si>
    <t>AVG_ED_mid</t>
  </si>
  <si>
    <t>AVG_EFX_mid</t>
  </si>
  <si>
    <t>AVG_EIX_mid</t>
  </si>
  <si>
    <t>AVG_EL_mid</t>
  </si>
  <si>
    <t>AVG_EMN_mid</t>
  </si>
  <si>
    <t>AVG_EMR_mid</t>
  </si>
  <si>
    <t>AVG_EOG_mid</t>
  </si>
  <si>
    <t>AVG_EQR_mid</t>
  </si>
  <si>
    <t>AVG_ES_mid</t>
  </si>
  <si>
    <t>AVG_ETN_mid</t>
  </si>
  <si>
    <t>AVG_ETR_mid</t>
  </si>
  <si>
    <t>AVG_EW_mid</t>
  </si>
  <si>
    <t>AVG_EXC_mid</t>
  </si>
  <si>
    <t>AVG_EXPD_mid</t>
  </si>
  <si>
    <t>AVG_EXPE_mid</t>
  </si>
  <si>
    <t>AVG_F_mid</t>
  </si>
  <si>
    <t>AVG_FAST_mid</t>
  </si>
  <si>
    <t>AVG_FCX_mid</t>
  </si>
  <si>
    <t>AVG_FDX_mid</t>
  </si>
  <si>
    <t>AVG_FE_mid</t>
  </si>
  <si>
    <t>AVG_FFIV_mid</t>
  </si>
  <si>
    <t>AVG_FIS_mid</t>
  </si>
  <si>
    <t>AVG_FITB_mid</t>
  </si>
  <si>
    <t>AVG_FMC_mid</t>
  </si>
  <si>
    <t>AVG_FOXA_mid</t>
  </si>
  <si>
    <t>AVG_GD_mid</t>
  </si>
  <si>
    <t>AVG_GE_mid</t>
  </si>
  <si>
    <t>AVG_GILD_mid</t>
  </si>
  <si>
    <t>AVG_GIS_mid</t>
  </si>
  <si>
    <t>AVG_GLW_mid</t>
  </si>
  <si>
    <t>AVG_GM_mid</t>
  </si>
  <si>
    <t>AVG_GOOGL_mid</t>
  </si>
  <si>
    <t>AVG_GPC_mid</t>
  </si>
  <si>
    <t>AVG_GRMN_mid</t>
  </si>
  <si>
    <t>AVG_GS_mid</t>
  </si>
  <si>
    <t>AVG_GWW_mid</t>
  </si>
  <si>
    <t>AVG_HAL_mid</t>
  </si>
  <si>
    <t>AVG_HAS_mid</t>
  </si>
  <si>
    <t>AVG_HBAN_mid</t>
  </si>
  <si>
    <t>AVG_HD_mid</t>
  </si>
  <si>
    <t>AVG_HES_mid</t>
  </si>
  <si>
    <t>AVG_HIG_mid</t>
  </si>
  <si>
    <t>AVG_HON_mid</t>
  </si>
  <si>
    <t>AVG_HPQ_mid</t>
  </si>
  <si>
    <t>AVG_HRL_mid</t>
  </si>
  <si>
    <t>AVG_HST_mid</t>
  </si>
  <si>
    <t>AVG_HSY_mid</t>
  </si>
  <si>
    <t>AVG_HUM_mid</t>
  </si>
  <si>
    <t>AVG_IBM_mid</t>
  </si>
  <si>
    <t>AVG_ICE_mid</t>
  </si>
  <si>
    <t>AVG_IFF_mid</t>
  </si>
  <si>
    <t>AVG_INTC_mid</t>
  </si>
  <si>
    <t>AVG_INTU_mid</t>
  </si>
  <si>
    <t>AVG_IP_mid</t>
  </si>
  <si>
    <t>AVG_IPG_mid</t>
  </si>
  <si>
    <t>AVG_IR_mid</t>
  </si>
  <si>
    <t>AVG_IRM_mid</t>
  </si>
  <si>
    <t>AVG_ISRG_mid</t>
  </si>
  <si>
    <t>AVG_ITW_mid</t>
  </si>
  <si>
    <t>AVG_IVZ_mid</t>
  </si>
  <si>
    <t>AVG_JCI_mid</t>
  </si>
  <si>
    <t>AVG_JNJ_mid</t>
  </si>
  <si>
    <t>AVG_JNPR_mid</t>
  </si>
  <si>
    <t>AVG_JPM_mid</t>
  </si>
  <si>
    <t>AVG_K_mid</t>
  </si>
  <si>
    <t>AVG_KEY_mid</t>
  </si>
  <si>
    <t>AVG_KIM_mid</t>
  </si>
  <si>
    <t>AVG_KLAC_mid</t>
  </si>
  <si>
    <t>AVG_KMB_mid</t>
  </si>
  <si>
    <t>AVG_KMI_mid</t>
  </si>
  <si>
    <t>AVG_KMX_mid</t>
  </si>
  <si>
    <t>AVG_KO_mid</t>
  </si>
  <si>
    <t>AVG_KR_mid</t>
  </si>
  <si>
    <t>AVG_L_mid</t>
  </si>
  <si>
    <t>AVG_LEN_mid</t>
  </si>
  <si>
    <t>AVG_LH_mid</t>
  </si>
  <si>
    <t>AVG_LLY_mid</t>
  </si>
  <si>
    <t>AVG_LMT_mid</t>
  </si>
  <si>
    <t>AVG_LOW_mid</t>
  </si>
  <si>
    <t>AVG_LRCX_mid</t>
  </si>
  <si>
    <t>AVG_LUV_mid</t>
  </si>
  <si>
    <t>AVG_LYB_mid</t>
  </si>
  <si>
    <t>AVG_MA_mid</t>
  </si>
  <si>
    <t>AVG_MAR_mid</t>
  </si>
  <si>
    <t>AVG_MAS_mid</t>
  </si>
  <si>
    <t>AVG_MCD_mid</t>
  </si>
  <si>
    <t>AVG_MCHP_mid</t>
  </si>
  <si>
    <t>AVG_MCK_mid</t>
  </si>
  <si>
    <t>AVG_MCO_mid</t>
  </si>
  <si>
    <t>AVG_MDLZ_mid</t>
  </si>
  <si>
    <t>AVG_MDT_mid</t>
  </si>
  <si>
    <t>AVG_MET_mid</t>
  </si>
  <si>
    <t>AVG_MHK_mid</t>
  </si>
  <si>
    <t>AVG_MKC_mid</t>
  </si>
  <si>
    <t>AVG_MMC_mid</t>
  </si>
  <si>
    <t>AVG_MMM_mid</t>
  </si>
  <si>
    <t>AVG_MNST_mid</t>
  </si>
  <si>
    <t>AVG_MO_mid</t>
  </si>
  <si>
    <t>AVG_MOS_mid</t>
  </si>
  <si>
    <t>AVG_MPC_mid</t>
  </si>
  <si>
    <t>AVG_MRK_mid</t>
  </si>
  <si>
    <t>AVG_MS_mid</t>
  </si>
  <si>
    <t>AVG_MSFT_mid</t>
  </si>
  <si>
    <t>AVG_MSI_mid</t>
  </si>
  <si>
    <t>AVG_MTB_mid</t>
  </si>
  <si>
    <t>AVG_MU_mid</t>
  </si>
  <si>
    <t>AVG_NDAQ_mid</t>
  </si>
  <si>
    <t>AVG_NEE_mid</t>
  </si>
  <si>
    <t>AVG_NEM_mid</t>
  </si>
  <si>
    <t>AVG_NFLX_mid</t>
  </si>
  <si>
    <t>AVG_NI_mid</t>
  </si>
  <si>
    <t>AVG_NKE_mid</t>
  </si>
  <si>
    <t>AVG_NOC_mid</t>
  </si>
  <si>
    <t>AVG_NRG_mid</t>
  </si>
  <si>
    <t>AVG_NSC_mid</t>
  </si>
  <si>
    <t>AVG_NTAP_mid</t>
  </si>
  <si>
    <t>AVG_NTRS_mid</t>
  </si>
  <si>
    <t>AVG_NUE_mid</t>
  </si>
  <si>
    <t>AVG_NVDA_mid</t>
  </si>
  <si>
    <t>AVG_NWSA_mid</t>
  </si>
  <si>
    <t>AVG_OKE_mid</t>
  </si>
  <si>
    <t>AVG_OMC_mid</t>
  </si>
  <si>
    <t>AVG_ORCL_mid</t>
  </si>
  <si>
    <t>AVG_ORLY_mid</t>
  </si>
  <si>
    <t>AVG_OXY_mid</t>
  </si>
  <si>
    <t>AVG_PAYX_mid</t>
  </si>
  <si>
    <t>AVG_PCAR_mid</t>
  </si>
  <si>
    <t>AVG_PEG_mid</t>
  </si>
  <si>
    <t>AVG_PEP_mid</t>
  </si>
  <si>
    <t>AVG_PFE_mid</t>
  </si>
  <si>
    <t>AVG_PFG_mid</t>
  </si>
  <si>
    <t>AVG_PG_mid</t>
  </si>
  <si>
    <t>AVG_PGR_mid</t>
  </si>
  <si>
    <t>AVG_PH_mid</t>
  </si>
  <si>
    <t>AVG_PHM_mid</t>
  </si>
  <si>
    <t>AVG_PLD_mid</t>
  </si>
  <si>
    <t>AVG_PM_mid</t>
  </si>
  <si>
    <t>AVG_PNC_mid</t>
  </si>
  <si>
    <t>AVG_PNR_mid</t>
  </si>
  <si>
    <t>AVG_PNW_mid</t>
  </si>
  <si>
    <t>AVG_PPG_mid</t>
  </si>
  <si>
    <t>AVG_PPL_mid</t>
  </si>
  <si>
    <t>AVG_PRU_mid</t>
  </si>
  <si>
    <t>AVG_PSA_mid</t>
  </si>
  <si>
    <t>AVG_PSX_mid</t>
  </si>
  <si>
    <t>AVG_PWR_mid</t>
  </si>
  <si>
    <t>AVG_QCOM_mid</t>
  </si>
  <si>
    <t>AVG_REGN_mid</t>
  </si>
  <si>
    <t>AVG_RF_mid</t>
  </si>
  <si>
    <t>AVG_RL_mid</t>
  </si>
  <si>
    <t>AVG_ROK_mid</t>
  </si>
  <si>
    <t>AVG_ROP_mid</t>
  </si>
  <si>
    <t>AVG_ROST_mid</t>
  </si>
  <si>
    <t>AVG_RSG_mid</t>
  </si>
  <si>
    <t>AVG_SBUX_mid</t>
  </si>
  <si>
    <t>AVG_SCHW_mid</t>
  </si>
  <si>
    <t>AVG_SHW_mid</t>
  </si>
  <si>
    <t>AVG_SJM_mid</t>
  </si>
  <si>
    <t>AVG_SLB_mid</t>
  </si>
  <si>
    <t>AVG_SNA_mid</t>
  </si>
  <si>
    <t>AVG_SO_mid</t>
  </si>
  <si>
    <t>AVG_SPG_mid</t>
  </si>
  <si>
    <t>AVG_SPGI_mid</t>
  </si>
  <si>
    <t>AVG_SRE_mid</t>
  </si>
  <si>
    <t>AVG_STT_mid</t>
  </si>
  <si>
    <t>AVG_STX_mid</t>
  </si>
  <si>
    <t>AVG_STZ_mid</t>
  </si>
  <si>
    <t>AVG_SWK_mid</t>
  </si>
  <si>
    <t>AVG_SYK_mid</t>
  </si>
  <si>
    <t>AVG_SYY_mid</t>
  </si>
  <si>
    <t>AVG_T_mid</t>
  </si>
  <si>
    <t>AVG_TAP_mid</t>
  </si>
  <si>
    <t>AVG_TEL_mid</t>
  </si>
  <si>
    <t>AVG_TGT_mid</t>
  </si>
  <si>
    <t>AVG_TJX_mid</t>
  </si>
  <si>
    <t>AVG_TMO_mid</t>
  </si>
  <si>
    <t>AVG_TPR_mid</t>
  </si>
  <si>
    <t>AVG_TROW_mid</t>
  </si>
  <si>
    <t>AVG_TRV_mid</t>
  </si>
  <si>
    <t>AVG_TSN_mid</t>
  </si>
  <si>
    <t>AVG_TXN_mid</t>
  </si>
  <si>
    <t>AVG_TXT_mid</t>
  </si>
  <si>
    <t>AVG_UNH_mid</t>
  </si>
  <si>
    <t>AVG_UNP_mid</t>
  </si>
  <si>
    <t>AVG_UPS_mid</t>
  </si>
  <si>
    <t>AVG_USB_mid</t>
  </si>
  <si>
    <t>AVG_V_mid</t>
  </si>
  <si>
    <t>AVG_VLO_mid</t>
  </si>
  <si>
    <t>AVG_VMC_mid</t>
  </si>
  <si>
    <t>AVG_VRSN_mid</t>
  </si>
  <si>
    <t>AVG_VRTX_mid</t>
  </si>
  <si>
    <t>AVG_VTR_mid</t>
  </si>
  <si>
    <t>AVG_VZ_mid</t>
  </si>
  <si>
    <t>AVG_WAT_mid</t>
  </si>
  <si>
    <t>AVG_WBA_mid</t>
  </si>
  <si>
    <t>AVG_WDC_mid</t>
  </si>
  <si>
    <t>AVG_WEC_mid</t>
  </si>
  <si>
    <t>AVG_WELL_mid</t>
  </si>
  <si>
    <t>AVG_WFC_mid</t>
  </si>
  <si>
    <t>AVG_WM_mid</t>
  </si>
  <si>
    <t>AVG_WMB_mid</t>
  </si>
  <si>
    <t>AVG_WMT_mid</t>
  </si>
  <si>
    <t>AVG_WY_mid</t>
  </si>
  <si>
    <t>AVG_WYNN_mid</t>
  </si>
  <si>
    <t>AVG_XEL_mid</t>
  </si>
  <si>
    <t>AVG_XOM_mid</t>
  </si>
  <si>
    <t>AVG_XYL_mid</t>
  </si>
  <si>
    <t>AVG_YUM_mid</t>
  </si>
  <si>
    <t>AVG_ZBH_mid</t>
  </si>
  <si>
    <t>AVG_ZTS_mid</t>
  </si>
  <si>
    <t>AVG_TSCO_mid</t>
  </si>
  <si>
    <t>AVG_CMA_mid</t>
  </si>
  <si>
    <t>AVG_RHI_mid</t>
  </si>
  <si>
    <t>AVG_VFC_mid</t>
  </si>
  <si>
    <t>AVG_XRAY_mid</t>
  </si>
  <si>
    <t>AVG_WHR_mid</t>
  </si>
  <si>
    <t>AVG_ZION_mid</t>
  </si>
  <si>
    <t>AVG_SEE_mid</t>
  </si>
  <si>
    <t>AVG_LNC_mid</t>
  </si>
  <si>
    <t>AVG_NWL_mid</t>
  </si>
  <si>
    <t>AVG_FI_mid</t>
  </si>
  <si>
    <t>AVG_ESS_mid</t>
  </si>
  <si>
    <t>AVG_VNO_mid</t>
  </si>
  <si>
    <t>AVG_PVH_mid</t>
  </si>
  <si>
    <t>AVG_ELV_mid</t>
  </si>
  <si>
    <t>AVG_AVGO_mid</t>
  </si>
  <si>
    <t>AVG_META_mid</t>
  </si>
  <si>
    <t>AVG_BALL_mid</t>
  </si>
  <si>
    <t>AVG_WBD_mid</t>
  </si>
  <si>
    <t>AVG_LEG_mid</t>
  </si>
  <si>
    <t>AVG_WU_mid</t>
  </si>
  <si>
    <t>AVG_CTRA_mid</t>
  </si>
  <si>
    <t>AVG_NOV_mid</t>
  </si>
  <si>
    <t>AVG_PRGO_mid</t>
  </si>
  <si>
    <t>AVG_UNM_mid</t>
  </si>
  <si>
    <t>AVG_LB_mid</t>
  </si>
  <si>
    <t>AVG_MLM_mid</t>
  </si>
  <si>
    <t>AVG_FLS_mid</t>
  </si>
  <si>
    <t>AVG_XRX_mid</t>
  </si>
  <si>
    <t>AVG_FTI_mid</t>
  </si>
  <si>
    <t>AVG_AIV_mid</t>
  </si>
  <si>
    <t>AVG_VTRS_mid</t>
  </si>
  <si>
    <t>AVG_PCG_mid</t>
  </si>
  <si>
    <t>AVG_HRB_mid</t>
  </si>
  <si>
    <t>AVG_KSS_mid</t>
  </si>
  <si>
    <t>AVG_LUMN_mid</t>
  </si>
  <si>
    <t>AVG_UAA_mid</t>
  </si>
  <si>
    <t>AVG_HOG_mid</t>
  </si>
  <si>
    <t>AVG_JWN_mid</t>
  </si>
  <si>
    <t>AVG_HP_mid</t>
  </si>
  <si>
    <t>timestamp</t>
  </si>
  <si>
    <t>Ticker</t>
  </si>
  <si>
    <t>BF-B</t>
  </si>
  <si>
    <t>BRK-B</t>
  </si>
  <si>
    <t>Sector</t>
  </si>
  <si>
    <t>Industry</t>
  </si>
  <si>
    <t>AVG_mid_Jan2014</t>
  </si>
  <si>
    <t>AVG_mid_Feb2014</t>
  </si>
  <si>
    <t>AVG_mid_Mar2014</t>
  </si>
  <si>
    <t>AVG_mid_Apr2014</t>
  </si>
  <si>
    <t>AVG_mid_May2014</t>
  </si>
  <si>
    <t>AVG_mid_Jun2014</t>
  </si>
  <si>
    <t>AVG_mid_Jul2014</t>
  </si>
  <si>
    <t>AVG_mid_Aug2014</t>
  </si>
  <si>
    <t>AVG_mid_Sep2014</t>
  </si>
  <si>
    <t>AVG_mid_Oct2014</t>
  </si>
  <si>
    <t>AVG_mid_Nov2014</t>
  </si>
  <si>
    <t>AVG_mid_Dec2014</t>
  </si>
  <si>
    <t>AVG_mid_Jan2015</t>
  </si>
  <si>
    <t>AVG_mid_Feb2015</t>
  </si>
  <si>
    <t>AVG_mid_Mar2015</t>
  </si>
  <si>
    <t>AVG_mid_Apr2015</t>
  </si>
  <si>
    <t>AVG_mid_May2015</t>
  </si>
  <si>
    <t>AVG_mid_Jun2015</t>
  </si>
  <si>
    <t>AVG_mid_Jul2015</t>
  </si>
  <si>
    <t>AVG_mid_Aug2015</t>
  </si>
  <si>
    <t>AVG_mid_Sep2015</t>
  </si>
  <si>
    <t>AVG_mid_Oct2015</t>
  </si>
  <si>
    <t>AVG_mid_Nov2015</t>
  </si>
  <si>
    <t>AVG_mid_Dec2015</t>
  </si>
  <si>
    <t>AVG_mid_Jan2016</t>
  </si>
  <si>
    <t>AVG_mid_Feb2016</t>
  </si>
  <si>
    <t>AVG_mid_Mar2016</t>
  </si>
  <si>
    <t>AVG_mid_Apr2016</t>
  </si>
  <si>
    <t>AVG_mid_May2016</t>
  </si>
  <si>
    <t>AVG_mid_Jun2016</t>
  </si>
  <si>
    <t>AVG_mid_Jul2016</t>
  </si>
  <si>
    <t>AVG_mid_Aug2016</t>
  </si>
  <si>
    <t>AVG_mid_Sep2016</t>
  </si>
  <si>
    <t>AVG_mid_Oct2016</t>
  </si>
  <si>
    <t>AVG_mid_Nov2016</t>
  </si>
  <si>
    <t>AVG_mid_Dec2016</t>
  </si>
  <si>
    <t>AVG_mid_Jan2017</t>
  </si>
  <si>
    <t>AVG_mid_Feb2017</t>
  </si>
  <si>
    <t>AVG_mid_Mar2017</t>
  </si>
  <si>
    <t>AVG_mid_Apr2017</t>
  </si>
  <si>
    <t>AVG_mid_May2017</t>
  </si>
  <si>
    <t>AVG_mid_Jun2017</t>
  </si>
  <si>
    <t>AVG_mid_Jul2017</t>
  </si>
  <si>
    <t>AVG_mid_Aug2017</t>
  </si>
  <si>
    <t>AVG_mid_Sep2017</t>
  </si>
  <si>
    <t>AVG_mid_Oct2017</t>
  </si>
  <si>
    <t>AVG_mid_Nov2017</t>
  </si>
  <si>
    <t>AVG_mid_Dec2017</t>
  </si>
  <si>
    <t>AVG_mid_Jan2018</t>
  </si>
  <si>
    <t>AVG_mid_Feb2018</t>
  </si>
  <si>
    <t>AVG_mid_Mar2018</t>
  </si>
  <si>
    <t>AVG_mid_Apr2018</t>
  </si>
  <si>
    <t>AVG_mid_May2018</t>
  </si>
  <si>
    <t>AVG_mid_Jun2018</t>
  </si>
  <si>
    <t>AVG_mid_Jul2018</t>
  </si>
  <si>
    <t>AVG_mid_Aug2018</t>
  </si>
  <si>
    <t>AVG_mid_Sep2018</t>
  </si>
  <si>
    <t>AVG_mid_Oct2018</t>
  </si>
  <si>
    <t>AVG_mid_Nov2018</t>
  </si>
  <si>
    <t>AVG_mid_Dec2018</t>
  </si>
  <si>
    <t>AVG_mid_Jan2019</t>
  </si>
  <si>
    <t>AVG_mid_Feb2019</t>
  </si>
  <si>
    <t>AVG_mid_Mar2019</t>
  </si>
  <si>
    <t>AVG_mid_Apr2019</t>
  </si>
  <si>
    <t>AVG_mid_May2019</t>
  </si>
  <si>
    <t>AVG_mid_Jun2019</t>
  </si>
  <si>
    <t>AVG_mid_Jul2019</t>
  </si>
  <si>
    <t>AVG_mid_Aug2019</t>
  </si>
  <si>
    <t>AVG_mid_Sep2019</t>
  </si>
  <si>
    <t>AVG_mid_Oct2019</t>
  </si>
  <si>
    <t>AVG_mid_Nov2019</t>
  </si>
  <si>
    <t>AVG_mid_Dec2019</t>
  </si>
  <si>
    <t>AVG_mid_Jan2020</t>
  </si>
  <si>
    <t>AVG_mid_Feb2020</t>
  </si>
  <si>
    <t>AVG_mid_Mar2020</t>
  </si>
  <si>
    <t>AVG_mid_Apr2020</t>
  </si>
  <si>
    <t>AVG_mid_May2020</t>
  </si>
  <si>
    <t>AVG_mid_Jun2020</t>
  </si>
  <si>
    <t>AVG_mid_Jul2020</t>
  </si>
  <si>
    <t>AVG_mid_Aug2020</t>
  </si>
  <si>
    <t>AVG_mid_Sep2020</t>
  </si>
  <si>
    <t>AVG_mid_Oct2020</t>
  </si>
  <si>
    <t>AVG_mid_Nov2020</t>
  </si>
  <si>
    <t>AVG_mid_Dec2020</t>
  </si>
  <si>
    <t>AVG_mid_Jan2021</t>
  </si>
  <si>
    <t>AVG_mid_Feb2021</t>
  </si>
  <si>
    <t>AVG_mid_Mar2021</t>
  </si>
  <si>
    <t>AVG_mid_Apr2021</t>
  </si>
  <si>
    <t>AVG_mid_May2021</t>
  </si>
  <si>
    <t>AVG_mid_Jun2021</t>
  </si>
  <si>
    <t>AVG_mid_Jul2021</t>
  </si>
  <si>
    <t>AVG_mid_Aug2021</t>
  </si>
  <si>
    <t>AVG_mid_Sep2021</t>
  </si>
  <si>
    <t>AVG_mid_Oct2021</t>
  </si>
  <si>
    <t>AVG_mid_Nov2021</t>
  </si>
  <si>
    <t>AVG_mid_Dec2021</t>
  </si>
  <si>
    <t>AVG_mid_Jan2022</t>
  </si>
  <si>
    <t>AVG_mid_Feb2022</t>
  </si>
  <si>
    <t>AVG_mid_Mar2022</t>
  </si>
  <si>
    <t>AVG_mid_Apr2022</t>
  </si>
  <si>
    <t>AVG_mid_May2022</t>
  </si>
  <si>
    <t>AVG_mid_Jun2022</t>
  </si>
  <si>
    <t>AVG_mid_Jul2022</t>
  </si>
  <si>
    <t>AVG_mid_Aug2022</t>
  </si>
  <si>
    <t>AVG_mid_Sep2022</t>
  </si>
  <si>
    <t>AVG_mid_Oct2022</t>
  </si>
  <si>
    <t>AVG_mid_Nov2022</t>
  </si>
  <si>
    <t>AVG_mid_Dec2022</t>
  </si>
  <si>
    <t>AVG_mid_Jan2023</t>
  </si>
  <si>
    <t>AVG_mid_Feb2023</t>
  </si>
  <si>
    <t>AVG_mid_Mar2023</t>
  </si>
  <si>
    <t>AVG_mid_Apr2023</t>
  </si>
  <si>
    <t>AVG_mid_May2023</t>
  </si>
  <si>
    <t>AVG_mid_Jun2023</t>
  </si>
  <si>
    <t>AVG_mid_Jul2023</t>
  </si>
  <si>
    <t>AVG_mid_Aug2023</t>
  </si>
  <si>
    <t>AVG_mid_Sep2023</t>
  </si>
  <si>
    <t>AVG_mid_Oct2023</t>
  </si>
  <si>
    <t>AVG_mid_Nov2023</t>
  </si>
  <si>
    <t>AVG_mid_Dec2023</t>
  </si>
  <si>
    <t>AVG_mid_Jan2024</t>
  </si>
  <si>
    <t>AVG_mid_Feb2024</t>
  </si>
  <si>
    <t>AVG_mid_Mar2024</t>
  </si>
  <si>
    <t>AVG_mid_Apr2024</t>
  </si>
  <si>
    <t>AVG_mid_May2024</t>
  </si>
  <si>
    <t>AVG_mid_Jun2024</t>
  </si>
  <si>
    <t>AVG_mid_Jul2024</t>
  </si>
  <si>
    <t>AVG_mid_Aug2024</t>
  </si>
  <si>
    <t>AVG_mid_Sep2024</t>
  </si>
  <si>
    <t>AVG_mid_Oct2024</t>
  </si>
  <si>
    <t>AVG_mid_Nov2024</t>
  </si>
  <si>
    <t>AVG_mid_Dec2024</t>
  </si>
  <si>
    <t>AVG_mid_Jan2025</t>
  </si>
  <si>
    <t>AAPL</t>
  </si>
  <si>
    <t>Technology</t>
  </si>
  <si>
    <t>Consumer Electronics</t>
  </si>
  <si>
    <t>ABBV</t>
  </si>
  <si>
    <t>Healthcare</t>
  </si>
  <si>
    <t>Drug Manufacturers - General</t>
  </si>
  <si>
    <t>ABT</t>
  </si>
  <si>
    <t>Medical Devices</t>
  </si>
  <si>
    <t>ACN</t>
  </si>
  <si>
    <t>Information Technology Services</t>
  </si>
  <si>
    <t>ADBE</t>
  </si>
  <si>
    <t>Software - Infrastructure</t>
  </si>
  <si>
    <t>ADI</t>
  </si>
  <si>
    <t>Semiconductors</t>
  </si>
  <si>
    <t>ADM</t>
  </si>
  <si>
    <t>Consumer Defensive</t>
  </si>
  <si>
    <t>Farm Products</t>
  </si>
  <si>
    <t>ADP</t>
  </si>
  <si>
    <t>Software - Application</t>
  </si>
  <si>
    <t>ADSK</t>
  </si>
  <si>
    <t>AEE</t>
  </si>
  <si>
    <t>Utilities</t>
  </si>
  <si>
    <t>Utilities - Regulated Electric</t>
  </si>
  <si>
    <t>AEP</t>
  </si>
  <si>
    <t>AES</t>
  </si>
  <si>
    <t>Utilities - Diversified</t>
  </si>
  <si>
    <t>AFL</t>
  </si>
  <si>
    <t>Financial Services</t>
  </si>
  <si>
    <t>Insurance - Life</t>
  </si>
  <si>
    <t>AIG</t>
  </si>
  <si>
    <t>Insurance - Diversified</t>
  </si>
  <si>
    <t>AIZ</t>
  </si>
  <si>
    <t>Insurance - Property &amp; Casualty</t>
  </si>
  <si>
    <t>AKAM</t>
  </si>
  <si>
    <t>ALL</t>
  </si>
  <si>
    <t>ALLE</t>
  </si>
  <si>
    <t>Industrials</t>
  </si>
  <si>
    <t>Security &amp; Protection Services</t>
  </si>
  <si>
    <t>AMAT</t>
  </si>
  <si>
    <t>Semiconductor Equipment &amp; Materials</t>
  </si>
  <si>
    <t>AME</t>
  </si>
  <si>
    <t>Specialty Industrial Machinery</t>
  </si>
  <si>
    <t>AMGN</t>
  </si>
  <si>
    <t>AMP</t>
  </si>
  <si>
    <t>Asset Management</t>
  </si>
  <si>
    <t>AMT</t>
  </si>
  <si>
    <t>Real Estate</t>
  </si>
  <si>
    <t>REIT - Specialty</t>
  </si>
  <si>
    <t>AMZN</t>
  </si>
  <si>
    <t>Consumer Cyclical</t>
  </si>
  <si>
    <t>Internet Retail</t>
  </si>
  <si>
    <t>AON</t>
  </si>
  <si>
    <t>Insurance Brokers</t>
  </si>
  <si>
    <t>APA</t>
  </si>
  <si>
    <t>Energy</t>
  </si>
  <si>
    <t>Oil &amp; Gas E&amp;P</t>
  </si>
  <si>
    <t>APD</t>
  </si>
  <si>
    <t>Basic Materials</t>
  </si>
  <si>
    <t>Specialty Chemicals</t>
  </si>
  <si>
    <t>APH</t>
  </si>
  <si>
    <t>Electronic Components</t>
  </si>
  <si>
    <t>APTV</t>
  </si>
  <si>
    <t>Auto Parts</t>
  </si>
  <si>
    <t>AVB</t>
  </si>
  <si>
    <t>REIT - Residential</t>
  </si>
  <si>
    <t>AVY</t>
  </si>
  <si>
    <t>Packaging &amp; Containers</t>
  </si>
  <si>
    <t>AXP</t>
  </si>
  <si>
    <t>Credit Services</t>
  </si>
  <si>
    <t>AZO</t>
  </si>
  <si>
    <t>Specialty Retail</t>
  </si>
  <si>
    <t>BA</t>
  </si>
  <si>
    <t>Aerospace &amp; Defense</t>
  </si>
  <si>
    <t>BAC</t>
  </si>
  <si>
    <t>Banks - Diversified</t>
  </si>
  <si>
    <t>BAX</t>
  </si>
  <si>
    <t>Medical Instruments &amp; Supplies</t>
  </si>
  <si>
    <t>BBY</t>
  </si>
  <si>
    <t>BDX</t>
  </si>
  <si>
    <t>BEN</t>
  </si>
  <si>
    <t>Beverages - Wineries &amp; Distilleries</t>
  </si>
  <si>
    <t>BIIB</t>
  </si>
  <si>
    <t>BK</t>
  </si>
  <si>
    <t>BKNG</t>
  </si>
  <si>
    <t>Travel Services</t>
  </si>
  <si>
    <t>BLK</t>
  </si>
  <si>
    <t>BMY</t>
  </si>
  <si>
    <t>BSX</t>
  </si>
  <si>
    <t>BWA</t>
  </si>
  <si>
    <t>BXP</t>
  </si>
  <si>
    <t>REIT - Office</t>
  </si>
  <si>
    <t>C</t>
  </si>
  <si>
    <t>CAG</t>
  </si>
  <si>
    <t>Packaged Foods</t>
  </si>
  <si>
    <t>CAH</t>
  </si>
  <si>
    <t>Medical Distribution</t>
  </si>
  <si>
    <t>CAT</t>
  </si>
  <si>
    <t>Farm &amp; Heavy Construction Machinery</t>
  </si>
  <si>
    <t>CB</t>
  </si>
  <si>
    <t>CBRE</t>
  </si>
  <si>
    <t>Real Estate Services</t>
  </si>
  <si>
    <t>CCI</t>
  </si>
  <si>
    <t>CCL</t>
  </si>
  <si>
    <t>CF</t>
  </si>
  <si>
    <t>Agricultural Inputs</t>
  </si>
  <si>
    <t>CHRW</t>
  </si>
  <si>
    <t>Integrated Freight &amp; Logistics</t>
  </si>
  <si>
    <t>CI</t>
  </si>
  <si>
    <t>Healthcare Plans</t>
  </si>
  <si>
    <t>CINF</t>
  </si>
  <si>
    <t>CL</t>
  </si>
  <si>
    <t>Household &amp; Personal Products</t>
  </si>
  <si>
    <t>CLX</t>
  </si>
  <si>
    <t>CMCSA</t>
  </si>
  <si>
    <t>Communication Services</t>
  </si>
  <si>
    <t>Telecom Services</t>
  </si>
  <si>
    <t>CME</t>
  </si>
  <si>
    <t>Financial Data &amp; Stock Exchanges</t>
  </si>
  <si>
    <t>CMG</t>
  </si>
  <si>
    <t>Restaurants</t>
  </si>
  <si>
    <t>CMI</t>
  </si>
  <si>
    <t>CMS</t>
  </si>
  <si>
    <t>CNP</t>
  </si>
  <si>
    <t>COF</t>
  </si>
  <si>
    <t>COP</t>
  </si>
  <si>
    <t>COST</t>
  </si>
  <si>
    <t>Discount Stores</t>
  </si>
  <si>
    <t>CPB</t>
  </si>
  <si>
    <t>CRM</t>
  </si>
  <si>
    <t>CSCO</t>
  </si>
  <si>
    <t>Communication Equipment</t>
  </si>
  <si>
    <t>CSX</t>
  </si>
  <si>
    <t>Railroads</t>
  </si>
  <si>
    <t>CTAS</t>
  </si>
  <si>
    <t>Specialty Business Services</t>
  </si>
  <si>
    <t>CTSH</t>
  </si>
  <si>
    <t>CVS</t>
  </si>
  <si>
    <t>CVX</t>
  </si>
  <si>
    <t>Oil &amp; Gas Integrated</t>
  </si>
  <si>
    <t>D</t>
  </si>
  <si>
    <t>DAL</t>
  </si>
  <si>
    <t>Airlines</t>
  </si>
  <si>
    <t>DE</t>
  </si>
  <si>
    <t>DFS</t>
  </si>
  <si>
    <t>DG</t>
  </si>
  <si>
    <t>DGX</t>
  </si>
  <si>
    <t>Diagnostics &amp; Research</t>
  </si>
  <si>
    <t>DHI</t>
  </si>
  <si>
    <t>Residential Construction</t>
  </si>
  <si>
    <t>DHR</t>
  </si>
  <si>
    <t>DIS</t>
  </si>
  <si>
    <t>Entertainment</t>
  </si>
  <si>
    <t>DLTR</t>
  </si>
  <si>
    <t>DOV</t>
  </si>
  <si>
    <t>DRI</t>
  </si>
  <si>
    <t>DTE</t>
  </si>
  <si>
    <t>DUK</t>
  </si>
  <si>
    <t>DVA</t>
  </si>
  <si>
    <t>Medical Care Facilities</t>
  </si>
  <si>
    <t>DVN</t>
  </si>
  <si>
    <t>EA</t>
  </si>
  <si>
    <t>Electronic Gaming &amp; Multimedia</t>
  </si>
  <si>
    <t>EBAY</t>
  </si>
  <si>
    <t>ECL</t>
  </si>
  <si>
    <t>ED</t>
  </si>
  <si>
    <t>EFX</t>
  </si>
  <si>
    <t>Consulting Services</t>
  </si>
  <si>
    <t>EIX</t>
  </si>
  <si>
    <t>EL</t>
  </si>
  <si>
    <t>EMN</t>
  </si>
  <si>
    <t>EMR</t>
  </si>
  <si>
    <t>EOG</t>
  </si>
  <si>
    <t>EQR</t>
  </si>
  <si>
    <t>ES</t>
  </si>
  <si>
    <t>ETN</t>
  </si>
  <si>
    <t>ETR</t>
  </si>
  <si>
    <t>EW</t>
  </si>
  <si>
    <t>EXC</t>
  </si>
  <si>
    <t>EXPD</t>
  </si>
  <si>
    <t>EXPE</t>
  </si>
  <si>
    <t>F</t>
  </si>
  <si>
    <t>Auto Manufacturers</t>
  </si>
  <si>
    <t>FAST</t>
  </si>
  <si>
    <t>Industrial Distribution</t>
  </si>
  <si>
    <t>FCX</t>
  </si>
  <si>
    <t>Copper</t>
  </si>
  <si>
    <t>FDX</t>
  </si>
  <si>
    <t>FE</t>
  </si>
  <si>
    <t>FFIV</t>
  </si>
  <si>
    <t>FIS</t>
  </si>
  <si>
    <t>FITB</t>
  </si>
  <si>
    <t>Banks - Regional</t>
  </si>
  <si>
    <t>FMC</t>
  </si>
  <si>
    <t>FOXA</t>
  </si>
  <si>
    <t>GD</t>
  </si>
  <si>
    <t>GE</t>
  </si>
  <si>
    <t>GILD</t>
  </si>
  <si>
    <t>GIS</t>
  </si>
  <si>
    <t>GLW</t>
  </si>
  <si>
    <t>GM</t>
  </si>
  <si>
    <t>GOOGL</t>
  </si>
  <si>
    <t>Internet Content &amp; Information</t>
  </si>
  <si>
    <t>GPC</t>
  </si>
  <si>
    <t>GRMN</t>
  </si>
  <si>
    <t>Scientific &amp; Technical Instruments</t>
  </si>
  <si>
    <t>GS</t>
  </si>
  <si>
    <t>Capital Markets</t>
  </si>
  <si>
    <t>GWW</t>
  </si>
  <si>
    <t>HAL</t>
  </si>
  <si>
    <t>Oil &amp; Gas Equipment &amp; Services</t>
  </si>
  <si>
    <t>HAS</t>
  </si>
  <si>
    <t>Leisure</t>
  </si>
  <si>
    <t>HBAN</t>
  </si>
  <si>
    <t>HD</t>
  </si>
  <si>
    <t>Home Improvement Retail</t>
  </si>
  <si>
    <t>HES</t>
  </si>
  <si>
    <t>HIG</t>
  </si>
  <si>
    <t>HON</t>
  </si>
  <si>
    <t>Conglomerates</t>
  </si>
  <si>
    <t>HPQ</t>
  </si>
  <si>
    <t>Computer Hardware</t>
  </si>
  <si>
    <t>HRL</t>
  </si>
  <si>
    <t>HST</t>
  </si>
  <si>
    <t>REIT - Hotel &amp; Motel</t>
  </si>
  <si>
    <t>HSY</t>
  </si>
  <si>
    <t>Confectioners</t>
  </si>
  <si>
    <t>HUM</t>
  </si>
  <si>
    <t>IBM</t>
  </si>
  <si>
    <t>ICE</t>
  </si>
  <si>
    <t>IFF</t>
  </si>
  <si>
    <t>INTC</t>
  </si>
  <si>
    <t>INTU</t>
  </si>
  <si>
    <t>IP</t>
  </si>
  <si>
    <t>IPG</t>
  </si>
  <si>
    <t>Advertising Agencies</t>
  </si>
  <si>
    <t>IR</t>
  </si>
  <si>
    <t>IRM</t>
  </si>
  <si>
    <t>ISRG</t>
  </si>
  <si>
    <t>ITW</t>
  </si>
  <si>
    <t>IVZ</t>
  </si>
  <si>
    <t>JCI</t>
  </si>
  <si>
    <t>Building Products &amp; Equipment</t>
  </si>
  <si>
    <t>JNJ</t>
  </si>
  <si>
    <t>JNPR</t>
  </si>
  <si>
    <t>JPM</t>
  </si>
  <si>
    <t>K</t>
  </si>
  <si>
    <t>KEY</t>
  </si>
  <si>
    <t>KIM</t>
  </si>
  <si>
    <t>REIT - Retail</t>
  </si>
  <si>
    <t>KLAC</t>
  </si>
  <si>
    <t>KMB</t>
  </si>
  <si>
    <t>KMI</t>
  </si>
  <si>
    <t>Oil &amp; Gas Midstream</t>
  </si>
  <si>
    <t>KMX</t>
  </si>
  <si>
    <t>Auto &amp; Truck Dealerships</t>
  </si>
  <si>
    <t>KO</t>
  </si>
  <si>
    <t>Beverages - Non-Alcoholic</t>
  </si>
  <si>
    <t>KR</t>
  </si>
  <si>
    <t>Grocery Stores</t>
  </si>
  <si>
    <t>L</t>
  </si>
  <si>
    <t>LEN</t>
  </si>
  <si>
    <t>LH</t>
  </si>
  <si>
    <t>LLY</t>
  </si>
  <si>
    <t>LMT</t>
  </si>
  <si>
    <t>LOW</t>
  </si>
  <si>
    <t>LRCX</t>
  </si>
  <si>
    <t>LUV</t>
  </si>
  <si>
    <t>LYB</t>
  </si>
  <si>
    <t>MA</t>
  </si>
  <si>
    <t>MAR</t>
  </si>
  <si>
    <t>Lodging</t>
  </si>
  <si>
    <t>MAS</t>
  </si>
  <si>
    <t>MCD</t>
  </si>
  <si>
    <t>MCHP</t>
  </si>
  <si>
    <t>MCK</t>
  </si>
  <si>
    <t>MCO</t>
  </si>
  <si>
    <t>MDLZ</t>
  </si>
  <si>
    <t>MDT</t>
  </si>
  <si>
    <t>MET</t>
  </si>
  <si>
    <t>MHK</t>
  </si>
  <si>
    <t>Furnishings, Fixtures &amp; Appliances</t>
  </si>
  <si>
    <t>MKC</t>
  </si>
  <si>
    <t>MMC</t>
  </si>
  <si>
    <t>MMM</t>
  </si>
  <si>
    <t>MNST</t>
  </si>
  <si>
    <t>MO</t>
  </si>
  <si>
    <t>Tobacco</t>
  </si>
  <si>
    <t>MOS</t>
  </si>
  <si>
    <t>MPC</t>
  </si>
  <si>
    <t>Oil &amp; Gas Refining &amp; Marketing</t>
  </si>
  <si>
    <t>MRK</t>
  </si>
  <si>
    <t>MS</t>
  </si>
  <si>
    <t>MSFT</t>
  </si>
  <si>
    <t>MSI</t>
  </si>
  <si>
    <t>MTB</t>
  </si>
  <si>
    <t>MU</t>
  </si>
  <si>
    <t>NDAQ</t>
  </si>
  <si>
    <t>NEE</t>
  </si>
  <si>
    <t>NEM</t>
  </si>
  <si>
    <t>Gold</t>
  </si>
  <si>
    <t>NFLX</t>
  </si>
  <si>
    <t>NI</t>
  </si>
  <si>
    <t>Utilities - Regulated Gas</t>
  </si>
  <si>
    <t>NKE</t>
  </si>
  <si>
    <t>Footwear &amp; Accessories</t>
  </si>
  <si>
    <t>NOC</t>
  </si>
  <si>
    <t>NRG</t>
  </si>
  <si>
    <t>Utilities - Independent Power Producers</t>
  </si>
  <si>
    <t>NSC</t>
  </si>
  <si>
    <t>NTAP</t>
  </si>
  <si>
    <t>NTRS</t>
  </si>
  <si>
    <t>NUE</t>
  </si>
  <si>
    <t>Steel</t>
  </si>
  <si>
    <t>NVDA</t>
  </si>
  <si>
    <t>NWSA</t>
  </si>
  <si>
    <t>OKE</t>
  </si>
  <si>
    <t>OMC</t>
  </si>
  <si>
    <t>ORCL</t>
  </si>
  <si>
    <t>ORLY</t>
  </si>
  <si>
    <t>OXY</t>
  </si>
  <si>
    <t>PAYX</t>
  </si>
  <si>
    <t>PCAR</t>
  </si>
  <si>
    <t>PEG</t>
  </si>
  <si>
    <t>PEP</t>
  </si>
  <si>
    <t>PFE</t>
  </si>
  <si>
    <t>PFG</t>
  </si>
  <si>
    <t>PG</t>
  </si>
  <si>
    <t>PGR</t>
  </si>
  <si>
    <t>PH</t>
  </si>
  <si>
    <t>PHM</t>
  </si>
  <si>
    <t>PLD</t>
  </si>
  <si>
    <t>REIT - Industrial</t>
  </si>
  <si>
    <t>PM</t>
  </si>
  <si>
    <t>PNC</t>
  </si>
  <si>
    <t>PNR</t>
  </si>
  <si>
    <t>PNW</t>
  </si>
  <si>
    <t>PPG</t>
  </si>
  <si>
    <t>PPL</t>
  </si>
  <si>
    <t>PRU</t>
  </si>
  <si>
    <t>PSA</t>
  </si>
  <si>
    <t>PSX</t>
  </si>
  <si>
    <t>PWR</t>
  </si>
  <si>
    <t>Engineering &amp; Construction</t>
  </si>
  <si>
    <t>QCOM</t>
  </si>
  <si>
    <t>REGN</t>
  </si>
  <si>
    <t>Biotechnology</t>
  </si>
  <si>
    <t>RF</t>
  </si>
  <si>
    <t>RL</t>
  </si>
  <si>
    <t>Apparel Manufacturing</t>
  </si>
  <si>
    <t>ROK</t>
  </si>
  <si>
    <t>ROP</t>
  </si>
  <si>
    <t>ROST</t>
  </si>
  <si>
    <t>Apparel Retail</t>
  </si>
  <si>
    <t>RSG</t>
  </si>
  <si>
    <t>Waste Management</t>
  </si>
  <si>
    <t>SBUX</t>
  </si>
  <si>
    <t>SCHW</t>
  </si>
  <si>
    <t>SHW</t>
  </si>
  <si>
    <t>SJM</t>
  </si>
  <si>
    <t>SLB</t>
  </si>
  <si>
    <t>SNA</t>
  </si>
  <si>
    <t>Tools &amp; Accessories</t>
  </si>
  <si>
    <t>SO</t>
  </si>
  <si>
    <t>SPG</t>
  </si>
  <si>
    <t>SPGI</t>
  </si>
  <si>
    <t>SRE</t>
  </si>
  <si>
    <t>STT</t>
  </si>
  <si>
    <t>STX</t>
  </si>
  <si>
    <t>STZ</t>
  </si>
  <si>
    <t>Beverages - Brewers</t>
  </si>
  <si>
    <t>SWK</t>
  </si>
  <si>
    <t>SYK</t>
  </si>
  <si>
    <t>SYY</t>
  </si>
  <si>
    <t>Food Distribution</t>
  </si>
  <si>
    <t>T</t>
  </si>
  <si>
    <t>TAP</t>
  </si>
  <si>
    <t>TEL</t>
  </si>
  <si>
    <t>TGT</t>
  </si>
  <si>
    <t>TJX</t>
  </si>
  <si>
    <t>TMO</t>
  </si>
  <si>
    <t>TPR</t>
  </si>
  <si>
    <t>Luxury Goods</t>
  </si>
  <si>
    <t>TROW</t>
  </si>
  <si>
    <t>TRV</t>
  </si>
  <si>
    <t>TSN</t>
  </si>
  <si>
    <t>TXN</t>
  </si>
  <si>
    <t>TXT</t>
  </si>
  <si>
    <t>UNH</t>
  </si>
  <si>
    <t>UNP</t>
  </si>
  <si>
    <t>UPS</t>
  </si>
  <si>
    <t>USB</t>
  </si>
  <si>
    <t>V</t>
  </si>
  <si>
    <t>VLO</t>
  </si>
  <si>
    <t>VMC</t>
  </si>
  <si>
    <t>Building Materials</t>
  </si>
  <si>
    <t>VRSN</t>
  </si>
  <si>
    <t>VRTX</t>
  </si>
  <si>
    <t>VTR</t>
  </si>
  <si>
    <t>REIT - Healthcare Facilities</t>
  </si>
  <si>
    <t>VZ</t>
  </si>
  <si>
    <t>WAT</t>
  </si>
  <si>
    <t>WBA</t>
  </si>
  <si>
    <t>Pharmaceutical Retailers</t>
  </si>
  <si>
    <t>WDC</t>
  </si>
  <si>
    <t>WEC</t>
  </si>
  <si>
    <t>WELL</t>
  </si>
  <si>
    <t>WFC</t>
  </si>
  <si>
    <t>WM</t>
  </si>
  <si>
    <t>WMB</t>
  </si>
  <si>
    <t>WMT</t>
  </si>
  <si>
    <t>WY</t>
  </si>
  <si>
    <t>WYNN</t>
  </si>
  <si>
    <t>Resorts &amp; Casinos</t>
  </si>
  <si>
    <t>XEL</t>
  </si>
  <si>
    <t>XOM</t>
  </si>
  <si>
    <t>XYL</t>
  </si>
  <si>
    <t>YUM</t>
  </si>
  <si>
    <t>ZBH</t>
  </si>
  <si>
    <t>ZTS</t>
  </si>
  <si>
    <t>Drug Manufacturers - Specialty &amp; Generic</t>
  </si>
  <si>
    <t>TSCO</t>
  </si>
  <si>
    <t>CMA</t>
  </si>
  <si>
    <t>RHI</t>
  </si>
  <si>
    <t>Staffing &amp; Employment Services</t>
  </si>
  <si>
    <t>VFC</t>
  </si>
  <si>
    <t>XRAY</t>
  </si>
  <si>
    <t>WHR</t>
  </si>
  <si>
    <t>ZION</t>
  </si>
  <si>
    <t>SEE</t>
  </si>
  <si>
    <t>LNC</t>
  </si>
  <si>
    <t>NWL</t>
  </si>
  <si>
    <t>FI</t>
  </si>
  <si>
    <t>ESS</t>
  </si>
  <si>
    <t>VNO</t>
  </si>
  <si>
    <t>PVH</t>
  </si>
  <si>
    <t>ELV</t>
  </si>
  <si>
    <t>AVGO</t>
  </si>
  <si>
    <t>META</t>
  </si>
  <si>
    <t>BALL</t>
  </si>
  <si>
    <t>WBD</t>
  </si>
  <si>
    <t>LEG</t>
  </si>
  <si>
    <t>WU</t>
  </si>
  <si>
    <t>CTRA</t>
  </si>
  <si>
    <t>NOV</t>
  </si>
  <si>
    <t>PRGO</t>
  </si>
  <si>
    <t>UNM</t>
  </si>
  <si>
    <t>LB</t>
  </si>
  <si>
    <t>MLM</t>
  </si>
  <si>
    <t>FLS</t>
  </si>
  <si>
    <t>XRX</t>
  </si>
  <si>
    <t>FTI</t>
  </si>
  <si>
    <t>AIV</t>
  </si>
  <si>
    <t>VTRS</t>
  </si>
  <si>
    <t>PCG</t>
  </si>
  <si>
    <t>HRB</t>
  </si>
  <si>
    <t>Personal Services</t>
  </si>
  <si>
    <t>KSS</t>
  </si>
  <si>
    <t>Department Stores</t>
  </si>
  <si>
    <t>LUMN</t>
  </si>
  <si>
    <t>UAA</t>
  </si>
  <si>
    <t>HOG</t>
  </si>
  <si>
    <t>Recreational Vehicles</t>
  </si>
  <si>
    <t>JWN</t>
  </si>
  <si>
    <t>HP</t>
  </si>
  <si>
    <t>Oil &amp; Gas Drilling</t>
  </si>
  <si>
    <t>date_date</t>
  </si>
  <si>
    <t>field name</t>
  </si>
  <si>
    <t>AAPL_mid</t>
  </si>
  <si>
    <t>ABBV_mid</t>
  </si>
  <si>
    <t>ABT_mid</t>
  </si>
  <si>
    <t>ACN_mid</t>
  </si>
  <si>
    <t>ADBE_mid</t>
  </si>
  <si>
    <t>ADI_mid</t>
  </si>
  <si>
    <t>ADM_mid</t>
  </si>
  <si>
    <t>ADP_mid</t>
  </si>
  <si>
    <t>ADSK_mid</t>
  </si>
  <si>
    <t>AEE_mid</t>
  </si>
  <si>
    <t>AEP_mid</t>
  </si>
  <si>
    <t>AES_mid</t>
  </si>
  <si>
    <t>AFL_mid</t>
  </si>
  <si>
    <t>AIG_mid</t>
  </si>
  <si>
    <t>AIZ_mid</t>
  </si>
  <si>
    <t>AKAM_mid</t>
  </si>
  <si>
    <t>ALL_mid</t>
  </si>
  <si>
    <t>ALLE_mid</t>
  </si>
  <si>
    <t>AMAT_mid</t>
  </si>
  <si>
    <t>AME_mid</t>
  </si>
  <si>
    <t>AMGN_mid</t>
  </si>
  <si>
    <t>AMP_mid</t>
  </si>
  <si>
    <t>AMT_mid</t>
  </si>
  <si>
    <t>AMZN_mid</t>
  </si>
  <si>
    <t>AON_mid</t>
  </si>
  <si>
    <t>APA_mid</t>
  </si>
  <si>
    <t>APD_mid</t>
  </si>
  <si>
    <t>APH_mid</t>
  </si>
  <si>
    <t>APTV_mid</t>
  </si>
  <si>
    <t>AVB_mid</t>
  </si>
  <si>
    <t>AVY_mid</t>
  </si>
  <si>
    <t>AXP_mid</t>
  </si>
  <si>
    <t>AZO_mid</t>
  </si>
  <si>
    <t>BA_mid</t>
  </si>
  <si>
    <t>BAC_mid</t>
  </si>
  <si>
    <t>BAX_mid</t>
  </si>
  <si>
    <t>BBY_mid</t>
  </si>
  <si>
    <t>BDX_mid</t>
  </si>
  <si>
    <t>BEN_mid</t>
  </si>
  <si>
    <t>BF-B_mid</t>
  </si>
  <si>
    <t>BIIB_mid</t>
  </si>
  <si>
    <t>BK_mid</t>
  </si>
  <si>
    <t>BKNG_mid</t>
  </si>
  <si>
    <t>BLK_mid</t>
  </si>
  <si>
    <t>BMY_mid</t>
  </si>
  <si>
    <t>BRK-B_mid</t>
  </si>
  <si>
    <t>BSX_mid</t>
  </si>
  <si>
    <t>BWA_mid</t>
  </si>
  <si>
    <t>BXP_mid</t>
  </si>
  <si>
    <t>C_mid</t>
  </si>
  <si>
    <t>CAG_mid</t>
  </si>
  <si>
    <t>CAH_mid</t>
  </si>
  <si>
    <t>CAT_mid</t>
  </si>
  <si>
    <t>CB_mid</t>
  </si>
  <si>
    <t>CBRE_mid</t>
  </si>
  <si>
    <t>CCI_mid</t>
  </si>
  <si>
    <t>CCL_mid</t>
  </si>
  <si>
    <t>CF_mid</t>
  </si>
  <si>
    <t>CHRW_mid</t>
  </si>
  <si>
    <t>CI_mid</t>
  </si>
  <si>
    <t>CINF_mid</t>
  </si>
  <si>
    <t>CL_mid</t>
  </si>
  <si>
    <t>CLX_mid</t>
  </si>
  <si>
    <t>CMCSA_mid</t>
  </si>
  <si>
    <t>CME_mid</t>
  </si>
  <si>
    <t>CMG_mid</t>
  </si>
  <si>
    <t>CMI_mid</t>
  </si>
  <si>
    <t>CMS_mid</t>
  </si>
  <si>
    <t>CNP_mid</t>
  </si>
  <si>
    <t>COF_mid</t>
  </si>
  <si>
    <t>COP_mid</t>
  </si>
  <si>
    <t>COST_mid</t>
  </si>
  <si>
    <t>CPB_mid</t>
  </si>
  <si>
    <t>CRM_mid</t>
  </si>
  <si>
    <t>CSCO_mid</t>
  </si>
  <si>
    <t>CSX_mid</t>
  </si>
  <si>
    <t>CTAS_mid</t>
  </si>
  <si>
    <t>CTSH_mid</t>
  </si>
  <si>
    <t>CVS_mid</t>
  </si>
  <si>
    <t>CVX_mid</t>
  </si>
  <si>
    <t>D_mid</t>
  </si>
  <si>
    <t>DAL_mid</t>
  </si>
  <si>
    <t>DE_mid</t>
  </si>
  <si>
    <t>DFS_mid</t>
  </si>
  <si>
    <t>DG_mid</t>
  </si>
  <si>
    <t>DGX_mid</t>
  </si>
  <si>
    <t>DHI_mid</t>
  </si>
  <si>
    <t>DHR_mid</t>
  </si>
  <si>
    <t>DIS_mid</t>
  </si>
  <si>
    <t>DLTR_mid</t>
  </si>
  <si>
    <t>DOV_mid</t>
  </si>
  <si>
    <t>DRI_mid</t>
  </si>
  <si>
    <t>DTE_mid</t>
  </si>
  <si>
    <t>DUK_mid</t>
  </si>
  <si>
    <t>DVA_mid</t>
  </si>
  <si>
    <t>DVN_mid</t>
  </si>
  <si>
    <t>EA_mid</t>
  </si>
  <si>
    <t>EBAY_mid</t>
  </si>
  <si>
    <t>ECL_mid</t>
  </si>
  <si>
    <t>ED_mid</t>
  </si>
  <si>
    <t>EFX_mid</t>
  </si>
  <si>
    <t>EIX_mid</t>
  </si>
  <si>
    <t>EL_mid</t>
  </si>
  <si>
    <t>EMN_mid</t>
  </si>
  <si>
    <t>EMR_mid</t>
  </si>
  <si>
    <t>EOG_mid</t>
  </si>
  <si>
    <t>EQR_mid</t>
  </si>
  <si>
    <t>ES_mid</t>
  </si>
  <si>
    <t>ETN_mid</t>
  </si>
  <si>
    <t>ETR_mid</t>
  </si>
  <si>
    <t>EW_mid</t>
  </si>
  <si>
    <t>EXC_mid</t>
  </si>
  <si>
    <t>EXPD_mid</t>
  </si>
  <si>
    <t>EXPE_mid</t>
  </si>
  <si>
    <t>F_mid</t>
  </si>
  <si>
    <t>FAST_mid</t>
  </si>
  <si>
    <t>FCX_mid</t>
  </si>
  <si>
    <t>FDX_mid</t>
  </si>
  <si>
    <t>FE_mid</t>
  </si>
  <si>
    <t>FFIV_mid</t>
  </si>
  <si>
    <t>FIS_mid</t>
  </si>
  <si>
    <t>FITB_mid</t>
  </si>
  <si>
    <t>FMC_mid</t>
  </si>
  <si>
    <t>FOXA_mid</t>
  </si>
  <si>
    <t>GD_mid</t>
  </si>
  <si>
    <t>GE_mid</t>
  </si>
  <si>
    <t>GILD_mid</t>
  </si>
  <si>
    <t>GIS_mid</t>
  </si>
  <si>
    <t>GLW_mid</t>
  </si>
  <si>
    <t>GM_mid</t>
  </si>
  <si>
    <t>GOOGL_mid</t>
  </si>
  <si>
    <t>GPC_mid</t>
  </si>
  <si>
    <t>GRMN_mid</t>
  </si>
  <si>
    <t>GS_mid</t>
  </si>
  <si>
    <t>GWW_mid</t>
  </si>
  <si>
    <t>HAL_mid</t>
  </si>
  <si>
    <t>HAS_mid</t>
  </si>
  <si>
    <t>HBAN_mid</t>
  </si>
  <si>
    <t>HD_mid</t>
  </si>
  <si>
    <t>HES_mid</t>
  </si>
  <si>
    <t>HIG_mid</t>
  </si>
  <si>
    <t>HON_mid</t>
  </si>
  <si>
    <t>HPQ_mid</t>
  </si>
  <si>
    <t>HRL_mid</t>
  </si>
  <si>
    <t>HST_mid</t>
  </si>
  <si>
    <t>HSY_mid</t>
  </si>
  <si>
    <t>HUM_mid</t>
  </si>
  <si>
    <t>IBM_mid</t>
  </si>
  <si>
    <t>ICE_mid</t>
  </si>
  <si>
    <t>IFF_mid</t>
  </si>
  <si>
    <t>INTC_mid</t>
  </si>
  <si>
    <t>INTU_mid</t>
  </si>
  <si>
    <t>IP_mid</t>
  </si>
  <si>
    <t>IPG_mid</t>
  </si>
  <si>
    <t>IR_mid</t>
  </si>
  <si>
    <t>IRM_mid</t>
  </si>
  <si>
    <t>ISRG_mid</t>
  </si>
  <si>
    <t>ITW_mid</t>
  </si>
  <si>
    <t>IVZ_mid</t>
  </si>
  <si>
    <t>JCI_mid</t>
  </si>
  <si>
    <t>JNJ_mid</t>
  </si>
  <si>
    <t>JNPR_mid</t>
  </si>
  <si>
    <t>JPM_mid</t>
  </si>
  <si>
    <t>K_mid</t>
  </si>
  <si>
    <t>KEY_mid</t>
  </si>
  <si>
    <t>KIM_mid</t>
  </si>
  <si>
    <t>KLAC_mid</t>
  </si>
  <si>
    <t>KMB_mid</t>
  </si>
  <si>
    <t>KMI_mid</t>
  </si>
  <si>
    <t>KMX_mid</t>
  </si>
  <si>
    <t>KO_mid</t>
  </si>
  <si>
    <t>KR_mid</t>
  </si>
  <si>
    <t>L_mid</t>
  </si>
  <si>
    <t>LEN_mid</t>
  </si>
  <si>
    <t>LH_mid</t>
  </si>
  <si>
    <t>LLY_mid</t>
  </si>
  <si>
    <t>LMT_mid</t>
  </si>
  <si>
    <t>LOW_mid</t>
  </si>
  <si>
    <t>LRCX_mid</t>
  </si>
  <si>
    <t>LUV_mid</t>
  </si>
  <si>
    <t>LYB_mid</t>
  </si>
  <si>
    <t>MA_mid</t>
  </si>
  <si>
    <t>MAR_mid</t>
  </si>
  <si>
    <t>MAS_mid</t>
  </si>
  <si>
    <t>MCD_mid</t>
  </si>
  <si>
    <t>MCHP_mid</t>
  </si>
  <si>
    <t>MCK_mid</t>
  </si>
  <si>
    <t>MCO_mid</t>
  </si>
  <si>
    <t>MDLZ_mid</t>
  </si>
  <si>
    <t>MDT_mid</t>
  </si>
  <si>
    <t>MET_mid</t>
  </si>
  <si>
    <t>MHK_mid</t>
  </si>
  <si>
    <t>MKC_mid</t>
  </si>
  <si>
    <t>MMC_mid</t>
  </si>
  <si>
    <t>MMM_mid</t>
  </si>
  <si>
    <t>MNST_mid</t>
  </si>
  <si>
    <t>MO_mid</t>
  </si>
  <si>
    <t>MOS_mid</t>
  </si>
  <si>
    <t>MPC_mid</t>
  </si>
  <si>
    <t>MRK_mid</t>
  </si>
  <si>
    <t>MS_mid</t>
  </si>
  <si>
    <t>MSFT_mid</t>
  </si>
  <si>
    <t>MSI_mid</t>
  </si>
  <si>
    <t>MTB_mid</t>
  </si>
  <si>
    <t>MU_mid</t>
  </si>
  <si>
    <t>NDAQ_mid</t>
  </si>
  <si>
    <t>NEE_mid</t>
  </si>
  <si>
    <t>NEM_mid</t>
  </si>
  <si>
    <t>NFLX_mid</t>
  </si>
  <si>
    <t>NI_mid</t>
  </si>
  <si>
    <t>NKE_mid</t>
  </si>
  <si>
    <t>NOC_mid</t>
  </si>
  <si>
    <t>NRG_mid</t>
  </si>
  <si>
    <t>NSC_mid</t>
  </si>
  <si>
    <t>NTAP_mid</t>
  </si>
  <si>
    <t>NTRS_mid</t>
  </si>
  <si>
    <t>NUE_mid</t>
  </si>
  <si>
    <t>NVDA_mid</t>
  </si>
  <si>
    <t>NWSA_mid</t>
  </si>
  <si>
    <t>OKE_mid</t>
  </si>
  <si>
    <t>OMC_mid</t>
  </si>
  <si>
    <t>ORCL_mid</t>
  </si>
  <si>
    <t>ORLY_mid</t>
  </si>
  <si>
    <t>OXY_mid</t>
  </si>
  <si>
    <t>PAYX_mid</t>
  </si>
  <si>
    <t>PCAR_mid</t>
  </si>
  <si>
    <t>PEG_mid</t>
  </si>
  <si>
    <t>PEP_mid</t>
  </si>
  <si>
    <t>PFE_mid</t>
  </si>
  <si>
    <t>PFG_mid</t>
  </si>
  <si>
    <t>PG_mid</t>
  </si>
  <si>
    <t>PGR_mid</t>
  </si>
  <si>
    <t>PH_mid</t>
  </si>
  <si>
    <t>PHM_mid</t>
  </si>
  <si>
    <t>PLD_mid</t>
  </si>
  <si>
    <t>PM_mid</t>
  </si>
  <si>
    <t>PNC_mid</t>
  </si>
  <si>
    <t>PNR_mid</t>
  </si>
  <si>
    <t>PNW_mid</t>
  </si>
  <si>
    <t>PPG_mid</t>
  </si>
  <si>
    <t>PPL_mid</t>
  </si>
  <si>
    <t>PRU_mid</t>
  </si>
  <si>
    <t>PSA_mid</t>
  </si>
  <si>
    <t>PSX_mid</t>
  </si>
  <si>
    <t>PWR_mid</t>
  </si>
  <si>
    <t>QCOM_mid</t>
  </si>
  <si>
    <t>REGN_mid</t>
  </si>
  <si>
    <t>RF_mid</t>
  </si>
  <si>
    <t>RL_mid</t>
  </si>
  <si>
    <t>ROK_mid</t>
  </si>
  <si>
    <t>ROP_mid</t>
  </si>
  <si>
    <t>ROST_mid</t>
  </si>
  <si>
    <t>RSG_mid</t>
  </si>
  <si>
    <t>SBUX_mid</t>
  </si>
  <si>
    <t>SCHW_mid</t>
  </si>
  <si>
    <t>SHW_mid</t>
  </si>
  <si>
    <t>SJM_mid</t>
  </si>
  <si>
    <t>SLB_mid</t>
  </si>
  <si>
    <t>SNA_mid</t>
  </si>
  <si>
    <t>SO_mid</t>
  </si>
  <si>
    <t>SPG_mid</t>
  </si>
  <si>
    <t>SPGI_mid</t>
  </si>
  <si>
    <t>SRE_mid</t>
  </si>
  <si>
    <t>STT_mid</t>
  </si>
  <si>
    <t>STX_mid</t>
  </si>
  <si>
    <t>STZ_mid</t>
  </si>
  <si>
    <t>SWK_mid</t>
  </si>
  <si>
    <t>SYK_mid</t>
  </si>
  <si>
    <t>SYY_mid</t>
  </si>
  <si>
    <t>T_mid</t>
  </si>
  <si>
    <t>TAP_mid</t>
  </si>
  <si>
    <t>TEL_mid</t>
  </si>
  <si>
    <t>TGT_mid</t>
  </si>
  <si>
    <t>TJX_mid</t>
  </si>
  <si>
    <t>TMO_mid</t>
  </si>
  <si>
    <t>TPR_mid</t>
  </si>
  <si>
    <t>TROW_mid</t>
  </si>
  <si>
    <t>TRV_mid</t>
  </si>
  <si>
    <t>TSN_mid</t>
  </si>
  <si>
    <t>TXN_mid</t>
  </si>
  <si>
    <t>TXT_mid</t>
  </si>
  <si>
    <t>UNH_mid</t>
  </si>
  <si>
    <t>UNP_mid</t>
  </si>
  <si>
    <t>UPS_mid</t>
  </si>
  <si>
    <t>USB_mid</t>
  </si>
  <si>
    <t>V_mid</t>
  </si>
  <si>
    <t>VLO_mid</t>
  </si>
  <si>
    <t>VMC_mid</t>
  </si>
  <si>
    <t>VRSN_mid</t>
  </si>
  <si>
    <t>VRTX_mid</t>
  </si>
  <si>
    <t>VTR_mid</t>
  </si>
  <si>
    <t>VZ_mid</t>
  </si>
  <si>
    <t>WAT_mid</t>
  </si>
  <si>
    <t>WBA_mid</t>
  </si>
  <si>
    <t>WDC_mid</t>
  </si>
  <si>
    <t>WEC_mid</t>
  </si>
  <si>
    <t>WELL_mid</t>
  </si>
  <si>
    <t>WFC_mid</t>
  </si>
  <si>
    <t>WM_mid</t>
  </si>
  <si>
    <t>WMB_mid</t>
  </si>
  <si>
    <t>WMT_mid</t>
  </si>
  <si>
    <t>WY_mid</t>
  </si>
  <si>
    <t>WYNN_mid</t>
  </si>
  <si>
    <t>XEL_mid</t>
  </si>
  <si>
    <t>XOM_mid</t>
  </si>
  <si>
    <t>XYL_mid</t>
  </si>
  <si>
    <t>YUM_mid</t>
  </si>
  <si>
    <t>ZBH_mid</t>
  </si>
  <si>
    <t>ZTS_mid</t>
  </si>
  <si>
    <t>TSCO_mid</t>
  </si>
  <si>
    <t>CMA_mid</t>
  </si>
  <si>
    <t>RHI_mid</t>
  </si>
  <si>
    <t>VFC_mid</t>
  </si>
  <si>
    <t>XRAY_mid</t>
  </si>
  <si>
    <t>WHR_mid</t>
  </si>
  <si>
    <t>ZION_mid</t>
  </si>
  <si>
    <t>SEE_mid</t>
  </si>
  <si>
    <t>LNC_mid</t>
  </si>
  <si>
    <t>NWL_mid</t>
  </si>
  <si>
    <t>FI_mid</t>
  </si>
  <si>
    <t>ESS_mid</t>
  </si>
  <si>
    <t>VNO_mid</t>
  </si>
  <si>
    <t>PVH_mid</t>
  </si>
  <si>
    <t>ELV_mid</t>
  </si>
  <si>
    <t>AVGO_mid</t>
  </si>
  <si>
    <t>META_mid</t>
  </si>
  <si>
    <t>BALL_mid</t>
  </si>
  <si>
    <t>WBD_mid</t>
  </si>
  <si>
    <t>LEG_mid</t>
  </si>
  <si>
    <t>WU_mid</t>
  </si>
  <si>
    <t>CTRA_mid</t>
  </si>
  <si>
    <t>NOV_mid</t>
  </si>
  <si>
    <t>PRGO_mid</t>
  </si>
  <si>
    <t>UNM_mid</t>
  </si>
  <si>
    <t>LB_mid</t>
  </si>
  <si>
    <t>MLM_mid</t>
  </si>
  <si>
    <t>FLS_mid</t>
  </si>
  <si>
    <t>XRX_mid</t>
  </si>
  <si>
    <t>FTI_mid</t>
  </si>
  <si>
    <t>AIV_mid</t>
  </si>
  <si>
    <t>VTRS_mid</t>
  </si>
  <si>
    <t>PCG_mid</t>
  </si>
  <si>
    <t>HRB_mid</t>
  </si>
  <si>
    <t>KSS_mid</t>
  </si>
  <si>
    <t>LUMN_mid</t>
  </si>
  <si>
    <t>UAA_mid</t>
  </si>
  <si>
    <t>HOG_mid</t>
  </si>
  <si>
    <t>JWN_mid</t>
  </si>
  <si>
    <t>HP_mid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</si>
</sst>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:ss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Monospace"/>
    </font>
    <font>
      <b/>
      <sz val="9.0"/>
      <color rgb="FF000000"/>
      <name val="Inherit"/>
    </font>
    <font>
      <sz val="9.0"/>
      <color rgb="FF000000"/>
      <name val="Inherit"/>
    </font>
    <font>
      <sz val="9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7F7F7"/>
        <bgColor rgb="FFF7F7F7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0" xfId="0" applyFont="1"/>
    <xf borderId="0" fillId="0" fontId="1" numFmtId="4" xfId="0" applyFont="1" applyNumberFormat="1"/>
    <xf borderId="0" fillId="0" fontId="1" numFmtId="14" xfId="0" applyFont="1" applyNumberFormat="1"/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3" numFmtId="0" xfId="0" applyAlignment="1" applyFill="1" applyFont="1">
      <alignment readingOrder="0"/>
    </xf>
    <xf borderId="0" fillId="0" fontId="1" numFmtId="164" xfId="0" applyFont="1" applyNumberFormat="1"/>
    <xf borderId="0" fillId="0" fontId="2" numFmtId="0" xfId="0" applyFont="1"/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</row>
    <row r="2">
      <c r="A2" s="1">
        <v>2014.0</v>
      </c>
      <c r="B2" s="1">
        <v>1.0</v>
      </c>
      <c r="C2" s="1">
        <v>16.7558169754613</v>
      </c>
      <c r="D2" s="1">
        <v>31.7960494200088</v>
      </c>
      <c r="E2" s="1">
        <v>30.8827212797047</v>
      </c>
      <c r="F2" s="1">
        <v>67.9520652302949</v>
      </c>
      <c r="G2" s="1">
        <v>59.5888094220842</v>
      </c>
      <c r="H2" s="1">
        <v>38.8922758517902</v>
      </c>
      <c r="I2" s="1">
        <v>30.5740502747327</v>
      </c>
      <c r="J2" s="1">
        <v>54.7013257812118</v>
      </c>
      <c r="K2" s="1">
        <v>51.2369050525484</v>
      </c>
      <c r="L2" s="1">
        <v>25.6607319725446</v>
      </c>
      <c r="M2" s="1">
        <v>31.5911119588064</v>
      </c>
      <c r="N2" s="1">
        <v>9.91452560468918</v>
      </c>
      <c r="O2" s="1">
        <v>24.6802494217401</v>
      </c>
      <c r="P2" s="1">
        <v>39.1490869346584</v>
      </c>
      <c r="Q2" s="1">
        <v>53.3830424663061</v>
      </c>
      <c r="R2" s="1">
        <v>47.8269049326579</v>
      </c>
      <c r="S2" s="1">
        <v>41.5953148535719</v>
      </c>
      <c r="T2" s="1">
        <v>41.5859681337811</v>
      </c>
      <c r="U2" s="1">
        <v>14.9718849658048</v>
      </c>
      <c r="V2" s="1">
        <v>47.8642811711345</v>
      </c>
      <c r="W2" s="1">
        <v>87.265512198994</v>
      </c>
      <c r="X2" s="1">
        <v>88.06160895201</v>
      </c>
      <c r="Y2" s="1">
        <v>63.7964827221279</v>
      </c>
      <c r="Z2" s="1">
        <v>19.7709047226679</v>
      </c>
      <c r="AA2" s="1">
        <v>73.3454968844431</v>
      </c>
      <c r="AB2" s="1">
        <v>66.6957376845713</v>
      </c>
      <c r="AC2" s="1">
        <v>77.8366557868778</v>
      </c>
      <c r="AD2" s="1">
        <v>9.98110504565859</v>
      </c>
      <c r="AE2" s="1">
        <v>47.3630127127341</v>
      </c>
      <c r="AF2" s="1">
        <v>84.0900278971771</v>
      </c>
      <c r="AG2" s="1">
        <v>40.5407424060933</v>
      </c>
      <c r="AH2" s="1">
        <v>75.5735341562921</v>
      </c>
      <c r="AI2" s="1">
        <v>493.266427902948</v>
      </c>
      <c r="AJ2" s="1">
        <v>118.202486150426</v>
      </c>
      <c r="AK2" s="1">
        <v>13.477071744057</v>
      </c>
      <c r="AL2" s="1">
        <v>31.0617304670839</v>
      </c>
      <c r="AM2" s="1">
        <v>21.5733594783412</v>
      </c>
      <c r="AN2" s="1">
        <v>91.2023846410166</v>
      </c>
      <c r="AO2" s="1">
        <v>35.6305332233994</v>
      </c>
      <c r="AP2" s="1">
        <v>25.9655508317196</v>
      </c>
      <c r="AQ2" s="1">
        <v>296.213809785389</v>
      </c>
      <c r="AR2" s="1">
        <v>25.4716954120504</v>
      </c>
      <c r="AS2" s="2">
        <v>1152.98919030899</v>
      </c>
      <c r="AT2" s="1">
        <v>236.517494446771</v>
      </c>
      <c r="AU2" s="1">
        <v>37.7397668236922</v>
      </c>
      <c r="AV2" s="1">
        <v>114.649523417155</v>
      </c>
      <c r="AW2" s="1">
        <v>13.0938095138186</v>
      </c>
      <c r="AX2" s="1">
        <v>41.7146924748504</v>
      </c>
      <c r="AY2" s="1">
        <v>67.3018287580638</v>
      </c>
      <c r="AZ2" s="1">
        <v>39.8400843539202</v>
      </c>
      <c r="BA2" s="1">
        <v>18.1785460754116</v>
      </c>
      <c r="BB2" s="1">
        <v>49.553706138605</v>
      </c>
      <c r="BC2" s="1">
        <v>67.4481803701804</v>
      </c>
      <c r="BD2" s="1">
        <v>77.6865708506675</v>
      </c>
      <c r="BE2" s="1">
        <v>26.3604762213571</v>
      </c>
      <c r="BF2" s="1">
        <v>47.0332566673679</v>
      </c>
      <c r="BG2" s="1">
        <v>33.6080186771766</v>
      </c>
      <c r="BH2" s="1">
        <v>35.1712809591645</v>
      </c>
      <c r="BI2" s="1">
        <v>44.3499156615395</v>
      </c>
      <c r="BJ2" s="1">
        <v>82.0570540563537</v>
      </c>
      <c r="BK2" s="1">
        <v>36.4427821922101</v>
      </c>
      <c r="BL2" s="1">
        <v>49.3217387592421</v>
      </c>
      <c r="BM2" s="1">
        <v>66.0454174579368</v>
      </c>
      <c r="BN2" s="1">
        <v>20.8604845147687</v>
      </c>
      <c r="BO2" s="1">
        <v>48.3271069404012</v>
      </c>
      <c r="BP2" s="1">
        <v>10.4344333694095</v>
      </c>
      <c r="BQ2" s="1">
        <v>100.164056845558</v>
      </c>
      <c r="BR2" s="1">
        <v>19.0460601174632</v>
      </c>
      <c r="BS2" s="1">
        <v>15.6288695872929</v>
      </c>
      <c r="BT2" s="1">
        <v>60.8089728120728</v>
      </c>
      <c r="BU2" s="1">
        <v>47.5627075572825</v>
      </c>
      <c r="BV2" s="1">
        <v>92.2679989066485</v>
      </c>
      <c r="BW2" s="1">
        <v>30.3486210995415</v>
      </c>
      <c r="BX2" s="1">
        <v>57.5547229669975</v>
      </c>
      <c r="BY2" s="1">
        <v>15.7887772107572</v>
      </c>
      <c r="BZ2" s="1">
        <v>7.7208280191475</v>
      </c>
      <c r="CA2" s="1">
        <v>10.1483270406261</v>
      </c>
      <c r="CB2" s="1">
        <v>44.4773419125713</v>
      </c>
      <c r="CC2" s="1">
        <v>51.1891098243229</v>
      </c>
      <c r="CD2" s="1">
        <v>75.5930655680146</v>
      </c>
      <c r="CE2" s="1">
        <v>41.8296758900398</v>
      </c>
      <c r="CF2" s="1">
        <v>27.0108912315949</v>
      </c>
      <c r="CG2" s="1">
        <v>72.0504083818589</v>
      </c>
      <c r="CH2" s="1">
        <v>42.9718882539246</v>
      </c>
      <c r="CI2" s="1">
        <v>52.5677948139065</v>
      </c>
      <c r="CJ2" s="1">
        <v>42.8725485237176</v>
      </c>
      <c r="CK2" s="1">
        <v>19.4299990214028</v>
      </c>
      <c r="CL2" s="1">
        <v>31.3351470582884</v>
      </c>
      <c r="CM2" s="1">
        <v>67.5457164142867</v>
      </c>
      <c r="CN2" s="1">
        <v>54.1335712614514</v>
      </c>
      <c r="CO2" s="1">
        <v>51.1734154519096</v>
      </c>
      <c r="CP2" s="1">
        <v>32.7692751523344</v>
      </c>
      <c r="CQ2" s="1">
        <v>38.8649949751963</v>
      </c>
      <c r="CR2" s="1">
        <v>43.0418275382945</v>
      </c>
      <c r="CS2" s="1">
        <v>64.8516667683919</v>
      </c>
      <c r="CT2" s="1">
        <v>41.3928812821</v>
      </c>
      <c r="CU2" s="1">
        <v>23.0387899747164</v>
      </c>
      <c r="CV2" s="1">
        <v>20.2531987793657</v>
      </c>
      <c r="CW2" s="1">
        <v>90.9792535296431</v>
      </c>
      <c r="CX2" s="1">
        <v>35.675143731879</v>
      </c>
      <c r="CY2" s="1">
        <v>61.8526997194857</v>
      </c>
      <c r="CZ2" s="1">
        <v>30.9770485354569</v>
      </c>
      <c r="DA2" s="1">
        <v>63.0347584316529</v>
      </c>
      <c r="DB2" s="1">
        <v>56.8295169766872</v>
      </c>
      <c r="DC2" s="1">
        <v>50.1308134860387</v>
      </c>
      <c r="DD2" s="1">
        <v>62.4040506047495</v>
      </c>
      <c r="DE2" s="1">
        <v>31.3685088089622</v>
      </c>
      <c r="DF2" s="1">
        <v>29.5054741521959</v>
      </c>
      <c r="DG2" s="1">
        <v>57.0406306853856</v>
      </c>
      <c r="DH2" s="1">
        <v>15.7911037082425</v>
      </c>
      <c r="DI2" s="1">
        <v>11.3228570847284</v>
      </c>
      <c r="DJ2" s="1">
        <v>13.2582596575678</v>
      </c>
      <c r="DK2" s="1">
        <v>37.2874368128665</v>
      </c>
      <c r="DL2" s="1">
        <v>64.2041624183807</v>
      </c>
      <c r="DM2" s="1">
        <v>9.22469420515766</v>
      </c>
      <c r="DN2" s="1">
        <v>17.2548641689292</v>
      </c>
      <c r="DO2" s="1">
        <v>30.3646705290454</v>
      </c>
      <c r="DP2" s="1">
        <v>120.636373732552</v>
      </c>
      <c r="DQ2" s="1">
        <v>19.9356098806771</v>
      </c>
      <c r="DR2" s="1">
        <v>97.2178573608398</v>
      </c>
      <c r="DS2" s="1">
        <v>43.6334499317826</v>
      </c>
      <c r="DT2" s="1">
        <v>14.8088855350084</v>
      </c>
      <c r="DU2" s="1">
        <v>52.3251322262504</v>
      </c>
      <c r="DW2" s="1">
        <v>75.9088037266755</v>
      </c>
      <c r="DX2" s="1">
        <v>105.459582031032</v>
      </c>
      <c r="DY2" s="1">
        <v>55.3160242305085</v>
      </c>
      <c r="DZ2" s="1">
        <v>33.5718942574785</v>
      </c>
      <c r="EA2" s="1">
        <v>13.5004572280156</v>
      </c>
      <c r="EB2" s="1">
        <v>29.2878146031909</v>
      </c>
      <c r="EC2" s="1">
        <v>28.374819148688</v>
      </c>
      <c r="ED2" s="1">
        <v>60.8934741156281</v>
      </c>
      <c r="EE2" s="1">
        <v>32.5253025759</v>
      </c>
      <c r="EF2" s="1">
        <v>140.572024575027</v>
      </c>
      <c r="EG2" s="1">
        <v>209.986096305712</v>
      </c>
      <c r="EH2" s="1">
        <v>41.0833506891233</v>
      </c>
      <c r="EI2" s="1">
        <v>36.8061186242532</v>
      </c>
      <c r="EJ2" s="1">
        <v>6.3355834285056</v>
      </c>
      <c r="EK2" s="1">
        <v>62.2543736693576</v>
      </c>
      <c r="EL2" s="1">
        <v>65.7041588275065</v>
      </c>
      <c r="EM2" s="1">
        <v>27.5396682165776</v>
      </c>
      <c r="EN2" s="1">
        <v>68.5921103753612</v>
      </c>
      <c r="EO2" s="1">
        <v>9.34636783809977</v>
      </c>
      <c r="EP2" s="1">
        <v>17.7935121041168</v>
      </c>
      <c r="EQ2" s="1">
        <v>12.5358396125706</v>
      </c>
      <c r="ER2" s="1">
        <v>76.1917270910489</v>
      </c>
      <c r="ES2" s="1">
        <v>90.0624952462347</v>
      </c>
      <c r="ET2" s="1">
        <v>111.640925377083</v>
      </c>
      <c r="EU2" s="1">
        <v>37.391663592749</v>
      </c>
      <c r="EV2" s="1">
        <v>66.6304167765656</v>
      </c>
      <c r="EW2" s="1">
        <v>18.926128888564</v>
      </c>
      <c r="EX2" s="1">
        <v>68.7157327305305</v>
      </c>
      <c r="EY2" s="1">
        <v>28.48128784512</v>
      </c>
      <c r="EZ2" s="1">
        <v>11.8073793934534</v>
      </c>
      <c r="FB2" s="1">
        <v>13.3298841051408</v>
      </c>
      <c r="FC2" s="1">
        <v>45.1821692330497</v>
      </c>
      <c r="FD2" s="1">
        <v>63.3613113397898</v>
      </c>
      <c r="FE2" s="1">
        <v>22.0262031257315</v>
      </c>
      <c r="FF2" s="1">
        <v>29.293661732688</v>
      </c>
      <c r="FG2" s="1">
        <v>68.4428110518716</v>
      </c>
      <c r="FH2" s="1">
        <v>19.5917164239105</v>
      </c>
      <c r="FI2" s="1">
        <v>42.5847359590344</v>
      </c>
      <c r="FJ2" s="1">
        <v>39.2570831680052</v>
      </c>
      <c r="FK2" s="1">
        <v>8.9759250496775</v>
      </c>
      <c r="FL2" s="1">
        <v>12.2189694045311</v>
      </c>
      <c r="FM2" s="1">
        <v>40.0371921447302</v>
      </c>
      <c r="FN2" s="1">
        <v>70.5245400895419</v>
      </c>
      <c r="FO2" s="1">
        <v>20.3439504123954</v>
      </c>
      <c r="FP2" s="1">
        <v>45.2921427772159</v>
      </c>
      <c r="FQ2" s="1">
        <v>27.9460281389485</v>
      </c>
      <c r="FR2" s="1">
        <v>15.3546536557624</v>
      </c>
      <c r="FS2" s="1">
        <v>43.8494989819611</v>
      </c>
      <c r="FT2" s="1">
        <v>33.4737347548454</v>
      </c>
      <c r="FU2" s="1">
        <v>75.4918141862365</v>
      </c>
      <c r="FV2" s="1">
        <v>42.5250040756632</v>
      </c>
      <c r="FW2" s="1">
        <v>111.183788104093</v>
      </c>
      <c r="FX2" s="1">
        <v>39.4120118019435</v>
      </c>
      <c r="FY2" s="1">
        <v>2.53649561487863</v>
      </c>
      <c r="FZ2" s="1">
        <v>18.5517397375944</v>
      </c>
      <c r="GA2" s="1">
        <v>46.905133996603</v>
      </c>
      <c r="GB2" s="1">
        <v>76.2450041417869</v>
      </c>
      <c r="GC2" s="1">
        <v>44.3471678281313</v>
      </c>
      <c r="GD2" s="1">
        <v>16.8419301580946</v>
      </c>
      <c r="GE2" s="1">
        <v>71.3555989028633</v>
      </c>
      <c r="GF2" s="1">
        <v>18.0525147030472</v>
      </c>
      <c r="GG2" s="1">
        <v>156.138732426617</v>
      </c>
      <c r="GH2" s="1">
        <v>67.4660305138564</v>
      </c>
      <c r="GI2" s="1">
        <v>27.4450234694977</v>
      </c>
      <c r="GJ2" s="1">
        <v>45.5113291134025</v>
      </c>
      <c r="GK2" s="1">
        <v>32.3291200977956</v>
      </c>
      <c r="GL2" s="1">
        <v>146.432143075126</v>
      </c>
      <c r="GM2" s="1">
        <v>27.9851029505858</v>
      </c>
      <c r="GN2" s="1">
        <v>39.1065565462619</v>
      </c>
      <c r="GO2" s="1">
        <v>78.6775033390737</v>
      </c>
      <c r="GP2" s="1">
        <v>11.4191666557675</v>
      </c>
      <c r="GQ2" s="1">
        <v>18.667436322956</v>
      </c>
      <c r="GR2" s="1">
        <v>37.8893964076842</v>
      </c>
      <c r="GS2" s="1">
        <v>31.2175151760882</v>
      </c>
      <c r="GT2" s="1">
        <v>35.1335034254766</v>
      </c>
      <c r="GU2" s="1">
        <v>23.610231942881</v>
      </c>
      <c r="GV2" s="1">
        <v>30.4141983739985</v>
      </c>
      <c r="GW2" s="1">
        <v>54.3652046218823</v>
      </c>
      <c r="GX2" s="1">
        <v>84.1593608897198</v>
      </c>
      <c r="GY2" s="1">
        <v>22.3705374398311</v>
      </c>
      <c r="GZ2" s="1">
        <v>10.9026637695348</v>
      </c>
      <c r="HA2" s="1">
        <v>16.3712205960499</v>
      </c>
      <c r="HB2" s="1">
        <v>18.9264713980243</v>
      </c>
      <c r="HC2" s="1">
        <v>51.3000002361479</v>
      </c>
      <c r="HD2" s="1">
        <v>9.30974283156083</v>
      </c>
      <c r="HE2" s="1">
        <v>33.0014210594415</v>
      </c>
      <c r="HF2" s="1">
        <v>96.3190665419828</v>
      </c>
      <c r="HG2" s="1">
        <v>21.7174019318061</v>
      </c>
      <c r="HH2" s="1">
        <v>71.1198016060983</v>
      </c>
      <c r="HI2" s="1">
        <v>32.2617280608708</v>
      </c>
      <c r="HJ2" s="1">
        <v>46.0553042556883</v>
      </c>
      <c r="HK2" s="1">
        <v>38.808634911831</v>
      </c>
      <c r="HL2" s="1">
        <v>0.373140940575269</v>
      </c>
      <c r="HM2" s="1">
        <v>15.0215840593437</v>
      </c>
      <c r="HN2" s="1">
        <v>29.1843487822098</v>
      </c>
      <c r="HO2" s="1">
        <v>51.2956807267145</v>
      </c>
      <c r="HP2" s="1">
        <v>31.9164666412024</v>
      </c>
      <c r="HQ2" s="1">
        <v>132.370000566755</v>
      </c>
      <c r="HR2" s="1">
        <v>62.4231538897759</v>
      </c>
      <c r="HS2" s="1">
        <v>31.163466989367</v>
      </c>
      <c r="HT2" s="1">
        <v>25.6722779882969</v>
      </c>
      <c r="HU2" s="1">
        <v>21.7207369797453</v>
      </c>
      <c r="HV2" s="1">
        <v>59.8392617219726</v>
      </c>
      <c r="HW2" s="1">
        <v>18.6871010807083</v>
      </c>
      <c r="HX2" s="1">
        <v>31.9122416567177</v>
      </c>
      <c r="HY2" s="1">
        <v>58.1470588979839</v>
      </c>
      <c r="HZ2" s="1">
        <v>18.4139660342126</v>
      </c>
      <c r="IA2" s="1">
        <v>101.963885731583</v>
      </c>
      <c r="IB2" s="1">
        <v>17.0285802516631</v>
      </c>
      <c r="IC2" s="1">
        <v>27.041069326267</v>
      </c>
      <c r="ID2" s="1">
        <v>47.508952984686</v>
      </c>
      <c r="IE2" s="1">
        <v>57.0767919267585</v>
      </c>
      <c r="IF2" s="1">
        <v>42.0987033075757</v>
      </c>
      <c r="IG2" s="1">
        <v>34.0668368991122</v>
      </c>
      <c r="IH2" s="1">
        <v>77.9987279431209</v>
      </c>
      <c r="II2" s="1">
        <v>16.8701242505163</v>
      </c>
      <c r="IJ2" s="1">
        <v>56.4095994271777</v>
      </c>
      <c r="IK2" s="1">
        <v>100.932144595874</v>
      </c>
      <c r="IL2" s="1">
        <v>51.4706058747925</v>
      </c>
      <c r="IM2" s="1">
        <v>30.792971558637</v>
      </c>
      <c r="IN2" s="1">
        <v>53.9711968560397</v>
      </c>
      <c r="IO2" s="1">
        <v>281.382380894252</v>
      </c>
      <c r="IP2" s="1">
        <v>7.29642944986191</v>
      </c>
      <c r="IQ2" s="1">
        <v>133.620649271131</v>
      </c>
      <c r="IR2" s="1">
        <v>93.5903192934019</v>
      </c>
      <c r="IS2" s="1">
        <v>129.906176003639</v>
      </c>
      <c r="IT2" s="1">
        <v>32.11474702104</v>
      </c>
      <c r="IU2" s="1">
        <v>26.1004318999512</v>
      </c>
      <c r="IV2" s="1">
        <v>30.5185079048304</v>
      </c>
      <c r="IW2" s="1">
        <v>22.5985378939685</v>
      </c>
      <c r="IX2" s="1">
        <v>57.0595652571328</v>
      </c>
      <c r="IY2" s="1">
        <v>72.531838047194</v>
      </c>
      <c r="IZ2" s="1">
        <v>65.99567810983</v>
      </c>
      <c r="JA2" s="1">
        <v>82.8522692044882</v>
      </c>
      <c r="JB2" s="1">
        <v>25.3870929803022</v>
      </c>
      <c r="JC2" s="1">
        <v>86.257046180857</v>
      </c>
      <c r="JD2" s="1">
        <v>68.177347690649</v>
      </c>
      <c r="JE2" s="1">
        <v>32.4696592365323</v>
      </c>
      <c r="JF2" s="1">
        <v>54.2027862165963</v>
      </c>
      <c r="JG2" s="1">
        <v>34.2774206588731</v>
      </c>
      <c r="JH2" s="1">
        <v>67.2754718532762</v>
      </c>
      <c r="JI2" s="1">
        <v>61.9163946257469</v>
      </c>
      <c r="JJ2" s="1">
        <v>67.5336620976106</v>
      </c>
      <c r="JK2" s="1">
        <v>26.9838458406609</v>
      </c>
      <c r="JL2" s="1">
        <v>11.3812812451095</v>
      </c>
      <c r="JM2" s="1">
        <v>42.7312625373364</v>
      </c>
      <c r="JN2" s="1">
        <v>45.8660658538096</v>
      </c>
      <c r="JO2" s="1">
        <v>44.2185058138546</v>
      </c>
      <c r="JP2" s="1">
        <v>26.2605151940813</v>
      </c>
      <c r="JQ2" s="1">
        <v>109.32606989805</v>
      </c>
      <c r="JR2" s="1">
        <v>37.2197045626642</v>
      </c>
      <c r="JS2" s="1">
        <v>55.8105373276763</v>
      </c>
      <c r="JT2" s="1">
        <v>66.9503566271554</v>
      </c>
      <c r="JU2" s="1">
        <v>27.5595303576979</v>
      </c>
      <c r="JV2" s="1">
        <v>32.0859863559757</v>
      </c>
      <c r="JW2" s="1">
        <v>35.5392908316962</v>
      </c>
      <c r="JX2" s="1">
        <v>62.2533640091734</v>
      </c>
      <c r="JY2" s="1">
        <v>66.6340504833825</v>
      </c>
      <c r="JZ2" s="1">
        <v>69.8728417149508</v>
      </c>
      <c r="KA2" s="1">
        <v>28.2854996687618</v>
      </c>
      <c r="KB2" s="1">
        <v>51.5564323453359</v>
      </c>
      <c r="KC2" s="1">
        <v>33.6558651953718</v>
      </c>
      <c r="KD2" s="1">
        <v>54.8353559644119</v>
      </c>
      <c r="KE2" s="1">
        <v>60.7435714176723</v>
      </c>
      <c r="KF2" s="1">
        <v>78.8328572227841</v>
      </c>
      <c r="KG2" s="1">
        <v>41.667473512381</v>
      </c>
      <c r="KH2" s="1">
        <v>27.5414480901867</v>
      </c>
      <c r="KI2" s="1">
        <v>103.441666739328</v>
      </c>
      <c r="KJ2" s="1">
        <v>39.0153155939018</v>
      </c>
      <c r="KK2" s="1">
        <v>71.0167516696409</v>
      </c>
      <c r="KL2" s="1">
        <v>28.7713171718296</v>
      </c>
      <c r="KM2" s="1">
        <v>34.9728657306416</v>
      </c>
      <c r="KN2" s="1">
        <v>33.4673036111725</v>
      </c>
      <c r="KO2" s="1">
        <v>33.9907029751764</v>
      </c>
      <c r="KP2" s="1">
        <v>20.8627475066225</v>
      </c>
      <c r="KQ2" s="1">
        <v>20.3984760957178</v>
      </c>
      <c r="KR2" s="1">
        <v>20.1023402534239</v>
      </c>
      <c r="KS2" s="1">
        <v>170.409282936667</v>
      </c>
      <c r="KT2" s="1">
        <v>19.7515555759007</v>
      </c>
      <c r="KU2" s="1">
        <v>61.6360560182687</v>
      </c>
      <c r="KV2" s="1">
        <v>30.2511240690627</v>
      </c>
      <c r="KW2" s="1">
        <v>42.1658317678054</v>
      </c>
      <c r="KX2" s="1">
        <v>84.5408131988224</v>
      </c>
      <c r="KY2" s="1">
        <v>29.1416215403991</v>
      </c>
      <c r="KZ2" s="1">
        <v>9.38621197909216</v>
      </c>
      <c r="LA2" s="1">
        <v>32.515158556403</v>
      </c>
      <c r="LB2" s="1">
        <v>33.0705980113671</v>
      </c>
      <c r="LC2" s="1">
        <v>41.6260638376878</v>
      </c>
      <c r="LD2" s="1">
        <v>42.7042741314922</v>
      </c>
      <c r="LE2" s="1">
        <v>104.243254914575</v>
      </c>
      <c r="LF2" s="1">
        <v>23.2812961758269</v>
      </c>
      <c r="LG2" s="1">
        <v>27.6789123246728</v>
      </c>
      <c r="LH2" s="1">
        <v>35.2237260561414</v>
      </c>
      <c r="LI2" s="1">
        <v>21.4438445811881</v>
      </c>
      <c r="LJ2" s="1">
        <v>28.7361904325939</v>
      </c>
      <c r="LK2" s="1">
        <v>107.706142147689</v>
      </c>
      <c r="LL2" s="1">
        <v>43.0310592660322</v>
      </c>
      <c r="LM2" s="1">
        <v>125.367795159113</v>
      </c>
      <c r="LN2" s="1">
        <v>75.790455170803</v>
      </c>
      <c r="LO2" s="1">
        <v>4.08760591018266</v>
      </c>
      <c r="LP2" s="1">
        <v>56.727826408922</v>
      </c>
      <c r="LQ2" s="1">
        <v>22.8670784767807</v>
      </c>
      <c r="LR2" s="1">
        <v>42.1849525996617</v>
      </c>
      <c r="LS2" s="1">
        <v>19.8457625762748</v>
      </c>
      <c r="LT2" s="1">
        <v>9.89850299959295</v>
      </c>
      <c r="LU2" s="1">
        <v>28.9437193659118</v>
      </c>
      <c r="LV2" s="1">
        <v>59.6537331402483</v>
      </c>
      <c r="LW2" s="1">
        <v>130.420306126098</v>
      </c>
      <c r="LX2" s="1">
        <v>23.8923007599473</v>
      </c>
      <c r="LZ2" s="1">
        <v>96.0049556569334</v>
      </c>
      <c r="MA2" s="1">
        <v>61.7303276585028</v>
      </c>
      <c r="MB2" s="1">
        <v>16.7196914420422</v>
      </c>
      <c r="MC2" s="1">
        <v>34.9053668047208</v>
      </c>
      <c r="MD2" s="1">
        <v>1.96353518292934</v>
      </c>
      <c r="ME2" s="1">
        <v>38.4136376842275</v>
      </c>
      <c r="MF2" s="1">
        <v>35.6052158154882</v>
      </c>
      <c r="MG2" s="1">
        <v>19.6422348885806</v>
      </c>
      <c r="MH2" s="1">
        <v>31.1767640172594</v>
      </c>
      <c r="MI2" s="1">
        <v>14.3223121285122</v>
      </c>
      <c r="MJ2" s="1">
        <v>21.7698809305827</v>
      </c>
      <c r="MK2" s="1">
        <v>51.8577862819032</v>
      </c>
      <c r="ML2" s="1">
        <v>41.0858520500434</v>
      </c>
      <c r="MM2" s="1">
        <v>50.9027124522333</v>
      </c>
    </row>
    <row r="3">
      <c r="A3" s="1">
        <v>2014.0</v>
      </c>
      <c r="B3" s="1">
        <v>2.0</v>
      </c>
      <c r="C3" s="1">
        <v>16.4768952355766</v>
      </c>
      <c r="D3" s="1">
        <v>31.9317170781886</v>
      </c>
      <c r="E3" s="1">
        <v>30.8144719871873</v>
      </c>
      <c r="F3" s="1">
        <v>67.3008548284684</v>
      </c>
      <c r="G3" s="1">
        <v>65.4507898029528</v>
      </c>
      <c r="H3" s="1">
        <v>39.4719558544055</v>
      </c>
      <c r="I3" s="1">
        <v>29.5495949787141</v>
      </c>
      <c r="J3" s="1">
        <v>52.4089191612551</v>
      </c>
      <c r="K3" s="1">
        <v>53.1589471917403</v>
      </c>
      <c r="L3" s="1">
        <v>27.4149405469094</v>
      </c>
      <c r="M3" s="1">
        <v>33.5102158922689</v>
      </c>
      <c r="N3" s="1">
        <v>9.9266360674384</v>
      </c>
      <c r="O3" s="1">
        <v>24.1005813737533</v>
      </c>
      <c r="P3" s="1">
        <v>37.9202597661694</v>
      </c>
      <c r="Q3" s="1">
        <v>51.5784924687316</v>
      </c>
      <c r="R3" s="1">
        <v>58.0152631056936</v>
      </c>
      <c r="S3" s="1">
        <v>41.420229966586</v>
      </c>
      <c r="T3" s="1">
        <v>45.4664563298158</v>
      </c>
      <c r="U3" s="1">
        <v>15.7360975927246</v>
      </c>
      <c r="V3" s="1">
        <v>47.227911885914</v>
      </c>
      <c r="W3" s="1">
        <v>89.9302117341727</v>
      </c>
      <c r="X3" s="1">
        <v>84.0352216239295</v>
      </c>
      <c r="Y3" s="1">
        <v>63.8715490442739</v>
      </c>
      <c r="Z3" s="1">
        <v>17.7175000341315</v>
      </c>
      <c r="AA3" s="1">
        <v>74.4140492161769</v>
      </c>
      <c r="AB3" s="1">
        <v>64.4696538897355</v>
      </c>
      <c r="AC3" s="1">
        <v>80.5444755360012</v>
      </c>
      <c r="AD3" s="1">
        <v>9.8437538548718</v>
      </c>
      <c r="AE3" s="1">
        <v>49.747072433587</v>
      </c>
      <c r="AF3" s="1">
        <v>89.1674127496358</v>
      </c>
      <c r="AG3" s="1">
        <v>39.4268051395986</v>
      </c>
      <c r="AH3" s="1">
        <v>75.1529012442848</v>
      </c>
      <c r="AI3" s="1">
        <v>528.519212421618</v>
      </c>
      <c r="AJ3" s="1">
        <v>109.119705831407</v>
      </c>
      <c r="AK3" s="1">
        <v>13.3193009611797</v>
      </c>
      <c r="AL3" s="1">
        <v>30.7199388248646</v>
      </c>
      <c r="AM3" s="1">
        <v>17.0213979304885</v>
      </c>
      <c r="AN3" s="1">
        <v>92.9507346309123</v>
      </c>
      <c r="AO3" s="1">
        <v>33.1442260723512</v>
      </c>
      <c r="AP3" s="1">
        <v>26.955001948737</v>
      </c>
      <c r="AQ3" s="1">
        <v>325.89421081543</v>
      </c>
      <c r="AR3" s="1">
        <v>24.0693791414251</v>
      </c>
      <c r="AS3" s="2">
        <v>1240.10543284801</v>
      </c>
      <c r="AT3" s="1">
        <v>226.844673251614</v>
      </c>
      <c r="AU3" s="1">
        <v>37.1036909388254</v>
      </c>
      <c r="AV3" s="1">
        <v>112.79894778603</v>
      </c>
      <c r="AW3" s="1">
        <v>13.0971054026955</v>
      </c>
      <c r="AX3" s="1">
        <v>42.9891853518256</v>
      </c>
      <c r="AY3" s="1">
        <v>70.8001589368084</v>
      </c>
      <c r="AZ3" s="1">
        <v>37.1566873986092</v>
      </c>
      <c r="BA3" s="1">
        <v>16.1779978329798</v>
      </c>
      <c r="BB3" s="1">
        <v>51.0076488059912</v>
      </c>
      <c r="BC3" s="1">
        <v>71.4036677724655</v>
      </c>
      <c r="BD3" s="1">
        <v>76.5713743195537</v>
      </c>
      <c r="BE3" s="1">
        <v>26.9397368180124</v>
      </c>
      <c r="BF3" s="1">
        <v>47.5714942713863</v>
      </c>
      <c r="BG3" s="1">
        <v>33.1729869541331</v>
      </c>
      <c r="BH3" s="1">
        <v>34.8706409434473</v>
      </c>
      <c r="BI3" s="1">
        <v>41.2434270655492</v>
      </c>
      <c r="BJ3" s="1">
        <v>73.6960447185916</v>
      </c>
      <c r="BK3" s="1">
        <v>33.7727280389842</v>
      </c>
      <c r="BL3" s="1">
        <v>47.7581480031321</v>
      </c>
      <c r="BM3" s="1">
        <v>64.2790451988814</v>
      </c>
      <c r="BN3" s="1">
        <v>20.8498627708596</v>
      </c>
      <c r="BO3" s="1">
        <v>47.7067192529193</v>
      </c>
      <c r="BP3" s="1">
        <v>11.0078052219592</v>
      </c>
      <c r="BQ3" s="1">
        <v>102.355935225235</v>
      </c>
      <c r="BR3" s="1">
        <v>20.1792139720759</v>
      </c>
      <c r="BS3" s="1">
        <v>16.007623716366</v>
      </c>
      <c r="BT3" s="1">
        <v>58.2517181131724</v>
      </c>
      <c r="BU3" s="1">
        <v>45.7541830120546</v>
      </c>
      <c r="BV3" s="1">
        <v>91.6910636885487</v>
      </c>
      <c r="BW3" s="1">
        <v>30.2003666893787</v>
      </c>
      <c r="BX3" s="1">
        <v>62.1408124826494</v>
      </c>
      <c r="BY3" s="1">
        <v>15.7501348798457</v>
      </c>
      <c r="BZ3" s="1">
        <v>7.59855606736815</v>
      </c>
      <c r="CA3" s="1">
        <v>10.1456241163602</v>
      </c>
      <c r="CB3" s="1">
        <v>44.7372102723901</v>
      </c>
      <c r="CC3" s="1">
        <v>51.6412148983945</v>
      </c>
      <c r="CD3" s="1">
        <v>71.6185634426395</v>
      </c>
      <c r="CE3" s="1">
        <v>43.9271767206955</v>
      </c>
      <c r="CF3" s="1">
        <v>27.6945352129108</v>
      </c>
      <c r="CG3" s="1">
        <v>69.3519027895055</v>
      </c>
      <c r="CH3" s="1">
        <v>44.1643533740553</v>
      </c>
      <c r="CI3" s="1">
        <v>50.7187543801837</v>
      </c>
      <c r="CJ3" s="1">
        <v>41.7496962873084</v>
      </c>
      <c r="CK3" s="1">
        <v>20.9925641609437</v>
      </c>
      <c r="CL3" s="1">
        <v>30.8068189135617</v>
      </c>
      <c r="CM3" s="1">
        <v>70.4826103382849</v>
      </c>
      <c r="CN3" s="1">
        <v>51.8852633426064</v>
      </c>
      <c r="CO3" s="1">
        <v>47.456345698552</v>
      </c>
      <c r="CP3" s="1">
        <v>31.4508641230937</v>
      </c>
      <c r="CQ3" s="1">
        <v>41.1806095385518</v>
      </c>
      <c r="CR3" s="1">
        <v>44.9567552624859</v>
      </c>
      <c r="CS3" s="1">
        <v>65.6581579509534</v>
      </c>
      <c r="CT3" s="1">
        <v>42.8592271969442</v>
      </c>
      <c r="CU3" s="1">
        <v>26.8062022242512</v>
      </c>
      <c r="CV3" s="1">
        <v>20.8931800197748</v>
      </c>
      <c r="CW3" s="1">
        <v>90.3048220160784</v>
      </c>
      <c r="CX3" s="1">
        <v>36.592956161615</v>
      </c>
      <c r="CY3" s="1">
        <v>62.5437319931644</v>
      </c>
      <c r="CZ3" s="1">
        <v>33.3515665043724</v>
      </c>
      <c r="DA3" s="1">
        <v>59.1324786131826</v>
      </c>
      <c r="DB3" s="1">
        <v>59.37350319973</v>
      </c>
      <c r="DC3" s="1">
        <v>47.5959511366775</v>
      </c>
      <c r="DD3" s="1">
        <v>66.1335242591118</v>
      </c>
      <c r="DE3" s="1">
        <v>33.7719809131319</v>
      </c>
      <c r="DF3" s="1">
        <v>30.6850349828099</v>
      </c>
      <c r="DG3" s="1">
        <v>54.5933173939319</v>
      </c>
      <c r="DH3" s="1">
        <v>16.7059424750153</v>
      </c>
      <c r="DI3" s="1">
        <v>11.1976754288924</v>
      </c>
      <c r="DJ3" s="1">
        <v>14.3983878055239</v>
      </c>
      <c r="DK3" s="1">
        <v>35.3890679228166</v>
      </c>
      <c r="DL3" s="1">
        <v>70.4175665452004</v>
      </c>
      <c r="DM3" s="1">
        <v>8.77998549041509</v>
      </c>
      <c r="DN3" s="1">
        <v>16.8875647471934</v>
      </c>
      <c r="DO3" s="1">
        <v>28.3403859813298</v>
      </c>
      <c r="DP3" s="1">
        <v>114.763640990454</v>
      </c>
      <c r="DQ3" s="1">
        <v>19.8527740712381</v>
      </c>
      <c r="DR3" s="1">
        <v>109.905263398823</v>
      </c>
      <c r="DS3" s="1">
        <v>44.5676838188784</v>
      </c>
      <c r="DT3" s="1">
        <v>14.8307854542674</v>
      </c>
      <c r="DU3" s="1">
        <v>51.2123508825415</v>
      </c>
      <c r="DW3" s="1">
        <v>82.282160437144</v>
      </c>
      <c r="DX3" s="1">
        <v>100.585319008511</v>
      </c>
      <c r="DY3" s="1">
        <v>58.4420012962018</v>
      </c>
      <c r="DZ3" s="1">
        <v>33.691209808621</v>
      </c>
      <c r="EA3" s="1">
        <v>13.931052691958</v>
      </c>
      <c r="EB3" s="1">
        <v>27.0794439420571</v>
      </c>
      <c r="EC3" s="1">
        <v>29.666769171878</v>
      </c>
      <c r="ED3" s="1">
        <v>61.6565582952708</v>
      </c>
      <c r="EE3" s="1">
        <v>34.0915279688423</v>
      </c>
      <c r="EF3" s="1">
        <v>132.327997341434</v>
      </c>
      <c r="EG3" s="1">
        <v>201.341100568507</v>
      </c>
      <c r="EH3" s="1">
        <v>43.8674928286921</v>
      </c>
      <c r="EI3" s="1">
        <v>37.0893504548875</v>
      </c>
      <c r="EJ3" s="1">
        <v>5.98948594458774</v>
      </c>
      <c r="EK3" s="1">
        <v>60.2094079639296</v>
      </c>
      <c r="EL3" s="1">
        <v>65.6373639083137</v>
      </c>
      <c r="EM3" s="1">
        <v>27.089855961445</v>
      </c>
      <c r="EN3" s="1">
        <v>70.7331668939675</v>
      </c>
      <c r="EO3" s="1">
        <v>9.55936530742924</v>
      </c>
      <c r="EP3" s="1">
        <v>17.7081205884524</v>
      </c>
      <c r="EQ3" s="1">
        <v>12.4390345072128</v>
      </c>
      <c r="ER3" s="1">
        <v>80.8844921152296</v>
      </c>
      <c r="ES3" s="1">
        <v>93.2789206091758</v>
      </c>
      <c r="ET3" s="1">
        <v>109.748540816596</v>
      </c>
      <c r="EU3" s="1">
        <v>36.8731963917324</v>
      </c>
      <c r="EV3" s="1">
        <v>69.3252530094737</v>
      </c>
      <c r="EW3" s="1">
        <v>18.326658005156</v>
      </c>
      <c r="EX3" s="1">
        <v>67.0159952580055</v>
      </c>
      <c r="EY3" s="1">
        <v>28.746118260852</v>
      </c>
      <c r="EZ3" s="1">
        <v>11.4748091409862</v>
      </c>
      <c r="FB3" s="1">
        <v>13.1959786968754</v>
      </c>
      <c r="FC3" s="1">
        <v>47.7461693412379</v>
      </c>
      <c r="FD3" s="1">
        <v>61.832884210406</v>
      </c>
      <c r="FE3" s="1">
        <v>21.0826575159113</v>
      </c>
      <c r="FF3" s="1">
        <v>30.0658918269843</v>
      </c>
      <c r="FG3" s="1">
        <v>67.1593508582876</v>
      </c>
      <c r="FH3" s="1">
        <v>21.0541618366073</v>
      </c>
      <c r="FI3" s="1">
        <v>42.0985097526971</v>
      </c>
      <c r="FJ3" s="1">
        <v>38.6295329522328</v>
      </c>
      <c r="FK3" s="1">
        <v>8.5453028416449</v>
      </c>
      <c r="FL3" s="1">
        <v>12.7551765934089</v>
      </c>
      <c r="FM3" s="1">
        <v>40.7060958209907</v>
      </c>
      <c r="FN3" s="1">
        <v>72.3220169693602</v>
      </c>
      <c r="FO3" s="1">
        <v>19.1741154556934</v>
      </c>
      <c r="FP3" s="1">
        <v>47.2163162231445</v>
      </c>
      <c r="FQ3" s="1">
        <v>26.7914145977328</v>
      </c>
      <c r="FR3" s="1">
        <v>15.4034294091968</v>
      </c>
      <c r="FS3" s="1">
        <v>41.4530338155318</v>
      </c>
      <c r="FT3" s="1">
        <v>36.1431876016361</v>
      </c>
      <c r="FU3" s="1">
        <v>75.8585780729404</v>
      </c>
      <c r="FV3" s="1">
        <v>44.6937671769706</v>
      </c>
      <c r="FW3" s="1">
        <v>117.403510597984</v>
      </c>
      <c r="FX3" s="1">
        <v>38.7253607774773</v>
      </c>
      <c r="FY3" s="1">
        <v>2.44206441947639</v>
      </c>
      <c r="FZ3" s="1">
        <v>19.1767921648224</v>
      </c>
      <c r="GA3" s="1">
        <v>49.1342327204072</v>
      </c>
      <c r="GB3" s="1">
        <v>71.1193557218167</v>
      </c>
      <c r="GC3" s="1">
        <v>45.4697153561045</v>
      </c>
      <c r="GD3" s="1">
        <v>16.6125035890875</v>
      </c>
      <c r="GE3" s="1">
        <v>71.4470814014802</v>
      </c>
      <c r="GF3" s="1">
        <v>18.0255231912715</v>
      </c>
      <c r="GG3" s="1">
        <v>160.622378005441</v>
      </c>
      <c r="GH3" s="1">
        <v>69.7538716802622</v>
      </c>
      <c r="GI3" s="1">
        <v>26.6203328316451</v>
      </c>
      <c r="GJ3" s="1">
        <v>43.8278413209714</v>
      </c>
      <c r="GK3" s="1">
        <v>30.8382573259359</v>
      </c>
      <c r="GL3" s="1">
        <v>143.381316737125</v>
      </c>
      <c r="GM3" s="1">
        <v>26.4889834898482</v>
      </c>
      <c r="GN3" s="1">
        <v>38.6269326545746</v>
      </c>
      <c r="GO3" s="1">
        <v>76.4024385133452</v>
      </c>
      <c r="GP3" s="1">
        <v>11.8564474457189</v>
      </c>
      <c r="GQ3" s="1">
        <v>17.7057762463634</v>
      </c>
      <c r="GR3" s="1">
        <v>38.3245858449004</v>
      </c>
      <c r="GS3" s="1">
        <v>30.7161699753054</v>
      </c>
      <c r="GT3" s="1">
        <v>37.5667255384888</v>
      </c>
      <c r="GU3" s="1">
        <v>22.4334037121927</v>
      </c>
      <c r="GV3" s="1">
        <v>31.2337723595011</v>
      </c>
      <c r="GW3" s="1">
        <v>53.7455126178092</v>
      </c>
      <c r="GX3" s="1">
        <v>83.9405417594793</v>
      </c>
      <c r="GY3" s="1">
        <v>23.964884160984</v>
      </c>
      <c r="GZ3" s="1">
        <v>10.7042807752937</v>
      </c>
      <c r="HA3" s="1">
        <v>17.2254179023253</v>
      </c>
      <c r="HB3" s="1">
        <v>17.9650260829721</v>
      </c>
      <c r="HC3" s="1">
        <v>61.55736822831</v>
      </c>
      <c r="HD3" s="1">
        <v>9.70308657488901</v>
      </c>
      <c r="HE3" s="1">
        <v>32.8451052795964</v>
      </c>
      <c r="HF3" s="1">
        <v>97.7367416345742</v>
      </c>
      <c r="HG3" s="1">
        <v>22.0239435776509</v>
      </c>
      <c r="HH3" s="1">
        <v>72.3769396325194</v>
      </c>
      <c r="HI3" s="1">
        <v>31.4488383904401</v>
      </c>
      <c r="HJ3" s="1">
        <v>46.0714781615644</v>
      </c>
      <c r="HK3" s="1">
        <v>37.5072750559515</v>
      </c>
      <c r="HL3" s="1">
        <v>0.407133817045708</v>
      </c>
      <c r="HM3" s="1">
        <v>15.2991487803595</v>
      </c>
      <c r="HN3" s="1">
        <v>30.8278602979871</v>
      </c>
      <c r="HO3" s="1">
        <v>52.1419598748731</v>
      </c>
      <c r="HP3" s="1">
        <v>31.8686890727666</v>
      </c>
      <c r="HQ3" s="1">
        <v>148.73631567704</v>
      </c>
      <c r="HR3" s="1">
        <v>63.3471816706897</v>
      </c>
      <c r="HS3" s="1">
        <v>29.6717441987736</v>
      </c>
      <c r="HT3" s="1">
        <v>26.7668913614338</v>
      </c>
      <c r="HU3" s="1">
        <v>23.6214236604299</v>
      </c>
      <c r="HV3" s="1">
        <v>57.6080032951991</v>
      </c>
      <c r="HW3" s="1">
        <v>19.3310870718864</v>
      </c>
      <c r="HX3" s="1">
        <v>29.6920868832031</v>
      </c>
      <c r="HY3" s="1">
        <v>56.9031431100316</v>
      </c>
      <c r="HZ3" s="1">
        <v>17.9543518783519</v>
      </c>
      <c r="IA3" s="1">
        <v>96.6125483402627</v>
      </c>
      <c r="IB3" s="1">
        <v>17.4324757104137</v>
      </c>
      <c r="IC3" s="1">
        <v>29.1633989891614</v>
      </c>
      <c r="ID3" s="1">
        <v>45.2504025795119</v>
      </c>
      <c r="IE3" s="1">
        <v>57.6115057666948</v>
      </c>
      <c r="IF3" s="1">
        <v>42.9609077223661</v>
      </c>
      <c r="IG3" s="1">
        <v>35.2580675096116</v>
      </c>
      <c r="IH3" s="1">
        <v>77.5509456595499</v>
      </c>
      <c r="II3" s="1">
        <v>17.608890070695</v>
      </c>
      <c r="IJ3" s="1">
        <v>53.4389329545175</v>
      </c>
      <c r="IK3" s="1">
        <v>107.557933730224</v>
      </c>
      <c r="IL3" s="1">
        <v>50.4343757654246</v>
      </c>
      <c r="IM3" s="1">
        <v>31.9522038648627</v>
      </c>
      <c r="IN3" s="1">
        <v>54.8510400595155</v>
      </c>
      <c r="IO3" s="1">
        <v>317.898158023232</v>
      </c>
      <c r="IP3" s="1">
        <v>7.18890722366286</v>
      </c>
      <c r="IQ3" s="1">
        <v>126.680347015623</v>
      </c>
      <c r="IR3" s="1">
        <v>93.4228728120148</v>
      </c>
      <c r="IS3" s="1">
        <v>126.092602867185</v>
      </c>
      <c r="IT3" s="1">
        <v>31.0253163264854</v>
      </c>
      <c r="IU3" s="1">
        <v>26.8149243284737</v>
      </c>
      <c r="IV3" s="1">
        <v>29.5945568579478</v>
      </c>
      <c r="IW3" s="1">
        <v>22.3659119199686</v>
      </c>
      <c r="IX3" s="1">
        <v>56.556166469631</v>
      </c>
      <c r="IY3" s="1">
        <v>70.3799218635305</v>
      </c>
      <c r="IZ3" s="1">
        <v>67.2518084814146</v>
      </c>
      <c r="JA3" s="1">
        <v>84.2116628881193</v>
      </c>
      <c r="JB3" s="1">
        <v>26.1400324539459</v>
      </c>
      <c r="JC3" s="1">
        <v>88.5845905895018</v>
      </c>
      <c r="JD3" s="1">
        <v>70.9221242940118</v>
      </c>
      <c r="JE3" s="1">
        <v>33.1004138527878</v>
      </c>
      <c r="JF3" s="1">
        <v>50.3427061416471</v>
      </c>
      <c r="JG3" s="1">
        <v>30.0094568311159</v>
      </c>
      <c r="JH3" s="1">
        <v>69.4568464427174</v>
      </c>
      <c r="JI3" s="1">
        <v>61.8313669833949</v>
      </c>
      <c r="JJ3" s="1">
        <v>70.5760953954576</v>
      </c>
      <c r="JK3" s="1">
        <v>26.5679101661966</v>
      </c>
      <c r="JL3" s="1">
        <v>10.988924854522</v>
      </c>
      <c r="JM3" s="1">
        <v>42.3036080030157</v>
      </c>
      <c r="JN3" s="1">
        <v>46.4792521976885</v>
      </c>
      <c r="JO3" s="1">
        <v>41.8208526610494</v>
      </c>
      <c r="JP3" s="1">
        <v>25.6358712142483</v>
      </c>
      <c r="JQ3" s="1">
        <v>116.480606463959</v>
      </c>
      <c r="JR3" s="1">
        <v>33.7101575856714</v>
      </c>
      <c r="JS3" s="1">
        <v>54.2223809208296</v>
      </c>
      <c r="JT3" s="1">
        <v>64.4311505009612</v>
      </c>
      <c r="JU3" s="1">
        <v>29.9766889706577</v>
      </c>
      <c r="JV3" s="1">
        <v>32.3675536562975</v>
      </c>
      <c r="JW3" s="1">
        <v>36.3935940991417</v>
      </c>
      <c r="JX3" s="1">
        <v>61.4502079984318</v>
      </c>
      <c r="JY3" s="1">
        <v>69.5469251555943</v>
      </c>
      <c r="JZ3" s="1">
        <v>67.1092305203153</v>
      </c>
      <c r="KA3" s="1">
        <v>27.932381612144</v>
      </c>
      <c r="KB3" s="1">
        <v>51.5282178381174</v>
      </c>
      <c r="KC3" s="1">
        <v>32.528946144144</v>
      </c>
      <c r="KD3" s="1">
        <v>59.4962127321294</v>
      </c>
      <c r="KE3" s="1">
        <v>54.8399999518143</v>
      </c>
      <c r="KF3" s="1">
        <v>82.0826315628855</v>
      </c>
      <c r="KG3" s="1">
        <v>42.8941791303568</v>
      </c>
      <c r="KH3" s="1">
        <v>26.9469690610267</v>
      </c>
      <c r="KI3" s="1">
        <v>110.401052575362</v>
      </c>
      <c r="KJ3" s="1">
        <v>42.4767221001705</v>
      </c>
      <c r="KK3" s="1">
        <v>71.1093412964982</v>
      </c>
      <c r="KL3" s="1">
        <v>30.2545690929286</v>
      </c>
      <c r="KM3" s="1">
        <v>36.5185325780411</v>
      </c>
      <c r="KN3" s="1">
        <v>33.4816325247083</v>
      </c>
      <c r="KO3" s="1">
        <v>33.0265615461687</v>
      </c>
      <c r="KP3" s="1">
        <v>21.8438591304931</v>
      </c>
      <c r="KQ3" s="1">
        <v>19.6890980668621</v>
      </c>
      <c r="KR3" s="1">
        <v>19.5373153782096</v>
      </c>
      <c r="KS3" s="1">
        <v>188.64177148073</v>
      </c>
      <c r="KT3" s="1">
        <v>20.6099272439372</v>
      </c>
      <c r="KU3" s="1">
        <v>58.7642986750117</v>
      </c>
      <c r="KV3" s="1">
        <v>32.6926499979245</v>
      </c>
      <c r="KW3" s="1">
        <v>42.4618419668135</v>
      </c>
      <c r="KX3" s="1">
        <v>84.0264023803319</v>
      </c>
      <c r="KY3" s="1">
        <v>27.7200930971685</v>
      </c>
      <c r="KZ3" s="1">
        <v>8.48967297270142</v>
      </c>
      <c r="LA3" s="1">
        <v>31.8098010280997</v>
      </c>
      <c r="LB3" s="1">
        <v>32.129392835612</v>
      </c>
      <c r="LC3" s="1">
        <v>40.2170153016884</v>
      </c>
      <c r="LD3" s="1">
        <v>40.6827188477338</v>
      </c>
      <c r="LE3" s="1">
        <v>94.2463231279153</v>
      </c>
      <c r="LF3" s="1">
        <v>23.1609580576034</v>
      </c>
      <c r="LG3" s="1">
        <v>27.0306459523038</v>
      </c>
      <c r="LH3" s="1">
        <v>34.2871390357247</v>
      </c>
      <c r="LI3" s="1">
        <v>21.1446284072294</v>
      </c>
      <c r="LJ3" s="1">
        <v>28.1555262615806</v>
      </c>
      <c r="LK3" s="1">
        <v>116.811515003841</v>
      </c>
      <c r="LL3" s="1">
        <v>44.7871207262016</v>
      </c>
      <c r="LM3" s="1">
        <v>118.682170572672</v>
      </c>
      <c r="LN3" s="1">
        <v>74.7382371432126</v>
      </c>
      <c r="LO3" s="1">
        <v>4.32983378073892</v>
      </c>
      <c r="LP3" s="1">
        <v>65.9936964538793</v>
      </c>
      <c r="LQ3" s="1">
        <v>24.2031710292362</v>
      </c>
      <c r="LR3" s="1">
        <v>41.4767505244205</v>
      </c>
      <c r="LS3" s="1">
        <v>20.2269837034843</v>
      </c>
      <c r="LT3" s="1">
        <v>9.58408757444271</v>
      </c>
      <c r="LU3" s="1">
        <v>28.7838498938706</v>
      </c>
      <c r="LV3" s="1">
        <v>58.4333396391213</v>
      </c>
      <c r="LW3" s="1">
        <v>129.395497643358</v>
      </c>
      <c r="LX3" s="1">
        <v>23.4985632310185</v>
      </c>
      <c r="LZ3" s="1">
        <v>104.71159324018</v>
      </c>
      <c r="MA3" s="1">
        <v>62.0961846628172</v>
      </c>
      <c r="MB3" s="1">
        <v>15.081000540355</v>
      </c>
      <c r="MC3" s="1">
        <v>34.4065975549343</v>
      </c>
      <c r="MD3" s="1">
        <v>2.1774157489049</v>
      </c>
      <c r="ME3" s="1">
        <v>41.3197545736404</v>
      </c>
      <c r="MF3" s="1">
        <v>37.5877189478625</v>
      </c>
      <c r="MG3" s="1">
        <v>20.6045035312287</v>
      </c>
      <c r="MH3" s="1">
        <v>30.2538730155997</v>
      </c>
      <c r="MI3" s="1">
        <v>14.1971034755431</v>
      </c>
      <c r="MJ3" s="1">
        <v>27.3581578606053</v>
      </c>
      <c r="MK3" s="1">
        <v>49.5833217749086</v>
      </c>
      <c r="ML3" s="1">
        <v>40.3163918016818</v>
      </c>
      <c r="MM3" s="1">
        <v>54.5813005738169</v>
      </c>
    </row>
    <row r="4">
      <c r="A4" s="1">
        <v>2014.0</v>
      </c>
      <c r="B4" s="1">
        <v>3.0</v>
      </c>
      <c r="C4" s="1">
        <v>16.7191560449796</v>
      </c>
      <c r="D4" s="1">
        <v>33.1816882940174</v>
      </c>
      <c r="E4" s="1">
        <v>31.7300904567466</v>
      </c>
      <c r="F4" s="1">
        <v>68.3267188972185</v>
      </c>
      <c r="G4" s="1">
        <v>67.333809080578</v>
      </c>
      <c r="H4" s="1">
        <v>41.2620371354289</v>
      </c>
      <c r="I4" s="1">
        <v>31.2814713182525</v>
      </c>
      <c r="J4" s="1">
        <v>53.8113176604097</v>
      </c>
      <c r="K4" s="1">
        <v>51.3016666230701</v>
      </c>
      <c r="L4" s="1">
        <v>28.8623315253748</v>
      </c>
      <c r="M4" s="1">
        <v>33.7240175205464</v>
      </c>
      <c r="N4" s="1">
        <v>9.74132196070539</v>
      </c>
      <c r="O4" s="1">
        <v>24.7548825293704</v>
      </c>
      <c r="P4" s="1">
        <v>38.9567091990415</v>
      </c>
      <c r="Q4" s="1">
        <v>53.1222607449818</v>
      </c>
      <c r="R4" s="1">
        <v>60.116666612171</v>
      </c>
      <c r="S4" s="1">
        <v>43.9805754893148</v>
      </c>
      <c r="T4" s="1">
        <v>47.8469020533626</v>
      </c>
      <c r="U4" s="1">
        <v>16.9513535651954</v>
      </c>
      <c r="V4" s="1">
        <v>49.2470712002374</v>
      </c>
      <c r="W4" s="1">
        <v>91.9414295508223</v>
      </c>
      <c r="X4" s="1">
        <v>86.9635060166867</v>
      </c>
      <c r="Y4" s="1">
        <v>63.5990226884823</v>
      </c>
      <c r="Z4" s="1">
        <v>18.1909999393281</v>
      </c>
      <c r="AA4" s="1">
        <v>76.2006929608957</v>
      </c>
      <c r="AB4" s="1">
        <v>63.6134510215019</v>
      </c>
      <c r="AC4" s="1">
        <v>85.749870303358</v>
      </c>
      <c r="AD4" s="1">
        <v>10.2393880815906</v>
      </c>
      <c r="AE4" s="1">
        <v>51.9479847216476</v>
      </c>
      <c r="AF4" s="1">
        <v>90.3460836420318</v>
      </c>
      <c r="AG4" s="1">
        <v>41.1621090430368</v>
      </c>
      <c r="AH4" s="1">
        <v>78.2876043920796</v>
      </c>
      <c r="AI4" s="1">
        <v>536.114522298177</v>
      </c>
      <c r="AJ4" s="1">
        <v>107.745087941956</v>
      </c>
      <c r="AK4" s="1">
        <v>13.8784113508649</v>
      </c>
      <c r="AL4" s="1">
        <v>30.9065296639256</v>
      </c>
      <c r="AM4" s="1">
        <v>17.9417063411815</v>
      </c>
      <c r="AN4" s="1">
        <v>95.9870947345083</v>
      </c>
      <c r="AO4" s="1">
        <v>33.428583321172</v>
      </c>
      <c r="AP4" s="1">
        <v>29.6418228894831</v>
      </c>
      <c r="AQ4" s="1">
        <v>331.122379121326</v>
      </c>
      <c r="AR4" s="1">
        <v>25.8408630116433</v>
      </c>
      <c r="AS4" s="2">
        <v>1280.681558502</v>
      </c>
      <c r="AT4" s="1">
        <v>232.761534994179</v>
      </c>
      <c r="AU4" s="1">
        <v>38.361209372362</v>
      </c>
      <c r="AV4" s="1">
        <v>122.810952504476</v>
      </c>
      <c r="AW4" s="1">
        <v>13.1842856861296</v>
      </c>
      <c r="AX4" s="1">
        <v>46.1284776838245</v>
      </c>
      <c r="AY4" s="1">
        <v>72.6414069304273</v>
      </c>
      <c r="AZ4" s="1">
        <v>37.3127462483378</v>
      </c>
      <c r="BA4" s="1">
        <v>16.321384816049</v>
      </c>
      <c r="BB4" s="1">
        <v>52.8100897582757</v>
      </c>
      <c r="BC4" s="1">
        <v>72.6282527961426</v>
      </c>
      <c r="BD4" s="1">
        <v>78.5671930332868</v>
      </c>
      <c r="BE4" s="1">
        <v>27.5473810377575</v>
      </c>
      <c r="BF4" s="1">
        <v>48.651322624382</v>
      </c>
      <c r="BG4" s="1">
        <v>32.5136485407346</v>
      </c>
      <c r="BH4" s="1">
        <v>38.0022502804263</v>
      </c>
      <c r="BI4" s="1">
        <v>39.7316261670405</v>
      </c>
      <c r="BJ4" s="1">
        <v>74.1819934115159</v>
      </c>
      <c r="BK4" s="1">
        <v>34.5950856036481</v>
      </c>
      <c r="BL4" s="1">
        <v>49.2252480601792</v>
      </c>
      <c r="BM4" s="1">
        <v>64.8584050622904</v>
      </c>
      <c r="BN4" s="1">
        <v>19.983283613118</v>
      </c>
      <c r="BO4" s="1">
        <v>48.6698794173697</v>
      </c>
      <c r="BP4" s="1">
        <v>11.6575142769586</v>
      </c>
      <c r="BQ4" s="1">
        <v>107.282123739228</v>
      </c>
      <c r="BR4" s="1">
        <v>20.5583831356409</v>
      </c>
      <c r="BS4" s="1">
        <v>16.0169961093265</v>
      </c>
      <c r="BT4" s="1">
        <v>61.0963295941026</v>
      </c>
      <c r="BU4" s="1">
        <v>47.6162268195278</v>
      </c>
      <c r="BV4" s="1">
        <v>91.5422965274567</v>
      </c>
      <c r="BW4" s="1">
        <v>31.6727705394244</v>
      </c>
      <c r="BX4" s="1">
        <v>58.9393707085333</v>
      </c>
      <c r="BY4" s="1">
        <v>15.4672671375383</v>
      </c>
      <c r="BZ4" s="1">
        <v>8.05331571741004</v>
      </c>
      <c r="CA4" s="1">
        <v>10.3881456947304</v>
      </c>
      <c r="CB4" s="1">
        <v>45.8566716736598</v>
      </c>
      <c r="CC4" s="1">
        <v>54.9858910322788</v>
      </c>
      <c r="CD4" s="1">
        <v>73.6335668416774</v>
      </c>
      <c r="CE4" s="1">
        <v>44.4995119624103</v>
      </c>
      <c r="CF4" s="1">
        <v>30.1078718850888</v>
      </c>
      <c r="CG4" s="1">
        <v>71.598725764967</v>
      </c>
      <c r="CH4" s="1">
        <v>45.9364853556348</v>
      </c>
      <c r="CI4" s="1">
        <v>51.2561523435823</v>
      </c>
      <c r="CJ4" s="1">
        <v>43.6903811600732</v>
      </c>
      <c r="CK4" s="1">
        <v>20.0399237564541</v>
      </c>
      <c r="CL4" s="1">
        <v>30.8090116345518</v>
      </c>
      <c r="CM4" s="1">
        <v>73.4766332539955</v>
      </c>
      <c r="CN4" s="1">
        <v>53.5366665976388</v>
      </c>
      <c r="CO4" s="1">
        <v>53.6439834579248</v>
      </c>
      <c r="CP4" s="1">
        <v>31.8925424173932</v>
      </c>
      <c r="CQ4" s="1">
        <v>42.282932278492</v>
      </c>
      <c r="CR4" s="1">
        <v>44.6211217760003</v>
      </c>
      <c r="CS4" s="1">
        <v>68.7978577386765</v>
      </c>
      <c r="CT4" s="1">
        <v>44.2897891352919</v>
      </c>
      <c r="CU4" s="1">
        <v>28.6753223414243</v>
      </c>
      <c r="CV4" s="1">
        <v>21.8295877390388</v>
      </c>
      <c r="CW4" s="1">
        <v>96.9594413509727</v>
      </c>
      <c r="CX4" s="1">
        <v>36.372694214202</v>
      </c>
      <c r="CY4" s="1">
        <v>63.4498034662518</v>
      </c>
      <c r="CZ4" s="1">
        <v>35.0646232501406</v>
      </c>
      <c r="DA4" s="1">
        <v>60.4925815379328</v>
      </c>
      <c r="DB4" s="1">
        <v>62.5697719098013</v>
      </c>
      <c r="DC4" s="1">
        <v>48.0760098597592</v>
      </c>
      <c r="DD4" s="1">
        <v>71.0501284308504</v>
      </c>
      <c r="DE4" s="1">
        <v>34.0423653268724</v>
      </c>
      <c r="DF4" s="1">
        <v>31.1216190203446</v>
      </c>
      <c r="DG4" s="1">
        <v>56.1775227149846</v>
      </c>
      <c r="DH4" s="1">
        <v>17.0200335593627</v>
      </c>
      <c r="DI4" s="1">
        <v>12.0465476853507</v>
      </c>
      <c r="DJ4" s="1">
        <v>15.1938437965089</v>
      </c>
      <c r="DK4" s="1">
        <v>34.0518880104999</v>
      </c>
      <c r="DL4" s="1">
        <v>70.6050537529115</v>
      </c>
      <c r="DM4" s="1">
        <v>8.97552481724825</v>
      </c>
      <c r="DN4" s="1">
        <v>18.3137607986178</v>
      </c>
      <c r="DO4" s="1">
        <v>27.7264228897001</v>
      </c>
      <c r="DP4" s="1">
        <v>118.049553181651</v>
      </c>
      <c r="DQ4" s="1">
        <v>20.3059145684089</v>
      </c>
      <c r="DR4" s="1">
        <v>110.71166628883</v>
      </c>
      <c r="DS4" s="1">
        <v>45.3089391126984</v>
      </c>
      <c r="DT4" s="1">
        <v>15.7817256181225</v>
      </c>
      <c r="DU4" s="1">
        <v>55.8679478322495</v>
      </c>
      <c r="DW4" s="1">
        <v>85.5237543171731</v>
      </c>
      <c r="DX4" s="1">
        <v>102.988775427583</v>
      </c>
      <c r="DY4" s="1">
        <v>54.890919113272</v>
      </c>
      <c r="DZ4" s="1">
        <v>35.0094724450484</v>
      </c>
      <c r="EA4" s="1">
        <v>14.7187738883992</v>
      </c>
      <c r="EB4" s="1">
        <v>26.8567783711904</v>
      </c>
      <c r="EC4" s="1">
        <v>29.5757183740466</v>
      </c>
      <c r="ED4" s="1">
        <v>63.440414796839</v>
      </c>
      <c r="EE4" s="1">
        <v>38.6852332014607</v>
      </c>
      <c r="EF4" s="1">
        <v>136.281098989506</v>
      </c>
      <c r="EG4" s="1">
        <v>210.36281774981</v>
      </c>
      <c r="EH4" s="1">
        <v>47.1482763685826</v>
      </c>
      <c r="EI4" s="1">
        <v>38.8949947951904</v>
      </c>
      <c r="EJ4" s="1">
        <v>6.46032325368651</v>
      </c>
      <c r="EK4" s="1">
        <v>62.6666943125094</v>
      </c>
      <c r="EL4" s="1">
        <v>68.0310934335197</v>
      </c>
      <c r="EM4" s="1">
        <v>28.1195522208252</v>
      </c>
      <c r="EN4" s="1">
        <v>71.2649442419609</v>
      </c>
      <c r="EO4" s="1">
        <v>10.0449875420668</v>
      </c>
      <c r="EP4" s="1">
        <v>18.6672285667552</v>
      </c>
      <c r="EQ4" s="1">
        <v>13.2219585388836</v>
      </c>
      <c r="ER4" s="1">
        <v>82.1519287757927</v>
      </c>
      <c r="ES4" s="1">
        <v>104.027556828212</v>
      </c>
      <c r="ET4" s="1">
        <v>114.30480857952</v>
      </c>
      <c r="EU4" s="1">
        <v>35.9230734962368</v>
      </c>
      <c r="EV4" s="1">
        <v>72.9215676606186</v>
      </c>
      <c r="EW4" s="1">
        <v>18.7305199884622</v>
      </c>
      <c r="EX4" s="1">
        <v>72.8370174122013</v>
      </c>
      <c r="EY4" s="1">
        <v>27.8892541723129</v>
      </c>
      <c r="EZ4" s="1">
        <v>11.8444958078446</v>
      </c>
      <c r="FB4" s="1">
        <v>13.2477842700759</v>
      </c>
      <c r="FC4" s="1">
        <v>48.3126985459101</v>
      </c>
      <c r="FD4" s="1">
        <v>63.2881470955685</v>
      </c>
      <c r="FE4" s="1">
        <v>22.2654471136444</v>
      </c>
      <c r="FF4" s="1">
        <v>30.9725897092987</v>
      </c>
      <c r="FG4" s="1">
        <v>70.1947459013241</v>
      </c>
      <c r="FH4" s="1">
        <v>20.0971784794472</v>
      </c>
      <c r="FI4" s="1">
        <v>43.5461036431308</v>
      </c>
      <c r="FJ4" s="1">
        <v>40.3986961159891</v>
      </c>
      <c r="FK4" s="1">
        <v>9.34913430344434</v>
      </c>
      <c r="FL4" s="1">
        <v>13.1033266261948</v>
      </c>
      <c r="FM4" s="1">
        <v>43.4916160809149</v>
      </c>
      <c r="FN4" s="1">
        <v>73.8152910164996</v>
      </c>
      <c r="FO4" s="1">
        <v>18.2998326119553</v>
      </c>
      <c r="FP4" s="1">
        <v>47.6469046274821</v>
      </c>
      <c r="FQ4" s="1">
        <v>27.3085658872973</v>
      </c>
      <c r="FR4" s="1">
        <v>17.8017310105597</v>
      </c>
      <c r="FS4" s="1">
        <v>41.631016581984</v>
      </c>
      <c r="FT4" s="1">
        <v>35.8108168682156</v>
      </c>
      <c r="FU4" s="1">
        <v>79.5795445004899</v>
      </c>
      <c r="FV4" s="1">
        <v>47.2817687874233</v>
      </c>
      <c r="FW4" s="1">
        <v>121.586071282437</v>
      </c>
      <c r="FX4" s="1">
        <v>40.6539078498097</v>
      </c>
      <c r="FY4" s="1">
        <v>2.55180691926938</v>
      </c>
      <c r="FZ4" s="1">
        <v>21.0424407862875</v>
      </c>
      <c r="GA4" s="1">
        <v>53.4901415138902</v>
      </c>
      <c r="GB4" s="1">
        <v>71.9232984808511</v>
      </c>
      <c r="GC4" s="1">
        <v>48.9606849863211</v>
      </c>
      <c r="GD4" s="1">
        <v>17.0730491179244</v>
      </c>
      <c r="GE4" s="1">
        <v>72.9234057226237</v>
      </c>
      <c r="GF4" s="1">
        <v>18.8341620321524</v>
      </c>
      <c r="GG4" s="1">
        <v>165.97337578568</v>
      </c>
      <c r="GH4" s="1">
        <v>72.1508509434985</v>
      </c>
      <c r="GI4" s="1">
        <v>27.371705118747</v>
      </c>
      <c r="GJ4" s="1">
        <v>46.3156378521891</v>
      </c>
      <c r="GK4" s="1">
        <v>32.7170926037426</v>
      </c>
      <c r="GL4" s="1">
        <v>140.230712890625</v>
      </c>
      <c r="GM4" s="1">
        <v>27.866446414672</v>
      </c>
      <c r="GN4" s="1">
        <v>40.7182397254993</v>
      </c>
      <c r="GO4" s="1">
        <v>77.9788700382144</v>
      </c>
      <c r="GP4" s="1">
        <v>11.8448809669131</v>
      </c>
      <c r="GQ4" s="1">
        <v>18.630563481098</v>
      </c>
      <c r="GR4" s="1">
        <v>39.8544587725091</v>
      </c>
      <c r="GS4" s="1">
        <v>32.3381183422716</v>
      </c>
      <c r="GT4" s="1">
        <v>38.5636970977428</v>
      </c>
      <c r="GU4" s="1">
        <v>23.9134559613152</v>
      </c>
      <c r="GV4" s="1">
        <v>32.8057909972591</v>
      </c>
      <c r="GW4" s="1">
        <v>54.5756070201778</v>
      </c>
      <c r="GX4" s="1">
        <v>88.7329964206052</v>
      </c>
      <c r="GY4" s="1">
        <v>23.5144445743756</v>
      </c>
      <c r="GZ4" s="1">
        <v>10.811213515126</v>
      </c>
      <c r="HA4" s="1">
        <v>17.6308775621895</v>
      </c>
      <c r="HB4" s="1">
        <v>19.2993137265071</v>
      </c>
      <c r="HC4" s="1">
        <v>59.6112587338402</v>
      </c>
      <c r="HD4" s="1">
        <v>9.7862496902072</v>
      </c>
      <c r="HE4" s="1">
        <v>34.1168003542192</v>
      </c>
      <c r="HF4" s="1">
        <v>102.401351769536</v>
      </c>
      <c r="HG4" s="1">
        <v>23.4006747504405</v>
      </c>
      <c r="HH4" s="1">
        <v>75.3057244615903</v>
      </c>
      <c r="HI4" s="1">
        <v>28.7563979790049</v>
      </c>
      <c r="HJ4" s="1">
        <v>48.1492699961303</v>
      </c>
      <c r="HK4" s="1">
        <v>38.0386843595715</v>
      </c>
      <c r="HL4" s="1">
        <v>0.431981586317823</v>
      </c>
      <c r="HM4" s="1">
        <v>15.6173349483186</v>
      </c>
      <c r="HN4" s="1">
        <v>30.4748844632105</v>
      </c>
      <c r="HO4" s="1">
        <v>51.5581245939918</v>
      </c>
      <c r="HP4" s="1">
        <v>32.7923978881049</v>
      </c>
      <c r="HQ4" s="1">
        <v>148.639284769694</v>
      </c>
      <c r="HR4" s="1">
        <v>65.8420851907146</v>
      </c>
      <c r="HS4" s="1">
        <v>30.4486746400839</v>
      </c>
      <c r="HT4" s="1">
        <v>29.2978183354387</v>
      </c>
      <c r="HU4" s="1">
        <v>24.8588463357788</v>
      </c>
      <c r="HV4" s="1">
        <v>59.8410127398499</v>
      </c>
      <c r="HW4" s="1">
        <v>19.6337832607592</v>
      </c>
      <c r="HX4" s="1">
        <v>31.5062991056212</v>
      </c>
      <c r="HY4" s="1">
        <v>57.8838152010592</v>
      </c>
      <c r="HZ4" s="1">
        <v>18.3594557780162</v>
      </c>
      <c r="IA4" s="1">
        <v>99.7812187380645</v>
      </c>
      <c r="IB4" s="1">
        <v>17.0809271985217</v>
      </c>
      <c r="IC4" s="1">
        <v>29.6262829541527</v>
      </c>
      <c r="ID4" s="1">
        <v>46.1793235270715</v>
      </c>
      <c r="IE4" s="1">
        <v>60.4135246691693</v>
      </c>
      <c r="IF4" s="1">
        <v>44.1682107368805</v>
      </c>
      <c r="IG4" s="1">
        <v>35.7714853533131</v>
      </c>
      <c r="IH4" s="1">
        <v>81.9256662156787</v>
      </c>
      <c r="II4" s="1">
        <v>18.375987580487</v>
      </c>
      <c r="IJ4" s="1">
        <v>54.9822961585366</v>
      </c>
      <c r="IK4" s="1">
        <v>111.321844390001</v>
      </c>
      <c r="IL4" s="1">
        <v>53.0524442447529</v>
      </c>
      <c r="IM4" s="1">
        <v>35.4706372098292</v>
      </c>
      <c r="IN4" s="1">
        <v>56.792489519082</v>
      </c>
      <c r="IO4" s="1">
        <v>325.945474533808</v>
      </c>
      <c r="IP4" s="1">
        <v>7.64945936100216</v>
      </c>
      <c r="IQ4" s="1">
        <v>129.837491498817</v>
      </c>
      <c r="IR4" s="1">
        <v>98.9316440461414</v>
      </c>
      <c r="IS4" s="1">
        <v>126.833956698599</v>
      </c>
      <c r="IT4" s="1">
        <v>32.6515877013977</v>
      </c>
      <c r="IU4" s="1">
        <v>27.4425889649775</v>
      </c>
      <c r="IV4" s="1">
        <v>30.1647570904892</v>
      </c>
      <c r="IW4" s="1">
        <v>23.9013763535857</v>
      </c>
      <c r="IX4" s="1">
        <v>60.6872175504848</v>
      </c>
      <c r="IY4" s="1">
        <v>71.6881633510167</v>
      </c>
      <c r="IZ4" s="1">
        <v>69.380126807432</v>
      </c>
      <c r="JA4" s="1">
        <v>88.6138787964578</v>
      </c>
      <c r="JB4" s="1">
        <v>26.798572279586</v>
      </c>
      <c r="JC4" s="1">
        <v>91.1005133105892</v>
      </c>
      <c r="JD4" s="1">
        <v>70.5316852593918</v>
      </c>
      <c r="JE4" s="1">
        <v>34.1184816247494</v>
      </c>
      <c r="JF4" s="1">
        <v>50.3088724619309</v>
      </c>
      <c r="JG4" s="1">
        <v>31.2182093720642</v>
      </c>
      <c r="JH4" s="1">
        <v>72.5554884191836</v>
      </c>
      <c r="JI4" s="1">
        <v>62.7572592492858</v>
      </c>
      <c r="JJ4" s="1">
        <v>70.9009375086113</v>
      </c>
      <c r="JK4" s="1">
        <v>26.9671196111774</v>
      </c>
      <c r="JL4" s="1">
        <v>11.2116592612445</v>
      </c>
      <c r="JM4" s="1">
        <v>45.2634472619226</v>
      </c>
      <c r="JN4" s="1">
        <v>48.2386035258269</v>
      </c>
      <c r="JO4" s="1">
        <v>44.3860816756459</v>
      </c>
      <c r="JP4" s="1">
        <v>26.3170262701554</v>
      </c>
      <c r="JQ4" s="1">
        <v>119.095378630378</v>
      </c>
      <c r="JR4" s="1">
        <v>35.1529746348136</v>
      </c>
      <c r="JS4" s="1">
        <v>56.0824011083236</v>
      </c>
      <c r="JT4" s="1">
        <v>65.6356198564241</v>
      </c>
      <c r="JU4" s="1">
        <v>33.0666198520856</v>
      </c>
      <c r="JV4" s="1">
        <v>34.3305154766644</v>
      </c>
      <c r="JW4" s="1">
        <v>38.2460568754974</v>
      </c>
      <c r="JX4" s="1">
        <v>66.9432570168117</v>
      </c>
      <c r="JY4" s="1">
        <v>73.4123938760183</v>
      </c>
      <c r="JZ4" s="1">
        <v>68.7662898205783</v>
      </c>
      <c r="KA4" s="1">
        <v>29.3423268269626</v>
      </c>
      <c r="KB4" s="1">
        <v>51.5133276956135</v>
      </c>
      <c r="KC4" s="1">
        <v>35.212533637496</v>
      </c>
      <c r="KD4" s="1">
        <v>61.5263989587923</v>
      </c>
      <c r="KE4" s="1">
        <v>53.9873811630976</v>
      </c>
      <c r="KF4" s="1">
        <v>77.0711909702846</v>
      </c>
      <c r="KG4" s="1">
        <v>42.585867640137</v>
      </c>
      <c r="KH4" s="1">
        <v>27.0137832477386</v>
      </c>
      <c r="KI4" s="1">
        <v>111.573095412481</v>
      </c>
      <c r="KJ4" s="1">
        <v>44.7752584993319</v>
      </c>
      <c r="KK4" s="1">
        <v>72.0407458918608</v>
      </c>
      <c r="KL4" s="1">
        <v>31.5697641766305</v>
      </c>
      <c r="KM4" s="1">
        <v>37.4968910704897</v>
      </c>
      <c r="KN4" s="1">
        <v>35.4111806270414</v>
      </c>
      <c r="KO4" s="1">
        <v>32.7431185608714</v>
      </c>
      <c r="KP4" s="1">
        <v>22.2052409184406</v>
      </c>
      <c r="KQ4" s="1">
        <v>20.152880669962</v>
      </c>
      <c r="KR4" s="1">
        <v>19.356725602835</v>
      </c>
      <c r="KS4" s="1">
        <v>196.371165023035</v>
      </c>
      <c r="KT4" s="1">
        <v>21.218708247436</v>
      </c>
      <c r="KU4" s="1">
        <v>60.1331260704379</v>
      </c>
      <c r="KV4" s="1">
        <v>32.4044270381035</v>
      </c>
      <c r="KW4" s="1">
        <v>44.1122983718798</v>
      </c>
      <c r="KX4" s="1">
        <v>84.6178675787384</v>
      </c>
      <c r="KY4" s="1">
        <v>27.5214174949155</v>
      </c>
      <c r="KZ4" s="1">
        <v>9.22932712147759</v>
      </c>
      <c r="LA4" s="1">
        <v>34.287975976544</v>
      </c>
      <c r="LB4" s="1">
        <v>33.5136760787873</v>
      </c>
      <c r="LC4" s="1">
        <v>42.4800540192444</v>
      </c>
      <c r="LD4" s="1">
        <v>41.0390752350358</v>
      </c>
      <c r="LE4" s="1">
        <v>100.107192377221</v>
      </c>
      <c r="LF4" s="1">
        <v>24.2189990167962</v>
      </c>
      <c r="LG4" s="1">
        <v>27.6943965157102</v>
      </c>
      <c r="LH4" s="1">
        <v>35.852443370863</v>
      </c>
      <c r="LI4" s="1">
        <v>20.6833696629684</v>
      </c>
      <c r="LJ4" s="1">
        <v>28.8507142294021</v>
      </c>
      <c r="LK4" s="1">
        <v>118.994589682397</v>
      </c>
      <c r="LL4" s="1">
        <v>46.6798295136174</v>
      </c>
      <c r="LM4" s="1">
        <v>119.80632951807</v>
      </c>
      <c r="LN4" s="1">
        <v>82.327627929083</v>
      </c>
      <c r="LO4" s="1">
        <v>4.76311084209992</v>
      </c>
      <c r="LP4" s="1">
        <v>67.1539530476358</v>
      </c>
      <c r="LQ4" s="1">
        <v>24.6490913262878</v>
      </c>
      <c r="LR4" s="1">
        <v>42.84850529262</v>
      </c>
      <c r="LS4" s="1">
        <v>21.1564393994423</v>
      </c>
      <c r="LT4" s="1">
        <v>9.9437774104695</v>
      </c>
      <c r="LU4" s="1">
        <v>25.4888459338882</v>
      </c>
      <c r="LV4" s="1">
        <v>59.2938202208931</v>
      </c>
      <c r="LW4" s="1">
        <v>135.959259653661</v>
      </c>
      <c r="LX4" s="1">
        <v>25.034840576853</v>
      </c>
      <c r="LZ4" s="1">
        <v>113.452770656151</v>
      </c>
      <c r="MA4" s="1">
        <v>63.3290555354087</v>
      </c>
      <c r="MB4" s="1">
        <v>15.4914902772977</v>
      </c>
      <c r="MC4" s="1">
        <v>35.507134286335</v>
      </c>
      <c r="MD4" s="1">
        <v>2.25696711258318</v>
      </c>
      <c r="ME4" s="1">
        <v>45.3252767844565</v>
      </c>
      <c r="MF4" s="1">
        <v>38.3846432801131</v>
      </c>
      <c r="MG4" s="1">
        <v>20.2890132425302</v>
      </c>
      <c r="MH4" s="1">
        <v>32.5849657257194</v>
      </c>
      <c r="MI4" s="1">
        <v>15.068694078008</v>
      </c>
      <c r="MJ4" s="1">
        <v>29.3609524681455</v>
      </c>
      <c r="MK4" s="1">
        <v>52.136001861477</v>
      </c>
      <c r="ML4" s="1">
        <v>42.8425588659908</v>
      </c>
      <c r="MM4" s="1">
        <v>61.363125332801</v>
      </c>
    </row>
    <row r="5">
      <c r="A5" s="1">
        <v>2014.0</v>
      </c>
      <c r="B5" s="1">
        <v>4.0</v>
      </c>
      <c r="C5" s="1">
        <v>16.9440276185551</v>
      </c>
      <c r="D5" s="1">
        <v>32.1404871483131</v>
      </c>
      <c r="E5" s="1">
        <v>31.0562783952774</v>
      </c>
      <c r="F5" s="1">
        <v>65.6498958066642</v>
      </c>
      <c r="G5" s="1">
        <v>62.7107145218622</v>
      </c>
      <c r="H5" s="1">
        <v>42.0453477213713</v>
      </c>
      <c r="I5" s="1">
        <v>32.6870714957985</v>
      </c>
      <c r="J5" s="1">
        <v>52.8057932654441</v>
      </c>
      <c r="K5" s="1">
        <v>47.6902383168538</v>
      </c>
      <c r="L5" s="1">
        <v>29.1839207717771</v>
      </c>
      <c r="M5" s="1">
        <v>35.2644331202269</v>
      </c>
      <c r="N5" s="1">
        <v>10.0164588048657</v>
      </c>
      <c r="O5" s="1">
        <v>24.1759047619234</v>
      </c>
      <c r="P5" s="1">
        <v>39.6222340358798</v>
      </c>
      <c r="Q5" s="1">
        <v>52.8014327639482</v>
      </c>
      <c r="R5" s="1">
        <v>54.3802376701718</v>
      </c>
      <c r="S5" s="1">
        <v>44.4466605895531</v>
      </c>
      <c r="T5" s="1">
        <v>45.8282694796071</v>
      </c>
      <c r="U5" s="1">
        <v>16.9412216400631</v>
      </c>
      <c r="V5" s="1">
        <v>47.9712279368749</v>
      </c>
      <c r="W5" s="1">
        <v>86.6705302235152</v>
      </c>
      <c r="X5" s="1">
        <v>84.8696905625572</v>
      </c>
      <c r="Y5" s="1">
        <v>64.5350690678336</v>
      </c>
      <c r="Z5" s="1">
        <v>16.1193451654343</v>
      </c>
      <c r="AA5" s="1">
        <v>74.1645605729863</v>
      </c>
      <c r="AB5" s="1">
        <v>67.4027403018522</v>
      </c>
      <c r="AC5" s="1">
        <v>84.2783434931323</v>
      </c>
      <c r="AD5" s="1">
        <v>10.5338638362862</v>
      </c>
      <c r="AE5" s="1">
        <v>52.5353517217495</v>
      </c>
      <c r="AF5" s="1">
        <v>94.180137547487</v>
      </c>
      <c r="AG5" s="1">
        <v>40.6813863503799</v>
      </c>
      <c r="AH5" s="1">
        <v>74.9780780600888</v>
      </c>
      <c r="AI5" s="1">
        <v>524.83286176409</v>
      </c>
      <c r="AJ5" s="1">
        <v>109.169387189071</v>
      </c>
      <c r="AK5" s="1">
        <v>13.1177878914652</v>
      </c>
      <c r="AL5" s="1">
        <v>32.88572961131</v>
      </c>
      <c r="AM5" s="1">
        <v>17.8343517784916</v>
      </c>
      <c r="AN5" s="1">
        <v>95.026396629405</v>
      </c>
      <c r="AO5" s="1">
        <v>33.668229267523</v>
      </c>
      <c r="AP5" s="1">
        <v>29.972518566792</v>
      </c>
      <c r="AQ5" s="1">
        <v>293.748810541062</v>
      </c>
      <c r="AR5" s="1">
        <v>25.9536329565423</v>
      </c>
      <c r="AS5" s="2">
        <v>1187.27403039735</v>
      </c>
      <c r="AT5" s="1">
        <v>233.226603756654</v>
      </c>
      <c r="AU5" s="1">
        <v>35.7479260320657</v>
      </c>
      <c r="AV5" s="1">
        <v>125.30690456572</v>
      </c>
      <c r="AW5" s="1">
        <v>13.392619019463</v>
      </c>
      <c r="AX5" s="1">
        <v>46.7049798110653</v>
      </c>
      <c r="AY5" s="1">
        <v>75.610135757614</v>
      </c>
      <c r="AZ5" s="1">
        <v>36.432082973946</v>
      </c>
      <c r="BA5" s="1">
        <v>17.0591996930822</v>
      </c>
      <c r="BB5" s="1">
        <v>50.6536670606336</v>
      </c>
      <c r="BC5" s="1">
        <v>77.2019226970449</v>
      </c>
      <c r="BD5" s="1">
        <v>80.7105339591652</v>
      </c>
      <c r="BE5" s="1">
        <v>26.8716664541335</v>
      </c>
      <c r="BF5" s="1">
        <v>48.2789324818175</v>
      </c>
      <c r="BG5" s="1">
        <v>31.6202361394747</v>
      </c>
      <c r="BH5" s="1">
        <v>36.8090429512202</v>
      </c>
      <c r="BI5" s="1">
        <v>42.514010123816</v>
      </c>
      <c r="BJ5" s="1">
        <v>73.8750634983456</v>
      </c>
      <c r="BK5" s="1">
        <v>35.2575402060941</v>
      </c>
      <c r="BL5" s="1">
        <v>51.2000041762751</v>
      </c>
      <c r="BM5" s="1">
        <v>66.5773118577454</v>
      </c>
      <c r="BN5" s="1">
        <v>19.8255992640698</v>
      </c>
      <c r="BO5" s="1">
        <v>44.9468138677815</v>
      </c>
      <c r="BP5" s="1">
        <v>10.6719429152352</v>
      </c>
      <c r="BQ5" s="1">
        <v>109.448812703618</v>
      </c>
      <c r="BR5" s="1">
        <v>21.4224570456366</v>
      </c>
      <c r="BS5" s="1">
        <v>16.4648910888577</v>
      </c>
      <c r="BT5" s="1">
        <v>61.6889793968026</v>
      </c>
      <c r="BU5" s="1">
        <v>51.1088375326864</v>
      </c>
      <c r="BV5" s="1">
        <v>90.8796646226555</v>
      </c>
      <c r="BW5" s="1">
        <v>32.345802673339</v>
      </c>
      <c r="BX5" s="1">
        <v>54.6158997030766</v>
      </c>
      <c r="BY5" s="1">
        <v>16.4799362391551</v>
      </c>
      <c r="BZ5" s="1">
        <v>7.96919296555785</v>
      </c>
      <c r="CA5" s="1">
        <v>10.0184720203202</v>
      </c>
      <c r="CB5" s="1">
        <v>44.491175217438</v>
      </c>
      <c r="CC5" s="1">
        <v>55.0466448517165</v>
      </c>
      <c r="CD5" s="1">
        <v>76.9944957491432</v>
      </c>
      <c r="CE5" s="1">
        <v>45.2321544290548</v>
      </c>
      <c r="CF5" s="1">
        <v>30.5847010896445</v>
      </c>
      <c r="CG5" s="1">
        <v>75.739490038398</v>
      </c>
      <c r="CH5" s="1">
        <v>44.9764491295721</v>
      </c>
      <c r="CI5" s="1">
        <v>49.3584382136704</v>
      </c>
      <c r="CJ5" s="1">
        <v>47.2352460613509</v>
      </c>
      <c r="CK5" s="1">
        <v>19.6154766568431</v>
      </c>
      <c r="CL5" s="1">
        <v>30.3199796918599</v>
      </c>
      <c r="CM5" s="1">
        <v>72.1978549268988</v>
      </c>
      <c r="CN5" s="1">
        <v>51.4916667029971</v>
      </c>
      <c r="CO5" s="1">
        <v>55.7914238093233</v>
      </c>
      <c r="CP5" s="1">
        <v>32.2883112275627</v>
      </c>
      <c r="CQ5" s="1">
        <v>45.1380612488481</v>
      </c>
      <c r="CR5" s="1">
        <v>46.0913758188404</v>
      </c>
      <c r="CS5" s="1">
        <v>68.9442854381743</v>
      </c>
      <c r="CT5" s="1">
        <v>47.9372903293496</v>
      </c>
      <c r="CU5" s="1">
        <v>27.4822804631481</v>
      </c>
      <c r="CV5" s="1">
        <v>20.7167885195064</v>
      </c>
      <c r="CW5" s="1">
        <v>94.5470205423319</v>
      </c>
      <c r="CX5" s="1">
        <v>37.5632104137916</v>
      </c>
      <c r="CY5" s="1">
        <v>61.1710170738481</v>
      </c>
      <c r="CZ5" s="1">
        <v>37.8711098398939</v>
      </c>
      <c r="DA5" s="1">
        <v>61.6316856172976</v>
      </c>
      <c r="DB5" s="1">
        <v>63.0216898521849</v>
      </c>
      <c r="DC5" s="1">
        <v>50.0541251931701</v>
      </c>
      <c r="DD5" s="1">
        <v>75.1145475754217</v>
      </c>
      <c r="DE5" s="1">
        <v>34.6906031669374</v>
      </c>
      <c r="DF5" s="1">
        <v>32.1787419398024</v>
      </c>
      <c r="DG5" s="1">
        <v>56.4354759923978</v>
      </c>
      <c r="DH5" s="1">
        <v>18.6153932637844</v>
      </c>
      <c r="DI5" s="1">
        <v>12.9965474946158</v>
      </c>
      <c r="DJ5" s="1">
        <v>17.1650797763766</v>
      </c>
      <c r="DK5" s="1">
        <v>34.5744275390733</v>
      </c>
      <c r="DL5" s="1">
        <v>67.5040928367529</v>
      </c>
      <c r="DM5" s="1">
        <v>9.33507714461094</v>
      </c>
      <c r="DN5" s="1">
        <v>18.869647599804</v>
      </c>
      <c r="DO5" s="1">
        <v>29.1296691141499</v>
      </c>
      <c r="DP5" s="1">
        <v>116.634762955622</v>
      </c>
      <c r="DQ5" s="1">
        <v>21.5435663410566</v>
      </c>
      <c r="DR5" s="1">
        <v>106.865476154146</v>
      </c>
      <c r="DS5" s="1">
        <v>44.1511352159371</v>
      </c>
      <c r="DT5" s="1">
        <v>15.2000518271598</v>
      </c>
      <c r="DU5" s="1">
        <v>54.3004973817105</v>
      </c>
      <c r="DW5" s="1">
        <v>85.559175745455</v>
      </c>
      <c r="DX5" s="1">
        <v>105.093623929919</v>
      </c>
      <c r="DY5" s="1">
        <v>51.4011597282641</v>
      </c>
      <c r="DZ5" s="1">
        <v>36.0298958423786</v>
      </c>
      <c r="EA5" s="1">
        <v>15.7570427874566</v>
      </c>
      <c r="EB5" s="1">
        <v>25.8451285475852</v>
      </c>
      <c r="EC5" s="1">
        <v>27.2994284207052</v>
      </c>
      <c r="ED5" s="1">
        <v>63.8155727270289</v>
      </c>
      <c r="EE5" s="1">
        <v>40.0270174477587</v>
      </c>
      <c r="EF5" s="1">
        <v>129.59017720033</v>
      </c>
      <c r="EG5" s="1">
        <v>210.311864117111</v>
      </c>
      <c r="EH5" s="1">
        <v>50.1673633063988</v>
      </c>
      <c r="EI5" s="1">
        <v>38.9737908580059</v>
      </c>
      <c r="EJ5" s="1">
        <v>6.33651492668783</v>
      </c>
      <c r="EK5" s="1">
        <v>61.0163469309059</v>
      </c>
      <c r="EL5" s="1">
        <v>72.1972158491375</v>
      </c>
      <c r="EM5" s="1">
        <v>27.7071127828587</v>
      </c>
      <c r="EN5" s="1">
        <v>70.9006959763724</v>
      </c>
      <c r="EO5" s="1">
        <v>10.6515243152725</v>
      </c>
      <c r="EP5" s="1">
        <v>18.8272548648721</v>
      </c>
      <c r="EQ5" s="1">
        <v>13.734523311478</v>
      </c>
      <c r="ER5" s="1">
        <v>78.0904584900834</v>
      </c>
      <c r="ES5" s="1">
        <v>101.52985597725</v>
      </c>
      <c r="ET5" s="1">
        <v>117.980686556221</v>
      </c>
      <c r="EU5" s="1">
        <v>34.4785901238159</v>
      </c>
      <c r="EV5" s="1">
        <v>73.7955923292361</v>
      </c>
      <c r="EW5" s="1">
        <v>19.9270622145947</v>
      </c>
      <c r="EX5" s="1">
        <v>68.7442572641925</v>
      </c>
      <c r="EY5" s="1">
        <v>27.3905631892185</v>
      </c>
      <c r="EZ5" s="1">
        <v>11.6430039089025</v>
      </c>
      <c r="FB5" s="1">
        <v>13.2694091175016</v>
      </c>
      <c r="FC5" s="1">
        <v>48.3682013012114</v>
      </c>
      <c r="FD5" s="1">
        <v>65.1969241488034</v>
      </c>
      <c r="FE5" s="1">
        <v>22.3626605793353</v>
      </c>
      <c r="FF5" s="1">
        <v>30.1816598483445</v>
      </c>
      <c r="FG5" s="1">
        <v>73.6274305878798</v>
      </c>
      <c r="FH5" s="1">
        <v>19.5481959763015</v>
      </c>
      <c r="FI5" s="1">
        <v>42.5352992716625</v>
      </c>
      <c r="FJ5" s="1">
        <v>42.9967055905134</v>
      </c>
      <c r="FK5" s="1">
        <v>9.25112963517866</v>
      </c>
      <c r="FL5" s="1">
        <v>13.4146814822229</v>
      </c>
      <c r="FM5" s="1">
        <v>43.0658616414115</v>
      </c>
      <c r="FN5" s="1">
        <v>74.1792840283089</v>
      </c>
      <c r="FO5" s="1">
        <v>19.0473053006476</v>
      </c>
      <c r="FP5" s="1">
        <v>44.3685715084984</v>
      </c>
      <c r="FQ5" s="1">
        <v>28.2325498178362</v>
      </c>
      <c r="FR5" s="1">
        <v>18.2581119234277</v>
      </c>
      <c r="FS5" s="1">
        <v>41.7977884935492</v>
      </c>
      <c r="FT5" s="1">
        <v>34.2542134685448</v>
      </c>
      <c r="FU5" s="1">
        <v>83.4454002847528</v>
      </c>
      <c r="FV5" s="1">
        <v>47.8708937509654</v>
      </c>
      <c r="FW5" s="1">
        <v>119.556261328852</v>
      </c>
      <c r="FX5" s="1">
        <v>38.8769978752037</v>
      </c>
      <c r="FY5" s="1">
        <v>2.59459964044315</v>
      </c>
      <c r="FZ5" s="1">
        <v>21.2870593456576</v>
      </c>
      <c r="GA5" s="1">
        <v>53.7098897766075</v>
      </c>
      <c r="GB5" s="1">
        <v>68.1806379443821</v>
      </c>
      <c r="GC5" s="1">
        <v>50.751123720897</v>
      </c>
      <c r="GD5" s="1">
        <v>16.4125461633936</v>
      </c>
      <c r="GE5" s="1">
        <v>75.109826885467</v>
      </c>
      <c r="GF5" s="1">
        <v>19.1325321413395</v>
      </c>
      <c r="GG5" s="1">
        <v>156.88566457845</v>
      </c>
      <c r="GH5" s="1">
        <v>70.1382098381281</v>
      </c>
      <c r="GI5" s="1">
        <v>27.8522320507688</v>
      </c>
      <c r="GJ5" s="1">
        <v>46.5436326502847</v>
      </c>
      <c r="GK5" s="1">
        <v>32.0997363906062</v>
      </c>
      <c r="GL5" s="1">
        <v>134.750476292201</v>
      </c>
      <c r="GM5" s="1">
        <v>29.1503333404502</v>
      </c>
      <c r="GN5" s="1">
        <v>40.3006710771247</v>
      </c>
      <c r="GO5" s="1">
        <v>79.8739095897634</v>
      </c>
      <c r="GP5" s="1">
        <v>11.1235316140311</v>
      </c>
      <c r="GQ5" s="1">
        <v>19.535119704935</v>
      </c>
      <c r="GR5" s="1">
        <v>39.8608144001638</v>
      </c>
      <c r="GS5" s="1">
        <v>31.6835956512242</v>
      </c>
      <c r="GT5" s="1">
        <v>38.983043601264</v>
      </c>
      <c r="GU5" s="1">
        <v>22.9585244535385</v>
      </c>
      <c r="GV5" s="1">
        <v>33.8293139620379</v>
      </c>
      <c r="GW5" s="1">
        <v>53.1872029592629</v>
      </c>
      <c r="GX5" s="1">
        <v>90.4036158453496</v>
      </c>
      <c r="GY5" s="1">
        <v>23.3566561936077</v>
      </c>
      <c r="GZ5" s="1">
        <v>9.9693966193929</v>
      </c>
      <c r="HA5" s="1">
        <v>18.2417000221915</v>
      </c>
      <c r="HB5" s="1">
        <v>19.4905424724731</v>
      </c>
      <c r="HC5" s="1">
        <v>48.846122560047</v>
      </c>
      <c r="HD5" s="1">
        <v>9.95884791688723</v>
      </c>
      <c r="HE5" s="1">
        <v>32.3134946086074</v>
      </c>
      <c r="HF5" s="1">
        <v>100.85513340097</v>
      </c>
      <c r="HG5" s="1">
        <v>25.3624278875659</v>
      </c>
      <c r="HH5" s="1">
        <v>75.3160931726792</v>
      </c>
      <c r="HI5" s="1">
        <v>27.8210828788106</v>
      </c>
      <c r="HJ5" s="1">
        <v>46.6029258883292</v>
      </c>
      <c r="HK5" s="1">
        <v>39.4416003509651</v>
      </c>
      <c r="HL5" s="1">
        <v>0.441038503019754</v>
      </c>
      <c r="HM5" s="1">
        <v>15.0891822814468</v>
      </c>
      <c r="HN5" s="1">
        <v>31.3354565078437</v>
      </c>
      <c r="HO5" s="1">
        <v>49.2176660758467</v>
      </c>
      <c r="HP5" s="1">
        <v>34.0664194805153</v>
      </c>
      <c r="HQ5" s="1">
        <v>146.30809420631</v>
      </c>
      <c r="HR5" s="1">
        <v>65.9012566374576</v>
      </c>
      <c r="HS5" s="1">
        <v>29.6112006128998</v>
      </c>
      <c r="HT5" s="1">
        <v>29.0477059869106</v>
      </c>
      <c r="HU5" s="1">
        <v>26.7155934721584</v>
      </c>
      <c r="HV5" s="1">
        <v>61.7517495804548</v>
      </c>
      <c r="HW5" s="1">
        <v>19.0647571451068</v>
      </c>
      <c r="HX5" s="1">
        <v>31.1098256794309</v>
      </c>
      <c r="HY5" s="1">
        <v>59.5948778815157</v>
      </c>
      <c r="HZ5" s="1">
        <v>18.341271422795</v>
      </c>
      <c r="IA5" s="1">
        <v>102.045458641449</v>
      </c>
      <c r="IB5" s="1">
        <v>16.4703772451608</v>
      </c>
      <c r="IC5" s="1">
        <v>29.8661899534162</v>
      </c>
      <c r="ID5" s="1">
        <v>48.4454729785598</v>
      </c>
      <c r="IE5" s="1">
        <v>60.6506872135806</v>
      </c>
      <c r="IF5" s="1">
        <v>42.9522764124262</v>
      </c>
      <c r="IG5" s="1">
        <v>36.4285777074087</v>
      </c>
      <c r="IH5" s="1">
        <v>81.1698495195572</v>
      </c>
      <c r="II5" s="1">
        <v>18.8407494777033</v>
      </c>
      <c r="IJ5" s="1">
        <v>52.3368076013959</v>
      </c>
      <c r="IK5" s="1">
        <v>113.844756891264</v>
      </c>
      <c r="IL5" s="1">
        <v>54.5861246201926</v>
      </c>
      <c r="IM5" s="1">
        <v>35.3121151802496</v>
      </c>
      <c r="IN5" s="1">
        <v>58.3235115703995</v>
      </c>
      <c r="IO5" s="1">
        <v>295.924286615281</v>
      </c>
      <c r="IP5" s="1">
        <v>7.37580131120435</v>
      </c>
      <c r="IQ5" s="1">
        <v>126.143625637785</v>
      </c>
      <c r="IR5" s="1">
        <v>100.031010909841</v>
      </c>
      <c r="IS5" s="1">
        <v>125.034655632462</v>
      </c>
      <c r="IT5" s="1">
        <v>31.5841540310286</v>
      </c>
      <c r="IU5" s="1">
        <v>28.1170854083929</v>
      </c>
      <c r="IV5" s="1">
        <v>29.003930734978</v>
      </c>
      <c r="IW5" s="1">
        <v>23.41463379384</v>
      </c>
      <c r="IX5" s="1">
        <v>59.1644466413175</v>
      </c>
      <c r="IY5" s="1">
        <v>71.4038025692665</v>
      </c>
      <c r="IZ5" s="1">
        <v>74.5959297410711</v>
      </c>
      <c r="JA5" s="1">
        <v>89.6415168812898</v>
      </c>
      <c r="JB5" s="1">
        <v>28.0745113150612</v>
      </c>
      <c r="JC5" s="1">
        <v>94.781971917594</v>
      </c>
      <c r="JD5" s="1">
        <v>67.4601006742284</v>
      </c>
      <c r="JE5" s="1">
        <v>34.9431664575504</v>
      </c>
      <c r="JF5" s="1">
        <v>49.5013029424484</v>
      </c>
      <c r="JG5" s="1">
        <v>32.8926625399016</v>
      </c>
      <c r="JH5" s="1">
        <v>71.1386656850953</v>
      </c>
      <c r="JI5" s="1">
        <v>63.4944883419079</v>
      </c>
      <c r="JJ5" s="1">
        <v>70.3078320251139</v>
      </c>
      <c r="JK5" s="1">
        <v>27.1433036089993</v>
      </c>
      <c r="JL5" s="1">
        <v>12.0833194519935</v>
      </c>
      <c r="JM5" s="1">
        <v>45.9862062687489</v>
      </c>
      <c r="JN5" s="1">
        <v>49.2422427920351</v>
      </c>
      <c r="JO5" s="1">
        <v>44.689759595361</v>
      </c>
      <c r="JP5" s="1">
        <v>25.6465810484359</v>
      </c>
      <c r="JQ5" s="1">
        <v>114.356399096613</v>
      </c>
      <c r="JR5" s="1">
        <v>35.0866325634306</v>
      </c>
      <c r="JS5" s="1">
        <v>55.5202430021683</v>
      </c>
      <c r="JT5" s="1">
        <v>67.9071882958542</v>
      </c>
      <c r="JU5" s="1">
        <v>33.8340771673153</v>
      </c>
      <c r="JV5" s="1">
        <v>34.7897577158658</v>
      </c>
      <c r="JW5" s="1">
        <v>38.5613650369336</v>
      </c>
      <c r="JX5" s="1">
        <v>66.6287917327774</v>
      </c>
      <c r="JY5" s="1">
        <v>74.1102016180497</v>
      </c>
      <c r="JZ5" s="1">
        <v>69.0698495617386</v>
      </c>
      <c r="KA5" s="1">
        <v>28.8267314751112</v>
      </c>
      <c r="KB5" s="1">
        <v>47.883536649193</v>
      </c>
      <c r="KC5" s="1">
        <v>36.2857499962966</v>
      </c>
      <c r="KD5" s="1">
        <v>59.437061612554</v>
      </c>
      <c r="KE5" s="1">
        <v>50.1976193019322</v>
      </c>
      <c r="KF5" s="1">
        <v>66.5640475863502</v>
      </c>
      <c r="KG5" s="1">
        <v>44.8067059860261</v>
      </c>
      <c r="KH5" s="1">
        <v>27.4723824332708</v>
      </c>
      <c r="KI5" s="1">
        <v>109.386190505255</v>
      </c>
      <c r="KJ5" s="1">
        <v>44.4141611334715</v>
      </c>
      <c r="KK5" s="1">
        <v>75.0528445521645</v>
      </c>
      <c r="KL5" s="1">
        <v>33.4025976764249</v>
      </c>
      <c r="KM5" s="1">
        <v>39.4407838805866</v>
      </c>
      <c r="KN5" s="1">
        <v>36.092229351546</v>
      </c>
      <c r="KO5" s="1">
        <v>33.670212372467</v>
      </c>
      <c r="KP5" s="1">
        <v>22.1053251113821</v>
      </c>
      <c r="KQ5" s="1">
        <v>20.8307461973304</v>
      </c>
      <c r="KR5" s="1">
        <v>18.9150924487958</v>
      </c>
      <c r="KS5" s="1">
        <v>178.488463116884</v>
      </c>
      <c r="KT5" s="1">
        <v>22.0659367882135</v>
      </c>
      <c r="KU5" s="1">
        <v>62.6761644540022</v>
      </c>
      <c r="KV5" s="1">
        <v>31.5364395385044</v>
      </c>
      <c r="KW5" s="1">
        <v>44.9315770321742</v>
      </c>
      <c r="KX5" s="1">
        <v>84.9307514074678</v>
      </c>
      <c r="KY5" s="1">
        <v>27.0222445008202</v>
      </c>
      <c r="KZ5" s="1">
        <v>8.70896535381376</v>
      </c>
      <c r="LA5" s="1">
        <v>33.9323399474964</v>
      </c>
      <c r="LB5" s="1">
        <v>33.8391526467378</v>
      </c>
      <c r="LC5" s="1">
        <v>41.9064593470181</v>
      </c>
      <c r="LD5" s="1">
        <v>40.861738570715</v>
      </c>
      <c r="LE5" s="1">
        <v>104.936281934343</v>
      </c>
      <c r="LF5" s="1">
        <v>23.3035255244479</v>
      </c>
      <c r="LG5" s="1">
        <v>27.4355124865258</v>
      </c>
      <c r="LH5" s="1">
        <v>33.9927540861062</v>
      </c>
      <c r="LI5" s="1">
        <v>20.2681743024473</v>
      </c>
      <c r="LJ5" s="1">
        <v>28.4553570974441</v>
      </c>
      <c r="LK5" s="1">
        <v>121.150126474242</v>
      </c>
      <c r="LL5" s="1">
        <v>47.5858288050687</v>
      </c>
      <c r="LM5" s="1">
        <v>121.661603224002</v>
      </c>
      <c r="LN5" s="1">
        <v>82.9930927668838</v>
      </c>
      <c r="LO5" s="1">
        <v>4.66291304791381</v>
      </c>
      <c r="LP5" s="1">
        <v>59.560814860563</v>
      </c>
      <c r="LQ5" s="1">
        <v>24.9747981189079</v>
      </c>
      <c r="LR5" s="1">
        <v>40.4231450217111</v>
      </c>
      <c r="LS5" s="1">
        <v>21.7060077011755</v>
      </c>
      <c r="LT5" s="1">
        <v>9.66155637213135</v>
      </c>
      <c r="LU5" s="1">
        <v>26.3786690529366</v>
      </c>
      <c r="LV5" s="1">
        <v>62.1226699713849</v>
      </c>
      <c r="LW5" s="1">
        <v>123.510455801959</v>
      </c>
      <c r="LX5" s="1">
        <v>24.0931265623174</v>
      </c>
      <c r="LZ5" s="1">
        <v>114.557248757013</v>
      </c>
      <c r="MA5" s="1">
        <v>62.3894847282553</v>
      </c>
      <c r="MB5" s="1">
        <v>16.5216016796892</v>
      </c>
      <c r="MC5" s="1">
        <v>37.5694908564347</v>
      </c>
      <c r="MD5" s="1">
        <v>2.23302493381432</v>
      </c>
      <c r="ME5" s="1">
        <v>42.0778552792663</v>
      </c>
      <c r="MF5" s="1">
        <v>39.5189634269245</v>
      </c>
      <c r="MG5" s="1">
        <v>19.3865917667523</v>
      </c>
      <c r="MH5" s="1">
        <v>32.6241413823716</v>
      </c>
      <c r="MI5" s="1">
        <v>16.3751328667567</v>
      </c>
      <c r="MJ5" s="1">
        <v>26.3370831807454</v>
      </c>
      <c r="MK5" s="1">
        <v>53.3273823921668</v>
      </c>
      <c r="ML5" s="1">
        <v>42.7787825640813</v>
      </c>
      <c r="MM5" s="1">
        <v>65.2061957822248</v>
      </c>
    </row>
    <row r="6">
      <c r="A6" s="1">
        <v>2014.0</v>
      </c>
      <c r="B6" s="1">
        <v>5.0</v>
      </c>
      <c r="C6" s="1">
        <v>18.9577141969243</v>
      </c>
      <c r="D6" s="1">
        <v>34.0925373545633</v>
      </c>
      <c r="E6" s="1">
        <v>31.9419872809555</v>
      </c>
      <c r="F6" s="1">
        <v>66.3217460282667</v>
      </c>
      <c r="G6" s="1">
        <v>61.8521431514195</v>
      </c>
      <c r="H6" s="1">
        <v>41.0851239971749</v>
      </c>
      <c r="I6" s="1">
        <v>32.634351230781</v>
      </c>
      <c r="J6" s="1">
        <v>54.2467132031751</v>
      </c>
      <c r="K6" s="1">
        <v>49.5847619374593</v>
      </c>
      <c r="L6" s="1">
        <v>28.187313077358</v>
      </c>
      <c r="M6" s="1">
        <v>35.9656427247189</v>
      </c>
      <c r="N6" s="1">
        <v>9.86897123576698</v>
      </c>
      <c r="O6" s="1">
        <v>24.1225605449636</v>
      </c>
      <c r="P6" s="1">
        <v>41.2470223943184</v>
      </c>
      <c r="Q6" s="1">
        <v>54.2278634213192</v>
      </c>
      <c r="R6" s="1">
        <v>53.5271429334368</v>
      </c>
      <c r="S6" s="1">
        <v>45.9070223672958</v>
      </c>
      <c r="T6" s="1">
        <v>45.4710483965849</v>
      </c>
      <c r="U6" s="1">
        <v>17.024816582015</v>
      </c>
      <c r="V6" s="1">
        <v>49.0737465644665</v>
      </c>
      <c r="W6" s="1">
        <v>83.9951387268783</v>
      </c>
      <c r="X6" s="1">
        <v>88.0665230158171</v>
      </c>
      <c r="Y6" s="1">
        <v>69.2937367897432</v>
      </c>
      <c r="Z6" s="1">
        <v>15.1357023829506</v>
      </c>
      <c r="AA6" s="1">
        <v>78.1101896025811</v>
      </c>
      <c r="AB6" s="1">
        <v>70.908851923931</v>
      </c>
      <c r="AC6" s="1">
        <v>84.7616976256183</v>
      </c>
      <c r="AD6" s="1">
        <v>10.7814999596016</v>
      </c>
      <c r="AE6" s="1">
        <v>52.9045039085567</v>
      </c>
      <c r="AF6" s="1">
        <v>98.023140025313</v>
      </c>
      <c r="AG6" s="1">
        <v>39.2332166997619</v>
      </c>
      <c r="AH6" s="1">
        <v>75.7946126642159</v>
      </c>
      <c r="AI6" s="1">
        <v>531.277141752697</v>
      </c>
      <c r="AJ6" s="1">
        <v>113.752453690073</v>
      </c>
      <c r="AK6" s="1">
        <v>12.0057729097066</v>
      </c>
      <c r="AL6" s="1">
        <v>33.6530323502135</v>
      </c>
      <c r="AM6" s="1">
        <v>18.074340962703</v>
      </c>
      <c r="AN6" s="1">
        <v>96.2684569367026</v>
      </c>
      <c r="AO6" s="1">
        <v>34.4315967881307</v>
      </c>
      <c r="AP6" s="1">
        <v>30.6937872631176</v>
      </c>
      <c r="AQ6" s="1">
        <v>295.047378540039</v>
      </c>
      <c r="AR6" s="1">
        <v>26.2915684324076</v>
      </c>
      <c r="AS6" s="2">
        <v>1167.66693510874</v>
      </c>
      <c r="AT6" s="1">
        <v>229.129202571146</v>
      </c>
      <c r="AU6" s="1">
        <v>35.6160082534736</v>
      </c>
      <c r="AV6" s="1">
        <v>127.20714260283</v>
      </c>
      <c r="AW6" s="1">
        <v>12.8266666276114</v>
      </c>
      <c r="AX6" s="1">
        <v>45.8696908173707</v>
      </c>
      <c r="AY6" s="1">
        <v>77.1309184711127</v>
      </c>
      <c r="AZ6" s="1">
        <v>36.0294135840765</v>
      </c>
      <c r="BA6" s="1">
        <v>17.2515415922217</v>
      </c>
      <c r="BB6" s="1">
        <v>48.8986007001285</v>
      </c>
      <c r="BC6" s="1">
        <v>78.6257286089534</v>
      </c>
      <c r="BD6" s="1">
        <v>82.7818239479216</v>
      </c>
      <c r="BE6" s="1">
        <v>28.957142829895</v>
      </c>
      <c r="BF6" s="1">
        <v>49.9250564104842</v>
      </c>
      <c r="BG6" s="1">
        <v>32.933616228535</v>
      </c>
      <c r="BH6" s="1">
        <v>36.2516457430694</v>
      </c>
      <c r="BI6" s="1">
        <v>45.4584415973477</v>
      </c>
      <c r="BJ6" s="1">
        <v>81.215450577156</v>
      </c>
      <c r="BK6" s="1">
        <v>35.7220149226</v>
      </c>
      <c r="BL6" s="1">
        <v>52.1345523504313</v>
      </c>
      <c r="BM6" s="1">
        <v>66.2188129086328</v>
      </c>
      <c r="BN6" s="1">
        <v>20.3353042511515</v>
      </c>
      <c r="BO6" s="1">
        <v>45.136435746047</v>
      </c>
      <c r="BP6" s="1">
        <v>10.2176238468715</v>
      </c>
      <c r="BQ6" s="1">
        <v>112.384265677175</v>
      </c>
      <c r="BR6" s="1">
        <v>21.4533855073609</v>
      </c>
      <c r="BS6" s="1">
        <v>16.4078786231135</v>
      </c>
      <c r="BT6" s="1">
        <v>62.9494809075887</v>
      </c>
      <c r="BU6" s="1">
        <v>55.2176211082536</v>
      </c>
      <c r="BV6" s="1">
        <v>92.4243735918457</v>
      </c>
      <c r="BW6" s="1">
        <v>32.4720611652937</v>
      </c>
      <c r="BX6" s="1">
        <v>52.0663308719599</v>
      </c>
      <c r="BY6" s="1">
        <v>16.9819898171073</v>
      </c>
      <c r="BZ6" s="1">
        <v>8.14078372741421</v>
      </c>
      <c r="CA6" s="1">
        <v>10.4540821236071</v>
      </c>
      <c r="CB6" s="1">
        <v>43.4542915547749</v>
      </c>
      <c r="CC6" s="1">
        <v>56.9047339665638</v>
      </c>
      <c r="CD6" s="1">
        <v>79.3509115488843</v>
      </c>
      <c r="CE6" s="1">
        <v>44.8547116050001</v>
      </c>
      <c r="CF6" s="1">
        <v>33.8515123013463</v>
      </c>
      <c r="CG6" s="1">
        <v>75.0910758771426</v>
      </c>
      <c r="CH6" s="1">
        <v>45.4270412478125</v>
      </c>
      <c r="CI6" s="1">
        <v>49.4758200524007</v>
      </c>
      <c r="CJ6" s="1">
        <v>45.9145760580271</v>
      </c>
      <c r="CK6" s="1">
        <v>20.2097775890001</v>
      </c>
      <c r="CL6" s="1">
        <v>30.8918288144232</v>
      </c>
      <c r="CM6" s="1">
        <v>74.2584476775537</v>
      </c>
      <c r="CN6" s="1">
        <v>52.2661903018043</v>
      </c>
      <c r="CO6" s="1">
        <v>57.1876885606072</v>
      </c>
      <c r="CP6" s="1">
        <v>32.1114202562558</v>
      </c>
      <c r="CQ6" s="1">
        <v>45.2888403837172</v>
      </c>
      <c r="CR6" s="1">
        <v>45.9969664711527</v>
      </c>
      <c r="CS6" s="1">
        <v>68.1621429806664</v>
      </c>
      <c r="CT6" s="1">
        <v>49.7328355595465</v>
      </c>
      <c r="CU6" s="1">
        <v>32.5896325639676</v>
      </c>
      <c r="CV6" s="1">
        <v>19.5457704813024</v>
      </c>
      <c r="CW6" s="1">
        <v>94.4099971883423</v>
      </c>
      <c r="CX6" s="1">
        <v>37.5382781865722</v>
      </c>
      <c r="CY6" s="1">
        <v>63.3832862919814</v>
      </c>
      <c r="CZ6" s="1">
        <v>36.9584347764974</v>
      </c>
      <c r="DA6" s="1">
        <v>65.0830862592479</v>
      </c>
      <c r="DB6" s="1">
        <v>62.5804663676304</v>
      </c>
      <c r="DC6" s="1">
        <v>49.786769696644</v>
      </c>
      <c r="DD6" s="1">
        <v>77.10212773845</v>
      </c>
      <c r="DE6" s="1">
        <v>36.1431578999028</v>
      </c>
      <c r="DF6" s="1">
        <v>32.1302150032568</v>
      </c>
      <c r="DG6" s="1">
        <v>56.0118667989113</v>
      </c>
      <c r="DH6" s="1">
        <v>19.6589341700578</v>
      </c>
      <c r="DI6" s="1">
        <v>13.936904839107</v>
      </c>
      <c r="DJ6" s="1">
        <v>17.284068662592</v>
      </c>
      <c r="DK6" s="1">
        <v>38.3101502463722</v>
      </c>
      <c r="DL6" s="1">
        <v>67.0948514115601</v>
      </c>
      <c r="DM6" s="1">
        <v>9.3315721226297</v>
      </c>
      <c r="DN6" s="1">
        <v>18.286358363405</v>
      </c>
      <c r="DO6" s="1">
        <v>30.124293354304</v>
      </c>
      <c r="DP6" s="1">
        <v>120.723254296376</v>
      </c>
      <c r="DQ6" s="1">
        <v>21.0908851971139</v>
      </c>
      <c r="DR6" s="1">
        <v>105.326428912935</v>
      </c>
      <c r="DS6" s="1">
        <v>45.0631000151965</v>
      </c>
      <c r="DT6" s="1">
        <v>14.3102001988478</v>
      </c>
      <c r="DU6" s="1">
        <v>52.9914551147533</v>
      </c>
      <c r="DW6" s="1">
        <v>89.9783125981237</v>
      </c>
      <c r="DX6" s="1">
        <v>106.687540126715</v>
      </c>
      <c r="DY6" s="1">
        <v>57.4787847933094</v>
      </c>
      <c r="DZ6" s="1">
        <v>37.3428048232526</v>
      </c>
      <c r="EA6" s="1">
        <v>15.862237034187</v>
      </c>
      <c r="EB6" s="1">
        <v>26.136509543472</v>
      </c>
      <c r="EC6" s="1">
        <v>27.0270482412964</v>
      </c>
      <c r="ED6" s="1">
        <v>62.969519718105</v>
      </c>
      <c r="EE6" s="1">
        <v>40.4844824770324</v>
      </c>
      <c r="EF6" s="1">
        <v>128.884342068992</v>
      </c>
      <c r="EG6" s="1">
        <v>211.398859436753</v>
      </c>
      <c r="EH6" s="1">
        <v>52.557605278973</v>
      </c>
      <c r="EI6" s="1">
        <v>38.9646306965496</v>
      </c>
      <c r="EJ6" s="1">
        <v>6.06671765656286</v>
      </c>
      <c r="EK6" s="1">
        <v>60.9660457713456</v>
      </c>
      <c r="EL6" s="1">
        <v>74.5280100578147</v>
      </c>
      <c r="EM6" s="1">
        <v>27.7804429041629</v>
      </c>
      <c r="EN6" s="1">
        <v>70.6338599291792</v>
      </c>
      <c r="EO6" s="1">
        <v>10.7304183896866</v>
      </c>
      <c r="EP6" s="1">
        <v>18.9634574367086</v>
      </c>
      <c r="EQ6" s="1">
        <v>14.2703007900612</v>
      </c>
      <c r="ER6" s="1">
        <v>75.6700864458391</v>
      </c>
      <c r="ES6" s="1">
        <v>110.14355126638</v>
      </c>
      <c r="ET6" s="1">
        <v>115.301853427347</v>
      </c>
      <c r="EU6" s="1">
        <v>33.9013922831148</v>
      </c>
      <c r="EV6" s="1">
        <v>76.3756998818673</v>
      </c>
      <c r="EW6" s="1">
        <v>19.941757257457</v>
      </c>
      <c r="EX6" s="1">
        <v>69.867710109586</v>
      </c>
      <c r="EY6" s="1">
        <v>27.9237555340749</v>
      </c>
      <c r="EZ6" s="1">
        <v>12.3707447656215</v>
      </c>
      <c r="FB6" s="1">
        <v>14.0039056569335</v>
      </c>
      <c r="FC6" s="1">
        <v>40.5197884695871</v>
      </c>
      <c r="FD6" s="1">
        <v>67.1440415521348</v>
      </c>
      <c r="FE6" s="1">
        <v>22.5970052952045</v>
      </c>
      <c r="FF6" s="1">
        <v>30.7179432466681</v>
      </c>
      <c r="FG6" s="1">
        <v>74.9550740793866</v>
      </c>
      <c r="FH6" s="1">
        <v>19.1790123607503</v>
      </c>
      <c r="FI6" s="1">
        <v>40.5549196260735</v>
      </c>
      <c r="FJ6" s="1">
        <v>44.1118207003953</v>
      </c>
      <c r="FK6" s="1">
        <v>9.06715496805362</v>
      </c>
      <c r="FL6" s="1">
        <v>13.7501748274977</v>
      </c>
      <c r="FM6" s="1">
        <v>41.0120866634831</v>
      </c>
      <c r="FN6" s="1">
        <v>74.369770019078</v>
      </c>
      <c r="FO6" s="1">
        <v>19.3231412744627</v>
      </c>
      <c r="FP6" s="1">
        <v>44.5785713195801</v>
      </c>
      <c r="FQ6" s="1">
        <v>29.0030931568405</v>
      </c>
      <c r="FR6" s="1">
        <v>19.0716069911757</v>
      </c>
      <c r="FS6" s="1">
        <v>40.9231817165662</v>
      </c>
      <c r="FT6" s="1">
        <v>34.2738129810383</v>
      </c>
      <c r="FU6" s="1">
        <v>82.7855153492766</v>
      </c>
      <c r="FV6" s="1">
        <v>48.0810062759503</v>
      </c>
      <c r="FW6" s="1">
        <v>122.327936488071</v>
      </c>
      <c r="FX6" s="1">
        <v>37.9453433689394</v>
      </c>
      <c r="FY6" s="1">
        <v>2.76560232230552</v>
      </c>
      <c r="FZ6" s="1">
        <v>22.4127616661905</v>
      </c>
      <c r="GA6" s="1">
        <v>57.7246738971126</v>
      </c>
      <c r="GB6" s="1">
        <v>70.0873402849046</v>
      </c>
      <c r="GC6" s="1">
        <v>52.8981625732285</v>
      </c>
      <c r="GD6" s="1">
        <v>15.5150396027648</v>
      </c>
      <c r="GE6" s="1">
        <v>77.2121330772278</v>
      </c>
      <c r="GF6" s="1">
        <v>18.8951337632151</v>
      </c>
      <c r="GG6" s="1">
        <v>162.603504177084</v>
      </c>
      <c r="GH6" s="1">
        <v>73.3823457176248</v>
      </c>
      <c r="GI6" s="1">
        <v>29.6790444558842</v>
      </c>
      <c r="GJ6" s="1">
        <v>46.7755992773468</v>
      </c>
      <c r="GK6" s="1">
        <v>31.7603221640803</v>
      </c>
      <c r="GL6" s="1">
        <v>136.141904921759</v>
      </c>
      <c r="GM6" s="1">
        <v>29.2039553989275</v>
      </c>
      <c r="GN6" s="1">
        <v>40.8279238307248</v>
      </c>
      <c r="GO6" s="1">
        <v>82.9307925237301</v>
      </c>
      <c r="GP6" s="1">
        <v>11.4120634396871</v>
      </c>
      <c r="GQ6" s="1">
        <v>20.5880443098436</v>
      </c>
      <c r="GR6" s="1">
        <v>40.2480525710857</v>
      </c>
      <c r="GS6" s="1">
        <v>32.7436768460625</v>
      </c>
      <c r="GT6" s="1">
        <v>38.9551987658535</v>
      </c>
      <c r="GU6" s="1">
        <v>22.9524569766196</v>
      </c>
      <c r="GV6" s="1">
        <v>33.7551941673232</v>
      </c>
      <c r="GW6" s="1">
        <v>55.385591934307</v>
      </c>
      <c r="GX6" s="1">
        <v>90.0942079157763</v>
      </c>
      <c r="GY6" s="1">
        <v>26.4965783295823</v>
      </c>
      <c r="GZ6" s="1">
        <v>10.2318068173505</v>
      </c>
      <c r="HA6" s="1">
        <v>18.4058715784512</v>
      </c>
      <c r="HB6" s="1">
        <v>18.9083139197528</v>
      </c>
      <c r="HC6" s="1">
        <v>51.4485033126104</v>
      </c>
      <c r="HD6" s="1">
        <v>10.3333050562233</v>
      </c>
      <c r="HE6" s="1">
        <v>32.7534414162642</v>
      </c>
      <c r="HF6" s="1">
        <v>100.677641734799</v>
      </c>
      <c r="HG6" s="1">
        <v>26.8131956349918</v>
      </c>
      <c r="HH6" s="1">
        <v>76.9202459361314</v>
      </c>
      <c r="HI6" s="1">
        <v>26.8131403474448</v>
      </c>
      <c r="HJ6" s="1">
        <v>45.7430073823462</v>
      </c>
      <c r="HK6" s="1">
        <v>39.7124581584571</v>
      </c>
      <c r="HL6" s="1">
        <v>0.437153962660038</v>
      </c>
      <c r="HM6" s="1">
        <v>15.2323814989192</v>
      </c>
      <c r="HN6" s="1">
        <v>33.0873785429446</v>
      </c>
      <c r="HO6" s="1">
        <v>47.9345002354257</v>
      </c>
      <c r="HP6" s="1">
        <v>35.2886666221819</v>
      </c>
      <c r="HQ6" s="1">
        <v>147.485476539248</v>
      </c>
      <c r="HR6" s="1">
        <v>66.5119163281606</v>
      </c>
      <c r="HS6" s="1">
        <v>29.639260108652</v>
      </c>
      <c r="HT6" s="1">
        <v>27.8369500683169</v>
      </c>
      <c r="HU6" s="1">
        <v>26.2397465466735</v>
      </c>
      <c r="HV6" s="1">
        <v>63.1838767788351</v>
      </c>
      <c r="HW6" s="1">
        <v>18.2501878468229</v>
      </c>
      <c r="HX6" s="1">
        <v>31.6093643318709</v>
      </c>
      <c r="HY6" s="1">
        <v>59.9146866813469</v>
      </c>
      <c r="HZ6" s="1">
        <v>19.1048404410872</v>
      </c>
      <c r="IA6" s="1">
        <v>103.374810216507</v>
      </c>
      <c r="IB6" s="1">
        <v>16.4215090318929</v>
      </c>
      <c r="IC6" s="1">
        <v>30.0123030256196</v>
      </c>
      <c r="ID6" s="1">
        <v>49.906492348847</v>
      </c>
      <c r="IE6" s="1">
        <v>60.4736726806149</v>
      </c>
      <c r="IF6" s="1">
        <v>41.5097876435069</v>
      </c>
      <c r="IG6" s="1">
        <v>36.4623076464031</v>
      </c>
      <c r="IH6" s="1">
        <v>82.5281909917687</v>
      </c>
      <c r="II6" s="1">
        <v>19.3334671377554</v>
      </c>
      <c r="IJ6" s="1">
        <v>52.5379932469888</v>
      </c>
      <c r="IK6" s="1">
        <v>113.74052993309</v>
      </c>
      <c r="IL6" s="1">
        <v>56.7270162780663</v>
      </c>
      <c r="IM6" s="1">
        <v>33.1294647761347</v>
      </c>
      <c r="IN6" s="1">
        <v>58.6420871140063</v>
      </c>
      <c r="IO6" s="1">
        <v>294.123096284412</v>
      </c>
      <c r="IP6" s="1">
        <v>7.13743545597365</v>
      </c>
      <c r="IQ6" s="1">
        <v>122.337834305925</v>
      </c>
      <c r="IR6" s="1">
        <v>97.0096094508968</v>
      </c>
      <c r="IS6" s="1">
        <v>131.247673234858</v>
      </c>
      <c r="IT6" s="1">
        <v>30.8477866804529</v>
      </c>
      <c r="IU6" s="1">
        <v>28.4611855429403</v>
      </c>
      <c r="IV6" s="1">
        <v>29.0350747229078</v>
      </c>
      <c r="IW6" s="1">
        <v>22.7646196817836</v>
      </c>
      <c r="IX6" s="1">
        <v>60.4105999645462</v>
      </c>
      <c r="IY6" s="1">
        <v>73.2893250818544</v>
      </c>
      <c r="IZ6" s="1">
        <v>75.6596515139119</v>
      </c>
      <c r="JA6" s="1">
        <v>91.4669086144643</v>
      </c>
      <c r="JB6" s="1">
        <v>27.6501454110748</v>
      </c>
      <c r="JC6" s="1">
        <v>98.7852560441924</v>
      </c>
      <c r="JD6" s="1">
        <v>69.8361381859367</v>
      </c>
      <c r="JE6" s="1">
        <v>35.4954044529244</v>
      </c>
      <c r="JF6" s="1">
        <v>48.3710549051599</v>
      </c>
      <c r="JG6" s="1">
        <v>30.7486376132413</v>
      </c>
      <c r="JH6" s="1">
        <v>71.5351404458962</v>
      </c>
      <c r="JI6" s="1">
        <v>67.1370911012863</v>
      </c>
      <c r="JJ6" s="1">
        <v>70.5558743776748</v>
      </c>
      <c r="JK6" s="1">
        <v>27.6218364375692</v>
      </c>
      <c r="JL6" s="1">
        <v>12.2982936912054</v>
      </c>
      <c r="JM6" s="1">
        <v>49.5488029711208</v>
      </c>
      <c r="JN6" s="1">
        <v>47.747146764766</v>
      </c>
      <c r="JO6" s="1">
        <v>42.9643492002081</v>
      </c>
      <c r="JP6" s="1">
        <v>24.6378206885768</v>
      </c>
      <c r="JQ6" s="1">
        <v>112.285849010208</v>
      </c>
      <c r="JR6" s="1">
        <v>30.0280464870279</v>
      </c>
      <c r="JS6" s="1">
        <v>55.5181156029049</v>
      </c>
      <c r="JT6" s="1">
        <v>72.3280758796839</v>
      </c>
      <c r="JU6" s="1">
        <v>32.3385253214298</v>
      </c>
      <c r="JV6" s="1">
        <v>34.5830990127005</v>
      </c>
      <c r="JW6" s="1">
        <v>38.3857245494925</v>
      </c>
      <c r="JX6" s="1">
        <v>65.4822791265108</v>
      </c>
      <c r="JY6" s="1">
        <v>76.0215098048925</v>
      </c>
      <c r="JZ6" s="1">
        <v>71.4739916776467</v>
      </c>
      <c r="KA6" s="1">
        <v>28.5622411772019</v>
      </c>
      <c r="KB6" s="1">
        <v>48.6988749993127</v>
      </c>
      <c r="KC6" s="1">
        <v>37.2828800805829</v>
      </c>
      <c r="KD6" s="1">
        <v>56.540698710251</v>
      </c>
      <c r="KE6" s="1">
        <v>48.7202377319336</v>
      </c>
      <c r="KF6" s="1">
        <v>68.0066667284284</v>
      </c>
      <c r="KG6" s="1">
        <v>47.0102179383713</v>
      </c>
      <c r="KH6" s="1">
        <v>28.2283487344604</v>
      </c>
      <c r="KI6" s="1">
        <v>101.540952591669</v>
      </c>
      <c r="KJ6" s="1">
        <v>46.6237999890919</v>
      </c>
      <c r="KK6" s="1">
        <v>70.1468025887054</v>
      </c>
      <c r="KL6" s="1">
        <v>32.6485926504044</v>
      </c>
      <c r="KM6" s="1">
        <v>41.203241362579</v>
      </c>
      <c r="KN6" s="1">
        <v>36.6806537348906</v>
      </c>
      <c r="KO6" s="1">
        <v>35.0901795781524</v>
      </c>
      <c r="KP6" s="1">
        <v>24.2943272566873</v>
      </c>
      <c r="KQ6" s="1">
        <v>20.8364764807797</v>
      </c>
      <c r="KR6" s="1">
        <v>20.06416894882</v>
      </c>
      <c r="KS6" s="1">
        <v>175.6844277954</v>
      </c>
      <c r="KT6" s="1">
        <v>21.8368447320369</v>
      </c>
      <c r="KU6" s="1">
        <v>64.7214706188504</v>
      </c>
      <c r="KV6" s="1">
        <v>32.7555192109497</v>
      </c>
      <c r="KW6" s="1">
        <v>44.6254348410205</v>
      </c>
      <c r="KX6" s="1">
        <v>89.8508335606775</v>
      </c>
      <c r="KY6" s="1">
        <v>28.1855005171667</v>
      </c>
      <c r="KZ6" s="1">
        <v>8.29679417553148</v>
      </c>
      <c r="LA6" s="1">
        <v>32.3907093115797</v>
      </c>
      <c r="LB6" s="1">
        <v>36.112907071671</v>
      </c>
      <c r="LC6" s="1">
        <v>43.2884517738702</v>
      </c>
      <c r="LD6" s="1">
        <v>41.5500292362334</v>
      </c>
      <c r="LE6" s="1">
        <v>102.435728317955</v>
      </c>
      <c r="LF6" s="1">
        <v>22.2103550762931</v>
      </c>
      <c r="LG6" s="1">
        <v>27.9269928327902</v>
      </c>
      <c r="LH6" s="1">
        <v>34.2122290283347</v>
      </c>
      <c r="LI6" s="1">
        <v>19.9391076184898</v>
      </c>
      <c r="LJ6" s="1">
        <v>30.2654762268066</v>
      </c>
      <c r="LK6" s="1">
        <v>127.701481043107</v>
      </c>
      <c r="LL6" s="1">
        <v>50.2432901524434</v>
      </c>
      <c r="LM6" s="1">
        <v>128.509692176708</v>
      </c>
      <c r="LN6" s="1">
        <v>90.9767015025322</v>
      </c>
      <c r="LO6" s="1">
        <v>5.13359494641363</v>
      </c>
      <c r="LP6" s="1">
        <v>59.8167422801918</v>
      </c>
      <c r="LQ6" s="1">
        <v>26.593255096202</v>
      </c>
      <c r="LR6" s="1">
        <v>38.368980498541</v>
      </c>
      <c r="LS6" s="1">
        <v>22.1053963711986</v>
      </c>
      <c r="LT6" s="1">
        <v>9.72530496842598</v>
      </c>
      <c r="LU6" s="1">
        <v>27.872670720506</v>
      </c>
      <c r="LV6" s="1">
        <v>63.1304235813501</v>
      </c>
      <c r="LW6" s="1">
        <v>113.527617168901</v>
      </c>
      <c r="LX6" s="1">
        <v>23.7988820861751</v>
      </c>
      <c r="LZ6" s="1">
        <v>111.320363735109</v>
      </c>
      <c r="MA6" s="1">
        <v>60.7240103012442</v>
      </c>
      <c r="MB6" s="1">
        <v>17.1241903619246</v>
      </c>
      <c r="MC6" s="1">
        <v>38.7874127930742</v>
      </c>
      <c r="MD6" s="1">
        <v>2.33878110805148</v>
      </c>
      <c r="ME6" s="1">
        <v>41.3244361680882</v>
      </c>
      <c r="MF6" s="1">
        <v>39.2920268852984</v>
      </c>
      <c r="MG6" s="1">
        <v>19.3315994396525</v>
      </c>
      <c r="MH6" s="1">
        <v>31.7564981084541</v>
      </c>
      <c r="MI6" s="1">
        <v>17.6490184710637</v>
      </c>
      <c r="MJ6" s="1">
        <v>24.0320238385882</v>
      </c>
      <c r="MK6" s="1">
        <v>55.9473026131951</v>
      </c>
      <c r="ML6" s="1">
        <v>44.7211314646852</v>
      </c>
      <c r="MM6" s="1">
        <v>64.6266810469266</v>
      </c>
    </row>
    <row r="7">
      <c r="A7" s="1">
        <v>2014.0</v>
      </c>
      <c r="B7" s="1">
        <v>6.0</v>
      </c>
      <c r="C7" s="1">
        <v>20.2761832903774</v>
      </c>
      <c r="D7" s="1">
        <v>35.1689959379362</v>
      </c>
      <c r="E7" s="1">
        <v>32.7387855833446</v>
      </c>
      <c r="F7" s="1">
        <v>69.1092855928231</v>
      </c>
      <c r="G7" s="1">
        <v>68.9454761686779</v>
      </c>
      <c r="H7" s="1">
        <v>43.4214150223814</v>
      </c>
      <c r="I7" s="1">
        <v>33.134037096531</v>
      </c>
      <c r="J7" s="1">
        <v>55.0236957739282</v>
      </c>
      <c r="K7" s="1">
        <v>54.7800000508626</v>
      </c>
      <c r="L7" s="1">
        <v>28.3296160310529</v>
      </c>
      <c r="M7" s="1">
        <v>37.0544568132898</v>
      </c>
      <c r="N7" s="1">
        <v>10.3064922071772</v>
      </c>
      <c r="O7" s="1">
        <v>24.2858314249763</v>
      </c>
      <c r="P7" s="1">
        <v>42.8947831525315</v>
      </c>
      <c r="Q7" s="1">
        <v>54.859285091655</v>
      </c>
      <c r="R7" s="1">
        <v>58.9852382114955</v>
      </c>
      <c r="S7" s="1">
        <v>46.866711765584</v>
      </c>
      <c r="T7" s="1">
        <v>50.1231704971128</v>
      </c>
      <c r="U7" s="1">
        <v>19.2791786472357</v>
      </c>
      <c r="V7" s="1">
        <v>49.655372585643</v>
      </c>
      <c r="W7" s="1">
        <v>87.8129822779756</v>
      </c>
      <c r="X7" s="1">
        <v>93.0771131476269</v>
      </c>
      <c r="Y7" s="1">
        <v>70.0000381786439</v>
      </c>
      <c r="Z7" s="1">
        <v>16.2263333910988</v>
      </c>
      <c r="AA7" s="1">
        <v>81.195057274932</v>
      </c>
      <c r="AB7" s="1">
        <v>76.993026843884</v>
      </c>
      <c r="AC7" s="1">
        <v>89.3072606133657</v>
      </c>
      <c r="AD7" s="1">
        <v>10.9314821951605</v>
      </c>
      <c r="AE7" s="1">
        <v>53.665392106764</v>
      </c>
      <c r="AF7" s="1">
        <v>99.4117209443146</v>
      </c>
      <c r="AG7" s="1">
        <v>41.2088365036252</v>
      </c>
      <c r="AH7" s="1">
        <v>80.7827943882182</v>
      </c>
      <c r="AI7" s="1">
        <v>530.910712832496</v>
      </c>
      <c r="AJ7" s="1">
        <v>114.926885363047</v>
      </c>
      <c r="AK7" s="1">
        <v>12.4769873283787</v>
      </c>
      <c r="AL7" s="1">
        <v>33.3653030159637</v>
      </c>
      <c r="AM7" s="1">
        <v>20.1930410657109</v>
      </c>
      <c r="AN7" s="1">
        <v>99.0515511745998</v>
      </c>
      <c r="AO7" s="1">
        <v>35.9686133707202</v>
      </c>
      <c r="AP7" s="1">
        <v>31.8986349711172</v>
      </c>
      <c r="AQ7" s="1">
        <v>314.575239635649</v>
      </c>
      <c r="AR7" s="1">
        <v>27.2161678912965</v>
      </c>
      <c r="AS7" s="2">
        <v>1213.8540672455</v>
      </c>
      <c r="AT7" s="1">
        <v>240.119064538313</v>
      </c>
      <c r="AU7" s="1">
        <v>34.2505013604604</v>
      </c>
      <c r="AV7" s="1">
        <v>127.238570803688</v>
      </c>
      <c r="AW7" s="1">
        <v>12.8083333514986</v>
      </c>
      <c r="AX7" s="1">
        <v>48.9741863111171</v>
      </c>
      <c r="AY7" s="1">
        <v>76.7360364924142</v>
      </c>
      <c r="AZ7" s="1">
        <v>36.7224344742046</v>
      </c>
      <c r="BA7" s="1">
        <v>17.2297737521034</v>
      </c>
      <c r="BB7" s="1">
        <v>51.2550495591678</v>
      </c>
      <c r="BC7" s="1">
        <v>80.7063145459692</v>
      </c>
      <c r="BD7" s="1">
        <v>83.9906040655112</v>
      </c>
      <c r="BE7" s="1">
        <v>30.7649999346052</v>
      </c>
      <c r="BF7" s="1">
        <v>48.8648515895841</v>
      </c>
      <c r="BG7" s="1">
        <v>32.9946740011391</v>
      </c>
      <c r="BH7" s="1">
        <v>36.1205584506494</v>
      </c>
      <c r="BI7" s="1">
        <v>48.1068772839174</v>
      </c>
      <c r="BJ7" s="1">
        <v>84.6565865289019</v>
      </c>
      <c r="BK7" s="1">
        <v>35.7335996693905</v>
      </c>
      <c r="BL7" s="1">
        <v>53.0829469684646</v>
      </c>
      <c r="BM7" s="1">
        <v>67.8582522133151</v>
      </c>
      <c r="BN7" s="1">
        <v>20.9023324907452</v>
      </c>
      <c r="BO7" s="1">
        <v>45.8246331522194</v>
      </c>
      <c r="BP7" s="1">
        <v>11.6034619013468</v>
      </c>
      <c r="BQ7" s="1">
        <v>116.981691593252</v>
      </c>
      <c r="BR7" s="1">
        <v>21.9417605162224</v>
      </c>
      <c r="BS7" s="1">
        <v>16.7574055516302</v>
      </c>
      <c r="BT7" s="1">
        <v>66.8635194453423</v>
      </c>
      <c r="BU7" s="1">
        <v>59.0853328460653</v>
      </c>
      <c r="BV7" s="1">
        <v>93.5551461321266</v>
      </c>
      <c r="BW7" s="1">
        <v>33.0950563831359</v>
      </c>
      <c r="BX7" s="1">
        <v>54.4672068621188</v>
      </c>
      <c r="BY7" s="1">
        <v>17.6647365040752</v>
      </c>
      <c r="BZ7" s="1">
        <v>8.55884399025405</v>
      </c>
      <c r="CA7" s="1">
        <v>10.9076493932541</v>
      </c>
      <c r="CB7" s="1">
        <v>43.8391022760477</v>
      </c>
      <c r="CC7" s="1">
        <v>57.6166070191336</v>
      </c>
      <c r="CD7" s="1">
        <v>81.7787772940888</v>
      </c>
      <c r="CE7" s="1">
        <v>44.8689009404881</v>
      </c>
      <c r="CF7" s="1">
        <v>35.345951809228</v>
      </c>
      <c r="CG7" s="1">
        <v>74.501710822207</v>
      </c>
      <c r="CH7" s="1">
        <v>48.7394561870167</v>
      </c>
      <c r="CI7" s="1">
        <v>53.0400610436948</v>
      </c>
      <c r="CJ7" s="1">
        <v>47.938830152999</v>
      </c>
      <c r="CK7" s="1">
        <v>21.2379047523059</v>
      </c>
      <c r="CL7" s="1">
        <v>32.6451034589261</v>
      </c>
      <c r="CM7" s="1">
        <v>76.3025935049264</v>
      </c>
      <c r="CN7" s="1">
        <v>54.0830952780587</v>
      </c>
      <c r="CO7" s="1">
        <v>59.2293499049581</v>
      </c>
      <c r="CP7" s="1">
        <v>31.8046110994552</v>
      </c>
      <c r="CQ7" s="1">
        <v>45.5275619686175</v>
      </c>
      <c r="CR7" s="1">
        <v>46.1543821584877</v>
      </c>
      <c r="CS7" s="1">
        <v>71.433095296224</v>
      </c>
      <c r="CT7" s="1">
        <v>53.4175956920179</v>
      </c>
      <c r="CU7" s="1">
        <v>34.9689674047844</v>
      </c>
      <c r="CV7" s="1">
        <v>18.8322753899453</v>
      </c>
      <c r="CW7" s="1">
        <v>96.7090145395532</v>
      </c>
      <c r="CX7" s="1">
        <v>37.9087983081465</v>
      </c>
      <c r="CY7" s="1">
        <v>64.6647539178174</v>
      </c>
      <c r="CZ7" s="1">
        <v>37.8385567333751</v>
      </c>
      <c r="DA7" s="1">
        <v>66.7702192749156</v>
      </c>
      <c r="DB7" s="1">
        <v>64.642379955358</v>
      </c>
      <c r="DC7" s="1">
        <v>50.0798907983671</v>
      </c>
      <c r="DD7" s="1">
        <v>84.0005122560355</v>
      </c>
      <c r="DE7" s="1">
        <v>36.7628786804143</v>
      </c>
      <c r="DF7" s="1">
        <v>32.4328979124622</v>
      </c>
      <c r="DG7" s="1">
        <v>58.2417324015114</v>
      </c>
      <c r="DH7" s="1">
        <v>21.0884586410962</v>
      </c>
      <c r="DI7" s="1">
        <v>13.7485316821507</v>
      </c>
      <c r="DJ7" s="1">
        <v>17.9275744796708</v>
      </c>
      <c r="DK7" s="1">
        <v>39.1774286272444</v>
      </c>
      <c r="DL7" s="1">
        <v>71.9500713051211</v>
      </c>
      <c r="DM7" s="1">
        <v>9.88283922278841</v>
      </c>
      <c r="DN7" s="1">
        <v>18.695999926371</v>
      </c>
      <c r="DO7" s="1">
        <v>30.3755494810636</v>
      </c>
      <c r="DP7" s="1">
        <v>126.221181981176</v>
      </c>
      <c r="DQ7" s="1">
        <v>22.1475317908696</v>
      </c>
      <c r="DR7" s="1">
        <v>110.63571475801</v>
      </c>
      <c r="DS7" s="1">
        <v>45.6359879636445</v>
      </c>
      <c r="DT7" s="1">
        <v>14.9332742368168</v>
      </c>
      <c r="DU7" s="1">
        <v>53.4080417965178</v>
      </c>
      <c r="DW7" s="1">
        <v>93.9627422231713</v>
      </c>
      <c r="DX7" s="1">
        <v>107.884270826451</v>
      </c>
      <c r="DY7" s="1">
        <v>57.9773463201431</v>
      </c>
      <c r="DZ7" s="1">
        <v>37.6931564240629</v>
      </c>
      <c r="EA7" s="1">
        <v>16.2510827645587</v>
      </c>
      <c r="EB7" s="1">
        <v>27.6914724816906</v>
      </c>
      <c r="EC7" s="1">
        <v>28.2458686930145</v>
      </c>
      <c r="ED7" s="1">
        <v>64.0885420298573</v>
      </c>
      <c r="EE7" s="1">
        <v>42.9812687211027</v>
      </c>
      <c r="EF7" s="1">
        <v>135.526858171721</v>
      </c>
      <c r="EG7" s="1">
        <v>218.108880497924</v>
      </c>
      <c r="EH7" s="1">
        <v>56.1311645340394</v>
      </c>
      <c r="EI7" s="1">
        <v>37.5828487424832</v>
      </c>
      <c r="EJ7" s="1">
        <v>6.33071794259368</v>
      </c>
      <c r="EK7" s="1">
        <v>62.8608881107197</v>
      </c>
      <c r="EL7" s="1">
        <v>80.1626280362834</v>
      </c>
      <c r="EM7" s="1">
        <v>28.5916534541016</v>
      </c>
      <c r="EN7" s="1">
        <v>72.1834406938875</v>
      </c>
      <c r="EO7" s="1">
        <v>11.1833695348004</v>
      </c>
      <c r="EP7" s="1">
        <v>19.3193204944284</v>
      </c>
      <c r="EQ7" s="1">
        <v>14.7490609733678</v>
      </c>
      <c r="ER7" s="1">
        <v>76.7224467582464</v>
      </c>
      <c r="ES7" s="1">
        <v>116.348151864168</v>
      </c>
      <c r="ET7" s="1">
        <v>112.264348102444</v>
      </c>
      <c r="EU7" s="1">
        <v>33.5670899370338</v>
      </c>
      <c r="EV7" s="1">
        <v>79.375457638857</v>
      </c>
      <c r="EW7" s="1">
        <v>22.1127869451921</v>
      </c>
      <c r="EX7" s="1">
        <v>72.7940561925615</v>
      </c>
      <c r="EY7" s="1">
        <v>29.104414847737</v>
      </c>
      <c r="EZ7" s="1">
        <v>13.4713510887398</v>
      </c>
      <c r="FB7" s="1">
        <v>15.2662661055595</v>
      </c>
      <c r="FC7" s="1">
        <v>43.5739421844482</v>
      </c>
      <c r="FD7" s="1">
        <v>68.7794870123538</v>
      </c>
      <c r="FE7" s="1">
        <v>23.7881406188121</v>
      </c>
      <c r="FF7" s="1">
        <v>32.6789076751301</v>
      </c>
      <c r="FG7" s="1">
        <v>77.5288791614213</v>
      </c>
      <c r="FH7" s="1">
        <v>19.049002027748</v>
      </c>
      <c r="FI7" s="1">
        <v>42.4592924413835</v>
      </c>
      <c r="FJ7" s="1">
        <v>44.4295229797456</v>
      </c>
      <c r="FK7" s="1">
        <v>9.56765609300378</v>
      </c>
      <c r="FL7" s="1">
        <v>13.8720017991076</v>
      </c>
      <c r="FM7" s="1">
        <v>44.3212699848141</v>
      </c>
      <c r="FN7" s="1">
        <v>75.4471071573292</v>
      </c>
      <c r="FO7" s="1">
        <v>20.5345477270997</v>
      </c>
      <c r="FP7" s="1">
        <v>47.2185711633591</v>
      </c>
      <c r="FQ7" s="1">
        <v>29.4724458546965</v>
      </c>
      <c r="FR7" s="1">
        <v>19.8350492293999</v>
      </c>
      <c r="FS7" s="1">
        <v>41.3883942833787</v>
      </c>
      <c r="FT7" s="1">
        <v>35.9183035573347</v>
      </c>
      <c r="FU7" s="1">
        <v>84.6669786781606</v>
      </c>
      <c r="FV7" s="1">
        <v>49.1775039932968</v>
      </c>
      <c r="FW7" s="1">
        <v>123.734560161698</v>
      </c>
      <c r="FX7" s="1">
        <v>38.482668605756</v>
      </c>
      <c r="FY7" s="1">
        <v>3.11368016993473</v>
      </c>
      <c r="FZ7" s="1">
        <v>24.1977580459413</v>
      </c>
      <c r="GA7" s="1">
        <v>59.4965080335319</v>
      </c>
      <c r="GB7" s="1">
        <v>70.4607106630941</v>
      </c>
      <c r="GC7" s="1">
        <v>56.4388257051769</v>
      </c>
      <c r="GD7" s="1">
        <v>16.5697635618003</v>
      </c>
      <c r="GE7" s="1">
        <v>77.2499401089078</v>
      </c>
      <c r="GF7" s="1">
        <v>19.7775619704613</v>
      </c>
      <c r="GG7" s="1">
        <v>171.989782761908</v>
      </c>
      <c r="GH7" s="1">
        <v>77.3167492333779</v>
      </c>
      <c r="GI7" s="1">
        <v>30.0412204805419</v>
      </c>
      <c r="GJ7" s="1">
        <v>48.9328214039049</v>
      </c>
      <c r="GK7" s="1">
        <v>34.4149195700373</v>
      </c>
      <c r="GL7" s="1">
        <v>134.716429210844</v>
      </c>
      <c r="GM7" s="1">
        <v>29.5622641865089</v>
      </c>
      <c r="GN7" s="1">
        <v>42.5884782440806</v>
      </c>
      <c r="GO7" s="1">
        <v>84.835823482258</v>
      </c>
      <c r="GP7" s="1">
        <v>11.6630158651443</v>
      </c>
      <c r="GQ7" s="1">
        <v>21.5149869629207</v>
      </c>
      <c r="GR7" s="1">
        <v>40.5898413472026</v>
      </c>
      <c r="GS7" s="1">
        <v>31.1434568736956</v>
      </c>
      <c r="GT7" s="1">
        <v>40.1962710449567</v>
      </c>
      <c r="GU7" s="1">
        <v>24.1355832950967</v>
      </c>
      <c r="GV7" s="1">
        <v>35.0435937839462</v>
      </c>
      <c r="GW7" s="1">
        <v>55.9597158833728</v>
      </c>
      <c r="GX7" s="1">
        <v>92.5338864409641</v>
      </c>
      <c r="GY7" s="1">
        <v>30.2145114148659</v>
      </c>
      <c r="GZ7" s="1">
        <v>10.5281861365371</v>
      </c>
      <c r="HA7" s="1">
        <v>18.7697429701173</v>
      </c>
      <c r="HB7" s="1">
        <v>18.7965386003602</v>
      </c>
      <c r="HC7" s="1">
        <v>61.8195916130429</v>
      </c>
      <c r="HD7" s="1">
        <v>10.7060199671914</v>
      </c>
      <c r="HE7" s="1">
        <v>33.635630021134</v>
      </c>
      <c r="HF7" s="1">
        <v>102.49624195487</v>
      </c>
      <c r="HG7" s="1">
        <v>28.7543496284566</v>
      </c>
      <c r="HH7" s="1">
        <v>80.5783730651216</v>
      </c>
      <c r="HI7" s="1">
        <v>27.5692609666307</v>
      </c>
      <c r="HJ7" s="1">
        <v>47.7907324418122</v>
      </c>
      <c r="HK7" s="1">
        <v>38.6751057386366</v>
      </c>
      <c r="HL7" s="1">
        <v>0.452168528090987</v>
      </c>
      <c r="HM7" s="1">
        <v>15.5042484705717</v>
      </c>
      <c r="HN7" s="1">
        <v>34.2469106462817</v>
      </c>
      <c r="HO7" s="1">
        <v>50.2182830877604</v>
      </c>
      <c r="HP7" s="1">
        <v>35.4162223618597</v>
      </c>
      <c r="HQ7" s="1">
        <v>150.138095674061</v>
      </c>
      <c r="HR7" s="1">
        <v>70.4646282621588</v>
      </c>
      <c r="HS7" s="1">
        <v>29.8309870811758</v>
      </c>
      <c r="HT7" s="1">
        <v>28.2511953502136</v>
      </c>
      <c r="HU7" s="1">
        <v>26.8126213472283</v>
      </c>
      <c r="HV7" s="1">
        <v>64.9523757420666</v>
      </c>
      <c r="HW7" s="1">
        <v>18.2892433234637</v>
      </c>
      <c r="HX7" s="1">
        <v>33.6938990916129</v>
      </c>
      <c r="HY7" s="1">
        <v>58.8876641906787</v>
      </c>
      <c r="HZ7" s="1">
        <v>19.3021415411267</v>
      </c>
      <c r="IA7" s="1">
        <v>105.822309378467</v>
      </c>
      <c r="IB7" s="1">
        <v>17.2246459537122</v>
      </c>
      <c r="IC7" s="1">
        <v>30.3684666834946</v>
      </c>
      <c r="ID7" s="1">
        <v>51.3476116693131</v>
      </c>
      <c r="IE7" s="1">
        <v>63.2674170870255</v>
      </c>
      <c r="IF7" s="1">
        <v>41.8440910970942</v>
      </c>
      <c r="IG7" s="1">
        <v>36.6961558371706</v>
      </c>
      <c r="IH7" s="1">
        <v>85.545218866512</v>
      </c>
      <c r="II7" s="1">
        <v>19.8556813679951</v>
      </c>
      <c r="IJ7" s="1">
        <v>57.1698565525312</v>
      </c>
      <c r="IK7" s="1">
        <v>114.018887472905</v>
      </c>
      <c r="IL7" s="1">
        <v>57.2795313169929</v>
      </c>
      <c r="IM7" s="1">
        <v>33.6127590153803</v>
      </c>
      <c r="IN7" s="1">
        <v>58.7361096909079</v>
      </c>
      <c r="IO7" s="1">
        <v>299.714997791109</v>
      </c>
      <c r="IP7" s="1">
        <v>7.49931276023623</v>
      </c>
      <c r="IQ7" s="1">
        <v>125.538413360607</v>
      </c>
      <c r="IR7" s="1">
        <v>101.342431347533</v>
      </c>
      <c r="IS7" s="1">
        <v>136.60147189069</v>
      </c>
      <c r="IT7" s="1">
        <v>30.5030643833697</v>
      </c>
      <c r="IU7" s="1">
        <v>29.9003413468722</v>
      </c>
      <c r="IV7" s="1">
        <v>30.9256226208854</v>
      </c>
      <c r="IW7" s="1">
        <v>23.23739232991</v>
      </c>
      <c r="IX7" s="1">
        <v>61.6075882336672</v>
      </c>
      <c r="IY7" s="1">
        <v>78.0971521077694</v>
      </c>
      <c r="IZ7" s="1">
        <v>81.1131837025516</v>
      </c>
      <c r="JA7" s="1">
        <v>93.3402195099752</v>
      </c>
      <c r="JB7" s="1">
        <v>27.8609223365131</v>
      </c>
      <c r="JC7" s="1">
        <v>100.066935320039</v>
      </c>
      <c r="JD7" s="1">
        <v>74.4934780825229</v>
      </c>
      <c r="JE7" s="1">
        <v>36.7408589828695</v>
      </c>
      <c r="JF7" s="1">
        <v>50.1487434728995</v>
      </c>
      <c r="JG7" s="1">
        <v>33.414858510615</v>
      </c>
      <c r="JH7" s="1">
        <v>74.6785329126591</v>
      </c>
      <c r="JI7" s="1">
        <v>68.5956112696348</v>
      </c>
      <c r="JJ7" s="1">
        <v>74.7051255360301</v>
      </c>
      <c r="JK7" s="1">
        <v>28.1970508090459</v>
      </c>
      <c r="JL7" s="1">
        <v>12.0671209276317</v>
      </c>
      <c r="JM7" s="1">
        <v>55.565905430656</v>
      </c>
      <c r="JN7" s="1">
        <v>50.6397437160138</v>
      </c>
      <c r="JO7" s="1">
        <v>42.7985997540543</v>
      </c>
      <c r="JP7" s="1">
        <v>23.6645046773641</v>
      </c>
      <c r="JQ7" s="1">
        <v>115.031954339682</v>
      </c>
      <c r="JR7" s="1">
        <v>27.2243789475796</v>
      </c>
      <c r="JS7" s="1">
        <v>57.1489377360015</v>
      </c>
      <c r="JT7" s="1">
        <v>74.6354298888689</v>
      </c>
      <c r="JU7" s="1">
        <v>30.1069238678121</v>
      </c>
      <c r="JV7" s="1">
        <v>35.9513071112583</v>
      </c>
      <c r="JW7" s="1">
        <v>38.713772036862</v>
      </c>
      <c r="JX7" s="1">
        <v>68.2610263826641</v>
      </c>
      <c r="JY7" s="1">
        <v>79.4650174596184</v>
      </c>
      <c r="JZ7" s="1">
        <v>72.9339962310352</v>
      </c>
      <c r="KA7" s="1">
        <v>30.0562865759736</v>
      </c>
      <c r="KB7" s="1">
        <v>49.0188101425015</v>
      </c>
      <c r="KC7" s="1">
        <v>36.2486610477415</v>
      </c>
      <c r="KD7" s="1">
        <v>58.4099435826108</v>
      </c>
      <c r="KE7" s="1">
        <v>50.7288095383417</v>
      </c>
      <c r="KF7" s="1">
        <v>75.9390471322196</v>
      </c>
      <c r="KG7" s="1">
        <v>45.4024048819391</v>
      </c>
      <c r="KH7" s="1">
        <v>28.7020980191423</v>
      </c>
      <c r="KI7" s="1">
        <v>104.669047946022</v>
      </c>
      <c r="KJ7" s="1">
        <v>49.890177621255</v>
      </c>
      <c r="KK7" s="1">
        <v>75.6120724503482</v>
      </c>
      <c r="KL7" s="1">
        <v>32.4812915081839</v>
      </c>
      <c r="KM7" s="1">
        <v>40.8989069539253</v>
      </c>
      <c r="KN7" s="1">
        <v>38.4828743253557</v>
      </c>
      <c r="KO7" s="1">
        <v>35.6875115814786</v>
      </c>
      <c r="KP7" s="1">
        <v>28.5031549587642</v>
      </c>
      <c r="KQ7" s="1">
        <v>20.4982449439682</v>
      </c>
      <c r="KR7" s="1">
        <v>20.7488717364721</v>
      </c>
      <c r="KS7" s="1">
        <v>172.552457975047</v>
      </c>
      <c r="KT7" s="1">
        <v>22.1964760846613</v>
      </c>
      <c r="KU7" s="1">
        <v>64.957615642092</v>
      </c>
      <c r="KV7" s="1">
        <v>33.5848413838154</v>
      </c>
      <c r="KW7" s="1">
        <v>46.9704767910694</v>
      </c>
      <c r="KX7" s="1">
        <v>94.0540081271725</v>
      </c>
      <c r="KY7" s="1">
        <v>29.632877111245</v>
      </c>
      <c r="KZ7" s="1">
        <v>8.22989517337649</v>
      </c>
      <c r="LA7" s="1">
        <v>34.3336275064791</v>
      </c>
      <c r="LB7" s="1">
        <v>37.9112084648326</v>
      </c>
      <c r="LC7" s="1">
        <v>43.7494933104297</v>
      </c>
      <c r="LD7" s="1">
        <v>42.9201920996182</v>
      </c>
      <c r="LE7" s="1">
        <v>97.3567328126891</v>
      </c>
      <c r="LF7" s="1">
        <v>22.9789814877463</v>
      </c>
      <c r="LG7" s="1">
        <v>28.6389300876033</v>
      </c>
      <c r="LH7" s="1">
        <v>35.7895655131935</v>
      </c>
      <c r="LI7" s="1">
        <v>21.04997503175</v>
      </c>
      <c r="LJ7" s="1">
        <v>30.1899999436878</v>
      </c>
      <c r="LK7" s="1">
        <v>130.251278057059</v>
      </c>
      <c r="LL7" s="1">
        <v>50.8703562915747</v>
      </c>
      <c r="LM7" s="1">
        <v>117.543443813045</v>
      </c>
      <c r="LN7" s="1">
        <v>92.9187919999694</v>
      </c>
      <c r="LO7" s="1">
        <v>5.39331447597184</v>
      </c>
      <c r="LP7" s="1">
        <v>64.506208274079</v>
      </c>
      <c r="LQ7" s="1">
        <v>27.6666015064243</v>
      </c>
      <c r="LR7" s="1">
        <v>39.2784144083659</v>
      </c>
      <c r="LS7" s="1">
        <v>22.6761910388892</v>
      </c>
      <c r="LT7" s="1">
        <v>9.99385584407782</v>
      </c>
      <c r="LU7" s="1">
        <v>26.2802810159173</v>
      </c>
      <c r="LV7" s="1">
        <v>67.7941292878308</v>
      </c>
      <c r="LW7" s="1">
        <v>118.899990784377</v>
      </c>
      <c r="LX7" s="1">
        <v>24.961505435606</v>
      </c>
      <c r="LZ7" s="1">
        <v>118.790141936124</v>
      </c>
      <c r="MA7" s="1">
        <v>62.044043725335</v>
      </c>
      <c r="MB7" s="1">
        <v>17.9364508585683</v>
      </c>
      <c r="MC7" s="1">
        <v>40.9439587533352</v>
      </c>
      <c r="MD7" s="1">
        <v>2.387671994894</v>
      </c>
      <c r="ME7" s="1">
        <v>43.3450013673536</v>
      </c>
      <c r="MF7" s="1">
        <v>41.5479169150457</v>
      </c>
      <c r="MG7" s="1">
        <v>21.6925205562616</v>
      </c>
      <c r="MH7" s="1">
        <v>31.4418969347965</v>
      </c>
      <c r="MI7" s="1">
        <v>17.9432608165116</v>
      </c>
      <c r="MJ7" s="1">
        <v>28.4316666012719</v>
      </c>
      <c r="MK7" s="1">
        <v>54.9020021297421</v>
      </c>
      <c r="ML7" s="1">
        <v>47.2495960758708</v>
      </c>
      <c r="MM7" s="1">
        <v>68.2989377425664</v>
      </c>
    </row>
    <row r="8">
      <c r="A8" s="1">
        <v>2014.0</v>
      </c>
      <c r="B8" s="1">
        <v>7.0</v>
      </c>
      <c r="C8" s="1">
        <v>21.109843246133</v>
      </c>
      <c r="D8" s="1">
        <v>35.5144244971168</v>
      </c>
      <c r="E8" s="1">
        <v>34.3320891181276</v>
      </c>
      <c r="F8" s="1">
        <v>67.1721557378742</v>
      </c>
      <c r="G8" s="1">
        <v>72.2099999514493</v>
      </c>
      <c r="H8" s="1">
        <v>42.455542115748</v>
      </c>
      <c r="I8" s="1">
        <v>35.1262551948342</v>
      </c>
      <c r="J8" s="1">
        <v>56.5519892242048</v>
      </c>
      <c r="K8" s="1">
        <v>55.8997724706476</v>
      </c>
      <c r="L8" s="1">
        <v>28.7606219689533</v>
      </c>
      <c r="M8" s="1">
        <v>37.1597360267167</v>
      </c>
      <c r="N8" s="1">
        <v>10.7187137742234</v>
      </c>
      <c r="O8" s="1">
        <v>24.4901574611347</v>
      </c>
      <c r="P8" s="1">
        <v>42.6917129408514</v>
      </c>
      <c r="Q8" s="1">
        <v>53.2189780539337</v>
      </c>
      <c r="R8" s="1">
        <v>59.9663636467674</v>
      </c>
      <c r="S8" s="1">
        <v>46.3461987824966</v>
      </c>
      <c r="T8" s="1">
        <v>49.5012484926831</v>
      </c>
      <c r="U8" s="1">
        <v>19.5883017536149</v>
      </c>
      <c r="V8" s="1">
        <v>48.4979930714273</v>
      </c>
      <c r="W8" s="1">
        <v>90.1043703061835</v>
      </c>
      <c r="X8" s="1">
        <v>96.6560346447225</v>
      </c>
      <c r="Y8" s="1">
        <v>72.3828925464421</v>
      </c>
      <c r="Z8" s="1">
        <v>16.9636932719838</v>
      </c>
      <c r="AA8" s="1">
        <v>80.4155911507525</v>
      </c>
      <c r="AB8" s="1">
        <v>79.693590396266</v>
      </c>
      <c r="AC8" s="1">
        <v>94.1668181436937</v>
      </c>
      <c r="AD8" s="1">
        <v>10.9679537666462</v>
      </c>
      <c r="AE8" s="1">
        <v>53.9979440022219</v>
      </c>
      <c r="AF8" s="1">
        <v>103.380086091227</v>
      </c>
      <c r="AG8" s="1">
        <v>41.2174296008237</v>
      </c>
      <c r="AH8" s="1">
        <v>80.3948196545567</v>
      </c>
      <c r="AI8" s="1">
        <v>525.919777610085</v>
      </c>
      <c r="AJ8" s="1">
        <v>109.45326294912</v>
      </c>
      <c r="AK8" s="1">
        <v>12.5680999188731</v>
      </c>
      <c r="AL8" s="1">
        <v>34.5196292548227</v>
      </c>
      <c r="AM8" s="1">
        <v>21.4482201471538</v>
      </c>
      <c r="AN8" s="1">
        <v>99.3553448201535</v>
      </c>
      <c r="AO8" s="1">
        <v>36.4006295551321</v>
      </c>
      <c r="AP8" s="1">
        <v>31.3504811503697</v>
      </c>
      <c r="AQ8" s="1">
        <v>323.338410117409</v>
      </c>
      <c r="AR8" s="1">
        <v>29.478372509234</v>
      </c>
      <c r="AS8" s="2">
        <v>1220.95987989593</v>
      </c>
      <c r="AT8" s="1">
        <v>244.678529662357</v>
      </c>
      <c r="AU8" s="1">
        <v>35.2181014901134</v>
      </c>
      <c r="AV8" s="1">
        <v>128.05727334456</v>
      </c>
      <c r="AW8" s="1">
        <v>12.9540910070593</v>
      </c>
      <c r="AX8" s="1">
        <v>49.545521153609</v>
      </c>
      <c r="AY8" s="1">
        <v>78.1636797514152</v>
      </c>
      <c r="AZ8" s="1">
        <v>37.3454139221371</v>
      </c>
      <c r="BA8" s="1">
        <v>17.0416079380784</v>
      </c>
      <c r="BB8" s="1">
        <v>52.596105296752</v>
      </c>
      <c r="BC8" s="1">
        <v>81.7548277219977</v>
      </c>
      <c r="BD8" s="1">
        <v>84.0283667967003</v>
      </c>
      <c r="BE8" s="1">
        <v>32.6568182164972</v>
      </c>
      <c r="BF8" s="1">
        <v>48.9417416959215</v>
      </c>
      <c r="BG8" s="1">
        <v>31.0096696835549</v>
      </c>
      <c r="BH8" s="1">
        <v>36.9309014501501</v>
      </c>
      <c r="BI8" s="1">
        <v>50.3695720015182</v>
      </c>
      <c r="BJ8" s="1">
        <v>87.6979190232507</v>
      </c>
      <c r="BK8" s="1">
        <v>35.3444713336015</v>
      </c>
      <c r="BL8" s="1">
        <v>53.453850461633</v>
      </c>
      <c r="BM8" s="1">
        <v>68.4786380599986</v>
      </c>
      <c r="BN8" s="1">
        <v>21.7025133330714</v>
      </c>
      <c r="BO8" s="1">
        <v>46.9786166942684</v>
      </c>
      <c r="BP8" s="1">
        <v>12.4545545794747</v>
      </c>
      <c r="BQ8" s="1">
        <v>113.546119587008</v>
      </c>
      <c r="BR8" s="1">
        <v>22.0235623986518</v>
      </c>
      <c r="BS8" s="1">
        <v>17.1164050580678</v>
      </c>
      <c r="BT8" s="1">
        <v>68.3365437149646</v>
      </c>
      <c r="BU8" s="1">
        <v>61.1160760680808</v>
      </c>
      <c r="BV8" s="1">
        <v>94.7799073904286</v>
      </c>
      <c r="BW8" s="1">
        <v>32.3727704565443</v>
      </c>
      <c r="BX8" s="1">
        <v>54.7668310874503</v>
      </c>
      <c r="BY8" s="1">
        <v>18.405784000521</v>
      </c>
      <c r="BZ8" s="1">
        <v>8.74775232374571</v>
      </c>
      <c r="CA8" s="1">
        <v>11.0100296061732</v>
      </c>
      <c r="CB8" s="1">
        <v>45.1064129028655</v>
      </c>
      <c r="CC8" s="1">
        <v>57.8883052258663</v>
      </c>
      <c r="CD8" s="1">
        <v>84.101801841523</v>
      </c>
      <c r="CE8" s="1">
        <v>44.9213835079434</v>
      </c>
      <c r="CF8" s="1">
        <v>33.3171156470966</v>
      </c>
      <c r="CG8" s="1">
        <v>72.5672214244523</v>
      </c>
      <c r="CH8" s="1">
        <v>50.1229859747577</v>
      </c>
      <c r="CI8" s="1">
        <v>49.8967263973083</v>
      </c>
      <c r="CJ8" s="1">
        <v>48.8944574214371</v>
      </c>
      <c r="CK8" s="1">
        <v>21.0039828705423</v>
      </c>
      <c r="CL8" s="1">
        <v>31.5022922138912</v>
      </c>
      <c r="CM8" s="1">
        <v>78.5299226390601</v>
      </c>
      <c r="CN8" s="1">
        <v>54.9656818563288</v>
      </c>
      <c r="CO8" s="1">
        <v>59.2189086308486</v>
      </c>
      <c r="CP8" s="1">
        <v>29.5391837493172</v>
      </c>
      <c r="CQ8" s="1">
        <v>45.5446960856179</v>
      </c>
      <c r="CR8" s="1">
        <v>46.8852404639853</v>
      </c>
      <c r="CS8" s="1">
        <v>72.5734093405984</v>
      </c>
      <c r="CT8" s="1">
        <v>54.1452652251092</v>
      </c>
      <c r="CU8" s="1">
        <v>35.43772374164</v>
      </c>
      <c r="CV8" s="1">
        <v>19.6074434385707</v>
      </c>
      <c r="CW8" s="1">
        <v>98.1319178401285</v>
      </c>
      <c r="CX8" s="1">
        <v>38.4876283153545</v>
      </c>
      <c r="CY8" s="1">
        <v>66.8144581012781</v>
      </c>
      <c r="CZ8" s="1">
        <v>38.2263641328285</v>
      </c>
      <c r="DA8" s="1">
        <v>65.9326352591932</v>
      </c>
      <c r="DB8" s="1">
        <v>63.3145705254803</v>
      </c>
      <c r="DC8" s="1">
        <v>49.978342436611</v>
      </c>
      <c r="DD8" s="1">
        <v>86.5033444595994</v>
      </c>
      <c r="DE8" s="1">
        <v>38.3821929651442</v>
      </c>
      <c r="DF8" s="1">
        <v>32.2709450872425</v>
      </c>
      <c r="DG8" s="1">
        <v>59.1649257908161</v>
      </c>
      <c r="DH8" s="1">
        <v>20.6059044270909</v>
      </c>
      <c r="DI8" s="1">
        <v>14.4889014417475</v>
      </c>
      <c r="DJ8" s="1">
        <v>16.1785079724832</v>
      </c>
      <c r="DK8" s="1">
        <v>38.9574553726873</v>
      </c>
      <c r="DL8" s="1">
        <v>75.774718338754</v>
      </c>
      <c r="DM8" s="1">
        <v>10.2833785443183</v>
      </c>
      <c r="DN8" s="1">
        <v>17.5421007126771</v>
      </c>
      <c r="DO8" s="1">
        <v>33.6474503426176</v>
      </c>
      <c r="DP8" s="1">
        <v>131.619317473665</v>
      </c>
      <c r="DQ8" s="1">
        <v>20.8400203181852</v>
      </c>
      <c r="DR8" s="1">
        <v>111.509090770375</v>
      </c>
      <c r="DS8" s="1">
        <v>47.0882626299556</v>
      </c>
      <c r="DT8" s="1">
        <v>14.8515727250335</v>
      </c>
      <c r="DU8" s="1">
        <v>49.2173394695099</v>
      </c>
      <c r="DW8" s="1">
        <v>93.4507198824829</v>
      </c>
      <c r="DX8" s="1">
        <v>106.157973413632</v>
      </c>
      <c r="DY8" s="1">
        <v>63.5658908352618</v>
      </c>
      <c r="DZ8" s="1">
        <v>36.9488046702736</v>
      </c>
      <c r="EA8" s="1">
        <v>16.3849366897089</v>
      </c>
      <c r="EB8" s="1">
        <v>28.2394917817237</v>
      </c>
      <c r="EC8" s="1">
        <v>29.5314009974546</v>
      </c>
      <c r="ED8" s="1">
        <v>64.4044453678888</v>
      </c>
      <c r="EE8" s="1">
        <v>41.8714362840578</v>
      </c>
      <c r="EF8" s="1">
        <v>138.997963330327</v>
      </c>
      <c r="EG8" s="1">
        <v>204.753979079725</v>
      </c>
      <c r="EH8" s="1">
        <v>58.8918858863069</v>
      </c>
      <c r="EI8" s="1">
        <v>37.6334085003264</v>
      </c>
      <c r="EJ8" s="1">
        <v>6.48867927393588</v>
      </c>
      <c r="EK8" s="1">
        <v>63.2502163981974</v>
      </c>
      <c r="EL8" s="1">
        <v>83.5815886889059</v>
      </c>
      <c r="EM8" s="1">
        <v>28.7229334537975</v>
      </c>
      <c r="EN8" s="1">
        <v>73.0979367692445</v>
      </c>
      <c r="EO8" s="1">
        <v>11.3792839124273</v>
      </c>
      <c r="EP8" s="1">
        <v>19.0295622663942</v>
      </c>
      <c r="EQ8" s="1">
        <v>15.0925969619272</v>
      </c>
      <c r="ER8" s="1">
        <v>73.9692552588328</v>
      </c>
      <c r="ES8" s="1">
        <v>119.256430384853</v>
      </c>
      <c r="ET8" s="1">
        <v>117.004099824579</v>
      </c>
      <c r="EU8" s="1">
        <v>33.4111194555909</v>
      </c>
      <c r="EV8" s="1">
        <v>81.3273116558912</v>
      </c>
      <c r="EW8" s="1">
        <v>24.8161938044335</v>
      </c>
      <c r="EX8" s="1">
        <v>74.7376615179038</v>
      </c>
      <c r="EY8" s="1">
        <v>30.1343323092297</v>
      </c>
      <c r="EZ8" s="1">
        <v>13.5346829964805</v>
      </c>
      <c r="FB8" s="1">
        <v>16.9707786319713</v>
      </c>
      <c r="FC8" s="1">
        <v>45.9877275120128</v>
      </c>
      <c r="FD8" s="1">
        <v>67.3238859477826</v>
      </c>
      <c r="FE8" s="1">
        <v>24.2923529202593</v>
      </c>
      <c r="FF8" s="1">
        <v>32.8113285881492</v>
      </c>
      <c r="FG8" s="1">
        <v>77.5584215267379</v>
      </c>
      <c r="FH8" s="1">
        <v>18.6043685570075</v>
      </c>
      <c r="FI8" s="1">
        <v>43.2633288663454</v>
      </c>
      <c r="FJ8" s="1">
        <v>43.331754480138</v>
      </c>
      <c r="FK8" s="1">
        <v>9.44668587601258</v>
      </c>
      <c r="FL8" s="1">
        <v>14.1352631488724</v>
      </c>
      <c r="FM8" s="1">
        <v>47.6351416629984</v>
      </c>
      <c r="FN8" s="1">
        <v>75.1746931438622</v>
      </c>
      <c r="FO8" s="1">
        <v>21.4223042660774</v>
      </c>
      <c r="FP8" s="1">
        <v>51.6252269744873</v>
      </c>
      <c r="FQ8" s="1">
        <v>29.8288222041901</v>
      </c>
      <c r="FR8" s="1">
        <v>20.340296096453</v>
      </c>
      <c r="FS8" s="1">
        <v>41.5667070873172</v>
      </c>
      <c r="FT8" s="1">
        <v>34.9168385410984</v>
      </c>
      <c r="FU8" s="1">
        <v>87.2079002542636</v>
      </c>
      <c r="FV8" s="1">
        <v>51.26446190695</v>
      </c>
      <c r="FW8" s="1">
        <v>123.036391121186</v>
      </c>
      <c r="FX8" s="1">
        <v>39.4860786930849</v>
      </c>
      <c r="FY8" s="1">
        <v>3.32717160744538</v>
      </c>
      <c r="FZ8" s="1">
        <v>25.148387940731</v>
      </c>
      <c r="GA8" s="1">
        <v>60.8157393129569</v>
      </c>
      <c r="GB8" s="1">
        <v>71.7523959222712</v>
      </c>
      <c r="GC8" s="1">
        <v>58.9340589543889</v>
      </c>
      <c r="GD8" s="1">
        <v>16.1682699345691</v>
      </c>
      <c r="GE8" s="1">
        <v>75.0017244199802</v>
      </c>
      <c r="GF8" s="1">
        <v>19.6020053412815</v>
      </c>
      <c r="GG8" s="1">
        <v>175.316074315083</v>
      </c>
      <c r="GH8" s="1">
        <v>80.6073843700334</v>
      </c>
      <c r="GI8" s="1">
        <v>30.4891373006377</v>
      </c>
      <c r="GJ8" s="1">
        <v>49.5694494228234</v>
      </c>
      <c r="GK8" s="1">
        <v>34.7709108931504</v>
      </c>
      <c r="GL8" s="1">
        <v>132.190908952193</v>
      </c>
      <c r="GM8" s="1">
        <v>28.839480874875</v>
      </c>
      <c r="GN8" s="1">
        <v>43.3055138805283</v>
      </c>
      <c r="GO8" s="1">
        <v>85.3719769116338</v>
      </c>
      <c r="GP8" s="1">
        <v>11.2922727411444</v>
      </c>
      <c r="GQ8" s="1">
        <v>21.7208635027675</v>
      </c>
      <c r="GR8" s="1">
        <v>39.1556520266126</v>
      </c>
      <c r="GS8" s="1">
        <v>28.2912431583601</v>
      </c>
      <c r="GT8" s="1">
        <v>40.3951821164269</v>
      </c>
      <c r="GU8" s="1">
        <v>24.659881742191</v>
      </c>
      <c r="GV8" s="1">
        <v>36.6575422086862</v>
      </c>
      <c r="GW8" s="1">
        <v>55.1558387658892</v>
      </c>
      <c r="GX8" s="1">
        <v>92.1959639157686</v>
      </c>
      <c r="GY8" s="1">
        <v>32.4672617185391</v>
      </c>
      <c r="GZ8" s="1">
        <v>11.3943717507061</v>
      </c>
      <c r="HA8" s="1">
        <v>18.8165626573864</v>
      </c>
      <c r="HB8" s="1">
        <v>20.0072717715612</v>
      </c>
      <c r="HC8" s="1">
        <v>63.3084089105779</v>
      </c>
      <c r="HD8" s="1">
        <v>10.9502216094898</v>
      </c>
      <c r="HE8" s="1">
        <v>34.4509849755394</v>
      </c>
      <c r="HF8" s="1">
        <v>103.681169853814</v>
      </c>
      <c r="HG8" s="1">
        <v>26.1526585768728</v>
      </c>
      <c r="HH8" s="1">
        <v>82.9474377460076</v>
      </c>
      <c r="HI8" s="1">
        <v>28.6738966083971</v>
      </c>
      <c r="HJ8" s="1">
        <v>49.7026459337786</v>
      </c>
      <c r="HK8" s="1">
        <v>38.7455474846814</v>
      </c>
      <c r="HL8" s="1">
        <v>0.441993159106124</v>
      </c>
      <c r="HM8" s="1">
        <v>16.0216812927425</v>
      </c>
      <c r="HN8" s="1">
        <v>34.8714820653014</v>
      </c>
      <c r="HO8" s="1">
        <v>51.0218320198333</v>
      </c>
      <c r="HP8" s="1">
        <v>34.4510817908688</v>
      </c>
      <c r="HQ8" s="1">
        <v>152.03090875799</v>
      </c>
      <c r="HR8" s="1">
        <v>69.9441362677153</v>
      </c>
      <c r="HS8" s="1">
        <v>30.404236573997</v>
      </c>
      <c r="HT8" s="1">
        <v>28.9511226549739</v>
      </c>
      <c r="HU8" s="1">
        <v>26.0735302652515</v>
      </c>
      <c r="HV8" s="1">
        <v>66.4555774199099</v>
      </c>
      <c r="HW8" s="1">
        <v>18.6910930953602</v>
      </c>
      <c r="HX8" s="1">
        <v>35.2676823542928</v>
      </c>
      <c r="HY8" s="1">
        <v>59.4323549006083</v>
      </c>
      <c r="HZ8" s="1">
        <v>18.7007634126987</v>
      </c>
      <c r="IA8" s="1">
        <v>102.714219008042</v>
      </c>
      <c r="IB8" s="1">
        <v>17.0130502484188</v>
      </c>
      <c r="IC8" s="1">
        <v>30.5268427178219</v>
      </c>
      <c r="ID8" s="1">
        <v>49.8205132655372</v>
      </c>
      <c r="IE8" s="1">
        <v>62.1947110565831</v>
      </c>
      <c r="IF8" s="1">
        <v>39.7418009093227</v>
      </c>
      <c r="IG8" s="1">
        <v>37.462886627389</v>
      </c>
      <c r="IH8" s="1">
        <v>87.1520604447878</v>
      </c>
      <c r="II8" s="1">
        <v>19.5051474347388</v>
      </c>
      <c r="IJ8" s="1">
        <v>57.9065206186678</v>
      </c>
      <c r="IK8" s="1">
        <v>115.401696608689</v>
      </c>
      <c r="IL8" s="1">
        <v>55.3722406767683</v>
      </c>
      <c r="IM8" s="1">
        <v>34.3359531775409</v>
      </c>
      <c r="IN8" s="1">
        <v>58.3327940859202</v>
      </c>
      <c r="IO8" s="1">
        <v>309.111819180575</v>
      </c>
      <c r="IP8" s="1">
        <v>7.3834948103834</v>
      </c>
      <c r="IQ8" s="1">
        <v>129.579001446475</v>
      </c>
      <c r="IR8" s="1">
        <v>99.065073890145</v>
      </c>
      <c r="IS8" s="1">
        <v>136.139877865267</v>
      </c>
      <c r="IT8" s="1">
        <v>29.2577581004005</v>
      </c>
      <c r="IU8" s="1">
        <v>30.6306344578041</v>
      </c>
      <c r="IV8" s="1">
        <v>32.1059916238489</v>
      </c>
      <c r="IW8" s="1">
        <v>24.3023533841177</v>
      </c>
      <c r="IX8" s="1">
        <v>62.8879506729594</v>
      </c>
      <c r="IY8" s="1">
        <v>78.2875971333751</v>
      </c>
      <c r="IZ8" s="1">
        <v>85.9303688310674</v>
      </c>
      <c r="JA8" s="1">
        <v>96.0525274731426</v>
      </c>
      <c r="JB8" s="1">
        <v>28.2521685601329</v>
      </c>
      <c r="JC8" s="1">
        <v>101.715167345178</v>
      </c>
      <c r="JD8" s="1">
        <v>74.0421021837782</v>
      </c>
      <c r="JE8" s="1">
        <v>36.9603548497182</v>
      </c>
      <c r="JF8" s="1">
        <v>52.280771490771</v>
      </c>
      <c r="JG8" s="1">
        <v>35.6874193163214</v>
      </c>
      <c r="JH8" s="1">
        <v>77.4602369455708</v>
      </c>
      <c r="JI8" s="1">
        <v>68.287530379332</v>
      </c>
      <c r="JJ8" s="1">
        <v>72.9596769106125</v>
      </c>
      <c r="JK8" s="1">
        <v>27.9614022575979</v>
      </c>
      <c r="JL8" s="1">
        <v>12.4872919439878</v>
      </c>
      <c r="JM8" s="1">
        <v>56.8873746129093</v>
      </c>
      <c r="JN8" s="1">
        <v>52.1552695516328</v>
      </c>
      <c r="JO8" s="1">
        <v>44.495312165781</v>
      </c>
      <c r="JP8" s="1">
        <v>23.008852052034</v>
      </c>
      <c r="JQ8" s="1">
        <v>116.926940591331</v>
      </c>
      <c r="JR8" s="1">
        <v>24.8574425695061</v>
      </c>
      <c r="JS8" s="1">
        <v>56.61416188863</v>
      </c>
      <c r="JT8" s="1">
        <v>73.9216635590181</v>
      </c>
      <c r="JU8" s="1">
        <v>31.3266488910317</v>
      </c>
      <c r="JV8" s="1">
        <v>36.4620470920697</v>
      </c>
      <c r="JW8" s="1">
        <v>37.3880089275277</v>
      </c>
      <c r="JX8" s="1">
        <v>71.3441789671752</v>
      </c>
      <c r="JY8" s="1">
        <v>79.8792889647274</v>
      </c>
      <c r="JZ8" s="1">
        <v>73.1126642607197</v>
      </c>
      <c r="KA8" s="1">
        <v>30.0737636362744</v>
      </c>
      <c r="KB8" s="1">
        <v>50.4633153787099</v>
      </c>
      <c r="KC8" s="1">
        <v>32.969705404781</v>
      </c>
      <c r="KD8" s="1">
        <v>59.2033058373616</v>
      </c>
      <c r="KE8" s="1">
        <v>50.5093184384433</v>
      </c>
      <c r="KF8" s="1">
        <v>96.2511360862038</v>
      </c>
      <c r="KG8" s="1">
        <v>45.6033889458007</v>
      </c>
      <c r="KH8" s="1">
        <v>29.5986404402569</v>
      </c>
      <c r="KI8" s="1">
        <v>103.907045884566</v>
      </c>
      <c r="KJ8" s="1">
        <v>48.5911095049337</v>
      </c>
      <c r="KK8" s="1">
        <v>81.6818257976558</v>
      </c>
      <c r="KL8" s="1">
        <v>32.1564263716718</v>
      </c>
      <c r="KM8" s="1">
        <v>41.0960921343185</v>
      </c>
      <c r="KN8" s="1">
        <v>38.2786330021422</v>
      </c>
      <c r="KO8" s="1">
        <v>35.8464768672762</v>
      </c>
      <c r="KP8" s="1">
        <v>31.5084953558762</v>
      </c>
      <c r="KQ8" s="1">
        <v>20.5417877343292</v>
      </c>
      <c r="KR8" s="1">
        <v>21.4536905507466</v>
      </c>
      <c r="KS8" s="1">
        <v>175.338208056716</v>
      </c>
      <c r="KT8" s="1">
        <v>22.6764444248618</v>
      </c>
      <c r="KU8" s="1">
        <v>65.5529055455648</v>
      </c>
      <c r="KV8" s="1">
        <v>32.7940508287414</v>
      </c>
      <c r="KW8" s="1">
        <v>46.3709057087272</v>
      </c>
      <c r="KX8" s="1">
        <v>91.6186286202644</v>
      </c>
      <c r="KY8" s="1">
        <v>30.1682728436821</v>
      </c>
      <c r="KZ8" s="1">
        <v>7.92712440067088</v>
      </c>
      <c r="LA8" s="1">
        <v>34.5875619151219</v>
      </c>
      <c r="LB8" s="1">
        <v>39.2808342580889</v>
      </c>
      <c r="LC8" s="1">
        <v>43.4378059243931</v>
      </c>
      <c r="LD8" s="1">
        <v>42.4117310291241</v>
      </c>
      <c r="LE8" s="1">
        <v>98.4419705467009</v>
      </c>
      <c r="LF8" s="1">
        <v>22.8496771241899</v>
      </c>
      <c r="LG8" s="1">
        <v>28.1241753722822</v>
      </c>
      <c r="LH8" s="1">
        <v>36.899183450057</v>
      </c>
      <c r="LI8" s="1">
        <v>21.5729556293564</v>
      </c>
      <c r="LJ8" s="1">
        <v>30.8848863081499</v>
      </c>
      <c r="LK8" s="1">
        <v>136.024574455201</v>
      </c>
      <c r="LL8" s="1">
        <v>51.2072335330291</v>
      </c>
      <c r="LM8" s="1">
        <v>112.082108901416</v>
      </c>
      <c r="LN8" s="1">
        <v>97.2157720894924</v>
      </c>
      <c r="LO8" s="1">
        <v>5.53323626082737</v>
      </c>
      <c r="LP8" s="1">
        <v>68.7904062647169</v>
      </c>
      <c r="LQ8" s="1">
        <v>28.6081375897235</v>
      </c>
      <c r="LR8" s="1">
        <v>41.1393829692494</v>
      </c>
      <c r="LS8" s="1">
        <v>22.3919199145303</v>
      </c>
      <c r="LT8" s="1">
        <v>10.6691219975386</v>
      </c>
      <c r="LU8" s="1">
        <v>25.3791595154288</v>
      </c>
      <c r="LV8" s="1">
        <v>72.9657267373822</v>
      </c>
      <c r="LW8" s="1">
        <v>127.825922521609</v>
      </c>
      <c r="LX8" s="1">
        <v>24.8578428179149</v>
      </c>
      <c r="LZ8" s="1">
        <v>118.308832463918</v>
      </c>
      <c r="MA8" s="1">
        <v>60.5203922193389</v>
      </c>
      <c r="MB8" s="1">
        <v>18.2430029802294</v>
      </c>
      <c r="MC8" s="1">
        <v>41.9953618568861</v>
      </c>
      <c r="MD8" s="1">
        <v>2.50255892940256</v>
      </c>
      <c r="ME8" s="1">
        <v>44.0531187669743</v>
      </c>
      <c r="MF8" s="1">
        <v>41.9333095741916</v>
      </c>
      <c r="MG8" s="1">
        <v>22.1180289065307</v>
      </c>
      <c r="MH8" s="1">
        <v>30.9439015769919</v>
      </c>
      <c r="MI8" s="1">
        <v>18.2206068961423</v>
      </c>
      <c r="MJ8" s="1">
        <v>30.8248864087192</v>
      </c>
      <c r="MK8" s="1">
        <v>51.6263515975474</v>
      </c>
      <c r="ML8" s="1">
        <v>47.6819983826698</v>
      </c>
      <c r="MM8" s="1">
        <v>69.7444398125718</v>
      </c>
    </row>
    <row r="9">
      <c r="A9" s="1">
        <v>2014.0</v>
      </c>
      <c r="B9" s="1">
        <v>8.0</v>
      </c>
      <c r="C9" s="1">
        <v>21.7748676395414</v>
      </c>
      <c r="D9" s="1">
        <v>35.1154990001113</v>
      </c>
      <c r="E9" s="1">
        <v>34.4785430213174</v>
      </c>
      <c r="F9" s="1">
        <v>66.6168675452498</v>
      </c>
      <c r="G9" s="1">
        <v>70.2061911083403</v>
      </c>
      <c r="H9" s="1">
        <v>40.6997290218585</v>
      </c>
      <c r="I9" s="1">
        <v>36.7200166441367</v>
      </c>
      <c r="J9" s="1">
        <v>57.5292317882429</v>
      </c>
      <c r="K9" s="1">
        <v>54.0845237913586</v>
      </c>
      <c r="L9" s="1">
        <v>27.9373747950495</v>
      </c>
      <c r="M9" s="1">
        <v>35.7713101363007</v>
      </c>
      <c r="N9" s="1">
        <v>10.4252421189014</v>
      </c>
      <c r="O9" s="1">
        <v>23.4412097346316</v>
      </c>
      <c r="P9" s="1">
        <v>42.2343246890759</v>
      </c>
      <c r="Q9" s="1">
        <v>52.6648426106446</v>
      </c>
      <c r="R9" s="1">
        <v>59.0861905415853</v>
      </c>
      <c r="S9" s="1">
        <v>48.1415913786861</v>
      </c>
      <c r="T9" s="1">
        <v>46.2379025528795</v>
      </c>
      <c r="U9" s="1">
        <v>18.9623493586686</v>
      </c>
      <c r="V9" s="1">
        <v>48.2481727636571</v>
      </c>
      <c r="W9" s="1">
        <v>98.1101551758946</v>
      </c>
      <c r="X9" s="1">
        <v>96.6640073025494</v>
      </c>
      <c r="Y9" s="1">
        <v>77.0482146528608</v>
      </c>
      <c r="Z9" s="1">
        <v>16.3608450889587</v>
      </c>
      <c r="AA9" s="1">
        <v>77.1628228545556</v>
      </c>
      <c r="AB9" s="1">
        <v>79.6655941402101</v>
      </c>
      <c r="AC9" s="1">
        <v>95.6097369072704</v>
      </c>
      <c r="AD9" s="1">
        <v>11.3782698536754</v>
      </c>
      <c r="AE9" s="1">
        <v>54.1293622100072</v>
      </c>
      <c r="AF9" s="1">
        <v>107.597129396571</v>
      </c>
      <c r="AG9" s="1">
        <v>39.2276463213481</v>
      </c>
      <c r="AH9" s="1">
        <v>75.4113327620463</v>
      </c>
      <c r="AI9" s="1">
        <v>529.519765218099</v>
      </c>
      <c r="AJ9" s="1">
        <v>107.582480702376</v>
      </c>
      <c r="AK9" s="1">
        <v>12.5434434708542</v>
      </c>
      <c r="AL9" s="1">
        <v>34.0158856659733</v>
      </c>
      <c r="AM9" s="1">
        <v>21.0777420227089</v>
      </c>
      <c r="AN9" s="1">
        <v>97.7381254836857</v>
      </c>
      <c r="AO9" s="1">
        <v>34.957170515007</v>
      </c>
      <c r="AP9" s="1">
        <v>30.9431908837626</v>
      </c>
      <c r="AQ9" s="1">
        <v>335.125475202288</v>
      </c>
      <c r="AR9" s="1">
        <v>29.9074756737819</v>
      </c>
      <c r="AS9" s="2">
        <v>1266.76447597869</v>
      </c>
      <c r="AT9" s="1">
        <v>243.366214950812</v>
      </c>
      <c r="AU9" s="1">
        <v>35.8841810150873</v>
      </c>
      <c r="AV9" s="1">
        <v>133.223332904634</v>
      </c>
      <c r="AW9" s="1">
        <v>12.5323809896197</v>
      </c>
      <c r="AX9" s="1">
        <v>46.8718283090104</v>
      </c>
      <c r="AY9" s="1">
        <v>78.7976128011749</v>
      </c>
      <c r="AZ9" s="1">
        <v>37.9429872706064</v>
      </c>
      <c r="BA9" s="1">
        <v>17.5924176112661</v>
      </c>
      <c r="BB9" s="1">
        <v>53.3686797443088</v>
      </c>
      <c r="BC9" s="1">
        <v>79.8062832098396</v>
      </c>
      <c r="BD9" s="1">
        <v>83.4441460266675</v>
      </c>
      <c r="BE9" s="1">
        <v>31.1545238494873</v>
      </c>
      <c r="BF9" s="1">
        <v>50.9782075477388</v>
      </c>
      <c r="BG9" s="1">
        <v>31.4427651282567</v>
      </c>
      <c r="BH9" s="1">
        <v>37.8607018203178</v>
      </c>
      <c r="BI9" s="1">
        <v>52.6617587948907</v>
      </c>
      <c r="BJ9" s="1">
        <v>86.0668661798102</v>
      </c>
      <c r="BK9" s="1">
        <v>35.0433606793653</v>
      </c>
      <c r="BL9" s="1">
        <v>50.5097229702769</v>
      </c>
      <c r="BM9" s="1">
        <v>66.7496158097381</v>
      </c>
      <c r="BN9" s="1">
        <v>21.5087104683586</v>
      </c>
      <c r="BO9" s="1">
        <v>48.0534635820585</v>
      </c>
      <c r="BP9" s="1">
        <v>13.5723475955781</v>
      </c>
      <c r="BQ9" s="1">
        <v>107.025724765414</v>
      </c>
      <c r="BR9" s="1">
        <v>21.6391365341975</v>
      </c>
      <c r="BS9" s="1">
        <v>16.8650706093216</v>
      </c>
      <c r="BT9" s="1">
        <v>66.268347407199</v>
      </c>
      <c r="BU9" s="1">
        <v>57.8845327369505</v>
      </c>
      <c r="BV9" s="1">
        <v>96.7123001945288</v>
      </c>
      <c r="BW9" s="1">
        <v>31.6451854214695</v>
      </c>
      <c r="BX9" s="1">
        <v>55.259447994561</v>
      </c>
      <c r="BY9" s="1">
        <v>17.9195339183642</v>
      </c>
      <c r="BZ9" s="1">
        <v>8.53390477080446</v>
      </c>
      <c r="CA9" s="1">
        <v>11.2383223760033</v>
      </c>
      <c r="CB9" s="1">
        <v>41.3015904770836</v>
      </c>
      <c r="CC9" s="1">
        <v>58.9392961474935</v>
      </c>
      <c r="CD9" s="1">
        <v>82.0113722794155</v>
      </c>
      <c r="CE9" s="1">
        <v>44.0816623471249</v>
      </c>
      <c r="CF9" s="1">
        <v>33.9358563752813</v>
      </c>
      <c r="CG9" s="1">
        <v>70.1210087394234</v>
      </c>
      <c r="CH9" s="1">
        <v>48.835353259607</v>
      </c>
      <c r="CI9" s="1">
        <v>53.3863075819348</v>
      </c>
      <c r="CJ9" s="1">
        <v>49.7168545014071</v>
      </c>
      <c r="CK9" s="1">
        <v>18.8119875743106</v>
      </c>
      <c r="CL9" s="1">
        <v>30.9661922738267</v>
      </c>
      <c r="CM9" s="1">
        <v>80.4887183480873</v>
      </c>
      <c r="CN9" s="1">
        <v>54.7152381170364</v>
      </c>
      <c r="CO9" s="1">
        <v>58.2091968155726</v>
      </c>
      <c r="CP9" s="1">
        <v>30.9118423030606</v>
      </c>
      <c r="CQ9" s="1">
        <v>45.2296381525562</v>
      </c>
      <c r="CR9" s="1">
        <v>46.7983483410348</v>
      </c>
      <c r="CS9" s="1">
        <v>72.8647615341913</v>
      </c>
      <c r="CT9" s="1">
        <v>51.5794881780231</v>
      </c>
      <c r="CU9" s="1">
        <v>35.1820360446226</v>
      </c>
      <c r="CV9" s="1">
        <v>20.5504579325535</v>
      </c>
      <c r="CW9" s="1">
        <v>99.4412246816748</v>
      </c>
      <c r="CX9" s="1">
        <v>38.7075111145085</v>
      </c>
      <c r="CY9" s="1">
        <v>69.48658968179</v>
      </c>
      <c r="CZ9" s="1">
        <v>38.5565385784602</v>
      </c>
      <c r="DA9" s="1">
        <v>66.5433591326422</v>
      </c>
      <c r="DB9" s="1">
        <v>59.0822358392414</v>
      </c>
      <c r="DC9" s="1">
        <v>47.5315918827292</v>
      </c>
      <c r="DD9" s="1">
        <v>80.6925513788463</v>
      </c>
      <c r="DE9" s="1">
        <v>39.1508154272044</v>
      </c>
      <c r="DF9" s="1">
        <v>31.2019670494575</v>
      </c>
      <c r="DG9" s="1">
        <v>53.1665384198318</v>
      </c>
      <c r="DH9" s="1">
        <v>19.7575030920598</v>
      </c>
      <c r="DI9" s="1">
        <v>16.0367856706892</v>
      </c>
      <c r="DJ9" s="1">
        <v>15.7955090712333</v>
      </c>
      <c r="DK9" s="1">
        <v>36.1128759603589</v>
      </c>
      <c r="DL9" s="1">
        <v>80.8104171570473</v>
      </c>
      <c r="DM9" s="1">
        <v>10.1777108933613</v>
      </c>
      <c r="DN9" s="1">
        <v>16.9683694160748</v>
      </c>
      <c r="DO9" s="1">
        <v>32.2082909357075</v>
      </c>
      <c r="DP9" s="1">
        <v>129.316417730496</v>
      </c>
      <c r="DQ9" s="1">
        <v>21.244387433907</v>
      </c>
      <c r="DR9" s="1">
        <v>117.57857131958</v>
      </c>
      <c r="DS9" s="1">
        <v>47.2912161694535</v>
      </c>
      <c r="DT9" s="1">
        <v>14.0398147962816</v>
      </c>
      <c r="DU9" s="1">
        <v>46.6294744997718</v>
      </c>
      <c r="DW9" s="1">
        <v>95.393663162679</v>
      </c>
      <c r="DX9" s="1">
        <v>104.441098231531</v>
      </c>
      <c r="DY9" s="1">
        <v>70.4017637992548</v>
      </c>
      <c r="DZ9" s="1">
        <v>36.7225400119319</v>
      </c>
      <c r="EA9" s="1">
        <v>15.3112652820636</v>
      </c>
      <c r="EB9" s="1">
        <v>26.1265645090156</v>
      </c>
      <c r="EC9" s="1">
        <v>29.0749578997718</v>
      </c>
      <c r="ED9" s="1">
        <v>63.4976261320147</v>
      </c>
      <c r="EE9" s="1">
        <v>40.2100884381849</v>
      </c>
      <c r="EF9" s="1">
        <v>141.678092343542</v>
      </c>
      <c r="EG9" s="1">
        <v>202.306315401115</v>
      </c>
      <c r="EH9" s="1">
        <v>56.7956144798542</v>
      </c>
      <c r="EI9" s="1">
        <v>36.8157839732995</v>
      </c>
      <c r="EJ9" s="1">
        <v>6.46517689785995</v>
      </c>
      <c r="EK9" s="1">
        <v>67.226888672431</v>
      </c>
      <c r="EL9" s="1">
        <v>83.5113995283924</v>
      </c>
      <c r="EM9" s="1">
        <v>28.2303461657975</v>
      </c>
      <c r="EN9" s="1">
        <v>72.1984408200597</v>
      </c>
      <c r="EO9" s="1">
        <v>11.8286482062613</v>
      </c>
      <c r="EP9" s="1">
        <v>18.8718451019714</v>
      </c>
      <c r="EQ9" s="1">
        <v>14.7922683537412</v>
      </c>
      <c r="ER9" s="1">
        <v>71.5152134062702</v>
      </c>
      <c r="ES9" s="1">
        <v>112.433755266897</v>
      </c>
      <c r="ET9" s="1">
        <v>116.601300092063</v>
      </c>
      <c r="EU9" s="1">
        <v>33.1251303245948</v>
      </c>
      <c r="EV9" s="1">
        <v>78.191075725111</v>
      </c>
      <c r="EW9" s="1">
        <v>25.8992771787227</v>
      </c>
      <c r="EX9" s="1">
        <v>75.807005956368</v>
      </c>
      <c r="EY9" s="1">
        <v>29.2177792760159</v>
      </c>
      <c r="EZ9" s="1">
        <v>13.643879849876</v>
      </c>
      <c r="FB9" s="1">
        <v>16.9295902839242</v>
      </c>
      <c r="FC9" s="1">
        <v>51.1202117374965</v>
      </c>
      <c r="FD9" s="1">
        <v>67.5916526058735</v>
      </c>
      <c r="FE9" s="1">
        <v>25.0032400869963</v>
      </c>
      <c r="FF9" s="1">
        <v>32.0564636964798</v>
      </c>
      <c r="FG9" s="1">
        <v>76.4717204516088</v>
      </c>
      <c r="FH9" s="1">
        <v>18.1310347345865</v>
      </c>
      <c r="FI9" s="1">
        <v>43.1063007498566</v>
      </c>
      <c r="FJ9" s="1">
        <v>42.0947888121843</v>
      </c>
      <c r="FK9" s="1">
        <v>9.00839102864464</v>
      </c>
      <c r="FL9" s="1">
        <v>13.9385944087516</v>
      </c>
      <c r="FM9" s="1">
        <v>47.9520064407911</v>
      </c>
      <c r="FN9" s="1">
        <v>72.8872911748986</v>
      </c>
      <c r="FO9" s="1">
        <v>23.0763326556248</v>
      </c>
      <c r="FP9" s="1">
        <v>50.7050000145322</v>
      </c>
      <c r="FQ9" s="1">
        <v>29.0428840085993</v>
      </c>
      <c r="FR9" s="1">
        <v>20.5454406380414</v>
      </c>
      <c r="FS9" s="1">
        <v>40.3790186305959</v>
      </c>
      <c r="FT9" s="1">
        <v>32.894835754211</v>
      </c>
      <c r="FU9" s="1">
        <v>86.8157527529439</v>
      </c>
      <c r="FV9" s="1">
        <v>50.4817952788946</v>
      </c>
      <c r="FW9" s="1">
        <v>128.451541665478</v>
      </c>
      <c r="FX9" s="1">
        <v>41.8113238656365</v>
      </c>
      <c r="FY9" s="1">
        <v>3.32819814244981</v>
      </c>
      <c r="FZ9" s="1">
        <v>27.0445112016089</v>
      </c>
      <c r="GA9" s="1">
        <v>66.3888827909286</v>
      </c>
      <c r="GB9" s="1">
        <v>71.1641182552082</v>
      </c>
      <c r="GC9" s="1">
        <v>60.4870270362441</v>
      </c>
      <c r="GD9" s="1">
        <v>16.9414287896093</v>
      </c>
      <c r="GE9" s="1">
        <v>71.7065798289417</v>
      </c>
      <c r="GF9" s="1">
        <v>19.1479947021471</v>
      </c>
      <c r="GG9" s="1">
        <v>177.155467706395</v>
      </c>
      <c r="GH9" s="1">
        <v>81.076251366463</v>
      </c>
      <c r="GI9" s="1">
        <v>28.8328722078207</v>
      </c>
      <c r="GJ9" s="1">
        <v>49.3564667916181</v>
      </c>
      <c r="GK9" s="1">
        <v>33.3278273944622</v>
      </c>
      <c r="GL9" s="1">
        <v>138.694999513172</v>
      </c>
      <c r="GM9" s="1">
        <v>28.2398616144119</v>
      </c>
      <c r="GN9" s="1">
        <v>43.2029967873883</v>
      </c>
      <c r="GO9" s="1">
        <v>84.2145665137628</v>
      </c>
      <c r="GP9" s="1">
        <v>13.0939285641625</v>
      </c>
      <c r="GQ9" s="1">
        <v>21.6863333224511</v>
      </c>
      <c r="GR9" s="1">
        <v>38.4267699542378</v>
      </c>
      <c r="GS9" s="1">
        <v>31.9839449477028</v>
      </c>
      <c r="GT9" s="1">
        <v>40.3009704243249</v>
      </c>
      <c r="GU9" s="1">
        <v>24.7966242979626</v>
      </c>
      <c r="GV9" s="1">
        <v>37.6026043046757</v>
      </c>
      <c r="GW9" s="1">
        <v>51.407508733821</v>
      </c>
      <c r="GX9" s="1">
        <v>90.8905055460517</v>
      </c>
      <c r="GY9" s="1">
        <v>31.1290793879694</v>
      </c>
      <c r="GZ9" s="1">
        <v>11.9016971888601</v>
      </c>
      <c r="HA9" s="1">
        <v>18.310482567966</v>
      </c>
      <c r="HB9" s="1">
        <v>20.9524524613658</v>
      </c>
      <c r="HC9" s="1">
        <v>65.1652383350191</v>
      </c>
      <c r="HD9" s="1">
        <v>10.8096988748026</v>
      </c>
      <c r="HE9" s="1">
        <v>34.5650422026728</v>
      </c>
      <c r="HF9" s="1">
        <v>105.416235642196</v>
      </c>
      <c r="HG9" s="1">
        <v>23.5760122770277</v>
      </c>
      <c r="HH9" s="1">
        <v>82.7442200799076</v>
      </c>
      <c r="HI9" s="1">
        <v>30.9066740841472</v>
      </c>
      <c r="HJ9" s="1">
        <v>51.0630048965854</v>
      </c>
      <c r="HK9" s="1">
        <v>40.3307410605548</v>
      </c>
      <c r="HL9" s="1">
        <v>0.447156123525936</v>
      </c>
      <c r="HM9" s="1">
        <v>15.4132751432717</v>
      </c>
      <c r="HN9" s="1">
        <v>34.6367966848367</v>
      </c>
      <c r="HO9" s="1">
        <v>50.6948500455938</v>
      </c>
      <c r="HP9" s="1">
        <v>34.6301200856748</v>
      </c>
      <c r="HQ9" s="1">
        <v>153.19357081822</v>
      </c>
      <c r="HR9" s="1">
        <v>69.9491987573279</v>
      </c>
      <c r="HS9" s="1">
        <v>30.3763006830515</v>
      </c>
      <c r="HT9" s="1">
        <v>27.7458721369709</v>
      </c>
      <c r="HU9" s="1">
        <v>24.667935493965</v>
      </c>
      <c r="HV9" s="1">
        <v>67.3499860086424</v>
      </c>
      <c r="HW9" s="1">
        <v>17.9324906117058</v>
      </c>
      <c r="HX9" s="1">
        <v>35.4167423539955</v>
      </c>
      <c r="HY9" s="1">
        <v>60.9110145142815</v>
      </c>
      <c r="HZ9" s="1">
        <v>18.5354817770528</v>
      </c>
      <c r="IA9" s="1">
        <v>95.306361993321</v>
      </c>
      <c r="IB9" s="1">
        <v>16.0700020846385</v>
      </c>
      <c r="IC9" s="1">
        <v>29.9785643044171</v>
      </c>
      <c r="ID9" s="1">
        <v>49.3029366901631</v>
      </c>
      <c r="IE9" s="1">
        <v>60.1170869528602</v>
      </c>
      <c r="IF9" s="1">
        <v>37.868894468586</v>
      </c>
      <c r="IG9" s="1">
        <v>36.4599043925908</v>
      </c>
      <c r="IH9" s="1">
        <v>85.0314544684554</v>
      </c>
      <c r="II9" s="1">
        <v>19.3184189051356</v>
      </c>
      <c r="IJ9" s="1">
        <v>56.9813122235742</v>
      </c>
      <c r="IK9" s="1">
        <v>116.570261702509</v>
      </c>
      <c r="IL9" s="1">
        <v>57.8378071524553</v>
      </c>
      <c r="IM9" s="1">
        <v>34.2912851261818</v>
      </c>
      <c r="IN9" s="1">
        <v>55.4265660188585</v>
      </c>
      <c r="IO9" s="1">
        <v>341.921428862072</v>
      </c>
      <c r="IP9" s="1">
        <v>7.02911980107167</v>
      </c>
      <c r="IQ9" s="1">
        <v>132.766922094088</v>
      </c>
      <c r="IR9" s="1">
        <v>93.1944805468509</v>
      </c>
      <c r="IS9" s="1">
        <v>139.087301472827</v>
      </c>
      <c r="IT9" s="1">
        <v>30.9719516107207</v>
      </c>
      <c r="IU9" s="1">
        <v>31.8154775108534</v>
      </c>
      <c r="IV9" s="1">
        <v>31.765130251968</v>
      </c>
      <c r="IW9" s="1">
        <v>24.7031568297915</v>
      </c>
      <c r="IX9" s="1">
        <v>64.2205580441737</v>
      </c>
      <c r="IY9" s="1">
        <v>75.9721502933804</v>
      </c>
      <c r="IZ9" s="1">
        <v>81.7615915661783</v>
      </c>
      <c r="JA9" s="1">
        <v>97.7827593206198</v>
      </c>
      <c r="JB9" s="1">
        <v>27.7902664743469</v>
      </c>
      <c r="JC9" s="1">
        <v>101.885592328079</v>
      </c>
      <c r="JD9" s="1">
        <v>71.3513786988936</v>
      </c>
      <c r="JE9" s="1">
        <v>36.8976522665808</v>
      </c>
      <c r="JF9" s="1">
        <v>53.1177078253278</v>
      </c>
      <c r="JG9" s="1">
        <v>35.8026501140208</v>
      </c>
      <c r="JH9" s="1">
        <v>75.3818290544893</v>
      </c>
      <c r="JI9" s="1">
        <v>70.056561294792</v>
      </c>
      <c r="JJ9" s="1">
        <v>71.5750197822397</v>
      </c>
      <c r="JK9" s="1">
        <v>28.1888002860118</v>
      </c>
      <c r="JL9" s="1">
        <v>12.1275105752943</v>
      </c>
      <c r="JM9" s="1">
        <v>57.039557812286</v>
      </c>
      <c r="JN9" s="1">
        <v>51.1602332715236</v>
      </c>
      <c r="JO9" s="1">
        <v>44.2227139891058</v>
      </c>
      <c r="JP9" s="1">
        <v>24.2925037576011</v>
      </c>
      <c r="JQ9" s="1">
        <v>117.266619065703</v>
      </c>
      <c r="JR9" s="1">
        <v>26.0479906439329</v>
      </c>
      <c r="JS9" s="1">
        <v>54.3514490018767</v>
      </c>
      <c r="JT9" s="1">
        <v>72.6126263800432</v>
      </c>
      <c r="JU9" s="1">
        <v>29.9405661654062</v>
      </c>
      <c r="JV9" s="1">
        <v>35.7518955097299</v>
      </c>
      <c r="JW9" s="1">
        <v>37.1217432390433</v>
      </c>
      <c r="JX9" s="1">
        <v>70.3499592486694</v>
      </c>
      <c r="JY9" s="1">
        <v>80.9232194602813</v>
      </c>
      <c r="JZ9" s="1">
        <v>69.2912645493271</v>
      </c>
      <c r="KA9" s="1">
        <v>29.2255989662932</v>
      </c>
      <c r="KB9" s="1">
        <v>49.5379715797021</v>
      </c>
      <c r="KC9" s="1">
        <v>34.9656069345966</v>
      </c>
      <c r="KD9" s="1">
        <v>57.5577933565356</v>
      </c>
      <c r="KE9" s="1">
        <v>55.547619047619</v>
      </c>
      <c r="KF9" s="1">
        <v>89.3709524245489</v>
      </c>
      <c r="KG9" s="1">
        <v>45.8291968924778</v>
      </c>
      <c r="KH9" s="1">
        <v>28.8887178031959</v>
      </c>
      <c r="KI9" s="1">
        <v>103.530238015311</v>
      </c>
      <c r="KJ9" s="1">
        <v>42.3386822034552</v>
      </c>
      <c r="KK9" s="1">
        <v>84.2730994366223</v>
      </c>
      <c r="KL9" s="1">
        <v>31.2119713490905</v>
      </c>
      <c r="KM9" s="1">
        <v>42.6833408866926</v>
      </c>
      <c r="KN9" s="1">
        <v>37.7090884501409</v>
      </c>
      <c r="KO9" s="1">
        <v>36.8249913120445</v>
      </c>
      <c r="KP9" s="1">
        <v>31.1105496372741</v>
      </c>
      <c r="KQ9" s="1">
        <v>20.2334444059325</v>
      </c>
      <c r="KR9" s="1">
        <v>21.826280543715</v>
      </c>
      <c r="KS9" s="1">
        <v>172.107974169237</v>
      </c>
      <c r="KT9" s="1">
        <v>22.1951275056262</v>
      </c>
      <c r="KU9" s="1">
        <v>63.5313783747922</v>
      </c>
      <c r="KV9" s="1">
        <v>32.1473216592817</v>
      </c>
      <c r="KW9" s="1">
        <v>42.207673085644</v>
      </c>
      <c r="KX9" s="1">
        <v>88.0992134156456</v>
      </c>
      <c r="KY9" s="1">
        <v>31.1192167732174</v>
      </c>
      <c r="KZ9" s="1">
        <v>8.11080506999616</v>
      </c>
      <c r="LA9" s="1">
        <v>34.0924623701629</v>
      </c>
      <c r="LB9" s="1">
        <v>39.8757005576547</v>
      </c>
      <c r="LC9" s="1">
        <v>43.7238510940128</v>
      </c>
      <c r="LD9" s="1">
        <v>42.4802940478733</v>
      </c>
      <c r="LE9" s="1">
        <v>103.193830134596</v>
      </c>
      <c r="LF9" s="1">
        <v>22.1133538429397</v>
      </c>
      <c r="LG9" s="1">
        <v>29.2561984906037</v>
      </c>
      <c r="LH9" s="1">
        <v>36.9460647355297</v>
      </c>
      <c r="LI9" s="1">
        <v>22.8211656561308</v>
      </c>
      <c r="LJ9" s="1">
        <v>31.396428607759</v>
      </c>
      <c r="LK9" s="1">
        <v>137.205776873248</v>
      </c>
      <c r="LL9" s="1">
        <v>50.8879701913297</v>
      </c>
      <c r="LM9" s="1">
        <v>111.827814545685</v>
      </c>
      <c r="LN9" s="1">
        <v>96.9974436130323</v>
      </c>
      <c r="LO9" s="1">
        <v>5.58166546183448</v>
      </c>
      <c r="LP9" s="1">
        <v>73.6249460114153</v>
      </c>
      <c r="LQ9" s="1">
        <v>28.4547643895614</v>
      </c>
      <c r="LR9" s="1">
        <v>43.3247115725563</v>
      </c>
      <c r="LS9" s="1">
        <v>22.9445146072271</v>
      </c>
      <c r="LT9" s="1">
        <v>10.5727090893397</v>
      </c>
      <c r="LU9" s="1">
        <v>25.0281759896495</v>
      </c>
      <c r="LV9" s="1">
        <v>72.1434035865616</v>
      </c>
      <c r="LW9" s="1">
        <v>123.14344482984</v>
      </c>
      <c r="LX9" s="1">
        <v>24.9932359105771</v>
      </c>
      <c r="LZ9" s="1">
        <v>117.209561026881</v>
      </c>
      <c r="MA9" s="1">
        <v>60.5781610539183</v>
      </c>
      <c r="MB9" s="1">
        <v>19.2189100218476</v>
      </c>
      <c r="MC9" s="1">
        <v>41.69158771383</v>
      </c>
      <c r="MD9" s="1">
        <v>2.53967734110099</v>
      </c>
      <c r="ME9" s="1">
        <v>40.7168360758902</v>
      </c>
      <c r="MF9" s="1">
        <v>40.1381846926248</v>
      </c>
      <c r="MG9" s="1">
        <v>22.5085338730441</v>
      </c>
      <c r="MH9" s="1">
        <v>33.7037753406103</v>
      </c>
      <c r="MI9" s="1">
        <v>19.6783780106581</v>
      </c>
      <c r="MJ9" s="1">
        <v>34.6133332933698</v>
      </c>
      <c r="MK9" s="1">
        <v>48.773535250197</v>
      </c>
      <c r="ML9" s="1">
        <v>47.7251841354578</v>
      </c>
      <c r="MM9" s="1">
        <v>62.0298806541838</v>
      </c>
    </row>
    <row r="10">
      <c r="A10" s="1">
        <v>2014.0</v>
      </c>
      <c r="B10" s="1">
        <v>9.0</v>
      </c>
      <c r="C10" s="1">
        <v>22.3026292689753</v>
      </c>
      <c r="D10" s="1">
        <v>37.4016165839593</v>
      </c>
      <c r="E10" s="1">
        <v>34.9232786073768</v>
      </c>
      <c r="F10" s="1">
        <v>67.334762137053</v>
      </c>
      <c r="G10" s="1">
        <v>70.129761832101</v>
      </c>
      <c r="H10" s="1">
        <v>40.1619052584487</v>
      </c>
      <c r="I10" s="1">
        <v>38.0406438963704</v>
      </c>
      <c r="J10" s="1">
        <v>58.4634885703929</v>
      </c>
      <c r="K10" s="1">
        <v>54.4088095710391</v>
      </c>
      <c r="L10" s="1">
        <v>28.2263187398731</v>
      </c>
      <c r="M10" s="1">
        <v>36.7386539822819</v>
      </c>
      <c r="N10" s="1">
        <v>10.2436493759715</v>
      </c>
      <c r="O10" s="1">
        <v>23.2994121475828</v>
      </c>
      <c r="P10" s="1">
        <v>43.1474576028912</v>
      </c>
      <c r="Q10" s="1">
        <v>53.3393196483535</v>
      </c>
      <c r="R10" s="1">
        <v>61.3380949837821</v>
      </c>
      <c r="S10" s="1">
        <v>49.1663314443343</v>
      </c>
      <c r="T10" s="1">
        <v>45.4761897524918</v>
      </c>
      <c r="U10" s="1">
        <v>19.5555305238604</v>
      </c>
      <c r="V10" s="1">
        <v>48.5266350062853</v>
      </c>
      <c r="W10" s="1">
        <v>104.672476758914</v>
      </c>
      <c r="X10" s="1">
        <v>100.024836445506</v>
      </c>
      <c r="Y10" s="1">
        <v>75.9487388883275</v>
      </c>
      <c r="Z10" s="1">
        <v>16.532571383885</v>
      </c>
      <c r="AA10" s="1">
        <v>78.6496557113743</v>
      </c>
      <c r="AB10" s="1">
        <v>77.0977278702943</v>
      </c>
      <c r="AC10" s="1">
        <v>94.941517775481</v>
      </c>
      <c r="AD10" s="1">
        <v>11.697974471939</v>
      </c>
      <c r="AE10" s="1">
        <v>53.0909714504187</v>
      </c>
      <c r="AF10" s="1">
        <v>104.756725476917</v>
      </c>
      <c r="AG10" s="1">
        <v>39.291750703696</v>
      </c>
      <c r="AH10" s="1">
        <v>76.1980492149955</v>
      </c>
      <c r="AI10" s="1">
        <v>524.699523925781</v>
      </c>
      <c r="AJ10" s="1">
        <v>110.80228169878</v>
      </c>
      <c r="AK10" s="1">
        <v>13.4851081109335</v>
      </c>
      <c r="AL10" s="1">
        <v>33.5695743607165</v>
      </c>
      <c r="AM10" s="1">
        <v>23.2141046823337</v>
      </c>
      <c r="AN10" s="1">
        <v>96.2537376603575</v>
      </c>
      <c r="AO10" s="1">
        <v>35.4113818555654</v>
      </c>
      <c r="AP10" s="1">
        <v>31.0013721415258</v>
      </c>
      <c r="AQ10" s="1">
        <v>331.703807285854</v>
      </c>
      <c r="AR10" s="1">
        <v>30.33948462843</v>
      </c>
      <c r="AS10" s="2">
        <v>1175.61573002733</v>
      </c>
      <c r="AT10" s="1">
        <v>254.399758733793</v>
      </c>
      <c r="AU10" s="1">
        <v>36.7099558384835</v>
      </c>
      <c r="AV10" s="1">
        <v>138.524284362793</v>
      </c>
      <c r="AW10" s="1">
        <v>12.2895238058908</v>
      </c>
      <c r="AX10" s="1">
        <v>44.8013737162296</v>
      </c>
      <c r="AY10" s="1">
        <v>76.9779552221439</v>
      </c>
      <c r="AZ10" s="1">
        <v>40.0776792752838</v>
      </c>
      <c r="BA10" s="1">
        <v>18.3049692779002</v>
      </c>
      <c r="BB10" s="1">
        <v>55.933596698175</v>
      </c>
      <c r="BC10" s="1">
        <v>79.0062552137903</v>
      </c>
      <c r="BD10" s="1">
        <v>85.9391288921155</v>
      </c>
      <c r="BE10" s="1">
        <v>30.4747619174776</v>
      </c>
      <c r="BF10" s="1">
        <v>52.4219738062181</v>
      </c>
      <c r="BG10" s="1">
        <v>33.6148109164717</v>
      </c>
      <c r="BH10" s="1">
        <v>38.9686986181051</v>
      </c>
      <c r="BI10" s="1">
        <v>52.2834619214514</v>
      </c>
      <c r="BJ10" s="1">
        <v>87.5645982226378</v>
      </c>
      <c r="BK10" s="1">
        <v>35.5727988333216</v>
      </c>
      <c r="BL10" s="1">
        <v>50.805311060251</v>
      </c>
      <c r="BM10" s="1">
        <v>69.0132736403366</v>
      </c>
      <c r="BN10" s="1">
        <v>22.1831236629491</v>
      </c>
      <c r="BO10" s="1">
        <v>51.3262531367035</v>
      </c>
      <c r="BP10" s="1">
        <v>13.325923715319</v>
      </c>
      <c r="BQ10" s="1">
        <v>104.182830195734</v>
      </c>
      <c r="BR10" s="1">
        <v>21.9761672845181</v>
      </c>
      <c r="BS10" s="1">
        <v>16.9205587599891</v>
      </c>
      <c r="BT10" s="1">
        <v>67.9256288863521</v>
      </c>
      <c r="BU10" s="1">
        <v>56.9676194498197</v>
      </c>
      <c r="BV10" s="1">
        <v>101.429660028589</v>
      </c>
      <c r="BW10" s="1">
        <v>31.6156966208342</v>
      </c>
      <c r="BX10" s="1">
        <v>58.1056936469425</v>
      </c>
      <c r="BY10" s="1">
        <v>18.0111983136428</v>
      </c>
      <c r="BZ10" s="1">
        <v>8.99898580417252</v>
      </c>
      <c r="CA10" s="1">
        <v>11.5401645446129</v>
      </c>
      <c r="CB10" s="1">
        <v>40.6773998803672</v>
      </c>
      <c r="CC10" s="1">
        <v>60.6673311044347</v>
      </c>
      <c r="CD10" s="1">
        <v>80.3200555780983</v>
      </c>
      <c r="CE10" s="1">
        <v>44.9887218469443</v>
      </c>
      <c r="CF10" s="1">
        <v>34.1180656002057</v>
      </c>
      <c r="CG10" s="1">
        <v>68.2858038114521</v>
      </c>
      <c r="CH10" s="1">
        <v>51.038415172251</v>
      </c>
      <c r="CI10" s="1">
        <v>55.7868483801762</v>
      </c>
      <c r="CJ10" s="1">
        <v>50.6716977741792</v>
      </c>
      <c r="CK10" s="1">
        <v>19.2191667587667</v>
      </c>
      <c r="CL10" s="1">
        <v>31.6244265607756</v>
      </c>
      <c r="CM10" s="1">
        <v>81.6272374667704</v>
      </c>
      <c r="CN10" s="1">
        <v>55.779047648112</v>
      </c>
      <c r="CO10" s="1">
        <v>56.8927532603798</v>
      </c>
      <c r="CP10" s="1">
        <v>32.4400571372913</v>
      </c>
      <c r="CQ10" s="1">
        <v>46.2122806142467</v>
      </c>
      <c r="CR10" s="1">
        <v>48.2039124632218</v>
      </c>
      <c r="CS10" s="1">
        <v>74.2290480477469</v>
      </c>
      <c r="CT10" s="1">
        <v>49.435410584441</v>
      </c>
      <c r="CU10" s="1">
        <v>36.1696880640711</v>
      </c>
      <c r="CV10" s="1">
        <v>20.1241706881416</v>
      </c>
      <c r="CW10" s="1">
        <v>103.327349159942</v>
      </c>
      <c r="CX10" s="1">
        <v>39.0878898657212</v>
      </c>
      <c r="CY10" s="1">
        <v>69.8669836615966</v>
      </c>
      <c r="CZ10" s="1">
        <v>38.8978249098217</v>
      </c>
      <c r="DA10" s="1">
        <v>66.2658229167057</v>
      </c>
      <c r="DB10" s="1">
        <v>61.0777095371</v>
      </c>
      <c r="DC10" s="1">
        <v>48.211292805602</v>
      </c>
      <c r="DD10" s="1">
        <v>77.4228176172611</v>
      </c>
      <c r="DE10" s="1">
        <v>38.0086070369348</v>
      </c>
      <c r="DF10" s="1">
        <v>32.1733259166743</v>
      </c>
      <c r="DG10" s="1">
        <v>51.8724110699295</v>
      </c>
      <c r="DH10" s="1">
        <v>20.6675850230438</v>
      </c>
      <c r="DI10" s="1">
        <v>16.8613095056443</v>
      </c>
      <c r="DJ10" s="1">
        <v>16.6545457271374</v>
      </c>
      <c r="DK10" s="1">
        <v>36.4784375514837</v>
      </c>
      <c r="DL10" s="1">
        <v>81.7955051004481</v>
      </c>
      <c r="DM10" s="1">
        <v>9.79461761866198</v>
      </c>
      <c r="DN10" s="1">
        <v>17.3816567467764</v>
      </c>
      <c r="DO10" s="1">
        <v>30.0801394603221</v>
      </c>
      <c r="DP10" s="1">
        <v>135.370185604736</v>
      </c>
      <c r="DQ10" s="1">
        <v>22.2972442411184</v>
      </c>
      <c r="DR10" s="1">
        <v>123.465476444789</v>
      </c>
      <c r="DS10" s="1">
        <v>48.2198840865218</v>
      </c>
      <c r="DT10" s="1">
        <v>14.4257357390101</v>
      </c>
      <c r="DU10" s="1">
        <v>44.2972641160989</v>
      </c>
      <c r="DW10" s="1">
        <v>100.591745877518</v>
      </c>
      <c r="DX10" s="1">
        <v>105.300247977364</v>
      </c>
      <c r="DY10" s="1">
        <v>75.9675612856623</v>
      </c>
      <c r="DZ10" s="1">
        <v>36.4752111697567</v>
      </c>
      <c r="EA10" s="1">
        <v>15.6002051376442</v>
      </c>
      <c r="EB10" s="1">
        <v>25.9360866012017</v>
      </c>
      <c r="EC10" s="1">
        <v>29.4844853325817</v>
      </c>
      <c r="ED10" s="1">
        <v>65.9431077372261</v>
      </c>
      <c r="EE10" s="1">
        <v>38.1536549857102</v>
      </c>
      <c r="EF10" s="1">
        <v>149.551698385244</v>
      </c>
      <c r="EG10" s="1">
        <v>209.942474622387</v>
      </c>
      <c r="EH10" s="1">
        <v>54.8803057533476</v>
      </c>
      <c r="EI10" s="1">
        <v>38.8248829169512</v>
      </c>
      <c r="EJ10" s="1">
        <v>6.65351407140805</v>
      </c>
      <c r="EK10" s="1">
        <v>71.6912455509034</v>
      </c>
      <c r="EL10" s="1">
        <v>82.648351658352</v>
      </c>
      <c r="EM10" s="1">
        <v>29.8540753003362</v>
      </c>
      <c r="EN10" s="1">
        <v>72.9733224791031</v>
      </c>
      <c r="EO10" s="1">
        <v>12.0922417159344</v>
      </c>
      <c r="EP10" s="1">
        <v>20.0195793927175</v>
      </c>
      <c r="EQ10" s="1">
        <v>14.7043025911774</v>
      </c>
      <c r="ER10" s="1">
        <v>73.1761603656243</v>
      </c>
      <c r="ES10" s="1">
        <v>121.100045182529</v>
      </c>
      <c r="ET10" s="1">
        <v>118.118277027265</v>
      </c>
      <c r="EU10" s="1">
        <v>33.9983793079954</v>
      </c>
      <c r="EV10" s="1">
        <v>77.4944892778796</v>
      </c>
      <c r="EW10" s="1">
        <v>26.5033308794753</v>
      </c>
      <c r="EX10" s="1">
        <v>77.5483097587899</v>
      </c>
      <c r="EY10" s="1">
        <v>30.0435184372234</v>
      </c>
      <c r="EZ10" s="1">
        <v>13.1006401884055</v>
      </c>
      <c r="FB10" s="1">
        <v>17.4642723017909</v>
      </c>
      <c r="FC10" s="1">
        <v>51.9897616250174</v>
      </c>
      <c r="FD10" s="1">
        <v>68.7335182664529</v>
      </c>
      <c r="FE10" s="1">
        <v>25.9292001972498</v>
      </c>
      <c r="FF10" s="1">
        <v>32.2889445791579</v>
      </c>
      <c r="FG10" s="1">
        <v>79.6888951087476</v>
      </c>
      <c r="FH10" s="1">
        <v>17.8197343485489</v>
      </c>
      <c r="FI10" s="1">
        <v>45.1151926594972</v>
      </c>
      <c r="FJ10" s="1">
        <v>42.181990378118</v>
      </c>
      <c r="FK10" s="1">
        <v>9.30439508485407</v>
      </c>
      <c r="FL10" s="1">
        <v>13.7754210910347</v>
      </c>
      <c r="FM10" s="1">
        <v>51.4628923910147</v>
      </c>
      <c r="FN10" s="1">
        <v>73.1829142901999</v>
      </c>
      <c r="FO10" s="1">
        <v>22.7093153269231</v>
      </c>
      <c r="FP10" s="1">
        <v>51.3047618865967</v>
      </c>
      <c r="FQ10" s="1">
        <v>30.175778198489</v>
      </c>
      <c r="FR10" s="1">
        <v>21.3879921566102</v>
      </c>
      <c r="FS10" s="1">
        <v>40.5104096305004</v>
      </c>
      <c r="FT10" s="1">
        <v>34.6491811518735</v>
      </c>
      <c r="FU10" s="1">
        <v>87.8097281403403</v>
      </c>
      <c r="FV10" s="1">
        <v>53.5412303899367</v>
      </c>
      <c r="FW10" s="1">
        <v>134.234422730997</v>
      </c>
      <c r="FX10" s="1">
        <v>44.2186708792417</v>
      </c>
      <c r="FY10" s="1">
        <v>3.49438709403147</v>
      </c>
      <c r="FZ10" s="1">
        <v>30.324004244693</v>
      </c>
      <c r="GA10" s="1">
        <v>68.045079887612</v>
      </c>
      <c r="GB10" s="1">
        <v>71.2355497516992</v>
      </c>
      <c r="GC10" s="1">
        <v>64.1251218298954</v>
      </c>
      <c r="GD10" s="1">
        <v>17.9714118211006</v>
      </c>
      <c r="GE10" s="1">
        <v>71.9093029769612</v>
      </c>
      <c r="GF10" s="1">
        <v>19.7017674403728</v>
      </c>
      <c r="GG10" s="1">
        <v>180.490852447613</v>
      </c>
      <c r="GH10" s="1">
        <v>84.905847337361</v>
      </c>
      <c r="GI10" s="1">
        <v>28.3134710968398</v>
      </c>
      <c r="GJ10" s="1">
        <v>50.7200348097097</v>
      </c>
      <c r="GK10" s="1">
        <v>34.6355265586232</v>
      </c>
      <c r="GL10" s="1">
        <v>141.91476222447</v>
      </c>
      <c r="GM10" s="1">
        <v>28.134708145401</v>
      </c>
      <c r="GN10" s="1">
        <v>44.0945175524453</v>
      </c>
      <c r="GO10" s="1">
        <v>85.6688991812693</v>
      </c>
      <c r="GP10" s="1">
        <v>15.0590872764587</v>
      </c>
      <c r="GQ10" s="1">
        <v>23.0525384905652</v>
      </c>
      <c r="GR10" s="1">
        <v>38.1826211436569</v>
      </c>
      <c r="GS10" s="1">
        <v>31.9669326776866</v>
      </c>
      <c r="GT10" s="1">
        <v>41.8707145499592</v>
      </c>
      <c r="GU10" s="1">
        <v>26.4947731140672</v>
      </c>
      <c r="GV10" s="1">
        <v>39.535931386312</v>
      </c>
      <c r="GW10" s="1">
        <v>51.4195808835384</v>
      </c>
      <c r="GX10" s="1">
        <v>94.3284403931308</v>
      </c>
      <c r="GY10" s="1">
        <v>31.4803148760406</v>
      </c>
      <c r="GZ10" s="1">
        <v>12.1473866818488</v>
      </c>
      <c r="HA10" s="1">
        <v>18.3339317729548</v>
      </c>
      <c r="HB10" s="1">
        <v>19.6994654263581</v>
      </c>
      <c r="HC10" s="1">
        <v>66.2318026224772</v>
      </c>
      <c r="HD10" s="1">
        <v>11.248895461328</v>
      </c>
      <c r="HE10" s="1">
        <v>36.5264968629362</v>
      </c>
      <c r="HF10" s="1">
        <v>110.106513848501</v>
      </c>
      <c r="HG10" s="1">
        <v>24.0923715716049</v>
      </c>
      <c r="HH10" s="1">
        <v>87.3714344965693</v>
      </c>
      <c r="HI10" s="1">
        <v>32.7031406121379</v>
      </c>
      <c r="HJ10" s="1">
        <v>52.8078511224071</v>
      </c>
      <c r="HK10" s="1">
        <v>43.0295712985786</v>
      </c>
      <c r="HL10" s="1">
        <v>0.459364154549419</v>
      </c>
      <c r="HM10" s="1">
        <v>15.191527592427</v>
      </c>
      <c r="HN10" s="1">
        <v>35.9818720812092</v>
      </c>
      <c r="HO10" s="1">
        <v>50.2938412998823</v>
      </c>
      <c r="HP10" s="1">
        <v>34.3410154809603</v>
      </c>
      <c r="HQ10" s="1">
        <v>154.295236860003</v>
      </c>
      <c r="HR10" s="1">
        <v>68.8102680972289</v>
      </c>
      <c r="HS10" s="1">
        <v>31.1838759004581</v>
      </c>
      <c r="HT10" s="1">
        <v>26.6816925260967</v>
      </c>
      <c r="HU10" s="1">
        <v>25.954978230482</v>
      </c>
      <c r="HV10" s="1">
        <v>68.6402445807553</v>
      </c>
      <c r="HW10" s="1">
        <v>18.5822081270942</v>
      </c>
      <c r="HX10" s="1">
        <v>37.1711151050871</v>
      </c>
      <c r="HY10" s="1">
        <v>62.4609393852406</v>
      </c>
      <c r="HZ10" s="1">
        <v>19.2495883062455</v>
      </c>
      <c r="IA10" s="1">
        <v>97.2067029499685</v>
      </c>
      <c r="IB10" s="1">
        <v>16.2286497358522</v>
      </c>
      <c r="IC10" s="1">
        <v>29.1019003545337</v>
      </c>
      <c r="ID10" s="1">
        <v>49.6213979840874</v>
      </c>
      <c r="IE10" s="1">
        <v>62.3193735003684</v>
      </c>
      <c r="IF10" s="1">
        <v>37.5262932387829</v>
      </c>
      <c r="IG10" s="1">
        <v>37.653948082129</v>
      </c>
      <c r="IH10" s="1">
        <v>84.7137599463884</v>
      </c>
      <c r="II10" s="1">
        <v>19.4020652611432</v>
      </c>
      <c r="IJ10" s="1">
        <v>58.5365245615557</v>
      </c>
      <c r="IK10" s="1">
        <v>113.557453749586</v>
      </c>
      <c r="IL10" s="1">
        <v>58.3785405190904</v>
      </c>
      <c r="IM10" s="1">
        <v>36.1554773465386</v>
      </c>
      <c r="IN10" s="1">
        <v>56.1719582447394</v>
      </c>
      <c r="IO10" s="1">
        <v>355.532618931362</v>
      </c>
      <c r="IP10" s="1">
        <v>7.23116893954422</v>
      </c>
      <c r="IQ10" s="1">
        <v>138.483583767036</v>
      </c>
      <c r="IR10" s="1">
        <v>93.7518245866753</v>
      </c>
      <c r="IS10" s="1">
        <v>139.309970423187</v>
      </c>
      <c r="IT10" s="1">
        <v>34.1965700277266</v>
      </c>
      <c r="IU10" s="1">
        <v>32.1105190922083</v>
      </c>
      <c r="IV10" s="1">
        <v>31.1316878020621</v>
      </c>
      <c r="IW10" s="1">
        <v>26.0075434245119</v>
      </c>
      <c r="IX10" s="1">
        <v>66.0428499203869</v>
      </c>
      <c r="IY10" s="1">
        <v>75.0294907321438</v>
      </c>
      <c r="IZ10" s="1">
        <v>78.5146021167757</v>
      </c>
      <c r="JA10" s="1">
        <v>98.8866619183028</v>
      </c>
      <c r="JB10" s="1">
        <v>28.0217107992939</v>
      </c>
      <c r="JC10" s="1">
        <v>101.673303191233</v>
      </c>
      <c r="JD10" s="1">
        <v>76.4546476445686</v>
      </c>
      <c r="JE10" s="1">
        <v>38.1754246246653</v>
      </c>
      <c r="JF10" s="1">
        <v>55.427756110012</v>
      </c>
      <c r="JG10" s="1">
        <v>36.1262274285619</v>
      </c>
      <c r="JH10" s="1">
        <v>76.2075959106948</v>
      </c>
      <c r="JI10" s="1">
        <v>72.039475235804</v>
      </c>
      <c r="JJ10" s="1">
        <v>73.3174729028689</v>
      </c>
      <c r="JK10" s="1">
        <v>28.8643106969243</v>
      </c>
      <c r="JL10" s="1">
        <v>12.2312096958003</v>
      </c>
      <c r="JM10" s="1">
        <v>58.5738075974834</v>
      </c>
      <c r="JN10" s="1">
        <v>50.7813989827665</v>
      </c>
      <c r="JO10" s="1">
        <v>46.6020105331144</v>
      </c>
      <c r="JP10" s="1">
        <v>25.9982010497636</v>
      </c>
      <c r="JQ10" s="1">
        <v>119.148805152122</v>
      </c>
      <c r="JR10" s="1">
        <v>26.7628114202551</v>
      </c>
      <c r="JS10" s="1">
        <v>55.2343971618939</v>
      </c>
      <c r="JT10" s="1">
        <v>74.4240256978947</v>
      </c>
      <c r="JU10" s="1">
        <v>30.7110638569095</v>
      </c>
      <c r="JV10" s="1">
        <v>36.6019561897408</v>
      </c>
      <c r="JW10" s="1">
        <v>36.4560258610232</v>
      </c>
      <c r="JX10" s="1">
        <v>74.428656356887</v>
      </c>
      <c r="JY10" s="1">
        <v>85.9010796076391</v>
      </c>
      <c r="JZ10" s="1">
        <v>70.2281833350972</v>
      </c>
      <c r="KA10" s="1">
        <v>29.7100057535289</v>
      </c>
      <c r="KB10" s="1">
        <v>49.8821988425542</v>
      </c>
      <c r="KC10" s="1">
        <v>33.1456906186393</v>
      </c>
      <c r="KD10" s="1">
        <v>57.2007186430596</v>
      </c>
      <c r="KE10" s="1">
        <v>56.0714286622547</v>
      </c>
      <c r="KF10" s="1">
        <v>99.4409521193732</v>
      </c>
      <c r="KG10" s="1">
        <v>44.9985937432366</v>
      </c>
      <c r="KH10" s="1">
        <v>29.1071538350038</v>
      </c>
      <c r="KI10" s="1">
        <v>102.007619040353</v>
      </c>
      <c r="KJ10" s="1">
        <v>42.0233054022609</v>
      </c>
      <c r="KK10" s="1">
        <v>82.5645442225264</v>
      </c>
      <c r="KL10" s="1">
        <v>31.7219783842668</v>
      </c>
      <c r="KM10" s="1">
        <v>42.4818840123374</v>
      </c>
      <c r="KN10" s="1">
        <v>38.7097534691654</v>
      </c>
      <c r="KO10" s="1">
        <v>38.2614957995768</v>
      </c>
      <c r="KP10" s="1">
        <v>31.1964744458786</v>
      </c>
      <c r="KQ10" s="1">
        <v>20.7037826053099</v>
      </c>
      <c r="KR10" s="1">
        <v>22.0027880749511</v>
      </c>
      <c r="KS10" s="1">
        <v>156.762416519536</v>
      </c>
      <c r="KT10" s="1">
        <v>22.5553115151325</v>
      </c>
      <c r="KU10" s="1">
        <v>62.1659663867978</v>
      </c>
      <c r="KV10" s="1">
        <v>32.7212835092152</v>
      </c>
      <c r="KW10" s="1">
        <v>42.633075712983</v>
      </c>
      <c r="KX10" s="1">
        <v>91.6427281186098</v>
      </c>
      <c r="KY10" s="1">
        <v>33.619442474711</v>
      </c>
      <c r="KZ10" s="1">
        <v>8.03742336569096</v>
      </c>
      <c r="LA10" s="1">
        <v>35.0660063151261</v>
      </c>
      <c r="LB10" s="1">
        <v>40.725360040605</v>
      </c>
      <c r="LC10" s="1">
        <v>46.1029338694642</v>
      </c>
      <c r="LD10" s="1">
        <v>42.0497158248643</v>
      </c>
      <c r="LE10" s="1">
        <v>106.276239024674</v>
      </c>
      <c r="LF10" s="1">
        <v>22.8080197997228</v>
      </c>
      <c r="LG10" s="1">
        <v>30.9059872010415</v>
      </c>
      <c r="LH10" s="1">
        <v>38.3715621065875</v>
      </c>
      <c r="LI10" s="1">
        <v>23.6572267072084</v>
      </c>
      <c r="LJ10" s="1">
        <v>32.5046430769421</v>
      </c>
      <c r="LK10" s="1">
        <v>134.088658254373</v>
      </c>
      <c r="LL10" s="1">
        <v>49.9894133263992</v>
      </c>
      <c r="LM10" s="1">
        <v>122.80300662406</v>
      </c>
      <c r="LN10" s="1">
        <v>104.121608424166</v>
      </c>
      <c r="LO10" s="1">
        <v>6.63434288155763</v>
      </c>
      <c r="LP10" s="1">
        <v>76.8336429443128</v>
      </c>
      <c r="LQ10" s="1">
        <v>29.4238517230848</v>
      </c>
      <c r="LR10" s="1">
        <v>40.4461901528495</v>
      </c>
      <c r="LS10" s="1">
        <v>23.7628483563723</v>
      </c>
      <c r="LT10" s="1">
        <v>10.330908512872</v>
      </c>
      <c r="LU10" s="1">
        <v>24.7993055067265</v>
      </c>
      <c r="LV10" s="1">
        <v>70.7685220775601</v>
      </c>
      <c r="LW10" s="1">
        <v>123.59712838458</v>
      </c>
      <c r="LX10" s="1">
        <v>25.5098717445062</v>
      </c>
      <c r="LZ10" s="1">
        <v>119.49363178578</v>
      </c>
      <c r="MA10" s="1">
        <v>60.4242555426958</v>
      </c>
      <c r="MB10" s="1">
        <v>19.5144957678344</v>
      </c>
      <c r="MC10" s="1">
        <v>38.6551227047762</v>
      </c>
      <c r="MD10" s="1">
        <v>2.51158056718852</v>
      </c>
      <c r="ME10" s="1">
        <v>40.5489327296577</v>
      </c>
      <c r="MF10" s="1">
        <v>41.3658893461106</v>
      </c>
      <c r="MG10" s="1">
        <v>21.9932216556821</v>
      </c>
      <c r="MH10" s="1">
        <v>36.1213453211086</v>
      </c>
      <c r="MI10" s="1">
        <v>19.9897283886208</v>
      </c>
      <c r="MJ10" s="1">
        <v>34.7580952417283</v>
      </c>
      <c r="MK10" s="1">
        <v>49.1499878097596</v>
      </c>
      <c r="ML10" s="1">
        <v>48.2680093534589</v>
      </c>
      <c r="MM10" s="1">
        <v>61.7337794281868</v>
      </c>
    </row>
    <row r="11">
      <c r="A11" s="1">
        <v>2014.0</v>
      </c>
      <c r="B11" s="1">
        <v>10.0</v>
      </c>
      <c r="C11" s="1">
        <v>22.543530578806</v>
      </c>
      <c r="D11" s="1">
        <v>37.4636353334375</v>
      </c>
      <c r="E11" s="1">
        <v>34.2843346822044</v>
      </c>
      <c r="F11" s="1">
        <v>66.0456483959487</v>
      </c>
      <c r="G11" s="1">
        <v>65.9213042051896</v>
      </c>
      <c r="H11" s="1">
        <v>37.2957648227046</v>
      </c>
      <c r="I11" s="1">
        <v>34.9139391916585</v>
      </c>
      <c r="J11" s="1">
        <v>59.585364334565</v>
      </c>
      <c r="K11" s="1">
        <v>54.4282607202944</v>
      </c>
      <c r="L11" s="1">
        <v>29.310348281966</v>
      </c>
      <c r="M11" s="1">
        <v>38.0101273209804</v>
      </c>
      <c r="N11" s="1">
        <v>9.60761175750012</v>
      </c>
      <c r="O11" s="1">
        <v>22.6043878686487</v>
      </c>
      <c r="P11" s="1">
        <v>40.4151203422147</v>
      </c>
      <c r="Q11" s="1">
        <v>51.8927654973752</v>
      </c>
      <c r="R11" s="1">
        <v>56.5532611349355</v>
      </c>
      <c r="S11" s="1">
        <v>49.3841682052689</v>
      </c>
      <c r="T11" s="1">
        <v>43.1135828174036</v>
      </c>
      <c r="U11" s="1">
        <v>18.0191594143128</v>
      </c>
      <c r="V11" s="1">
        <v>46.0708810373891</v>
      </c>
      <c r="W11" s="1">
        <v>106.299341001522</v>
      </c>
      <c r="X11" s="1">
        <v>93.7772895760121</v>
      </c>
      <c r="Y11" s="1">
        <v>74.9044705740456</v>
      </c>
      <c r="Z11" s="1">
        <v>15.4029999401258</v>
      </c>
      <c r="AA11" s="1">
        <v>74.8682342646995</v>
      </c>
      <c r="AB11" s="1">
        <v>62.7756074387406</v>
      </c>
      <c r="AC11" s="1">
        <v>92.3048418746054</v>
      </c>
      <c r="AD11" s="1">
        <v>10.9670897440344</v>
      </c>
      <c r="AE11" s="1">
        <v>50.1547924952976</v>
      </c>
      <c r="AF11" s="1">
        <v>105.900263932039</v>
      </c>
      <c r="AG11" s="1">
        <v>36.1701531391126</v>
      </c>
      <c r="AH11" s="1">
        <v>73.655250255171</v>
      </c>
      <c r="AI11" s="1">
        <v>521.145433508832</v>
      </c>
      <c r="AJ11" s="1">
        <v>107.330702541821</v>
      </c>
      <c r="AK11" s="1">
        <v>13.5014079055361</v>
      </c>
      <c r="AL11" s="1">
        <v>32.11271845264</v>
      </c>
      <c r="AM11" s="1">
        <v>22.491706246647</v>
      </c>
      <c r="AN11" s="1">
        <v>104.130622605039</v>
      </c>
      <c r="AO11" s="1">
        <v>33.7126076990578</v>
      </c>
      <c r="AP11" s="1">
        <v>29.907504216175</v>
      </c>
      <c r="AQ11" s="1">
        <v>316.240434066109</v>
      </c>
      <c r="AR11" s="1">
        <v>28.7859864944335</v>
      </c>
      <c r="AS11" s="2">
        <v>1104.80080556463</v>
      </c>
      <c r="AT11" s="1">
        <v>247.071907844537</v>
      </c>
      <c r="AU11" s="1">
        <v>37.3743804363846</v>
      </c>
      <c r="AV11" s="1">
        <v>138.133042708687</v>
      </c>
      <c r="AW11" s="1">
        <v>12.17086961995</v>
      </c>
      <c r="AX11" s="1">
        <v>41.0646692715148</v>
      </c>
      <c r="AY11" s="1">
        <v>78.6702035463823</v>
      </c>
      <c r="AZ11" s="1">
        <v>39.3275159443761</v>
      </c>
      <c r="BA11" s="1">
        <v>18.8360614685936</v>
      </c>
      <c r="BB11" s="1">
        <v>56.433768553254</v>
      </c>
      <c r="BC11" s="1">
        <v>73.3263739895025</v>
      </c>
      <c r="BD11" s="1">
        <v>86.3053392838926</v>
      </c>
      <c r="BE11" s="1">
        <v>29.6493477199389</v>
      </c>
      <c r="BF11" s="1">
        <v>53.8239020475558</v>
      </c>
      <c r="BG11" s="1">
        <v>31.7389234164225</v>
      </c>
      <c r="BH11" s="1">
        <v>39.2600920082275</v>
      </c>
      <c r="BI11" s="1">
        <v>52.9523876813096</v>
      </c>
      <c r="BJ11" s="1">
        <v>84.9197046502787</v>
      </c>
      <c r="BK11" s="1">
        <v>35.4546214703228</v>
      </c>
      <c r="BL11" s="1">
        <v>51.1057696642102</v>
      </c>
      <c r="BM11" s="1">
        <v>73.6735590837531</v>
      </c>
      <c r="BN11" s="1">
        <v>21.1273067301946</v>
      </c>
      <c r="BO11" s="1">
        <v>52.3976636102024</v>
      </c>
      <c r="BP11" s="1">
        <v>12.9065738968227</v>
      </c>
      <c r="BQ11" s="1">
        <v>100.892338751797</v>
      </c>
      <c r="BR11" s="1">
        <v>22.8188981541455</v>
      </c>
      <c r="BS11" s="1">
        <v>16.5707491112498</v>
      </c>
      <c r="BT11" s="1">
        <v>66.1503973160792</v>
      </c>
      <c r="BU11" s="1">
        <v>51.1990244584376</v>
      </c>
      <c r="BV11" s="1">
        <v>103.539356679785</v>
      </c>
      <c r="BW11" s="1">
        <v>31.2495640115274</v>
      </c>
      <c r="BX11" s="1">
        <v>56.9391454514815</v>
      </c>
      <c r="BY11" s="1">
        <v>17.3701126020124</v>
      </c>
      <c r="BZ11" s="1">
        <v>9.40457415843918</v>
      </c>
      <c r="CA11" s="1">
        <v>12.1034193927366</v>
      </c>
      <c r="CB11" s="1">
        <v>40.3981333637</v>
      </c>
      <c r="CC11" s="1">
        <v>61.7633505104037</v>
      </c>
      <c r="CD11" s="1">
        <v>74.3947898433379</v>
      </c>
      <c r="CE11" s="1">
        <v>45.4240783524452</v>
      </c>
      <c r="CF11" s="1">
        <v>31.9365678102476</v>
      </c>
      <c r="CG11" s="1">
        <v>68.941211818209</v>
      </c>
      <c r="CH11" s="1">
        <v>50.3679481155889</v>
      </c>
      <c r="CI11" s="1">
        <v>54.0448536297884</v>
      </c>
      <c r="CJ11" s="1">
        <v>49.1977106058783</v>
      </c>
      <c r="CK11" s="1">
        <v>19.1910794394583</v>
      </c>
      <c r="CL11" s="1">
        <v>30.9461683994627</v>
      </c>
      <c r="CM11" s="1">
        <v>79.0809704248643</v>
      </c>
      <c r="CN11" s="1">
        <v>57.1647827314294</v>
      </c>
      <c r="CO11" s="1">
        <v>51.4840057152415</v>
      </c>
      <c r="CP11" s="1">
        <v>33.0466055842376</v>
      </c>
      <c r="CQ11" s="1">
        <v>47.5826623762571</v>
      </c>
      <c r="CR11" s="1">
        <v>50.9875570772708</v>
      </c>
      <c r="CS11" s="1">
        <v>74.7104346233866</v>
      </c>
      <c r="CT11" s="1">
        <v>42.109399553719</v>
      </c>
      <c r="CU11" s="1">
        <v>34.7927737441796</v>
      </c>
      <c r="CV11" s="1">
        <v>19.654660794721</v>
      </c>
      <c r="CW11" s="1">
        <v>98.7518626825646</v>
      </c>
      <c r="CX11" s="1">
        <v>41.346357111292</v>
      </c>
      <c r="CY11" s="1">
        <v>66.2885799898435</v>
      </c>
      <c r="CZ11" s="1">
        <v>40.0649724586186</v>
      </c>
      <c r="DA11" s="1">
        <v>64.9814670042001</v>
      </c>
      <c r="DB11" s="1">
        <v>56.2614729737966</v>
      </c>
      <c r="DC11" s="1">
        <v>46.1895151307421</v>
      </c>
      <c r="DD11" s="1">
        <v>69.3115915033813</v>
      </c>
      <c r="DE11" s="1">
        <v>39.4593698567679</v>
      </c>
      <c r="DF11" s="1">
        <v>33.6660368225506</v>
      </c>
      <c r="DG11" s="1">
        <v>48.1004938517225</v>
      </c>
      <c r="DH11" s="1">
        <v>21.5551904153737</v>
      </c>
      <c r="DI11" s="1">
        <v>17.9262679556142</v>
      </c>
      <c r="DJ11" s="1">
        <v>17.345336949297</v>
      </c>
      <c r="DK11" s="1">
        <v>35.0891091928267</v>
      </c>
      <c r="DL11" s="1">
        <v>76.5511816398599</v>
      </c>
      <c r="DM11" s="1">
        <v>8.34665416409978</v>
      </c>
      <c r="DN11" s="1">
        <v>16.3596574672731</v>
      </c>
      <c r="DO11" s="1">
        <v>27.3468122108421</v>
      </c>
      <c r="DP11" s="1">
        <v>138.785025185375</v>
      </c>
      <c r="DQ11" s="1">
        <v>22.86578397172</v>
      </c>
      <c r="DR11" s="1">
        <v>115.832174052363</v>
      </c>
      <c r="DS11" s="1">
        <v>46.5164390848386</v>
      </c>
      <c r="DT11" s="1">
        <v>13.6573053191304</v>
      </c>
      <c r="DU11" s="1">
        <v>40.074755748495</v>
      </c>
      <c r="DW11" s="1">
        <v>100.156642740749</v>
      </c>
      <c r="DX11" s="1">
        <v>102.341451880614</v>
      </c>
      <c r="DY11" s="1">
        <v>75.4754872564226</v>
      </c>
      <c r="DZ11" s="1">
        <v>35.4315583865483</v>
      </c>
      <c r="EA11" s="1">
        <v>14.134010112162</v>
      </c>
      <c r="EB11" s="1">
        <v>24.0691657600496</v>
      </c>
      <c r="EC11" s="1">
        <v>27.8066119660517</v>
      </c>
      <c r="ED11" s="1">
        <v>67.2027461169611</v>
      </c>
      <c r="EE11" s="1">
        <v>38.1268324115896</v>
      </c>
      <c r="EF11" s="1">
        <v>148.869853730297</v>
      </c>
      <c r="EG11" s="1">
        <v>203.11282606063</v>
      </c>
      <c r="EH11" s="1">
        <v>46.3868118600489</v>
      </c>
      <c r="EI11" s="1">
        <v>40.2961159910568</v>
      </c>
      <c r="EJ11" s="1">
        <v>6.37671098557629</v>
      </c>
      <c r="EK11" s="1">
        <v>73.3238736959242</v>
      </c>
      <c r="EL11" s="1">
        <v>70.313851820326</v>
      </c>
      <c r="EM11" s="1">
        <v>29.6612517969044</v>
      </c>
      <c r="EN11" s="1">
        <v>70.3138249360309</v>
      </c>
      <c r="EO11" s="1">
        <v>11.4410896794638</v>
      </c>
      <c r="EP11" s="1">
        <v>20.5628962670337</v>
      </c>
      <c r="EQ11" s="1">
        <v>14.6230176858692</v>
      </c>
      <c r="ER11" s="1">
        <v>73.9348907222255</v>
      </c>
      <c r="ES11" s="1">
        <v>120.114301256272</v>
      </c>
      <c r="ET11" s="1">
        <v>108.645597290268</v>
      </c>
      <c r="EU11" s="1">
        <v>35.2520729170234</v>
      </c>
      <c r="EV11" s="1">
        <v>74.8154212453622</v>
      </c>
      <c r="EW11" s="1">
        <v>25.0383078702531</v>
      </c>
      <c r="EX11" s="1">
        <v>76.4115269472838</v>
      </c>
      <c r="EY11" s="1">
        <v>29.4348371889515</v>
      </c>
      <c r="EZ11" s="1">
        <v>12.4173651099574</v>
      </c>
      <c r="FB11" s="1">
        <v>18.2601725385366</v>
      </c>
      <c r="FC11" s="1">
        <v>53.1016664919646</v>
      </c>
      <c r="FD11" s="1">
        <v>66.759632312829</v>
      </c>
      <c r="FE11" s="1">
        <v>24.2511643007428</v>
      </c>
      <c r="FF11" s="1">
        <v>30.4454886272594</v>
      </c>
      <c r="FG11" s="1">
        <v>77.2164710504784</v>
      </c>
      <c r="FH11" s="1">
        <v>15.794850779484</v>
      </c>
      <c r="FI11" s="1">
        <v>44.1173095507725</v>
      </c>
      <c r="FJ11" s="1">
        <v>40.7857857215257</v>
      </c>
      <c r="FK11" s="1">
        <v>8.7337997303366</v>
      </c>
      <c r="FL11" s="1">
        <v>14.1906387688609</v>
      </c>
      <c r="FM11" s="1">
        <v>47.5598603595015</v>
      </c>
      <c r="FN11" s="1">
        <v>74.6267318137688</v>
      </c>
      <c r="FO11" s="1">
        <v>22.35449301114</v>
      </c>
      <c r="FP11" s="1">
        <v>48.7376088681428</v>
      </c>
      <c r="FQ11" s="1">
        <v>30.6428109093265</v>
      </c>
      <c r="FR11" s="1">
        <v>21.9413397746627</v>
      </c>
      <c r="FS11" s="1">
        <v>39.5801911344042</v>
      </c>
      <c r="FT11" s="1">
        <v>36.0078251853222</v>
      </c>
      <c r="FU11" s="1">
        <v>84.2860962392935</v>
      </c>
      <c r="FV11" s="1">
        <v>52.9564355551045</v>
      </c>
      <c r="FW11" s="1">
        <v>135.234170021239</v>
      </c>
      <c r="FX11" s="1">
        <v>44.7312798875864</v>
      </c>
      <c r="FY11" s="1">
        <v>3.44986794239402</v>
      </c>
      <c r="FZ11" s="1">
        <v>29.3647643631583</v>
      </c>
      <c r="GA11" s="1">
        <v>56.9286368659373</v>
      </c>
      <c r="GB11" s="1">
        <v>69.231805629871</v>
      </c>
      <c r="GC11" s="1">
        <v>61.0411700808379</v>
      </c>
      <c r="GD11" s="1">
        <v>17.0065453246832</v>
      </c>
      <c r="GE11" s="1">
        <v>70.9211278083552</v>
      </c>
      <c r="GF11" s="1">
        <v>17.1542534069602</v>
      </c>
      <c r="GG11" s="1">
        <v>180.560599603721</v>
      </c>
      <c r="GH11" s="1">
        <v>84.5895545372718</v>
      </c>
      <c r="GI11" s="1">
        <v>27.2633589390419</v>
      </c>
      <c r="GJ11" s="1">
        <v>50.884613911433</v>
      </c>
      <c r="GK11" s="1">
        <v>32.097067411441</v>
      </c>
      <c r="GL11" s="1">
        <v>132.154782336691</v>
      </c>
      <c r="GM11" s="1">
        <v>28.2108865516084</v>
      </c>
      <c r="GN11" s="1">
        <v>43.0544403569336</v>
      </c>
      <c r="GO11" s="1">
        <v>83.8400954558393</v>
      </c>
      <c r="GP11" s="1">
        <v>15.8301450687906</v>
      </c>
      <c r="GQ11" s="1">
        <v>24.3226412178299</v>
      </c>
      <c r="GR11" s="1">
        <v>34.9692931397191</v>
      </c>
      <c r="GS11" s="1">
        <v>30.115272980203</v>
      </c>
      <c r="GT11" s="1">
        <v>39.8228015416579</v>
      </c>
      <c r="GU11" s="1">
        <v>25.7626092908976</v>
      </c>
      <c r="GV11" s="1">
        <v>38.560566766753</v>
      </c>
      <c r="GW11" s="1">
        <v>51.7084525866175</v>
      </c>
      <c r="GX11" s="1">
        <v>89.5200113115737</v>
      </c>
      <c r="GY11" s="1">
        <v>30.3544549486512</v>
      </c>
      <c r="GZ11" s="1">
        <v>11.6331102278798</v>
      </c>
      <c r="HA11" s="1">
        <v>18.3431176175707</v>
      </c>
      <c r="HB11" s="1">
        <v>17.7078268418355</v>
      </c>
      <c r="HC11" s="1">
        <v>58.7887271383534</v>
      </c>
      <c r="HD11" s="1">
        <v>11.6119010518829</v>
      </c>
      <c r="HE11" s="1">
        <v>39.5793447770996</v>
      </c>
      <c r="HF11" s="1">
        <v>107.863157587053</v>
      </c>
      <c r="HG11" s="1">
        <v>23.4476274951695</v>
      </c>
      <c r="HH11" s="1">
        <v>86.1149964846278</v>
      </c>
      <c r="HI11" s="1">
        <v>30.9339598671657</v>
      </c>
      <c r="HJ11" s="1">
        <v>49.6593198888709</v>
      </c>
      <c r="HK11" s="1">
        <v>39.7634889651299</v>
      </c>
      <c r="HL11" s="1">
        <v>0.431042137668759</v>
      </c>
      <c r="HM11" s="1">
        <v>13.6117233834545</v>
      </c>
      <c r="HN11" s="1">
        <v>31.5607504489318</v>
      </c>
      <c r="HO11" s="1">
        <v>48.400302688279</v>
      </c>
      <c r="HP11" s="1">
        <v>32.7601908558535</v>
      </c>
      <c r="HQ11" s="1">
        <v>157.886957251507</v>
      </c>
      <c r="HR11" s="1">
        <v>63.2589397524042</v>
      </c>
      <c r="HS11" s="1">
        <v>32.5156692743098</v>
      </c>
      <c r="HT11" s="1">
        <v>26.2386578803231</v>
      </c>
      <c r="HU11" s="1">
        <v>26.7346549225887</v>
      </c>
      <c r="HV11" s="1">
        <v>69.5432392771414</v>
      </c>
      <c r="HW11" s="1">
        <v>17.9953487687525</v>
      </c>
      <c r="HX11" s="1">
        <v>34.7009919190252</v>
      </c>
      <c r="HY11" s="1">
        <v>62.9115679725404</v>
      </c>
      <c r="HZ11" s="1">
        <v>19.3773316197145</v>
      </c>
      <c r="IA11" s="1">
        <v>94.0676874554168</v>
      </c>
      <c r="IB11" s="1">
        <v>16.0168520094717</v>
      </c>
      <c r="IC11" s="1">
        <v>28.941433760334</v>
      </c>
      <c r="ID11" s="1">
        <v>50.8386984879529</v>
      </c>
      <c r="IE11" s="1">
        <v>60.0875716685735</v>
      </c>
      <c r="IF11" s="1">
        <v>36.0927659061314</v>
      </c>
      <c r="IG11" s="1">
        <v>38.6132892135926</v>
      </c>
      <c r="IH11" s="1">
        <v>79.7611485943298</v>
      </c>
      <c r="II11" s="1">
        <v>19.7252863750967</v>
      </c>
      <c r="IJ11" s="1">
        <v>54.4273064735003</v>
      </c>
      <c r="IK11" s="1">
        <v>116.138959245311</v>
      </c>
      <c r="IL11" s="1">
        <v>52.1453717301838</v>
      </c>
      <c r="IM11" s="1">
        <v>32.3996843461647</v>
      </c>
      <c r="IN11" s="1">
        <v>55.157282888914</v>
      </c>
      <c r="IO11" s="1">
        <v>367.579349683679</v>
      </c>
      <c r="IP11" s="1">
        <v>6.79525628345288</v>
      </c>
      <c r="IQ11" s="1">
        <v>131.260730658779</v>
      </c>
      <c r="IR11" s="1">
        <v>86.6620272078636</v>
      </c>
      <c r="IS11" s="1">
        <v>138.105229263751</v>
      </c>
      <c r="IT11" s="1">
        <v>35.2660608843832</v>
      </c>
      <c r="IU11" s="1">
        <v>31.8220764221154</v>
      </c>
      <c r="IV11" s="1">
        <v>30.6158248734492</v>
      </c>
      <c r="IW11" s="1">
        <v>23.9731719229939</v>
      </c>
      <c r="IX11" s="1">
        <v>65.9798559948152</v>
      </c>
      <c r="IY11" s="1">
        <v>74.627733688277</v>
      </c>
      <c r="IZ11" s="1">
        <v>72.2204363864143</v>
      </c>
      <c r="JA11" s="1">
        <v>97.4155787639367</v>
      </c>
      <c r="JB11" s="1">
        <v>29.4212448805384</v>
      </c>
      <c r="JC11" s="1">
        <v>103.015281040486</v>
      </c>
      <c r="JD11" s="1">
        <v>74.0671093357189</v>
      </c>
      <c r="JE11" s="1">
        <v>38.5862648714632</v>
      </c>
      <c r="JF11" s="1">
        <v>53.2539459016274</v>
      </c>
      <c r="JG11" s="1">
        <v>33.920176127154</v>
      </c>
      <c r="JH11" s="1">
        <v>75.7795073647099</v>
      </c>
      <c r="JI11" s="1">
        <v>68.3338024417243</v>
      </c>
      <c r="JJ11" s="1">
        <v>73.3082867223218</v>
      </c>
      <c r="JK11" s="1">
        <v>28.6239373829495</v>
      </c>
      <c r="JL11" s="1">
        <v>12.1913122852809</v>
      </c>
      <c r="JM11" s="1">
        <v>57.0069861905911</v>
      </c>
      <c r="JN11" s="1">
        <v>45.5791727033311</v>
      </c>
      <c r="JO11" s="1">
        <v>45.931224405414</v>
      </c>
      <c r="JP11" s="1">
        <v>26.5282218280486</v>
      </c>
      <c r="JQ11" s="1">
        <v>113.004606551709</v>
      </c>
      <c r="JR11" s="1">
        <v>25.3436773131676</v>
      </c>
      <c r="JS11" s="1">
        <v>53.5486326246619</v>
      </c>
      <c r="JT11" s="1">
        <v>75.5748955897632</v>
      </c>
      <c r="JU11" s="1">
        <v>31.7812892103021</v>
      </c>
      <c r="JV11" s="1">
        <v>34.8861357179612</v>
      </c>
      <c r="JW11" s="1">
        <v>35.824161619634</v>
      </c>
      <c r="JX11" s="1">
        <v>75.2058518736177</v>
      </c>
      <c r="JY11" s="1">
        <v>86.128821586154</v>
      </c>
      <c r="JZ11" s="1">
        <v>70.7414245007632</v>
      </c>
      <c r="KA11" s="1">
        <v>28.7231703656322</v>
      </c>
      <c r="KB11" s="1">
        <v>49.2496276933202</v>
      </c>
      <c r="KC11" s="1">
        <v>31.1074406338259</v>
      </c>
      <c r="KD11" s="1">
        <v>54.0106940079113</v>
      </c>
      <c r="KE11" s="1">
        <v>55.8802173448646</v>
      </c>
      <c r="KF11" s="1">
        <v>106.930434848951</v>
      </c>
      <c r="KG11" s="1">
        <v>47.1205128950199</v>
      </c>
      <c r="KH11" s="1">
        <v>29.0715412310388</v>
      </c>
      <c r="KI11" s="1">
        <v>101.401521765667</v>
      </c>
      <c r="KJ11" s="1">
        <v>41.6273567578599</v>
      </c>
      <c r="KK11" s="1">
        <v>76.747644170941</v>
      </c>
      <c r="KL11" s="1">
        <v>33.4286079724122</v>
      </c>
      <c r="KM11" s="1">
        <v>43.7596345711235</v>
      </c>
      <c r="KN11" s="1">
        <v>37.826685156548</v>
      </c>
      <c r="KO11" s="1">
        <v>38.410773695129</v>
      </c>
      <c r="KP11" s="1">
        <v>29.066743890232</v>
      </c>
      <c r="KQ11" s="1">
        <v>20.7530630528872</v>
      </c>
      <c r="KR11" s="1">
        <v>21.8786067964379</v>
      </c>
      <c r="KS11" s="1">
        <v>155.47378172757</v>
      </c>
      <c r="KT11" s="1">
        <v>23.1642177020548</v>
      </c>
      <c r="KU11" s="1">
        <v>59.7416926831641</v>
      </c>
      <c r="KV11" s="1">
        <v>30.2957231749237</v>
      </c>
      <c r="KW11" s="1">
        <v>41.3241705823511</v>
      </c>
      <c r="KX11" s="1">
        <v>91.5329954690935</v>
      </c>
      <c r="KY11" s="1">
        <v>33.7353981694712</v>
      </c>
      <c r="KZ11" s="1">
        <v>8.14533856232697</v>
      </c>
      <c r="LA11" s="1">
        <v>32.2010338738923</v>
      </c>
      <c r="LB11" s="1">
        <v>39.8627574307597</v>
      </c>
      <c r="LC11" s="1">
        <v>46.105251402726</v>
      </c>
      <c r="LD11" s="1">
        <v>41.4781540944465</v>
      </c>
      <c r="LE11" s="1">
        <v>104.973737544717</v>
      </c>
      <c r="LF11" s="1">
        <v>21.5148897428505</v>
      </c>
      <c r="LG11" s="1">
        <v>28.2566161013818</v>
      </c>
      <c r="LH11" s="1">
        <v>35.5536142300294</v>
      </c>
      <c r="LI11" s="1">
        <v>23.4269950372651</v>
      </c>
      <c r="LJ11" s="1">
        <v>32.2915217358133</v>
      </c>
      <c r="LK11" s="1">
        <v>135.797643312816</v>
      </c>
      <c r="LL11" s="1">
        <v>50.1383555106662</v>
      </c>
      <c r="LM11" s="1">
        <v>114.298121737407</v>
      </c>
      <c r="LN11" s="1">
        <v>103.036004374546</v>
      </c>
      <c r="LO11" s="1">
        <v>6.08518591880094</v>
      </c>
      <c r="LP11" s="1">
        <v>76.2004416729258</v>
      </c>
      <c r="LQ11" s="1">
        <v>29.1419739332314</v>
      </c>
      <c r="LR11" s="1">
        <v>35.7900002521017</v>
      </c>
      <c r="LS11" s="1">
        <v>24.0121550348239</v>
      </c>
      <c r="LT11" s="1">
        <v>9.93218894844991</v>
      </c>
      <c r="LU11" s="1">
        <v>23.0888165711098</v>
      </c>
      <c r="LV11" s="1">
        <v>62.9783099394963</v>
      </c>
      <c r="LW11" s="1">
        <v>127.054095061786</v>
      </c>
      <c r="LX11" s="1">
        <v>23.9543396949987</v>
      </c>
      <c r="LZ11" s="1">
        <v>108.051277665864</v>
      </c>
      <c r="MA11" s="1">
        <v>53.7870968365245</v>
      </c>
      <c r="MB11" s="1">
        <v>18.4541982960613</v>
      </c>
      <c r="MC11" s="1">
        <v>36.0425651003433</v>
      </c>
      <c r="MD11" s="1">
        <v>2.53612847557202</v>
      </c>
      <c r="ME11" s="1">
        <v>42.8208143107851</v>
      </c>
      <c r="MF11" s="1">
        <v>41.5636682003975</v>
      </c>
      <c r="MG11" s="1">
        <v>20.5805512325215</v>
      </c>
      <c r="MH11" s="1">
        <v>34.3516630959305</v>
      </c>
      <c r="MI11" s="1">
        <v>19.774498487097</v>
      </c>
      <c r="MJ11" s="1">
        <v>32.5581519500069</v>
      </c>
      <c r="MK11" s="1">
        <v>46.9293816093378</v>
      </c>
      <c r="ML11" s="1">
        <v>48.9603956607265</v>
      </c>
      <c r="MM11" s="1">
        <v>52.8289615377347</v>
      </c>
    </row>
    <row r="12">
      <c r="A12" s="1">
        <v>2014.0</v>
      </c>
      <c r="B12" s="1">
        <v>11.0</v>
      </c>
      <c r="C12" s="1">
        <v>25.1696075707747</v>
      </c>
      <c r="D12" s="1">
        <v>42.5048601598916</v>
      </c>
      <c r="E12" s="1">
        <v>36.0870233328734</v>
      </c>
      <c r="F12" s="1">
        <v>71.0095908850749</v>
      </c>
      <c r="G12" s="1">
        <v>71.3910524468673</v>
      </c>
      <c r="H12" s="1">
        <v>41.0719090183726</v>
      </c>
      <c r="I12" s="1">
        <v>38.4878559188845</v>
      </c>
      <c r="J12" s="1">
        <v>67.5960514722209</v>
      </c>
      <c r="K12" s="1">
        <v>59.6039472881116</v>
      </c>
      <c r="L12" s="1">
        <v>31.2433236075794</v>
      </c>
      <c r="M12" s="1">
        <v>40.1884369961361</v>
      </c>
      <c r="N12" s="1">
        <v>9.71356376965789</v>
      </c>
      <c r="O12" s="1">
        <v>23.3170081554723</v>
      </c>
      <c r="P12" s="1">
        <v>42.4219912256964</v>
      </c>
      <c r="Q12" s="1">
        <v>55.3768724715754</v>
      </c>
      <c r="R12" s="1">
        <v>61.7002632743434</v>
      </c>
      <c r="S12" s="1">
        <v>53.3733487441591</v>
      </c>
      <c r="T12" s="1">
        <v>47.8924711987182</v>
      </c>
      <c r="U12" s="1">
        <v>19.9618886294482</v>
      </c>
      <c r="V12" s="1">
        <v>48.0393264895482</v>
      </c>
      <c r="W12" s="1">
        <v>121.53435625071</v>
      </c>
      <c r="X12" s="1">
        <v>104.13807955721</v>
      </c>
      <c r="Y12" s="1">
        <v>79.4069870516026</v>
      </c>
      <c r="Z12" s="1">
        <v>15.9020789798937</v>
      </c>
      <c r="AA12" s="1">
        <v>81.6471284266495</v>
      </c>
      <c r="AB12" s="1">
        <v>59.0514888778063</v>
      </c>
      <c r="AC12" s="1">
        <v>99.9451344689611</v>
      </c>
      <c r="AD12" s="1">
        <v>11.6266348940825</v>
      </c>
      <c r="AE12" s="1">
        <v>55.7207028748255</v>
      </c>
      <c r="AF12" s="1">
        <v>112.95459734503</v>
      </c>
      <c r="AG12" s="1">
        <v>39.4957411799547</v>
      </c>
      <c r="AH12" s="1">
        <v>78.5970494957712</v>
      </c>
      <c r="AI12" s="1">
        <v>566.588419060958</v>
      </c>
      <c r="AJ12" s="1">
        <v>112.648659645828</v>
      </c>
      <c r="AK12" s="1">
        <v>13.9212412019993</v>
      </c>
      <c r="AL12" s="1">
        <v>32.7048182357783</v>
      </c>
      <c r="AM12" s="1">
        <v>25.3559098438494</v>
      </c>
      <c r="AN12" s="1">
        <v>109.367605825246</v>
      </c>
      <c r="AO12" s="1">
        <v>36.0224195232045</v>
      </c>
      <c r="AP12" s="1">
        <v>31.9080715978763</v>
      </c>
      <c r="AQ12" s="1">
        <v>313.460260491622</v>
      </c>
      <c r="AR12" s="1">
        <v>30.5619423750039</v>
      </c>
      <c r="AS12" s="2">
        <v>1138.57301522871</v>
      </c>
      <c r="AT12" s="1">
        <v>269.845041367488</v>
      </c>
      <c r="AU12" s="1">
        <v>42.3290025016453</v>
      </c>
      <c r="AV12" s="1">
        <v>145.274736504806</v>
      </c>
      <c r="AW12" s="1">
        <v>13.2463157553422</v>
      </c>
      <c r="AX12" s="1">
        <v>42.9887608448739</v>
      </c>
      <c r="AY12" s="1">
        <v>83.8818346904765</v>
      </c>
      <c r="AZ12" s="1">
        <v>41.1273229804037</v>
      </c>
      <c r="BA12" s="1">
        <v>19.6950378317908</v>
      </c>
      <c r="BB12" s="1">
        <v>59.6048761914119</v>
      </c>
      <c r="BC12" s="1">
        <v>78.0705132610353</v>
      </c>
      <c r="BD12" s="1">
        <v>90.9604692043673</v>
      </c>
      <c r="BE12" s="1">
        <v>32.7065788068269</v>
      </c>
      <c r="BF12" s="1">
        <v>53.093025111729</v>
      </c>
      <c r="BG12" s="1">
        <v>35.0180258871545</v>
      </c>
      <c r="BH12" s="1">
        <v>39.8657313634407</v>
      </c>
      <c r="BI12" s="1">
        <v>56.1952277342999</v>
      </c>
      <c r="BJ12" s="1">
        <v>94.8780351734528</v>
      </c>
      <c r="BK12" s="1">
        <v>37.9738127290706</v>
      </c>
      <c r="BL12" s="1">
        <v>53.7114516754827</v>
      </c>
      <c r="BM12" s="1">
        <v>76.5158826556702</v>
      </c>
      <c r="BN12" s="1">
        <v>21.8843768279835</v>
      </c>
      <c r="BO12" s="1">
        <v>55.1099767153615</v>
      </c>
      <c r="BP12" s="1">
        <v>13.1198578382793</v>
      </c>
      <c r="BQ12" s="1">
        <v>109.980812678486</v>
      </c>
      <c r="BR12" s="1">
        <v>24.226178276974</v>
      </c>
      <c r="BS12" s="1">
        <v>17.1476626338508</v>
      </c>
      <c r="BT12" s="1">
        <v>67.9931142970125</v>
      </c>
      <c r="BU12" s="1">
        <v>51.7179912234922</v>
      </c>
      <c r="BV12" s="1">
        <v>111.877701100546</v>
      </c>
      <c r="BW12" s="1">
        <v>32.6292250593085</v>
      </c>
      <c r="BX12" s="1">
        <v>61.5041040273296</v>
      </c>
      <c r="BY12" s="1">
        <v>18.8620548133694</v>
      </c>
      <c r="BZ12" s="1">
        <v>10.3705688120588</v>
      </c>
      <c r="CA12" s="1">
        <v>13.587437925999</v>
      </c>
      <c r="CB12" s="1">
        <v>47.3710153463159</v>
      </c>
      <c r="CC12" s="1">
        <v>67.1477737788252</v>
      </c>
      <c r="CD12" s="1">
        <v>75.8763995038082</v>
      </c>
      <c r="CE12" s="1">
        <v>47.379313957523</v>
      </c>
      <c r="CF12" s="1">
        <v>38.4894143413965</v>
      </c>
      <c r="CG12" s="1">
        <v>71.9690035650017</v>
      </c>
      <c r="CH12" s="1">
        <v>52.1915930418531</v>
      </c>
      <c r="CI12" s="1">
        <v>57.6906066615889</v>
      </c>
      <c r="CJ12" s="1">
        <v>51.2134702038948</v>
      </c>
      <c r="CK12" s="1">
        <v>21.6421185681081</v>
      </c>
      <c r="CL12" s="1">
        <v>33.7119032080564</v>
      </c>
      <c r="CM12" s="1">
        <v>82.3411546697193</v>
      </c>
      <c r="CN12" s="1">
        <v>63.2857896905196</v>
      </c>
      <c r="CO12" s="1">
        <v>54.1629744179502</v>
      </c>
      <c r="CP12" s="1">
        <v>36.3999266105537</v>
      </c>
      <c r="CQ12" s="1">
        <v>49.3351213552966</v>
      </c>
      <c r="CR12" s="1">
        <v>52.9438974934557</v>
      </c>
      <c r="CS12" s="1">
        <v>75.9713154842979</v>
      </c>
      <c r="CT12" s="1">
        <v>44.2263415123473</v>
      </c>
      <c r="CU12" s="1">
        <v>41.1066836021979</v>
      </c>
      <c r="CV12" s="1">
        <v>20.5836454221527</v>
      </c>
      <c r="CW12" s="1">
        <v>100.391572203483</v>
      </c>
      <c r="CX12" s="1">
        <v>43.4062154756146</v>
      </c>
      <c r="CY12" s="1">
        <v>70.6172032305869</v>
      </c>
      <c r="CZ12" s="1">
        <v>42.4580961263064</v>
      </c>
      <c r="DA12" s="1">
        <v>64.0927270606664</v>
      </c>
      <c r="DB12" s="1">
        <v>61.977171157123</v>
      </c>
      <c r="DC12" s="1">
        <v>48.6730914984495</v>
      </c>
      <c r="DD12" s="1">
        <v>72.8081982405148</v>
      </c>
      <c r="DE12" s="1">
        <v>41.9596555522101</v>
      </c>
      <c r="DF12" s="1">
        <v>35.5756552377339</v>
      </c>
      <c r="DG12" s="1">
        <v>52.9580554435908</v>
      </c>
      <c r="DH12" s="1">
        <v>22.630842805016</v>
      </c>
      <c r="DI12" s="1">
        <v>20.7649998413889</v>
      </c>
      <c r="DJ12" s="1">
        <v>18.0892747777891</v>
      </c>
      <c r="DK12" s="1">
        <v>38.5671629447482</v>
      </c>
      <c r="DL12" s="1">
        <v>81.5402750563648</v>
      </c>
      <c r="DM12" s="1">
        <v>8.88120533397564</v>
      </c>
      <c r="DN12" s="1">
        <v>17.0202841872677</v>
      </c>
      <c r="DO12" s="1">
        <v>25.1958177369724</v>
      </c>
      <c r="DP12" s="1">
        <v>149.845114953667</v>
      </c>
      <c r="DQ12" s="1">
        <v>24.1563400368674</v>
      </c>
      <c r="DR12" s="1">
        <v>127.234474583676</v>
      </c>
      <c r="DS12" s="1">
        <v>50.0780722559758</v>
      </c>
      <c r="DT12" s="1">
        <v>14.279428114526</v>
      </c>
      <c r="DU12" s="1">
        <v>40.2906029853736</v>
      </c>
      <c r="DW12" s="1">
        <v>113.855568408706</v>
      </c>
      <c r="DX12" s="1">
        <v>108.069647399846</v>
      </c>
      <c r="DY12" s="1">
        <v>74.7097640594297</v>
      </c>
      <c r="DZ12" s="1">
        <v>36.5419740060922</v>
      </c>
      <c r="EA12" s="1">
        <v>15.7314228441183</v>
      </c>
      <c r="EB12" s="1">
        <v>24.5502304795283</v>
      </c>
      <c r="EC12" s="1">
        <v>27.5616790802362</v>
      </c>
      <c r="ED12" s="1">
        <v>74.821680564058</v>
      </c>
      <c r="EE12" s="1">
        <v>41.1800772776389</v>
      </c>
      <c r="EF12" s="1">
        <v>155.605391944431</v>
      </c>
      <c r="EG12" s="1">
        <v>209.004692159761</v>
      </c>
      <c r="EH12" s="1">
        <v>42.5246707096796</v>
      </c>
      <c r="EI12" s="1">
        <v>41.3898234701103</v>
      </c>
      <c r="EJ12" s="1">
        <v>6.76408542677496</v>
      </c>
      <c r="EK12" s="1">
        <v>76.9026712451634</v>
      </c>
      <c r="EL12" s="1">
        <v>69.5844235395678</v>
      </c>
      <c r="EM12" s="1">
        <v>32.4411997307722</v>
      </c>
      <c r="EN12" s="1">
        <v>75.0756632441978</v>
      </c>
      <c r="EO12" s="1">
        <v>12.2110197838999</v>
      </c>
      <c r="EP12" s="1">
        <v>21.5779317407532</v>
      </c>
      <c r="EQ12" s="1">
        <v>15.379530486007</v>
      </c>
      <c r="ER12" s="1">
        <v>76.3710628629743</v>
      </c>
      <c r="ES12" s="1">
        <v>127.170541641505</v>
      </c>
      <c r="ET12" s="1">
        <v>100.807609885478</v>
      </c>
      <c r="EU12" s="1">
        <v>38.5436228155301</v>
      </c>
      <c r="EV12" s="1">
        <v>77.6563661302253</v>
      </c>
      <c r="EW12" s="1">
        <v>26.5226747738933</v>
      </c>
      <c r="EX12" s="1">
        <v>83.2517766700076</v>
      </c>
      <c r="EY12" s="1">
        <v>33.0389329696807</v>
      </c>
      <c r="EZ12" s="1">
        <v>13.6488341736908</v>
      </c>
      <c r="FB12" s="1">
        <v>20.4638381131959</v>
      </c>
      <c r="FC12" s="1">
        <v>56.6735672197844</v>
      </c>
      <c r="FD12" s="1">
        <v>73.8713100471145</v>
      </c>
      <c r="FE12" s="1">
        <v>25.9333014385213</v>
      </c>
      <c r="FF12" s="1">
        <v>31.2891489002636</v>
      </c>
      <c r="FG12" s="1">
        <v>81.7632658320568</v>
      </c>
      <c r="FH12" s="1">
        <v>16.6544625056969</v>
      </c>
      <c r="FI12" s="1">
        <v>45.8025793084652</v>
      </c>
      <c r="FJ12" s="1">
        <v>43.0008072885584</v>
      </c>
      <c r="FK12" s="1">
        <v>9.07819822569398</v>
      </c>
      <c r="FL12" s="1">
        <v>15.3179013025902</v>
      </c>
      <c r="FM12" s="1">
        <v>53.0625382747541</v>
      </c>
      <c r="FN12" s="1">
        <v>80.6803765720057</v>
      </c>
      <c r="FO12" s="1">
        <v>23.5695821920975</v>
      </c>
      <c r="FP12" s="1">
        <v>55.8286842546965</v>
      </c>
      <c r="FQ12" s="1">
        <v>31.191091600709</v>
      </c>
      <c r="FR12" s="1">
        <v>23.9715405462697</v>
      </c>
      <c r="FS12" s="1">
        <v>40.8271375811559</v>
      </c>
      <c r="FT12" s="1">
        <v>39.8537429811279</v>
      </c>
      <c r="FU12" s="1">
        <v>83.9451495095837</v>
      </c>
      <c r="FV12" s="1">
        <v>55.449891302811</v>
      </c>
      <c r="FW12" s="1">
        <v>142.863813146692</v>
      </c>
      <c r="FX12" s="1">
        <v>49.7428622587278</v>
      </c>
      <c r="FY12" s="1">
        <v>3.78107673688645</v>
      </c>
      <c r="FZ12" s="1">
        <v>34.71353143963</v>
      </c>
      <c r="GA12" s="1">
        <v>53.3588690306632</v>
      </c>
      <c r="GB12" s="1">
        <v>79.6159049527549</v>
      </c>
      <c r="GC12" s="1">
        <v>69.3104363611257</v>
      </c>
      <c r="GD12" s="1">
        <v>17.7053602347356</v>
      </c>
      <c r="GE12" s="1">
        <v>73.6350090477177</v>
      </c>
      <c r="GF12" s="1">
        <v>17.8849319601674</v>
      </c>
      <c r="GG12" s="1">
        <v>189.074285862273</v>
      </c>
      <c r="GH12" s="1">
        <v>90.0752720731835</v>
      </c>
      <c r="GI12" s="1">
        <v>30.6077672600324</v>
      </c>
      <c r="GJ12" s="1">
        <v>55.3908138511272</v>
      </c>
      <c r="GK12" s="1">
        <v>34.7958320309756</v>
      </c>
      <c r="GL12" s="1">
        <v>145.147631996556</v>
      </c>
      <c r="GM12" s="1">
        <v>30.1399073191074</v>
      </c>
      <c r="GN12" s="1">
        <v>46.9150233768058</v>
      </c>
      <c r="GO12" s="1">
        <v>93.8221624495913</v>
      </c>
      <c r="GP12" s="1">
        <v>17.8702632502506</v>
      </c>
      <c r="GQ12" s="1">
        <v>25.7772921170665</v>
      </c>
      <c r="GR12" s="1">
        <v>37.2681118418148</v>
      </c>
      <c r="GS12" s="1">
        <v>34.0930327634395</v>
      </c>
      <c r="GT12" s="1">
        <v>41.4754511167339</v>
      </c>
      <c r="GU12" s="1">
        <v>27.0344563732848</v>
      </c>
      <c r="GV12" s="1">
        <v>41.3911424935002</v>
      </c>
      <c r="GW12" s="1">
        <v>54.6899549463568</v>
      </c>
      <c r="GX12" s="1">
        <v>93.9676220492926</v>
      </c>
      <c r="GY12" s="1">
        <v>32.8066188416234</v>
      </c>
      <c r="GZ12" s="1">
        <v>12.3994798249791</v>
      </c>
      <c r="HA12" s="1">
        <v>19.8627518641025</v>
      </c>
      <c r="HB12" s="1">
        <v>15.0374429153378</v>
      </c>
      <c r="HC12" s="1">
        <v>53.5297367698268</v>
      </c>
      <c r="HD12" s="1">
        <v>11.9069699017164</v>
      </c>
      <c r="HE12" s="1">
        <v>42.6360066751296</v>
      </c>
      <c r="HF12" s="1">
        <v>116.777021194045</v>
      </c>
      <c r="HG12" s="1">
        <v>25.0635520522689</v>
      </c>
      <c r="HH12" s="1">
        <v>91.6108021708196</v>
      </c>
      <c r="HI12" s="1">
        <v>32.7103917369094</v>
      </c>
      <c r="HJ12" s="1">
        <v>51.5049735256982</v>
      </c>
      <c r="HK12" s="1">
        <v>41.7211808154079</v>
      </c>
      <c r="HL12" s="1">
        <v>0.48162560078068</v>
      </c>
      <c r="HM12" s="1">
        <v>13.5195116313195</v>
      </c>
      <c r="HN12" s="1">
        <v>30.2028879281665</v>
      </c>
      <c r="HO12" s="1">
        <v>52.9203983699435</v>
      </c>
      <c r="HP12" s="1">
        <v>34.6570151727948</v>
      </c>
      <c r="HQ12" s="1">
        <v>179.086842988667</v>
      </c>
      <c r="HR12" s="1">
        <v>60.5448463707904</v>
      </c>
      <c r="HS12" s="1">
        <v>34.9542200798353</v>
      </c>
      <c r="HT12" s="1">
        <v>29.7232314468375</v>
      </c>
      <c r="HU12" s="1">
        <v>28.4230568069404</v>
      </c>
      <c r="HV12" s="1">
        <v>72.584953610418</v>
      </c>
      <c r="HW12" s="1">
        <v>19.0873653255696</v>
      </c>
      <c r="HX12" s="1">
        <v>36.6485988472363</v>
      </c>
      <c r="HY12" s="1">
        <v>66.5332393016563</v>
      </c>
      <c r="HZ12" s="1">
        <v>20.6286827074855</v>
      </c>
      <c r="IA12" s="1">
        <v>108.51749795463</v>
      </c>
      <c r="IB12" s="1">
        <v>18.0469555313291</v>
      </c>
      <c r="IC12" s="1">
        <v>30.7649242846744</v>
      </c>
      <c r="ID12" s="1">
        <v>51.9099475590604</v>
      </c>
      <c r="IE12" s="1">
        <v>63.8555355943329</v>
      </c>
      <c r="IF12" s="1">
        <v>38.1268884294906</v>
      </c>
      <c r="IG12" s="1">
        <v>42.0109570283772</v>
      </c>
      <c r="IH12" s="1">
        <v>87.8102998871079</v>
      </c>
      <c r="II12" s="1">
        <v>20.7757987634875</v>
      </c>
      <c r="IJ12" s="1">
        <v>55.587182741723</v>
      </c>
      <c r="IK12" s="1">
        <v>125.545204561481</v>
      </c>
      <c r="IL12" s="1">
        <v>52.2056640346307</v>
      </c>
      <c r="IM12" s="1">
        <v>32.8962313108173</v>
      </c>
      <c r="IN12" s="1">
        <v>53.5089430245755</v>
      </c>
      <c r="IO12" s="1">
        <v>397.792367232473</v>
      </c>
      <c r="IP12" s="1">
        <v>7.17935945937062</v>
      </c>
      <c r="IQ12" s="1">
        <v>141.931792314619</v>
      </c>
      <c r="IR12" s="1">
        <v>91.2312832326625</v>
      </c>
      <c r="IS12" s="1">
        <v>148.433247008737</v>
      </c>
      <c r="IT12" s="1">
        <v>37.9183800877949</v>
      </c>
      <c r="IU12" s="1">
        <v>32.3493612473132</v>
      </c>
      <c r="IV12" s="1">
        <v>32.1403032405581</v>
      </c>
      <c r="IW12" s="1">
        <v>25.3458877527789</v>
      </c>
      <c r="IX12" s="1">
        <v>72.0711761333828</v>
      </c>
      <c r="IY12" s="1">
        <v>76.7898642508376</v>
      </c>
      <c r="IZ12" s="1">
        <v>72.3780215824186</v>
      </c>
      <c r="JA12" s="1">
        <v>107.682984358945</v>
      </c>
      <c r="JB12" s="1">
        <v>30.4903109164696</v>
      </c>
      <c r="JC12" s="1">
        <v>109.606622509169</v>
      </c>
      <c r="JD12" s="1">
        <v>82.2274935171284</v>
      </c>
      <c r="JE12" s="1">
        <v>40.4522189801125</v>
      </c>
      <c r="JF12" s="1">
        <v>58.047346470386</v>
      </c>
      <c r="JG12" s="1">
        <v>39.0422725567828</v>
      </c>
      <c r="JH12" s="1">
        <v>82.2155649297037</v>
      </c>
      <c r="JI12" s="1">
        <v>74.7686987545204</v>
      </c>
      <c r="JJ12" s="1">
        <v>79.0370595942189</v>
      </c>
      <c r="JK12" s="1">
        <v>29.646011530886</v>
      </c>
      <c r="JL12" s="1">
        <v>12.4986712098857</v>
      </c>
      <c r="JM12" s="1">
        <v>60.0464547835585</v>
      </c>
      <c r="JN12" s="1">
        <v>51.4385713271742</v>
      </c>
      <c r="JO12" s="1">
        <v>50.5709421944138</v>
      </c>
      <c r="JP12" s="1">
        <v>27.5885601835285</v>
      </c>
      <c r="JQ12" s="1">
        <v>117.509857465998</v>
      </c>
      <c r="JR12" s="1">
        <v>25.480353608513</v>
      </c>
      <c r="JS12" s="1">
        <v>57.2934704168461</v>
      </c>
      <c r="JT12" s="1">
        <v>81.5504387318588</v>
      </c>
      <c r="JU12" s="1">
        <v>33.4059385685894</v>
      </c>
      <c r="JV12" s="1">
        <v>39.4923614767651</v>
      </c>
      <c r="JW12" s="1">
        <v>41.7922825238415</v>
      </c>
      <c r="JX12" s="1">
        <v>82.3509947310835</v>
      </c>
      <c r="JY12" s="1">
        <v>95.5584106140116</v>
      </c>
      <c r="JZ12" s="1">
        <v>77.1945439483917</v>
      </c>
      <c r="KA12" s="1">
        <v>30.9443477370361</v>
      </c>
      <c r="KB12" s="1">
        <v>58.3970798280154</v>
      </c>
      <c r="KC12" s="1">
        <v>33.7677428356139</v>
      </c>
      <c r="KD12" s="1">
        <v>60.6698793536652</v>
      </c>
      <c r="KE12" s="1">
        <v>59.9328947569195</v>
      </c>
      <c r="KF12" s="1">
        <v>114.047105488024</v>
      </c>
      <c r="KG12" s="1">
        <v>49.5469977209139</v>
      </c>
      <c r="KH12" s="1">
        <v>30.0195256211273</v>
      </c>
      <c r="KI12" s="1">
        <v>113.650526548687</v>
      </c>
      <c r="KJ12" s="1">
        <v>45.6253330780852</v>
      </c>
      <c r="KK12" s="1">
        <v>83.602910549753</v>
      </c>
      <c r="KL12" s="1">
        <v>35.1900511463368</v>
      </c>
      <c r="KM12" s="1">
        <v>47.4525825763649</v>
      </c>
      <c r="KN12" s="1">
        <v>40.2206461513136</v>
      </c>
      <c r="KO12" s="1">
        <v>39.7269141863509</v>
      </c>
      <c r="KP12" s="1">
        <v>30.0096593615125</v>
      </c>
      <c r="KQ12" s="1">
        <v>22.1708344083636</v>
      </c>
      <c r="KR12" s="1">
        <v>23.1171134104501</v>
      </c>
      <c r="KS12" s="1">
        <v>156.20326088629</v>
      </c>
      <c r="KT12" s="1">
        <v>24.2900284052082</v>
      </c>
      <c r="KU12" s="1">
        <v>61.5421368008405</v>
      </c>
      <c r="KV12" s="1">
        <v>32.9872969828179</v>
      </c>
      <c r="KW12" s="1">
        <v>44.2154951363383</v>
      </c>
      <c r="KX12" s="1">
        <v>98.9091815773768</v>
      </c>
      <c r="KY12" s="1">
        <v>39.2020094843213</v>
      </c>
      <c r="KZ12" s="1">
        <v>9.61579887450851</v>
      </c>
      <c r="LA12" s="1">
        <v>33.4079843633214</v>
      </c>
      <c r="LB12" s="1">
        <v>45.688147419497</v>
      </c>
      <c r="LC12" s="1">
        <v>50.0414556152524</v>
      </c>
      <c r="LD12" s="1">
        <v>47.3299252812212</v>
      </c>
      <c r="LE12" s="1">
        <v>123.867434082094</v>
      </c>
      <c r="LF12" s="1">
        <v>22.7600420279879</v>
      </c>
      <c r="LG12" s="1">
        <v>32.6089088848155</v>
      </c>
      <c r="LH12" s="1">
        <v>39.7340530906486</v>
      </c>
      <c r="LI12" s="1">
        <v>24.2011757650599</v>
      </c>
      <c r="LJ12" s="1">
        <v>35.1086840378611</v>
      </c>
      <c r="LK12" s="1">
        <v>145.853859213554</v>
      </c>
      <c r="LL12" s="1">
        <v>53.1876097726042</v>
      </c>
      <c r="LM12" s="1">
        <v>117.917338363586</v>
      </c>
      <c r="LN12" s="1">
        <v>110.154135531593</v>
      </c>
      <c r="LO12" s="1">
        <v>6.72792931659558</v>
      </c>
      <c r="LP12" s="1">
        <v>74.5753903344878</v>
      </c>
      <c r="LQ12" s="1">
        <v>29.4530187081024</v>
      </c>
      <c r="LR12" s="1">
        <v>33.4763158497057</v>
      </c>
      <c r="LS12" s="1">
        <v>27.6369497703986</v>
      </c>
      <c r="LT12" s="1">
        <v>11.091296215972</v>
      </c>
      <c r="LU12" s="1">
        <v>24.866490714888</v>
      </c>
      <c r="LV12" s="1">
        <v>62.8657212872593</v>
      </c>
      <c r="LW12" s="1">
        <v>131.190307631155</v>
      </c>
      <c r="LX12" s="1">
        <v>24.3814302506371</v>
      </c>
      <c r="LZ12" s="1">
        <v>114.874993909289</v>
      </c>
      <c r="MA12" s="1">
        <v>54.4398328352772</v>
      </c>
      <c r="MB12" s="1">
        <v>19.436036089242</v>
      </c>
      <c r="MC12" s="1">
        <v>37.6363541432156</v>
      </c>
      <c r="MD12" s="1">
        <v>2.77795937819342</v>
      </c>
      <c r="ME12" s="1">
        <v>47.1680367077803</v>
      </c>
      <c r="MF12" s="1">
        <v>45.3318649864572</v>
      </c>
      <c r="MG12" s="1">
        <v>22.3905176055153</v>
      </c>
      <c r="MH12" s="1">
        <v>34.0340645044961</v>
      </c>
      <c r="MI12" s="1">
        <v>20.1436279868514</v>
      </c>
      <c r="MJ12" s="1">
        <v>34.2910529688785</v>
      </c>
      <c r="MK12" s="1">
        <v>52.7723530124428</v>
      </c>
      <c r="ML12" s="1">
        <v>51.473524359558</v>
      </c>
      <c r="MM12" s="1">
        <v>49.7898221181137</v>
      </c>
    </row>
    <row r="13">
      <c r="A13" s="1">
        <v>2014.0</v>
      </c>
      <c r="B13" s="1">
        <v>12.0</v>
      </c>
      <c r="C13" s="1">
        <v>25.0679427772797</v>
      </c>
      <c r="D13" s="1">
        <v>44.1368860307497</v>
      </c>
      <c r="E13" s="1">
        <v>37.0805778960006</v>
      </c>
      <c r="F13" s="1">
        <v>73.8232278119854</v>
      </c>
      <c r="G13" s="1">
        <v>73.4170448996804</v>
      </c>
      <c r="H13" s="1">
        <v>45.5618259125994</v>
      </c>
      <c r="I13" s="1">
        <v>39.1988622083462</v>
      </c>
      <c r="J13" s="1">
        <v>68.1678621424545</v>
      </c>
      <c r="K13" s="1">
        <v>59.8506819118153</v>
      </c>
      <c r="L13" s="1">
        <v>32.6787833545264</v>
      </c>
      <c r="M13" s="1">
        <v>41.5694069131065</v>
      </c>
      <c r="N13" s="1">
        <v>9.61653744409361</v>
      </c>
      <c r="O13" s="1">
        <v>23.6808995190595</v>
      </c>
      <c r="P13" s="1">
        <v>43.3143553563379</v>
      </c>
      <c r="Q13" s="1">
        <v>55.5437890032387</v>
      </c>
      <c r="R13" s="1">
        <v>62.901818188754</v>
      </c>
      <c r="S13" s="1">
        <v>55.503575385349</v>
      </c>
      <c r="T13" s="1">
        <v>49.3107198678203</v>
      </c>
      <c r="U13" s="1">
        <v>21.6015377865544</v>
      </c>
      <c r="V13" s="1">
        <v>48.1455130230932</v>
      </c>
      <c r="W13" s="1">
        <v>124.04315895709</v>
      </c>
      <c r="X13" s="1">
        <v>106.672851524684</v>
      </c>
      <c r="Y13" s="1">
        <v>79.4215317046463</v>
      </c>
      <c r="Z13" s="1">
        <v>15.4722159125588</v>
      </c>
      <c r="AA13" s="1">
        <v>86.5394829108014</v>
      </c>
      <c r="AB13" s="1">
        <v>48.9168047636682</v>
      </c>
      <c r="AC13" s="1">
        <v>104.420664144641</v>
      </c>
      <c r="AD13" s="1">
        <v>12.2269677561315</v>
      </c>
      <c r="AE13" s="1">
        <v>57.2050300342714</v>
      </c>
      <c r="AF13" s="1">
        <v>117.543766115051</v>
      </c>
      <c r="AG13" s="1">
        <v>42.1325571383589</v>
      </c>
      <c r="AH13" s="1">
        <v>79.749929049973</v>
      </c>
      <c r="AI13" s="1">
        <v>604.528409090909</v>
      </c>
      <c r="AJ13" s="1">
        <v>112.591965539475</v>
      </c>
      <c r="AK13" s="1">
        <v>14.1920400348554</v>
      </c>
      <c r="AL13" s="1">
        <v>33.8104846441709</v>
      </c>
      <c r="AM13" s="1">
        <v>26.479958197776</v>
      </c>
      <c r="AN13" s="1">
        <v>117.051686608967</v>
      </c>
      <c r="AO13" s="1">
        <v>36.0553933548009</v>
      </c>
      <c r="AP13" s="1">
        <v>30.5882335139938</v>
      </c>
      <c r="AQ13" s="1">
        <v>340.112045288086</v>
      </c>
      <c r="AR13" s="1">
        <v>31.4779133625929</v>
      </c>
      <c r="AS13" s="2">
        <v>1116.25208731083</v>
      </c>
      <c r="AT13" s="1">
        <v>277.152224383626</v>
      </c>
      <c r="AU13" s="1">
        <v>43.1811064114509</v>
      </c>
      <c r="AV13" s="1">
        <v>150.168635975231</v>
      </c>
      <c r="AW13" s="1">
        <v>13.0143181627447</v>
      </c>
      <c r="AX13" s="1">
        <v>41.9090553194821</v>
      </c>
      <c r="AY13" s="1">
        <v>87.0240752635269</v>
      </c>
      <c r="AZ13" s="1">
        <v>41.5432430118713</v>
      </c>
      <c r="BA13" s="1">
        <v>20.6833633677759</v>
      </c>
      <c r="BB13" s="1">
        <v>60.7837866587367</v>
      </c>
      <c r="BC13" s="1">
        <v>71.9298941995302</v>
      </c>
      <c r="BD13" s="1">
        <v>94.1131366869112</v>
      </c>
      <c r="BE13" s="1">
        <v>33.7813637473367</v>
      </c>
      <c r="BF13" s="1">
        <v>51.9313127208221</v>
      </c>
      <c r="BG13" s="1">
        <v>37.7380613109238</v>
      </c>
      <c r="BH13" s="1">
        <v>39.8714202757378</v>
      </c>
      <c r="BI13" s="1">
        <v>58.107596802041</v>
      </c>
      <c r="BJ13" s="1">
        <v>96.427519386512</v>
      </c>
      <c r="BK13" s="1">
        <v>38.5925812178881</v>
      </c>
      <c r="BL13" s="1">
        <v>54.7122838071405</v>
      </c>
      <c r="BM13" s="1">
        <v>77.5053655498164</v>
      </c>
      <c r="BN13" s="1">
        <v>22.6412322081854</v>
      </c>
      <c r="BO13" s="1">
        <v>58.3979454530884</v>
      </c>
      <c r="BP13" s="1">
        <v>13.2334591041912</v>
      </c>
      <c r="BQ13" s="1">
        <v>109.95766601509</v>
      </c>
      <c r="BR13" s="1">
        <v>25.357721133175</v>
      </c>
      <c r="BS13" s="1">
        <v>16.2410866951374</v>
      </c>
      <c r="BT13" s="1">
        <v>68.1313073834645</v>
      </c>
      <c r="BU13" s="1">
        <v>48.9159720761957</v>
      </c>
      <c r="BV13" s="1">
        <v>115.042971492195</v>
      </c>
      <c r="BW13" s="1">
        <v>32.404992015072</v>
      </c>
      <c r="BX13" s="1">
        <v>57.826559623313</v>
      </c>
      <c r="BY13" s="1">
        <v>20.0318459972743</v>
      </c>
      <c r="BZ13" s="1">
        <v>10.2689561295465</v>
      </c>
      <c r="CA13" s="1">
        <v>14.3389278685942</v>
      </c>
      <c r="CB13" s="1">
        <v>47.7091719474309</v>
      </c>
      <c r="CC13" s="1">
        <v>70.3146662742862</v>
      </c>
      <c r="CD13" s="1">
        <v>71.421313781648</v>
      </c>
      <c r="CE13" s="1">
        <v>48.8673923881953</v>
      </c>
      <c r="CF13" s="1">
        <v>41.7608413635427</v>
      </c>
      <c r="CG13" s="1">
        <v>73.8729241780581</v>
      </c>
      <c r="CH13" s="1">
        <v>51.7743358168241</v>
      </c>
      <c r="CI13" s="1">
        <v>61.1436253836361</v>
      </c>
      <c r="CJ13" s="1">
        <v>53.2603196962243</v>
      </c>
      <c r="CK13" s="1">
        <v>22.0883763292212</v>
      </c>
      <c r="CL13" s="1">
        <v>34.8696173813575</v>
      </c>
      <c r="CM13" s="1">
        <v>85.3324056839272</v>
      </c>
      <c r="CN13" s="1">
        <v>68.7940902709961</v>
      </c>
      <c r="CO13" s="1">
        <v>49.0205327211177</v>
      </c>
      <c r="CP13" s="1">
        <v>38.4153993919338</v>
      </c>
      <c r="CQ13" s="1">
        <v>51.1983814356356</v>
      </c>
      <c r="CR13" s="1">
        <v>54.4724519479267</v>
      </c>
      <c r="CS13" s="1">
        <v>75.2643184661865</v>
      </c>
      <c r="CT13" s="1">
        <v>40.849572763712</v>
      </c>
      <c r="CU13" s="1">
        <v>45.1259527829444</v>
      </c>
      <c r="CV13" s="1">
        <v>21.3267837105843</v>
      </c>
      <c r="CW13" s="1">
        <v>94.4906595078149</v>
      </c>
      <c r="CX13" s="1">
        <v>45.0297078186069</v>
      </c>
      <c r="CY13" s="1">
        <v>73.2914342569652</v>
      </c>
      <c r="CZ13" s="1">
        <v>44.0740431407005</v>
      </c>
      <c r="DA13" s="1">
        <v>66.3873143884915</v>
      </c>
      <c r="DB13" s="1">
        <v>57.08932146628</v>
      </c>
      <c r="DC13" s="1">
        <v>47.0511227182081</v>
      </c>
      <c r="DD13" s="1">
        <v>68.0887413663365</v>
      </c>
      <c r="DE13" s="1">
        <v>43.3724958306061</v>
      </c>
      <c r="DF13" s="1">
        <v>37.6159869833473</v>
      </c>
      <c r="DG13" s="1">
        <v>52.9291079327816</v>
      </c>
      <c r="DH13" s="1">
        <v>23.7801735023902</v>
      </c>
      <c r="DI13" s="1">
        <v>21.7326517538591</v>
      </c>
      <c r="DJ13" s="1">
        <v>18.3353872648392</v>
      </c>
      <c r="DK13" s="1">
        <v>39.3465667577103</v>
      </c>
      <c r="DL13" s="1">
        <v>83.8479475793178</v>
      </c>
      <c r="DM13" s="1">
        <v>9.10738448846508</v>
      </c>
      <c r="DN13" s="1">
        <v>17.7355248596136</v>
      </c>
      <c r="DO13" s="1">
        <v>21.2136750593431</v>
      </c>
      <c r="DP13" s="1">
        <v>154.166057146674</v>
      </c>
      <c r="DQ13" s="1">
        <v>25.0773234102905</v>
      </c>
      <c r="DR13" s="1">
        <v>131.710455114191</v>
      </c>
      <c r="DS13" s="1">
        <v>52.4696493463319</v>
      </c>
      <c r="DT13" s="1">
        <v>14.278149981604</v>
      </c>
      <c r="DU13" s="1">
        <v>40.0075193316197</v>
      </c>
      <c r="DW13" s="1">
        <v>112.960953871193</v>
      </c>
      <c r="DX13" s="1">
        <v>104.609005484969</v>
      </c>
      <c r="DY13" s="1">
        <v>71.7451299478607</v>
      </c>
      <c r="DZ13" s="1">
        <v>37.48693715772</v>
      </c>
      <c r="EA13" s="1">
        <v>16.6238495928788</v>
      </c>
      <c r="EB13" s="1">
        <v>25.595675034444</v>
      </c>
      <c r="EC13" s="1">
        <v>26.3831656442202</v>
      </c>
      <c r="ED13" s="1">
        <v>78.5813992082386</v>
      </c>
      <c r="EE13" s="1">
        <v>39.7426269203747</v>
      </c>
      <c r="EF13" s="1">
        <v>157.783507590287</v>
      </c>
      <c r="EG13" s="1">
        <v>211.387505213945</v>
      </c>
      <c r="EH13" s="1">
        <v>32.9701510132146</v>
      </c>
      <c r="EI13" s="1">
        <v>40.87666519631</v>
      </c>
      <c r="EJ13" s="1">
        <v>6.93526059068917</v>
      </c>
      <c r="EK13" s="1">
        <v>79.8104494706579</v>
      </c>
      <c r="EL13" s="1">
        <v>60.9890791875978</v>
      </c>
      <c r="EM13" s="1">
        <v>33.4296247426222</v>
      </c>
      <c r="EN13" s="1">
        <v>76.9741574352476</v>
      </c>
      <c r="EO13" s="1">
        <v>12.9563311271983</v>
      </c>
      <c r="EP13" s="1">
        <v>20.7816147898668</v>
      </c>
      <c r="EQ13" s="1">
        <v>16.0205607310414</v>
      </c>
      <c r="ER13" s="1">
        <v>80.9039653825438</v>
      </c>
      <c r="ES13" s="1">
        <v>133.161706759347</v>
      </c>
      <c r="ET13" s="1">
        <v>99.3842995239458</v>
      </c>
      <c r="EU13" s="1">
        <v>39.1829043100034</v>
      </c>
      <c r="EV13" s="1">
        <v>80.1996796603114</v>
      </c>
      <c r="EW13" s="1">
        <v>28.324188995297</v>
      </c>
      <c r="EX13" s="1">
        <v>85.8286907214438</v>
      </c>
      <c r="EY13" s="1">
        <v>33.5027922238116</v>
      </c>
      <c r="EZ13" s="1">
        <v>14.1128746426254</v>
      </c>
      <c r="FB13" s="1">
        <v>21.2762687765954</v>
      </c>
      <c r="FC13" s="1">
        <v>57.37404051694</v>
      </c>
      <c r="FD13" s="1">
        <v>75.3175116720486</v>
      </c>
      <c r="FE13" s="1">
        <v>25.8056346253477</v>
      </c>
      <c r="FF13" s="1">
        <v>31.5965771576889</v>
      </c>
      <c r="FG13" s="1">
        <v>80.5615426720732</v>
      </c>
      <c r="FH13" s="1">
        <v>17.208894154134</v>
      </c>
      <c r="FI13" s="1">
        <v>46.3592271101959</v>
      </c>
      <c r="FJ13" s="1">
        <v>44.3335903643452</v>
      </c>
      <c r="FK13" s="1">
        <v>9.2896155920321</v>
      </c>
      <c r="FL13" s="1">
        <v>15.6989526412934</v>
      </c>
      <c r="FM13" s="1">
        <v>57.1127720192443</v>
      </c>
      <c r="FN13" s="1">
        <v>82.5467677759965</v>
      </c>
      <c r="FO13" s="1">
        <v>24.4206298207502</v>
      </c>
      <c r="FP13" s="1">
        <v>61.8129543824629</v>
      </c>
      <c r="FQ13" s="1">
        <v>30.9427467156268</v>
      </c>
      <c r="FR13" s="1">
        <v>25.6916004226077</v>
      </c>
      <c r="FS13" s="1">
        <v>39.1323236784827</v>
      </c>
      <c r="FT13" s="1">
        <v>38.7758678266519</v>
      </c>
      <c r="FU13" s="1">
        <v>87.4613663259185</v>
      </c>
      <c r="FV13" s="1">
        <v>58.4539500884908</v>
      </c>
      <c r="FW13" s="1">
        <v>146.077336767243</v>
      </c>
      <c r="FX13" s="1">
        <v>54.949434006658</v>
      </c>
      <c r="FY13" s="1">
        <v>3.9148481090579</v>
      </c>
      <c r="FZ13" s="1">
        <v>37.2357169446507</v>
      </c>
      <c r="GA13" s="1">
        <v>47.4813528585</v>
      </c>
      <c r="GB13" s="1">
        <v>81.6361606383849</v>
      </c>
      <c r="GC13" s="1">
        <v>70.676379003096</v>
      </c>
      <c r="GD13" s="1">
        <v>18.7819596348264</v>
      </c>
      <c r="GE13" s="1">
        <v>72.1843635796554</v>
      </c>
      <c r="GF13" s="1">
        <v>18.5984127801903</v>
      </c>
      <c r="GG13" s="1">
        <v>193.664812078118</v>
      </c>
      <c r="GH13" s="1">
        <v>87.6510039920807</v>
      </c>
      <c r="GI13" s="1">
        <v>30.3393724445694</v>
      </c>
      <c r="GJ13" s="1">
        <v>58.1468327644699</v>
      </c>
      <c r="GK13" s="1">
        <v>34.5151832296751</v>
      </c>
      <c r="GL13" s="1">
        <v>154.223409479315</v>
      </c>
      <c r="GM13" s="1">
        <v>30.8140518902054</v>
      </c>
      <c r="GN13" s="1">
        <v>48.3732710452552</v>
      </c>
      <c r="GO13" s="1">
        <v>96.9220963456572</v>
      </c>
      <c r="GP13" s="1">
        <v>18.1654544743625</v>
      </c>
      <c r="GQ13" s="1">
        <v>26.3631183320434</v>
      </c>
      <c r="GR13" s="1">
        <v>37.6367612601737</v>
      </c>
      <c r="GS13" s="1">
        <v>32.2212660531112</v>
      </c>
      <c r="GT13" s="1">
        <v>41.3577697690456</v>
      </c>
      <c r="GU13" s="1">
        <v>28.5473857370137</v>
      </c>
      <c r="GV13" s="1">
        <v>40.8164096961032</v>
      </c>
      <c r="GW13" s="1">
        <v>55.0866618546013</v>
      </c>
      <c r="GX13" s="1">
        <v>94.987422469746</v>
      </c>
      <c r="GY13" s="1">
        <v>34.2786609100657</v>
      </c>
      <c r="GZ13" s="1">
        <v>13.2623627068407</v>
      </c>
      <c r="HA13" s="1">
        <v>20.2588369802541</v>
      </c>
      <c r="HB13" s="1">
        <v>15.0519881881521</v>
      </c>
      <c r="HC13" s="1">
        <v>48.4982467131181</v>
      </c>
      <c r="HD13" s="1">
        <v>11.8992632120723</v>
      </c>
      <c r="HE13" s="1">
        <v>43.1016322785566</v>
      </c>
      <c r="HF13" s="1">
        <v>124.269216292268</v>
      </c>
      <c r="HG13" s="1">
        <v>22.0383660923596</v>
      </c>
      <c r="HH13" s="1">
        <v>85.9358910314731</v>
      </c>
      <c r="HI13" s="1">
        <v>32.5318453233256</v>
      </c>
      <c r="HJ13" s="1">
        <v>51.8043197126433</v>
      </c>
      <c r="HK13" s="1">
        <v>39.9924153639941</v>
      </c>
      <c r="HL13" s="1">
        <v>0.491014842751106</v>
      </c>
      <c r="HM13" s="1">
        <v>13.6460876978711</v>
      </c>
      <c r="HN13" s="1">
        <v>26.1478367428272</v>
      </c>
      <c r="HO13" s="1">
        <v>55.3267981655985</v>
      </c>
      <c r="HP13" s="1">
        <v>36.8417977074049</v>
      </c>
      <c r="HQ13" s="1">
        <v>191.164318431508</v>
      </c>
      <c r="HR13" s="1">
        <v>57.8777594339426</v>
      </c>
      <c r="HS13" s="1">
        <v>34.6621852626415</v>
      </c>
      <c r="HT13" s="1">
        <v>31.0261359407559</v>
      </c>
      <c r="HU13" s="1">
        <v>29.2222204177354</v>
      </c>
      <c r="HV13" s="1">
        <v>72.1343608843183</v>
      </c>
      <c r="HW13" s="1">
        <v>19.8259248133384</v>
      </c>
      <c r="HX13" s="1">
        <v>36.3825869363091</v>
      </c>
      <c r="HY13" s="1">
        <v>68.3839665265777</v>
      </c>
      <c r="HZ13" s="1">
        <v>20.5165775442434</v>
      </c>
      <c r="IA13" s="1">
        <v>107.510735562194</v>
      </c>
      <c r="IB13" s="1">
        <v>18.3908728524716</v>
      </c>
      <c r="IC13" s="1">
        <v>31.860503817978</v>
      </c>
      <c r="ID13" s="1">
        <v>50.2748661465927</v>
      </c>
      <c r="IE13" s="1">
        <v>65.5605542158731</v>
      </c>
      <c r="IF13" s="1">
        <v>35.8682527056154</v>
      </c>
      <c r="IG13" s="1">
        <v>45.0506406412445</v>
      </c>
      <c r="IH13" s="1">
        <v>94.9053568482787</v>
      </c>
      <c r="II13" s="1">
        <v>21.015259439916</v>
      </c>
      <c r="IJ13" s="1">
        <v>57.7083663785619</v>
      </c>
      <c r="IK13" s="1">
        <v>125.65435827839</v>
      </c>
      <c r="IL13" s="1">
        <v>48.9518265886157</v>
      </c>
      <c r="IM13" s="1">
        <v>27.6586938447221</v>
      </c>
      <c r="IN13" s="1">
        <v>54.6760645018864</v>
      </c>
      <c r="IO13" s="1">
        <v>415.61454634233</v>
      </c>
      <c r="IP13" s="1">
        <v>7.32108037850798</v>
      </c>
      <c r="IQ13" s="1">
        <v>148.162996727727</v>
      </c>
      <c r="IR13" s="1">
        <v>90.9471313659237</v>
      </c>
      <c r="IS13" s="1">
        <v>147.042792313489</v>
      </c>
      <c r="IT13" s="1">
        <v>41.5664672718889</v>
      </c>
      <c r="IU13" s="1">
        <v>32.8300257930162</v>
      </c>
      <c r="IV13" s="1">
        <v>33.5743301024023</v>
      </c>
      <c r="IW13" s="1">
        <v>26.2012272974885</v>
      </c>
      <c r="IX13" s="1">
        <v>76.9271813097692</v>
      </c>
      <c r="IY13" s="1">
        <v>76.4866940680406</v>
      </c>
      <c r="IZ13" s="1">
        <v>64.3048757983922</v>
      </c>
      <c r="JA13" s="1">
        <v>108.760040320536</v>
      </c>
      <c r="JB13" s="1">
        <v>31.4745478428595</v>
      </c>
      <c r="JC13" s="1">
        <v>111.870272593641</v>
      </c>
      <c r="JD13" s="1">
        <v>82.1047220177905</v>
      </c>
      <c r="JE13" s="1">
        <v>40.2424351220053</v>
      </c>
      <c r="JF13" s="1">
        <v>59.2683074112785</v>
      </c>
      <c r="JG13" s="1">
        <v>40.7558054006756</v>
      </c>
      <c r="JH13" s="1">
        <v>83.4377133879968</v>
      </c>
      <c r="JI13" s="1">
        <v>75.4904554515958</v>
      </c>
      <c r="JJ13" s="1">
        <v>83.4557651886632</v>
      </c>
      <c r="JK13" s="1">
        <v>30.7330678364804</v>
      </c>
      <c r="JL13" s="1">
        <v>11.9133718418023</v>
      </c>
      <c r="JM13" s="1">
        <v>59.2494825558197</v>
      </c>
      <c r="JN13" s="1">
        <v>52.9749823012241</v>
      </c>
      <c r="JO13" s="1">
        <v>55.7225685602517</v>
      </c>
      <c r="JP13" s="1">
        <v>28.8567418903054</v>
      </c>
      <c r="JQ13" s="1">
        <v>123.272962817386</v>
      </c>
      <c r="JR13" s="1">
        <v>26.2342557196646</v>
      </c>
      <c r="JS13" s="1">
        <v>59.0070480944351</v>
      </c>
      <c r="JT13" s="1">
        <v>83.8486318188352</v>
      </c>
      <c r="JU13" s="1">
        <v>32.8004965007561</v>
      </c>
      <c r="JV13" s="1">
        <v>41.5592914788597</v>
      </c>
      <c r="JW13" s="1">
        <v>41.2754403520106</v>
      </c>
      <c r="JX13" s="1">
        <v>86.3673168310618</v>
      </c>
      <c r="JY13" s="1">
        <v>93.8676661652442</v>
      </c>
      <c r="JZ13" s="1">
        <v>79.8726989186444</v>
      </c>
      <c r="KA13" s="1">
        <v>31.6597014203623</v>
      </c>
      <c r="KB13" s="1">
        <v>61.0361858364366</v>
      </c>
      <c r="KC13" s="1">
        <v>32.7960090381431</v>
      </c>
      <c r="KD13" s="1">
        <v>60.0533090089702</v>
      </c>
      <c r="KE13" s="1">
        <v>57.7850001942028</v>
      </c>
      <c r="KF13" s="1">
        <v>117.418181852861</v>
      </c>
      <c r="KG13" s="1">
        <v>52.236756523898</v>
      </c>
      <c r="KH13" s="1">
        <v>28.2194008584043</v>
      </c>
      <c r="KI13" s="1">
        <v>114.388409007679</v>
      </c>
      <c r="KJ13" s="1">
        <v>49.1440013202058</v>
      </c>
      <c r="KK13" s="1">
        <v>90.6125927360772</v>
      </c>
      <c r="KL13" s="1">
        <v>37.1992410798627</v>
      </c>
      <c r="KM13" s="1">
        <v>50.2583956397909</v>
      </c>
      <c r="KN13" s="1">
        <v>40.9203848611983</v>
      </c>
      <c r="KO13" s="1">
        <v>40.7878567854108</v>
      </c>
      <c r="KP13" s="1">
        <v>25.5769476536223</v>
      </c>
      <c r="KQ13" s="1">
        <v>23.2245417759906</v>
      </c>
      <c r="KR13" s="1">
        <v>24.1162048707423</v>
      </c>
      <c r="KS13" s="1">
        <v>133.293575895413</v>
      </c>
      <c r="KT13" s="1">
        <v>25.5189180055491</v>
      </c>
      <c r="KU13" s="1">
        <v>59.2499098531966</v>
      </c>
      <c r="KV13" s="1">
        <v>33.4544287206932</v>
      </c>
      <c r="KW13" s="1">
        <v>43.8020826778643</v>
      </c>
      <c r="KX13" s="1">
        <v>101.426093528885</v>
      </c>
      <c r="KY13" s="1">
        <v>40.2036791136839</v>
      </c>
      <c r="KZ13" s="1">
        <v>10.0161661112078</v>
      </c>
      <c r="LA13" s="1">
        <v>32.0902291052958</v>
      </c>
      <c r="LB13" s="1">
        <v>46.5341730296345</v>
      </c>
      <c r="LC13" s="1">
        <v>51.9565963437403</v>
      </c>
      <c r="LD13" s="1">
        <v>48.9309846600701</v>
      </c>
      <c r="LE13" s="1">
        <v>131.289123995549</v>
      </c>
      <c r="LF13" s="1">
        <v>21.7825239874526</v>
      </c>
      <c r="LG13" s="1">
        <v>35.4466543519892</v>
      </c>
      <c r="LH13" s="1">
        <v>40.2130781755318</v>
      </c>
      <c r="LI13" s="1">
        <v>25.328712026158</v>
      </c>
      <c r="LJ13" s="1">
        <v>35.4881820678711</v>
      </c>
      <c r="LK13" s="1">
        <v>149.432380157321</v>
      </c>
      <c r="LL13" s="1">
        <v>55.7999083006656</v>
      </c>
      <c r="LM13" s="1">
        <v>122.656924415367</v>
      </c>
      <c r="LN13" s="1">
        <v>110.155823620668</v>
      </c>
      <c r="LO13" s="1">
        <v>7.57777183262679</v>
      </c>
      <c r="LP13" s="1">
        <v>77.40250737844</v>
      </c>
      <c r="LQ13" s="1">
        <v>30.9539333796044</v>
      </c>
      <c r="LR13" s="1">
        <v>34.5034091255882</v>
      </c>
      <c r="LS13" s="1">
        <v>28.4735334785974</v>
      </c>
      <c r="LT13" s="1">
        <v>11.0873528649046</v>
      </c>
      <c r="LU13" s="1">
        <v>23.0074024000542</v>
      </c>
      <c r="LV13" s="1">
        <v>57.3894547457565</v>
      </c>
      <c r="LW13" s="1">
        <v>134.884121312197</v>
      </c>
      <c r="LX13" s="1">
        <v>24.3683320604429</v>
      </c>
      <c r="LZ13" s="1">
        <v>104.595675535359</v>
      </c>
      <c r="MA13" s="1">
        <v>48.2233206400495</v>
      </c>
      <c r="MB13" s="1">
        <v>20.0201194069642</v>
      </c>
      <c r="MC13" s="1">
        <v>31.6977610879587</v>
      </c>
      <c r="MD13" s="1">
        <v>2.83171918985046</v>
      </c>
      <c r="ME13" s="1">
        <v>48.5879556296063</v>
      </c>
      <c r="MF13" s="1">
        <v>47.5259946283127</v>
      </c>
      <c r="MG13" s="1">
        <v>22.8856908510357</v>
      </c>
      <c r="MH13" s="1">
        <v>35.1052531142188</v>
      </c>
      <c r="MI13" s="1">
        <v>19.8195437291005</v>
      </c>
      <c r="MJ13" s="1">
        <v>34.4247726093639</v>
      </c>
      <c r="MK13" s="1">
        <v>52.3502565547752</v>
      </c>
      <c r="ML13" s="1">
        <v>53.5413462749725</v>
      </c>
      <c r="MM13" s="1">
        <v>40.5910473373212</v>
      </c>
    </row>
    <row r="14">
      <c r="A14" s="1">
        <v>2015.0</v>
      </c>
      <c r="B14" s="1">
        <v>1.0</v>
      </c>
      <c r="C14" s="1">
        <v>24.697413382215</v>
      </c>
      <c r="D14" s="1">
        <v>42.1718020350641</v>
      </c>
      <c r="E14" s="1">
        <v>36.7704198953851</v>
      </c>
      <c r="F14" s="1">
        <v>74.7525969873118</v>
      </c>
      <c r="G14" s="1">
        <v>71.6087493896484</v>
      </c>
      <c r="H14" s="1">
        <v>43.8887947669128</v>
      </c>
      <c r="I14" s="1">
        <v>36.4686913570361</v>
      </c>
      <c r="J14" s="1">
        <v>67.9259707023098</v>
      </c>
      <c r="K14" s="1">
        <v>57.3024998664856</v>
      </c>
      <c r="L14" s="1">
        <v>33.7463059308313</v>
      </c>
      <c r="M14" s="1">
        <v>43.9284090146331</v>
      </c>
      <c r="N14" s="1">
        <v>9.18543910216571</v>
      </c>
      <c r="O14" s="1">
        <v>23.094880017528</v>
      </c>
      <c r="P14" s="1">
        <v>40.8628960125999</v>
      </c>
      <c r="Q14" s="1">
        <v>53.4885236036846</v>
      </c>
      <c r="R14" s="1">
        <v>60.5014998435974</v>
      </c>
      <c r="S14" s="1">
        <v>56.4979300991055</v>
      </c>
      <c r="T14" s="1">
        <v>49.14544203183</v>
      </c>
      <c r="U14" s="1">
        <v>20.9848233491961</v>
      </c>
      <c r="V14" s="1">
        <v>46.472230409039</v>
      </c>
      <c r="W14" s="1">
        <v>118.060826632923</v>
      </c>
      <c r="X14" s="1">
        <v>102.286985916552</v>
      </c>
      <c r="Y14" s="1">
        <v>78.3799280624556</v>
      </c>
      <c r="Z14" s="1">
        <v>15.1407749891281</v>
      </c>
      <c r="AA14" s="1">
        <v>84.9736290366961</v>
      </c>
      <c r="AB14" s="1">
        <v>48.9881101269552</v>
      </c>
      <c r="AC14" s="1">
        <v>103.529801240876</v>
      </c>
      <c r="AD14" s="1">
        <v>12.1390993756391</v>
      </c>
      <c r="AE14" s="1">
        <v>54.4757249630841</v>
      </c>
      <c r="AF14" s="1">
        <v>125.819700515061</v>
      </c>
      <c r="AG14" s="1">
        <v>43.7933535817552</v>
      </c>
      <c r="AH14" s="1">
        <v>75.2134976539664</v>
      </c>
      <c r="AI14" s="1">
        <v>600.496752929688</v>
      </c>
      <c r="AJ14" s="1">
        <v>116.342527057225</v>
      </c>
      <c r="AK14" s="1">
        <v>13.1587125391575</v>
      </c>
      <c r="AL14" s="1">
        <v>33.0881966955502</v>
      </c>
      <c r="AM14" s="1">
        <v>25.8446402903773</v>
      </c>
      <c r="AN14" s="1">
        <v>119.747213075505</v>
      </c>
      <c r="AO14" s="1">
        <v>34.0840635003059</v>
      </c>
      <c r="AP14" s="1">
        <v>30.6556026507706</v>
      </c>
      <c r="AQ14" s="1">
        <v>352.24674987793</v>
      </c>
      <c r="AR14" s="1">
        <v>29.3821687500971</v>
      </c>
      <c r="AS14" s="2">
        <v>1038.78784821202</v>
      </c>
      <c r="AT14" s="1">
        <v>271.426413461012</v>
      </c>
      <c r="AU14" s="1">
        <v>44.7100527478503</v>
      </c>
      <c r="AV14" s="1">
        <v>148.402499771118</v>
      </c>
      <c r="AW14" s="1">
        <v>14.4052500724792</v>
      </c>
      <c r="AX14" s="1">
        <v>40.4953785417431</v>
      </c>
      <c r="AY14" s="1">
        <v>94.8265215934056</v>
      </c>
      <c r="AZ14" s="1">
        <v>37.9200831772321</v>
      </c>
      <c r="BA14" s="1">
        <v>20.3689201277495</v>
      </c>
      <c r="BB14" s="1">
        <v>61.8919723832339</v>
      </c>
      <c r="BC14" s="1">
        <v>65.4470970296054</v>
      </c>
      <c r="BD14" s="1">
        <v>91.8211728632708</v>
      </c>
      <c r="BE14" s="1">
        <v>33.589750289917</v>
      </c>
      <c r="BF14" s="1">
        <v>55.3496459180881</v>
      </c>
      <c r="BG14" s="1">
        <v>39.1368972537332</v>
      </c>
      <c r="BH14" s="1">
        <v>44.6613992651466</v>
      </c>
      <c r="BI14" s="1">
        <v>57.0892131962776</v>
      </c>
      <c r="BJ14" s="1">
        <v>100.046647889594</v>
      </c>
      <c r="BK14" s="1">
        <v>38.7033294872986</v>
      </c>
      <c r="BL14" s="1">
        <v>53.8201758177205</v>
      </c>
      <c r="BM14" s="1">
        <v>81.5682990990569</v>
      </c>
      <c r="BN14" s="1">
        <v>22.4316206560736</v>
      </c>
      <c r="BO14" s="1">
        <v>58.2497110478064</v>
      </c>
      <c r="BP14" s="1">
        <v>14.1000550985336</v>
      </c>
      <c r="BQ14" s="1">
        <v>108.472929731835</v>
      </c>
      <c r="BR14" s="1">
        <v>26.9184420573408</v>
      </c>
      <c r="BS14" s="1">
        <v>16.0302643852564</v>
      </c>
      <c r="BT14" s="1">
        <v>64.7156255888382</v>
      </c>
      <c r="BU14" s="1">
        <v>46.5490653631633</v>
      </c>
      <c r="BV14" s="1">
        <v>114.624451286377</v>
      </c>
      <c r="BW14" s="1">
        <v>33.7370874170897</v>
      </c>
      <c r="BX14" s="1">
        <v>57.4332111210188</v>
      </c>
      <c r="BY14" s="1">
        <v>20.182093763107</v>
      </c>
      <c r="BZ14" s="1">
        <v>9.80041229187368</v>
      </c>
      <c r="CA14" s="1">
        <v>14.986505510598</v>
      </c>
      <c r="CB14" s="1">
        <v>48.9657112898783</v>
      </c>
      <c r="CC14" s="1">
        <v>74.0213920957677</v>
      </c>
      <c r="CD14" s="1">
        <v>69.7409536828461</v>
      </c>
      <c r="CE14" s="1">
        <v>50.9221739298151</v>
      </c>
      <c r="CF14" s="1">
        <v>42.6299387810113</v>
      </c>
      <c r="CG14" s="1">
        <v>72.2534316697704</v>
      </c>
      <c r="CH14" s="1">
        <v>48.3653012931728</v>
      </c>
      <c r="CI14" s="1">
        <v>60.5174519412578</v>
      </c>
      <c r="CJ14" s="1">
        <v>56.4240882642121</v>
      </c>
      <c r="CK14" s="1">
        <v>21.9743988109992</v>
      </c>
      <c r="CL14" s="1">
        <v>34.5940209033894</v>
      </c>
      <c r="CM14" s="1">
        <v>86.4959827082766</v>
      </c>
      <c r="CN14" s="1">
        <v>69.4434999465942</v>
      </c>
      <c r="CO14" s="1">
        <v>47.0083047876326</v>
      </c>
      <c r="CP14" s="1">
        <v>40.1252694924273</v>
      </c>
      <c r="CQ14" s="1">
        <v>54.1406267310555</v>
      </c>
      <c r="CR14" s="1">
        <v>56.8853535752983</v>
      </c>
      <c r="CS14" s="1">
        <v>75.257250213623</v>
      </c>
      <c r="CT14" s="1">
        <v>41.7847159961461</v>
      </c>
      <c r="CU14" s="1">
        <v>47.4895031429758</v>
      </c>
      <c r="CV14" s="1">
        <v>20.9093382363881</v>
      </c>
      <c r="CW14" s="1">
        <v>92.2659034889103</v>
      </c>
      <c r="CX14" s="1">
        <v>47.4861143524018</v>
      </c>
      <c r="CY14" s="1">
        <v>75.5411050598504</v>
      </c>
      <c r="CZ14" s="1">
        <v>46.0362922084412</v>
      </c>
      <c r="DA14" s="1">
        <v>65.3014472087758</v>
      </c>
      <c r="DB14" s="1">
        <v>53.0661021184077</v>
      </c>
      <c r="DC14" s="1">
        <v>45.1015432373646</v>
      </c>
      <c r="DD14" s="1">
        <v>66.4923602078056</v>
      </c>
      <c r="DE14" s="1">
        <v>46.8766044880755</v>
      </c>
      <c r="DF14" s="1">
        <v>39.3544800366248</v>
      </c>
      <c r="DG14" s="1">
        <v>50.9837680432255</v>
      </c>
      <c r="DH14" s="1">
        <v>24.3141645316157</v>
      </c>
      <c r="DI14" s="1">
        <v>21.6644166946411</v>
      </c>
      <c r="DJ14" s="1">
        <v>18.4957014566687</v>
      </c>
      <c r="DK14" s="1">
        <v>38.5102148821927</v>
      </c>
      <c r="DL14" s="1">
        <v>81.2311893433654</v>
      </c>
      <c r="DM14" s="1">
        <v>8.97164520993576</v>
      </c>
      <c r="DN14" s="1">
        <v>17.4339175972826</v>
      </c>
      <c r="DO14" s="1">
        <v>18.2838085643011</v>
      </c>
      <c r="DP14" s="1">
        <v>151.761557733324</v>
      </c>
      <c r="DQ14" s="1">
        <v>26.2643901886313</v>
      </c>
      <c r="DR14" s="1">
        <v>122.791000366211</v>
      </c>
      <c r="DS14" s="1">
        <v>53.2152196245525</v>
      </c>
      <c r="DT14" s="1">
        <v>13.1060622999716</v>
      </c>
      <c r="DU14" s="1">
        <v>41.356228110343</v>
      </c>
      <c r="DW14" s="1">
        <v>110.359929182209</v>
      </c>
      <c r="DX14" s="1">
        <v>99.5561691362904</v>
      </c>
      <c r="DY14" s="1">
        <v>72.4233371770427</v>
      </c>
      <c r="DZ14" s="1">
        <v>38.013321863153</v>
      </c>
      <c r="EA14" s="1">
        <v>17.8056850711461</v>
      </c>
      <c r="EB14" s="1">
        <v>26.7945801809029</v>
      </c>
      <c r="EC14" s="1">
        <v>25.7167622843034</v>
      </c>
      <c r="ED14" s="1">
        <v>74.5475437520851</v>
      </c>
      <c r="EE14" s="1">
        <v>38.2785332621533</v>
      </c>
      <c r="EF14" s="1">
        <v>149.390291948337</v>
      </c>
      <c r="EG14" s="1">
        <v>204.814379006694</v>
      </c>
      <c r="EH14" s="1">
        <v>33.0190965309786</v>
      </c>
      <c r="EI14" s="1">
        <v>39.0881687967048</v>
      </c>
      <c r="EJ14" s="1">
        <v>6.75302894112615</v>
      </c>
      <c r="EK14" s="1">
        <v>82.5681629412342</v>
      </c>
      <c r="EL14" s="1">
        <v>59.1160226841786</v>
      </c>
      <c r="EM14" s="1">
        <v>32.4266676588311</v>
      </c>
      <c r="EN14" s="1">
        <v>77.1315181174992</v>
      </c>
      <c r="EO14" s="1">
        <v>12.9675390187212</v>
      </c>
      <c r="EP14" s="1">
        <v>20.6488327635745</v>
      </c>
      <c r="EQ14" s="1">
        <v>16.1641880043281</v>
      </c>
      <c r="ER14" s="1">
        <v>84.8276966259878</v>
      </c>
      <c r="ES14" s="1">
        <v>137.166939357016</v>
      </c>
      <c r="ET14" s="1">
        <v>96.9965052259565</v>
      </c>
      <c r="EU14" s="1">
        <v>37.4695217182625</v>
      </c>
      <c r="EV14" s="1">
        <v>82.2741403868572</v>
      </c>
      <c r="EW14" s="1">
        <v>27.5178294437243</v>
      </c>
      <c r="EX14" s="1">
        <v>81.1437639746393</v>
      </c>
      <c r="EY14" s="1">
        <v>33.144358637433</v>
      </c>
      <c r="EZ14" s="1">
        <v>14.0336643278394</v>
      </c>
      <c r="FB14" s="1">
        <v>22.2508380828734</v>
      </c>
      <c r="FC14" s="1">
        <v>57.7889441490173</v>
      </c>
      <c r="FD14" s="1">
        <v>73.9273895799101</v>
      </c>
      <c r="FE14" s="1">
        <v>23.9790732139585</v>
      </c>
      <c r="FF14" s="1">
        <v>31.2072481078029</v>
      </c>
      <c r="FG14" s="1">
        <v>78.3917376085203</v>
      </c>
      <c r="FH14" s="1">
        <v>17.3842071688065</v>
      </c>
      <c r="FI14" s="1">
        <v>43.826922433771</v>
      </c>
      <c r="FJ14" s="1">
        <v>44.9974501176246</v>
      </c>
      <c r="FK14" s="1">
        <v>8.85622442381409</v>
      </c>
      <c r="FL14" s="1">
        <v>16.8425871187097</v>
      </c>
      <c r="FM14" s="1">
        <v>54.6007214704324</v>
      </c>
      <c r="FN14" s="1">
        <v>82.1132382496187</v>
      </c>
      <c r="FO14" s="1">
        <v>24.9195619014338</v>
      </c>
      <c r="FP14" s="1">
        <v>64.1417497634888</v>
      </c>
      <c r="FQ14" s="1">
        <v>31.0632207343754</v>
      </c>
      <c r="FR14" s="1">
        <v>27.446594058893</v>
      </c>
      <c r="FS14" s="1">
        <v>37.7406797340204</v>
      </c>
      <c r="FT14" s="1">
        <v>39.2486258747682</v>
      </c>
      <c r="FU14" s="1">
        <v>95.6675126972048</v>
      </c>
      <c r="FV14" s="1">
        <v>58.5143740583875</v>
      </c>
      <c r="FW14" s="1">
        <v>147.879591199667</v>
      </c>
      <c r="FX14" s="1">
        <v>56.9335073422115</v>
      </c>
      <c r="FY14" s="1">
        <v>3.82438031798924</v>
      </c>
      <c r="FZ14" s="1">
        <v>38.3517140874232</v>
      </c>
      <c r="GA14" s="1">
        <v>47.3569588694021</v>
      </c>
      <c r="GB14" s="1">
        <v>78.682567408093</v>
      </c>
      <c r="GC14" s="1">
        <v>69.9892688743669</v>
      </c>
      <c r="GD14" s="1">
        <v>18.8759230885559</v>
      </c>
      <c r="GE14" s="1">
        <v>71.2667353668537</v>
      </c>
      <c r="GF14" s="1">
        <v>18.5848562394357</v>
      </c>
      <c r="GG14" s="1">
        <v>198.492365663509</v>
      </c>
      <c r="GH14" s="1">
        <v>84.4085757903347</v>
      </c>
      <c r="GI14" s="1">
        <v>29.6061318498822</v>
      </c>
      <c r="GJ14" s="1">
        <v>58.0619549218308</v>
      </c>
      <c r="GK14" s="1">
        <v>31.5489259862358</v>
      </c>
      <c r="GL14" s="1">
        <v>162.486000442505</v>
      </c>
      <c r="GM14" s="1">
        <v>30.799954489192</v>
      </c>
      <c r="GN14" s="1">
        <v>47.3277121869725</v>
      </c>
      <c r="GO14" s="1">
        <v>96.9277922885672</v>
      </c>
      <c r="GP14" s="1">
        <v>19.3949582576752</v>
      </c>
      <c r="GQ14" s="1">
        <v>27.529934017276</v>
      </c>
      <c r="GR14" s="1">
        <v>38.8057148568738</v>
      </c>
      <c r="GS14" s="1">
        <v>31.3083089993567</v>
      </c>
      <c r="GT14" s="1">
        <v>43.3675296385904</v>
      </c>
      <c r="GU14" s="1">
        <v>27.2521768563509</v>
      </c>
      <c r="GV14" s="1">
        <v>39.1362196781652</v>
      </c>
      <c r="GW14" s="1">
        <v>54.732219378572</v>
      </c>
      <c r="GX14" s="1">
        <v>88.8454420649997</v>
      </c>
      <c r="GY14" s="1">
        <v>30.5459139179698</v>
      </c>
      <c r="GZ14" s="1">
        <v>13.2026644127064</v>
      </c>
      <c r="HA14" s="1">
        <v>20.962847991646</v>
      </c>
      <c r="HB14" s="1">
        <v>17.5545519541658</v>
      </c>
      <c r="HC14" s="1">
        <v>53.3433217048645</v>
      </c>
      <c r="HD14" s="1">
        <v>12.3242063165819</v>
      </c>
      <c r="HE14" s="1">
        <v>42.1764513417527</v>
      </c>
      <c r="HF14" s="1">
        <v>129.326139236161</v>
      </c>
      <c r="HG14" s="1">
        <v>20.6207086095624</v>
      </c>
      <c r="HH14" s="1">
        <v>83.2853362779742</v>
      </c>
      <c r="HI14" s="1">
        <v>30.4001868518791</v>
      </c>
      <c r="HJ14" s="1">
        <v>49.9271234580884</v>
      </c>
      <c r="HK14" s="1">
        <v>35.5651733601129</v>
      </c>
      <c r="HL14" s="1">
        <v>0.477095240078367</v>
      </c>
      <c r="HM14" s="1">
        <v>13.4319265465238</v>
      </c>
      <c r="HN14" s="1">
        <v>23.541995775738</v>
      </c>
      <c r="HO14" s="1">
        <v>53.5234130359614</v>
      </c>
      <c r="HP14" s="1">
        <v>37.1977011305433</v>
      </c>
      <c r="HQ14" s="1">
        <v>187.934001159668</v>
      </c>
      <c r="HR14" s="1">
        <v>57.1310975756903</v>
      </c>
      <c r="HS14" s="1">
        <v>34.7803721850378</v>
      </c>
      <c r="HT14" s="1">
        <v>29.528564132453</v>
      </c>
      <c r="HU14" s="1">
        <v>29.9761717342752</v>
      </c>
      <c r="HV14" s="1">
        <v>72.1137131739017</v>
      </c>
      <c r="HW14" s="1">
        <v>20.305650144153</v>
      </c>
      <c r="HX14" s="1">
        <v>34.1984133208827</v>
      </c>
      <c r="HY14" s="1">
        <v>67.3525412460449</v>
      </c>
      <c r="HZ14" s="1">
        <v>20.3331211937872</v>
      </c>
      <c r="IA14" s="1">
        <v>103.126883351625</v>
      </c>
      <c r="IB14" s="1">
        <v>18.8093418619649</v>
      </c>
      <c r="IC14" s="1">
        <v>33.3671451815204</v>
      </c>
      <c r="ID14" s="1">
        <v>49.4451218252419</v>
      </c>
      <c r="IE14" s="1">
        <v>62.825234739423</v>
      </c>
      <c r="IF14" s="1">
        <v>36.1586584983247</v>
      </c>
      <c r="IG14" s="1">
        <v>47.7132729345821</v>
      </c>
      <c r="IH14" s="1">
        <v>95.7417808360567</v>
      </c>
      <c r="II14" s="1">
        <v>20.9463484199369</v>
      </c>
      <c r="IJ14" s="1">
        <v>53.9235451863913</v>
      </c>
      <c r="IK14" s="1">
        <v>135.094742044628</v>
      </c>
      <c r="IL14" s="1">
        <v>46.054660558871</v>
      </c>
      <c r="IM14" s="1">
        <v>26.5654864564325</v>
      </c>
      <c r="IN14" s="1">
        <v>53.7315010458942</v>
      </c>
      <c r="IO14" s="1">
        <v>411.976000213623</v>
      </c>
      <c r="IP14" s="1">
        <v>6.66519256421782</v>
      </c>
      <c r="IQ14" s="1">
        <v>140.706728754449</v>
      </c>
      <c r="IR14" s="1">
        <v>87.7307015626803</v>
      </c>
      <c r="IS14" s="1">
        <v>142.684597927215</v>
      </c>
      <c r="IT14" s="1">
        <v>42.6178178976368</v>
      </c>
      <c r="IU14" s="1">
        <v>33.6584199462609</v>
      </c>
      <c r="IV14" s="1">
        <v>34.1483577450699</v>
      </c>
      <c r="IW14" s="1">
        <v>24.5489861193546</v>
      </c>
      <c r="IX14" s="1">
        <v>82.0960428600863</v>
      </c>
      <c r="IY14" s="1">
        <v>77.2212035414053</v>
      </c>
      <c r="IZ14" s="1">
        <v>61.6529600694252</v>
      </c>
      <c r="JA14" s="1">
        <v>107.147198167232</v>
      </c>
      <c r="JB14" s="1">
        <v>32.9618298304736</v>
      </c>
      <c r="JC14" s="1">
        <v>120.950888136872</v>
      </c>
      <c r="JD14" s="1">
        <v>80.6839110165509</v>
      </c>
      <c r="JE14" s="1">
        <v>41.237349089628</v>
      </c>
      <c r="JF14" s="1">
        <v>56.5253209323928</v>
      </c>
      <c r="JG14" s="1">
        <v>38.5141887012627</v>
      </c>
      <c r="JH14" s="1">
        <v>94.540220410584</v>
      </c>
      <c r="JI14" s="1">
        <v>74.0587860628784</v>
      </c>
      <c r="JJ14" s="1">
        <v>82.7263093270141</v>
      </c>
      <c r="JK14" s="1">
        <v>31.0635787519587</v>
      </c>
      <c r="JL14" s="1">
        <v>12.0654487247258</v>
      </c>
      <c r="JM14" s="1">
        <v>60.4213216509394</v>
      </c>
      <c r="JN14" s="1">
        <v>52.8672872999077</v>
      </c>
      <c r="JO14" s="1">
        <v>56.7870193934519</v>
      </c>
      <c r="JP14" s="1">
        <v>29.2563792179281</v>
      </c>
      <c r="JQ14" s="1">
        <v>122.87603957732</v>
      </c>
      <c r="JR14" s="1">
        <v>27.4356991110245</v>
      </c>
      <c r="JS14" s="1">
        <v>57.439543716164</v>
      </c>
      <c r="JT14" s="1">
        <v>84.1437316964742</v>
      </c>
      <c r="JU14" s="1">
        <v>32.3606855536293</v>
      </c>
      <c r="JV14" s="1">
        <v>40.9613263695165</v>
      </c>
      <c r="JW14" s="1">
        <v>41.6792458186908</v>
      </c>
      <c r="JX14" s="1">
        <v>90.6854447753967</v>
      </c>
      <c r="JY14" s="1">
        <v>92.8270021549915</v>
      </c>
      <c r="JZ14" s="1">
        <v>77.2923923852048</v>
      </c>
      <c r="KA14" s="1">
        <v>30.3750936996034</v>
      </c>
      <c r="KB14" s="1">
        <v>60.0040326133827</v>
      </c>
      <c r="KC14" s="1">
        <v>32.646989435957</v>
      </c>
      <c r="KD14" s="1">
        <v>62.662103646755</v>
      </c>
      <c r="KE14" s="1">
        <v>56.0087498664856</v>
      </c>
      <c r="KF14" s="1">
        <v>121.311750030518</v>
      </c>
      <c r="KG14" s="1">
        <v>56.4493168748027</v>
      </c>
      <c r="KH14" s="1">
        <v>28.2290438775509</v>
      </c>
      <c r="KI14" s="1">
        <v>115.689749526978</v>
      </c>
      <c r="KJ14" s="1">
        <v>51.4422289708017</v>
      </c>
      <c r="KK14" s="1">
        <v>89.2707937941366</v>
      </c>
      <c r="KL14" s="1">
        <v>39.7436730768514</v>
      </c>
      <c r="KM14" s="1">
        <v>53.9486918908804</v>
      </c>
      <c r="KN14" s="1">
        <v>39.4539207648847</v>
      </c>
      <c r="KO14" s="1">
        <v>42.6217684446545</v>
      </c>
      <c r="KP14" s="1">
        <v>23.7870816440039</v>
      </c>
      <c r="KQ14" s="1">
        <v>23.9157114002908</v>
      </c>
      <c r="KR14" s="1">
        <v>24.3234797954829</v>
      </c>
      <c r="KS14" s="1">
        <v>128.210824993553</v>
      </c>
      <c r="KT14" s="1">
        <v>26.9092791334796</v>
      </c>
      <c r="KU14" s="1">
        <v>58.6221590729516</v>
      </c>
      <c r="KV14" s="1">
        <v>30.9564928881626</v>
      </c>
      <c r="KW14" s="1">
        <v>43.3436721726291</v>
      </c>
      <c r="KX14" s="1">
        <v>104.321997044216</v>
      </c>
      <c r="KY14" s="1">
        <v>40.4387126069492</v>
      </c>
      <c r="KZ14" s="1">
        <v>10.1533618143227</v>
      </c>
      <c r="LA14" s="1">
        <v>29.5608576222564</v>
      </c>
      <c r="LB14" s="1">
        <v>46.8875446452011</v>
      </c>
      <c r="LC14" s="1">
        <v>51.2606064081715</v>
      </c>
      <c r="LD14" s="1">
        <v>46.2092696073716</v>
      </c>
      <c r="LE14" s="1">
        <v>138.279091375146</v>
      </c>
      <c r="LF14" s="1">
        <v>19.8236746595214</v>
      </c>
      <c r="LG14" s="1">
        <v>35.6247908085392</v>
      </c>
      <c r="LH14" s="1">
        <v>37.5241572387397</v>
      </c>
      <c r="LI14" s="1">
        <v>26.0088469600258</v>
      </c>
      <c r="LJ14" s="1">
        <v>36.1424998283386</v>
      </c>
      <c r="LK14" s="1">
        <v>162.639054190977</v>
      </c>
      <c r="LL14" s="1">
        <v>60.2778475359699</v>
      </c>
      <c r="LM14" s="1">
        <v>113.811987412503</v>
      </c>
      <c r="LN14" s="1">
        <v>116.108920514254</v>
      </c>
      <c r="LO14" s="1">
        <v>7.86777160203919</v>
      </c>
      <c r="LP14" s="1">
        <v>76.5822092898952</v>
      </c>
      <c r="LQ14" s="1">
        <v>29.6835410341881</v>
      </c>
      <c r="LR14" s="1">
        <v>30.8862499237061</v>
      </c>
      <c r="LS14" s="1">
        <v>29.8411902535398</v>
      </c>
      <c r="LT14" s="1">
        <v>10.8334861131507</v>
      </c>
      <c r="LU14" s="1">
        <v>21.5186668123607</v>
      </c>
      <c r="LV14" s="1">
        <v>52.0058582405473</v>
      </c>
      <c r="LW14" s="1">
        <v>135.609756939034</v>
      </c>
      <c r="LX14" s="1">
        <v>23.3090797772995</v>
      </c>
      <c r="LZ14" s="1">
        <v>100.577648320668</v>
      </c>
      <c r="MA14" s="1">
        <v>46.1477867133274</v>
      </c>
      <c r="MB14" s="1">
        <v>19.6571430301116</v>
      </c>
      <c r="MC14" s="1">
        <v>27.8309471921734</v>
      </c>
      <c r="MD14" s="1">
        <v>3.01905727541316</v>
      </c>
      <c r="ME14" s="1">
        <v>47.5088690552304</v>
      </c>
      <c r="MF14" s="1">
        <v>52.0502536529256</v>
      </c>
      <c r="MG14" s="1">
        <v>22.9112074814778</v>
      </c>
      <c r="MH14" s="1">
        <v>36.1061346908394</v>
      </c>
      <c r="MI14" s="1">
        <v>19.3666422531835</v>
      </c>
      <c r="MJ14" s="1">
        <v>33.9440000534058</v>
      </c>
      <c r="MK14" s="1">
        <v>50.4251330681592</v>
      </c>
      <c r="ML14" s="1">
        <v>54.4479545745738</v>
      </c>
      <c r="MM14" s="1">
        <v>38.0905799062891</v>
      </c>
    </row>
    <row r="15">
      <c r="A15" s="1">
        <v>2015.0</v>
      </c>
      <c r="B15" s="1">
        <v>2.0</v>
      </c>
      <c r="C15" s="1">
        <v>27.9811388655303</v>
      </c>
      <c r="D15" s="1">
        <v>38.9276468935297</v>
      </c>
      <c r="E15" s="1">
        <v>38.0824497469466</v>
      </c>
      <c r="F15" s="1">
        <v>75.3638285828584</v>
      </c>
      <c r="G15" s="1">
        <v>75.260000128495</v>
      </c>
      <c r="H15" s="1">
        <v>46.0190718072842</v>
      </c>
      <c r="I15" s="1">
        <v>36.0547552153135</v>
      </c>
      <c r="J15" s="1">
        <v>70.2284717115775</v>
      </c>
      <c r="K15" s="1">
        <v>59.2873681720934</v>
      </c>
      <c r="L15" s="1">
        <v>31.8173595790503</v>
      </c>
      <c r="M15" s="1">
        <v>41.8710585942401</v>
      </c>
      <c r="N15" s="1">
        <v>8.63148852520602</v>
      </c>
      <c r="O15" s="1">
        <v>24.2166743265101</v>
      </c>
      <c r="P15" s="1">
        <v>41.7299162968545</v>
      </c>
      <c r="Q15" s="1">
        <v>51.6631697134786</v>
      </c>
      <c r="R15" s="1">
        <v>65.9131577140406</v>
      </c>
      <c r="S15" s="1">
        <v>57.1193024037112</v>
      </c>
      <c r="T15" s="1">
        <v>51.5213108528952</v>
      </c>
      <c r="U15" s="1">
        <v>21.391328468441</v>
      </c>
      <c r="V15" s="1">
        <v>47.6548942352368</v>
      </c>
      <c r="W15" s="1">
        <v>116.702761797464</v>
      </c>
      <c r="X15" s="1">
        <v>108.470205876751</v>
      </c>
      <c r="Y15" s="1">
        <v>77.0154550141682</v>
      </c>
      <c r="Z15" s="1">
        <v>18.7193683825041</v>
      </c>
      <c r="AA15" s="1">
        <v>89.0338367036207</v>
      </c>
      <c r="AB15" s="1">
        <v>53.3466299390465</v>
      </c>
      <c r="AC15" s="1">
        <v>110.851332925198</v>
      </c>
      <c r="AD15" s="1">
        <v>12.665428072212</v>
      </c>
      <c r="AE15" s="1">
        <v>60.9733656729306</v>
      </c>
      <c r="AF15" s="1">
        <v>123.090010746249</v>
      </c>
      <c r="AG15" s="1">
        <v>44.1995316547731</v>
      </c>
      <c r="AH15" s="1">
        <v>70.7898876748579</v>
      </c>
      <c r="AI15" s="1">
        <v>619.660525673314</v>
      </c>
      <c r="AJ15" s="1">
        <v>131.620899142058</v>
      </c>
      <c r="AK15" s="1">
        <v>13.16887118991</v>
      </c>
      <c r="AL15" s="1">
        <v>32.0386706020648</v>
      </c>
      <c r="AM15" s="1">
        <v>26.6797496123922</v>
      </c>
      <c r="AN15" s="1">
        <v>121.349361543687</v>
      </c>
      <c r="AO15" s="1">
        <v>34.534910679748</v>
      </c>
      <c r="AP15" s="1">
        <v>30.9586025177565</v>
      </c>
      <c r="AQ15" s="1">
        <v>399.379736649363</v>
      </c>
      <c r="AR15" s="1">
        <v>30.0916741726436</v>
      </c>
      <c r="AS15" s="2">
        <v>1109.89469557371</v>
      </c>
      <c r="AT15" s="1">
        <v>285.852284898631</v>
      </c>
      <c r="AU15" s="1">
        <v>43.8548990004369</v>
      </c>
      <c r="AV15" s="1">
        <v>148.56499922903</v>
      </c>
      <c r="AW15" s="1">
        <v>15.5418420590852</v>
      </c>
      <c r="AX15" s="1">
        <v>45.0328161460324</v>
      </c>
      <c r="AY15" s="1">
        <v>95.5918130309657</v>
      </c>
      <c r="AZ15" s="1">
        <v>38.5645583246058</v>
      </c>
      <c r="BA15" s="1">
        <v>19.990413591259</v>
      </c>
      <c r="BB15" s="1">
        <v>64.3119668639975</v>
      </c>
      <c r="BC15" s="1">
        <v>64.3824916131706</v>
      </c>
      <c r="BD15" s="1">
        <v>92.5944444333801</v>
      </c>
      <c r="BE15" s="1">
        <v>34.3852629410593</v>
      </c>
      <c r="BF15" s="1">
        <v>58.1222235236684</v>
      </c>
      <c r="BG15" s="1">
        <v>37.3337624594259</v>
      </c>
      <c r="BH15" s="1">
        <v>45.7341880499418</v>
      </c>
      <c r="BI15" s="1">
        <v>56.625348384283</v>
      </c>
      <c r="BJ15" s="1">
        <v>107.246567819194</v>
      </c>
      <c r="BK15" s="1">
        <v>39.2085984084443</v>
      </c>
      <c r="BL15" s="1">
        <v>55.3674824365748</v>
      </c>
      <c r="BM15" s="1">
        <v>83.1188788935898</v>
      </c>
      <c r="BN15" s="1">
        <v>23.1226766436286</v>
      </c>
      <c r="BO15" s="1">
        <v>62.3636401345815</v>
      </c>
      <c r="BP15" s="1">
        <v>13.499768432818</v>
      </c>
      <c r="BQ15" s="1">
        <v>106.025379909706</v>
      </c>
      <c r="BR15" s="1">
        <v>26.8563143703082</v>
      </c>
      <c r="BS15" s="1">
        <v>15.5329067326228</v>
      </c>
      <c r="BT15" s="1">
        <v>64.9068033426031</v>
      </c>
      <c r="BU15" s="1">
        <v>49.1250823866016</v>
      </c>
      <c r="BV15" s="1">
        <v>123.524742525332</v>
      </c>
      <c r="BW15" s="1">
        <v>34.8063688932942</v>
      </c>
      <c r="BX15" s="1">
        <v>61.1683495492451</v>
      </c>
      <c r="BY15" s="1">
        <v>20.8103876184383</v>
      </c>
      <c r="BZ15" s="1">
        <v>10.0602488719825</v>
      </c>
      <c r="CA15" s="1">
        <v>15.5970705947791</v>
      </c>
      <c r="CB15" s="1">
        <v>53.7687686323011</v>
      </c>
      <c r="CC15" s="1">
        <v>77.20223446943</v>
      </c>
      <c r="CD15" s="1">
        <v>71.5813720329617</v>
      </c>
      <c r="CE15" s="1">
        <v>49.181372986325</v>
      </c>
      <c r="CF15" s="1">
        <v>40.7228244878279</v>
      </c>
      <c r="CG15" s="1">
        <v>74.9479561901576</v>
      </c>
      <c r="CH15" s="1">
        <v>47.4439867076812</v>
      </c>
      <c r="CI15" s="1">
        <v>61.5827482772113</v>
      </c>
      <c r="CJ15" s="1">
        <v>58.0388632994543</v>
      </c>
      <c r="CK15" s="1">
        <v>24.0274856607926</v>
      </c>
      <c r="CL15" s="1">
        <v>35.3636798612956</v>
      </c>
      <c r="CM15" s="1">
        <v>94.0840947833002</v>
      </c>
      <c r="CN15" s="1">
        <v>76.3297368099815</v>
      </c>
      <c r="CO15" s="1">
        <v>49.1825318086351</v>
      </c>
      <c r="CP15" s="1">
        <v>41.3488284867912</v>
      </c>
      <c r="CQ15" s="1">
        <v>51.8869676559009</v>
      </c>
      <c r="CR15" s="1">
        <v>54.1913738559244</v>
      </c>
      <c r="CS15" s="1">
        <v>74.5834206028988</v>
      </c>
      <c r="CT15" s="1">
        <v>45.038912681178</v>
      </c>
      <c r="CU15" s="1">
        <v>54.8914369942916</v>
      </c>
      <c r="CV15" s="1">
        <v>21.3053933632572</v>
      </c>
      <c r="CW15" s="1">
        <v>98.3547119555756</v>
      </c>
      <c r="CX15" s="1">
        <v>45.8325529764456</v>
      </c>
      <c r="CY15" s="1">
        <v>81.1571901657086</v>
      </c>
      <c r="CZ15" s="1">
        <v>44.641161719492</v>
      </c>
      <c r="DA15" s="1">
        <v>70.3453234426839</v>
      </c>
      <c r="DB15" s="1">
        <v>54.9415798016855</v>
      </c>
      <c r="DC15" s="1">
        <v>44.1953778176429</v>
      </c>
      <c r="DD15" s="1">
        <v>70.6381402703112</v>
      </c>
      <c r="DE15" s="1">
        <v>47.4215761638127</v>
      </c>
      <c r="DF15" s="1">
        <v>38.4196207821848</v>
      </c>
      <c r="DG15" s="1">
        <v>55.0259647906199</v>
      </c>
      <c r="DH15" s="1">
        <v>22.9165490348402</v>
      </c>
      <c r="DI15" s="1">
        <v>22.0648247066297</v>
      </c>
      <c r="DJ15" s="1">
        <v>17.3848292563085</v>
      </c>
      <c r="DK15" s="1">
        <v>40.1204482344824</v>
      </c>
      <c r="DL15" s="1">
        <v>83.4704724858918</v>
      </c>
      <c r="DM15" s="1">
        <v>9.69652127850844</v>
      </c>
      <c r="DN15" s="1">
        <v>16.3894734847281</v>
      </c>
      <c r="DO15" s="1">
        <v>17.9777020429427</v>
      </c>
      <c r="DP15" s="1">
        <v>152.903910283656</v>
      </c>
      <c r="DQ15" s="1">
        <v>24.9489602994166</v>
      </c>
      <c r="DR15" s="1">
        <v>115.269999855443</v>
      </c>
      <c r="DS15" s="1">
        <v>55.9183503824834</v>
      </c>
      <c r="DT15" s="1">
        <v>13.494270444163</v>
      </c>
      <c r="DU15" s="1">
        <v>44.5102146689804</v>
      </c>
      <c r="DW15" s="1">
        <v>111.334959121461</v>
      </c>
      <c r="DX15" s="1">
        <v>103.070529115036</v>
      </c>
      <c r="DY15" s="1">
        <v>72.9177504588004</v>
      </c>
      <c r="DZ15" s="1">
        <v>37.8243022610888</v>
      </c>
      <c r="EA15" s="1">
        <v>18.7279051710351</v>
      </c>
      <c r="EB15" s="1">
        <v>28.6837416320274</v>
      </c>
      <c r="EC15" s="1">
        <v>26.9065278891685</v>
      </c>
      <c r="ED15" s="1">
        <v>72.3654945815908</v>
      </c>
      <c r="EE15" s="1">
        <v>38.4498189900747</v>
      </c>
      <c r="EF15" s="1">
        <v>152.806715827558</v>
      </c>
      <c r="EG15" s="1">
        <v>201.387464909566</v>
      </c>
      <c r="EH15" s="1">
        <v>36.0343216892526</v>
      </c>
      <c r="EI15" s="1">
        <v>44.0552208234728</v>
      </c>
      <c r="EJ15" s="1">
        <v>7.13647092950732</v>
      </c>
      <c r="EK15" s="1">
        <v>88.0413004914848</v>
      </c>
      <c r="EL15" s="1">
        <v>63.0004759535869</v>
      </c>
      <c r="EM15" s="1">
        <v>32.7871731033906</v>
      </c>
      <c r="EN15" s="1">
        <v>79.8736797049474</v>
      </c>
      <c r="EO15" s="1">
        <v>12.4252617053483</v>
      </c>
      <c r="EP15" s="1">
        <v>22.1035586903659</v>
      </c>
      <c r="EQ15" s="1">
        <v>15.3926229306646</v>
      </c>
      <c r="ER15" s="1">
        <v>83.8682581323621</v>
      </c>
      <c r="ES15" s="1">
        <v>143.614325309637</v>
      </c>
      <c r="ET15" s="1">
        <v>99.8067082280431</v>
      </c>
      <c r="EU15" s="1">
        <v>40.3273949254062</v>
      </c>
      <c r="EV15" s="1">
        <v>90.1987426607082</v>
      </c>
      <c r="EW15" s="1">
        <v>26.1408152102236</v>
      </c>
      <c r="EX15" s="1">
        <v>84.6141381508779</v>
      </c>
      <c r="EY15" s="1">
        <v>34.7183643468254</v>
      </c>
      <c r="EZ15" s="1">
        <v>15.0176961808233</v>
      </c>
      <c r="FB15" s="1">
        <v>21.641225437778</v>
      </c>
      <c r="FC15" s="1">
        <v>56.4548833746659</v>
      </c>
      <c r="FD15" s="1">
        <v>77.3826320423511</v>
      </c>
      <c r="FE15" s="1">
        <v>25.3458931760509</v>
      </c>
      <c r="FF15" s="1">
        <v>31.0839403683124</v>
      </c>
      <c r="FG15" s="1">
        <v>76.6591558938419</v>
      </c>
      <c r="FH15" s="1">
        <v>18.4467919496927</v>
      </c>
      <c r="FI15" s="1">
        <v>44.6478660912052</v>
      </c>
      <c r="FJ15" s="1">
        <v>43.5215436172414</v>
      </c>
      <c r="FK15" s="1">
        <v>9.48045211154861</v>
      </c>
      <c r="FL15" s="1">
        <v>16.7377054713829</v>
      </c>
      <c r="FM15" s="1">
        <v>52.4282890869178</v>
      </c>
      <c r="FN15" s="1">
        <v>78.9809553400542</v>
      </c>
      <c r="FO15" s="1">
        <v>25.1543515531844</v>
      </c>
      <c r="FP15" s="1">
        <v>66.1386848248934</v>
      </c>
      <c r="FQ15" s="1">
        <v>30.5267383006174</v>
      </c>
      <c r="FR15" s="1">
        <v>29.7322635340097</v>
      </c>
      <c r="FS15" s="1">
        <v>39.3449844389805</v>
      </c>
      <c r="FT15" s="1">
        <v>42.9044528287755</v>
      </c>
      <c r="FU15" s="1">
        <v>98.0632396927647</v>
      </c>
      <c r="FV15" s="1">
        <v>58.7242263741618</v>
      </c>
      <c r="FW15" s="1">
        <v>151.360309133697</v>
      </c>
      <c r="FX15" s="1">
        <v>60.26369137361</v>
      </c>
      <c r="FY15" s="1">
        <v>3.92382810966324</v>
      </c>
      <c r="FZ15" s="1">
        <v>39.6730078012422</v>
      </c>
      <c r="GA15" s="1">
        <v>53.6251358283572</v>
      </c>
      <c r="GB15" s="1">
        <v>82.0894334296193</v>
      </c>
      <c r="GC15" s="1">
        <v>71.6940894410823</v>
      </c>
      <c r="GD15" s="1">
        <v>20.0524080086608</v>
      </c>
      <c r="GE15" s="1">
        <v>73.5049294178566</v>
      </c>
      <c r="GF15" s="1">
        <v>20.4053977028866</v>
      </c>
      <c r="GG15" s="1">
        <v>206.308133935182</v>
      </c>
      <c r="GH15" s="1">
        <v>86.8908066853607</v>
      </c>
      <c r="GI15" s="1">
        <v>29.5024502723208</v>
      </c>
      <c r="GJ15" s="1">
        <v>60.3781459377722</v>
      </c>
      <c r="GK15" s="1">
        <v>32.027486449133</v>
      </c>
      <c r="GL15" s="1">
        <v>173.908946790193</v>
      </c>
      <c r="GM15" s="1">
        <v>31.070800370408</v>
      </c>
      <c r="GN15" s="1">
        <v>47.3939595163802</v>
      </c>
      <c r="GO15" s="1">
        <v>99.8193518948987</v>
      </c>
      <c r="GP15" s="1">
        <v>20.1051753194709</v>
      </c>
      <c r="GQ15" s="1">
        <v>28.8885081022007</v>
      </c>
      <c r="GR15" s="1">
        <v>42.7551570138276</v>
      </c>
      <c r="GS15" s="1">
        <v>37.2227906376144</v>
      </c>
      <c r="GT15" s="1">
        <v>41.476889602632</v>
      </c>
      <c r="GU15" s="1">
        <v>27.5194289195976</v>
      </c>
      <c r="GV15" s="1">
        <v>37.0829677625229</v>
      </c>
      <c r="GW15" s="1">
        <v>57.1596949285613</v>
      </c>
      <c r="GX15" s="1">
        <v>91.6253823422179</v>
      </c>
      <c r="GY15" s="1">
        <v>29.9230018768713</v>
      </c>
      <c r="GZ15" s="1">
        <v>13.9158238410653</v>
      </c>
      <c r="HA15" s="1">
        <v>20.5845315447503</v>
      </c>
      <c r="HB15" s="1">
        <v>19.8164846568543</v>
      </c>
      <c r="HC15" s="1">
        <v>66.026503914281</v>
      </c>
      <c r="HD15" s="1">
        <v>12.4981780656129</v>
      </c>
      <c r="HE15" s="1">
        <v>41.6487742754227</v>
      </c>
      <c r="HF15" s="1">
        <v>140.987606225959</v>
      </c>
      <c r="HG15" s="1">
        <v>20.3934584500163</v>
      </c>
      <c r="HH15" s="1">
        <v>87.807129477664</v>
      </c>
      <c r="HI15" s="1">
        <v>29.7667652472436</v>
      </c>
      <c r="HJ15" s="1">
        <v>53.3559959529985</v>
      </c>
      <c r="HK15" s="1">
        <v>37.1292349079384</v>
      </c>
      <c r="HL15" s="1">
        <v>0.51413221041038</v>
      </c>
      <c r="HM15" s="1">
        <v>14.7030657916712</v>
      </c>
      <c r="HN15" s="1">
        <v>24.9890318474458</v>
      </c>
      <c r="HO15" s="1">
        <v>55.0274838096108</v>
      </c>
      <c r="HP15" s="1">
        <v>37.2677087893965</v>
      </c>
      <c r="HQ15" s="1">
        <v>204.272369786313</v>
      </c>
      <c r="HR15" s="1">
        <v>59.3728393890864</v>
      </c>
      <c r="HS15" s="1">
        <v>36.0014317665344</v>
      </c>
      <c r="HT15" s="1">
        <v>28.8295820442258</v>
      </c>
      <c r="HU15" s="1">
        <v>29.1164986547613</v>
      </c>
      <c r="HV15" s="1">
        <v>73.4063068092444</v>
      </c>
      <c r="HW15" s="1">
        <v>21.4170790635869</v>
      </c>
      <c r="HX15" s="1">
        <v>35.0469710518507</v>
      </c>
      <c r="HY15" s="1">
        <v>64.6920584159711</v>
      </c>
      <c r="HZ15" s="1">
        <v>20.7934783044852</v>
      </c>
      <c r="IA15" s="1">
        <v>102.94774171931</v>
      </c>
      <c r="IB15" s="1">
        <v>19.603925964874</v>
      </c>
      <c r="IC15" s="1">
        <v>32.9907862600369</v>
      </c>
      <c r="ID15" s="1">
        <v>49.4305577731602</v>
      </c>
      <c r="IE15" s="1">
        <v>66.2487904419893</v>
      </c>
      <c r="IF15" s="1">
        <v>37.1185393246828</v>
      </c>
      <c r="IG15" s="1">
        <v>45.6415779105922</v>
      </c>
      <c r="IH15" s="1">
        <v>98.0908486212136</v>
      </c>
      <c r="II15" s="1">
        <v>20.6877388363516</v>
      </c>
      <c r="IJ15" s="1">
        <v>51.9126652714328</v>
      </c>
      <c r="IK15" s="1">
        <v>137.024738794949</v>
      </c>
      <c r="IL15" s="1">
        <v>53.1875981996223</v>
      </c>
      <c r="IM15" s="1">
        <v>28.3112523629735</v>
      </c>
      <c r="IN15" s="1">
        <v>51.9868862143769</v>
      </c>
      <c r="IO15" s="1">
        <v>411.481577019942</v>
      </c>
      <c r="IP15" s="1">
        <v>6.71625810298036</v>
      </c>
      <c r="IQ15" s="1">
        <v>115.010576753304</v>
      </c>
      <c r="IR15" s="1">
        <v>95.037458097616</v>
      </c>
      <c r="IS15" s="1">
        <v>155.001488696758</v>
      </c>
      <c r="IT15" s="1">
        <v>43.7712460809522</v>
      </c>
      <c r="IU15" s="1">
        <v>33.6864288299244</v>
      </c>
      <c r="IV15" s="1">
        <v>37.7583647835449</v>
      </c>
      <c r="IW15" s="1">
        <v>25.6668980519209</v>
      </c>
      <c r="IX15" s="1">
        <v>85.6802781732008</v>
      </c>
      <c r="IY15" s="1">
        <v>84.7042316793666</v>
      </c>
      <c r="IZ15" s="1">
        <v>65.3311884603284</v>
      </c>
      <c r="JA15" s="1">
        <v>113.786712882931</v>
      </c>
      <c r="JB15" s="1">
        <v>30.9929428330363</v>
      </c>
      <c r="JC15" s="1">
        <v>119.30247959326</v>
      </c>
      <c r="JD15" s="1">
        <v>90.4806396336177</v>
      </c>
      <c r="JE15" s="1">
        <v>40.1640699936783</v>
      </c>
      <c r="JF15" s="1">
        <v>57.6586457332786</v>
      </c>
      <c r="JG15" s="1">
        <v>37.3046723343199</v>
      </c>
      <c r="JH15" s="1">
        <v>99.6945783838489</v>
      </c>
      <c r="JI15" s="1">
        <v>77.1126541605428</v>
      </c>
      <c r="JJ15" s="1">
        <v>83.3701748312115</v>
      </c>
      <c r="JK15" s="1">
        <v>30.4495905958592</v>
      </c>
      <c r="JL15" s="1">
        <v>12.4277440313953</v>
      </c>
      <c r="JM15" s="1">
        <v>60.2920258218234</v>
      </c>
      <c r="JN15" s="1">
        <v>58.2685340731633</v>
      </c>
      <c r="JO15" s="1">
        <v>57.7767030137726</v>
      </c>
      <c r="JP15" s="1">
        <v>29.6510929985108</v>
      </c>
      <c r="JQ15" s="1">
        <v>123.946924921936</v>
      </c>
      <c r="JR15" s="1">
        <v>29.5421912772328</v>
      </c>
      <c r="JS15" s="1">
        <v>57.3273803366156</v>
      </c>
      <c r="JT15" s="1">
        <v>85.3586311674991</v>
      </c>
      <c r="JU15" s="1">
        <v>32.6205445797047</v>
      </c>
      <c r="JV15" s="1">
        <v>43.610797874801</v>
      </c>
      <c r="JW15" s="1">
        <v>43.3767212408781</v>
      </c>
      <c r="JX15" s="1">
        <v>94.7594822536365</v>
      </c>
      <c r="JY15" s="1">
        <v>97.5272852655275</v>
      </c>
      <c r="JZ15" s="1">
        <v>73.2139370680031</v>
      </c>
      <c r="KA15" s="1">
        <v>31.463432684383</v>
      </c>
      <c r="KB15" s="1">
        <v>62.6339932320063</v>
      </c>
      <c r="KC15" s="1">
        <v>39.090875630932</v>
      </c>
      <c r="KD15" s="1">
        <v>71.9177973971382</v>
      </c>
      <c r="KE15" s="1">
        <v>61.1565791682193</v>
      </c>
      <c r="KF15" s="1">
        <v>112.623684130217</v>
      </c>
      <c r="KG15" s="1">
        <v>55.9079458828893</v>
      </c>
      <c r="KH15" s="1">
        <v>29.344975364635</v>
      </c>
      <c r="KI15" s="1">
        <v>119.728947288112</v>
      </c>
      <c r="KJ15" s="1">
        <v>53.0176730263301</v>
      </c>
      <c r="KK15" s="1">
        <v>88.8767225295642</v>
      </c>
      <c r="KL15" s="1">
        <v>38.4028211969256</v>
      </c>
      <c r="KM15" s="1">
        <v>52.2934778149636</v>
      </c>
      <c r="KN15" s="1">
        <v>41.0553702504263</v>
      </c>
      <c r="KO15" s="1">
        <v>43.5330647871795</v>
      </c>
      <c r="KP15" s="1">
        <v>26.5181226118228</v>
      </c>
      <c r="KQ15" s="1">
        <v>23.3279530071593</v>
      </c>
      <c r="KR15" s="1">
        <v>23.7533250055859</v>
      </c>
      <c r="KS15" s="1">
        <v>131.842802457149</v>
      </c>
      <c r="KT15" s="1">
        <v>26.3966453929658</v>
      </c>
      <c r="KU15" s="1">
        <v>59.0175515598123</v>
      </c>
      <c r="KV15" s="1">
        <v>31.3274471594819</v>
      </c>
      <c r="KW15" s="1">
        <v>45.2324389075886</v>
      </c>
      <c r="KX15" s="1">
        <v>106.159626858788</v>
      </c>
      <c r="KY15" s="1">
        <v>41.7359947723958</v>
      </c>
      <c r="KZ15" s="1">
        <v>10.9707442607011</v>
      </c>
      <c r="LA15" s="1">
        <v>31.465440332064</v>
      </c>
      <c r="LB15" s="1">
        <v>49.699768207762</v>
      </c>
      <c r="LC15" s="1">
        <v>51.3196576819513</v>
      </c>
      <c r="LD15" s="1">
        <v>46.7328305324636</v>
      </c>
      <c r="LE15" s="1">
        <v>147.454326183943</v>
      </c>
      <c r="LF15" s="1">
        <v>20.1981866826288</v>
      </c>
      <c r="LG15" s="1">
        <v>38.5195824423782</v>
      </c>
      <c r="LH15" s="1">
        <v>40.0998770260832</v>
      </c>
      <c r="LI15" s="1">
        <v>26.9375959988857</v>
      </c>
      <c r="LJ15" s="1">
        <v>38.7575001967581</v>
      </c>
      <c r="LK15" s="1">
        <v>164.365681853842</v>
      </c>
      <c r="LL15" s="1">
        <v>60.503094766711</v>
      </c>
      <c r="LM15" s="1">
        <v>106.526061416084</v>
      </c>
      <c r="LN15" s="1">
        <v>123.100852786723</v>
      </c>
      <c r="LO15" s="1">
        <v>8.39157871521334</v>
      </c>
      <c r="LP15" s="1">
        <v>76.6141821059365</v>
      </c>
      <c r="LQ15" s="1">
        <v>32.5018130510253</v>
      </c>
      <c r="LR15" s="1">
        <v>30.9107895399395</v>
      </c>
      <c r="LS15" s="1">
        <v>30.1588416856955</v>
      </c>
      <c r="LT15" s="1">
        <v>11.5056817351571</v>
      </c>
      <c r="LU15" s="1">
        <v>20.8749854205111</v>
      </c>
      <c r="LV15" s="1">
        <v>47.2972653166524</v>
      </c>
      <c r="LW15" s="1">
        <v>127.229663447292</v>
      </c>
      <c r="LX15" s="1">
        <v>24.2400251825589</v>
      </c>
      <c r="LZ15" s="1">
        <v>123.18842193901</v>
      </c>
      <c r="MA15" s="1">
        <v>48.9276488069731</v>
      </c>
      <c r="MB15" s="1">
        <v>19.6829612109787</v>
      </c>
      <c r="MC15" s="1">
        <v>27.6119944846698</v>
      </c>
      <c r="MD15" s="1">
        <v>2.95756075107595</v>
      </c>
      <c r="ME15" s="1">
        <v>47.5807825158213</v>
      </c>
      <c r="MF15" s="1">
        <v>50.9025427418744</v>
      </c>
      <c r="MG15" s="1">
        <v>24.0144443760218</v>
      </c>
      <c r="MH15" s="1">
        <v>41.0990633968967</v>
      </c>
      <c r="MI15" s="1">
        <v>19.2452871818596</v>
      </c>
      <c r="MJ15" s="1">
        <v>37.1071054559005</v>
      </c>
      <c r="MK15" s="1">
        <v>49.7712071427298</v>
      </c>
      <c r="ML15" s="1">
        <v>55.5727782102614</v>
      </c>
      <c r="MM15" s="1">
        <v>41.7076971264985</v>
      </c>
    </row>
    <row r="16">
      <c r="A16" s="1">
        <v>2015.0</v>
      </c>
      <c r="B16" s="1">
        <v>3.0</v>
      </c>
      <c r="C16" s="1">
        <v>28.219107470307</v>
      </c>
      <c r="D16" s="1">
        <v>38.6132042469576</v>
      </c>
      <c r="E16" s="1">
        <v>38.8312688557137</v>
      </c>
      <c r="F16" s="1">
        <v>76.7862550435006</v>
      </c>
      <c r="G16" s="1">
        <v>76.5854549407959</v>
      </c>
      <c r="H16" s="1">
        <v>48.2810354509761</v>
      </c>
      <c r="I16" s="1">
        <v>35.3638909604862</v>
      </c>
      <c r="J16" s="1">
        <v>69.9185334292831</v>
      </c>
      <c r="K16" s="1">
        <v>60.8909094550393</v>
      </c>
      <c r="L16" s="1">
        <v>30.986951974094</v>
      </c>
      <c r="M16" s="1">
        <v>39.7351097308815</v>
      </c>
      <c r="N16" s="1">
        <v>8.88906480261548</v>
      </c>
      <c r="O16" s="1">
        <v>24.9274548381299</v>
      </c>
      <c r="P16" s="1">
        <v>43.4609745550002</v>
      </c>
      <c r="Q16" s="1">
        <v>50.3942399068049</v>
      </c>
      <c r="R16" s="1">
        <v>71.2025000832298</v>
      </c>
      <c r="S16" s="1">
        <v>56.6421829523944</v>
      </c>
      <c r="T16" s="1">
        <v>53.4466714061974</v>
      </c>
      <c r="U16" s="1">
        <v>21.0968565205113</v>
      </c>
      <c r="V16" s="1">
        <v>49.2577067036208</v>
      </c>
      <c r="W16" s="1">
        <v>121.436023919865</v>
      </c>
      <c r="X16" s="1">
        <v>107.254299039129</v>
      </c>
      <c r="Y16" s="1">
        <v>76.5332055863482</v>
      </c>
      <c r="Z16" s="1">
        <v>18.7683749632402</v>
      </c>
      <c r="AA16" s="1">
        <v>89.1754838159838</v>
      </c>
      <c r="AB16" s="1">
        <v>49.163438084459</v>
      </c>
      <c r="AC16" s="1">
        <v>111.259854079314</v>
      </c>
      <c r="AD16" s="1">
        <v>13.2726942351367</v>
      </c>
      <c r="AE16" s="1">
        <v>62.2489350454094</v>
      </c>
      <c r="AF16" s="1">
        <v>124.319629728167</v>
      </c>
      <c r="AG16" s="1">
        <v>44.0231373170827</v>
      </c>
      <c r="AH16" s="1">
        <v>69.6269601998982</v>
      </c>
      <c r="AI16" s="1">
        <v>660.302044955167</v>
      </c>
      <c r="AJ16" s="1">
        <v>134.321719985592</v>
      </c>
      <c r="AK16" s="1">
        <v>12.9031500674373</v>
      </c>
      <c r="AL16" s="1">
        <v>31.6717256211445</v>
      </c>
      <c r="AM16" s="1">
        <v>28.4073185439883</v>
      </c>
      <c r="AN16" s="1">
        <v>122.222701707779</v>
      </c>
      <c r="AO16" s="1">
        <v>34.0077152513607</v>
      </c>
      <c r="AP16" s="1">
        <v>30.5120996907389</v>
      </c>
      <c r="AQ16" s="1">
        <v>427.288864829324</v>
      </c>
      <c r="AR16" s="1">
        <v>31.1047885008453</v>
      </c>
      <c r="AS16" s="2">
        <v>1174.45986676347</v>
      </c>
      <c r="AT16" s="1">
        <v>287.450832898799</v>
      </c>
      <c r="AU16" s="1">
        <v>48.0226391231719</v>
      </c>
      <c r="AV16" s="1">
        <v>145.044998515736</v>
      </c>
      <c r="AW16" s="1">
        <v>17.2636363723061</v>
      </c>
      <c r="AX16" s="1">
        <v>45.8963867736427</v>
      </c>
      <c r="AY16" s="1">
        <v>94.7132474374351</v>
      </c>
      <c r="AZ16" s="1">
        <v>40.3724777021511</v>
      </c>
      <c r="BA16" s="1">
        <v>19.7159693450484</v>
      </c>
      <c r="BB16" s="1">
        <v>66.730188470569</v>
      </c>
      <c r="BC16" s="1">
        <v>61.9732000610115</v>
      </c>
      <c r="BD16" s="1">
        <v>92.4340125594255</v>
      </c>
      <c r="BE16" s="1">
        <v>35.290454604409</v>
      </c>
      <c r="BF16" s="1">
        <v>57.2365697369053</v>
      </c>
      <c r="BG16" s="1">
        <v>39.0506778246942</v>
      </c>
      <c r="BH16" s="1">
        <v>44.7899898083555</v>
      </c>
      <c r="BI16" s="1">
        <v>58.2946437250929</v>
      </c>
      <c r="BJ16" s="1">
        <v>116.362398564213</v>
      </c>
      <c r="BK16" s="1">
        <v>40.0764784199625</v>
      </c>
      <c r="BL16" s="1">
        <v>54.8552609282281</v>
      </c>
      <c r="BM16" s="1">
        <v>83.991133241334</v>
      </c>
      <c r="BN16" s="1">
        <v>23.5292293395722</v>
      </c>
      <c r="BO16" s="1">
        <v>65.0972266213184</v>
      </c>
      <c r="BP16" s="1">
        <v>13.3740454587069</v>
      </c>
      <c r="BQ16" s="1">
        <v>106.306941714445</v>
      </c>
      <c r="BR16" s="1">
        <v>25.6248421060475</v>
      </c>
      <c r="BS16" s="1">
        <v>14.6627892878656</v>
      </c>
      <c r="BT16" s="1">
        <v>66.397899540124</v>
      </c>
      <c r="BU16" s="1">
        <v>46.0659282760118</v>
      </c>
      <c r="BV16" s="1">
        <v>125.994720339673</v>
      </c>
      <c r="BW16" s="1">
        <v>33.7500717743635</v>
      </c>
      <c r="BX16" s="1">
        <v>65.9197650138556</v>
      </c>
      <c r="BY16" s="1">
        <v>20.7587288136609</v>
      </c>
      <c r="BZ16" s="1">
        <v>9.73991047579251</v>
      </c>
      <c r="CA16" s="1">
        <v>15.9269666374831</v>
      </c>
      <c r="CB16" s="1">
        <v>56.2377506067591</v>
      </c>
      <c r="CC16" s="1">
        <v>78.0255318767297</v>
      </c>
      <c r="CD16" s="1">
        <v>68.9162502556938</v>
      </c>
      <c r="CE16" s="1">
        <v>46.6721890012379</v>
      </c>
      <c r="CF16" s="1">
        <v>40.229493760643</v>
      </c>
      <c r="CG16" s="1">
        <v>74.6629744774501</v>
      </c>
      <c r="CH16" s="1">
        <v>47.2151463358154</v>
      </c>
      <c r="CI16" s="1">
        <v>65.3213401221302</v>
      </c>
      <c r="CJ16" s="1">
        <v>60.3227069758875</v>
      </c>
      <c r="CK16" s="1">
        <v>24.139522208271</v>
      </c>
      <c r="CL16" s="1">
        <v>35.2977819065678</v>
      </c>
      <c r="CM16" s="1">
        <v>97.5508206509712</v>
      </c>
      <c r="CN16" s="1">
        <v>81.2268179113215</v>
      </c>
      <c r="CO16" s="1">
        <v>47.8205498872336</v>
      </c>
      <c r="CP16" s="1">
        <v>43.876350914893</v>
      </c>
      <c r="CQ16" s="1">
        <v>48.8538841309602</v>
      </c>
      <c r="CR16" s="1">
        <v>50.3608863560919</v>
      </c>
      <c r="CS16" s="1">
        <v>79.7618181055242</v>
      </c>
      <c r="CT16" s="1">
        <v>41.5145243701413</v>
      </c>
      <c r="CU16" s="1">
        <v>55.2142871634397</v>
      </c>
      <c r="CV16" s="1">
        <v>22.3204603491064</v>
      </c>
      <c r="CW16" s="1">
        <v>103.16827409502</v>
      </c>
      <c r="CX16" s="1">
        <v>42.7091391844824</v>
      </c>
      <c r="CY16" s="1">
        <v>84.3175825884946</v>
      </c>
      <c r="CZ16" s="1">
        <v>43.2135943508279</v>
      </c>
      <c r="DA16" s="1">
        <v>73.082679567296</v>
      </c>
      <c r="DB16" s="1">
        <v>52.4785724239744</v>
      </c>
      <c r="DC16" s="1">
        <v>43.2128400751805</v>
      </c>
      <c r="DD16" s="1">
        <v>66.9434006937794</v>
      </c>
      <c r="DE16" s="1">
        <v>47.371068747541</v>
      </c>
      <c r="DF16" s="1">
        <v>36.2842109564597</v>
      </c>
      <c r="DG16" s="1">
        <v>53.403084016166</v>
      </c>
      <c r="DH16" s="1">
        <v>21.5727005521327</v>
      </c>
      <c r="DI16" s="1">
        <v>23.4190150174228</v>
      </c>
      <c r="DJ16" s="1">
        <v>16.569850670096</v>
      </c>
      <c r="DK16" s="1">
        <v>42.4411957618936</v>
      </c>
      <c r="DL16" s="1">
        <v>87.9032647090124</v>
      </c>
      <c r="DM16" s="1">
        <v>9.75594494721821</v>
      </c>
      <c r="DN16" s="1">
        <v>15.8652399527112</v>
      </c>
      <c r="DO16" s="1">
        <v>17.2595805432265</v>
      </c>
      <c r="DP16" s="1">
        <v>149.863093222836</v>
      </c>
      <c r="DQ16" s="1">
        <v>23.2362089993671</v>
      </c>
      <c r="DR16" s="1">
        <v>115.117499611594</v>
      </c>
      <c r="DS16" s="1">
        <v>56.9327007232901</v>
      </c>
      <c r="DT16" s="1">
        <v>13.6962100884803</v>
      </c>
      <c r="DU16" s="1">
        <v>43.0384282549624</v>
      </c>
      <c r="DW16" s="1">
        <v>108.476893413954</v>
      </c>
      <c r="DX16" s="1">
        <v>105.3506767431</v>
      </c>
      <c r="DY16" s="1">
        <v>72.1497761284635</v>
      </c>
      <c r="DZ16" s="1">
        <v>37.8713760030112</v>
      </c>
      <c r="EA16" s="1">
        <v>17.9969966668397</v>
      </c>
      <c r="EB16" s="1">
        <v>29.7422253255969</v>
      </c>
      <c r="EC16" s="1">
        <v>28.2057746327509</v>
      </c>
      <c r="ED16" s="1">
        <v>71.37008839879</v>
      </c>
      <c r="EE16" s="1">
        <v>36.0720972910132</v>
      </c>
      <c r="EF16" s="1">
        <v>155.852231020336</v>
      </c>
      <c r="EG16" s="1">
        <v>199.205686734439</v>
      </c>
      <c r="EH16" s="1">
        <v>35.3161517271302</v>
      </c>
      <c r="EI16" s="1">
        <v>45.0921861255396</v>
      </c>
      <c r="EJ16" s="1">
        <v>7.4380306612203</v>
      </c>
      <c r="EK16" s="1">
        <v>91.3923170451563</v>
      </c>
      <c r="EL16" s="1">
        <v>59.3191160388014</v>
      </c>
      <c r="EM16" s="1">
        <v>33.9012474764124</v>
      </c>
      <c r="EN16" s="1">
        <v>80.2385984991496</v>
      </c>
      <c r="EO16" s="1">
        <v>10.9677201366245</v>
      </c>
      <c r="EP16" s="1">
        <v>22.6584178818584</v>
      </c>
      <c r="EQ16" s="1">
        <v>14.168282809529</v>
      </c>
      <c r="ER16" s="1">
        <v>80.7005877503352</v>
      </c>
      <c r="ES16" s="1">
        <v>158.655142163686</v>
      </c>
      <c r="ET16" s="1">
        <v>99.941168330857</v>
      </c>
      <c r="EU16" s="1">
        <v>41.047128718847</v>
      </c>
      <c r="EV16" s="1">
        <v>93.9221749040621</v>
      </c>
      <c r="EW16" s="1">
        <v>24.5207328982836</v>
      </c>
      <c r="EX16" s="1">
        <v>90.2985864114882</v>
      </c>
      <c r="EY16" s="1">
        <v>34.3300372650966</v>
      </c>
      <c r="EZ16" s="1">
        <v>15.3787329074484</v>
      </c>
      <c r="FB16" s="1">
        <v>20.8615843234265</v>
      </c>
      <c r="FC16" s="1">
        <v>55.6552523699674</v>
      </c>
      <c r="FD16" s="1">
        <v>77.7428739185489</v>
      </c>
      <c r="FE16" s="1">
        <v>26.2242362802814</v>
      </c>
      <c r="FF16" s="1">
        <v>31.3611329607488</v>
      </c>
      <c r="FG16" s="1">
        <v>77.1898831391134</v>
      </c>
      <c r="FH16" s="1">
        <v>18.331624744656</v>
      </c>
      <c r="FI16" s="1">
        <v>46.3755510111304</v>
      </c>
      <c r="FJ16" s="1">
        <v>42.7816783525374</v>
      </c>
      <c r="FK16" s="1">
        <v>9.76472189098323</v>
      </c>
      <c r="FL16" s="1">
        <v>16.4067095601384</v>
      </c>
      <c r="FM16" s="1">
        <v>50.5794524143003</v>
      </c>
      <c r="FN16" s="1">
        <v>77.4730521875528</v>
      </c>
      <c r="FO16" s="1">
        <v>24.7394815932833</v>
      </c>
      <c r="FP16" s="1">
        <v>65.2788644270463</v>
      </c>
      <c r="FQ16" s="1">
        <v>29.9799322865874</v>
      </c>
      <c r="FR16" s="1">
        <v>31.078688088083</v>
      </c>
      <c r="FS16" s="1">
        <v>38.5756061780811</v>
      </c>
      <c r="FT16" s="1">
        <v>43.56545249944</v>
      </c>
      <c r="FU16" s="1">
        <v>103.65425769335</v>
      </c>
      <c r="FV16" s="1">
        <v>59.8489936748435</v>
      </c>
      <c r="FW16" s="1">
        <v>154.568467458623</v>
      </c>
      <c r="FX16" s="1">
        <v>62.1272951959235</v>
      </c>
      <c r="FY16" s="1">
        <v>3.79544724407404</v>
      </c>
      <c r="FZ16" s="1">
        <v>40.2262878414862</v>
      </c>
      <c r="GA16" s="1">
        <v>52.7303736073703</v>
      </c>
      <c r="GB16" s="1">
        <v>83.9252999428688</v>
      </c>
      <c r="GC16" s="1">
        <v>74.9215938649079</v>
      </c>
      <c r="GD16" s="1">
        <v>20.0734456996669</v>
      </c>
      <c r="GE16" s="1">
        <v>76.3054037438276</v>
      </c>
      <c r="GF16" s="1">
        <v>20.8020026285511</v>
      </c>
      <c r="GG16" s="1">
        <v>209.974105676008</v>
      </c>
      <c r="GH16" s="1">
        <v>89.8323416090969</v>
      </c>
      <c r="GI16" s="1">
        <v>28.6343764738279</v>
      </c>
      <c r="GJ16" s="1">
        <v>61.3859056695074</v>
      </c>
      <c r="GK16" s="1">
        <v>32.7440544214164</v>
      </c>
      <c r="GL16" s="1">
        <v>181.644317973744</v>
      </c>
      <c r="GM16" s="1">
        <v>30.9683611599423</v>
      </c>
      <c r="GN16" s="1">
        <v>47.8229237849153</v>
      </c>
      <c r="GO16" s="1">
        <v>99.2659449986602</v>
      </c>
      <c r="GP16" s="1">
        <v>22.9906060912392</v>
      </c>
      <c r="GQ16" s="1">
        <v>27.8573152770258</v>
      </c>
      <c r="GR16" s="1">
        <v>40.1398176807912</v>
      </c>
      <c r="GS16" s="1">
        <v>36.7633292177376</v>
      </c>
      <c r="GT16" s="1">
        <v>40.7579885682026</v>
      </c>
      <c r="GU16" s="1">
        <v>27.499313476371</v>
      </c>
      <c r="GV16" s="1">
        <v>36.4392993307869</v>
      </c>
      <c r="GW16" s="1">
        <v>56.3153589675079</v>
      </c>
      <c r="GX16" s="1">
        <v>95.1093141466654</v>
      </c>
      <c r="GY16" s="1">
        <v>27.6048243395126</v>
      </c>
      <c r="GZ16" s="1">
        <v>14.2172456967366</v>
      </c>
      <c r="HA16" s="1">
        <v>19.985499749262</v>
      </c>
      <c r="HB16" s="1">
        <v>18.3531920547706</v>
      </c>
      <c r="HC16" s="1">
        <v>62.6580841758034</v>
      </c>
      <c r="HD16" s="1">
        <v>12.2392977781912</v>
      </c>
      <c r="HE16" s="1">
        <v>43.9705810966364</v>
      </c>
      <c r="HF16" s="1">
        <v>137.780270187663</v>
      </c>
      <c r="HG16" s="1">
        <v>19.4364174198898</v>
      </c>
      <c r="HH16" s="1">
        <v>86.8026258015175</v>
      </c>
      <c r="HI16" s="1">
        <v>28.7028660702449</v>
      </c>
      <c r="HJ16" s="1">
        <v>54.2173435772749</v>
      </c>
      <c r="HK16" s="1">
        <v>36.8440191221773</v>
      </c>
      <c r="HL16" s="1">
        <v>0.539992014252301</v>
      </c>
      <c r="HM16" s="1">
        <v>14.7798106665473</v>
      </c>
      <c r="HN16" s="1">
        <v>25.0054766091541</v>
      </c>
      <c r="HO16" s="1">
        <v>56.33743197888</v>
      </c>
      <c r="HP16" s="1">
        <v>36.9785837160798</v>
      </c>
      <c r="HQ16" s="1">
        <v>211.202272935347</v>
      </c>
      <c r="HR16" s="1">
        <v>54.9172708056391</v>
      </c>
      <c r="HS16" s="1">
        <v>37.1783890867681</v>
      </c>
      <c r="HT16" s="1">
        <v>28.5371670335604</v>
      </c>
      <c r="HU16" s="1">
        <v>29.2174749638855</v>
      </c>
      <c r="HV16" s="1">
        <v>72.0507761332473</v>
      </c>
      <c r="HW16" s="1">
        <v>21.7901707342313</v>
      </c>
      <c r="HX16" s="1">
        <v>35.6217405580026</v>
      </c>
      <c r="HY16" s="1">
        <v>62.9560321148386</v>
      </c>
      <c r="HZ16" s="1">
        <v>21.0947076747956</v>
      </c>
      <c r="IA16" s="1">
        <v>101.044784710675</v>
      </c>
      <c r="IB16" s="1">
        <v>19.0362910630801</v>
      </c>
      <c r="IC16" s="1">
        <v>32.258508338322</v>
      </c>
      <c r="ID16" s="1">
        <v>47.5598567265273</v>
      </c>
      <c r="IE16" s="1">
        <v>68.8576418890186</v>
      </c>
      <c r="IF16" s="1">
        <v>36.1027218200422</v>
      </c>
      <c r="IG16" s="1">
        <v>43.1147923330328</v>
      </c>
      <c r="IH16" s="1">
        <v>96.7689678501072</v>
      </c>
      <c r="II16" s="1">
        <v>19.5727578155398</v>
      </c>
      <c r="IJ16" s="1">
        <v>53.391596339959</v>
      </c>
      <c r="IK16" s="1">
        <v>132.308343463171</v>
      </c>
      <c r="IL16" s="1">
        <v>53.7860130851322</v>
      </c>
      <c r="IM16" s="1">
        <v>27.7426113993956</v>
      </c>
      <c r="IN16" s="1">
        <v>52.6309361083934</v>
      </c>
      <c r="IO16" s="1">
        <v>445.258408286355</v>
      </c>
      <c r="IP16" s="1">
        <v>6.86812812048342</v>
      </c>
      <c r="IQ16" s="1">
        <v>108.018176472002</v>
      </c>
      <c r="IR16" s="1">
        <v>93.8643043264111</v>
      </c>
      <c r="IS16" s="1">
        <v>159.389080087569</v>
      </c>
      <c r="IT16" s="1">
        <v>48.0665676869603</v>
      </c>
      <c r="IU16" s="1">
        <v>34.088385146273</v>
      </c>
      <c r="IV16" s="1">
        <v>39.0934841347212</v>
      </c>
      <c r="IW16" s="1">
        <v>26.8085291574356</v>
      </c>
      <c r="IX16" s="1">
        <v>86.6921198929129</v>
      </c>
      <c r="IY16" s="1">
        <v>85.6855592448653</v>
      </c>
      <c r="IZ16" s="1">
        <v>62.8791533546375</v>
      </c>
      <c r="JA16" s="1">
        <v>115.962613326941</v>
      </c>
      <c r="JB16" s="1">
        <v>29.1295980102429</v>
      </c>
      <c r="JC16" s="1">
        <v>116.409454470342</v>
      </c>
      <c r="JD16" s="1">
        <v>94.8109633781595</v>
      </c>
      <c r="JE16" s="1">
        <v>39.957063158433</v>
      </c>
      <c r="JF16" s="1">
        <v>56.2884844016707</v>
      </c>
      <c r="JG16" s="1">
        <v>34.345784314658</v>
      </c>
      <c r="JH16" s="1">
        <v>101.552694450233</v>
      </c>
      <c r="JI16" s="1">
        <v>76.5008006272406</v>
      </c>
      <c r="JJ16" s="1">
        <v>82.1861086295369</v>
      </c>
      <c r="JK16" s="1">
        <v>29.6974858572742</v>
      </c>
      <c r="JL16" s="1">
        <v>12.0409803857218</v>
      </c>
      <c r="JM16" s="1">
        <v>59.1311394128381</v>
      </c>
      <c r="JN16" s="1">
        <v>60.1612673584759</v>
      </c>
      <c r="JO16" s="1">
        <v>60.5554089343152</v>
      </c>
      <c r="JP16" s="1">
        <v>29.9682406678638</v>
      </c>
      <c r="JQ16" s="1">
        <v>128.117903645903</v>
      </c>
      <c r="JR16" s="1">
        <v>30.7362557673963</v>
      </c>
      <c r="JS16" s="1">
        <v>57.718050705573</v>
      </c>
      <c r="JT16" s="1">
        <v>86.2970743374439</v>
      </c>
      <c r="JU16" s="1">
        <v>31.8089825540959</v>
      </c>
      <c r="JV16" s="1">
        <v>44.4802681756775</v>
      </c>
      <c r="JW16" s="1">
        <v>43.4282559902122</v>
      </c>
      <c r="JX16" s="1">
        <v>100.264031228553</v>
      </c>
      <c r="JY16" s="1">
        <v>92.3105070026213</v>
      </c>
      <c r="JZ16" s="1">
        <v>72.1585750759779</v>
      </c>
      <c r="KA16" s="1">
        <v>31.4720949856546</v>
      </c>
      <c r="KB16" s="1">
        <v>62.662131726564</v>
      </c>
      <c r="KC16" s="1">
        <v>40.9692178532901</v>
      </c>
      <c r="KD16" s="1">
        <v>77.8076333784569</v>
      </c>
      <c r="KE16" s="1">
        <v>64.5934091047807</v>
      </c>
      <c r="KF16" s="1">
        <v>124.334545135498</v>
      </c>
      <c r="KG16" s="1">
        <v>52.67123986713</v>
      </c>
      <c r="KH16" s="1">
        <v>29.3906004578938</v>
      </c>
      <c r="KI16" s="1">
        <v>121.869999972257</v>
      </c>
      <c r="KJ16" s="1">
        <v>58.1285074802871</v>
      </c>
      <c r="KK16" s="1">
        <v>83.3912422514798</v>
      </c>
      <c r="KL16" s="1">
        <v>35.9219481136052</v>
      </c>
      <c r="KM16" s="1">
        <v>51.3380436010836</v>
      </c>
      <c r="KN16" s="1">
        <v>41.5582061255736</v>
      </c>
      <c r="KO16" s="1">
        <v>44.5234120618324</v>
      </c>
      <c r="KP16" s="1">
        <v>26.994335935089</v>
      </c>
      <c r="KQ16" s="1">
        <v>22.5962741359721</v>
      </c>
      <c r="KR16" s="1">
        <v>22.9031688481434</v>
      </c>
      <c r="KS16" s="1">
        <v>114.302835215407</v>
      </c>
      <c r="KT16" s="1">
        <v>25.2921112393506</v>
      </c>
      <c r="KU16" s="1">
        <v>55.5597094789376</v>
      </c>
      <c r="KV16" s="1">
        <v>31.1379644285362</v>
      </c>
      <c r="KW16" s="1">
        <v>47.2902324769513</v>
      </c>
      <c r="KX16" s="1">
        <v>105.65532185183</v>
      </c>
      <c r="KY16" s="1">
        <v>43.331529763703</v>
      </c>
      <c r="KZ16" s="1">
        <v>11.1958989498497</v>
      </c>
      <c r="LA16" s="1">
        <v>31.9903659317317</v>
      </c>
      <c r="LB16" s="1">
        <v>49.7238771839804</v>
      </c>
      <c r="LC16" s="1">
        <v>52.7625547369657</v>
      </c>
      <c r="LD16" s="1">
        <v>46.5379656299639</v>
      </c>
      <c r="LE16" s="1">
        <v>141.4846522222</v>
      </c>
      <c r="LF16" s="1">
        <v>21.1450743857014</v>
      </c>
      <c r="LG16" s="1">
        <v>39.4175705651237</v>
      </c>
      <c r="LH16" s="1">
        <v>40.9160049954628</v>
      </c>
      <c r="LI16" s="1">
        <v>27.1168750604278</v>
      </c>
      <c r="LJ16" s="1">
        <v>39.2848864468661</v>
      </c>
      <c r="LK16" s="1">
        <v>167.826536203348</v>
      </c>
      <c r="LL16" s="1">
        <v>58.7572900012045</v>
      </c>
      <c r="LM16" s="1">
        <v>100.867238973496</v>
      </c>
      <c r="LN16" s="1">
        <v>132.538122923368</v>
      </c>
      <c r="LO16" s="1">
        <v>9.80980521873646</v>
      </c>
      <c r="LP16" s="1">
        <v>80.6471621611679</v>
      </c>
      <c r="LQ16" s="1">
        <v>32.101209878373</v>
      </c>
      <c r="LR16" s="1">
        <v>32.3029546304183</v>
      </c>
      <c r="LS16" s="1">
        <v>31.1281879573127</v>
      </c>
      <c r="LT16" s="1">
        <v>12.1811328558355</v>
      </c>
      <c r="LU16" s="1">
        <v>21.3777389963549</v>
      </c>
      <c r="LV16" s="1">
        <v>44.7138376464357</v>
      </c>
      <c r="LW16" s="1">
        <v>137.965245607434</v>
      </c>
      <c r="LX16" s="1">
        <v>24.223894467975</v>
      </c>
      <c r="LZ16" s="1">
        <v>130.558937398573</v>
      </c>
      <c r="MA16" s="1">
        <v>47.727644422527</v>
      </c>
      <c r="MB16" s="1">
        <v>18.8777821151779</v>
      </c>
      <c r="MC16" s="1">
        <v>25.9027460215101</v>
      </c>
      <c r="MD16" s="1">
        <v>2.97725513926868</v>
      </c>
      <c r="ME16" s="1">
        <v>51.3726937466754</v>
      </c>
      <c r="MF16" s="1">
        <v>48.3409940890308</v>
      </c>
      <c r="MG16" s="1">
        <v>22.3876331501975</v>
      </c>
      <c r="MH16" s="1">
        <v>45.0399919927851</v>
      </c>
      <c r="MI16" s="1">
        <v>17.9306989865319</v>
      </c>
      <c r="MJ16" s="1">
        <v>39.0219317349521</v>
      </c>
      <c r="MK16" s="1">
        <v>48.4821535102764</v>
      </c>
      <c r="ML16" s="1">
        <v>56.5901927285869</v>
      </c>
      <c r="MM16" s="1">
        <v>41.2248320576531</v>
      </c>
    </row>
    <row r="17">
      <c r="A17" s="1">
        <v>2015.0</v>
      </c>
      <c r="B17" s="1">
        <v>4.0</v>
      </c>
      <c r="C17" s="1">
        <v>28.4862092260312</v>
      </c>
      <c r="D17" s="1">
        <v>41.161168465851</v>
      </c>
      <c r="E17" s="1">
        <v>38.9064710178072</v>
      </c>
      <c r="F17" s="1">
        <v>80.3852623546987</v>
      </c>
      <c r="G17" s="1">
        <v>75.586190359933</v>
      </c>
      <c r="H17" s="1">
        <v>51.7038637787579</v>
      </c>
      <c r="I17" s="1">
        <v>36.4487644900554</v>
      </c>
      <c r="J17" s="1">
        <v>69.1919103732506</v>
      </c>
      <c r="K17" s="1">
        <v>61.008333387829</v>
      </c>
      <c r="L17" s="1">
        <v>31.1169469722933</v>
      </c>
      <c r="M17" s="1">
        <v>39.9454993264452</v>
      </c>
      <c r="N17" s="1">
        <v>9.41839609214135</v>
      </c>
      <c r="O17" s="1">
        <v>25.4179350741544</v>
      </c>
      <c r="P17" s="1">
        <v>44.4415401814998</v>
      </c>
      <c r="Q17" s="1">
        <v>50.1421064944018</v>
      </c>
      <c r="R17" s="1">
        <v>72.932142711821</v>
      </c>
      <c r="S17" s="1">
        <v>57.4429464233734</v>
      </c>
      <c r="T17" s="1">
        <v>54.6986360259533</v>
      </c>
      <c r="U17" s="1">
        <v>19.2590613672666</v>
      </c>
      <c r="V17" s="1">
        <v>49.2735612224329</v>
      </c>
      <c r="W17" s="1">
        <v>123.033274045529</v>
      </c>
      <c r="X17" s="1">
        <v>103.425352951514</v>
      </c>
      <c r="Y17" s="1">
        <v>76.3734421702882</v>
      </c>
      <c r="Z17" s="1">
        <v>19.704964365278</v>
      </c>
      <c r="AA17" s="1">
        <v>88.5958281755866</v>
      </c>
      <c r="AB17" s="1">
        <v>53.9682182078141</v>
      </c>
      <c r="AC17" s="1">
        <v>110.358640537001</v>
      </c>
      <c r="AD17" s="1">
        <v>13.1768360209051</v>
      </c>
      <c r="AE17" s="1">
        <v>65.6456687153373</v>
      </c>
      <c r="AF17" s="1">
        <v>123.585957798253</v>
      </c>
      <c r="AG17" s="1">
        <v>44.1147688194684</v>
      </c>
      <c r="AH17" s="1">
        <v>68.0231268520365</v>
      </c>
      <c r="AI17" s="1">
        <v>692.854759579613</v>
      </c>
      <c r="AJ17" s="1">
        <v>132.626509088826</v>
      </c>
      <c r="AK17" s="1">
        <v>12.7427089984586</v>
      </c>
      <c r="AL17" s="1">
        <v>32.40090985421</v>
      </c>
      <c r="AM17" s="1">
        <v>26.5594484970794</v>
      </c>
      <c r="AN17" s="1">
        <v>120.627499573876</v>
      </c>
      <c r="AO17" s="1">
        <v>33.4415716934495</v>
      </c>
      <c r="AP17" s="1">
        <v>31.4709308267346</v>
      </c>
      <c r="AQ17" s="1">
        <v>414.434999738421</v>
      </c>
      <c r="AR17" s="1">
        <v>32.083793852474</v>
      </c>
      <c r="AS17" s="2">
        <v>1191.50174741415</v>
      </c>
      <c r="AT17" s="1">
        <v>288.643754493401</v>
      </c>
      <c r="AU17" s="1">
        <v>47.3374215888981</v>
      </c>
      <c r="AV17" s="1">
        <v>142.530713762556</v>
      </c>
      <c r="AW17" s="1">
        <v>17.9821428571429</v>
      </c>
      <c r="AX17" s="1">
        <v>46.2514157349777</v>
      </c>
      <c r="AY17" s="1">
        <v>94.32225803521</v>
      </c>
      <c r="AZ17" s="1">
        <v>40.3083615750438</v>
      </c>
      <c r="BA17" s="1">
        <v>21.2388527761738</v>
      </c>
      <c r="BB17" s="1">
        <v>67.5840040289944</v>
      </c>
      <c r="BC17" s="1">
        <v>64.3802630107617</v>
      </c>
      <c r="BD17" s="1">
        <v>91.0197505552716</v>
      </c>
      <c r="BE17" s="1">
        <v>38.5471432095482</v>
      </c>
      <c r="BF17" s="1">
        <v>57.4230192986878</v>
      </c>
      <c r="BG17" s="1">
        <v>40.3765217256682</v>
      </c>
      <c r="BH17" s="1">
        <v>43.4005010631059</v>
      </c>
      <c r="BI17" s="1">
        <v>55.008147702783</v>
      </c>
      <c r="BJ17" s="1">
        <v>122.153640142422</v>
      </c>
      <c r="BK17" s="1">
        <v>40.057056512086</v>
      </c>
      <c r="BL17" s="1">
        <v>54.9286248543882</v>
      </c>
      <c r="BM17" s="1">
        <v>84.1836146040708</v>
      </c>
      <c r="BN17" s="1">
        <v>23.6796895854546</v>
      </c>
      <c r="BO17" s="1">
        <v>61.1551038800398</v>
      </c>
      <c r="BP17" s="1">
        <v>13.1926095372155</v>
      </c>
      <c r="BQ17" s="1">
        <v>103.803264745746</v>
      </c>
      <c r="BR17" s="1">
        <v>26.041213548501</v>
      </c>
      <c r="BS17" s="1">
        <v>14.7408251350307</v>
      </c>
      <c r="BT17" s="1">
        <v>67.379714600995</v>
      </c>
      <c r="BU17" s="1">
        <v>49.071018932977</v>
      </c>
      <c r="BV17" s="1">
        <v>124.593661083798</v>
      </c>
      <c r="BW17" s="1">
        <v>34.2466245792706</v>
      </c>
      <c r="BX17" s="1">
        <v>67.4127575828617</v>
      </c>
      <c r="BY17" s="1">
        <v>20.7475722908322</v>
      </c>
      <c r="BZ17" s="1">
        <v>9.87776195273306</v>
      </c>
      <c r="CA17" s="1">
        <v>15.6292259514276</v>
      </c>
      <c r="CB17" s="1">
        <v>55.4273547822769</v>
      </c>
      <c r="CC17" s="1">
        <v>77.074870060314</v>
      </c>
      <c r="CD17" s="1">
        <v>71.6524499089924</v>
      </c>
      <c r="CE17" s="1">
        <v>47.6866927311002</v>
      </c>
      <c r="CF17" s="1">
        <v>39.4352077711052</v>
      </c>
      <c r="CG17" s="1">
        <v>74.2706977267831</v>
      </c>
      <c r="CH17" s="1">
        <v>46.9302044594428</v>
      </c>
      <c r="CI17" s="1">
        <v>66.8760315231052</v>
      </c>
      <c r="CJ17" s="1">
        <v>61.7861034050506</v>
      </c>
      <c r="CK17" s="1">
        <v>24.9969393638096</v>
      </c>
      <c r="CL17" s="1">
        <v>34.7916535665749</v>
      </c>
      <c r="CM17" s="1">
        <v>99.039182328777</v>
      </c>
      <c r="CN17" s="1">
        <v>80.8507147289458</v>
      </c>
      <c r="CO17" s="1">
        <v>48.8201296257098</v>
      </c>
      <c r="CP17" s="1">
        <v>44.8352860714064</v>
      </c>
      <c r="CQ17" s="1">
        <v>50.1913462977459</v>
      </c>
      <c r="CR17" s="1">
        <v>51.7165049257383</v>
      </c>
      <c r="CS17" s="1">
        <v>82.1690477643694</v>
      </c>
      <c r="CT17" s="1">
        <v>45.9624548479096</v>
      </c>
      <c r="CU17" s="1">
        <v>56.7395839326621</v>
      </c>
      <c r="CV17" s="1">
        <v>21.8411770583306</v>
      </c>
      <c r="CW17" s="1">
        <v>103.426167292131</v>
      </c>
      <c r="CX17" s="1">
        <v>42.8659306380985</v>
      </c>
      <c r="CY17" s="1">
        <v>86.0885851356386</v>
      </c>
      <c r="CZ17" s="1">
        <v>42.7921843059333</v>
      </c>
      <c r="DA17" s="1">
        <v>73.9819284401572</v>
      </c>
      <c r="DB17" s="1">
        <v>54.5422914133684</v>
      </c>
      <c r="DC17" s="1">
        <v>44.0122143295569</v>
      </c>
      <c r="DD17" s="1">
        <v>72.6174024281125</v>
      </c>
      <c r="DE17" s="1">
        <v>46.4943793863003</v>
      </c>
      <c r="DF17" s="1">
        <v>36.3249609642</v>
      </c>
      <c r="DG17" s="1">
        <v>54.045229214163</v>
      </c>
      <c r="DH17" s="1">
        <v>21.9376869170044</v>
      </c>
      <c r="DI17" s="1">
        <v>23.1699205126081</v>
      </c>
      <c r="DJ17" s="1">
        <v>16.8587068455394</v>
      </c>
      <c r="DK17" s="1">
        <v>41.003168993967</v>
      </c>
      <c r="DL17" s="1">
        <v>93.0848443699948</v>
      </c>
      <c r="DM17" s="1">
        <v>9.60357224147097</v>
      </c>
      <c r="DN17" s="1">
        <v>15.8621611402745</v>
      </c>
      <c r="DO17" s="1">
        <v>18.2026673031712</v>
      </c>
      <c r="DP17" s="1">
        <v>148.232498457907</v>
      </c>
      <c r="DQ17" s="1">
        <v>23.701834743689</v>
      </c>
      <c r="DR17" s="1">
        <v>117.486666361491</v>
      </c>
      <c r="DS17" s="1">
        <v>55.5018476026526</v>
      </c>
      <c r="DT17" s="1">
        <v>13.8432027909145</v>
      </c>
      <c r="DU17" s="1">
        <v>41.7463750641398</v>
      </c>
      <c r="DW17" s="1">
        <v>108.188435070625</v>
      </c>
      <c r="DX17" s="1">
        <v>110.43068694487</v>
      </c>
      <c r="DY17" s="1">
        <v>72.6742020136197</v>
      </c>
      <c r="DZ17" s="1">
        <v>40.3032299449236</v>
      </c>
      <c r="EA17" s="1">
        <v>17.0753287687584</v>
      </c>
      <c r="EB17" s="1">
        <v>28.6017840166657</v>
      </c>
      <c r="EC17" s="1">
        <v>27.3852024187013</v>
      </c>
      <c r="ED17" s="1">
        <v>69.9840378331391</v>
      </c>
      <c r="EE17" s="1">
        <v>34.5782283103154</v>
      </c>
      <c r="EF17" s="1">
        <v>161.513378244348</v>
      </c>
      <c r="EG17" s="1">
        <v>203.462290772985</v>
      </c>
      <c r="EH17" s="1">
        <v>39.1059133941717</v>
      </c>
      <c r="EI17" s="1">
        <v>49.3909773153723</v>
      </c>
      <c r="EJ17" s="1">
        <v>7.47588655373045</v>
      </c>
      <c r="EK17" s="1">
        <v>90.0592242077855</v>
      </c>
      <c r="EL17" s="1">
        <v>63.2793178235457</v>
      </c>
      <c r="EM17" s="1">
        <v>33.9745398542056</v>
      </c>
      <c r="EN17" s="1">
        <v>80.3152698456516</v>
      </c>
      <c r="EO17" s="1">
        <v>10.8508174818808</v>
      </c>
      <c r="EP17" s="1">
        <v>22.627937237609</v>
      </c>
      <c r="EQ17" s="1">
        <v>13.9694659269187</v>
      </c>
      <c r="ER17" s="1">
        <v>78.5612494124902</v>
      </c>
      <c r="ES17" s="1">
        <v>165.894277053473</v>
      </c>
      <c r="ET17" s="1">
        <v>103.140760618257</v>
      </c>
      <c r="EU17" s="1">
        <v>40.1321829605614</v>
      </c>
      <c r="EV17" s="1">
        <v>92.8972836979651</v>
      </c>
      <c r="EW17" s="1">
        <v>24.7136390037993</v>
      </c>
      <c r="EX17" s="1">
        <v>91.0900148276781</v>
      </c>
      <c r="EY17" s="1">
        <v>33.8183081973216</v>
      </c>
      <c r="EZ17" s="1">
        <v>15.045040191214</v>
      </c>
      <c r="FB17" s="1">
        <v>20.7039321432713</v>
      </c>
      <c r="FC17" s="1">
        <v>57.7675132751465</v>
      </c>
      <c r="FD17" s="1">
        <v>76.7895394813248</v>
      </c>
      <c r="FE17" s="1">
        <v>26.1012478525919</v>
      </c>
      <c r="FF17" s="1">
        <v>31.1160926126517</v>
      </c>
      <c r="FG17" s="1">
        <v>76.6523547197284</v>
      </c>
      <c r="FH17" s="1">
        <v>19.0536091638422</v>
      </c>
      <c r="FI17" s="1">
        <v>47.5880670332651</v>
      </c>
      <c r="FJ17" s="1">
        <v>43.8275319455251</v>
      </c>
      <c r="FK17" s="1">
        <v>9.7292713068181</v>
      </c>
      <c r="FL17" s="1">
        <v>16.0865143794211</v>
      </c>
      <c r="FM17" s="1">
        <v>48.4543726168007</v>
      </c>
      <c r="FN17" s="1">
        <v>78.7077784978223</v>
      </c>
      <c r="FO17" s="1">
        <v>26.0659478214648</v>
      </c>
      <c r="FP17" s="1">
        <v>71.5545240129743</v>
      </c>
      <c r="FQ17" s="1">
        <v>29.9278436407752</v>
      </c>
      <c r="FR17" s="1">
        <v>30.4566648881615</v>
      </c>
      <c r="FS17" s="1">
        <v>39.532954802511</v>
      </c>
      <c r="FT17" s="1">
        <v>43.4068694347743</v>
      </c>
      <c r="FU17" s="1">
        <v>103.813121890953</v>
      </c>
      <c r="FV17" s="1">
        <v>60.212202416833</v>
      </c>
      <c r="FW17" s="1">
        <v>151.979013353872</v>
      </c>
      <c r="FX17" s="1">
        <v>61.3871753992097</v>
      </c>
      <c r="FY17" s="1">
        <v>3.59400441186699</v>
      </c>
      <c r="FZ17" s="1">
        <v>38.3457323714086</v>
      </c>
      <c r="GA17" s="1">
        <v>58.4492701264715</v>
      </c>
      <c r="GB17" s="1">
        <v>83.6973888354885</v>
      </c>
      <c r="GC17" s="1">
        <v>72.9352636705213</v>
      </c>
      <c r="GD17" s="1">
        <v>20.151454096634</v>
      </c>
      <c r="GE17" s="1">
        <v>75.5851575973276</v>
      </c>
      <c r="GF17" s="1">
        <v>20.2416666605017</v>
      </c>
      <c r="GG17" s="1">
        <v>209.240241981502</v>
      </c>
      <c r="GH17" s="1">
        <v>95.6440875811501</v>
      </c>
      <c r="GI17" s="1">
        <v>30.1136907792874</v>
      </c>
      <c r="GJ17" s="1">
        <v>61.2590271592392</v>
      </c>
      <c r="GK17" s="1">
        <v>32.4895060768949</v>
      </c>
      <c r="GL17" s="1">
        <v>180.547142755418</v>
      </c>
      <c r="GM17" s="1">
        <v>32.2442622939095</v>
      </c>
      <c r="GN17" s="1">
        <v>48.0894229124147</v>
      </c>
      <c r="GO17" s="1">
        <v>97.9738867249304</v>
      </c>
      <c r="GP17" s="1">
        <v>23.0920633588518</v>
      </c>
      <c r="GQ17" s="1">
        <v>27.5222942029235</v>
      </c>
      <c r="GR17" s="1">
        <v>37.7292153624826</v>
      </c>
      <c r="GS17" s="1">
        <v>36.7623457072518</v>
      </c>
      <c r="GT17" s="1">
        <v>40.9177583257433</v>
      </c>
      <c r="GU17" s="1">
        <v>28.109116427264</v>
      </c>
      <c r="GV17" s="1">
        <v>37.4194479877759</v>
      </c>
      <c r="GW17" s="1">
        <v>52.5770508039356</v>
      </c>
      <c r="GX17" s="1">
        <v>93.2630401854377</v>
      </c>
      <c r="GY17" s="1">
        <v>27.5129948298858</v>
      </c>
      <c r="GZ17" s="1">
        <v>14.0208085477522</v>
      </c>
      <c r="HA17" s="1">
        <v>20.2866871596344</v>
      </c>
      <c r="HB17" s="1">
        <v>18.7193791082063</v>
      </c>
      <c r="HC17" s="1">
        <v>72.1161902291434</v>
      </c>
      <c r="HD17" s="1">
        <v>12.6231494180766</v>
      </c>
      <c r="HE17" s="1">
        <v>44.6974055967293</v>
      </c>
      <c r="HF17" s="1">
        <v>138.36209918959</v>
      </c>
      <c r="HG17" s="1">
        <v>19.8888087075978</v>
      </c>
      <c r="HH17" s="1">
        <v>83.3572085286072</v>
      </c>
      <c r="HI17" s="1">
        <v>27.986667216654</v>
      </c>
      <c r="HJ17" s="1">
        <v>55.3060822390948</v>
      </c>
      <c r="HK17" s="1">
        <v>37.5751763849045</v>
      </c>
      <c r="HL17" s="1">
        <v>0.531934702851993</v>
      </c>
      <c r="HM17" s="1">
        <v>14.0185590555523</v>
      </c>
      <c r="HN17" s="1">
        <v>26.312040085841</v>
      </c>
      <c r="HO17" s="1">
        <v>56.1734013707372</v>
      </c>
      <c r="HP17" s="1">
        <v>37.2314547913033</v>
      </c>
      <c r="HQ17" s="1">
        <v>219.19952465239</v>
      </c>
      <c r="HR17" s="1">
        <v>58.2740296455222</v>
      </c>
      <c r="HS17" s="1">
        <v>36.5503698462386</v>
      </c>
      <c r="HT17" s="1">
        <v>29.2083995010786</v>
      </c>
      <c r="HU17" s="1">
        <v>29.5121180629938</v>
      </c>
      <c r="HV17" s="1">
        <v>72.1252360187287</v>
      </c>
      <c r="HW17" s="1">
        <v>22.1102934400877</v>
      </c>
      <c r="HX17" s="1">
        <v>35.9141072352072</v>
      </c>
      <c r="HY17" s="1">
        <v>62.3020331054223</v>
      </c>
      <c r="HZ17" s="1">
        <v>21.0616402103823</v>
      </c>
      <c r="IA17" s="1">
        <v>102.292702760903</v>
      </c>
      <c r="IB17" s="1">
        <v>19.0574229980478</v>
      </c>
      <c r="IC17" s="1">
        <v>32.279191376995</v>
      </c>
      <c r="ID17" s="1">
        <v>48.9887717588324</v>
      </c>
      <c r="IE17" s="1">
        <v>67.7297975485734</v>
      </c>
      <c r="IF17" s="1">
        <v>35.4601911453028</v>
      </c>
      <c r="IG17" s="1">
        <v>43.0954118100148</v>
      </c>
      <c r="IH17" s="1">
        <v>95.5145789159024</v>
      </c>
      <c r="II17" s="1">
        <v>20.1728584301958</v>
      </c>
      <c r="IJ17" s="1">
        <v>52.9165109470834</v>
      </c>
      <c r="IK17" s="1">
        <v>132.357007689508</v>
      </c>
      <c r="IL17" s="1">
        <v>55.363401256745</v>
      </c>
      <c r="IM17" s="1">
        <v>28.5228789405238</v>
      </c>
      <c r="IN17" s="1">
        <v>51.4552336538388</v>
      </c>
      <c r="IO17" s="1">
        <v>457.95595296224</v>
      </c>
      <c r="IP17" s="1">
        <v>6.88788733063475</v>
      </c>
      <c r="IQ17" s="1">
        <v>111.680144759227</v>
      </c>
      <c r="IR17" s="1">
        <v>93.1193786181431</v>
      </c>
      <c r="IS17" s="1">
        <v>160.670058689938</v>
      </c>
      <c r="IT17" s="1">
        <v>46.926978002928</v>
      </c>
      <c r="IU17" s="1">
        <v>33.7128378703577</v>
      </c>
      <c r="IV17" s="1">
        <v>40.1656216370852</v>
      </c>
      <c r="IW17" s="1">
        <v>26.9056092844147</v>
      </c>
      <c r="IX17" s="1">
        <v>86.722526526393</v>
      </c>
      <c r="IY17" s="1">
        <v>88.3131168842463</v>
      </c>
      <c r="IZ17" s="1">
        <v>68.5488258061906</v>
      </c>
      <c r="JA17" s="1">
        <v>119.449224946738</v>
      </c>
      <c r="JB17" s="1">
        <v>29.1223548176463</v>
      </c>
      <c r="JC17" s="1">
        <v>117.888488342028</v>
      </c>
      <c r="JD17" s="1">
        <v>94.7901733977853</v>
      </c>
      <c r="JE17" s="1">
        <v>40.0347771198846</v>
      </c>
      <c r="JF17" s="1">
        <v>58.0286797364292</v>
      </c>
      <c r="JG17" s="1">
        <v>34.7070927437389</v>
      </c>
      <c r="JH17" s="1">
        <v>103.146704272713</v>
      </c>
      <c r="JI17" s="1">
        <v>77.4569327915801</v>
      </c>
      <c r="JJ17" s="1">
        <v>83.3068115075614</v>
      </c>
      <c r="JK17" s="1">
        <v>29.2780903630718</v>
      </c>
      <c r="JL17" s="1">
        <v>12.2184675246949</v>
      </c>
      <c r="JM17" s="1">
        <v>60.6921731101903</v>
      </c>
      <c r="JN17" s="1">
        <v>58.3989881740526</v>
      </c>
      <c r="JO17" s="1">
        <v>62.2642367925792</v>
      </c>
      <c r="JP17" s="1">
        <v>29.2666872984076</v>
      </c>
      <c r="JQ17" s="1">
        <v>127.91358817809</v>
      </c>
      <c r="JR17" s="1">
        <v>30.9321669393292</v>
      </c>
      <c r="JS17" s="1">
        <v>58.6552472231052</v>
      </c>
      <c r="JT17" s="1">
        <v>84.7907369084788</v>
      </c>
      <c r="JU17" s="1">
        <v>31.3634984200913</v>
      </c>
      <c r="JV17" s="1">
        <v>43.6245717117419</v>
      </c>
      <c r="JW17" s="1">
        <v>44.4365133224071</v>
      </c>
      <c r="JX17" s="1">
        <v>101.861809750636</v>
      </c>
      <c r="JY17" s="1">
        <v>86.9020518703451</v>
      </c>
      <c r="JZ17" s="1">
        <v>70.6831594205492</v>
      </c>
      <c r="KA17" s="1">
        <v>30.7931762256124</v>
      </c>
      <c r="KB17" s="1">
        <v>61.7813041863807</v>
      </c>
      <c r="KC17" s="1">
        <v>39.9771713779271</v>
      </c>
      <c r="KD17" s="1">
        <v>76.5476936911454</v>
      </c>
      <c r="KE17" s="1">
        <v>66.4690476372128</v>
      </c>
      <c r="KF17" s="1">
        <v>126.052619389125</v>
      </c>
      <c r="KG17" s="1">
        <v>53.7302137458102</v>
      </c>
      <c r="KH17" s="1">
        <v>30.0210103197509</v>
      </c>
      <c r="KI17" s="1">
        <v>124.650238218762</v>
      </c>
      <c r="KJ17" s="1">
        <v>60.0743225111239</v>
      </c>
      <c r="KK17" s="1">
        <v>81.6841183157113</v>
      </c>
      <c r="KL17" s="1">
        <v>36.3219824710675</v>
      </c>
      <c r="KM17" s="1">
        <v>51.009487812447</v>
      </c>
      <c r="KN17" s="1">
        <v>41.1424880352254</v>
      </c>
      <c r="KO17" s="1">
        <v>44.0000819298874</v>
      </c>
      <c r="KP17" s="1">
        <v>28.8811591667139</v>
      </c>
      <c r="KQ17" s="1">
        <v>21.8669878276499</v>
      </c>
      <c r="KR17" s="1">
        <v>21.7729718791485</v>
      </c>
      <c r="KS17" s="1">
        <v>111.68780491737</v>
      </c>
      <c r="KT17" s="1">
        <v>25.4422978481977</v>
      </c>
      <c r="KU17" s="1">
        <v>56.3299940675601</v>
      </c>
      <c r="KV17" s="1">
        <v>31.5240403966747</v>
      </c>
      <c r="KW17" s="1">
        <v>49.0014821017137</v>
      </c>
      <c r="KX17" s="1">
        <v>104.506517331114</v>
      </c>
      <c r="KY17" s="1">
        <v>43.3867621692357</v>
      </c>
      <c r="KZ17" s="1">
        <v>11.3383411193744</v>
      </c>
      <c r="LA17" s="1">
        <v>32.002741905556</v>
      </c>
      <c r="LB17" s="1">
        <v>47.6699220804948</v>
      </c>
      <c r="LC17" s="1">
        <v>52.6933749863367</v>
      </c>
      <c r="LD17" s="1">
        <v>46.2326685780049</v>
      </c>
      <c r="LE17" s="1">
        <v>135.869577720618</v>
      </c>
      <c r="LF17" s="1">
        <v>21.4604146138599</v>
      </c>
      <c r="LG17" s="1">
        <v>38.5354584364736</v>
      </c>
      <c r="LH17" s="1">
        <v>40.666595511156</v>
      </c>
      <c r="LI17" s="1">
        <v>27.5062003410137</v>
      </c>
      <c r="LJ17" s="1">
        <v>39.5151191893078</v>
      </c>
      <c r="LK17" s="1">
        <v>165.465271982237</v>
      </c>
      <c r="LL17" s="1">
        <v>58.3018017398122</v>
      </c>
      <c r="LM17" s="1">
        <v>105.271964541199</v>
      </c>
      <c r="LN17" s="1">
        <v>134.659653454802</v>
      </c>
      <c r="LO17" s="1">
        <v>9.45455917121424</v>
      </c>
      <c r="LP17" s="1">
        <v>81.8898064176096</v>
      </c>
      <c r="LQ17" s="1">
        <v>32.907037220792</v>
      </c>
      <c r="LR17" s="1">
        <v>32.7499998637608</v>
      </c>
      <c r="LS17" s="1">
        <v>30.6839489733864</v>
      </c>
      <c r="LT17" s="1">
        <v>12.8373685996106</v>
      </c>
      <c r="LU17" s="1">
        <v>24.0518222119911</v>
      </c>
      <c r="LV17" s="1">
        <v>47.5489832649795</v>
      </c>
      <c r="LW17" s="1">
        <v>158.878817369975</v>
      </c>
      <c r="LX17" s="1">
        <v>24.3507368761551</v>
      </c>
      <c r="LZ17" s="1">
        <v>127.94298985764</v>
      </c>
      <c r="MA17" s="1">
        <v>46.9975298991112</v>
      </c>
      <c r="MB17" s="1">
        <v>18.4566024502839</v>
      </c>
      <c r="MC17" s="1">
        <v>27.0933658152328</v>
      </c>
      <c r="MD17" s="1">
        <v>2.94047718981604</v>
      </c>
      <c r="ME17" s="1">
        <v>58.7047694366573</v>
      </c>
      <c r="MF17" s="1">
        <v>48.5046774541027</v>
      </c>
      <c r="MG17" s="1">
        <v>22.0310552777618</v>
      </c>
      <c r="MH17" s="1">
        <v>46.0072459787313</v>
      </c>
      <c r="MI17" s="1">
        <v>18.1922904041498</v>
      </c>
      <c r="MJ17" s="1">
        <v>41.296904700143</v>
      </c>
      <c r="MK17" s="1">
        <v>47.1680639943134</v>
      </c>
      <c r="ML17" s="1">
        <v>55.3433874463516</v>
      </c>
      <c r="MM17" s="1">
        <v>45.8226793148766</v>
      </c>
    </row>
    <row r="18">
      <c r="A18" s="1">
        <v>2015.0</v>
      </c>
      <c r="B18" s="1">
        <v>5.0</v>
      </c>
      <c r="C18" s="1">
        <v>28.8780235219018</v>
      </c>
      <c r="D18" s="1">
        <v>43.556215949113</v>
      </c>
      <c r="E18" s="1">
        <v>39.8762135229657</v>
      </c>
      <c r="F18" s="1">
        <v>82.0684919486364</v>
      </c>
      <c r="G18" s="1">
        <v>77.9130002975464</v>
      </c>
      <c r="H18" s="1">
        <v>52.5208344886303</v>
      </c>
      <c r="I18" s="1">
        <v>39.2900873530412</v>
      </c>
      <c r="J18" s="1">
        <v>70.1282190201534</v>
      </c>
      <c r="K18" s="1">
        <v>57.0269998550415</v>
      </c>
      <c r="L18" s="1">
        <v>30.1622180683935</v>
      </c>
      <c r="M18" s="1">
        <v>39.6726105533689</v>
      </c>
      <c r="N18" s="1">
        <v>9.72972706900433</v>
      </c>
      <c r="O18" s="1">
        <v>25.2161740708685</v>
      </c>
      <c r="P18" s="1">
        <v>46.347602870519</v>
      </c>
      <c r="Q18" s="1">
        <v>53.2436267639741</v>
      </c>
      <c r="R18" s="1">
        <v>76.5075004577636</v>
      </c>
      <c r="S18" s="1">
        <v>54.873402692679</v>
      </c>
      <c r="T18" s="1">
        <v>55.7245843430239</v>
      </c>
      <c r="U18" s="1">
        <v>17.6910081408645</v>
      </c>
      <c r="V18" s="1">
        <v>50.4915254878293</v>
      </c>
      <c r="W18" s="1">
        <v>121.974358963668</v>
      </c>
      <c r="X18" s="1">
        <v>102.563533418993</v>
      </c>
      <c r="Y18" s="1">
        <v>75.1638930566716</v>
      </c>
      <c r="Z18" s="1">
        <v>21.3487249851227</v>
      </c>
      <c r="AA18" s="1">
        <v>91.2953313680675</v>
      </c>
      <c r="AB18" s="1">
        <v>51.3762172320324</v>
      </c>
      <c r="AC18" s="1">
        <v>107.187319962574</v>
      </c>
      <c r="AD18" s="1">
        <v>13.010647201521</v>
      </c>
      <c r="AE18" s="1">
        <v>68.1718350059494</v>
      </c>
      <c r="AF18" s="1">
        <v>120.736298260029</v>
      </c>
      <c r="AG18" s="1">
        <v>49.9196758995037</v>
      </c>
      <c r="AH18" s="1">
        <v>69.0578875752168</v>
      </c>
      <c r="AI18" s="1">
        <v>683.685247802734</v>
      </c>
      <c r="AJ18" s="1">
        <v>128.064409329991</v>
      </c>
      <c r="AK18" s="1">
        <v>13.4317639448133</v>
      </c>
      <c r="AL18" s="1">
        <v>31.8440232390513</v>
      </c>
      <c r="AM18" s="1">
        <v>25.3410248013843</v>
      </c>
      <c r="AN18" s="1">
        <v>119.719142055544</v>
      </c>
      <c r="AO18" s="1">
        <v>33.469918543253</v>
      </c>
      <c r="AP18" s="1">
        <v>31.8789318261013</v>
      </c>
      <c r="AQ18" s="1">
        <v>393.571001434326</v>
      </c>
      <c r="AR18" s="1">
        <v>33.8247055237802</v>
      </c>
      <c r="AS18" s="2">
        <v>1201.61368045531</v>
      </c>
      <c r="AT18" s="1">
        <v>287.277026962822</v>
      </c>
      <c r="AU18" s="1">
        <v>49.1808499923976</v>
      </c>
      <c r="AV18" s="1">
        <v>145.132500076294</v>
      </c>
      <c r="AW18" s="1">
        <v>17.7332499980927</v>
      </c>
      <c r="AX18" s="1">
        <v>46.2582839409085</v>
      </c>
      <c r="AY18" s="1">
        <v>90.4459552382332</v>
      </c>
      <c r="AZ18" s="1">
        <v>41.5326560373377</v>
      </c>
      <c r="BA18" s="1">
        <v>21.6361965052743</v>
      </c>
      <c r="BB18" s="1">
        <v>65.32441020814</v>
      </c>
      <c r="BC18" s="1">
        <v>68.0980845476804</v>
      </c>
      <c r="BD18" s="1">
        <v>89.0366827672916</v>
      </c>
      <c r="BE18" s="1">
        <v>38.1482500076294</v>
      </c>
      <c r="BF18" s="1">
        <v>55.6961379029146</v>
      </c>
      <c r="BG18" s="1">
        <v>39.8160654287305</v>
      </c>
      <c r="BH18" s="1">
        <v>46.7360519273347</v>
      </c>
      <c r="BI18" s="1">
        <v>50.7611916814704</v>
      </c>
      <c r="BJ18" s="1">
        <v>122.284445161993</v>
      </c>
      <c r="BK18" s="1">
        <v>38.6522937180056</v>
      </c>
      <c r="BL18" s="1">
        <v>54.1845378684421</v>
      </c>
      <c r="BM18" s="1">
        <v>83.3971032788427</v>
      </c>
      <c r="BN18" s="1">
        <v>23.3126774016734</v>
      </c>
      <c r="BO18" s="1">
        <v>62.9119045984</v>
      </c>
      <c r="BP18" s="1">
        <v>12.6050300121307</v>
      </c>
      <c r="BQ18" s="1">
        <v>107.454367735342</v>
      </c>
      <c r="BR18" s="1">
        <v>25.4092926132452</v>
      </c>
      <c r="BS18" s="1">
        <v>14.5669855489791</v>
      </c>
      <c r="BT18" s="1">
        <v>69.9830076139464</v>
      </c>
      <c r="BU18" s="1">
        <v>48.3339840165672</v>
      </c>
      <c r="BV18" s="1">
        <v>121.460003401972</v>
      </c>
      <c r="BW18" s="1">
        <v>34.620438456191</v>
      </c>
      <c r="BX18" s="1">
        <v>72.2551733603393</v>
      </c>
      <c r="BY18" s="1">
        <v>21.5611405515501</v>
      </c>
      <c r="BZ18" s="1">
        <v>10.2055403442975</v>
      </c>
      <c r="CA18" s="1">
        <v>16.0746922085612</v>
      </c>
      <c r="CB18" s="1">
        <v>56.9327449668992</v>
      </c>
      <c r="CC18" s="1">
        <v>76.968959061935</v>
      </c>
      <c r="CD18" s="1">
        <v>70.6152982574258</v>
      </c>
      <c r="CE18" s="1">
        <v>47.3319523348794</v>
      </c>
      <c r="CF18" s="1">
        <v>40.0269250147964</v>
      </c>
      <c r="CG18" s="1">
        <v>76.3834726405286</v>
      </c>
      <c r="CH18" s="1">
        <v>47.9190768445161</v>
      </c>
      <c r="CI18" s="1">
        <v>65.4945889652593</v>
      </c>
      <c r="CJ18" s="1">
        <v>59.7584662005765</v>
      </c>
      <c r="CK18" s="1">
        <v>23.4333569403461</v>
      </c>
      <c r="CL18" s="1">
        <v>35.1968168005865</v>
      </c>
      <c r="CM18" s="1">
        <v>101.452472243615</v>
      </c>
      <c r="CN18" s="1">
        <v>77.4142505645752</v>
      </c>
      <c r="CO18" s="1">
        <v>51.3718744185827</v>
      </c>
      <c r="CP18" s="1">
        <v>43.1257125193817</v>
      </c>
      <c r="CQ18" s="1">
        <v>48.645149942023</v>
      </c>
      <c r="CR18" s="1">
        <v>51.009361840599</v>
      </c>
      <c r="CS18" s="1">
        <v>82.5122497558594</v>
      </c>
      <c r="CT18" s="1">
        <v>46.8847406765168</v>
      </c>
      <c r="CU18" s="1">
        <v>60.4611909346565</v>
      </c>
      <c r="CV18" s="1">
        <v>22.470139269514</v>
      </c>
      <c r="CW18" s="1">
        <v>102.737377517437</v>
      </c>
      <c r="CX18" s="1">
        <v>43.0764477560095</v>
      </c>
      <c r="CY18" s="1">
        <v>90.3675209209634</v>
      </c>
      <c r="CZ18" s="1">
        <v>41.6116386926304</v>
      </c>
      <c r="DA18" s="1">
        <v>78.0528708372323</v>
      </c>
      <c r="DB18" s="1">
        <v>58.1058499010258</v>
      </c>
      <c r="DC18" s="1">
        <v>45.9086558004501</v>
      </c>
      <c r="DD18" s="1">
        <v>69.7570701663611</v>
      </c>
      <c r="DE18" s="1">
        <v>45.2482734738133</v>
      </c>
      <c r="DF18" s="1">
        <v>35.4343025515773</v>
      </c>
      <c r="DG18" s="1">
        <v>57.2219984830243</v>
      </c>
      <c r="DH18" s="1">
        <v>21.494891142693</v>
      </c>
      <c r="DI18" s="1">
        <v>21.4936250686646</v>
      </c>
      <c r="DJ18" s="1">
        <v>17.2501034431454</v>
      </c>
      <c r="DK18" s="1">
        <v>41.5735237748512</v>
      </c>
      <c r="DL18" s="1">
        <v>99.529022589848</v>
      </c>
      <c r="DM18" s="1">
        <v>9.41804208702241</v>
      </c>
      <c r="DN18" s="1">
        <v>16.4162479813103</v>
      </c>
      <c r="DO18" s="1">
        <v>20.0218098565952</v>
      </c>
      <c r="DP18" s="1">
        <v>151.802398332024</v>
      </c>
      <c r="DQ18" s="1">
        <v>23.7681632667143</v>
      </c>
      <c r="DR18" s="1">
        <v>125.687249755859</v>
      </c>
      <c r="DS18" s="1">
        <v>54.4457918353228</v>
      </c>
      <c r="DT18" s="1">
        <v>14.6355834812899</v>
      </c>
      <c r="DU18" s="1">
        <v>42.0716849221687</v>
      </c>
      <c r="DW18" s="1">
        <v>112.73254707348</v>
      </c>
      <c r="DX18" s="1">
        <v>113.41794826168</v>
      </c>
      <c r="DY18" s="1">
        <v>76.9549459746854</v>
      </c>
      <c r="DZ18" s="1">
        <v>40.3760695500197</v>
      </c>
      <c r="EA18" s="1">
        <v>16.2920165938048</v>
      </c>
      <c r="EB18" s="1">
        <v>27.7308485081507</v>
      </c>
      <c r="EC18" s="1">
        <v>27.2940316625201</v>
      </c>
      <c r="ED18" s="1">
        <v>70.4790712960328</v>
      </c>
      <c r="EE18" s="1">
        <v>33.983481545722</v>
      </c>
      <c r="EF18" s="1">
        <v>166.833359858763</v>
      </c>
      <c r="EG18" s="1">
        <v>209.869912759842</v>
      </c>
      <c r="EH18" s="1">
        <v>39.1952859489035</v>
      </c>
      <c r="EI18" s="1">
        <v>52.7970136441499</v>
      </c>
      <c r="EJ18" s="1">
        <v>7.54512485721963</v>
      </c>
      <c r="EK18" s="1">
        <v>88.6826063411458</v>
      </c>
      <c r="EL18" s="1">
        <v>60.2413969883281</v>
      </c>
      <c r="EM18" s="1">
        <v>33.6040611070936</v>
      </c>
      <c r="EN18" s="1">
        <v>81.3670305763305</v>
      </c>
      <c r="EO18" s="1">
        <v>11.1511063034646</v>
      </c>
      <c r="EP18" s="1">
        <v>22.6355283372434</v>
      </c>
      <c r="EQ18" s="1">
        <v>13.8683576012498</v>
      </c>
      <c r="ER18" s="1">
        <v>75.3969740075125</v>
      </c>
      <c r="ES18" s="1">
        <v>161.778188654637</v>
      </c>
      <c r="ET18" s="1">
        <v>108.520159669843</v>
      </c>
      <c r="EU18" s="1">
        <v>41.5072841130478</v>
      </c>
      <c r="EV18" s="1">
        <v>92.5900984001653</v>
      </c>
      <c r="EW18" s="1">
        <v>25.7156386778097</v>
      </c>
      <c r="EX18" s="1">
        <v>94.9266631220535</v>
      </c>
      <c r="EY18" s="1">
        <v>33.0666643585157</v>
      </c>
      <c r="EZ18" s="1">
        <v>14.6658726178468</v>
      </c>
      <c r="FB18" s="1">
        <v>20.2939932577221</v>
      </c>
      <c r="FC18" s="1">
        <v>55.0210276603699</v>
      </c>
      <c r="FD18" s="1">
        <v>76.4620452124508</v>
      </c>
      <c r="FE18" s="1">
        <v>26.5327762628429</v>
      </c>
      <c r="FF18" s="1">
        <v>29.5195663639344</v>
      </c>
      <c r="FG18" s="1">
        <v>77.5339990310938</v>
      </c>
      <c r="FH18" s="1">
        <v>21.3923700195698</v>
      </c>
      <c r="FI18" s="1">
        <v>50.1219269037499</v>
      </c>
      <c r="FJ18" s="1">
        <v>43.1219981664765</v>
      </c>
      <c r="FK18" s="1">
        <v>10.0959437910294</v>
      </c>
      <c r="FL18" s="1">
        <v>15.2018495878411</v>
      </c>
      <c r="FM18" s="1">
        <v>49.007810663627</v>
      </c>
      <c r="FN18" s="1">
        <v>80.0647791893775</v>
      </c>
      <c r="FO18" s="1">
        <v>25.9689667702803</v>
      </c>
      <c r="FP18" s="1">
        <v>71.576250076294</v>
      </c>
      <c r="FQ18" s="1">
        <v>30.1282245546147</v>
      </c>
      <c r="FR18" s="1">
        <v>29.8815883266074</v>
      </c>
      <c r="FS18" s="1">
        <v>39.0057876649647</v>
      </c>
      <c r="FT18" s="1">
        <v>41.4724121298501</v>
      </c>
      <c r="FU18" s="1">
        <v>98.3909034356391</v>
      </c>
      <c r="FV18" s="1">
        <v>61.3824941089676</v>
      </c>
      <c r="FW18" s="1">
        <v>147.079238368776</v>
      </c>
      <c r="FX18" s="1">
        <v>59.6996518947015</v>
      </c>
      <c r="FY18" s="1">
        <v>3.8333148868982</v>
      </c>
      <c r="FZ18" s="1">
        <v>36.3706797955602</v>
      </c>
      <c r="GA18" s="1">
        <v>63.149212836215</v>
      </c>
      <c r="GB18" s="1">
        <v>87.143250286992</v>
      </c>
      <c r="GC18" s="1">
        <v>72.6122363424074</v>
      </c>
      <c r="GD18" s="1">
        <v>20.6535200633785</v>
      </c>
      <c r="GE18" s="1">
        <v>76.6269757202066</v>
      </c>
      <c r="GF18" s="1">
        <v>20.2489680332111</v>
      </c>
      <c r="GG18" s="1">
        <v>216.289670977815</v>
      </c>
      <c r="GH18" s="1">
        <v>98.2292992298127</v>
      </c>
      <c r="GI18" s="1">
        <v>32.1786097256802</v>
      </c>
      <c r="GJ18" s="1">
        <v>60.7228211916181</v>
      </c>
      <c r="GK18" s="1">
        <v>33.8808497683109</v>
      </c>
      <c r="GL18" s="1">
        <v>183.531499481201</v>
      </c>
      <c r="GM18" s="1">
        <v>32.6475116808687</v>
      </c>
      <c r="GN18" s="1">
        <v>49.143550818827</v>
      </c>
      <c r="GO18" s="1">
        <v>96.5890841429648</v>
      </c>
      <c r="GP18" s="1">
        <v>22.1767501354218</v>
      </c>
      <c r="GQ18" s="1">
        <v>27.4019018541649</v>
      </c>
      <c r="GR18" s="1">
        <v>38.1011106779477</v>
      </c>
      <c r="GS18" s="1">
        <v>37.7634067639552</v>
      </c>
      <c r="GT18" s="1">
        <v>42.5536211266595</v>
      </c>
      <c r="GU18" s="1">
        <v>29.1596912604851</v>
      </c>
      <c r="GV18" s="1">
        <v>41.2350180207662</v>
      </c>
      <c r="GW18" s="1">
        <v>50.7698349842842</v>
      </c>
      <c r="GX18" s="1">
        <v>92.9385641086802</v>
      </c>
      <c r="GY18" s="1">
        <v>26.8708993747106</v>
      </c>
      <c r="GZ18" s="1">
        <v>14.4458156832733</v>
      </c>
      <c r="HA18" s="1">
        <v>19.7927108462207</v>
      </c>
      <c r="HB18" s="1">
        <v>21.2945521249825</v>
      </c>
      <c r="HC18" s="1">
        <v>85.1286787033081</v>
      </c>
      <c r="HD18" s="1">
        <v>13.0687000120513</v>
      </c>
      <c r="HE18" s="1">
        <v>45.9408244500242</v>
      </c>
      <c r="HF18" s="1">
        <v>134.327512132263</v>
      </c>
      <c r="HG18" s="1">
        <v>20.5787582884078</v>
      </c>
      <c r="HH18" s="1">
        <v>79.9284731359008</v>
      </c>
      <c r="HI18" s="1">
        <v>27.0131143334891</v>
      </c>
      <c r="HJ18" s="1">
        <v>57.9066029226773</v>
      </c>
      <c r="HK18" s="1">
        <v>38.2304972171935</v>
      </c>
      <c r="HL18" s="1">
        <v>0.517786941199274</v>
      </c>
      <c r="HM18" s="1">
        <v>13.7043418282606</v>
      </c>
      <c r="HN18" s="1">
        <v>24.5141244090897</v>
      </c>
      <c r="HO18" s="1">
        <v>55.5681983281455</v>
      </c>
      <c r="HP18" s="1">
        <v>37.7935290193766</v>
      </c>
      <c r="HQ18" s="1">
        <v>221.766749191284</v>
      </c>
      <c r="HR18" s="1">
        <v>57.4865381977258</v>
      </c>
      <c r="HS18" s="1">
        <v>37.0227735845396</v>
      </c>
      <c r="HT18" s="1">
        <v>29.9728492670498</v>
      </c>
      <c r="HU18" s="1">
        <v>30.1815936355373</v>
      </c>
      <c r="HV18" s="1">
        <v>72.6825567937216</v>
      </c>
      <c r="HW18" s="1">
        <v>21.7719960045802</v>
      </c>
      <c r="HX18" s="1">
        <v>36.4035099853881</v>
      </c>
      <c r="HY18" s="1">
        <v>61.0890750798544</v>
      </c>
      <c r="HZ18" s="1">
        <v>21.3059140395446</v>
      </c>
      <c r="IA18" s="1">
        <v>103.993446032085</v>
      </c>
      <c r="IB18" s="1">
        <v>17.3127293436031</v>
      </c>
      <c r="IC18" s="1">
        <v>30.4113449814284</v>
      </c>
      <c r="ID18" s="1">
        <v>51.3465010746101</v>
      </c>
      <c r="IE18" s="1">
        <v>69.3711791052856</v>
      </c>
      <c r="IF18" s="1">
        <v>35.961949404647</v>
      </c>
      <c r="IG18" s="1">
        <v>41.4960553060095</v>
      </c>
      <c r="IH18" s="1">
        <v>96.4769170829512</v>
      </c>
      <c r="II18" s="1">
        <v>20.3054555984348</v>
      </c>
      <c r="IJ18" s="1">
        <v>56.1914205307176</v>
      </c>
      <c r="IK18" s="1">
        <v>133.031542941951</v>
      </c>
      <c r="IL18" s="1">
        <v>56.4496967944642</v>
      </c>
      <c r="IM18" s="1">
        <v>28.540810944439</v>
      </c>
      <c r="IN18" s="1">
        <v>52.2657297397224</v>
      </c>
      <c r="IO18" s="1">
        <v>490.988251495361</v>
      </c>
      <c r="IP18" s="1">
        <v>7.24177548470592</v>
      </c>
      <c r="IQ18" s="1">
        <v>108.452351634087</v>
      </c>
      <c r="IR18" s="1">
        <v>101.379773062363</v>
      </c>
      <c r="IS18" s="1">
        <v>164.019333964137</v>
      </c>
      <c r="IT18" s="1">
        <v>45.6649427168592</v>
      </c>
      <c r="IU18" s="1">
        <v>33.7110939702962</v>
      </c>
      <c r="IV18" s="1">
        <v>41.8709514502806</v>
      </c>
      <c r="IW18" s="1">
        <v>28.0072982382411</v>
      </c>
      <c r="IX18" s="1">
        <v>87.2166969613089</v>
      </c>
      <c r="IY18" s="1">
        <v>89.4928465868136</v>
      </c>
      <c r="IZ18" s="1">
        <v>70.0183247677404</v>
      </c>
      <c r="JA18" s="1">
        <v>124.743799653768</v>
      </c>
      <c r="JB18" s="1">
        <v>28.8732390315828</v>
      </c>
      <c r="JC18" s="1">
        <v>113.604180518485</v>
      </c>
      <c r="JD18" s="1">
        <v>96.0174968808266</v>
      </c>
      <c r="JE18" s="1">
        <v>39.2397446655358</v>
      </c>
      <c r="JF18" s="1">
        <v>59.7016971261144</v>
      </c>
      <c r="JG18" s="1">
        <v>35.2901581035167</v>
      </c>
      <c r="JH18" s="1">
        <v>103.341087190626</v>
      </c>
      <c r="JI18" s="1">
        <v>81.7956527984154</v>
      </c>
      <c r="JJ18" s="1">
        <v>84.6378893658873</v>
      </c>
      <c r="JK18" s="1">
        <v>28.8447993501814</v>
      </c>
      <c r="JL18" s="1">
        <v>12.6301320896395</v>
      </c>
      <c r="JM18" s="1">
        <v>59.3783786279943</v>
      </c>
      <c r="JN18" s="1">
        <v>57.9297488469861</v>
      </c>
      <c r="JO18" s="1">
        <v>60.4612627732355</v>
      </c>
      <c r="JP18" s="1">
        <v>29.0864141070514</v>
      </c>
      <c r="JQ18" s="1">
        <v>126.097191886775</v>
      </c>
      <c r="JR18" s="1">
        <v>27.7464179339502</v>
      </c>
      <c r="JS18" s="1">
        <v>58.5484342600742</v>
      </c>
      <c r="JT18" s="1">
        <v>82.1729181761483</v>
      </c>
      <c r="JU18" s="1">
        <v>33.7178611670757</v>
      </c>
      <c r="JV18" s="1">
        <v>42.5930718417654</v>
      </c>
      <c r="JW18" s="1">
        <v>44.9890900353273</v>
      </c>
      <c r="JX18" s="1">
        <v>101.024320825868</v>
      </c>
      <c r="JY18" s="1">
        <v>84.2153526153829</v>
      </c>
      <c r="JZ18" s="1">
        <v>73.4461930343428</v>
      </c>
      <c r="KA18" s="1">
        <v>31.2299887788078</v>
      </c>
      <c r="KB18" s="1">
        <v>63.9999624979928</v>
      </c>
      <c r="KC18" s="1">
        <v>40.2006177875744</v>
      </c>
      <c r="KD18" s="1">
        <v>83.2009490089608</v>
      </c>
      <c r="KE18" s="1">
        <v>63.9494996070862</v>
      </c>
      <c r="KF18" s="1">
        <v>125.613750267029</v>
      </c>
      <c r="KG18" s="1">
        <v>50.0401930336925</v>
      </c>
      <c r="KH18" s="1">
        <v>30.2977384717272</v>
      </c>
      <c r="KI18" s="1">
        <v>130.962499427795</v>
      </c>
      <c r="KJ18" s="1">
        <v>58.2933191181401</v>
      </c>
      <c r="KK18" s="1">
        <v>81.5566147375932</v>
      </c>
      <c r="KL18" s="1">
        <v>35.2911002166585</v>
      </c>
      <c r="KM18" s="1">
        <v>48.1931102835008</v>
      </c>
      <c r="KN18" s="1">
        <v>42.3233167007486</v>
      </c>
      <c r="KO18" s="1">
        <v>40.8562791935478</v>
      </c>
      <c r="KP18" s="1">
        <v>29.0657634258822</v>
      </c>
      <c r="KQ18" s="1">
        <v>21.3656006254114</v>
      </c>
      <c r="KR18" s="1">
        <v>21.8829309515696</v>
      </c>
      <c r="KS18" s="1">
        <v>96.4006745482796</v>
      </c>
      <c r="KT18" s="1">
        <v>24.9705221334369</v>
      </c>
      <c r="KU18" s="1">
        <v>57.1567088098888</v>
      </c>
      <c r="KV18" s="1">
        <v>32.5797305119241</v>
      </c>
      <c r="KW18" s="1">
        <v>54.9967971825518</v>
      </c>
      <c r="KX18" s="1">
        <v>101.363750490676</v>
      </c>
      <c r="KY18" s="1">
        <v>43.4889087391809</v>
      </c>
      <c r="KZ18" s="1">
        <v>11.3738439354333</v>
      </c>
      <c r="LA18" s="1">
        <v>33.8967580877755</v>
      </c>
      <c r="LB18" s="1">
        <v>46.0346228782355</v>
      </c>
      <c r="LC18" s="1">
        <v>50.2970633214096</v>
      </c>
      <c r="LD18" s="1">
        <v>46.6652655478671</v>
      </c>
      <c r="LE18" s="1">
        <v>131.030939274643</v>
      </c>
      <c r="LF18" s="1">
        <v>22.5878682268078</v>
      </c>
      <c r="LG18" s="1">
        <v>41.5581483786974</v>
      </c>
      <c r="LH18" s="1">
        <v>41.4913534910466</v>
      </c>
      <c r="LI18" s="1">
        <v>27.6549399489079</v>
      </c>
      <c r="LJ18" s="1">
        <v>40.0296251296997</v>
      </c>
      <c r="LK18" s="1">
        <v>163.896289136174</v>
      </c>
      <c r="LL18" s="1">
        <v>55.2074191244391</v>
      </c>
      <c r="LM18" s="1">
        <v>103.434322794124</v>
      </c>
      <c r="LN18" s="1">
        <v>140.469786995702</v>
      </c>
      <c r="LO18" s="1">
        <v>9.7617107884283</v>
      </c>
      <c r="LP18" s="1">
        <v>79.1434267492202</v>
      </c>
      <c r="LQ18" s="1">
        <v>33.0178633617099</v>
      </c>
      <c r="LR18" s="1">
        <v>32.4929999351502</v>
      </c>
      <c r="LS18" s="1">
        <v>32.0390949096179</v>
      </c>
      <c r="LT18" s="1">
        <v>13.6724227717143</v>
      </c>
      <c r="LU18" s="1">
        <v>26.0667972399314</v>
      </c>
      <c r="LV18" s="1">
        <v>46.0324822587844</v>
      </c>
      <c r="LW18" s="1">
        <v>162.301749679809</v>
      </c>
      <c r="LX18" s="1">
        <v>25.2606828764043</v>
      </c>
      <c r="LZ18" s="1">
        <v>140.527540684388</v>
      </c>
      <c r="MA18" s="1">
        <v>46.3329432931674</v>
      </c>
      <c r="MB18" s="1">
        <v>16.6000296680291</v>
      </c>
      <c r="MC18" s="1">
        <v>29.0057156080665</v>
      </c>
      <c r="MD18" s="1">
        <v>2.93136882888457</v>
      </c>
      <c r="ME18" s="1">
        <v>61.3400230132971</v>
      </c>
      <c r="MF18" s="1">
        <v>48.2729619161167</v>
      </c>
      <c r="MG18" s="1">
        <v>21.7825417274527</v>
      </c>
      <c r="MH18" s="1">
        <v>41.8133548542804</v>
      </c>
      <c r="MI18" s="1">
        <v>17.5900746907422</v>
      </c>
      <c r="MJ18" s="1">
        <v>38.9872500419617</v>
      </c>
      <c r="MK18" s="1">
        <v>44.3098749713272</v>
      </c>
      <c r="ML18" s="1">
        <v>53.1092237006074</v>
      </c>
      <c r="MM18" s="1">
        <v>46.9735080109576</v>
      </c>
    </row>
    <row r="19">
      <c r="A19" s="1">
        <v>2015.0</v>
      </c>
      <c r="B19" s="1">
        <v>6.0</v>
      </c>
      <c r="C19" s="1">
        <v>28.7167540653605</v>
      </c>
      <c r="D19" s="1">
        <v>45.2981215852532</v>
      </c>
      <c r="E19" s="1">
        <v>40.7191713445794</v>
      </c>
      <c r="F19" s="1">
        <v>83.0057350255005</v>
      </c>
      <c r="G19" s="1">
        <v>80.2272730740634</v>
      </c>
      <c r="H19" s="1">
        <v>55.0453847667083</v>
      </c>
      <c r="I19" s="1">
        <v>39.070788003143</v>
      </c>
      <c r="J19" s="1">
        <v>68.1728862649132</v>
      </c>
      <c r="K19" s="1">
        <v>53.712045582858</v>
      </c>
      <c r="L19" s="1">
        <v>28.6907726078416</v>
      </c>
      <c r="M19" s="1">
        <v>38.4489222555643</v>
      </c>
      <c r="N19" s="1">
        <v>9.67696794268993</v>
      </c>
      <c r="O19" s="1">
        <v>24.9147693599272</v>
      </c>
      <c r="P19" s="1">
        <v>48.4079880626318</v>
      </c>
      <c r="Q19" s="1">
        <v>55.2883330986682</v>
      </c>
      <c r="R19" s="1">
        <v>73.2070456418124</v>
      </c>
      <c r="S19" s="1">
        <v>53.9404076916492</v>
      </c>
      <c r="T19" s="1">
        <v>55.5927565400801</v>
      </c>
      <c r="U19" s="1">
        <v>17.6827329435262</v>
      </c>
      <c r="V19" s="1">
        <v>50.8820938078311</v>
      </c>
      <c r="W19" s="1">
        <v>119.666630233675</v>
      </c>
      <c r="X19" s="1">
        <v>103.264299291622</v>
      </c>
      <c r="Y19" s="1">
        <v>75.1411155054911</v>
      </c>
      <c r="Z19" s="1">
        <v>21.6272726492448</v>
      </c>
      <c r="AA19" s="1">
        <v>93.147494197406</v>
      </c>
      <c r="AB19" s="1">
        <v>46.9408635104808</v>
      </c>
      <c r="AC19" s="1">
        <v>105.827667173554</v>
      </c>
      <c r="AD19" s="1">
        <v>13.0401333098395</v>
      </c>
      <c r="AE19" s="1">
        <v>69.6036386665882</v>
      </c>
      <c r="AF19" s="1">
        <v>118.509368349411</v>
      </c>
      <c r="AG19" s="1">
        <v>51.7933522812236</v>
      </c>
      <c r="AH19" s="1">
        <v>69.22431344395</v>
      </c>
      <c r="AI19" s="1">
        <v>678.105907093395</v>
      </c>
      <c r="AJ19" s="1">
        <v>126.17442824409</v>
      </c>
      <c r="AK19" s="1">
        <v>14.07915354071</v>
      </c>
      <c r="AL19" s="1">
        <v>31.864066979961</v>
      </c>
      <c r="AM19" s="1">
        <v>24.7445277219557</v>
      </c>
      <c r="AN19" s="1">
        <v>119.523387509278</v>
      </c>
      <c r="AO19" s="1">
        <v>32.6208656372296</v>
      </c>
      <c r="AP19" s="1">
        <v>33.8291756816219</v>
      </c>
      <c r="AQ19" s="1">
        <v>396.695225802335</v>
      </c>
      <c r="AR19" s="1">
        <v>33.7282826536317</v>
      </c>
      <c r="AS19" s="2">
        <v>1155.79806303933</v>
      </c>
      <c r="AT19" s="1">
        <v>279.864359695862</v>
      </c>
      <c r="AU19" s="1">
        <v>48.5440523587798</v>
      </c>
      <c r="AV19" s="1">
        <v>140.667499195446</v>
      </c>
      <c r="AW19" s="1">
        <v>17.881363695318</v>
      </c>
      <c r="AX19" s="1">
        <v>45.8278787509049</v>
      </c>
      <c r="AY19" s="1">
        <v>86.3076380464418</v>
      </c>
      <c r="AZ19" s="1">
        <v>43.0610848151978</v>
      </c>
      <c r="BA19" s="1">
        <v>22.8781000027394</v>
      </c>
      <c r="BB19" s="1">
        <v>66.2648476748026</v>
      </c>
      <c r="BC19" s="1">
        <v>67.3990960534349</v>
      </c>
      <c r="BD19" s="1">
        <v>86.8566022233346</v>
      </c>
      <c r="BE19" s="1">
        <v>37.3009089556607</v>
      </c>
      <c r="BF19" s="1">
        <v>55.7234177080658</v>
      </c>
      <c r="BG19" s="1">
        <v>41.5727509865822</v>
      </c>
      <c r="BH19" s="1">
        <v>48.4452969413359</v>
      </c>
      <c r="BI19" s="1">
        <v>50.2460533293111</v>
      </c>
      <c r="BJ19" s="1">
        <v>140.837794465726</v>
      </c>
      <c r="BK19" s="1">
        <v>38.6768472565309</v>
      </c>
      <c r="BL19" s="1">
        <v>52.815897348805</v>
      </c>
      <c r="BM19" s="1">
        <v>81.8025260662059</v>
      </c>
      <c r="BN19" s="1">
        <v>23.931492923816</v>
      </c>
      <c r="BO19" s="1">
        <v>64.2585703824427</v>
      </c>
      <c r="BP19" s="1">
        <v>12.1800182082436</v>
      </c>
      <c r="BQ19" s="1">
        <v>103.647466253109</v>
      </c>
      <c r="BR19" s="1">
        <v>24.3038709831601</v>
      </c>
      <c r="BS19" s="1">
        <v>13.9029707458319</v>
      </c>
      <c r="BT19" s="1">
        <v>72.7601226933135</v>
      </c>
      <c r="BU19" s="1">
        <v>46.7426345957932</v>
      </c>
      <c r="BV19" s="1">
        <v>117.109136246808</v>
      </c>
      <c r="BW19" s="1">
        <v>35.3006783223349</v>
      </c>
      <c r="BX19" s="1">
        <v>72.637017914863</v>
      </c>
      <c r="BY19" s="1">
        <v>21.1138595355186</v>
      </c>
      <c r="BZ19" s="1">
        <v>9.87196187796694</v>
      </c>
      <c r="CA19" s="1">
        <v>16.4203369393059</v>
      </c>
      <c r="CB19" s="1">
        <v>57.3329492185608</v>
      </c>
      <c r="CC19" s="1">
        <v>78.3792422238567</v>
      </c>
      <c r="CD19" s="1">
        <v>66.7486108199385</v>
      </c>
      <c r="CE19" s="1">
        <v>45.2516697147948</v>
      </c>
      <c r="CF19" s="1">
        <v>37.3382310200566</v>
      </c>
      <c r="CG19" s="1">
        <v>78.1992670157606</v>
      </c>
      <c r="CH19" s="1">
        <v>47.3776286283158</v>
      </c>
      <c r="CI19" s="1">
        <v>68.6302138795793</v>
      </c>
      <c r="CJ19" s="1">
        <v>60.1264405659136</v>
      </c>
      <c r="CK19" s="1">
        <v>24.1675067851526</v>
      </c>
      <c r="CL19" s="1">
        <v>35.2692469508402</v>
      </c>
      <c r="CM19" s="1">
        <v>102.872751866262</v>
      </c>
      <c r="CN19" s="1">
        <v>78.899773164229</v>
      </c>
      <c r="CO19" s="1">
        <v>49.5013755841747</v>
      </c>
      <c r="CP19" s="1">
        <v>45.8997061757226</v>
      </c>
      <c r="CQ19" s="1">
        <v>46.5495528622601</v>
      </c>
      <c r="CR19" s="1">
        <v>48.8614665014986</v>
      </c>
      <c r="CS19" s="1">
        <v>81.8422726717862</v>
      </c>
      <c r="CT19" s="1">
        <v>43.7850233136572</v>
      </c>
      <c r="CU19" s="1">
        <v>62.7743176713213</v>
      </c>
      <c r="CV19" s="1">
        <v>23.2579600838945</v>
      </c>
      <c r="CW19" s="1">
        <v>103.672722239595</v>
      </c>
      <c r="CX19" s="1">
        <v>41.4958963349336</v>
      </c>
      <c r="CY19" s="1">
        <v>90.0087649992749</v>
      </c>
      <c r="CZ19" s="1">
        <v>39.7580996326743</v>
      </c>
      <c r="DA19" s="1">
        <v>77.9158449819122</v>
      </c>
      <c r="DB19" s="1">
        <v>59.3458455864654</v>
      </c>
      <c r="DC19" s="1">
        <v>45.0169894395819</v>
      </c>
      <c r="DD19" s="1">
        <v>67.002048340943</v>
      </c>
      <c r="DE19" s="1">
        <v>43.9632864453382</v>
      </c>
      <c r="DF19" s="1">
        <v>34.1052949049478</v>
      </c>
      <c r="DG19" s="1">
        <v>56.0475137364572</v>
      </c>
      <c r="DH19" s="1">
        <v>20.4215783496385</v>
      </c>
      <c r="DI19" s="1">
        <v>22.9994698437777</v>
      </c>
      <c r="DJ19" s="1">
        <v>16.9915296748433</v>
      </c>
      <c r="DK19" s="1">
        <v>41.9942264205904</v>
      </c>
      <c r="DL19" s="1">
        <v>102.921550295129</v>
      </c>
      <c r="DM19" s="1">
        <v>9.21573956187868</v>
      </c>
      <c r="DN19" s="1">
        <v>16.3744729313841</v>
      </c>
      <c r="DO19" s="1">
        <v>17.9408224039268</v>
      </c>
      <c r="DP19" s="1">
        <v>155.259291941484</v>
      </c>
      <c r="DQ19" s="1">
        <v>22.711000693366</v>
      </c>
      <c r="DR19" s="1">
        <v>125.424091165716</v>
      </c>
      <c r="DS19" s="1">
        <v>53.6917597913852</v>
      </c>
      <c r="DT19" s="1">
        <v>15.0765811502064</v>
      </c>
      <c r="DU19" s="1">
        <v>39.5883985791682</v>
      </c>
      <c r="DW19" s="1">
        <v>114.807234007219</v>
      </c>
      <c r="DX19" s="1">
        <v>113.664296730602</v>
      </c>
      <c r="DY19" s="1">
        <v>84.1405493170595</v>
      </c>
      <c r="DZ19" s="1">
        <v>39.8954284579849</v>
      </c>
      <c r="EA19" s="1">
        <v>15.9766880973255</v>
      </c>
      <c r="EB19" s="1">
        <v>28.0930734121512</v>
      </c>
      <c r="EC19" s="1">
        <v>27.450512436336</v>
      </c>
      <c r="ED19" s="1">
        <v>69.4807832020734</v>
      </c>
      <c r="EE19" s="1">
        <v>34.0659174185291</v>
      </c>
      <c r="EF19" s="1">
        <v>174.886390526127</v>
      </c>
      <c r="EG19" s="1">
        <v>205.125985381532</v>
      </c>
      <c r="EH19" s="1">
        <v>37.7001376333053</v>
      </c>
      <c r="EI19" s="1">
        <v>54.752639016778</v>
      </c>
      <c r="EJ19" s="1">
        <v>7.73445775362602</v>
      </c>
      <c r="EK19" s="1">
        <v>89.1166626809854</v>
      </c>
      <c r="EL19" s="1">
        <v>57.700809760943</v>
      </c>
      <c r="EM19" s="1">
        <v>33.9778159978641</v>
      </c>
      <c r="EN19" s="1">
        <v>81.5382253555923</v>
      </c>
      <c r="EO19" s="1">
        <v>10.7745611444528</v>
      </c>
      <c r="EP19" s="1">
        <v>22.8507051718282</v>
      </c>
      <c r="EQ19" s="1">
        <v>13.7720345643489</v>
      </c>
      <c r="ER19" s="1">
        <v>72.7124068936861</v>
      </c>
      <c r="ES19" s="1">
        <v>190.397411435408</v>
      </c>
      <c r="ET19" s="1">
        <v>105.467461063964</v>
      </c>
      <c r="EU19" s="1">
        <v>41.2576200654657</v>
      </c>
      <c r="EV19" s="1">
        <v>88.9619172503678</v>
      </c>
      <c r="EW19" s="1">
        <v>24.8627309814455</v>
      </c>
      <c r="EX19" s="1">
        <v>96.5743261014613</v>
      </c>
      <c r="EY19" s="1">
        <v>31.6206731224576</v>
      </c>
      <c r="EZ19" s="1">
        <v>14.1255228597295</v>
      </c>
      <c r="FB19" s="1">
        <v>18.5242666789213</v>
      </c>
      <c r="FC19" s="1">
        <v>55.0207575884732</v>
      </c>
      <c r="FD19" s="1">
        <v>74.4055312556184</v>
      </c>
      <c r="FE19" s="1">
        <v>25.522514069081</v>
      </c>
      <c r="FF19" s="1">
        <v>29.5145120557199</v>
      </c>
      <c r="FG19" s="1">
        <v>76.2777433113906</v>
      </c>
      <c r="FH19" s="1">
        <v>21.418705468644</v>
      </c>
      <c r="FI19" s="1">
        <v>51.8895529319022</v>
      </c>
      <c r="FJ19" s="1">
        <v>42.5415377035485</v>
      </c>
      <c r="FK19" s="1">
        <v>10.4485171918296</v>
      </c>
      <c r="FL19" s="1">
        <v>14.6797541035093</v>
      </c>
      <c r="FM19" s="1">
        <v>47.5201256814804</v>
      </c>
      <c r="FN19" s="1">
        <v>78.2438195489019</v>
      </c>
      <c r="FO19" s="1">
        <v>24.292075456878</v>
      </c>
      <c r="FP19" s="1">
        <v>70.8645454753529</v>
      </c>
      <c r="FQ19" s="1">
        <v>29.6934734145781</v>
      </c>
      <c r="FR19" s="1">
        <v>30.0649846843134</v>
      </c>
      <c r="FS19" s="1">
        <v>37.8502384734141</v>
      </c>
      <c r="FT19" s="1">
        <v>42.38268880154</v>
      </c>
      <c r="FU19" s="1">
        <v>99.4817103642256</v>
      </c>
      <c r="FV19" s="1">
        <v>68.8610172697554</v>
      </c>
      <c r="FW19" s="1">
        <v>147.751381264683</v>
      </c>
      <c r="FX19" s="1">
        <v>58.2431274394415</v>
      </c>
      <c r="FY19" s="1">
        <v>4.14295745578709</v>
      </c>
      <c r="FZ19" s="1">
        <v>31.7850788683834</v>
      </c>
      <c r="GA19" s="1">
        <v>63.2360277015744</v>
      </c>
      <c r="GB19" s="1">
        <v>88.4343812614805</v>
      </c>
      <c r="GC19" s="1">
        <v>70.3663959952388</v>
      </c>
      <c r="GD19" s="1">
        <v>20.9763941058623</v>
      </c>
      <c r="GE19" s="1">
        <v>75.6248989184857</v>
      </c>
      <c r="GF19" s="1">
        <v>20.1650261012645</v>
      </c>
      <c r="GG19" s="1">
        <v>216.698918129547</v>
      </c>
      <c r="GH19" s="1">
        <v>98.4552271065226</v>
      </c>
      <c r="GI19" s="1">
        <v>33.0683301142707</v>
      </c>
      <c r="GJ19" s="1">
        <v>60.3516997265727</v>
      </c>
      <c r="GK19" s="1">
        <v>35.7534178080347</v>
      </c>
      <c r="GL19" s="1">
        <v>190.487954226407</v>
      </c>
      <c r="GM19" s="1">
        <v>32.9888371996181</v>
      </c>
      <c r="GN19" s="1">
        <v>49.654324017638</v>
      </c>
      <c r="GO19" s="1">
        <v>95.3912687383062</v>
      </c>
      <c r="GP19" s="1">
        <v>21.7292424982244</v>
      </c>
      <c r="GQ19" s="1">
        <v>26.3528385563226</v>
      </c>
      <c r="GR19" s="1">
        <v>37.7043854070573</v>
      </c>
      <c r="GS19" s="1">
        <v>37.7907354688059</v>
      </c>
      <c r="GT19" s="1">
        <v>41.837084433641</v>
      </c>
      <c r="GU19" s="1">
        <v>30.2102689552398</v>
      </c>
      <c r="GV19" s="1">
        <v>40.0691882822275</v>
      </c>
      <c r="GW19" s="1">
        <v>49.8867557917876</v>
      </c>
      <c r="GX19" s="1">
        <v>95.9992984534426</v>
      </c>
      <c r="GY19" s="1">
        <v>24.1108394597634</v>
      </c>
      <c r="GZ19" s="1">
        <v>14.3800231675433</v>
      </c>
      <c r="HA19" s="1">
        <v>19.6035605847371</v>
      </c>
      <c r="HB19" s="1">
        <v>19.6935757585385</v>
      </c>
      <c r="HC19" s="1">
        <v>93.1888308091597</v>
      </c>
      <c r="HD19" s="1">
        <v>13.4283363897116</v>
      </c>
      <c r="HE19" s="1">
        <v>46.8583616073955</v>
      </c>
      <c r="HF19" s="1">
        <v>137.977155243938</v>
      </c>
      <c r="HG19" s="1">
        <v>19.6210879426015</v>
      </c>
      <c r="HH19" s="1">
        <v>74.3736747794902</v>
      </c>
      <c r="HI19" s="1">
        <v>25.9778941434771</v>
      </c>
      <c r="HJ19" s="1">
        <v>59.4398456641174</v>
      </c>
      <c r="HK19" s="1">
        <v>37.7627162378187</v>
      </c>
      <c r="HL19" s="1">
        <v>0.520195300686315</v>
      </c>
      <c r="HM19" s="1">
        <v>13.062742695262</v>
      </c>
      <c r="HN19" s="1">
        <v>21.7121990643186</v>
      </c>
      <c r="HO19" s="1">
        <v>52.7407609802567</v>
      </c>
      <c r="HP19" s="1">
        <v>36.8417815106281</v>
      </c>
      <c r="HQ19" s="1">
        <v>226.228863109242</v>
      </c>
      <c r="HR19" s="1">
        <v>58.5102586674045</v>
      </c>
      <c r="HS19" s="1">
        <v>36.1279297911215</v>
      </c>
      <c r="HT19" s="1">
        <v>29.3863737039194</v>
      </c>
      <c r="HU19" s="1">
        <v>28.9534640313913</v>
      </c>
      <c r="HV19" s="1">
        <v>71.5282254240395</v>
      </c>
      <c r="HW19" s="1">
        <v>21.8792577353159</v>
      </c>
      <c r="HX19" s="1">
        <v>36.818485431533</v>
      </c>
      <c r="HY19" s="1">
        <v>60.2879215733487</v>
      </c>
      <c r="HZ19" s="1">
        <v>21.7797089449384</v>
      </c>
      <c r="IA19" s="1">
        <v>101.181598488202</v>
      </c>
      <c r="IB19" s="1">
        <v>17.3132457497129</v>
      </c>
      <c r="IC19" s="1">
        <v>29.7943048484801</v>
      </c>
      <c r="ID19" s="1">
        <v>49.772305424566</v>
      </c>
      <c r="IE19" s="1">
        <v>71.6110190767305</v>
      </c>
      <c r="IF19" s="1">
        <v>35.5332077474939</v>
      </c>
      <c r="IG19" s="1">
        <v>39.7077118587018</v>
      </c>
      <c r="IH19" s="1">
        <v>98.6062053489971</v>
      </c>
      <c r="II19" s="1">
        <v>19.6737587779979</v>
      </c>
      <c r="IJ19" s="1">
        <v>58.7877830932943</v>
      </c>
      <c r="IK19" s="1">
        <v>129.662871872508</v>
      </c>
      <c r="IL19" s="1">
        <v>55.313360675656</v>
      </c>
      <c r="IM19" s="1">
        <v>29.0297208192579</v>
      </c>
      <c r="IN19" s="1">
        <v>50.7322990314665</v>
      </c>
      <c r="IO19" s="1">
        <v>514.908412586559</v>
      </c>
      <c r="IP19" s="1">
        <v>7.52612322308019</v>
      </c>
      <c r="IQ19" s="1">
        <v>111.463024707599</v>
      </c>
      <c r="IR19" s="1">
        <v>103.369759942677</v>
      </c>
      <c r="IS19" s="1">
        <v>165.69039921867</v>
      </c>
      <c r="IT19" s="1">
        <v>44.879499797684</v>
      </c>
      <c r="IU19" s="1">
        <v>33.5630897035149</v>
      </c>
      <c r="IV19" s="1">
        <v>43.8712358678924</v>
      </c>
      <c r="IW19" s="1">
        <v>29.2724849101337</v>
      </c>
      <c r="IX19" s="1">
        <v>86.0168085408694</v>
      </c>
      <c r="IY19" s="1">
        <v>85.697427719305</v>
      </c>
      <c r="IZ19" s="1">
        <v>68.1920202564183</v>
      </c>
      <c r="JA19" s="1">
        <v>126.933384124922</v>
      </c>
      <c r="JB19" s="1">
        <v>28.2225757540724</v>
      </c>
      <c r="JC19" s="1">
        <v>109.884582569567</v>
      </c>
      <c r="JD19" s="1">
        <v>94.1869710318438</v>
      </c>
      <c r="JE19" s="1">
        <v>38.105605334743</v>
      </c>
      <c r="JF19" s="1">
        <v>60.2396332038046</v>
      </c>
      <c r="JG19" s="1">
        <v>33.1095182120035</v>
      </c>
      <c r="JH19" s="1">
        <v>104.954283982403</v>
      </c>
      <c r="JI19" s="1">
        <v>84.1804298510095</v>
      </c>
      <c r="JJ19" s="1">
        <v>85.6262529612939</v>
      </c>
      <c r="JK19" s="1">
        <v>29.0789729452976</v>
      </c>
      <c r="JL19" s="1">
        <v>12.9229846723327</v>
      </c>
      <c r="JM19" s="1">
        <v>58.3944866658813</v>
      </c>
      <c r="JN19" s="1">
        <v>57.317042259659</v>
      </c>
      <c r="JO19" s="1">
        <v>62.265981046852</v>
      </c>
      <c r="JP19" s="1">
        <v>28.8607106715213</v>
      </c>
      <c r="JQ19" s="1">
        <v>126.177739704735</v>
      </c>
      <c r="JR19" s="1">
        <v>26.5339316087937</v>
      </c>
      <c r="JS19" s="1">
        <v>57.019298128688</v>
      </c>
      <c r="JT19" s="1">
        <v>80.0083464705275</v>
      </c>
      <c r="JU19" s="1">
        <v>34.2537209230661</v>
      </c>
      <c r="JV19" s="1">
        <v>41.6105959685956</v>
      </c>
      <c r="JW19" s="1">
        <v>44.8647606720586</v>
      </c>
      <c r="JX19" s="1">
        <v>103.368845975219</v>
      </c>
      <c r="JY19" s="1">
        <v>80.9789146276744</v>
      </c>
      <c r="JZ19" s="1">
        <v>73.0484501101196</v>
      </c>
      <c r="KA19" s="1">
        <v>31.6234117924571</v>
      </c>
      <c r="KB19" s="1">
        <v>64.3038500356116</v>
      </c>
      <c r="KC19" s="1">
        <v>40.4046842702282</v>
      </c>
      <c r="KD19" s="1">
        <v>81.5041874590466</v>
      </c>
      <c r="KE19" s="1">
        <v>63.02909079465</v>
      </c>
      <c r="KF19" s="1">
        <v>126.337499791926</v>
      </c>
      <c r="KG19" s="1">
        <v>47.4710586786434</v>
      </c>
      <c r="KH19" s="1">
        <v>29.0057794561419</v>
      </c>
      <c r="KI19" s="1">
        <v>133.625681443648</v>
      </c>
      <c r="KJ19" s="1">
        <v>58.9700653340871</v>
      </c>
      <c r="KK19" s="1">
        <v>77.3025803659953</v>
      </c>
      <c r="KL19" s="1">
        <v>33.8670198313991</v>
      </c>
      <c r="KM19" s="1">
        <v>46.1404292494182</v>
      </c>
      <c r="KN19" s="1">
        <v>43.305931529721</v>
      </c>
      <c r="KO19" s="1">
        <v>39.8902466159464</v>
      </c>
      <c r="KP19" s="1">
        <v>29.0797282087507</v>
      </c>
      <c r="KQ19" s="1">
        <v>20.14187977412</v>
      </c>
      <c r="KR19" s="1">
        <v>21.9485075867378</v>
      </c>
      <c r="KS19" s="1">
        <v>89.4286969455043</v>
      </c>
      <c r="KT19" s="1">
        <v>24.1470493534663</v>
      </c>
      <c r="KU19" s="1">
        <v>55.5917066546983</v>
      </c>
      <c r="KV19" s="1">
        <v>32.5432218688997</v>
      </c>
      <c r="KW19" s="1">
        <v>54.8438630633685</v>
      </c>
      <c r="KX19" s="1">
        <v>101.548981648521</v>
      </c>
      <c r="KY19" s="1">
        <v>46.2426166364641</v>
      </c>
      <c r="KZ19" s="1">
        <v>11.7047818733848</v>
      </c>
      <c r="LA19" s="1">
        <v>35.9300853896975</v>
      </c>
      <c r="LB19" s="1">
        <v>46.1191129769014</v>
      </c>
      <c r="LC19" s="1">
        <v>49.6856027457128</v>
      </c>
      <c r="LD19" s="1">
        <v>47.2947357149976</v>
      </c>
      <c r="LE19" s="1">
        <v>130.139622675187</v>
      </c>
      <c r="LF19" s="1">
        <v>24.7899971585816</v>
      </c>
      <c r="LG19" s="1">
        <v>43.3448573945069</v>
      </c>
      <c r="LH19" s="1">
        <v>42.5852270219892</v>
      </c>
      <c r="LI19" s="1">
        <v>28.5262613361801</v>
      </c>
      <c r="LJ19" s="1">
        <v>41.0177271582864</v>
      </c>
      <c r="LK19" s="1">
        <v>158.759604543817</v>
      </c>
      <c r="LL19" s="1">
        <v>53.4505719262865</v>
      </c>
      <c r="LM19" s="1">
        <v>112.041200677623</v>
      </c>
      <c r="LN19" s="1">
        <v>145.334839392656</v>
      </c>
      <c r="LO19" s="1">
        <v>10.8058005314688</v>
      </c>
      <c r="LP19" s="1">
        <v>82.8156946205952</v>
      </c>
      <c r="LQ19" s="1">
        <v>32.6618599228389</v>
      </c>
      <c r="LR19" s="1">
        <v>33.5977271686901</v>
      </c>
      <c r="LS19" s="1">
        <v>33.4519198698265</v>
      </c>
      <c r="LT19" s="1">
        <v>13.4276204403537</v>
      </c>
      <c r="LU19" s="1">
        <v>25.0993672701047</v>
      </c>
      <c r="LV19" s="1">
        <v>43.7382209711813</v>
      </c>
      <c r="LW19" s="1">
        <v>158.662628872438</v>
      </c>
      <c r="LX19" s="1">
        <v>26.3791569188749</v>
      </c>
      <c r="LZ19" s="1">
        <v>136.643892028704</v>
      </c>
      <c r="MA19" s="1">
        <v>44.3246025521707</v>
      </c>
      <c r="MB19" s="1">
        <v>16.2524991140921</v>
      </c>
      <c r="MC19" s="1">
        <v>29.0345452724259</v>
      </c>
      <c r="MD19" s="1">
        <v>2.89509559612743</v>
      </c>
      <c r="ME19" s="1">
        <v>61.9820243836348</v>
      </c>
      <c r="MF19" s="1">
        <v>46.816829667761</v>
      </c>
      <c r="MG19" s="1">
        <v>21.4459663154975</v>
      </c>
      <c r="MH19" s="1">
        <v>38.5444277540293</v>
      </c>
      <c r="MI19" s="1">
        <v>16.5514253273156</v>
      </c>
      <c r="MJ19" s="1">
        <v>41.0195453817194</v>
      </c>
      <c r="MK19" s="1">
        <v>44.1943651144076</v>
      </c>
      <c r="ML19" s="1">
        <v>52.5776130144631</v>
      </c>
      <c r="MM19" s="1">
        <v>45.4482698747617</v>
      </c>
    </row>
    <row r="20">
      <c r="A20" s="1">
        <v>2015.0</v>
      </c>
      <c r="B20" s="1">
        <v>7.0</v>
      </c>
      <c r="C20" s="1">
        <v>28.1516088552232</v>
      </c>
      <c r="D20" s="1">
        <v>46.442418714376</v>
      </c>
      <c r="E20" s="1">
        <v>41.7955836092221</v>
      </c>
      <c r="F20" s="1">
        <v>85.8692085811935</v>
      </c>
      <c r="G20" s="1">
        <v>81.1011359474876</v>
      </c>
      <c r="H20" s="1">
        <v>50.4208196465646</v>
      </c>
      <c r="I20" s="1">
        <v>36.3818957218265</v>
      </c>
      <c r="J20" s="1">
        <v>66.0721562976964</v>
      </c>
      <c r="K20" s="1">
        <v>51.8452271548184</v>
      </c>
      <c r="L20" s="1">
        <v>29.3237721512322</v>
      </c>
      <c r="M20" s="1">
        <v>39.4364280731537</v>
      </c>
      <c r="N20" s="1">
        <v>9.37492631230392</v>
      </c>
      <c r="O20" s="1">
        <v>24.73403455767</v>
      </c>
      <c r="P20" s="1">
        <v>49.9183121574858</v>
      </c>
      <c r="Q20" s="1">
        <v>59.0521654093917</v>
      </c>
      <c r="R20" s="1">
        <v>71.7904552112926</v>
      </c>
      <c r="S20" s="1">
        <v>54.46927687613</v>
      </c>
      <c r="T20" s="1">
        <v>55.1773422639638</v>
      </c>
      <c r="U20" s="1">
        <v>16.2542336947446</v>
      </c>
      <c r="V20" s="1">
        <v>51.187092655476</v>
      </c>
      <c r="W20" s="1">
        <v>122.378899067466</v>
      </c>
      <c r="X20" s="1">
        <v>101.771186112467</v>
      </c>
      <c r="Y20" s="1">
        <v>76.9251371288209</v>
      </c>
      <c r="Z20" s="1">
        <v>23.9817840836265</v>
      </c>
      <c r="AA20" s="1">
        <v>92.3051805242825</v>
      </c>
      <c r="AB20" s="1">
        <v>41.0370198479667</v>
      </c>
      <c r="AC20" s="1">
        <v>99.5369414904841</v>
      </c>
      <c r="AD20" s="1">
        <v>12.7038347747517</v>
      </c>
      <c r="AE20" s="1">
        <v>63.1831680532998</v>
      </c>
      <c r="AF20" s="1">
        <v>122.847828901242</v>
      </c>
      <c r="AG20" s="1">
        <v>51.8263946774335</v>
      </c>
      <c r="AH20" s="1">
        <v>67.4267658744236</v>
      </c>
      <c r="AI20" s="1">
        <v>679.524774724787</v>
      </c>
      <c r="AJ20" s="1">
        <v>127.826204327545</v>
      </c>
      <c r="AK20" s="1">
        <v>14.318613488058</v>
      </c>
      <c r="AL20" s="1">
        <v>32.6291036468797</v>
      </c>
      <c r="AM20" s="1">
        <v>24.0034911439</v>
      </c>
      <c r="AN20" s="1">
        <v>124.600740865299</v>
      </c>
      <c r="AO20" s="1">
        <v>31.2816430214403</v>
      </c>
      <c r="AP20" s="1">
        <v>35.1470351292343</v>
      </c>
      <c r="AQ20" s="1">
        <v>377.692045731978</v>
      </c>
      <c r="AR20" s="1">
        <v>33.4230415321688</v>
      </c>
      <c r="AS20" s="2">
        <v>1175.57093122265</v>
      </c>
      <c r="AT20" s="1">
        <v>270.347389635402</v>
      </c>
      <c r="AU20" s="1">
        <v>50.0132142476775</v>
      </c>
      <c r="AV20" s="1">
        <v>141.112272435969</v>
      </c>
      <c r="AW20" s="1">
        <v>17.6334092833779</v>
      </c>
      <c r="AX20" s="1">
        <v>40.5077330813797</v>
      </c>
      <c r="AY20" s="1">
        <v>85.5649480360782</v>
      </c>
      <c r="AZ20" s="1">
        <v>43.7586300571163</v>
      </c>
      <c r="BA20" s="1">
        <v>25.3384181513911</v>
      </c>
      <c r="BB20" s="1">
        <v>64.1913450377858</v>
      </c>
      <c r="BC20" s="1">
        <v>63.3309903799211</v>
      </c>
      <c r="BD20" s="1">
        <v>87.3883465178078</v>
      </c>
      <c r="BE20" s="1">
        <v>37.8088636398315</v>
      </c>
      <c r="BF20" s="1">
        <v>55.4324499251157</v>
      </c>
      <c r="BG20" s="1">
        <v>44.2150007852274</v>
      </c>
      <c r="BH20" s="1">
        <v>47.3727242046861</v>
      </c>
      <c r="BI20" s="1">
        <v>51.1338734677195</v>
      </c>
      <c r="BJ20" s="1">
        <v>142.774862925215</v>
      </c>
      <c r="BK20" s="1">
        <v>40.8297729030285</v>
      </c>
      <c r="BL20" s="1">
        <v>53.5781925559765</v>
      </c>
      <c r="BM20" s="1">
        <v>84.5548175396696</v>
      </c>
      <c r="BN20" s="1">
        <v>25.4453272396804</v>
      </c>
      <c r="BO20" s="1">
        <v>65.4697511810947</v>
      </c>
      <c r="BP20" s="1">
        <v>13.4430772391233</v>
      </c>
      <c r="BQ20" s="1">
        <v>98.7736913942722</v>
      </c>
      <c r="BR20" s="1">
        <v>25.1751135234874</v>
      </c>
      <c r="BS20" s="1">
        <v>13.609280919186</v>
      </c>
      <c r="BT20" s="1">
        <v>72.6275442359008</v>
      </c>
      <c r="BU20" s="1">
        <v>42.1064774787078</v>
      </c>
      <c r="BV20" s="1">
        <v>120.152679956257</v>
      </c>
      <c r="BW20" s="1">
        <v>35.9262120947295</v>
      </c>
      <c r="BX20" s="1">
        <v>71.5948859229447</v>
      </c>
      <c r="BY20" s="1">
        <v>20.6586129210682</v>
      </c>
      <c r="BZ20" s="1">
        <v>9.19361338935599</v>
      </c>
      <c r="CA20" s="1">
        <v>16.3234010359608</v>
      </c>
      <c r="CB20" s="1">
        <v>55.0426324380947</v>
      </c>
      <c r="CC20" s="1">
        <v>82.8957665417601</v>
      </c>
      <c r="CD20" s="1">
        <v>62.2691491269091</v>
      </c>
      <c r="CE20" s="1">
        <v>46.150821065308</v>
      </c>
      <c r="CF20" s="1">
        <v>38.4088049828267</v>
      </c>
      <c r="CG20" s="1">
        <v>80.3425718544791</v>
      </c>
      <c r="CH20" s="1">
        <v>46.6935205175928</v>
      </c>
      <c r="CI20" s="1">
        <v>70.8163268342348</v>
      </c>
      <c r="CJ20" s="1">
        <v>59.8474770924603</v>
      </c>
      <c r="CK20" s="1">
        <v>25.0180837026879</v>
      </c>
      <c r="CL20" s="1">
        <v>36.2909777655307</v>
      </c>
      <c r="CM20" s="1">
        <v>109.243160761493</v>
      </c>
      <c r="CN20" s="1">
        <v>79.8540911241011</v>
      </c>
      <c r="CO20" s="1">
        <v>45.0351656892262</v>
      </c>
      <c r="CP20" s="1">
        <v>49.2199681420123</v>
      </c>
      <c r="CQ20" s="1">
        <v>48.113057262141</v>
      </c>
      <c r="CR20" s="1">
        <v>49.1886390857805</v>
      </c>
      <c r="CS20" s="1">
        <v>79.4788636294278</v>
      </c>
      <c r="CT20" s="1">
        <v>37.8788489941453</v>
      </c>
      <c r="CU20" s="1">
        <v>69.9238102061669</v>
      </c>
      <c r="CV20" s="1">
        <v>24.6379194301447</v>
      </c>
      <c r="CW20" s="1">
        <v>101.57028284609</v>
      </c>
      <c r="CX20" s="1">
        <v>43.1594748138311</v>
      </c>
      <c r="CY20" s="1">
        <v>90.33503787386</v>
      </c>
      <c r="CZ20" s="1">
        <v>40.3065360782202</v>
      </c>
      <c r="DA20" s="1">
        <v>78.6130840342278</v>
      </c>
      <c r="DB20" s="1">
        <v>57.9538094183414</v>
      </c>
      <c r="DC20" s="1">
        <v>40.8807877256048</v>
      </c>
      <c r="DD20" s="1">
        <v>61.23270940521</v>
      </c>
      <c r="DE20" s="1">
        <v>45.5669990006518</v>
      </c>
      <c r="DF20" s="1">
        <v>34.6520265715363</v>
      </c>
      <c r="DG20" s="1">
        <v>51.1528013564037</v>
      </c>
      <c r="DH20" s="1">
        <v>20.367088042067</v>
      </c>
      <c r="DI20" s="1">
        <v>25.2084469795227</v>
      </c>
      <c r="DJ20" s="1">
        <v>16.4187061620015</v>
      </c>
      <c r="DK20" s="1">
        <v>40.233033911311</v>
      </c>
      <c r="DL20" s="1">
        <v>103.41268177623</v>
      </c>
      <c r="DM20" s="1">
        <v>8.96534462036756</v>
      </c>
      <c r="DN20" s="1">
        <v>16.0641445899284</v>
      </c>
      <c r="DO20" s="1">
        <v>14.051194339982</v>
      </c>
      <c r="DP20" s="1">
        <v>147.946677931976</v>
      </c>
      <c r="DQ20" s="1">
        <v>22.3742139959259</v>
      </c>
      <c r="DR20" s="1">
        <v>121.91181789745</v>
      </c>
      <c r="DS20" s="1">
        <v>54.1200636156644</v>
      </c>
      <c r="DT20" s="1">
        <v>15.2095112125519</v>
      </c>
      <c r="DU20" s="1">
        <v>35.59315882316</v>
      </c>
      <c r="DW20" s="1">
        <v>118.203655049729</v>
      </c>
      <c r="DX20" s="1">
        <v>110.884216253151</v>
      </c>
      <c r="DY20" s="1">
        <v>83.216970966795</v>
      </c>
      <c r="DZ20" s="1">
        <v>41.2881212639208</v>
      </c>
      <c r="EA20" s="1">
        <v>14.6837363091848</v>
      </c>
      <c r="EB20" s="1">
        <v>25.1355883826206</v>
      </c>
      <c r="EC20" s="1">
        <v>30.7201710632817</v>
      </c>
      <c r="ED20" s="1">
        <v>67.823087118851</v>
      </c>
      <c r="EE20" s="1">
        <v>32.5412669130853</v>
      </c>
      <c r="EF20" s="1">
        <v>172.745780547369</v>
      </c>
      <c r="EG20" s="1">
        <v>197.211662763358</v>
      </c>
      <c r="EH20" s="1">
        <v>34.9343319438964</v>
      </c>
      <c r="EI20" s="1">
        <v>57.7698861432899</v>
      </c>
      <c r="EJ20" s="1">
        <v>7.83378374430048</v>
      </c>
      <c r="EK20" s="1">
        <v>91.0807098068491</v>
      </c>
      <c r="EL20" s="1">
        <v>52.9008566855926</v>
      </c>
      <c r="EM20" s="1">
        <v>37.1121833378362</v>
      </c>
      <c r="EN20" s="1">
        <v>81.2239581894683</v>
      </c>
      <c r="EO20" s="1">
        <v>10.2428128600569</v>
      </c>
      <c r="EP20" s="1">
        <v>23.2068930414326</v>
      </c>
      <c r="EQ20" s="1">
        <v>14.2704025763651</v>
      </c>
      <c r="ER20" s="1">
        <v>73.2586248681409</v>
      </c>
      <c r="ES20" s="1">
        <v>173.767422426868</v>
      </c>
      <c r="ET20" s="1">
        <v>103.772916523611</v>
      </c>
      <c r="EU20" s="1">
        <v>40.4158599211359</v>
      </c>
      <c r="EV20" s="1">
        <v>88.8663298935554</v>
      </c>
      <c r="EW20" s="1">
        <v>22.8169865482581</v>
      </c>
      <c r="EX20" s="1">
        <v>97.2580814264052</v>
      </c>
      <c r="EY20" s="1">
        <v>30.0497321446652</v>
      </c>
      <c r="EZ20" s="1">
        <v>14.1655973946718</v>
      </c>
      <c r="FB20" s="1">
        <v>17.7725878540547</v>
      </c>
      <c r="FC20" s="1">
        <v>56.4662628173828</v>
      </c>
      <c r="FD20" s="1">
        <v>73.4380762495765</v>
      </c>
      <c r="FE20" s="1">
        <v>24.6204060840077</v>
      </c>
      <c r="FF20" s="1">
        <v>27.9531517425148</v>
      </c>
      <c r="FG20" s="1">
        <v>76.6090632988575</v>
      </c>
      <c r="FH20" s="1">
        <v>20.9263494774188</v>
      </c>
      <c r="FI20" s="1">
        <v>52.6010878192802</v>
      </c>
      <c r="FJ20" s="1">
        <v>43.7141984265622</v>
      </c>
      <c r="FK20" s="1">
        <v>10.3404876126328</v>
      </c>
      <c r="FL20" s="1">
        <v>15.2138295173942</v>
      </c>
      <c r="FM20" s="1">
        <v>44.5917777744639</v>
      </c>
      <c r="FN20" s="1">
        <v>80.9951176981737</v>
      </c>
      <c r="FO20" s="1">
        <v>22.4291882166706</v>
      </c>
      <c r="FP20" s="1">
        <v>66.2047726024281</v>
      </c>
      <c r="FQ20" s="1">
        <v>30.0030203202777</v>
      </c>
      <c r="FR20" s="1">
        <v>31.6966083924351</v>
      </c>
      <c r="FS20" s="1">
        <v>36.70220530763</v>
      </c>
      <c r="FT20" s="1">
        <v>45.8724457028605</v>
      </c>
      <c r="FU20" s="1">
        <v>101.340259697993</v>
      </c>
      <c r="FV20" s="1">
        <v>72.5036402637476</v>
      </c>
      <c r="FW20" s="1">
        <v>154.061402763403</v>
      </c>
      <c r="FX20" s="1">
        <v>56.7011642530062</v>
      </c>
      <c r="FY20" s="1">
        <v>3.96671698820837</v>
      </c>
      <c r="FZ20" s="1">
        <v>31.1782189285329</v>
      </c>
      <c r="GA20" s="1">
        <v>59.4183488015996</v>
      </c>
      <c r="GB20" s="1">
        <v>90.0856597476747</v>
      </c>
      <c r="GC20" s="1">
        <v>68.9325873568817</v>
      </c>
      <c r="GD20" s="1">
        <v>20.7954352284202</v>
      </c>
      <c r="GE20" s="1">
        <v>76.7891986295656</v>
      </c>
      <c r="GF20" s="1">
        <v>18.4745886364435</v>
      </c>
      <c r="GG20" s="1">
        <v>211.948825711866</v>
      </c>
      <c r="GH20" s="1">
        <v>100.483811962238</v>
      </c>
      <c r="GI20" s="1">
        <v>34.30756264721</v>
      </c>
      <c r="GJ20" s="1">
        <v>60.4814144868148</v>
      </c>
      <c r="GK20" s="1">
        <v>36.332109970391</v>
      </c>
      <c r="GL20" s="1">
        <v>195.234092018821</v>
      </c>
      <c r="GM20" s="1">
        <v>33.7929987183611</v>
      </c>
      <c r="GN20" s="1">
        <v>49.1979363764438</v>
      </c>
      <c r="GO20" s="1">
        <v>93.1014803967336</v>
      </c>
      <c r="GP20" s="1">
        <v>23.6567423126914</v>
      </c>
      <c r="GQ20" s="1">
        <v>28.1966427414051</v>
      </c>
      <c r="GR20" s="1">
        <v>37.4553636096949</v>
      </c>
      <c r="GS20" s="1">
        <v>41.2179867238204</v>
      </c>
      <c r="GT20" s="1">
        <v>41.4785724331396</v>
      </c>
      <c r="GU20" s="1">
        <v>30.2504303918307</v>
      </c>
      <c r="GV20" s="1">
        <v>39.6456487172818</v>
      </c>
      <c r="GW20" s="1">
        <v>50.123022665072</v>
      </c>
      <c r="GX20" s="1">
        <v>98.9531558986267</v>
      </c>
      <c r="GY20" s="1">
        <v>18.3758512513611</v>
      </c>
      <c r="GZ20" s="1">
        <v>14.3948483150407</v>
      </c>
      <c r="HA20" s="1">
        <v>20.1281351274922</v>
      </c>
      <c r="HB20" s="1">
        <v>16.263783838015</v>
      </c>
      <c r="HC20" s="1">
        <v>104.179740038785</v>
      </c>
      <c r="HD20" s="1">
        <v>12.5428035168143</v>
      </c>
      <c r="HE20" s="1">
        <v>50.2750649314913</v>
      </c>
      <c r="HF20" s="1">
        <v>142.439328467306</v>
      </c>
      <c r="HG20" s="1">
        <v>17.739997353862</v>
      </c>
      <c r="HH20" s="1">
        <v>69.9856457406221</v>
      </c>
      <c r="HI20" s="1">
        <v>24.3303956371022</v>
      </c>
      <c r="HJ20" s="1">
        <v>59.6788580295509</v>
      </c>
      <c r="HK20" s="1">
        <v>34.6514250496634</v>
      </c>
      <c r="HL20" s="1">
        <v>0.48055394090644</v>
      </c>
      <c r="HM20" s="1">
        <v>12.9079611335599</v>
      </c>
      <c r="HN20" s="1">
        <v>21.4183604529729</v>
      </c>
      <c r="HO20" s="1">
        <v>52.5748833449828</v>
      </c>
      <c r="HP20" s="1">
        <v>34.4796380608229</v>
      </c>
      <c r="HQ20" s="1">
        <v>237.476135947488</v>
      </c>
      <c r="HR20" s="1">
        <v>53.8678013786144</v>
      </c>
      <c r="HS20" s="1">
        <v>35.4765112414094</v>
      </c>
      <c r="HT20" s="1">
        <v>29.5004617345017</v>
      </c>
      <c r="HU20" s="1">
        <v>29.2009107899808</v>
      </c>
      <c r="HV20" s="1">
        <v>72.9317691066691</v>
      </c>
      <c r="HW20" s="1">
        <v>22.1636574780957</v>
      </c>
      <c r="HX20" s="1">
        <v>37.1605892897757</v>
      </c>
      <c r="HY20" s="1">
        <v>61.6593075364449</v>
      </c>
      <c r="HZ20" s="1">
        <v>23.4194671408551</v>
      </c>
      <c r="IA20" s="1">
        <v>96.1474782140652</v>
      </c>
      <c r="IB20" s="1">
        <v>17.9472529032803</v>
      </c>
      <c r="IC20" s="1">
        <v>29.9072901134565</v>
      </c>
      <c r="ID20" s="1">
        <v>51.481884782386</v>
      </c>
      <c r="IE20" s="1">
        <v>72.17139182672</v>
      </c>
      <c r="IF20" s="1">
        <v>36.0764204511078</v>
      </c>
      <c r="IG20" s="1">
        <v>41.3879173011348</v>
      </c>
      <c r="IH20" s="1">
        <v>94.7813113358049</v>
      </c>
      <c r="II20" s="1">
        <v>19.9658881466967</v>
      </c>
      <c r="IJ20" s="1">
        <v>58.4093951204546</v>
      </c>
      <c r="IK20" s="1">
        <v>136.40307934769</v>
      </c>
      <c r="IL20" s="1">
        <v>56.9361050992698</v>
      </c>
      <c r="IM20" s="1">
        <v>27.5439764253266</v>
      </c>
      <c r="IN20" s="1">
        <v>47.9012059050973</v>
      </c>
      <c r="IO20" s="1">
        <v>537.634090076793</v>
      </c>
      <c r="IP20" s="1">
        <v>7.43095384256751</v>
      </c>
      <c r="IQ20" s="1">
        <v>107.226899555999</v>
      </c>
      <c r="IR20" s="1">
        <v>100.631543258947</v>
      </c>
      <c r="IS20" s="1">
        <v>163.195679421342</v>
      </c>
      <c r="IT20" s="1">
        <v>47.2411853221347</v>
      </c>
      <c r="IU20" s="1">
        <v>34.2016125287506</v>
      </c>
      <c r="IV20" s="1">
        <v>46.2927828758102</v>
      </c>
      <c r="IW20" s="1">
        <v>30.1492622940144</v>
      </c>
      <c r="IX20" s="1">
        <v>83.7373177997335</v>
      </c>
      <c r="IY20" s="1">
        <v>82.3561202974496</v>
      </c>
      <c r="IZ20" s="1">
        <v>64.286100127284</v>
      </c>
      <c r="JA20" s="1">
        <v>129.983102283072</v>
      </c>
      <c r="JB20" s="1">
        <v>28.7856521377225</v>
      </c>
      <c r="JC20" s="1">
        <v>112.478227859689</v>
      </c>
      <c r="JD20" s="1">
        <v>93.8907998984569</v>
      </c>
      <c r="JE20" s="1">
        <v>37.5305752218886</v>
      </c>
      <c r="JF20" s="1">
        <v>59.1990891453456</v>
      </c>
      <c r="JG20" s="1">
        <v>29.8385386006264</v>
      </c>
      <c r="JH20" s="1">
        <v>103.347991462294</v>
      </c>
      <c r="JI20" s="1">
        <v>85.4389337602456</v>
      </c>
      <c r="JJ20" s="1">
        <v>88.1067199252765</v>
      </c>
      <c r="JK20" s="1">
        <v>28.2560539323212</v>
      </c>
      <c r="JL20" s="1">
        <v>13.0446048875728</v>
      </c>
      <c r="JM20" s="1">
        <v>56.8245754504816</v>
      </c>
      <c r="JN20" s="1">
        <v>52.1914314618759</v>
      </c>
      <c r="JO20" s="1">
        <v>63.3777869994724</v>
      </c>
      <c r="JP20" s="1">
        <v>29.8834694327439</v>
      </c>
      <c r="JQ20" s="1">
        <v>131.470192923968</v>
      </c>
      <c r="JR20" s="1">
        <v>24.2535410652875</v>
      </c>
      <c r="JS20" s="1">
        <v>56.2807438698823</v>
      </c>
      <c r="JT20" s="1">
        <v>82.9839975755351</v>
      </c>
      <c r="JU20" s="1">
        <v>34.9199818208084</v>
      </c>
      <c r="JV20" s="1">
        <v>38.6881125104314</v>
      </c>
      <c r="JW20" s="1">
        <v>42.8883745986257</v>
      </c>
      <c r="JX20" s="1">
        <v>105.272735651165</v>
      </c>
      <c r="JY20" s="1">
        <v>77.9639891165449</v>
      </c>
      <c r="JZ20" s="1">
        <v>71.3900146808787</v>
      </c>
      <c r="KA20" s="1">
        <v>32.0550726282988</v>
      </c>
      <c r="KB20" s="1">
        <v>66.5676909662115</v>
      </c>
      <c r="KC20" s="1">
        <v>44.7298819575515</v>
      </c>
      <c r="KD20" s="1">
        <v>82.5245075587397</v>
      </c>
      <c r="KE20" s="1">
        <v>65.39068144018</v>
      </c>
      <c r="KF20" s="1">
        <v>128.658863587813</v>
      </c>
      <c r="KG20" s="1">
        <v>47.8616408123426</v>
      </c>
      <c r="KH20" s="1">
        <v>28.7864497084686</v>
      </c>
      <c r="KI20" s="1">
        <v>130.40886445479</v>
      </c>
      <c r="KJ20" s="1">
        <v>63.8486256731859</v>
      </c>
      <c r="KK20" s="1">
        <v>67.2367433464399</v>
      </c>
      <c r="KL20" s="1">
        <v>34.9989913591667</v>
      </c>
      <c r="KM20" s="1">
        <v>46.00334324065</v>
      </c>
      <c r="KN20" s="1">
        <v>43.5666435110674</v>
      </c>
      <c r="KO20" s="1">
        <v>40.1505380359408</v>
      </c>
      <c r="KP20" s="1">
        <v>31.6827850321935</v>
      </c>
      <c r="KQ20" s="1">
        <v>20.1011295632832</v>
      </c>
      <c r="KR20" s="1">
        <v>21.1445789148269</v>
      </c>
      <c r="KS20" s="1">
        <v>90.8001700516256</v>
      </c>
      <c r="KT20" s="1">
        <v>24.8889997104818</v>
      </c>
      <c r="KU20" s="1">
        <v>53.9066443179389</v>
      </c>
      <c r="KV20" s="1">
        <v>31.6271704577588</v>
      </c>
      <c r="KW20" s="1">
        <v>53.6301479196641</v>
      </c>
      <c r="KX20" s="1">
        <v>96.8003653247873</v>
      </c>
      <c r="KY20" s="1">
        <v>44.9676667124537</v>
      </c>
      <c r="KZ20" s="1">
        <v>11.9556627452487</v>
      </c>
      <c r="LA20" s="1">
        <v>34.29953364788</v>
      </c>
      <c r="LB20" s="1">
        <v>45.2005742422905</v>
      </c>
      <c r="LC20" s="1">
        <v>51.973919333466</v>
      </c>
      <c r="LD20" s="1">
        <v>47.4318202573793</v>
      </c>
      <c r="LE20" s="1">
        <v>122.196757588083</v>
      </c>
      <c r="LF20" s="1">
        <v>24.3876948801736</v>
      </c>
      <c r="LG20" s="1">
        <v>44.568115142807</v>
      </c>
      <c r="LH20" s="1">
        <v>41.4891682421522</v>
      </c>
      <c r="LI20" s="1">
        <v>29.1542693093664</v>
      </c>
      <c r="LJ20" s="1">
        <v>43.1257953643799</v>
      </c>
      <c r="LK20" s="1">
        <v>164.124817069503</v>
      </c>
      <c r="LL20" s="1">
        <v>52.5709469658663</v>
      </c>
      <c r="LM20" s="1">
        <v>113.392599444874</v>
      </c>
      <c r="LN20" s="1">
        <v>138.833180974238</v>
      </c>
      <c r="LO20" s="1">
        <v>10.0400558903182</v>
      </c>
      <c r="LP20" s="1">
        <v>91.6825063571604</v>
      </c>
      <c r="LQ20" s="1">
        <v>31.811100763969</v>
      </c>
      <c r="LR20" s="1">
        <v>32.8334090059454</v>
      </c>
      <c r="LS20" s="1">
        <v>34.4733628344601</v>
      </c>
      <c r="LT20" s="1">
        <v>12.0107533508608</v>
      </c>
      <c r="LU20" s="1">
        <v>21.5624762363281</v>
      </c>
      <c r="LV20" s="1">
        <v>39.5266112081801</v>
      </c>
      <c r="LW20" s="1">
        <v>156.894625139675</v>
      </c>
      <c r="LX20" s="1">
        <v>26.3480799587309</v>
      </c>
      <c r="LZ20" s="1">
        <v>141.758717638613</v>
      </c>
      <c r="MA20" s="1">
        <v>40.5735834875506</v>
      </c>
      <c r="MB20" s="1">
        <v>15.5615581859981</v>
      </c>
      <c r="MC20" s="1">
        <v>24.7517347731848</v>
      </c>
      <c r="MD20" s="1">
        <v>3.02710771814781</v>
      </c>
      <c r="ME20" s="1">
        <v>57.046216991389</v>
      </c>
      <c r="MF20" s="1">
        <v>47.412288472527</v>
      </c>
      <c r="MG20" s="1">
        <v>21.9722912793717</v>
      </c>
      <c r="MH20" s="1">
        <v>38.2689890658608</v>
      </c>
      <c r="MI20" s="1">
        <v>15.179699647625</v>
      </c>
      <c r="MJ20" s="1">
        <v>44.9626136259599</v>
      </c>
      <c r="MK20" s="1">
        <v>45.135967707512</v>
      </c>
      <c r="ML20" s="1">
        <v>54.7368385854582</v>
      </c>
      <c r="MM20" s="1">
        <v>38.7944327694686</v>
      </c>
    </row>
    <row r="21">
      <c r="A21" s="1">
        <v>2015.0</v>
      </c>
      <c r="B21" s="1">
        <v>8.0</v>
      </c>
      <c r="C21" s="1">
        <v>25.5612662579471</v>
      </c>
      <c r="D21" s="1">
        <v>45.0755599465196</v>
      </c>
      <c r="E21" s="1">
        <v>40.5380357524022</v>
      </c>
      <c r="F21" s="1">
        <v>86.2598922617141</v>
      </c>
      <c r="G21" s="1">
        <v>81.8330957321894</v>
      </c>
      <c r="H21" s="1">
        <v>47.2224189728282</v>
      </c>
      <c r="I21" s="1">
        <v>35.2759517775567</v>
      </c>
      <c r="J21" s="1">
        <v>65.5166051021076</v>
      </c>
      <c r="K21" s="1">
        <v>52.450238091605</v>
      </c>
      <c r="L21" s="1">
        <v>31.436929587947</v>
      </c>
      <c r="M21" s="1">
        <v>40.6123270586585</v>
      </c>
      <c r="N21" s="1">
        <v>8.95066090636472</v>
      </c>
      <c r="O21" s="1">
        <v>24.7705515471382</v>
      </c>
      <c r="P21" s="1">
        <v>48.7990509761933</v>
      </c>
      <c r="Q21" s="1">
        <v>63.196818108557</v>
      </c>
      <c r="R21" s="1">
        <v>72.3711902073452</v>
      </c>
      <c r="S21" s="1">
        <v>50.2782115469621</v>
      </c>
      <c r="T21" s="1">
        <v>56.0183670911607</v>
      </c>
      <c r="U21" s="1">
        <v>14.6650526111643</v>
      </c>
      <c r="V21" s="1">
        <v>51.3687365302165</v>
      </c>
      <c r="W21" s="1">
        <v>125.362471444143</v>
      </c>
      <c r="X21" s="1">
        <v>97.6079925202098</v>
      </c>
      <c r="Y21" s="1">
        <v>77.8785290966628</v>
      </c>
      <c r="Z21" s="1">
        <v>25.9693572634742</v>
      </c>
      <c r="AA21" s="1">
        <v>90.043359741076</v>
      </c>
      <c r="AB21" s="1">
        <v>36.547968186659</v>
      </c>
      <c r="AC21" s="1">
        <v>105.130526071999</v>
      </c>
      <c r="AD21" s="1">
        <v>12.3727584415408</v>
      </c>
      <c r="AE21" s="1">
        <v>60.5029505879153</v>
      </c>
      <c r="AF21" s="1">
        <v>126.426471690463</v>
      </c>
      <c r="AG21" s="1">
        <v>51.5880120264448</v>
      </c>
      <c r="AH21" s="1">
        <v>67.8572759750271</v>
      </c>
      <c r="AI21" s="1">
        <v>717.322621663411</v>
      </c>
      <c r="AJ21" s="1">
        <v>123.915331010429</v>
      </c>
      <c r="AK21" s="1">
        <v>13.9935760178783</v>
      </c>
      <c r="AL21" s="1">
        <v>34.4392233464254</v>
      </c>
      <c r="AM21" s="1">
        <v>23.418281153262</v>
      </c>
      <c r="AN21" s="1">
        <v>124.497309637227</v>
      </c>
      <c r="AO21" s="1">
        <v>27.8319780078334</v>
      </c>
      <c r="AP21" s="1">
        <v>36.2146807135773</v>
      </c>
      <c r="AQ21" s="1">
        <v>310.034047444661</v>
      </c>
      <c r="AR21" s="1">
        <v>33.4665292935389</v>
      </c>
      <c r="AS21" s="2">
        <v>1263.56405309515</v>
      </c>
      <c r="AT21" s="1">
        <v>252.697603916565</v>
      </c>
      <c r="AU21" s="1">
        <v>46.066067763127</v>
      </c>
      <c r="AV21" s="1">
        <v>139.132857368106</v>
      </c>
      <c r="AW21" s="1">
        <v>17.0311905543009</v>
      </c>
      <c r="AX21" s="1">
        <v>35.2020596625507</v>
      </c>
      <c r="AY21" s="1">
        <v>82.1762436598186</v>
      </c>
      <c r="AZ21" s="1">
        <v>42.9020665108696</v>
      </c>
      <c r="BA21" s="1">
        <v>25.0918395295374</v>
      </c>
      <c r="BB21" s="1">
        <v>63.3016704545492</v>
      </c>
      <c r="BC21" s="1">
        <v>60.1011081446102</v>
      </c>
      <c r="BD21" s="1">
        <v>89.2253528177548</v>
      </c>
      <c r="BE21" s="1">
        <v>36.1283334096273</v>
      </c>
      <c r="BF21" s="1">
        <v>56.6605879525796</v>
      </c>
      <c r="BG21" s="1">
        <v>44.0935038609803</v>
      </c>
      <c r="BH21" s="1">
        <v>45.9944312955876</v>
      </c>
      <c r="BI21" s="1">
        <v>54.4784358217635</v>
      </c>
      <c r="BJ21" s="1">
        <v>133.239762022835</v>
      </c>
      <c r="BK21" s="1">
        <v>41.8618240981752</v>
      </c>
      <c r="BL21" s="1">
        <v>53.0674349367337</v>
      </c>
      <c r="BM21" s="1">
        <v>89.1938753704885</v>
      </c>
      <c r="BN21" s="1">
        <v>23.6987127189355</v>
      </c>
      <c r="BO21" s="1">
        <v>64.6223261571725</v>
      </c>
      <c r="BP21" s="1">
        <v>14.7189665294829</v>
      </c>
      <c r="BQ21" s="1">
        <v>95.9713869903078</v>
      </c>
      <c r="BR21" s="1">
        <v>26.1472358652819</v>
      </c>
      <c r="BS21" s="1">
        <v>13.8580617651608</v>
      </c>
      <c r="BT21" s="1">
        <v>66.6082388646879</v>
      </c>
      <c r="BU21" s="1">
        <v>36.0583282163447</v>
      </c>
      <c r="BV21" s="1">
        <v>120.56581788004</v>
      </c>
      <c r="BW21" s="1">
        <v>36.9536756468303</v>
      </c>
      <c r="BX21" s="1">
        <v>70.2268021612425</v>
      </c>
      <c r="BY21" s="1">
        <v>20.3728632715426</v>
      </c>
      <c r="BZ21" s="1">
        <v>8.33067966084788</v>
      </c>
      <c r="CA21" s="1">
        <v>16.5242125044196</v>
      </c>
      <c r="CB21" s="1">
        <v>58.7778169974621</v>
      </c>
      <c r="CC21" s="1">
        <v>81.2962720473304</v>
      </c>
      <c r="CD21" s="1">
        <v>54.5824173795171</v>
      </c>
      <c r="CE21" s="1">
        <v>48.7617808281608</v>
      </c>
      <c r="CF21" s="1">
        <v>40.6446560195226</v>
      </c>
      <c r="CG21" s="1">
        <v>76.115376754104</v>
      </c>
      <c r="CH21" s="1">
        <v>44.4096936664752</v>
      </c>
      <c r="CI21" s="1">
        <v>69.4522014269764</v>
      </c>
      <c r="CJ21" s="1">
        <v>58.9719869234598</v>
      </c>
      <c r="CK21" s="1">
        <v>27.0865988657274</v>
      </c>
      <c r="CL21" s="1">
        <v>36.9052469977823</v>
      </c>
      <c r="CM21" s="1">
        <v>98.4671799104608</v>
      </c>
      <c r="CN21" s="1">
        <v>77.3728574117025</v>
      </c>
      <c r="CO21" s="1">
        <v>42.3104831166299</v>
      </c>
      <c r="CP21" s="1">
        <v>48.2552237753832</v>
      </c>
      <c r="CQ21" s="1">
        <v>50.2542107967433</v>
      </c>
      <c r="CR21" s="1">
        <v>50.3368242954277</v>
      </c>
      <c r="CS21" s="1">
        <v>78.7590471903483</v>
      </c>
      <c r="CT21" s="1">
        <v>31.4508469068262</v>
      </c>
      <c r="CU21" s="1">
        <v>68.8598065998333</v>
      </c>
      <c r="CV21" s="1">
        <v>24.7773076651029</v>
      </c>
      <c r="CW21" s="1">
        <v>101.846088885978</v>
      </c>
      <c r="CX21" s="1">
        <v>46.1164672388787</v>
      </c>
      <c r="CY21" s="1">
        <v>92.5994181757518</v>
      </c>
      <c r="CZ21" s="1">
        <v>41.7553603038246</v>
      </c>
      <c r="DA21" s="1">
        <v>75.6432096847633</v>
      </c>
      <c r="DB21" s="1">
        <v>56.0927790899536</v>
      </c>
      <c r="DC21" s="1">
        <v>37.793651716397</v>
      </c>
      <c r="DD21" s="1">
        <v>57.5707749582217</v>
      </c>
      <c r="DE21" s="1">
        <v>45.7770491567612</v>
      </c>
      <c r="DF21" s="1">
        <v>36.4439653001998</v>
      </c>
      <c r="DG21" s="1">
        <v>46.6649851252884</v>
      </c>
      <c r="DH21" s="1">
        <v>19.827464634267</v>
      </c>
      <c r="DI21" s="1">
        <v>23.9778968720209</v>
      </c>
      <c r="DJ21" s="1">
        <v>16.593456682637</v>
      </c>
      <c r="DK21" s="1">
        <v>42.9499373938247</v>
      </c>
      <c r="DL21" s="1">
        <v>113.856033073589</v>
      </c>
      <c r="DM21" s="1">
        <v>8.81401212058996</v>
      </c>
      <c r="DN21" s="1">
        <v>15.4342275557981</v>
      </c>
      <c r="DO21" s="1">
        <v>9.27908327515589</v>
      </c>
      <c r="DP21" s="1">
        <v>141.45780127834</v>
      </c>
      <c r="DQ21" s="1">
        <v>22.8556683505612</v>
      </c>
      <c r="DR21" s="1">
        <v>128.207857404436</v>
      </c>
      <c r="DS21" s="1">
        <v>58.3137071560448</v>
      </c>
      <c r="DT21" s="1">
        <v>14.8136965414897</v>
      </c>
      <c r="DU21" s="1">
        <v>33.0827505240094</v>
      </c>
      <c r="DW21" s="1">
        <v>119.998542744776</v>
      </c>
      <c r="DX21" s="1">
        <v>106.400001091698</v>
      </c>
      <c r="DY21" s="1">
        <v>80.8713319482268</v>
      </c>
      <c r="DZ21" s="1">
        <v>41.9354608613037</v>
      </c>
      <c r="EA21" s="1">
        <v>13.5658530084974</v>
      </c>
      <c r="EB21" s="1">
        <v>24.2453240458123</v>
      </c>
      <c r="EC21" s="1">
        <v>33.3272099662339</v>
      </c>
      <c r="ED21" s="1">
        <v>65.7439863277144</v>
      </c>
      <c r="EE21" s="1">
        <v>29.6687725067675</v>
      </c>
      <c r="EF21" s="1">
        <v>162.789564447833</v>
      </c>
      <c r="EG21" s="1">
        <v>191.687670222261</v>
      </c>
      <c r="EH21" s="1">
        <v>32.9465375289782</v>
      </c>
      <c r="EI21" s="1">
        <v>57.2612896652741</v>
      </c>
      <c r="EJ21" s="1">
        <v>7.73832744648536</v>
      </c>
      <c r="EK21" s="1">
        <v>94.2110960045367</v>
      </c>
      <c r="EL21" s="1">
        <v>48.1519725123254</v>
      </c>
      <c r="EM21" s="1">
        <v>38.653483805597</v>
      </c>
      <c r="EN21" s="1">
        <v>80.8045573991575</v>
      </c>
      <c r="EO21" s="1">
        <v>9.5500365358713</v>
      </c>
      <c r="EP21" s="1">
        <v>24.474704932052</v>
      </c>
      <c r="EQ21" s="1">
        <v>13.0076488068187</v>
      </c>
      <c r="ER21" s="1">
        <v>72.9640552554084</v>
      </c>
      <c r="ES21" s="1">
        <v>171.627678425288</v>
      </c>
      <c r="ET21" s="1">
        <v>97.114105567844</v>
      </c>
      <c r="EU21" s="1">
        <v>41.6443308096612</v>
      </c>
      <c r="EV21" s="1">
        <v>90.0425656962209</v>
      </c>
      <c r="EW21" s="1">
        <v>22.2289318033616</v>
      </c>
      <c r="EX21" s="1">
        <v>91.1837777359054</v>
      </c>
      <c r="EY21" s="1">
        <v>28.9986749560994</v>
      </c>
      <c r="EZ21" s="1">
        <v>14.4026756398318</v>
      </c>
      <c r="FB21" s="1">
        <v>16.7136527622132</v>
      </c>
      <c r="FC21" s="1">
        <v>57.8705026535761</v>
      </c>
      <c r="FD21" s="1">
        <v>70.0695518752202</v>
      </c>
      <c r="FE21" s="1">
        <v>23.894881923437</v>
      </c>
      <c r="FF21" s="1">
        <v>27.6088549761154</v>
      </c>
      <c r="FG21" s="1">
        <v>75.399479081619</v>
      </c>
      <c r="FH21" s="1">
        <v>21.5566394234216</v>
      </c>
      <c r="FI21" s="1">
        <v>51.0182038244748</v>
      </c>
      <c r="FJ21" s="1">
        <v>46.2834652855602</v>
      </c>
      <c r="FK21" s="1">
        <v>9.84247084713873</v>
      </c>
      <c r="FL21" s="1">
        <v>15.591627143341</v>
      </c>
      <c r="FM21" s="1">
        <v>42.2979395153144</v>
      </c>
      <c r="FN21" s="1">
        <v>82.4681370554606</v>
      </c>
      <c r="FO21" s="1">
        <v>20.2250608832692</v>
      </c>
      <c r="FP21" s="1">
        <v>61.8690476190476</v>
      </c>
      <c r="FQ21" s="1">
        <v>30.0243394558389</v>
      </c>
      <c r="FR21" s="1">
        <v>30.7408843576682</v>
      </c>
      <c r="FS21" s="1">
        <v>35.9025017113742</v>
      </c>
      <c r="FT21" s="1">
        <v>45.4803796998437</v>
      </c>
      <c r="FU21" s="1">
        <v>101.994683156594</v>
      </c>
      <c r="FV21" s="1">
        <v>70.1248083520014</v>
      </c>
      <c r="FW21" s="1">
        <v>161.161175043452</v>
      </c>
      <c r="FX21" s="1">
        <v>59.0294200828235</v>
      </c>
      <c r="FY21" s="1">
        <v>3.65158719792572</v>
      </c>
      <c r="FZ21" s="1">
        <v>34.5944337532668</v>
      </c>
      <c r="GA21" s="1">
        <v>53.0825864236296</v>
      </c>
      <c r="GB21" s="1">
        <v>89.9670727971481</v>
      </c>
      <c r="GC21" s="1">
        <v>64.8352091507718</v>
      </c>
      <c r="GD21" s="1">
        <v>23.2986770933632</v>
      </c>
      <c r="GE21" s="1">
        <v>77.424089627022</v>
      </c>
      <c r="GF21" s="1">
        <v>17.8083337620413</v>
      </c>
      <c r="GG21" s="1">
        <v>195.608190836715</v>
      </c>
      <c r="GH21" s="1">
        <v>97.9485235814598</v>
      </c>
      <c r="GI21" s="1">
        <v>36.509758019071</v>
      </c>
      <c r="GJ21" s="1">
        <v>60.6760514249804</v>
      </c>
      <c r="GK21" s="1">
        <v>34.2569510649024</v>
      </c>
      <c r="GL21" s="1">
        <v>201.865712847028</v>
      </c>
      <c r="GM21" s="1">
        <v>34.5965254740985</v>
      </c>
      <c r="GN21" s="1">
        <v>48.2547029221161</v>
      </c>
      <c r="GO21" s="1">
        <v>88.7058381435072</v>
      </c>
      <c r="GP21" s="1">
        <v>24.1936509722755</v>
      </c>
      <c r="GQ21" s="1">
        <v>29.3807407638357</v>
      </c>
      <c r="GR21" s="1">
        <v>35.4318367823782</v>
      </c>
      <c r="GS21" s="1">
        <v>38.227715415448</v>
      </c>
      <c r="GT21" s="1">
        <v>40.9532451086447</v>
      </c>
      <c r="GU21" s="1">
        <v>28.2660353766087</v>
      </c>
      <c r="GV21" s="1">
        <v>39.7455750180474</v>
      </c>
      <c r="GW21" s="1">
        <v>54.2858337546817</v>
      </c>
      <c r="GX21" s="1">
        <v>97.189324375563</v>
      </c>
      <c r="GY21" s="1">
        <v>16.5151151223662</v>
      </c>
      <c r="GZ21" s="1">
        <v>14.8670807773546</v>
      </c>
      <c r="HA21" s="1">
        <v>20.8736688846236</v>
      </c>
      <c r="HB21" s="1">
        <v>13.6130173634587</v>
      </c>
      <c r="HC21" s="1">
        <v>117.505713871547</v>
      </c>
      <c r="HD21" s="1">
        <v>12.7176504675053</v>
      </c>
      <c r="HE21" s="1">
        <v>50.4899117558382</v>
      </c>
      <c r="HF21" s="1">
        <v>146.144806339069</v>
      </c>
      <c r="HG21" s="1">
        <v>16.2581750953016</v>
      </c>
      <c r="HH21" s="1">
        <v>65.6288980865243</v>
      </c>
      <c r="HI21" s="1">
        <v>24.0101519792756</v>
      </c>
      <c r="HJ21" s="1">
        <v>57.8466500360053</v>
      </c>
      <c r="HK21" s="1">
        <v>35.3475687917364</v>
      </c>
      <c r="HL21" s="1">
        <v>0.538314370669192</v>
      </c>
      <c r="HM21" s="1">
        <v>12.6061521592378</v>
      </c>
      <c r="HN21" s="1">
        <v>19.5124136158424</v>
      </c>
      <c r="HO21" s="1">
        <v>51.8417871333332</v>
      </c>
      <c r="HP21" s="1">
        <v>33.3002234419461</v>
      </c>
      <c r="HQ21" s="1">
        <v>245.198810032436</v>
      </c>
      <c r="HR21" s="1">
        <v>52.6570035282173</v>
      </c>
      <c r="HS21" s="1">
        <v>35.4012706443204</v>
      </c>
      <c r="HT21" s="1">
        <v>28.1327981810251</v>
      </c>
      <c r="HU21" s="1">
        <v>29.9256426963939</v>
      </c>
      <c r="HV21" s="1">
        <v>73.4149325906207</v>
      </c>
      <c r="HW21" s="1">
        <v>22.2566881446314</v>
      </c>
      <c r="HX21" s="1">
        <v>38.5178760215</v>
      </c>
      <c r="HY21" s="1">
        <v>56.872333532816</v>
      </c>
      <c r="HZ21" s="1">
        <v>23.8828089242961</v>
      </c>
      <c r="IA21" s="1">
        <v>93.1492173808572</v>
      </c>
      <c r="IB21" s="1">
        <v>18.1994750201164</v>
      </c>
      <c r="IC21" s="1">
        <v>30.6788771915242</v>
      </c>
      <c r="ID21" s="1">
        <v>51.1751014763468</v>
      </c>
      <c r="IE21" s="1">
        <v>70.4979000113782</v>
      </c>
      <c r="IF21" s="1">
        <v>33.713850212982</v>
      </c>
      <c r="IG21" s="1">
        <v>43.3401232399522</v>
      </c>
      <c r="IH21" s="1">
        <v>86.3726854220437</v>
      </c>
      <c r="II21" s="1">
        <v>20.9075580222825</v>
      </c>
      <c r="IJ21" s="1">
        <v>57.0096997685351</v>
      </c>
      <c r="IK21" s="1">
        <v>144.113119411209</v>
      </c>
      <c r="IL21" s="1">
        <v>55.7909782463497</v>
      </c>
      <c r="IM21" s="1">
        <v>23.6102272608845</v>
      </c>
      <c r="IN21" s="1">
        <v>45.8540617192071</v>
      </c>
      <c r="IO21" s="1">
        <v>557.538091750372</v>
      </c>
      <c r="IP21" s="1">
        <v>7.2788379346745</v>
      </c>
      <c r="IQ21" s="1">
        <v>95.1892677321977</v>
      </c>
      <c r="IR21" s="1">
        <v>94.0516978265584</v>
      </c>
      <c r="IS21" s="1">
        <v>156.485018404885</v>
      </c>
      <c r="IT21" s="1">
        <v>47.7509728443467</v>
      </c>
      <c r="IU21" s="1">
        <v>35.5819858153</v>
      </c>
      <c r="IV21" s="1">
        <v>46.6115254065802</v>
      </c>
      <c r="IW21" s="1">
        <v>29.3915946747166</v>
      </c>
      <c r="IX21" s="1">
        <v>82.4186778235721</v>
      </c>
      <c r="IY21" s="1">
        <v>84.7452213951082</v>
      </c>
      <c r="IZ21" s="1">
        <v>61.4071902512316</v>
      </c>
      <c r="JA21" s="1">
        <v>131.763788535309</v>
      </c>
      <c r="JB21" s="1">
        <v>30.1074093972063</v>
      </c>
      <c r="JC21" s="1">
        <v>117.672941801075</v>
      </c>
      <c r="JD21" s="1">
        <v>91.1212487196645</v>
      </c>
      <c r="JE21" s="1">
        <v>37.768111348169</v>
      </c>
      <c r="JF21" s="1">
        <v>58.0125668753314</v>
      </c>
      <c r="JG21" s="1">
        <v>31.610898353291</v>
      </c>
      <c r="JH21" s="1">
        <v>110.203343872734</v>
      </c>
      <c r="JI21" s="1">
        <v>82.397528935931</v>
      </c>
      <c r="JJ21" s="1">
        <v>90.7123140577093</v>
      </c>
      <c r="JK21" s="1">
        <v>30.4419031077123</v>
      </c>
      <c r="JL21" s="1">
        <v>12.7049211415163</v>
      </c>
      <c r="JM21" s="1">
        <v>56.9121088593267</v>
      </c>
      <c r="JN21" s="1">
        <v>50.9552590501227</v>
      </c>
      <c r="JO21" s="1">
        <v>60.4600612909308</v>
      </c>
      <c r="JP21" s="1">
        <v>31.0922749584457</v>
      </c>
      <c r="JQ21" s="1">
        <v>128.825341885066</v>
      </c>
      <c r="JR21" s="1">
        <v>23.2741760223963</v>
      </c>
      <c r="JS21" s="1">
        <v>53.9418218527956</v>
      </c>
      <c r="JT21" s="1">
        <v>84.2664180503492</v>
      </c>
      <c r="JU21" s="1">
        <v>33.8245868258954</v>
      </c>
      <c r="JV21" s="1">
        <v>38.1091149743068</v>
      </c>
      <c r="JW21" s="1">
        <v>41.0780950095513</v>
      </c>
      <c r="JX21" s="1">
        <v>103.52092502351</v>
      </c>
      <c r="JY21" s="1">
        <v>73.1761755753918</v>
      </c>
      <c r="JZ21" s="1">
        <v>74.0072251139185</v>
      </c>
      <c r="KA21" s="1">
        <v>31.6958653942496</v>
      </c>
      <c r="KB21" s="1">
        <v>68.4389868212294</v>
      </c>
      <c r="KC21" s="1">
        <v>44.4812941079986</v>
      </c>
      <c r="KD21" s="1">
        <v>86.8086296653643</v>
      </c>
      <c r="KE21" s="1">
        <v>69.8561908176967</v>
      </c>
      <c r="KF21" s="1">
        <v>134.824286142985</v>
      </c>
      <c r="KG21" s="1">
        <v>44.0891469661685</v>
      </c>
      <c r="KH21" s="1">
        <v>28.6718371926034</v>
      </c>
      <c r="KI21" s="1">
        <v>127.986666906448</v>
      </c>
      <c r="KJ21" s="1">
        <v>62.5057468776932</v>
      </c>
      <c r="KK21" s="1">
        <v>69.6525431746316</v>
      </c>
      <c r="KL21" s="1">
        <v>36.8077103100622</v>
      </c>
      <c r="KM21" s="1">
        <v>46.2095258748936</v>
      </c>
      <c r="KN21" s="1">
        <v>42.6724783384806</v>
      </c>
      <c r="KO21" s="1">
        <v>42.4748431481324</v>
      </c>
      <c r="KP21" s="1">
        <v>28.4318878823507</v>
      </c>
      <c r="KQ21" s="1">
        <v>19.279118383197</v>
      </c>
      <c r="KR21" s="1">
        <v>20.5627361849911</v>
      </c>
      <c r="KS21" s="1">
        <v>79.8997576676344</v>
      </c>
      <c r="KT21" s="1">
        <v>25.9751236443561</v>
      </c>
      <c r="KU21" s="1">
        <v>50.2085678178562</v>
      </c>
      <c r="KV21" s="1">
        <v>29.3099592100944</v>
      </c>
      <c r="KW21" s="1">
        <v>50.4907557429576</v>
      </c>
      <c r="KX21" s="1">
        <v>93.1744342235672</v>
      </c>
      <c r="KY21" s="1">
        <v>43.7743934184536</v>
      </c>
      <c r="KZ21" s="1">
        <v>11.7582211532513</v>
      </c>
      <c r="LA21" s="1">
        <v>32.0074956281306</v>
      </c>
      <c r="LB21" s="1">
        <v>44.8808475323336</v>
      </c>
      <c r="LC21" s="1">
        <v>52.9208511186815</v>
      </c>
      <c r="LD21" s="1">
        <v>49.8971520949535</v>
      </c>
      <c r="LE21" s="1">
        <v>122.959196431307</v>
      </c>
      <c r="LF21" s="1">
        <v>23.2674407718074</v>
      </c>
      <c r="LG21" s="1">
        <v>45.8729052039944</v>
      </c>
      <c r="LH21" s="1">
        <v>38.5296516663491</v>
      </c>
      <c r="LI21" s="1">
        <v>29.8859205761805</v>
      </c>
      <c r="LJ21" s="1">
        <v>43.5673809959775</v>
      </c>
      <c r="LK21" s="1">
        <v>165.617629203706</v>
      </c>
      <c r="LL21" s="1">
        <v>51.2683300129994</v>
      </c>
      <c r="LM21" s="1">
        <v>112.901470892282</v>
      </c>
      <c r="LN21" s="1">
        <v>130.625701898491</v>
      </c>
      <c r="LO21" s="1">
        <v>9.3026714733923</v>
      </c>
      <c r="LP21" s="1">
        <v>91.4573036205837</v>
      </c>
      <c r="LQ21" s="1">
        <v>31.134643967178</v>
      </c>
      <c r="LR21" s="1">
        <v>28.6180951708839</v>
      </c>
      <c r="LS21" s="1">
        <v>32.5168534919172</v>
      </c>
      <c r="LT21" s="1">
        <v>12.3524900416719</v>
      </c>
      <c r="LU21" s="1">
        <v>18.750358634858</v>
      </c>
      <c r="LV21" s="1">
        <v>35.697517514908</v>
      </c>
      <c r="LW21" s="1">
        <v>158.974320391966</v>
      </c>
      <c r="LX21" s="1">
        <v>25.3993023677486</v>
      </c>
      <c r="LZ21" s="1">
        <v>154.480222771321</v>
      </c>
      <c r="MA21" s="1">
        <v>38.0537689367598</v>
      </c>
      <c r="MB21" s="1">
        <v>15.7810140984326</v>
      </c>
      <c r="MC21" s="1">
        <v>22.158886493659</v>
      </c>
      <c r="MD21" s="1">
        <v>3.00995535092708</v>
      </c>
      <c r="ME21" s="1">
        <v>46.2672547008502</v>
      </c>
      <c r="MF21" s="1">
        <v>48.429859311989</v>
      </c>
      <c r="MG21" s="1">
        <v>24.0295956268628</v>
      </c>
      <c r="MH21" s="1">
        <v>34.0935995476312</v>
      </c>
      <c r="MI21" s="1">
        <v>14.2927517844748</v>
      </c>
      <c r="MJ21" s="1">
        <v>48.3202383858817</v>
      </c>
      <c r="MK21" s="1">
        <v>45.8360500717047</v>
      </c>
      <c r="ML21" s="1">
        <v>53.517664521621</v>
      </c>
      <c r="MM21" s="1">
        <v>36.272253620003</v>
      </c>
    </row>
    <row r="22">
      <c r="A22" s="1">
        <v>2015.0</v>
      </c>
      <c r="B22" s="1">
        <v>9.0</v>
      </c>
      <c r="C22" s="1">
        <v>25.4627107018698</v>
      </c>
      <c r="D22" s="1">
        <v>39.3127222602594</v>
      </c>
      <c r="E22" s="1">
        <v>35.7495287406528</v>
      </c>
      <c r="F22" s="1">
        <v>82.7641438943226</v>
      </c>
      <c r="G22" s="1">
        <v>80.281189873105</v>
      </c>
      <c r="H22" s="1">
        <v>46.2669001408969</v>
      </c>
      <c r="I22" s="1">
        <v>32.8789705849379</v>
      </c>
      <c r="J22" s="1">
        <v>64.1322930827472</v>
      </c>
      <c r="K22" s="1">
        <v>46.2904761178153</v>
      </c>
      <c r="L22" s="1">
        <v>30.2594400669809</v>
      </c>
      <c r="M22" s="1">
        <v>39.2280153332274</v>
      </c>
      <c r="N22" s="1">
        <v>7.8303637418809</v>
      </c>
      <c r="O22" s="1">
        <v>23.1201579043949</v>
      </c>
      <c r="P22" s="1">
        <v>45.8354423466016</v>
      </c>
      <c r="Q22" s="1">
        <v>62.5682977840482</v>
      </c>
      <c r="R22" s="1">
        <v>72.0673804510207</v>
      </c>
      <c r="S22" s="1">
        <v>47.3527500813672</v>
      </c>
      <c r="T22" s="1">
        <v>54.2160441930708</v>
      </c>
      <c r="U22" s="1">
        <v>13.7600652671773</v>
      </c>
      <c r="V22" s="1">
        <v>49.2388562225678</v>
      </c>
      <c r="W22" s="1">
        <v>112.700778740945</v>
      </c>
      <c r="X22" s="1">
        <v>88.4570912059422</v>
      </c>
      <c r="Y22" s="1">
        <v>71.8274336616757</v>
      </c>
      <c r="Z22" s="1">
        <v>26.0577976135981</v>
      </c>
      <c r="AA22" s="1">
        <v>82.7235120356372</v>
      </c>
      <c r="AB22" s="1">
        <v>32.6955819310822</v>
      </c>
      <c r="AC22" s="1">
        <v>98.6926474661898</v>
      </c>
      <c r="AD22" s="1">
        <v>11.7070071967023</v>
      </c>
      <c r="AE22" s="1">
        <v>59.7170923991645</v>
      </c>
      <c r="AF22" s="1">
        <v>122.147567554982</v>
      </c>
      <c r="AG22" s="1">
        <v>49.0101050049009</v>
      </c>
      <c r="AH22" s="1">
        <v>65.4998420535559</v>
      </c>
      <c r="AI22" s="1">
        <v>729.441662016369</v>
      </c>
      <c r="AJ22" s="1">
        <v>118.262793010689</v>
      </c>
      <c r="AK22" s="1">
        <v>12.9748317667536</v>
      </c>
      <c r="AL22" s="1">
        <v>30.917807192625</v>
      </c>
      <c r="AM22" s="1">
        <v>26.9653330436629</v>
      </c>
      <c r="AN22" s="1">
        <v>116.486270096429</v>
      </c>
      <c r="AO22" s="1">
        <v>25.0995533126947</v>
      </c>
      <c r="AP22" s="1">
        <v>33.4350717184248</v>
      </c>
      <c r="AQ22" s="1">
        <v>302.695239112491</v>
      </c>
      <c r="AR22" s="1">
        <v>30.6818970927146</v>
      </c>
      <c r="AS22" s="2">
        <v>1258.67286033618</v>
      </c>
      <c r="AT22" s="1">
        <v>238.945852986565</v>
      </c>
      <c r="AU22" s="1">
        <v>44.3143911981121</v>
      </c>
      <c r="AV22" s="1">
        <v>130.646666027251</v>
      </c>
      <c r="AW22" s="1">
        <v>16.6273809614636</v>
      </c>
      <c r="AX22" s="1">
        <v>32.2000257567735</v>
      </c>
      <c r="AY22" s="1">
        <v>78.9722619417693</v>
      </c>
      <c r="AZ22" s="1">
        <v>39.0221312334326</v>
      </c>
      <c r="BA22" s="1">
        <v>23.6851056624836</v>
      </c>
      <c r="BB22" s="1">
        <v>61.8264676991303</v>
      </c>
      <c r="BC22" s="1">
        <v>55.9217685566949</v>
      </c>
      <c r="BD22" s="1">
        <v>84.135275530101</v>
      </c>
      <c r="BE22" s="1">
        <v>32.4859522864932</v>
      </c>
      <c r="BF22" s="1">
        <v>54.0838771471134</v>
      </c>
      <c r="BG22" s="1">
        <v>43.9237682699503</v>
      </c>
      <c r="BH22" s="1">
        <v>40.135618712294</v>
      </c>
      <c r="BI22" s="1">
        <v>54.3558243075917</v>
      </c>
      <c r="BJ22" s="1">
        <v>130.111652466539</v>
      </c>
      <c r="BK22" s="1">
        <v>40.6972224652371</v>
      </c>
      <c r="BL22" s="1">
        <v>50.0177483869988</v>
      </c>
      <c r="BM22" s="1">
        <v>87.1165945786254</v>
      </c>
      <c r="BN22" s="1">
        <v>22.9252469277808</v>
      </c>
      <c r="BO22" s="1">
        <v>62.7525609260222</v>
      </c>
      <c r="BP22" s="1">
        <v>14.4842381023225</v>
      </c>
      <c r="BQ22" s="1">
        <v>89.7259240947314</v>
      </c>
      <c r="BR22" s="1">
        <v>25.2501512526158</v>
      </c>
      <c r="BS22" s="1">
        <v>12.9584331326281</v>
      </c>
      <c r="BT22" s="1">
        <v>62.940542095035</v>
      </c>
      <c r="BU22" s="1">
        <v>35.9925203780468</v>
      </c>
      <c r="BV22" s="1">
        <v>119.826223041455</v>
      </c>
      <c r="BW22" s="1">
        <v>37.4144997298592</v>
      </c>
      <c r="BX22" s="1">
        <v>69.7553853780621</v>
      </c>
      <c r="BY22" s="1">
        <v>19.1056697771431</v>
      </c>
      <c r="BZ22" s="1">
        <v>7.98455581358939</v>
      </c>
      <c r="CA22" s="1">
        <v>16.3916168329748</v>
      </c>
      <c r="CB22" s="1">
        <v>55.9910571019994</v>
      </c>
      <c r="CC22" s="1">
        <v>76.1981358522988</v>
      </c>
      <c r="CD22" s="1">
        <v>52.0534828458026</v>
      </c>
      <c r="CE22" s="1">
        <v>46.2798979801493</v>
      </c>
      <c r="CF22" s="1">
        <v>41.1251249559056</v>
      </c>
      <c r="CG22" s="1">
        <v>66.5497335111228</v>
      </c>
      <c r="CH22" s="1">
        <v>42.4410698144572</v>
      </c>
      <c r="CI22" s="1">
        <v>63.6060912496466</v>
      </c>
      <c r="CJ22" s="1">
        <v>54.1013879494257</v>
      </c>
      <c r="CK22" s="1">
        <v>27.7135801494925</v>
      </c>
      <c r="CL22" s="1">
        <v>35.519245659988</v>
      </c>
      <c r="CM22" s="1">
        <v>94.5400783245976</v>
      </c>
      <c r="CN22" s="1">
        <v>67.8907140096029</v>
      </c>
      <c r="CO22" s="1">
        <v>40.7066078154636</v>
      </c>
      <c r="CP22" s="1">
        <v>47.3074733471995</v>
      </c>
      <c r="CQ22" s="1">
        <v>48.0625388974634</v>
      </c>
      <c r="CR22" s="1">
        <v>47.0642622704981</v>
      </c>
      <c r="CS22" s="1">
        <v>74.4833334059942</v>
      </c>
      <c r="CT22" s="1">
        <v>27.9284609373079</v>
      </c>
      <c r="CU22" s="1">
        <v>66.532802713493</v>
      </c>
      <c r="CV22" s="1">
        <v>23.4320688534867</v>
      </c>
      <c r="CW22" s="1">
        <v>99.096999339523</v>
      </c>
      <c r="CX22" s="1">
        <v>45.4463762980468</v>
      </c>
      <c r="CY22" s="1">
        <v>89.3763547870923</v>
      </c>
      <c r="CZ22" s="1">
        <v>41.2970568102147</v>
      </c>
      <c r="DA22" s="1">
        <v>69.5401098246237</v>
      </c>
      <c r="DB22" s="1">
        <v>51.7905220503761</v>
      </c>
      <c r="DC22" s="1">
        <v>35.2477543716718</v>
      </c>
      <c r="DD22" s="1">
        <v>57.32768147096</v>
      </c>
      <c r="DE22" s="1">
        <v>43.9688454804538</v>
      </c>
      <c r="DF22" s="1">
        <v>34.6763858274987</v>
      </c>
      <c r="DG22" s="1">
        <v>43.2486918773995</v>
      </c>
      <c r="DH22" s="1">
        <v>18.4706488792031</v>
      </c>
      <c r="DI22" s="1">
        <v>23.2048017411005</v>
      </c>
      <c r="DJ22" s="1">
        <v>15.4005354318546</v>
      </c>
      <c r="DK22" s="1">
        <v>42.3566415399385</v>
      </c>
      <c r="DL22" s="1">
        <v>113.053332290746</v>
      </c>
      <c r="DM22" s="1">
        <v>8.49893831775729</v>
      </c>
      <c r="DN22" s="1">
        <v>14.6248078115005</v>
      </c>
      <c r="DO22" s="1">
        <v>9.53322139849324</v>
      </c>
      <c r="DP22" s="1">
        <v>129.230774952266</v>
      </c>
      <c r="DQ22" s="1">
        <v>21.0272892543226</v>
      </c>
      <c r="DR22" s="1">
        <v>117.40571412586</v>
      </c>
      <c r="DS22" s="1">
        <v>58.530763665788</v>
      </c>
      <c r="DT22" s="1">
        <v>13.9553445629266</v>
      </c>
      <c r="DU22" s="1">
        <v>27.9055306321151</v>
      </c>
      <c r="DW22" s="1">
        <v>113.504209600521</v>
      </c>
      <c r="DX22" s="1">
        <v>104.411798381687</v>
      </c>
      <c r="DY22" s="1">
        <v>75.2631217863065</v>
      </c>
      <c r="DZ22" s="1">
        <v>40.9350145486548</v>
      </c>
      <c r="EA22" s="1">
        <v>13.4193152625662</v>
      </c>
      <c r="EB22" s="1">
        <v>23.9251838769722</v>
      </c>
      <c r="EC22" s="1">
        <v>32.299863489536</v>
      </c>
      <c r="ED22" s="1">
        <v>63.8261054627149</v>
      </c>
      <c r="EE22" s="1">
        <v>27.4222669345329</v>
      </c>
      <c r="EF22" s="1">
        <v>151.104239078637</v>
      </c>
      <c r="EG22" s="1">
        <v>186.423797066676</v>
      </c>
      <c r="EH22" s="1">
        <v>31.4596390784096</v>
      </c>
      <c r="EI22" s="1">
        <v>56.1081993630036</v>
      </c>
      <c r="EJ22" s="1">
        <v>7.24849438425701</v>
      </c>
      <c r="EK22" s="1">
        <v>92.941002830982</v>
      </c>
      <c r="EL22" s="1">
        <v>45.4382281002135</v>
      </c>
      <c r="EM22" s="1">
        <v>36.9932451798559</v>
      </c>
      <c r="EN22" s="1">
        <v>76.5420709466352</v>
      </c>
      <c r="EO22" s="1">
        <v>8.98363922921949</v>
      </c>
      <c r="EP22" s="1">
        <v>24.72681914129</v>
      </c>
      <c r="EQ22" s="1">
        <v>11.7329292199483</v>
      </c>
      <c r="ER22" s="1">
        <v>73.734768520944</v>
      </c>
      <c r="ES22" s="1">
        <v>171.908351929012</v>
      </c>
      <c r="ET22" s="1">
        <v>92.4068511420222</v>
      </c>
      <c r="EU22" s="1">
        <v>40.8555681547923</v>
      </c>
      <c r="EV22" s="1">
        <v>84.4666491032298</v>
      </c>
      <c r="EW22" s="1">
        <v>22.8030777766681</v>
      </c>
      <c r="EX22" s="1">
        <v>80.5159891434342</v>
      </c>
      <c r="EY22" s="1">
        <v>25.7583935465614</v>
      </c>
      <c r="EZ22" s="1">
        <v>13.7833390844579</v>
      </c>
      <c r="FB22" s="1">
        <v>16.8498652869911</v>
      </c>
      <c r="FC22" s="1">
        <v>55.6749204908098</v>
      </c>
      <c r="FD22" s="1">
        <v>66.7194329301743</v>
      </c>
      <c r="FE22" s="1">
        <v>21.3232430423006</v>
      </c>
      <c r="FF22" s="1">
        <v>26.2925388541304</v>
      </c>
      <c r="FG22" s="1">
        <v>72.1542317127399</v>
      </c>
      <c r="FH22" s="1">
        <v>20.0665581524637</v>
      </c>
      <c r="FI22" s="1">
        <v>47.6438516747791</v>
      </c>
      <c r="FJ22" s="1">
        <v>46.0059916828543</v>
      </c>
      <c r="FK22" s="1">
        <v>9.1775081283926</v>
      </c>
      <c r="FL22" s="1">
        <v>14.7873569390191</v>
      </c>
      <c r="FM22" s="1">
        <v>41.641259658464</v>
      </c>
      <c r="FN22" s="1">
        <v>78.1344803491168</v>
      </c>
      <c r="FO22" s="1">
        <v>18.6130269361499</v>
      </c>
      <c r="FP22" s="1">
        <v>59.8509523300898</v>
      </c>
      <c r="FQ22" s="1">
        <v>28.9442813288158</v>
      </c>
      <c r="FR22" s="1">
        <v>29.8981463583987</v>
      </c>
      <c r="FS22" s="1">
        <v>34.4431219613685</v>
      </c>
      <c r="FT22" s="1">
        <v>44.6750795044018</v>
      </c>
      <c r="FU22" s="1">
        <v>96.6128682513514</v>
      </c>
      <c r="FV22" s="1">
        <v>70.4539826738905</v>
      </c>
      <c r="FW22" s="1">
        <v>159.931200523563</v>
      </c>
      <c r="FX22" s="1">
        <v>57.7545272818515</v>
      </c>
      <c r="FY22" s="1">
        <v>3.61993835032682</v>
      </c>
      <c r="FZ22" s="1">
        <v>34.6885969924537</v>
      </c>
      <c r="GA22" s="1">
        <v>51.6930627032696</v>
      </c>
      <c r="GB22" s="1">
        <v>86.0384136901862</v>
      </c>
      <c r="GC22" s="1">
        <v>64.1695516064253</v>
      </c>
      <c r="GD22" s="1">
        <v>23.2081973412278</v>
      </c>
      <c r="GE22" s="1">
        <v>77.0454240317975</v>
      </c>
      <c r="GF22" s="1">
        <v>17.9179713596925</v>
      </c>
      <c r="GG22" s="1">
        <v>182.075080027068</v>
      </c>
      <c r="GH22" s="1">
        <v>91.4060824691604</v>
      </c>
      <c r="GI22" s="1">
        <v>34.573519804062</v>
      </c>
      <c r="GJ22" s="1">
        <v>55.4448279535099</v>
      </c>
      <c r="GK22" s="1">
        <v>30.9751557907138</v>
      </c>
      <c r="GL22" s="1">
        <v>197.961428687686</v>
      </c>
      <c r="GM22" s="1">
        <v>34.2731756406702</v>
      </c>
      <c r="GN22" s="1">
        <v>45.3072625046251</v>
      </c>
      <c r="GO22" s="1">
        <v>85.6136747336929</v>
      </c>
      <c r="GP22" s="1">
        <v>22.4311508451189</v>
      </c>
      <c r="GQ22" s="1">
        <v>29.18583968569</v>
      </c>
      <c r="GR22" s="1">
        <v>31.0891531695311</v>
      </c>
      <c r="GS22" s="1">
        <v>34.5880963166214</v>
      </c>
      <c r="GT22" s="1">
        <v>37.2013858934707</v>
      </c>
      <c r="GU22" s="1">
        <v>25.5913798256718</v>
      </c>
      <c r="GV22" s="1">
        <v>38.1262803243466</v>
      </c>
      <c r="GW22" s="1">
        <v>57.62717177721</v>
      </c>
      <c r="GX22" s="1">
        <v>92.0829965745687</v>
      </c>
      <c r="GY22" s="1">
        <v>15.6739653027815</v>
      </c>
      <c r="GZ22" s="1">
        <v>14.6976337632646</v>
      </c>
      <c r="HA22" s="1">
        <v>19.1388974466963</v>
      </c>
      <c r="HB22" s="1">
        <v>12.9013386045325</v>
      </c>
      <c r="HC22" s="1">
        <v>100.690476735433</v>
      </c>
      <c r="HD22" s="1">
        <v>12.6588668133838</v>
      </c>
      <c r="HE22" s="1">
        <v>51.4496521401163</v>
      </c>
      <c r="HF22" s="1">
        <v>143.541018771693</v>
      </c>
      <c r="HG22" s="1">
        <v>14.0843183072877</v>
      </c>
      <c r="HH22" s="1">
        <v>63.8720123966263</v>
      </c>
      <c r="HI22" s="1">
        <v>24.1119050363568</v>
      </c>
      <c r="HJ22" s="1">
        <v>53.6388272809538</v>
      </c>
      <c r="HK22" s="1">
        <v>32.2844570991362</v>
      </c>
      <c r="HL22" s="1">
        <v>0.556189390524254</v>
      </c>
      <c r="HM22" s="1">
        <v>11.473490143379</v>
      </c>
      <c r="HN22" s="1">
        <v>19.4588759925214</v>
      </c>
      <c r="HO22" s="1">
        <v>48.9109643398656</v>
      </c>
      <c r="HP22" s="1">
        <v>31.6890958145421</v>
      </c>
      <c r="HQ22" s="1">
        <v>244.160237630208</v>
      </c>
      <c r="HR22" s="1">
        <v>50.8103119354892</v>
      </c>
      <c r="HS22" s="1">
        <v>34.5575600547525</v>
      </c>
      <c r="HT22" s="1">
        <v>25.7548562066731</v>
      </c>
      <c r="HU22" s="1">
        <v>28.7561203008009</v>
      </c>
      <c r="HV22" s="1">
        <v>70.4584140184123</v>
      </c>
      <c r="HW22" s="1">
        <v>20.8161954484228</v>
      </c>
      <c r="HX22" s="1">
        <v>34.1360358555559</v>
      </c>
      <c r="HY22" s="1">
        <v>53.8019525295059</v>
      </c>
      <c r="HZ22" s="1">
        <v>23.7746604161844</v>
      </c>
      <c r="IA22" s="1">
        <v>88.290548766046</v>
      </c>
      <c r="IB22" s="1">
        <v>17.9118226513047</v>
      </c>
      <c r="IC22" s="1">
        <v>28.9118236565694</v>
      </c>
      <c r="ID22" s="1">
        <v>49.1471023092864</v>
      </c>
      <c r="IE22" s="1">
        <v>66.0743022579232</v>
      </c>
      <c r="IF22" s="1">
        <v>30.1173435577693</v>
      </c>
      <c r="IG22" s="1">
        <v>42.2080526752034</v>
      </c>
      <c r="IH22" s="1">
        <v>78.8237250556177</v>
      </c>
      <c r="II22" s="1">
        <v>20.0354953394587</v>
      </c>
      <c r="IJ22" s="1">
        <v>51.8713310044026</v>
      </c>
      <c r="IK22" s="1">
        <v>142.242125479603</v>
      </c>
      <c r="IL22" s="1">
        <v>55.5233840881223</v>
      </c>
      <c r="IM22" s="1">
        <v>23.7703898091337</v>
      </c>
      <c r="IN22" s="1">
        <v>41.568497235313</v>
      </c>
      <c r="IO22" s="1">
        <v>517.904999505906</v>
      </c>
      <c r="IP22" s="1">
        <v>6.69374883365419</v>
      </c>
      <c r="IQ22" s="1">
        <v>90.3611372772107</v>
      </c>
      <c r="IR22" s="1">
        <v>87.1498864646714</v>
      </c>
      <c r="IS22" s="1">
        <v>148.808729840153</v>
      </c>
      <c r="IT22" s="1">
        <v>44.7852223377663</v>
      </c>
      <c r="IU22" s="1">
        <v>34.2966302621288</v>
      </c>
      <c r="IV22" s="1">
        <v>46.7180297639772</v>
      </c>
      <c r="IW22" s="1">
        <v>26.1857387072027</v>
      </c>
      <c r="IX22" s="1">
        <v>74.8801135017902</v>
      </c>
      <c r="IY22" s="1">
        <v>88.10215348253</v>
      </c>
      <c r="IZ22" s="1">
        <v>56.685376899143</v>
      </c>
      <c r="JA22" s="1">
        <v>125.629931110904</v>
      </c>
      <c r="JB22" s="1">
        <v>28.8946321232606</v>
      </c>
      <c r="JC22" s="1">
        <v>112.746282337586</v>
      </c>
      <c r="JD22" s="1">
        <v>84.165883113521</v>
      </c>
      <c r="JE22" s="1">
        <v>34.4388020330585</v>
      </c>
      <c r="JF22" s="1">
        <v>53.638298840306</v>
      </c>
      <c r="JG22" s="1">
        <v>29.6307904658162</v>
      </c>
      <c r="JH22" s="1">
        <v>112.863652884804</v>
      </c>
      <c r="JI22" s="1">
        <v>79.7458694074566</v>
      </c>
      <c r="JJ22" s="1">
        <v>87.4758796047386</v>
      </c>
      <c r="JK22" s="1">
        <v>30.9698427660487</v>
      </c>
      <c r="JL22" s="1">
        <v>12.2283492073655</v>
      </c>
      <c r="JM22" s="1">
        <v>61.2066174898686</v>
      </c>
      <c r="JN22" s="1">
        <v>50.3787292464493</v>
      </c>
      <c r="JO22" s="1">
        <v>59.8522577340737</v>
      </c>
      <c r="JP22" s="1">
        <v>31.1779886957258</v>
      </c>
      <c r="JQ22" s="1">
        <v>120.078536939397</v>
      </c>
      <c r="JR22" s="1">
        <v>22.0024053194222</v>
      </c>
      <c r="JS22" s="1">
        <v>50.8899639146359</v>
      </c>
      <c r="JT22" s="1">
        <v>80.6260540593622</v>
      </c>
      <c r="JU22" s="1">
        <v>34.5799847575779</v>
      </c>
      <c r="JV22" s="1">
        <v>36.9727290797243</v>
      </c>
      <c r="JW22" s="1">
        <v>38.6581365336375</v>
      </c>
      <c r="JX22" s="1">
        <v>102.334853478587</v>
      </c>
      <c r="JY22" s="1">
        <v>70.4302274947451</v>
      </c>
      <c r="JZ22" s="1">
        <v>72.0262325757413</v>
      </c>
      <c r="KA22" s="1">
        <v>29.5950509249139</v>
      </c>
      <c r="KB22" s="1">
        <v>65.651092197953</v>
      </c>
      <c r="KC22" s="1">
        <v>41.2177560618712</v>
      </c>
      <c r="KD22" s="1">
        <v>88.5957798936642</v>
      </c>
      <c r="KE22" s="1">
        <v>69.0600002833776</v>
      </c>
      <c r="KF22" s="1">
        <v>122.499524252755</v>
      </c>
      <c r="KG22" s="1">
        <v>35.9370186040589</v>
      </c>
      <c r="KH22" s="1">
        <v>27.681822437722</v>
      </c>
      <c r="KI22" s="1">
        <v>121.154048011416</v>
      </c>
      <c r="KJ22" s="1">
        <v>60.4788576869428</v>
      </c>
      <c r="KK22" s="1">
        <v>66.1038989314501</v>
      </c>
      <c r="KL22" s="1">
        <v>36.0405081541458</v>
      </c>
      <c r="KM22" s="1">
        <v>44.4879636528553</v>
      </c>
      <c r="KN22" s="1">
        <v>39.7040626419147</v>
      </c>
      <c r="KO22" s="1">
        <v>41.7016912091275</v>
      </c>
      <c r="KP22" s="1">
        <v>25.0635116663462</v>
      </c>
      <c r="KQ22" s="1">
        <v>17.873912475817</v>
      </c>
      <c r="KR22" s="1">
        <v>19.0366483200657</v>
      </c>
      <c r="KS22" s="1">
        <v>59.1051488231607</v>
      </c>
      <c r="KT22" s="1">
        <v>25.147229277763</v>
      </c>
      <c r="KU22" s="1">
        <v>48.4427096876778</v>
      </c>
      <c r="KV22" s="1">
        <v>28.7895712705118</v>
      </c>
      <c r="KW22" s="1">
        <v>48.3140335238462</v>
      </c>
      <c r="KX22" s="1">
        <v>88.8891557978281</v>
      </c>
      <c r="KY22" s="1">
        <v>40.9837700171004</v>
      </c>
      <c r="KZ22" s="1">
        <v>11.0956139339901</v>
      </c>
      <c r="LA22" s="1">
        <v>29.3717702688429</v>
      </c>
      <c r="LB22" s="1">
        <v>41.8283942846532</v>
      </c>
      <c r="LC22" s="1">
        <v>50.4101689067639</v>
      </c>
      <c r="LD22" s="1">
        <v>47.2483873239809</v>
      </c>
      <c r="LE22" s="1">
        <v>114.252181251493</v>
      </c>
      <c r="LF22" s="1">
        <v>21.9928214550338</v>
      </c>
      <c r="LG22" s="1">
        <v>42.7931935340851</v>
      </c>
      <c r="LH22" s="1">
        <v>34.72755795453</v>
      </c>
      <c r="LI22" s="1">
        <v>29.1958451795034</v>
      </c>
      <c r="LJ22" s="1">
        <v>43.0170238131569</v>
      </c>
      <c r="LK22" s="1">
        <v>159.152899149168</v>
      </c>
      <c r="LL22" s="1">
        <v>48.7246774911346</v>
      </c>
      <c r="LM22" s="1">
        <v>110.608144251082</v>
      </c>
      <c r="LN22" s="1">
        <v>127.898277244789</v>
      </c>
      <c r="LO22" s="1">
        <v>9.71259851811014</v>
      </c>
      <c r="LP22" s="1">
        <v>91.0716372344964</v>
      </c>
      <c r="LQ22" s="1">
        <v>29.7367369372313</v>
      </c>
      <c r="LR22" s="1">
        <v>27.2926191148304</v>
      </c>
      <c r="LS22" s="1">
        <v>29.9268078922653</v>
      </c>
      <c r="LT22" s="1">
        <v>11.6069739089305</v>
      </c>
      <c r="LU22" s="1">
        <v>17.3950892542488</v>
      </c>
      <c r="LV22" s="1">
        <v>35.0969956822372</v>
      </c>
      <c r="LW22" s="1">
        <v>146.495680719101</v>
      </c>
      <c r="LX22" s="1">
        <v>23.5296913302109</v>
      </c>
      <c r="LZ22" s="1">
        <v>154.799902350756</v>
      </c>
      <c r="MA22" s="1">
        <v>34.8443851876757</v>
      </c>
      <c r="MB22" s="1">
        <v>14.9179912552159</v>
      </c>
      <c r="MC22" s="1">
        <v>22.7135577669643</v>
      </c>
      <c r="MD22" s="1">
        <v>2.79949849364286</v>
      </c>
      <c r="ME22" s="1">
        <v>40.363237844848</v>
      </c>
      <c r="MF22" s="1">
        <v>46.2841313313658</v>
      </c>
      <c r="MG22" s="1">
        <v>24.9304121085837</v>
      </c>
      <c r="MH22" s="1">
        <v>30.4472563308783</v>
      </c>
      <c r="MI22" s="1">
        <v>13.6539406841155</v>
      </c>
      <c r="MJ22" s="1">
        <v>49.3559522174654</v>
      </c>
      <c r="MK22" s="1">
        <v>43.4858792743609</v>
      </c>
      <c r="ML22" s="1">
        <v>52.0596087097661</v>
      </c>
      <c r="MM22" s="1">
        <v>31.8729436854502</v>
      </c>
    </row>
    <row r="23">
      <c r="A23" s="1">
        <v>2015.0</v>
      </c>
      <c r="B23" s="1">
        <v>10.0</v>
      </c>
      <c r="C23" s="1">
        <v>25.516221504359</v>
      </c>
      <c r="D23" s="1">
        <v>36.7912796119811</v>
      </c>
      <c r="E23" s="1">
        <v>35.3436683615081</v>
      </c>
      <c r="F23" s="1">
        <v>89.704363746192</v>
      </c>
      <c r="G23" s="1">
        <v>85.7929547049782</v>
      </c>
      <c r="H23" s="1">
        <v>49.1874570383974</v>
      </c>
      <c r="I23" s="1">
        <v>34.5054720813662</v>
      </c>
      <c r="J23" s="1">
        <v>70.4629800089083</v>
      </c>
      <c r="K23" s="1">
        <v>50.3561363220215</v>
      </c>
      <c r="L23" s="1">
        <v>33.0566480824468</v>
      </c>
      <c r="M23" s="1">
        <v>41.4039638793917</v>
      </c>
      <c r="N23" s="1">
        <v>7.73114804376618</v>
      </c>
      <c r="O23" s="1">
        <v>24.5556316861682</v>
      </c>
      <c r="P23" s="1">
        <v>47.1926770750037</v>
      </c>
      <c r="Q23" s="1">
        <v>66.5896747252575</v>
      </c>
      <c r="R23" s="1">
        <v>70.6381823799827</v>
      </c>
      <c r="S23" s="1">
        <v>49.4870576692098</v>
      </c>
      <c r="T23" s="1">
        <v>55.2736419513082</v>
      </c>
      <c r="U23" s="1">
        <v>14.0946658126732</v>
      </c>
      <c r="V23" s="1">
        <v>51.3186536966354</v>
      </c>
      <c r="W23" s="1">
        <v>115.481556616796</v>
      </c>
      <c r="X23" s="1">
        <v>91.0775822117736</v>
      </c>
      <c r="Y23" s="1">
        <v>77.1632226871226</v>
      </c>
      <c r="Z23" s="1">
        <v>28.2867160276933</v>
      </c>
      <c r="AA23" s="1">
        <v>83.6019574205811</v>
      </c>
      <c r="AB23" s="1">
        <v>36.6232918500718</v>
      </c>
      <c r="AC23" s="1">
        <v>101.194542471735</v>
      </c>
      <c r="AD23" s="1">
        <v>11.9619917347914</v>
      </c>
      <c r="AE23" s="1">
        <v>64.6785504714308</v>
      </c>
      <c r="AF23" s="1">
        <v>132.23760583531</v>
      </c>
      <c r="AG23" s="1">
        <v>51.3280261426634</v>
      </c>
      <c r="AH23" s="1">
        <v>66.0109742874552</v>
      </c>
      <c r="AI23" s="1">
        <v>749.806139859286</v>
      </c>
      <c r="AJ23" s="1">
        <v>124.771377826593</v>
      </c>
      <c r="AK23" s="1">
        <v>13.1431164353866</v>
      </c>
      <c r="AL23" s="1">
        <v>29.6683963828474</v>
      </c>
      <c r="AM23" s="1">
        <v>26.1479283207583</v>
      </c>
      <c r="AN23" s="1">
        <v>118.02519779769</v>
      </c>
      <c r="AO23" s="1">
        <v>25.1543828620995</v>
      </c>
      <c r="AP23" s="1">
        <v>36.3081856443542</v>
      </c>
      <c r="AQ23" s="1">
        <v>277.865907842463</v>
      </c>
      <c r="AR23" s="1">
        <v>31.9458837174038</v>
      </c>
      <c r="AS23" s="2">
        <v>1329.39748179311</v>
      </c>
      <c r="AT23" s="1">
        <v>256.724104411489</v>
      </c>
      <c r="AU23" s="1">
        <v>46.9014805071466</v>
      </c>
      <c r="AV23" s="1">
        <v>133.902045510032</v>
      </c>
      <c r="AW23" s="1">
        <v>17.0238635756753</v>
      </c>
      <c r="AX23" s="1">
        <v>33.2361649049971</v>
      </c>
      <c r="AY23" s="1">
        <v>84.1462773660793</v>
      </c>
      <c r="AZ23" s="1">
        <v>39.9016470612727</v>
      </c>
      <c r="BA23" s="1">
        <v>23.7498205817699</v>
      </c>
      <c r="BB23" s="1">
        <v>60.3010328855233</v>
      </c>
      <c r="BC23" s="1">
        <v>55.0487531934572</v>
      </c>
      <c r="BD23" s="1">
        <v>91.2000853041127</v>
      </c>
      <c r="BE23" s="1">
        <v>34.0663634213534</v>
      </c>
      <c r="BF23" s="1">
        <v>56.8336958887464</v>
      </c>
      <c r="BG23" s="1">
        <v>44.3517157427392</v>
      </c>
      <c r="BH23" s="1">
        <v>39.164694169944</v>
      </c>
      <c r="BI23" s="1">
        <v>56.4619554500008</v>
      </c>
      <c r="BJ23" s="1">
        <v>127.514235726216</v>
      </c>
      <c r="BK23" s="1">
        <v>44.0016979767967</v>
      </c>
      <c r="BL23" s="1">
        <v>53.461369568347</v>
      </c>
      <c r="BM23" s="1">
        <v>93.7532167227115</v>
      </c>
      <c r="BN23" s="1">
        <v>24.6549001366503</v>
      </c>
      <c r="BO23" s="1">
        <v>62.1351383876542</v>
      </c>
      <c r="BP23" s="1">
        <v>13.9973136294972</v>
      </c>
      <c r="BQ23" s="1">
        <v>84.0199958720706</v>
      </c>
      <c r="BR23" s="1">
        <v>27.405380019629</v>
      </c>
      <c r="BS23" s="1">
        <v>13.4405795016142</v>
      </c>
      <c r="BT23" s="1">
        <v>63.7024261004796</v>
      </c>
      <c r="BU23" s="1">
        <v>40.656757241058</v>
      </c>
      <c r="BV23" s="1">
        <v>128.742210066725</v>
      </c>
      <c r="BW23" s="1">
        <v>38.060964296091</v>
      </c>
      <c r="BX23" s="1">
        <v>75.9638907576769</v>
      </c>
      <c r="BY23" s="1">
        <v>20.9764415778595</v>
      </c>
      <c r="BZ23" s="1">
        <v>8.04740787611229</v>
      </c>
      <c r="CA23" s="1">
        <v>17.3389486596503</v>
      </c>
      <c r="CB23" s="1">
        <v>59.5927512529199</v>
      </c>
      <c r="CC23" s="1">
        <v>77.9104313857316</v>
      </c>
      <c r="CD23" s="1">
        <v>59.4450858778103</v>
      </c>
      <c r="CE23" s="1">
        <v>48.3789740320994</v>
      </c>
      <c r="CF23" s="1">
        <v>43.2956670967954</v>
      </c>
      <c r="CG23" s="1">
        <v>65.8662564551477</v>
      </c>
      <c r="CH23" s="1">
        <v>44.957560947308</v>
      </c>
      <c r="CI23" s="1">
        <v>60.4667413723064</v>
      </c>
      <c r="CJ23" s="1">
        <v>53.029156372756</v>
      </c>
      <c r="CK23" s="1">
        <v>27.3965785346638</v>
      </c>
      <c r="CL23" s="1">
        <v>36.9827605043335</v>
      </c>
      <c r="CM23" s="1">
        <v>100.356558539229</v>
      </c>
      <c r="CN23" s="1">
        <v>64.1459093960849</v>
      </c>
      <c r="CO23" s="1">
        <v>41.890792783778</v>
      </c>
      <c r="CP23" s="1">
        <v>44.7610939060948</v>
      </c>
      <c r="CQ23" s="1">
        <v>51.4537849345146</v>
      </c>
      <c r="CR23" s="1">
        <v>49.3989524396913</v>
      </c>
      <c r="CS23" s="1">
        <v>74.8131821372292</v>
      </c>
      <c r="CT23" s="1">
        <v>30.7593660166392</v>
      </c>
      <c r="CU23" s="1">
        <v>69.0045898827037</v>
      </c>
      <c r="CV23" s="1">
        <v>23.2894334884133</v>
      </c>
      <c r="CW23" s="1">
        <v>107.277008544671</v>
      </c>
      <c r="CX23" s="1">
        <v>47.4235029376832</v>
      </c>
      <c r="CY23" s="1">
        <v>95.5072895109765</v>
      </c>
      <c r="CZ23" s="1">
        <v>44.3703312670044</v>
      </c>
      <c r="DA23" s="1">
        <v>74.3817195097598</v>
      </c>
      <c r="DB23" s="1">
        <v>52.8112981392182</v>
      </c>
      <c r="DC23" s="1">
        <v>36.0286267350463</v>
      </c>
      <c r="DD23" s="1">
        <v>63.3939714091668</v>
      </c>
      <c r="DE23" s="1">
        <v>48.2295368258665</v>
      </c>
      <c r="DF23" s="1">
        <v>37.8557448312838</v>
      </c>
      <c r="DG23" s="1">
        <v>42.4103334948521</v>
      </c>
      <c r="DH23" s="1">
        <v>19.8078183041306</v>
      </c>
      <c r="DI23" s="1">
        <v>24.8856438723477</v>
      </c>
      <c r="DJ23" s="1">
        <v>15.4427165439157</v>
      </c>
      <c r="DK23" s="1">
        <v>44.1200185001516</v>
      </c>
      <c r="DL23" s="1">
        <v>120.382283295347</v>
      </c>
      <c r="DM23" s="1">
        <v>9.17677923893355</v>
      </c>
      <c r="DN23" s="1">
        <v>14.7280036330039</v>
      </c>
      <c r="DO23" s="1">
        <v>11.0538804745086</v>
      </c>
      <c r="DP23" s="1">
        <v>134.24263544386</v>
      </c>
      <c r="DQ23" s="1">
        <v>21.5046648656743</v>
      </c>
      <c r="DR23" s="1">
        <v>118.150227113204</v>
      </c>
      <c r="DS23" s="1">
        <v>60.3250401137724</v>
      </c>
      <c r="DT23" s="1">
        <v>13.7541922673065</v>
      </c>
      <c r="DU23" s="1">
        <v>26.8297911712014</v>
      </c>
      <c r="DW23" s="1">
        <v>116.78208223334</v>
      </c>
      <c r="DX23" s="1">
        <v>119.123634838348</v>
      </c>
      <c r="DY23" s="1">
        <v>73.887023852675</v>
      </c>
      <c r="DZ23" s="1">
        <v>41.5112296219896</v>
      </c>
      <c r="EA23" s="1">
        <v>13.5607108739396</v>
      </c>
      <c r="EB23" s="1">
        <v>27.0245653492788</v>
      </c>
      <c r="EC23" s="1">
        <v>34.4270961569865</v>
      </c>
      <c r="ED23" s="1">
        <v>65.851460715959</v>
      </c>
      <c r="EE23" s="1">
        <v>26.9014817122863</v>
      </c>
      <c r="EF23" s="1">
        <v>151.477122786471</v>
      </c>
      <c r="EG23" s="1">
        <v>183.126112349833</v>
      </c>
      <c r="EH23" s="1">
        <v>32.3803259254539</v>
      </c>
      <c r="EI23" s="1">
        <v>55.4532365792906</v>
      </c>
      <c r="EJ23" s="1">
        <v>7.41765977371417</v>
      </c>
      <c r="EK23" s="1">
        <v>97.8872713285698</v>
      </c>
      <c r="EL23" s="1">
        <v>50.1127716602401</v>
      </c>
      <c r="EM23" s="1">
        <v>38.3647571938718</v>
      </c>
      <c r="EN23" s="1">
        <v>78.5678083513992</v>
      </c>
      <c r="EO23" s="1">
        <v>9.48175784942945</v>
      </c>
      <c r="EP23" s="1">
        <v>26.6091636132623</v>
      </c>
      <c r="EQ23" s="1">
        <v>12.0233628796922</v>
      </c>
      <c r="ER23" s="1">
        <v>76.1557943235761</v>
      </c>
      <c r="ES23" s="1">
        <v>167.651512696832</v>
      </c>
      <c r="ET23" s="1">
        <v>92.8322516009523</v>
      </c>
      <c r="EU23" s="1">
        <v>42.6328151066872</v>
      </c>
      <c r="EV23" s="1">
        <v>88.7175407603027</v>
      </c>
      <c r="EW23" s="1">
        <v>25.7609566034052</v>
      </c>
      <c r="EX23" s="1">
        <v>86.9225479954808</v>
      </c>
      <c r="EY23" s="1">
        <v>26.4365434447134</v>
      </c>
      <c r="EZ23" s="1">
        <v>15.0766734262087</v>
      </c>
      <c r="FB23" s="1">
        <v>18.2008071524583</v>
      </c>
      <c r="FC23" s="1">
        <v>53.0096464157105</v>
      </c>
      <c r="FD23" s="1">
        <v>70.0829192861254</v>
      </c>
      <c r="FE23" s="1">
        <v>21.3538059020983</v>
      </c>
      <c r="FF23" s="1">
        <v>26.7204308987603</v>
      </c>
      <c r="FG23" s="1">
        <v>75.2353569130549</v>
      </c>
      <c r="FH23" s="1">
        <v>23.4710720609559</v>
      </c>
      <c r="FI23" s="1">
        <v>48.415869233408</v>
      </c>
      <c r="FJ23" s="1">
        <v>47.644334168242</v>
      </c>
      <c r="FK23" s="1">
        <v>9.12219280483493</v>
      </c>
      <c r="FL23" s="1">
        <v>16.5254401793277</v>
      </c>
      <c r="FM23" s="1">
        <v>47.7380828447672</v>
      </c>
      <c r="FN23" s="1">
        <v>85.4031520936114</v>
      </c>
      <c r="FO23" s="1">
        <v>18.835601500227</v>
      </c>
      <c r="FP23" s="1">
        <v>58.1906816309149</v>
      </c>
      <c r="FQ23" s="1">
        <v>31.2403811693358</v>
      </c>
      <c r="FR23" s="1">
        <v>31.2312659483843</v>
      </c>
      <c r="FS23" s="1">
        <v>34.6867449028844</v>
      </c>
      <c r="FT23" s="1">
        <v>44.3909862533763</v>
      </c>
      <c r="FU23" s="1">
        <v>95.1929868851213</v>
      </c>
      <c r="FV23" s="1">
        <v>68.7216052547996</v>
      </c>
      <c r="FW23" s="1">
        <v>166.807302677486</v>
      </c>
      <c r="FX23" s="1">
        <v>61.2461248756369</v>
      </c>
      <c r="FY23" s="1">
        <v>3.64837697298501</v>
      </c>
      <c r="FZ23" s="1">
        <v>37.6992592603298</v>
      </c>
      <c r="GA23" s="1">
        <v>57.3002401334704</v>
      </c>
      <c r="GB23" s="1">
        <v>91.2575114628039</v>
      </c>
      <c r="GC23" s="1">
        <v>68.284718254442</v>
      </c>
      <c r="GD23" s="1">
        <v>23.6724173317012</v>
      </c>
      <c r="GE23" s="1">
        <v>83.9086849584917</v>
      </c>
      <c r="GF23" s="1">
        <v>19.6707352630168</v>
      </c>
      <c r="GG23" s="1">
        <v>174.254333477265</v>
      </c>
      <c r="GH23" s="1">
        <v>90.3091354517414</v>
      </c>
      <c r="GI23" s="1">
        <v>36.9974853829293</v>
      </c>
      <c r="GJ23" s="1">
        <v>58.1517757042238</v>
      </c>
      <c r="GK23" s="1">
        <v>31.629393233703</v>
      </c>
      <c r="GL23" s="1">
        <v>194.198863983154</v>
      </c>
      <c r="GM23" s="1">
        <v>35.0061688141206</v>
      </c>
      <c r="GN23" s="1">
        <v>46.2567670406102</v>
      </c>
      <c r="GO23" s="1">
        <v>91.4587575230052</v>
      </c>
      <c r="GP23" s="1">
        <v>22.7115152098916</v>
      </c>
      <c r="GQ23" s="1">
        <v>31.7562094215308</v>
      </c>
      <c r="GR23" s="1">
        <v>28.4853673817817</v>
      </c>
      <c r="GS23" s="1">
        <v>36.513020190746</v>
      </c>
      <c r="GT23" s="1">
        <v>37.0829664476119</v>
      </c>
      <c r="GU23" s="1">
        <v>25.0951008989362</v>
      </c>
      <c r="GV23" s="1">
        <v>42.5612662721685</v>
      </c>
      <c r="GW23" s="1">
        <v>59.6741990204027</v>
      </c>
      <c r="GX23" s="1">
        <v>91.984906104723</v>
      </c>
      <c r="GY23" s="1">
        <v>17.060796357939</v>
      </c>
      <c r="GZ23" s="1">
        <v>15.8558269344542</v>
      </c>
      <c r="HA23" s="1">
        <v>20.1995324726488</v>
      </c>
      <c r="HB23" s="1">
        <v>14.8681687755274</v>
      </c>
      <c r="HC23" s="1">
        <v>105.23772759871</v>
      </c>
      <c r="HD23" s="1">
        <v>14.2298003328173</v>
      </c>
      <c r="HE23" s="1">
        <v>57.6105230218175</v>
      </c>
      <c r="HF23" s="1">
        <v>151.921983167636</v>
      </c>
      <c r="HG23" s="1">
        <v>11.8414945109395</v>
      </c>
      <c r="HH23" s="1">
        <v>65.4593753359198</v>
      </c>
      <c r="HI23" s="1">
        <v>25.8192180933071</v>
      </c>
      <c r="HJ23" s="1">
        <v>53.6188001983552</v>
      </c>
      <c r="HK23" s="1">
        <v>33.0363714944562</v>
      </c>
      <c r="HL23" s="1">
        <v>0.655873380514746</v>
      </c>
      <c r="HM23" s="1">
        <v>12.6351161554354</v>
      </c>
      <c r="HN23" s="1">
        <v>20.3221132478392</v>
      </c>
      <c r="HO23" s="1">
        <v>52.5780150130146</v>
      </c>
      <c r="HP23" s="1">
        <v>32.5541139863341</v>
      </c>
      <c r="HQ23" s="1">
        <v>256.446137514981</v>
      </c>
      <c r="HR23" s="1">
        <v>54.6752952957654</v>
      </c>
      <c r="HS23" s="1">
        <v>38.0073908946018</v>
      </c>
      <c r="HT23" s="1">
        <v>24.5076581160065</v>
      </c>
      <c r="HU23" s="1">
        <v>30.8116161169234</v>
      </c>
      <c r="HV23" s="1">
        <v>75.9158366549429</v>
      </c>
      <c r="HW23" s="1">
        <v>21.7057032183767</v>
      </c>
      <c r="HX23" s="1">
        <v>34.9358248042412</v>
      </c>
      <c r="HY23" s="1">
        <v>57.5860407623789</v>
      </c>
      <c r="HZ23" s="1">
        <v>25.3402163410946</v>
      </c>
      <c r="IA23" s="1">
        <v>87.3505108248604</v>
      </c>
      <c r="IB23" s="1">
        <v>16.9463110555826</v>
      </c>
      <c r="IC23" s="1">
        <v>32.1457994777747</v>
      </c>
      <c r="ID23" s="1">
        <v>53.4366618394742</v>
      </c>
      <c r="IE23" s="1">
        <v>66.3994946527901</v>
      </c>
      <c r="IF23" s="1">
        <v>31.3693474320638</v>
      </c>
      <c r="IG23" s="1">
        <v>45.0100791694879</v>
      </c>
      <c r="IH23" s="1">
        <v>84.0587274327421</v>
      </c>
      <c r="II23" s="1">
        <v>22.0922716170607</v>
      </c>
      <c r="IJ23" s="1">
        <v>52.7622024459561</v>
      </c>
      <c r="IK23" s="1">
        <v>155.205764491962</v>
      </c>
      <c r="IL23" s="1">
        <v>58.5792479564996</v>
      </c>
      <c r="IM23" s="1">
        <v>22.271221909232</v>
      </c>
      <c r="IN23" s="1">
        <v>44.4200796048832</v>
      </c>
      <c r="IO23" s="1">
        <v>514.605685147372</v>
      </c>
      <c r="IP23" s="1">
        <v>6.64231552824202</v>
      </c>
      <c r="IQ23" s="1">
        <v>96.2919272429254</v>
      </c>
      <c r="IR23" s="1">
        <v>87.2913427046101</v>
      </c>
      <c r="IS23" s="1">
        <v>164.092643073706</v>
      </c>
      <c r="IT23" s="1">
        <v>45.2696900985291</v>
      </c>
      <c r="IU23" s="1">
        <v>36.4279147338068</v>
      </c>
      <c r="IV23" s="1">
        <v>50.2867266134296</v>
      </c>
      <c r="IW23" s="1">
        <v>25.7567027872631</v>
      </c>
      <c r="IX23" s="1">
        <v>74.1772102247643</v>
      </c>
      <c r="IY23" s="1">
        <v>89.4726076318479</v>
      </c>
      <c r="IZ23" s="1">
        <v>58.0179283123962</v>
      </c>
      <c r="JA23" s="1">
        <v>128.910702832884</v>
      </c>
      <c r="JB23" s="1">
        <v>30.4859583618244</v>
      </c>
      <c r="JC23" s="1">
        <v>123.780492967426</v>
      </c>
      <c r="JD23" s="1">
        <v>83.6646131337606</v>
      </c>
      <c r="JE23" s="1">
        <v>37.4793213973363</v>
      </c>
      <c r="JF23" s="1">
        <v>52.4591131954173</v>
      </c>
      <c r="JG23" s="1">
        <v>26.8745666926677</v>
      </c>
      <c r="JH23" s="1">
        <v>118.797314157564</v>
      </c>
      <c r="JI23" s="1">
        <v>81.5982099202476</v>
      </c>
      <c r="JJ23" s="1">
        <v>87.0856885768655</v>
      </c>
      <c r="JK23" s="1">
        <v>32.2704679196995</v>
      </c>
      <c r="JL23" s="1">
        <v>12.7271600755412</v>
      </c>
      <c r="JM23" s="1">
        <v>69.2137164320532</v>
      </c>
      <c r="JN23" s="1">
        <v>52.6285151795166</v>
      </c>
      <c r="JO23" s="1">
        <v>59.2334015994976</v>
      </c>
      <c r="JP23" s="1">
        <v>31.7346991285114</v>
      </c>
      <c r="JQ23" s="1">
        <v>122.948752185341</v>
      </c>
      <c r="JR23" s="1">
        <v>22.9947945449025</v>
      </c>
      <c r="JS23" s="1">
        <v>52.1457681828429</v>
      </c>
      <c r="JT23" s="1">
        <v>86.4972236313204</v>
      </c>
      <c r="JU23" s="1">
        <v>36.6912105685511</v>
      </c>
      <c r="JV23" s="1">
        <v>41.5241936806659</v>
      </c>
      <c r="JW23" s="1">
        <v>39.2992233791322</v>
      </c>
      <c r="JX23" s="1">
        <v>103.201381993318</v>
      </c>
      <c r="JY23" s="1">
        <v>76.0616968671119</v>
      </c>
      <c r="JZ23" s="1">
        <v>75.9958396521758</v>
      </c>
      <c r="KA23" s="1">
        <v>30.0779479644071</v>
      </c>
      <c r="KB23" s="1">
        <v>70.3762020097858</v>
      </c>
      <c r="KC23" s="1">
        <v>43.1755357471356</v>
      </c>
      <c r="KD23" s="1">
        <v>85.6841628348524</v>
      </c>
      <c r="KE23" s="1">
        <v>75.9313635392622</v>
      </c>
      <c r="KF23" s="1">
        <v>113.730909000744</v>
      </c>
      <c r="KG23" s="1">
        <v>37.2569533127654</v>
      </c>
      <c r="KH23" s="1">
        <v>27.8686930032402</v>
      </c>
      <c r="KI23" s="1">
        <v>121.740454413674</v>
      </c>
      <c r="KJ23" s="1">
        <v>59.8535675885506</v>
      </c>
      <c r="KK23" s="1">
        <v>66.1717218788438</v>
      </c>
      <c r="KL23" s="1">
        <v>38.9925346897702</v>
      </c>
      <c r="KM23" s="1">
        <v>47.1086593792773</v>
      </c>
      <c r="KN23" s="1">
        <v>40.5146070553281</v>
      </c>
      <c r="KO23" s="1">
        <v>44.1004046553408</v>
      </c>
      <c r="KP23" s="1">
        <v>23.4935172084035</v>
      </c>
      <c r="KQ23" s="1">
        <v>17.1686758735298</v>
      </c>
      <c r="KR23" s="1">
        <v>19.9512294407653</v>
      </c>
      <c r="KS23" s="1">
        <v>59.8754952842732</v>
      </c>
      <c r="KT23" s="1">
        <v>27.0206857049279</v>
      </c>
      <c r="KU23" s="1">
        <v>53.0354741140338</v>
      </c>
      <c r="KV23" s="1">
        <v>30.9661018578489</v>
      </c>
      <c r="KW23" s="1">
        <v>44.4226306606502</v>
      </c>
      <c r="KX23" s="1">
        <v>87.0240121078546</v>
      </c>
      <c r="KY23" s="1">
        <v>39.7045716122752</v>
      </c>
      <c r="KZ23" s="1">
        <v>11.5267610265493</v>
      </c>
      <c r="LA23" s="1">
        <v>29.8926569356421</v>
      </c>
      <c r="LB23" s="1">
        <v>42.53871251266</v>
      </c>
      <c r="LC23" s="1">
        <v>49.9352359445946</v>
      </c>
      <c r="LD23" s="1">
        <v>50.9196291725805</v>
      </c>
      <c r="LE23" s="1">
        <v>110.033599256424</v>
      </c>
      <c r="LF23" s="1">
        <v>22.1427692197929</v>
      </c>
      <c r="LG23" s="1">
        <v>42.252862177283</v>
      </c>
      <c r="LH23" s="1">
        <v>35.8886485287567</v>
      </c>
      <c r="LI23" s="1">
        <v>29.6429263773173</v>
      </c>
      <c r="LJ23" s="1">
        <v>46.1290910027244</v>
      </c>
      <c r="LK23" s="1">
        <v>170.542203590876</v>
      </c>
      <c r="LL23" s="1">
        <v>52.9633819262271</v>
      </c>
      <c r="LM23" s="1">
        <v>96.2135304569099</v>
      </c>
      <c r="LN23" s="1">
        <v>125.915811251384</v>
      </c>
      <c r="LO23" s="1">
        <v>9.28508125891551</v>
      </c>
      <c r="LP23" s="1">
        <v>96.5276347850533</v>
      </c>
      <c r="LQ23" s="1">
        <v>30.2284601705858</v>
      </c>
      <c r="LR23" s="1">
        <v>28.4213637438687</v>
      </c>
      <c r="LS23" s="1">
        <v>30.3419299416344</v>
      </c>
      <c r="LT23" s="1">
        <v>12.0772723926339</v>
      </c>
      <c r="LU23" s="1">
        <v>16.8531914563553</v>
      </c>
      <c r="LV23" s="1">
        <v>35.1967831306536</v>
      </c>
      <c r="LW23" s="1">
        <v>133.799755845932</v>
      </c>
      <c r="LX23" s="1">
        <v>24.1331844347318</v>
      </c>
      <c r="LZ23" s="1">
        <v>143.855407432712</v>
      </c>
      <c r="MA23" s="1">
        <v>36.2083789909154</v>
      </c>
      <c r="MB23" s="1">
        <v>14.8268749636912</v>
      </c>
      <c r="MC23" s="1">
        <v>22.76610759317</v>
      </c>
      <c r="MD23" s="1">
        <v>3.05974114541812</v>
      </c>
      <c r="ME23" s="1">
        <v>36.7058237981417</v>
      </c>
      <c r="MF23" s="1">
        <v>49.9551078440127</v>
      </c>
      <c r="MG23" s="1">
        <v>25.1025247944026</v>
      </c>
      <c r="MH23" s="1">
        <v>28.1042733701041</v>
      </c>
      <c r="MI23" s="1">
        <v>14.0587531569734</v>
      </c>
      <c r="MJ23" s="1">
        <v>49.2451132861051</v>
      </c>
      <c r="MK23" s="1">
        <v>41.6652879749854</v>
      </c>
      <c r="ML23" s="1">
        <v>51.3797310174591</v>
      </c>
      <c r="MM23" s="1">
        <v>35.2154931173717</v>
      </c>
    </row>
    <row r="24">
      <c r="A24" s="1">
        <v>2015.0</v>
      </c>
      <c r="B24" s="1">
        <v>11.0</v>
      </c>
      <c r="C24" s="1">
        <v>26.7511244156544</v>
      </c>
      <c r="D24" s="1">
        <v>41.5221634526418</v>
      </c>
      <c r="E24" s="1">
        <v>37.9562742351322</v>
      </c>
      <c r="F24" s="1">
        <v>92.145741128702</v>
      </c>
      <c r="G24" s="1">
        <v>90.8569995880127</v>
      </c>
      <c r="H24" s="1">
        <v>49.6818328678225</v>
      </c>
      <c r="I24" s="1">
        <v>30.2021669624664</v>
      </c>
      <c r="J24" s="1">
        <v>71.0272000914306</v>
      </c>
      <c r="K24" s="1">
        <v>61.3897499084473</v>
      </c>
      <c r="L24" s="1">
        <v>33.084498591341</v>
      </c>
      <c r="M24" s="1">
        <v>40.4220593171842</v>
      </c>
      <c r="N24" s="1">
        <v>7.31031628607119</v>
      </c>
      <c r="O24" s="1">
        <v>25.944356830588</v>
      </c>
      <c r="P24" s="1">
        <v>48.8536203139212</v>
      </c>
      <c r="Q24" s="1">
        <v>69.7847375022709</v>
      </c>
      <c r="R24" s="1">
        <v>59.8269997596741</v>
      </c>
      <c r="S24" s="1">
        <v>51.3523483494375</v>
      </c>
      <c r="T24" s="1">
        <v>59.036403943843</v>
      </c>
      <c r="U24" s="1">
        <v>15.6871726434336</v>
      </c>
      <c r="V24" s="1">
        <v>52.3475528596818</v>
      </c>
      <c r="W24" s="1">
        <v>122.12022782807</v>
      </c>
      <c r="X24" s="1">
        <v>94.2890303795302</v>
      </c>
      <c r="Y24" s="1">
        <v>80.1503477708571</v>
      </c>
      <c r="Z24" s="1">
        <v>32.8728249549866</v>
      </c>
      <c r="AA24" s="1">
        <v>86.1897256235902</v>
      </c>
      <c r="AB24" s="1">
        <v>40.4608761617397</v>
      </c>
      <c r="AC24" s="1">
        <v>102.1629111186</v>
      </c>
      <c r="AD24" s="1">
        <v>12.4920978948273</v>
      </c>
      <c r="AE24" s="1">
        <v>66.8888276230621</v>
      </c>
      <c r="AF24" s="1">
        <v>130.113697773008</v>
      </c>
      <c r="AG24" s="1">
        <v>54.9283741223019</v>
      </c>
      <c r="AH24" s="1">
        <v>63.465276616563</v>
      </c>
      <c r="AI24" s="1">
        <v>783.017248535156</v>
      </c>
      <c r="AJ24" s="1">
        <v>131.536698428302</v>
      </c>
      <c r="AK24" s="1">
        <v>14.3226215174968</v>
      </c>
      <c r="AL24" s="1">
        <v>32.678003945012</v>
      </c>
      <c r="AM24" s="1">
        <v>23.9426333564698</v>
      </c>
      <c r="AN24" s="1">
        <v>128.315680433001</v>
      </c>
      <c r="AO24" s="1">
        <v>26.7093457802644</v>
      </c>
      <c r="AP24" s="1">
        <v>36.2192630820682</v>
      </c>
      <c r="AQ24" s="1">
        <v>292.074247741699</v>
      </c>
      <c r="AR24" s="1">
        <v>34.1300587975478</v>
      </c>
      <c r="AS24" s="2">
        <v>1316.14323512445</v>
      </c>
      <c r="AT24" s="1">
        <v>280.99648470234</v>
      </c>
      <c r="AU24" s="1">
        <v>49.0622733625603</v>
      </c>
      <c r="AV24" s="1">
        <v>135.375001144409</v>
      </c>
      <c r="AW24" s="1">
        <v>18.2122500896454</v>
      </c>
      <c r="AX24" s="1">
        <v>32.1984445300964</v>
      </c>
      <c r="AY24" s="1">
        <v>86.5955886206694</v>
      </c>
      <c r="AZ24" s="1">
        <v>41.7630543291991</v>
      </c>
      <c r="BA24" s="1">
        <v>23.5450190191017</v>
      </c>
      <c r="BB24" s="1">
        <v>66.0349308968187</v>
      </c>
      <c r="BC24" s="1">
        <v>56.7758124391613</v>
      </c>
      <c r="BD24" s="1">
        <v>95.3370983094287</v>
      </c>
      <c r="BE24" s="1">
        <v>36.3517501831055</v>
      </c>
      <c r="BF24" s="1">
        <v>58.9106456728054</v>
      </c>
      <c r="BG24" s="1">
        <v>45.068832667774</v>
      </c>
      <c r="BH24" s="1">
        <v>36.6188726766465</v>
      </c>
      <c r="BI24" s="1">
        <v>54.5484963807816</v>
      </c>
      <c r="BJ24" s="1">
        <v>123.771089777196</v>
      </c>
      <c r="BK24" s="1">
        <v>46.7255103350082</v>
      </c>
      <c r="BL24" s="1">
        <v>53.4267046249779</v>
      </c>
      <c r="BM24" s="1">
        <v>96.5041660402764</v>
      </c>
      <c r="BN24" s="1">
        <v>25.0697476676822</v>
      </c>
      <c r="BO24" s="1">
        <v>65.5326166088478</v>
      </c>
      <c r="BP24" s="1">
        <v>11.9752349376678</v>
      </c>
      <c r="BQ24" s="1">
        <v>78.5212014468074</v>
      </c>
      <c r="BR24" s="1">
        <v>26.9581632532937</v>
      </c>
      <c r="BS24" s="1">
        <v>12.7815383516771</v>
      </c>
      <c r="BT24" s="1">
        <v>66.8294096754258</v>
      </c>
      <c r="BU24" s="1">
        <v>41.2740314426045</v>
      </c>
      <c r="BV24" s="1">
        <v>134.36895758441</v>
      </c>
      <c r="BW24" s="1">
        <v>37.5169544830861</v>
      </c>
      <c r="BX24" s="1">
        <v>78.4329186106506</v>
      </c>
      <c r="BY24" s="1">
        <v>20.6961523194545</v>
      </c>
      <c r="BZ24" s="1">
        <v>8.1205488437039</v>
      </c>
      <c r="CA24" s="1">
        <v>17.627405122976</v>
      </c>
      <c r="CB24" s="1">
        <v>59.7340681039718</v>
      </c>
      <c r="CC24" s="1">
        <v>72.9290141923348</v>
      </c>
      <c r="CD24" s="1">
        <v>62.3711484643769</v>
      </c>
      <c r="CE24" s="1">
        <v>46.3223556904003</v>
      </c>
      <c r="CF24" s="1">
        <v>43.9779999284334</v>
      </c>
      <c r="CG24" s="1">
        <v>65.2785334719199</v>
      </c>
      <c r="CH24" s="1">
        <v>46.3628423439831</v>
      </c>
      <c r="CI24" s="1">
        <v>58.0388325672563</v>
      </c>
      <c r="CJ24" s="1">
        <v>56.5428739942548</v>
      </c>
      <c r="CK24" s="1">
        <v>28.1033617215962</v>
      </c>
      <c r="CL24" s="1">
        <v>39.534961552133</v>
      </c>
      <c r="CM24" s="1">
        <v>107.732988508391</v>
      </c>
      <c r="CN24" s="1">
        <v>68.1147501945496</v>
      </c>
      <c r="CO24" s="1">
        <v>44.2498091527027</v>
      </c>
      <c r="CP24" s="1">
        <v>42.4020473326966</v>
      </c>
      <c r="CQ24" s="1">
        <v>50.5236895325776</v>
      </c>
      <c r="CR24" s="1">
        <v>46.9218796952555</v>
      </c>
      <c r="CS24" s="1">
        <v>74.7934997558594</v>
      </c>
      <c r="CT24" s="1">
        <v>32.5287967795066</v>
      </c>
      <c r="CU24" s="1">
        <v>68.9149785888414</v>
      </c>
      <c r="CV24" s="1">
        <v>26.0586396565694</v>
      </c>
      <c r="CW24" s="1">
        <v>106.265453168597</v>
      </c>
      <c r="CX24" s="1">
        <v>45.3361908753894</v>
      </c>
      <c r="CY24" s="1">
        <v>98.7957755307243</v>
      </c>
      <c r="CZ24" s="1">
        <v>41.7984819617467</v>
      </c>
      <c r="DA24" s="1">
        <v>75.8400029761653</v>
      </c>
      <c r="DB24" s="1">
        <v>52.9570937951135</v>
      </c>
      <c r="DC24" s="1">
        <v>38.3310428479656</v>
      </c>
      <c r="DD24" s="1">
        <v>63.8623081376012</v>
      </c>
      <c r="DE24" s="1">
        <v>48.6185013574674</v>
      </c>
      <c r="DF24" s="1">
        <v>37.3276739297264</v>
      </c>
      <c r="DG24" s="1">
        <v>45.4853943483323</v>
      </c>
      <c r="DH24" s="1">
        <v>19.7660212215593</v>
      </c>
      <c r="DI24" s="1">
        <v>26.29104180336</v>
      </c>
      <c r="DJ24" s="1">
        <v>14.6291785835735</v>
      </c>
      <c r="DK24" s="1">
        <v>43.6165132521919</v>
      </c>
      <c r="DL24" s="1">
        <v>122.692177764495</v>
      </c>
      <c r="DM24" s="1">
        <v>8.95651680278306</v>
      </c>
      <c r="DN24" s="1">
        <v>15.6278089539482</v>
      </c>
      <c r="DO24" s="1">
        <v>8.74210790599101</v>
      </c>
      <c r="DP24" s="1">
        <v>140.893720854696</v>
      </c>
      <c r="DQ24" s="1">
        <v>20.9392507291462</v>
      </c>
      <c r="DR24" s="1">
        <v>106.06549949646</v>
      </c>
      <c r="DS24" s="1">
        <v>56.6723918380432</v>
      </c>
      <c r="DT24" s="1">
        <v>14.6407290167152</v>
      </c>
      <c r="DU24" s="1">
        <v>29.9636817708978</v>
      </c>
      <c r="DW24" s="1">
        <v>118.10043134247</v>
      </c>
      <c r="DX24" s="1">
        <v>127.143636340402</v>
      </c>
      <c r="DY24" s="1">
        <v>77.0075147862061</v>
      </c>
      <c r="DZ24" s="1">
        <v>41.6526027415714</v>
      </c>
      <c r="EA24" s="1">
        <v>14.5839674779745</v>
      </c>
      <c r="EB24" s="1">
        <v>28.7050385758027</v>
      </c>
      <c r="EC24" s="1">
        <v>37.8178076301864</v>
      </c>
      <c r="ED24" s="1">
        <v>68.8493194526405</v>
      </c>
      <c r="EE24" s="1">
        <v>28.0512007157621</v>
      </c>
      <c r="EF24" s="1">
        <v>159.460505853858</v>
      </c>
      <c r="EG24" s="1">
        <v>174.937640930633</v>
      </c>
      <c r="EH24" s="1">
        <v>32.6474524054833</v>
      </c>
      <c r="EI24" s="1">
        <v>57.0845948144524</v>
      </c>
      <c r="EJ24" s="1">
        <v>7.87486053693476</v>
      </c>
      <c r="EK24" s="1">
        <v>102.212151988516</v>
      </c>
      <c r="EL24" s="1">
        <v>51.6651074133182</v>
      </c>
      <c r="EM24" s="1">
        <v>37.7432945889195</v>
      </c>
      <c r="EN24" s="1">
        <v>81.5783652970911</v>
      </c>
      <c r="EO24" s="1">
        <v>10.129413620179</v>
      </c>
      <c r="EP24" s="1">
        <v>27.7849439061063</v>
      </c>
      <c r="EQ24" s="1">
        <v>11.865667305433</v>
      </c>
      <c r="ER24" s="1">
        <v>69.6665338733731</v>
      </c>
      <c r="ES24" s="1">
        <v>160.629731136152</v>
      </c>
      <c r="ET24" s="1">
        <v>87.8637055416787</v>
      </c>
      <c r="EU24" s="1">
        <v>46.3895422122069</v>
      </c>
      <c r="EV24" s="1">
        <v>92.8309580934472</v>
      </c>
      <c r="EW24" s="1">
        <v>26.5687374487341</v>
      </c>
      <c r="EX24" s="1">
        <v>91.7593138449837</v>
      </c>
      <c r="EY24" s="1">
        <v>26.5453527220273</v>
      </c>
      <c r="EZ24" s="1">
        <v>16.3356005408041</v>
      </c>
      <c r="FB24" s="1">
        <v>17.1989888972648</v>
      </c>
      <c r="FC24" s="1">
        <v>56.2028610229492</v>
      </c>
      <c r="FD24" s="1">
        <v>74.3112670267071</v>
      </c>
      <c r="FE24" s="1">
        <v>21.8821797325117</v>
      </c>
      <c r="FF24" s="1">
        <v>26.9565989935979</v>
      </c>
      <c r="FG24" s="1">
        <v>79.0527771733774</v>
      </c>
      <c r="FH24" s="1">
        <v>23.9839415098215</v>
      </c>
      <c r="FI24" s="1">
        <v>51.7646537496171</v>
      </c>
      <c r="FJ24" s="1">
        <v>46.5335384378395</v>
      </c>
      <c r="FK24" s="1">
        <v>9.02431885710226</v>
      </c>
      <c r="FL24" s="1">
        <v>16.769227385247</v>
      </c>
      <c r="FM24" s="1">
        <v>56.0770351727558</v>
      </c>
      <c r="FN24" s="1">
        <v>88.1193129114532</v>
      </c>
      <c r="FO24" s="1">
        <v>15.5964355381403</v>
      </c>
      <c r="FP24" s="1">
        <v>56.7117502212524</v>
      </c>
      <c r="FQ24" s="1">
        <v>31.5589659332042</v>
      </c>
      <c r="FR24" s="1">
        <v>31.0325476465987</v>
      </c>
      <c r="FS24" s="1">
        <v>35.8609639126925</v>
      </c>
      <c r="FT24" s="1">
        <v>44.0015204100639</v>
      </c>
      <c r="FU24" s="1">
        <v>101.274652373744</v>
      </c>
      <c r="FV24" s="1">
        <v>69.3047992590479</v>
      </c>
      <c r="FW24" s="1">
        <v>172.43263077645</v>
      </c>
      <c r="FX24" s="1">
        <v>62.5507755009624</v>
      </c>
      <c r="FY24" s="1">
        <v>4.06316166466109</v>
      </c>
      <c r="FZ24" s="1">
        <v>42.1590616806536</v>
      </c>
      <c r="GA24" s="1">
        <v>58.3855956172759</v>
      </c>
      <c r="GB24" s="1">
        <v>93.9216230865568</v>
      </c>
      <c r="GC24" s="1">
        <v>67.9262755798746</v>
      </c>
      <c r="GD24" s="1">
        <v>25.7405931354256</v>
      </c>
      <c r="GE24" s="1">
        <v>89.8786836820016</v>
      </c>
      <c r="GF24" s="1">
        <v>19.9996103345768</v>
      </c>
      <c r="GG24" s="1">
        <v>171.770953666906</v>
      </c>
      <c r="GH24" s="1">
        <v>92.0496955030406</v>
      </c>
      <c r="GI24" s="1">
        <v>36.4892065475011</v>
      </c>
      <c r="GJ24" s="1">
        <v>61.0395460238625</v>
      </c>
      <c r="GK24" s="1">
        <v>32.9911323839516</v>
      </c>
      <c r="GL24" s="1">
        <v>190.468500900269</v>
      </c>
      <c r="GM24" s="1">
        <v>35.7372056828868</v>
      </c>
      <c r="GN24" s="1">
        <v>47.6661557291877</v>
      </c>
      <c r="GO24" s="1">
        <v>96.3759162410745</v>
      </c>
      <c r="GP24" s="1">
        <v>24.5005833625793</v>
      </c>
      <c r="GQ24" s="1">
        <v>31.3078457899817</v>
      </c>
      <c r="GR24" s="1">
        <v>27.2627530705833</v>
      </c>
      <c r="GS24" s="1">
        <v>41.1245441831739</v>
      </c>
      <c r="GT24" s="1">
        <v>39.0091542641064</v>
      </c>
      <c r="GU24" s="1">
        <v>26.3996863417671</v>
      </c>
      <c r="GV24" s="1">
        <v>47.3071810157003</v>
      </c>
      <c r="GW24" s="1">
        <v>60.2959799606681</v>
      </c>
      <c r="GX24" s="1">
        <v>95.8190500704372</v>
      </c>
      <c r="GY24" s="1">
        <v>15.5751906774486</v>
      </c>
      <c r="GZ24" s="1">
        <v>16.7071127120478</v>
      </c>
      <c r="HA24" s="1">
        <v>19.9333089977237</v>
      </c>
      <c r="HB24" s="1">
        <v>14.2546982641838</v>
      </c>
      <c r="HC24" s="1">
        <v>115.69524974823</v>
      </c>
      <c r="HD24" s="1">
        <v>14.43533077359</v>
      </c>
      <c r="HE24" s="1">
        <v>58.2084788852079</v>
      </c>
      <c r="HF24" s="1">
        <v>160.29735806979</v>
      </c>
      <c r="HG24" s="1">
        <v>10.4105286804927</v>
      </c>
      <c r="HH24" s="1">
        <v>73.3022244839649</v>
      </c>
      <c r="HI24" s="1">
        <v>25.3998351768141</v>
      </c>
      <c r="HJ24" s="1">
        <v>57.8279049054858</v>
      </c>
      <c r="HK24" s="1">
        <v>33.4296818590777</v>
      </c>
      <c r="HL24" s="1">
        <v>0.74003422409501</v>
      </c>
      <c r="HM24" s="1">
        <v>12.9676703517482</v>
      </c>
      <c r="HN24" s="1">
        <v>17.1572274804682</v>
      </c>
      <c r="HO24" s="1">
        <v>53.8059650781172</v>
      </c>
      <c r="HP24" s="1">
        <v>33.9910597001711</v>
      </c>
      <c r="HQ24" s="1">
        <v>269.192999267578</v>
      </c>
      <c r="HR24" s="1">
        <v>56.7223480868782</v>
      </c>
      <c r="HS24" s="1">
        <v>40.5574684663113</v>
      </c>
      <c r="HT24" s="1">
        <v>23.7572879819566</v>
      </c>
      <c r="HU24" s="1">
        <v>28.6058226450504</v>
      </c>
      <c r="HV24" s="1">
        <v>76.382018303136</v>
      </c>
      <c r="HW24" s="1">
        <v>21.6410645611632</v>
      </c>
      <c r="HX24" s="1">
        <v>35.9705124245963</v>
      </c>
      <c r="HY24" s="1">
        <v>58.7390655882373</v>
      </c>
      <c r="HZ24" s="1">
        <v>24.8749438803702</v>
      </c>
      <c r="IA24" s="1">
        <v>88.8692149849069</v>
      </c>
      <c r="IB24" s="1">
        <v>16.5140984849009</v>
      </c>
      <c r="IC24" s="1">
        <v>32.6154461212138</v>
      </c>
      <c r="ID24" s="1">
        <v>53.6592340900199</v>
      </c>
      <c r="IE24" s="1">
        <v>70.0139462121317</v>
      </c>
      <c r="IF24" s="1">
        <v>32.4113614497009</v>
      </c>
      <c r="IG24" s="1">
        <v>44.2201672887796</v>
      </c>
      <c r="IH24" s="1">
        <v>88.3214960252956</v>
      </c>
      <c r="II24" s="1">
        <v>22.1448255359254</v>
      </c>
      <c r="IJ24" s="1">
        <v>57.3475332485417</v>
      </c>
      <c r="IK24" s="1">
        <v>162.058774497131</v>
      </c>
      <c r="IL24" s="1">
        <v>65.1840196254025</v>
      </c>
      <c r="IM24" s="1">
        <v>20.6856686574275</v>
      </c>
      <c r="IN24" s="1">
        <v>40.0709333502681</v>
      </c>
      <c r="IO24" s="1">
        <v>566.805500793457</v>
      </c>
      <c r="IP24" s="1">
        <v>7.19541323006598</v>
      </c>
      <c r="IQ24" s="1">
        <v>101.774676320022</v>
      </c>
      <c r="IR24" s="1">
        <v>88.2845377898586</v>
      </c>
      <c r="IS24" s="1">
        <v>178.635223276721</v>
      </c>
      <c r="IT24" s="1">
        <v>45.3642888834213</v>
      </c>
      <c r="IU24" s="1">
        <v>37.1785003447996</v>
      </c>
      <c r="IV24" s="1">
        <v>51.4554138084207</v>
      </c>
      <c r="IW24" s="1">
        <v>29.3100426647075</v>
      </c>
      <c r="IX24" s="1">
        <v>82.6446912848088</v>
      </c>
      <c r="IY24" s="1">
        <v>90.220880709656</v>
      </c>
      <c r="IZ24" s="1">
        <v>60.1505681105901</v>
      </c>
      <c r="JA24" s="1">
        <v>135.974783342433</v>
      </c>
      <c r="JB24" s="1">
        <v>30.2027715467649</v>
      </c>
      <c r="JC24" s="1">
        <v>121.513277436165</v>
      </c>
      <c r="JD24" s="1">
        <v>88.0230634747987</v>
      </c>
      <c r="JE24" s="1">
        <v>37.9259627722412</v>
      </c>
      <c r="JF24" s="1">
        <v>55.2635343868501</v>
      </c>
      <c r="JG24" s="1">
        <v>23.0006082389423</v>
      </c>
      <c r="JH24" s="1">
        <v>120.720197168668</v>
      </c>
      <c r="JI24" s="1">
        <v>86.0472637273486</v>
      </c>
      <c r="JJ24" s="1">
        <v>86.9366036726707</v>
      </c>
      <c r="JK24" s="1">
        <v>32.257407558143</v>
      </c>
      <c r="JL24" s="1">
        <v>12.7204428412378</v>
      </c>
      <c r="JM24" s="1">
        <v>73.6206644622279</v>
      </c>
      <c r="JN24" s="1">
        <v>55.94309761851</v>
      </c>
      <c r="JO24" s="1">
        <v>57.4263314302283</v>
      </c>
      <c r="JP24" s="1">
        <v>30.9695994905961</v>
      </c>
      <c r="JQ24" s="1">
        <v>132.240217289819</v>
      </c>
      <c r="JR24" s="1">
        <v>23.4133988908091</v>
      </c>
      <c r="JS24" s="1">
        <v>55.368575357301</v>
      </c>
      <c r="JT24" s="1">
        <v>92.5806170240525</v>
      </c>
      <c r="JU24" s="1">
        <v>37.1000746623698</v>
      </c>
      <c r="JV24" s="1">
        <v>44.8998212106971</v>
      </c>
      <c r="JW24" s="1">
        <v>41.6848363993526</v>
      </c>
      <c r="JX24" s="1">
        <v>99.2789631567985</v>
      </c>
      <c r="JY24" s="1">
        <v>69.9282286343183</v>
      </c>
      <c r="JZ24" s="1">
        <v>76.7067997764315</v>
      </c>
      <c r="KA24" s="1">
        <v>31.3122454910339</v>
      </c>
      <c r="KB24" s="1">
        <v>74.0226505046329</v>
      </c>
      <c r="KC24" s="1">
        <v>48.7601250991938</v>
      </c>
      <c r="KD24" s="1">
        <v>93.634181286729</v>
      </c>
      <c r="KE24" s="1">
        <v>84.5135004043579</v>
      </c>
      <c r="KF24" s="1">
        <v>126.016249656677</v>
      </c>
      <c r="KG24" s="1">
        <v>34.1811766165229</v>
      </c>
      <c r="KH24" s="1">
        <v>28.3272025816851</v>
      </c>
      <c r="KI24" s="1">
        <v>131.917000579834</v>
      </c>
      <c r="KJ24" s="1">
        <v>57.8139929376932</v>
      </c>
      <c r="KK24" s="1">
        <v>54.7337395042736</v>
      </c>
      <c r="KL24" s="1">
        <v>37.3948380371394</v>
      </c>
      <c r="KM24" s="1">
        <v>42.617658254982</v>
      </c>
      <c r="KN24" s="1">
        <v>42.582284211265</v>
      </c>
      <c r="KO24" s="1">
        <v>44.9238810226604</v>
      </c>
      <c r="KP24" s="1">
        <v>21.5154128528242</v>
      </c>
      <c r="KQ24" s="1">
        <v>16.3915723652099</v>
      </c>
      <c r="KR24" s="1">
        <v>21.5852475794487</v>
      </c>
      <c r="KS24" s="1">
        <v>58.2972334224342</v>
      </c>
      <c r="KT24" s="1">
        <v>26.7294549373942</v>
      </c>
      <c r="KU24" s="1">
        <v>54.6277848091663</v>
      </c>
      <c r="KV24" s="1">
        <v>33.0538604319656</v>
      </c>
      <c r="KW24" s="1">
        <v>43.1111421341155</v>
      </c>
      <c r="KX24" s="1">
        <v>94.5795687260651</v>
      </c>
      <c r="KY24" s="1">
        <v>43.0138056115796</v>
      </c>
      <c r="KZ24" s="1">
        <v>11.880596049731</v>
      </c>
      <c r="LA24" s="1">
        <v>32.2647476774187</v>
      </c>
      <c r="LB24" s="1">
        <v>42.3741734526887</v>
      </c>
      <c r="LC24" s="1">
        <v>46.8752609234001</v>
      </c>
      <c r="LD24" s="1">
        <v>55.2596153886409</v>
      </c>
      <c r="LE24" s="1">
        <v>113.502864114486</v>
      </c>
      <c r="LF24" s="1">
        <v>23.4504395612198</v>
      </c>
      <c r="LG24" s="1">
        <v>39.5633195794903</v>
      </c>
      <c r="LH24" s="1">
        <v>39.4924897660718</v>
      </c>
      <c r="LI24" s="1">
        <v>30.9057800912146</v>
      </c>
      <c r="LJ24" s="1">
        <v>47.9661249160767</v>
      </c>
      <c r="LK24" s="1">
        <v>166.340250431952</v>
      </c>
      <c r="LL24" s="1">
        <v>53.2832927068328</v>
      </c>
      <c r="LM24" s="1">
        <v>89.5890052161993</v>
      </c>
      <c r="LN24" s="1">
        <v>118.22064870017</v>
      </c>
      <c r="LO24" s="1">
        <v>9.54368174303839</v>
      </c>
      <c r="LP24" s="1">
        <v>105.617796048276</v>
      </c>
      <c r="LQ24" s="1">
        <v>31.0086974438097</v>
      </c>
      <c r="LR24" s="1">
        <v>30.3707500457764</v>
      </c>
      <c r="LS24" s="1">
        <v>31.8311318121688</v>
      </c>
      <c r="LT24" s="1">
        <v>12.1296780803079</v>
      </c>
      <c r="LU24" s="1">
        <v>15.7959042366623</v>
      </c>
      <c r="LV24" s="1">
        <v>34.6444797772804</v>
      </c>
      <c r="LW24" s="1">
        <v>130.625262295051</v>
      </c>
      <c r="LX24" s="1">
        <v>26.5167884960842</v>
      </c>
      <c r="LZ24" s="1">
        <v>144.610416013372</v>
      </c>
      <c r="MA24" s="1">
        <v>38.3309677691228</v>
      </c>
      <c r="MB24" s="1">
        <v>14.9537187522132</v>
      </c>
      <c r="MC24" s="1">
        <v>23.2994533802539</v>
      </c>
      <c r="MD24" s="1">
        <v>2.92987476130728</v>
      </c>
      <c r="ME24" s="1">
        <v>41.5512274388821</v>
      </c>
      <c r="MF24" s="1">
        <v>49.5403074369705</v>
      </c>
      <c r="MG24" s="1">
        <v>25.7858816901254</v>
      </c>
      <c r="MH24" s="1">
        <v>28.2247248384223</v>
      </c>
      <c r="MI24" s="1">
        <v>14.849460092524</v>
      </c>
      <c r="MJ24" s="1">
        <v>45.9788751602173</v>
      </c>
      <c r="MK24" s="1">
        <v>39.2062499748823</v>
      </c>
      <c r="ML24" s="1">
        <v>45.7007625664424</v>
      </c>
      <c r="MM24" s="1">
        <v>36.3259141749442</v>
      </c>
    </row>
    <row r="25">
      <c r="A25" s="1">
        <v>2015.0</v>
      </c>
      <c r="B25" s="1">
        <v>12.0</v>
      </c>
      <c r="C25" s="1">
        <v>25.369305074081</v>
      </c>
      <c r="D25" s="1">
        <v>38.6934272288947</v>
      </c>
      <c r="E25" s="1">
        <v>37.8423570968472</v>
      </c>
      <c r="F25" s="1">
        <v>91.7768623303327</v>
      </c>
      <c r="G25" s="1">
        <v>92.8040910200639</v>
      </c>
      <c r="H25" s="1">
        <v>47.887190422066</v>
      </c>
      <c r="I25" s="1">
        <v>27.5518071097197</v>
      </c>
      <c r="J25" s="1">
        <v>70.4428537162615</v>
      </c>
      <c r="K25" s="1">
        <v>62.3720457770608</v>
      </c>
      <c r="L25" s="1">
        <v>32.975674151599</v>
      </c>
      <c r="M25" s="1">
        <v>41.1666924342792</v>
      </c>
      <c r="N25" s="1">
        <v>6.8369295671882</v>
      </c>
      <c r="O25" s="1">
        <v>24.765601669957</v>
      </c>
      <c r="P25" s="1">
        <v>48.9437888649086</v>
      </c>
      <c r="Q25" s="1">
        <v>68.7681824489504</v>
      </c>
      <c r="R25" s="1">
        <v>53.7388636849143</v>
      </c>
      <c r="S25" s="1">
        <v>51.3731416795893</v>
      </c>
      <c r="T25" s="1">
        <v>59.7477313469106</v>
      </c>
      <c r="U25" s="1">
        <v>16.8587608066584</v>
      </c>
      <c r="V25" s="1">
        <v>51.021221740471</v>
      </c>
      <c r="W25" s="1">
        <v>123.337444984323</v>
      </c>
      <c r="X25" s="1">
        <v>89.0001654980127</v>
      </c>
      <c r="Y25" s="1">
        <v>78.4694911826118</v>
      </c>
      <c r="Z25" s="1">
        <v>33.4799204739657</v>
      </c>
      <c r="AA25" s="1">
        <v>85.9667684260334</v>
      </c>
      <c r="AB25" s="1">
        <v>36.4952061214096</v>
      </c>
      <c r="AC25" s="1">
        <v>98.3960317737823</v>
      </c>
      <c r="AD25" s="1">
        <v>12.2379918340829</v>
      </c>
      <c r="AE25" s="1">
        <v>68.2571528121528</v>
      </c>
      <c r="AF25" s="1">
        <v>132.692696519812</v>
      </c>
      <c r="AG25" s="1">
        <v>54.3473097363996</v>
      </c>
      <c r="AH25" s="1">
        <v>61.1356265352307</v>
      </c>
      <c r="AI25" s="1">
        <v>759.417040738193</v>
      </c>
      <c r="AJ25" s="1">
        <v>130.292588014987</v>
      </c>
      <c r="AK25" s="1">
        <v>14.189261944242</v>
      </c>
      <c r="AL25" s="1">
        <v>32.4730081914829</v>
      </c>
      <c r="AM25" s="1">
        <v>22.2686915046478</v>
      </c>
      <c r="AN25" s="1">
        <v>131.968806260551</v>
      </c>
      <c r="AO25" s="1">
        <v>24.5961217225533</v>
      </c>
      <c r="AP25" s="1">
        <v>35.1634393149217</v>
      </c>
      <c r="AQ25" s="1">
        <v>292.911591963335</v>
      </c>
      <c r="AR25" s="1">
        <v>33.0528576765436</v>
      </c>
      <c r="AS25" s="2">
        <v>1281.0205132549</v>
      </c>
      <c r="AT25" s="1">
        <v>271.102828197155</v>
      </c>
      <c r="AU25" s="1">
        <v>51.0546522246063</v>
      </c>
      <c r="AV25" s="1">
        <v>133.486363497647</v>
      </c>
      <c r="AW25" s="1">
        <v>18.5093182216991</v>
      </c>
      <c r="AX25" s="1">
        <v>32.3158512349417</v>
      </c>
      <c r="AY25" s="1">
        <v>87.6959577646605</v>
      </c>
      <c r="AZ25" s="1">
        <v>40.6059157760452</v>
      </c>
      <c r="BA25" s="1">
        <v>23.6533805666608</v>
      </c>
      <c r="BB25" s="1">
        <v>66.952659923789</v>
      </c>
      <c r="BC25" s="1">
        <v>53.7187903741419</v>
      </c>
      <c r="BD25" s="1">
        <v>97.1839815788925</v>
      </c>
      <c r="BE25" s="1">
        <v>35.412727355957</v>
      </c>
      <c r="BF25" s="1">
        <v>59.4583987160751</v>
      </c>
      <c r="BG25" s="1">
        <v>45.5887845989713</v>
      </c>
      <c r="BH25" s="1">
        <v>32.8825779212942</v>
      </c>
      <c r="BI25" s="1">
        <v>50.3968232857499</v>
      </c>
      <c r="BJ25" s="1">
        <v>132.441671281372</v>
      </c>
      <c r="BK25" s="1">
        <v>46.834289759477</v>
      </c>
      <c r="BL25" s="1">
        <v>53.5216896462296</v>
      </c>
      <c r="BM25" s="1">
        <v>99.9743840724232</v>
      </c>
      <c r="BN25" s="1">
        <v>23.7117660712463</v>
      </c>
      <c r="BO25" s="1">
        <v>65.0531310074704</v>
      </c>
      <c r="BP25" s="1">
        <v>10.7475228526376</v>
      </c>
      <c r="BQ25" s="1">
        <v>69.5167081778098</v>
      </c>
      <c r="BR25" s="1">
        <v>27.2257447655246</v>
      </c>
      <c r="BS25" s="1">
        <v>12.662753395095</v>
      </c>
      <c r="BT25" s="1">
        <v>63.5892613126088</v>
      </c>
      <c r="BU25" s="1">
        <v>37.1699617104514</v>
      </c>
      <c r="BV25" s="1">
        <v>137.163646237372</v>
      </c>
      <c r="BW25" s="1">
        <v>40.0549254309371</v>
      </c>
      <c r="BX25" s="1">
        <v>78.55193596887</v>
      </c>
      <c r="BY25" s="1">
        <v>20.2626601278526</v>
      </c>
      <c r="BZ25" s="1">
        <v>7.61046985082522</v>
      </c>
      <c r="CA25" s="1">
        <v>17.666599996791</v>
      </c>
      <c r="CB25" s="1">
        <v>55.024004031918</v>
      </c>
      <c r="CC25" s="1">
        <v>73.3530628516124</v>
      </c>
      <c r="CD25" s="1">
        <v>61.3887269610865</v>
      </c>
      <c r="CE25" s="1">
        <v>45.4369982062215</v>
      </c>
      <c r="CF25" s="1">
        <v>45.2783742708198</v>
      </c>
      <c r="CG25" s="1">
        <v>66.5635234921112</v>
      </c>
      <c r="CH25" s="1">
        <v>44.6327166008882</v>
      </c>
      <c r="CI25" s="1">
        <v>63.0634549438355</v>
      </c>
      <c r="CJ25" s="1">
        <v>57.6027795108775</v>
      </c>
      <c r="CK25" s="1">
        <v>29.0391936343966</v>
      </c>
      <c r="CL25" s="1">
        <v>38.8545426249529</v>
      </c>
      <c r="CM25" s="1">
        <v>102.582930530683</v>
      </c>
      <c r="CN25" s="1">
        <v>77.2374995838512</v>
      </c>
      <c r="CO25" s="1">
        <v>42.9397842988209</v>
      </c>
      <c r="CP25" s="1">
        <v>46.2409007530346</v>
      </c>
      <c r="CQ25" s="1">
        <v>50.2155432525493</v>
      </c>
      <c r="CR25" s="1">
        <v>47.6690775915974</v>
      </c>
      <c r="CS25" s="1">
        <v>70.2802273143421</v>
      </c>
      <c r="CT25" s="1">
        <v>24.4705486199884</v>
      </c>
      <c r="CU25" s="1">
        <v>67.8286993266891</v>
      </c>
      <c r="CV25" s="1">
        <v>25.5391107613413</v>
      </c>
      <c r="CW25" s="1">
        <v>105.052627144849</v>
      </c>
      <c r="CX25" s="1">
        <v>45.5875816786619</v>
      </c>
      <c r="CY25" s="1">
        <v>102.207006528345</v>
      </c>
      <c r="CZ25" s="1">
        <v>41.7133568846339</v>
      </c>
      <c r="DA25" s="1">
        <v>78.0443343835254</v>
      </c>
      <c r="DB25" s="1">
        <v>52.0531519538336</v>
      </c>
      <c r="DC25" s="1">
        <v>37.0723896581875</v>
      </c>
      <c r="DD25" s="1">
        <v>57.0975697073848</v>
      </c>
      <c r="DE25" s="1">
        <v>49.3921959911096</v>
      </c>
      <c r="DF25" s="1">
        <v>37.5699687750268</v>
      </c>
      <c r="DG25" s="1">
        <v>42.7501002872598</v>
      </c>
      <c r="DH25" s="1">
        <v>20.0275105876192</v>
      </c>
      <c r="DI25" s="1">
        <v>26.7421592365612</v>
      </c>
      <c r="DJ25" s="1">
        <v>14.0193166365919</v>
      </c>
      <c r="DK25" s="1">
        <v>41.4963665558906</v>
      </c>
      <c r="DL25" s="1">
        <v>120.642041880237</v>
      </c>
      <c r="DM25" s="1">
        <v>8.74046343266144</v>
      </c>
      <c r="DN25" s="1">
        <v>15.7922312774905</v>
      </c>
      <c r="DO25" s="1">
        <v>6.45201300045721</v>
      </c>
      <c r="DP25" s="1">
        <v>131.471861023346</v>
      </c>
      <c r="DQ25" s="1">
        <v>21.8806507013878</v>
      </c>
      <c r="DR25" s="1">
        <v>99.7195450175892</v>
      </c>
      <c r="DS25" s="1">
        <v>53.2151755566851</v>
      </c>
      <c r="DT25" s="1">
        <v>14.7891728016807</v>
      </c>
      <c r="DU25" s="1">
        <v>28.7893807802202</v>
      </c>
      <c r="DW25" s="1">
        <v>114.497732524771</v>
      </c>
      <c r="DX25" s="1">
        <v>129.398393186647</v>
      </c>
      <c r="DY25" s="1">
        <v>74.1235105012476</v>
      </c>
      <c r="DZ25" s="1">
        <v>42.4429168983543</v>
      </c>
      <c r="EA25" s="1">
        <v>14.2424885053812</v>
      </c>
      <c r="EB25" s="1">
        <v>28.2493366920314</v>
      </c>
      <c r="EC25" s="1">
        <v>38.4208348855941</v>
      </c>
      <c r="ED25" s="1">
        <v>67.2511289165274</v>
      </c>
      <c r="EE25" s="1">
        <v>28.1356776865603</v>
      </c>
      <c r="EF25" s="1">
        <v>152.204294062635</v>
      </c>
      <c r="EG25" s="1">
        <v>171.024152367493</v>
      </c>
      <c r="EH25" s="1">
        <v>30.6626718037408</v>
      </c>
      <c r="EI25" s="1">
        <v>51.1542513023328</v>
      </c>
      <c r="EJ25" s="1">
        <v>7.71074889262807</v>
      </c>
      <c r="EK25" s="1">
        <v>107.069233425077</v>
      </c>
      <c r="EL25" s="1">
        <v>44.2076130938599</v>
      </c>
      <c r="EM25" s="1">
        <v>36.4217658566999</v>
      </c>
      <c r="EN25" s="1">
        <v>81.4544573181405</v>
      </c>
      <c r="EO25" s="1">
        <v>8.98999344676697</v>
      </c>
      <c r="EP25" s="1">
        <v>31.6625586951388</v>
      </c>
      <c r="EQ25" s="1">
        <v>11.1992815870172</v>
      </c>
      <c r="ER25" s="1">
        <v>71.9753645764891</v>
      </c>
      <c r="ES25" s="1">
        <v>163.067931831086</v>
      </c>
      <c r="ET25" s="1">
        <v>88.5215422929208</v>
      </c>
      <c r="EU25" s="1">
        <v>45.0860874106576</v>
      </c>
      <c r="EV25" s="1">
        <v>95.4950789545037</v>
      </c>
      <c r="EW25" s="1">
        <v>27.4946722688866</v>
      </c>
      <c r="EX25" s="1">
        <v>91.0023351486765</v>
      </c>
      <c r="EY25" s="1">
        <v>24.8131075250106</v>
      </c>
      <c r="EZ25" s="1">
        <v>16.5055412797666</v>
      </c>
      <c r="FB25" s="1">
        <v>16.1105731486085</v>
      </c>
      <c r="FC25" s="1">
        <v>59.1652022275058</v>
      </c>
      <c r="FD25" s="1">
        <v>75.0443388737814</v>
      </c>
      <c r="FE25" s="1">
        <v>21.554020853182</v>
      </c>
      <c r="FF25" s="1">
        <v>24.3790479959789</v>
      </c>
      <c r="FG25" s="1">
        <v>80.3444295623656</v>
      </c>
      <c r="FH25" s="1">
        <v>22.8222518786149</v>
      </c>
      <c r="FI25" s="1">
        <v>51.3249633977135</v>
      </c>
      <c r="FJ25" s="1">
        <v>49.1768264155745</v>
      </c>
      <c r="FK25" s="1">
        <v>9.11428762217046</v>
      </c>
      <c r="FL25" s="1">
        <v>16.6346608306796</v>
      </c>
      <c r="FM25" s="1">
        <v>57.7008707238843</v>
      </c>
      <c r="FN25" s="1">
        <v>91.6084487477758</v>
      </c>
      <c r="FO25" s="1">
        <v>10.4557766571542</v>
      </c>
      <c r="FP25" s="1">
        <v>56.2731818285855</v>
      </c>
      <c r="FQ25" s="1">
        <v>32.3840584113515</v>
      </c>
      <c r="FR25" s="1">
        <v>34.4303836942656</v>
      </c>
      <c r="FS25" s="1">
        <v>36.1870855564305</v>
      </c>
      <c r="FT25" s="1">
        <v>43.6815179099584</v>
      </c>
      <c r="FU25" s="1">
        <v>102.339029838058</v>
      </c>
      <c r="FV25" s="1">
        <v>72.5091610444923</v>
      </c>
      <c r="FW25" s="1">
        <v>171.528334615945</v>
      </c>
      <c r="FX25" s="1">
        <v>64.1656017498922</v>
      </c>
      <c r="FY25" s="1">
        <v>4.18914493222734</v>
      </c>
      <c r="FZ25" s="1">
        <v>40.8173140507739</v>
      </c>
      <c r="GA25" s="1">
        <v>55.7890224055647</v>
      </c>
      <c r="GB25" s="1">
        <v>92.6331808977513</v>
      </c>
      <c r="GC25" s="1">
        <v>62.7537981373914</v>
      </c>
      <c r="GD25" s="1">
        <v>25.4558735570191</v>
      </c>
      <c r="GE25" s="1">
        <v>93.79769901107</v>
      </c>
      <c r="GF25" s="1">
        <v>19.8357126289051</v>
      </c>
      <c r="GG25" s="1">
        <v>179.319626042284</v>
      </c>
      <c r="GH25" s="1">
        <v>91.4866161260658</v>
      </c>
      <c r="GI25" s="1">
        <v>36.2368613371711</v>
      </c>
      <c r="GJ25" s="1">
        <v>62.1698658438128</v>
      </c>
      <c r="GK25" s="1">
        <v>31.7525705710174</v>
      </c>
      <c r="GL25" s="1">
        <v>191.007726842707</v>
      </c>
      <c r="GM25" s="1">
        <v>36.3453962881397</v>
      </c>
      <c r="GN25" s="1">
        <v>47.8143826976986</v>
      </c>
      <c r="GO25" s="1">
        <v>93.6841403943196</v>
      </c>
      <c r="GP25" s="1">
        <v>25.2653408917514</v>
      </c>
      <c r="GQ25" s="1">
        <v>31.6164233672942</v>
      </c>
      <c r="GR25" s="1">
        <v>25.2808777700421</v>
      </c>
      <c r="GS25" s="1">
        <v>39.1769382211649</v>
      </c>
      <c r="GT25" s="1">
        <v>38.4299947878516</v>
      </c>
      <c r="GU25" s="1">
        <v>25.6677756063374</v>
      </c>
      <c r="GV25" s="1">
        <v>48.8750834189333</v>
      </c>
      <c r="GW25" s="1">
        <v>60.0598266308542</v>
      </c>
      <c r="GX25" s="1">
        <v>95.6400943218176</v>
      </c>
      <c r="GY25" s="1">
        <v>14.3452537851015</v>
      </c>
      <c r="GZ25" s="1">
        <v>16.4969455562679</v>
      </c>
      <c r="HA25" s="1">
        <v>20.1379147757936</v>
      </c>
      <c r="HB25" s="1">
        <v>14.7804815701289</v>
      </c>
      <c r="HC25" s="1">
        <v>121.599090749567</v>
      </c>
      <c r="HD25" s="1">
        <v>14.3437033107224</v>
      </c>
      <c r="HE25" s="1">
        <v>58.3978473184545</v>
      </c>
      <c r="HF25" s="1">
        <v>162.81869157378</v>
      </c>
      <c r="HG25" s="1">
        <v>8.63199455912891</v>
      </c>
      <c r="HH25" s="1">
        <v>73.0103808456233</v>
      </c>
      <c r="HI25" s="1">
        <v>22.6393421196015</v>
      </c>
      <c r="HJ25" s="1">
        <v>57.0819766942695</v>
      </c>
      <c r="HK25" s="1">
        <v>32.3523751888322</v>
      </c>
      <c r="HL25" s="1">
        <v>0.803528341610869</v>
      </c>
      <c r="HM25" s="1">
        <v>12.1706305114824</v>
      </c>
      <c r="HN25" s="1">
        <v>13.0564309173079</v>
      </c>
      <c r="HO25" s="1">
        <v>55.3184810100686</v>
      </c>
      <c r="HP25" s="1">
        <v>32.6636567716946</v>
      </c>
      <c r="HQ25" s="1">
        <v>255.730000582608</v>
      </c>
      <c r="HR25" s="1">
        <v>52.4661672192786</v>
      </c>
      <c r="HS25" s="1">
        <v>40.7159952199217</v>
      </c>
      <c r="HT25" s="1">
        <v>22.4876265629546</v>
      </c>
      <c r="HU25" s="1">
        <v>27.8775328479948</v>
      </c>
      <c r="HV25" s="1">
        <v>76.7842225963431</v>
      </c>
      <c r="HW25" s="1">
        <v>21.1583419052031</v>
      </c>
      <c r="HX25" s="1">
        <v>33.4928055759133</v>
      </c>
      <c r="HY25" s="1">
        <v>60.8606437947504</v>
      </c>
      <c r="HZ25" s="1">
        <v>24.5336193506981</v>
      </c>
      <c r="IA25" s="1">
        <v>84.5892695468741</v>
      </c>
      <c r="IB25" s="1">
        <v>16.2549596337013</v>
      </c>
      <c r="IC25" s="1">
        <v>32.7794689526456</v>
      </c>
      <c r="ID25" s="1">
        <v>55.1020761299591</v>
      </c>
      <c r="IE25" s="1">
        <v>70.9004369350219</v>
      </c>
      <c r="IF25" s="1">
        <v>29.7777487344878</v>
      </c>
      <c r="IG25" s="1">
        <v>44.3152468658228</v>
      </c>
      <c r="IH25" s="1">
        <v>86.4013643529863</v>
      </c>
      <c r="II25" s="1">
        <v>22.2247300448148</v>
      </c>
      <c r="IJ25" s="1">
        <v>56.0505860779386</v>
      </c>
      <c r="IK25" s="1">
        <v>172.274715198632</v>
      </c>
      <c r="IL25" s="1">
        <v>60.3528706349345</v>
      </c>
      <c r="IM25" s="1">
        <v>20.3815111041126</v>
      </c>
      <c r="IN25" s="1">
        <v>38.1479602654238</v>
      </c>
      <c r="IO25" s="1">
        <v>544.957502885298</v>
      </c>
      <c r="IP25" s="1">
        <v>7.0883583540867</v>
      </c>
      <c r="IQ25" s="1">
        <v>95.8095227680799</v>
      </c>
      <c r="IR25" s="1">
        <v>86.7300683586238</v>
      </c>
      <c r="IS25" s="1">
        <v>177.567605512292</v>
      </c>
      <c r="IT25" s="1">
        <v>49.438909009453</v>
      </c>
      <c r="IU25" s="1">
        <v>37.4315478369174</v>
      </c>
      <c r="IV25" s="1">
        <v>50.5151249276324</v>
      </c>
      <c r="IW25" s="1">
        <v>29.6419872417253</v>
      </c>
      <c r="IX25" s="1">
        <v>81.6121676655349</v>
      </c>
      <c r="IY25" s="1">
        <v>94.4115292768007</v>
      </c>
      <c r="IZ25" s="1">
        <v>55.4518281400809</v>
      </c>
      <c r="JA25" s="1">
        <v>138.347554550185</v>
      </c>
      <c r="JB25" s="1">
        <v>31.0815693313313</v>
      </c>
      <c r="JC25" s="1">
        <v>119.759757012046</v>
      </c>
      <c r="JD25" s="1">
        <v>88.3134071575139</v>
      </c>
      <c r="JE25" s="1">
        <v>35.7103997409234</v>
      </c>
      <c r="JF25" s="1">
        <v>52.7435269748717</v>
      </c>
      <c r="JG25" s="1">
        <v>22.6656507502119</v>
      </c>
      <c r="JH25" s="1">
        <v>125.299358152918</v>
      </c>
      <c r="JI25" s="1">
        <v>87.1867973287108</v>
      </c>
      <c r="JJ25" s="1">
        <v>84.0538317989615</v>
      </c>
      <c r="JK25" s="1">
        <v>32.4682975060114</v>
      </c>
      <c r="JL25" s="1">
        <v>13.0170622120241</v>
      </c>
      <c r="JM25" s="1">
        <v>75.8242572463924</v>
      </c>
      <c r="JN25" s="1">
        <v>55.0094073787471</v>
      </c>
      <c r="JO25" s="1">
        <v>56.5026960829484</v>
      </c>
      <c r="JP25" s="1">
        <v>31.1595100997766</v>
      </c>
      <c r="JQ25" s="1">
        <v>134.3726178948</v>
      </c>
      <c r="JR25" s="1">
        <v>24.3212165907387</v>
      </c>
      <c r="JS25" s="1">
        <v>53.3182407905217</v>
      </c>
      <c r="JT25" s="1">
        <v>91.9779948670866</v>
      </c>
      <c r="JU25" s="1">
        <v>42.8851152234199</v>
      </c>
      <c r="JV25" s="1">
        <v>44.6338329992619</v>
      </c>
      <c r="JW25" s="1">
        <v>41.3504346925712</v>
      </c>
      <c r="JX25" s="1">
        <v>102.306425308061</v>
      </c>
      <c r="JY25" s="1">
        <v>63.9911449173009</v>
      </c>
      <c r="JZ25" s="1">
        <v>73.8405194200637</v>
      </c>
      <c r="KA25" s="1">
        <v>31.3535108503767</v>
      </c>
      <c r="KB25" s="1">
        <v>73.6477572911521</v>
      </c>
      <c r="KC25" s="1">
        <v>48.8505964000376</v>
      </c>
      <c r="KD25" s="1">
        <v>89.6490892193574</v>
      </c>
      <c r="KE25" s="1">
        <v>89.4599999514493</v>
      </c>
      <c r="KF25" s="1">
        <v>122.635454177856</v>
      </c>
      <c r="KG25" s="1">
        <v>36.1004579936084</v>
      </c>
      <c r="KH25" s="1">
        <v>28.6064423950483</v>
      </c>
      <c r="KI25" s="1">
        <v>131.811590714888</v>
      </c>
      <c r="KJ25" s="1">
        <v>58.3775610287712</v>
      </c>
      <c r="KK25" s="1">
        <v>52.6745697490316</v>
      </c>
      <c r="KL25" s="1">
        <v>37.653159920845</v>
      </c>
      <c r="KM25" s="1">
        <v>45.3191718342473</v>
      </c>
      <c r="KN25" s="1">
        <v>42.1492090534725</v>
      </c>
      <c r="KO25" s="1">
        <v>44.6422026411289</v>
      </c>
      <c r="KP25" s="1">
        <v>15.8823143518977</v>
      </c>
      <c r="KQ25" s="1">
        <v>16.8005330993907</v>
      </c>
      <c r="KR25" s="1">
        <v>21.566983877221</v>
      </c>
      <c r="KS25" s="1">
        <v>59.1291104834166</v>
      </c>
      <c r="KT25" s="1">
        <v>26.7925546713226</v>
      </c>
      <c r="KU25" s="1">
        <v>52.1200005314791</v>
      </c>
      <c r="KV25" s="1">
        <v>32.9084650772082</v>
      </c>
      <c r="KW25" s="1">
        <v>44.7761311737036</v>
      </c>
      <c r="KX25" s="1">
        <v>91.1423545577066</v>
      </c>
      <c r="KY25" s="1">
        <v>43.7736348422013</v>
      </c>
      <c r="KZ25" s="1">
        <v>11.459217399511</v>
      </c>
      <c r="LA25" s="1">
        <v>30.3644036634023</v>
      </c>
      <c r="LB25" s="1">
        <v>39.3197770632307</v>
      </c>
      <c r="LC25" s="1">
        <v>45.2698869008593</v>
      </c>
      <c r="LD25" s="1">
        <v>55.3717909810963</v>
      </c>
      <c r="LE25" s="1">
        <v>107.975405776479</v>
      </c>
      <c r="LF25" s="1">
        <v>22.0968984814389</v>
      </c>
      <c r="LG25" s="1">
        <v>37.9777564974052</v>
      </c>
      <c r="LH25" s="1">
        <v>37.2052960436861</v>
      </c>
      <c r="LI25" s="1">
        <v>31.5968705003438</v>
      </c>
      <c r="LJ25" s="1">
        <v>46.8520453192971</v>
      </c>
      <c r="LK25" s="1">
        <v>174.896326509748</v>
      </c>
      <c r="LL25" s="1">
        <v>54.1900272302264</v>
      </c>
      <c r="LM25" s="1">
        <v>76.8744345411212</v>
      </c>
      <c r="LN25" s="1">
        <v>121.136534166161</v>
      </c>
      <c r="LO25" s="1">
        <v>11.1021011383567</v>
      </c>
      <c r="LP25" s="1">
        <v>105.024947374095</v>
      </c>
      <c r="LQ25" s="1">
        <v>32.3117795841914</v>
      </c>
      <c r="LR25" s="1">
        <v>27.9915909333662</v>
      </c>
      <c r="LS25" s="1">
        <v>30.6373002713697</v>
      </c>
      <c r="LT25" s="1">
        <v>11.7806283453852</v>
      </c>
      <c r="LU25" s="1">
        <v>12.6831466607198</v>
      </c>
      <c r="LV25" s="1">
        <v>31.7595178052973</v>
      </c>
      <c r="LW25" s="1">
        <v>123.941773134689</v>
      </c>
      <c r="LX25" s="1">
        <v>25.2323845708679</v>
      </c>
      <c r="LZ25" s="1">
        <v>135.652833380527</v>
      </c>
      <c r="MA25" s="1">
        <v>35.3139143890454</v>
      </c>
      <c r="MB25" s="1">
        <v>15.3132683712477</v>
      </c>
      <c r="MC25" s="1">
        <v>20.8469759119596</v>
      </c>
      <c r="MD25" s="1">
        <v>3.05839432051993</v>
      </c>
      <c r="ME25" s="1">
        <v>45.632602385267</v>
      </c>
      <c r="MF25" s="1">
        <v>49.686333673617</v>
      </c>
      <c r="MG25" s="1">
        <v>24.0356792297726</v>
      </c>
      <c r="MH25" s="1">
        <v>29.0147881498716</v>
      </c>
      <c r="MI25" s="1">
        <v>13.9007480371545</v>
      </c>
      <c r="MJ25" s="1">
        <v>41.7710228833285</v>
      </c>
      <c r="MK25" s="1">
        <v>37.1945691562761</v>
      </c>
      <c r="ML25" s="1">
        <v>41.2193360446428</v>
      </c>
      <c r="MM25" s="1">
        <v>34.1129585825533</v>
      </c>
    </row>
    <row r="26">
      <c r="A26" s="1">
        <v>2016.0</v>
      </c>
      <c r="B26" s="1">
        <v>1.0</v>
      </c>
      <c r="C26" s="1">
        <v>22.3244520524715</v>
      </c>
      <c r="D26" s="1">
        <v>38.3852198539167</v>
      </c>
      <c r="E26" s="1">
        <v>34.1990247645737</v>
      </c>
      <c r="F26" s="1">
        <v>87.3668819332056</v>
      </c>
      <c r="G26" s="1">
        <v>88.7926310489052</v>
      </c>
      <c r="H26" s="1">
        <v>42.8332407103673</v>
      </c>
      <c r="I26" s="1">
        <v>25.9919765195803</v>
      </c>
      <c r="J26" s="1">
        <v>65.8221833070441</v>
      </c>
      <c r="K26" s="1">
        <v>51.9689475611637</v>
      </c>
      <c r="L26" s="1">
        <v>33.215907787946</v>
      </c>
      <c r="M26" s="1">
        <v>42.5207988292133</v>
      </c>
      <c r="N26" s="1">
        <v>6.58601373047502</v>
      </c>
      <c r="O26" s="1">
        <v>23.1654822245853</v>
      </c>
      <c r="P26" s="1">
        <v>45.3694380038869</v>
      </c>
      <c r="Q26" s="1">
        <v>65.2161239618887</v>
      </c>
      <c r="R26" s="1">
        <v>47.0002632141113</v>
      </c>
      <c r="S26" s="1">
        <v>48.0593833006521</v>
      </c>
      <c r="T26" s="1">
        <v>54.6143222694105</v>
      </c>
      <c r="U26" s="1">
        <v>15.3320924710139</v>
      </c>
      <c r="V26" s="1">
        <v>45.44693714382</v>
      </c>
      <c r="W26" s="1">
        <v>117.095441045531</v>
      </c>
      <c r="X26" s="1">
        <v>77.5394807220504</v>
      </c>
      <c r="Y26" s="1">
        <v>75.6139825761971</v>
      </c>
      <c r="Z26" s="1">
        <v>30.112394885013</v>
      </c>
      <c r="AA26" s="1">
        <v>79.9218904790057</v>
      </c>
      <c r="AB26" s="1">
        <v>30.9696631266066</v>
      </c>
      <c r="AC26" s="1">
        <v>89.5575732979063</v>
      </c>
      <c r="AD26" s="1">
        <v>10.9690710458903</v>
      </c>
      <c r="AE26" s="1">
        <v>56.7363190561867</v>
      </c>
      <c r="AF26" s="1">
        <v>131.558172165241</v>
      </c>
      <c r="AG26" s="1">
        <v>50.7966203202603</v>
      </c>
      <c r="AH26" s="1">
        <v>53.5867799430147</v>
      </c>
      <c r="AI26" s="1">
        <v>726.4963137978</v>
      </c>
      <c r="AJ26" s="1">
        <v>115.082621743098</v>
      </c>
      <c r="AK26" s="1">
        <v>12.0272053052607</v>
      </c>
      <c r="AL26" s="1">
        <v>31.217854453925</v>
      </c>
      <c r="AM26" s="1">
        <v>20.689814211149</v>
      </c>
      <c r="AN26" s="1">
        <v>123.633732961004</v>
      </c>
      <c r="AO26" s="1">
        <v>22.1040555344863</v>
      </c>
      <c r="AP26" s="1">
        <v>32.3252801957422</v>
      </c>
      <c r="AQ26" s="1">
        <v>276.326053820158</v>
      </c>
      <c r="AR26" s="1">
        <v>28.9090825266312</v>
      </c>
      <c r="AS26" s="2">
        <v>1113.63076629933</v>
      </c>
      <c r="AT26" s="1">
        <v>244.59177127944</v>
      </c>
      <c r="AU26" s="1">
        <v>47.6794352588819</v>
      </c>
      <c r="AV26" s="1">
        <v>127.592895708586</v>
      </c>
      <c r="AW26" s="1">
        <v>17.6326316030402</v>
      </c>
      <c r="AX26" s="1">
        <v>25.7776947501199</v>
      </c>
      <c r="AY26" s="1">
        <v>84.6700690654192</v>
      </c>
      <c r="AZ26" s="1">
        <v>34.0860939459551</v>
      </c>
      <c r="BA26" s="1">
        <v>23.1775649709246</v>
      </c>
      <c r="BB26" s="1">
        <v>62.8056514499162</v>
      </c>
      <c r="BC26" s="1">
        <v>49.2597622187235</v>
      </c>
      <c r="BD26" s="1">
        <v>93.2508248955646</v>
      </c>
      <c r="BE26" s="1">
        <v>29.7799999337447</v>
      </c>
      <c r="BF26" s="1">
        <v>57.7010385484256</v>
      </c>
      <c r="BG26" s="1">
        <v>44.5701537493767</v>
      </c>
      <c r="BH26" s="1">
        <v>25.0521725142146</v>
      </c>
      <c r="BI26" s="1">
        <v>50.7350239118569</v>
      </c>
      <c r="BJ26" s="1">
        <v>128.818138010632</v>
      </c>
      <c r="BK26" s="1">
        <v>43.6447164393406</v>
      </c>
      <c r="BL26" s="1">
        <v>51.5588998638354</v>
      </c>
      <c r="BM26" s="1">
        <v>98.918752411262</v>
      </c>
      <c r="BN26" s="1">
        <v>22.289096361117</v>
      </c>
      <c r="BO26" s="1">
        <v>60.8284535765516</v>
      </c>
      <c r="BP26" s="1">
        <v>8.86924211602462</v>
      </c>
      <c r="BQ26" s="1">
        <v>67.1433596158812</v>
      </c>
      <c r="BR26" s="1">
        <v>27.8931383954524</v>
      </c>
      <c r="BS26" s="1">
        <v>12.9506273095285</v>
      </c>
      <c r="BT26" s="1">
        <v>54.16831331338</v>
      </c>
      <c r="BU26" s="1">
        <v>30.4543293470611</v>
      </c>
      <c r="BV26" s="1">
        <v>129.316790187137</v>
      </c>
      <c r="BW26" s="1">
        <v>40.388004911324</v>
      </c>
      <c r="BX26" s="1">
        <v>71.5770541637907</v>
      </c>
      <c r="BY26" s="1">
        <v>18.4311329873001</v>
      </c>
      <c r="BZ26" s="1">
        <v>6.76639107025279</v>
      </c>
      <c r="CA26" s="1">
        <v>16.3808093478958</v>
      </c>
      <c r="CB26" s="1">
        <v>53.2434061850224</v>
      </c>
      <c r="CC26" s="1">
        <v>72.5960248319932</v>
      </c>
      <c r="CD26" s="1">
        <v>57.0851466927324</v>
      </c>
      <c r="CE26" s="1">
        <v>47.0447531331168</v>
      </c>
      <c r="CF26" s="1">
        <v>41.5436251956052</v>
      </c>
      <c r="CG26" s="1">
        <v>63.575826254607</v>
      </c>
      <c r="CH26" s="1">
        <v>40.4095033787825</v>
      </c>
      <c r="CI26" s="1">
        <v>63.9805427645756</v>
      </c>
      <c r="CJ26" s="1">
        <v>55.8013723671864</v>
      </c>
      <c r="CK26" s="1">
        <v>25.1386921692862</v>
      </c>
      <c r="CL26" s="1">
        <v>35.9927140503889</v>
      </c>
      <c r="CM26" s="1">
        <v>90.8445819507992</v>
      </c>
      <c r="CN26" s="1">
        <v>77.7071053354364</v>
      </c>
      <c r="CO26" s="1">
        <v>38.6451403644144</v>
      </c>
      <c r="CP26" s="1">
        <v>47.8484560233792</v>
      </c>
      <c r="CQ26" s="1">
        <v>50.8923249601666</v>
      </c>
      <c r="CR26" s="1">
        <v>49.4087262547274</v>
      </c>
      <c r="CS26" s="1">
        <v>66.8021053514982</v>
      </c>
      <c r="CT26" s="1">
        <v>18.9462137811679</v>
      </c>
      <c r="CU26" s="1">
        <v>64.7889591275436</v>
      </c>
      <c r="CV26" s="1">
        <v>23.253053435677</v>
      </c>
      <c r="CW26" s="1">
        <v>95.3373143907791</v>
      </c>
      <c r="CX26" s="1">
        <v>48.3523348978573</v>
      </c>
      <c r="CY26" s="1">
        <v>95.6582997173317</v>
      </c>
      <c r="CZ26" s="1">
        <v>41.8349123345926</v>
      </c>
      <c r="DA26" s="1">
        <v>75.3807637686133</v>
      </c>
      <c r="DB26" s="1">
        <v>47.6549263603538</v>
      </c>
      <c r="DC26" s="1">
        <v>34.6433298830822</v>
      </c>
      <c r="DD26" s="1">
        <v>49.577564953218</v>
      </c>
      <c r="DE26" s="1">
        <v>49.0679442376542</v>
      </c>
      <c r="DF26" s="1">
        <v>38.3441553339283</v>
      </c>
      <c r="DG26" s="1">
        <v>39.7581182747605</v>
      </c>
      <c r="DH26" s="1">
        <v>20.463974640241</v>
      </c>
      <c r="DI26" s="1">
        <v>25.8157017858405</v>
      </c>
      <c r="DJ26" s="1">
        <v>14.4640924368271</v>
      </c>
      <c r="DK26" s="1">
        <v>38.7126492799249</v>
      </c>
      <c r="DL26" s="1">
        <v>104.291097892069</v>
      </c>
      <c r="DM26" s="1">
        <v>7.78427323064244</v>
      </c>
      <c r="DN26" s="1">
        <v>15.0824398185241</v>
      </c>
      <c r="DO26" s="1">
        <v>4.36149947045493</v>
      </c>
      <c r="DP26" s="1">
        <v>115.653989503672</v>
      </c>
      <c r="DQ26" s="1">
        <v>21.8362102691506</v>
      </c>
      <c r="DR26" s="1">
        <v>93.6581577501799</v>
      </c>
      <c r="DS26" s="1">
        <v>50.9239084203478</v>
      </c>
      <c r="DT26" s="1">
        <v>12.6236930304356</v>
      </c>
      <c r="DU26" s="1">
        <v>25.7000724878278</v>
      </c>
      <c r="DW26" s="1">
        <v>105.781649067164</v>
      </c>
      <c r="DX26" s="1">
        <v>122.694969637055</v>
      </c>
      <c r="DY26" s="1">
        <v>67.3648277199191</v>
      </c>
      <c r="DZ26" s="1">
        <v>40.7356568453185</v>
      </c>
      <c r="EA26" s="1">
        <v>13.5367475416931</v>
      </c>
      <c r="EB26" s="1">
        <v>24.597793720693</v>
      </c>
      <c r="EC26" s="1">
        <v>36.727675441935</v>
      </c>
      <c r="ED26" s="1">
        <v>62.3958862023528</v>
      </c>
      <c r="EE26" s="1">
        <v>26.1584611694404</v>
      </c>
      <c r="EF26" s="1">
        <v>133.965672374424</v>
      </c>
      <c r="EG26" s="1">
        <v>164.335237084457</v>
      </c>
      <c r="EH26" s="1">
        <v>26.4484183077486</v>
      </c>
      <c r="EI26" s="1">
        <v>52.3863850706751</v>
      </c>
      <c r="EJ26" s="1">
        <v>6.57541111974</v>
      </c>
      <c r="EK26" s="1">
        <v>99.8473454000467</v>
      </c>
      <c r="EL26" s="1">
        <v>34.7767570218748</v>
      </c>
      <c r="EM26" s="1">
        <v>32.8596893182706</v>
      </c>
      <c r="EN26" s="1">
        <v>78.220870280159</v>
      </c>
      <c r="EO26" s="1">
        <v>7.76285421954823</v>
      </c>
      <c r="EP26" s="1">
        <v>31.4918044878195</v>
      </c>
      <c r="EQ26" s="1">
        <v>9.95922459526338</v>
      </c>
      <c r="ER26" s="1">
        <v>69.4978125049107</v>
      </c>
      <c r="ES26" s="1">
        <v>157.326993569865</v>
      </c>
      <c r="ET26" s="1">
        <v>82.3760364934226</v>
      </c>
      <c r="EU26" s="1">
        <v>44.747838110098</v>
      </c>
      <c r="EV26" s="1">
        <v>92.2561024259519</v>
      </c>
      <c r="EW26" s="1">
        <v>24.6665392483723</v>
      </c>
      <c r="EX26" s="1">
        <v>86.8513573705938</v>
      </c>
      <c r="EY26" s="1">
        <v>22.7933574337741</v>
      </c>
      <c r="EZ26" s="1">
        <v>15.7750446134778</v>
      </c>
      <c r="FB26" s="1">
        <v>15.240578561123</v>
      </c>
      <c r="FC26" s="1">
        <v>60.9035671635678</v>
      </c>
      <c r="FD26" s="1">
        <v>68.7795854628839</v>
      </c>
      <c r="FE26" s="1">
        <v>19.8226108110422</v>
      </c>
      <c r="FF26" s="1">
        <v>23.501683393493</v>
      </c>
      <c r="FG26" s="1">
        <v>77.2347056890409</v>
      </c>
      <c r="FH26" s="1">
        <v>20.5484319152172</v>
      </c>
      <c r="FI26" s="1">
        <v>45.7250660742547</v>
      </c>
      <c r="FJ26" s="1">
        <v>49.2941400702866</v>
      </c>
      <c r="FK26" s="1">
        <v>8.13895526279897</v>
      </c>
      <c r="FL26" s="1">
        <v>16.7456684661479</v>
      </c>
      <c r="FM26" s="1">
        <v>55.4798048123028</v>
      </c>
      <c r="FN26" s="1">
        <v>93.187696571983</v>
      </c>
      <c r="FO26" s="1">
        <v>9.01511161152607</v>
      </c>
      <c r="FP26" s="1">
        <v>46.6044736159475</v>
      </c>
      <c r="FQ26" s="1">
        <v>31.5571534343181</v>
      </c>
      <c r="FR26" s="1">
        <v>32.7205038183722</v>
      </c>
      <c r="FS26" s="1">
        <v>34.2121515444836</v>
      </c>
      <c r="FT26" s="1">
        <v>37.5198058685518</v>
      </c>
      <c r="FU26" s="1">
        <v>94.7886086871176</v>
      </c>
      <c r="FV26" s="1">
        <v>69.1616692060748</v>
      </c>
      <c r="FW26" s="1">
        <v>167.929707285861</v>
      </c>
      <c r="FX26" s="1">
        <v>60.28118706953</v>
      </c>
      <c r="FY26" s="1">
        <v>3.7508318540916</v>
      </c>
      <c r="FZ26" s="1">
        <v>36.5856361357221</v>
      </c>
      <c r="GA26" s="1">
        <v>48.861012846219</v>
      </c>
      <c r="GB26" s="1">
        <v>84.4382299695696</v>
      </c>
      <c r="GC26" s="1">
        <v>56.7338811335304</v>
      </c>
      <c r="GD26" s="1">
        <v>22.6004825339053</v>
      </c>
      <c r="GE26" s="1">
        <v>94.6653030335128</v>
      </c>
      <c r="GF26" s="1">
        <v>18.333368183545</v>
      </c>
      <c r="GG26" s="1">
        <v>160.295778455395</v>
      </c>
      <c r="GH26" s="1">
        <v>82.1182387082627</v>
      </c>
      <c r="GI26" s="1">
        <v>34.2680649742273</v>
      </c>
      <c r="GJ26" s="1">
        <v>60.5180830992595</v>
      </c>
      <c r="GK26" s="1">
        <v>28.4673818308987</v>
      </c>
      <c r="GL26" s="1">
        <v>171.682367826763</v>
      </c>
      <c r="GM26" s="1">
        <v>35.4819857143572</v>
      </c>
      <c r="GN26" s="1">
        <v>45.2558452761363</v>
      </c>
      <c r="GO26" s="1">
        <v>87.0333538341849</v>
      </c>
      <c r="GP26" s="1">
        <v>23.7498245239258</v>
      </c>
      <c r="GQ26" s="1">
        <v>32.1046915017162</v>
      </c>
      <c r="GR26" s="1">
        <v>21.0501946179344</v>
      </c>
      <c r="GS26" s="1">
        <v>32.8692378081349</v>
      </c>
      <c r="GT26" s="1">
        <v>37.2790206436712</v>
      </c>
      <c r="GU26" s="1">
        <v>21.1572686885049</v>
      </c>
      <c r="GV26" s="1">
        <v>46.2596844492059</v>
      </c>
      <c r="GW26" s="1">
        <v>55.145372548711</v>
      </c>
      <c r="GX26" s="1">
        <v>84.4372413388009</v>
      </c>
      <c r="GY26" s="1">
        <v>11.7065481269874</v>
      </c>
      <c r="GZ26" s="1">
        <v>16.4522929821811</v>
      </c>
      <c r="HA26" s="1">
        <v>21.1018316799504</v>
      </c>
      <c r="HB26" s="1">
        <v>14.2712402540838</v>
      </c>
      <c r="HC26" s="1">
        <v>105.846842113294</v>
      </c>
      <c r="HD26" s="1">
        <v>14.8656300712934</v>
      </c>
      <c r="HE26" s="1">
        <v>54.1003653738439</v>
      </c>
      <c r="HF26" s="1">
        <v>160.247834263125</v>
      </c>
      <c r="HG26" s="1">
        <v>8.46230414279382</v>
      </c>
      <c r="HH26" s="1">
        <v>60.9604103366366</v>
      </c>
      <c r="HI26" s="1">
        <v>17.9994842966224</v>
      </c>
      <c r="HJ26" s="1">
        <v>50.3047224722215</v>
      </c>
      <c r="HK26" s="1">
        <v>29.666335158563</v>
      </c>
      <c r="HL26" s="1">
        <v>0.715296143508393</v>
      </c>
      <c r="HM26" s="1">
        <v>11.219524825858</v>
      </c>
      <c r="HN26" s="1">
        <v>13.1051200074805</v>
      </c>
      <c r="HO26" s="1">
        <v>52.3207653841418</v>
      </c>
      <c r="HP26" s="1">
        <v>30.3548823893533</v>
      </c>
      <c r="HQ26" s="1">
        <v>241.800264458907</v>
      </c>
      <c r="HR26" s="1">
        <v>48.5363025004843</v>
      </c>
      <c r="HS26" s="1">
        <v>36.6673113887529</v>
      </c>
      <c r="HT26" s="1">
        <v>21.8538129515157</v>
      </c>
      <c r="HU26" s="1">
        <v>28.6502383628766</v>
      </c>
      <c r="HV26" s="1">
        <v>74.3948898496</v>
      </c>
      <c r="HW26" s="1">
        <v>20.1300452138572</v>
      </c>
      <c r="HX26" s="1">
        <v>28.0786481959401</v>
      </c>
      <c r="HY26" s="1">
        <v>60.1305891384166</v>
      </c>
      <c r="HZ26" s="1">
        <v>23.812519172294</v>
      </c>
      <c r="IA26" s="1">
        <v>78.5688982912748</v>
      </c>
      <c r="IB26" s="1">
        <v>14.5705325806704</v>
      </c>
      <c r="IC26" s="1">
        <v>31.1229929762984</v>
      </c>
      <c r="ID26" s="1">
        <v>55.1204739527984</v>
      </c>
      <c r="IE26" s="1">
        <v>65.2313638897356</v>
      </c>
      <c r="IF26" s="1">
        <v>26.1717256831184</v>
      </c>
      <c r="IG26" s="1">
        <v>45.1066965577105</v>
      </c>
      <c r="IH26" s="1">
        <v>80.3686797649132</v>
      </c>
      <c r="II26" s="1">
        <v>22.35244978863</v>
      </c>
      <c r="IJ26" s="1">
        <v>48.3869703502371</v>
      </c>
      <c r="IK26" s="1">
        <v>174.239648010828</v>
      </c>
      <c r="IL26" s="1">
        <v>55.5012072399904</v>
      </c>
      <c r="IM26" s="1">
        <v>18.0701213780247</v>
      </c>
      <c r="IN26" s="1">
        <v>36.2654911332765</v>
      </c>
      <c r="IO26" s="1">
        <v>473.650525544819</v>
      </c>
      <c r="IP26" s="1">
        <v>6.12389882960328</v>
      </c>
      <c r="IQ26" s="1">
        <v>87.696238642202</v>
      </c>
      <c r="IR26" s="1">
        <v>78.5979796596465</v>
      </c>
      <c r="IS26" s="1">
        <v>164.687874136426</v>
      </c>
      <c r="IT26" s="1">
        <v>48.932685200569</v>
      </c>
      <c r="IU26" s="1">
        <v>37.0734494805606</v>
      </c>
      <c r="IV26" s="1">
        <v>48.5741917725137</v>
      </c>
      <c r="IW26" s="1">
        <v>24.6727961205958</v>
      </c>
      <c r="IX26" s="1">
        <v>75.5568804253937</v>
      </c>
      <c r="IY26" s="1">
        <v>93.5514733346539</v>
      </c>
      <c r="IZ26" s="1">
        <v>50.8621735142308</v>
      </c>
      <c r="JA26" s="1">
        <v>129.712036526091</v>
      </c>
      <c r="JB26" s="1">
        <v>32.0745093719855</v>
      </c>
      <c r="JC26" s="1">
        <v>118.351873695899</v>
      </c>
      <c r="JD26" s="1">
        <v>79.652266098319</v>
      </c>
      <c r="JE26" s="1">
        <v>34.4995284369852</v>
      </c>
      <c r="JF26" s="1">
        <v>44.4917141356187</v>
      </c>
      <c r="JG26" s="1">
        <v>19.7684736898794</v>
      </c>
      <c r="JH26" s="1">
        <v>129.309346012612</v>
      </c>
      <c r="JI26" s="1">
        <v>78.1636633029474</v>
      </c>
      <c r="JJ26" s="1">
        <v>82.9350435862686</v>
      </c>
      <c r="JK26" s="1">
        <v>31.6785753257447</v>
      </c>
      <c r="JL26" s="1">
        <v>13.3876150756558</v>
      </c>
      <c r="JM26" s="1">
        <v>71.8877462272262</v>
      </c>
      <c r="JN26" s="1">
        <v>49.4816799236173</v>
      </c>
      <c r="JO26" s="1">
        <v>55.2739544423041</v>
      </c>
      <c r="JP26" s="1">
        <v>30.3265780159804</v>
      </c>
      <c r="JQ26" s="1">
        <v>131.307822537732</v>
      </c>
      <c r="JR26" s="1">
        <v>25.0144884552048</v>
      </c>
      <c r="JS26" s="1">
        <v>49.1057620935264</v>
      </c>
      <c r="JT26" s="1">
        <v>86.4068251065781</v>
      </c>
      <c r="JU26" s="1">
        <v>42.2519279768751</v>
      </c>
      <c r="JV26" s="1">
        <v>39.9092957882794</v>
      </c>
      <c r="JW26" s="1">
        <v>37.2247092233096</v>
      </c>
      <c r="JX26" s="1">
        <v>98.5236459668653</v>
      </c>
      <c r="JY26" s="1">
        <v>59.9252809069038</v>
      </c>
      <c r="JZ26" s="1">
        <v>67.8816750409406</v>
      </c>
      <c r="KA26" s="1">
        <v>28.8914502846861</v>
      </c>
      <c r="KB26" s="1">
        <v>68.5481322901512</v>
      </c>
      <c r="KC26" s="1">
        <v>46.8219367758268</v>
      </c>
      <c r="KD26" s="1">
        <v>79.3620148882681</v>
      </c>
      <c r="KE26" s="1">
        <v>77.1884211490029</v>
      </c>
      <c r="KF26" s="1">
        <v>102.845263230173</v>
      </c>
      <c r="KG26" s="1">
        <v>36.9808197782698</v>
      </c>
      <c r="KH26" s="1">
        <v>29.0239675623209</v>
      </c>
      <c r="KI26" s="1">
        <v>125.88315843281</v>
      </c>
      <c r="KJ26" s="1">
        <v>55.7490144998942</v>
      </c>
      <c r="KK26" s="1">
        <v>43.4567164267878</v>
      </c>
      <c r="KL26" s="1">
        <v>39.4012999871956</v>
      </c>
      <c r="KM26" s="1">
        <v>46.2843920039445</v>
      </c>
      <c r="KN26" s="1">
        <v>38.3866762444902</v>
      </c>
      <c r="KO26" s="1">
        <v>44.182056697966</v>
      </c>
      <c r="KP26" s="1">
        <v>11.3716883385626</v>
      </c>
      <c r="KQ26" s="1">
        <v>17.6863028141523</v>
      </c>
      <c r="KR26" s="1">
        <v>18.6023992222527</v>
      </c>
      <c r="KS26" s="1">
        <v>53.8456132645812</v>
      </c>
      <c r="KT26" s="1">
        <v>27.6919162089183</v>
      </c>
      <c r="KU26" s="1">
        <v>50.8908539584472</v>
      </c>
      <c r="KV26" s="1">
        <v>30.7551323079328</v>
      </c>
      <c r="KW26" s="1">
        <v>42.4166474759693</v>
      </c>
      <c r="KX26" s="1">
        <v>91.1431065433376</v>
      </c>
      <c r="KY26" s="1">
        <v>41.6705260430235</v>
      </c>
      <c r="KZ26" s="1">
        <v>10.9437496648228</v>
      </c>
      <c r="LA26" s="1">
        <v>25.8482844669182</v>
      </c>
      <c r="LB26" s="1">
        <v>35.9182572670533</v>
      </c>
      <c r="LC26" s="1">
        <v>41.6397325993052</v>
      </c>
      <c r="LD26" s="1">
        <v>52.2092893784446</v>
      </c>
      <c r="LE26" s="1">
        <v>96.3678819353452</v>
      </c>
      <c r="LF26" s="1">
        <v>18.2190908236084</v>
      </c>
      <c r="LG26" s="1">
        <v>35.3762138656064</v>
      </c>
      <c r="LH26" s="1">
        <v>30.2955606965692</v>
      </c>
      <c r="LI26" s="1">
        <v>27.3331000194325</v>
      </c>
      <c r="LJ26" s="1">
        <v>44.6651313179418</v>
      </c>
      <c r="LK26" s="1">
        <v>171.593037739946</v>
      </c>
      <c r="LL26" s="1">
        <v>51.341422295688</v>
      </c>
      <c r="LM26" s="1">
        <v>69.1164367770413</v>
      </c>
      <c r="LN26" s="1">
        <v>120.450375467669</v>
      </c>
      <c r="LO26" s="1">
        <v>9.8470013988863</v>
      </c>
      <c r="LP26" s="1">
        <v>98.7142352196351</v>
      </c>
      <c r="LQ26" s="1">
        <v>31.5472480564983</v>
      </c>
      <c r="LR26" s="1">
        <v>26.2486842306037</v>
      </c>
      <c r="LS26" s="1">
        <v>27.7489898728623</v>
      </c>
      <c r="LT26" s="1">
        <v>10.8944123578113</v>
      </c>
      <c r="LU26" s="1">
        <v>13.1791641148028</v>
      </c>
      <c r="LV26" s="1">
        <v>28.3232765157792</v>
      </c>
      <c r="LW26" s="1">
        <v>122.00487393981</v>
      </c>
      <c r="LX26" s="1">
        <v>21.5899436006155</v>
      </c>
      <c r="LZ26" s="1">
        <v>115.873363529919</v>
      </c>
      <c r="MA26" s="1">
        <v>31.4827286973616</v>
      </c>
      <c r="MB26" s="1">
        <v>14.0082765147452</v>
      </c>
      <c r="MC26" s="1">
        <v>17.4103315036032</v>
      </c>
      <c r="MD26" s="1">
        <v>3.0359803656735</v>
      </c>
      <c r="ME26" s="1">
        <v>44.2281855101476</v>
      </c>
      <c r="MF26" s="1">
        <v>49.5994273129718</v>
      </c>
      <c r="MG26" s="1">
        <v>22.9201098273418</v>
      </c>
      <c r="MH26" s="1">
        <v>30.1203924960472</v>
      </c>
      <c r="MI26" s="1">
        <v>12.8768501908667</v>
      </c>
      <c r="MJ26" s="1">
        <v>36.6248686941047</v>
      </c>
      <c r="MK26" s="1">
        <v>33.367400208647</v>
      </c>
      <c r="ML26" s="1">
        <v>36.4177734313052</v>
      </c>
      <c r="MM26" s="1">
        <v>30.2677015951501</v>
      </c>
    </row>
    <row r="27">
      <c r="A27" s="1">
        <v>2016.0</v>
      </c>
      <c r="B27" s="1">
        <v>2.0</v>
      </c>
      <c r="C27" s="1">
        <v>21.7797794214133</v>
      </c>
      <c r="D27" s="1">
        <v>37.2084955091359</v>
      </c>
      <c r="E27" s="1">
        <v>32.146957115506</v>
      </c>
      <c r="F27" s="1">
        <v>85.8258368621056</v>
      </c>
      <c r="G27" s="1">
        <v>81.9730001449585</v>
      </c>
      <c r="H27" s="1">
        <v>42.9187432872434</v>
      </c>
      <c r="I27" s="1">
        <v>26.0603062745264</v>
      </c>
      <c r="J27" s="1">
        <v>68.7284380389144</v>
      </c>
      <c r="K27" s="1">
        <v>47.3134999275207</v>
      </c>
      <c r="L27" s="1">
        <v>35.4546655232199</v>
      </c>
      <c r="M27" s="1">
        <v>45.4766104799177</v>
      </c>
      <c r="N27" s="1">
        <v>7.07673794137406</v>
      </c>
      <c r="O27" s="1">
        <v>23.6861388761707</v>
      </c>
      <c r="P27" s="1">
        <v>41.7557421526471</v>
      </c>
      <c r="Q27" s="1">
        <v>60.5351305148184</v>
      </c>
      <c r="R27" s="1">
        <v>49.4187499046326</v>
      </c>
      <c r="S27" s="1">
        <v>51.632308539554</v>
      </c>
      <c r="T27" s="1">
        <v>53.578413253526</v>
      </c>
      <c r="U27" s="1">
        <v>15.6784244274952</v>
      </c>
      <c r="V27" s="1">
        <v>43.0905806273111</v>
      </c>
      <c r="W27" s="1">
        <v>113.384894798538</v>
      </c>
      <c r="X27" s="1">
        <v>68.5533914464015</v>
      </c>
      <c r="Y27" s="1">
        <v>71.5758625643838</v>
      </c>
      <c r="Z27" s="1">
        <v>26.5621249675751</v>
      </c>
      <c r="AA27" s="1">
        <v>85.0815165808933</v>
      </c>
      <c r="AB27" s="1">
        <v>31.3783817108182</v>
      </c>
      <c r="AC27" s="1">
        <v>98.0204666513507</v>
      </c>
      <c r="AD27" s="1">
        <v>11.6213739015428</v>
      </c>
      <c r="AE27" s="1">
        <v>50.427906602062</v>
      </c>
      <c r="AF27" s="1">
        <v>124.558565901209</v>
      </c>
      <c r="AG27" s="1">
        <v>54.1933306732933</v>
      </c>
      <c r="AH27" s="1">
        <v>47.2875687106018</v>
      </c>
      <c r="AI27" s="1">
        <v>748.368499755859</v>
      </c>
      <c r="AJ27" s="1">
        <v>105.53466234534</v>
      </c>
      <c r="AK27" s="1">
        <v>10.2847810079374</v>
      </c>
      <c r="AL27" s="1">
        <v>32.7242733750109</v>
      </c>
      <c r="AM27" s="1">
        <v>21.5275106084615</v>
      </c>
      <c r="AN27" s="1">
        <v>121.86710586406</v>
      </c>
      <c r="AO27" s="1">
        <v>22.0720330658363</v>
      </c>
      <c r="AP27" s="1">
        <v>33.9685890146992</v>
      </c>
      <c r="AQ27" s="1">
        <v>260.247998428345</v>
      </c>
      <c r="AR27" s="1">
        <v>27.3090121420419</v>
      </c>
      <c r="AS27" s="2">
        <v>1131.64656834754</v>
      </c>
      <c r="AT27" s="1">
        <v>244.858918117642</v>
      </c>
      <c r="AU27" s="1">
        <v>45.9088355095215</v>
      </c>
      <c r="AV27" s="1">
        <v>128.96575012207</v>
      </c>
      <c r="AW27" s="1">
        <v>17.1494999885559</v>
      </c>
      <c r="AX27" s="1">
        <v>23.8315567740733</v>
      </c>
      <c r="AY27" s="1">
        <v>79.3518391751774</v>
      </c>
      <c r="AZ27" s="1">
        <v>29.9992853044951</v>
      </c>
      <c r="BA27" s="1">
        <v>23.9217108044758</v>
      </c>
      <c r="BB27" s="1">
        <v>60.4023693383578</v>
      </c>
      <c r="BC27" s="1">
        <v>51.864418593274</v>
      </c>
      <c r="BD27" s="1">
        <v>95.9763734052144</v>
      </c>
      <c r="BE27" s="1">
        <v>25.3042500972748</v>
      </c>
      <c r="BF27" s="1">
        <v>58.9142818402725</v>
      </c>
      <c r="BG27" s="1">
        <v>39.9669057684519</v>
      </c>
      <c r="BH27" s="1">
        <v>24.1643081099874</v>
      </c>
      <c r="BI27" s="1">
        <v>55.2551896435132</v>
      </c>
      <c r="BJ27" s="1">
        <v>124.705219804954</v>
      </c>
      <c r="BK27" s="1">
        <v>47.8946029096824</v>
      </c>
      <c r="BL27" s="1">
        <v>53.7104458710212</v>
      </c>
      <c r="BM27" s="1">
        <v>100.837126756014</v>
      </c>
      <c r="BN27" s="1">
        <v>23.448081444855</v>
      </c>
      <c r="BO27" s="1">
        <v>64.02862761062</v>
      </c>
      <c r="BP27" s="1">
        <v>9.70527496337891</v>
      </c>
      <c r="BQ27" s="1">
        <v>75.2767947375629</v>
      </c>
      <c r="BR27" s="1">
        <v>30.4835969101577</v>
      </c>
      <c r="BS27" s="1">
        <v>13.7364327633916</v>
      </c>
      <c r="BT27" s="1">
        <v>54.509877773268</v>
      </c>
      <c r="BU27" s="1">
        <v>26.084972602451</v>
      </c>
      <c r="BV27" s="1">
        <v>126.136793804562</v>
      </c>
      <c r="BW27" s="1">
        <v>44.6126901143969</v>
      </c>
      <c r="BX27" s="1">
        <v>62.5381970190611</v>
      </c>
      <c r="BY27" s="1">
        <v>18.7489171935743</v>
      </c>
      <c r="BZ27" s="1">
        <v>6.96029204980882</v>
      </c>
      <c r="CA27" s="1">
        <v>16.2339357135704</v>
      </c>
      <c r="CB27" s="1">
        <v>50.9656910362878</v>
      </c>
      <c r="CC27" s="1">
        <v>73.2642063834767</v>
      </c>
      <c r="CD27" s="1">
        <v>58.233984339065</v>
      </c>
      <c r="CE27" s="1">
        <v>47.6747568286779</v>
      </c>
      <c r="CF27" s="1">
        <v>40.5411835449923</v>
      </c>
      <c r="CG27" s="1">
        <v>66.8921389390245</v>
      </c>
      <c r="CH27" s="1">
        <v>37.75259093317</v>
      </c>
      <c r="CI27" s="1">
        <v>65.4226466018822</v>
      </c>
      <c r="CJ27" s="1">
        <v>53.5855473937992</v>
      </c>
      <c r="CK27" s="1">
        <v>23.0275968541745</v>
      </c>
      <c r="CL27" s="1">
        <v>35.6359434211368</v>
      </c>
      <c r="CM27" s="1">
        <v>87.4418707775605</v>
      </c>
      <c r="CN27" s="1">
        <v>79.0760004043579</v>
      </c>
      <c r="CO27" s="1">
        <v>40.9913386895311</v>
      </c>
      <c r="CP27" s="1">
        <v>47.2091562364559</v>
      </c>
      <c r="CQ27" s="1">
        <v>53.997688728485</v>
      </c>
      <c r="CR27" s="1">
        <v>52.8921674709902</v>
      </c>
      <c r="CS27" s="1">
        <v>64.3387501716614</v>
      </c>
      <c r="CT27" s="1">
        <v>15.6657444710531</v>
      </c>
      <c r="CU27" s="1">
        <v>59.0101756441391</v>
      </c>
      <c r="CV27" s="1">
        <v>21.0363913246504</v>
      </c>
      <c r="CW27" s="1">
        <v>96.0749001628871</v>
      </c>
      <c r="CX27" s="1">
        <v>51.8419683218434</v>
      </c>
      <c r="CY27" s="1">
        <v>92.7135029034127</v>
      </c>
      <c r="CZ27" s="1">
        <v>44.984078681851</v>
      </c>
      <c r="DA27" s="1">
        <v>80.0182060819285</v>
      </c>
      <c r="DB27" s="1">
        <v>46.5407172280628</v>
      </c>
      <c r="DC27" s="1">
        <v>37.2128363647899</v>
      </c>
      <c r="DD27" s="1">
        <v>51.7423738917884</v>
      </c>
      <c r="DE27" s="1">
        <v>45.8099010838549</v>
      </c>
      <c r="DF27" s="1">
        <v>40.7157212721361</v>
      </c>
      <c r="DG27" s="1">
        <v>44.0871625120984</v>
      </c>
      <c r="DH27" s="1">
        <v>21.9322386260697</v>
      </c>
      <c r="DI27" s="1">
        <v>27.7262499809265</v>
      </c>
      <c r="DJ27" s="1">
        <v>16.3624164172928</v>
      </c>
      <c r="DK27" s="1">
        <v>40.7400071970918</v>
      </c>
      <c r="DL27" s="1">
        <v>97.4990662726352</v>
      </c>
      <c r="DM27" s="1">
        <v>7.62204364083146</v>
      </c>
      <c r="DN27" s="1">
        <v>17.0830866756308</v>
      </c>
      <c r="DO27" s="1">
        <v>5.59016011590018</v>
      </c>
      <c r="DP27" s="1">
        <v>115.545282428953</v>
      </c>
      <c r="DQ27" s="1">
        <v>22.9758027328651</v>
      </c>
      <c r="DR27" s="1">
        <v>91.5877506256104</v>
      </c>
      <c r="DS27" s="1">
        <v>50.6976616530515</v>
      </c>
      <c r="DT27" s="1">
        <v>11.1112003884213</v>
      </c>
      <c r="DU27" s="1">
        <v>26.2679405491306</v>
      </c>
      <c r="DW27" s="1">
        <v>109.598458526437</v>
      </c>
      <c r="DX27" s="1">
        <v>122.505080069847</v>
      </c>
      <c r="DY27" s="1">
        <v>63.2469708120769</v>
      </c>
      <c r="DZ27" s="1">
        <v>42.0238967334815</v>
      </c>
      <c r="EA27" s="1">
        <v>14.3664808969957</v>
      </c>
      <c r="EB27" s="1">
        <v>23.435778582293</v>
      </c>
      <c r="EC27" s="1">
        <v>36.1890118684241</v>
      </c>
      <c r="ED27" s="1">
        <v>68.0772621495014</v>
      </c>
      <c r="EE27" s="1">
        <v>28.6089670908119</v>
      </c>
      <c r="EF27" s="1">
        <v>124.581762988722</v>
      </c>
      <c r="EG27" s="1">
        <v>181.937600295195</v>
      </c>
      <c r="EH27" s="1">
        <v>26.4517087500457</v>
      </c>
      <c r="EI27" s="1">
        <v>55.1630118912251</v>
      </c>
      <c r="EJ27" s="1">
        <v>5.90775948418057</v>
      </c>
      <c r="EK27" s="1">
        <v>97.6825889934465</v>
      </c>
      <c r="EL27" s="1">
        <v>35.4363456622569</v>
      </c>
      <c r="EM27" s="1">
        <v>33.4903086264557</v>
      </c>
      <c r="EN27" s="1">
        <v>81.865819447124</v>
      </c>
      <c r="EO27" s="1">
        <v>7.45704060963252</v>
      </c>
      <c r="EP27" s="1">
        <v>34.1551217204835</v>
      </c>
      <c r="EQ27" s="1">
        <v>10.3251315060309</v>
      </c>
      <c r="ER27" s="1">
        <v>73.2447834396054</v>
      </c>
      <c r="ES27" s="1">
        <v>156.268205547061</v>
      </c>
      <c r="ET27" s="1">
        <v>82.3232468798812</v>
      </c>
      <c r="EU27" s="1">
        <v>43.703871236431</v>
      </c>
      <c r="EV27" s="1">
        <v>88.3026970669466</v>
      </c>
      <c r="EW27" s="1">
        <v>23.2696751689636</v>
      </c>
      <c r="EX27" s="1">
        <v>88.7414593437684</v>
      </c>
      <c r="EY27" s="1">
        <v>22.3410762433794</v>
      </c>
      <c r="EZ27" s="1">
        <v>15.1100730121053</v>
      </c>
      <c r="FB27" s="1">
        <v>16.5659427289412</v>
      </c>
      <c r="FC27" s="1">
        <v>59.9817223548889</v>
      </c>
      <c r="FD27" s="1">
        <v>74.9580724699308</v>
      </c>
      <c r="FE27" s="1">
        <v>17.9019115760825</v>
      </c>
      <c r="FF27" s="1">
        <v>25.7944582655693</v>
      </c>
      <c r="FG27" s="1">
        <v>80.9451633814295</v>
      </c>
      <c r="FH27" s="1">
        <v>18.6818239075567</v>
      </c>
      <c r="FI27" s="1">
        <v>44.6181316809385</v>
      </c>
      <c r="FJ27" s="1">
        <v>50.8281328553788</v>
      </c>
      <c r="FK27" s="1">
        <v>7.45415738293335</v>
      </c>
      <c r="FL27" s="1">
        <v>17.4146562429668</v>
      </c>
      <c r="FM27" s="1">
        <v>55.6509869755303</v>
      </c>
      <c r="FN27" s="1">
        <v>96.1891025932892</v>
      </c>
      <c r="FO27" s="1">
        <v>10.3027278542878</v>
      </c>
      <c r="FP27" s="1">
        <v>44.6207501411438</v>
      </c>
      <c r="FQ27" s="1">
        <v>32.4348226371271</v>
      </c>
      <c r="FR27" s="1">
        <v>32.1382969466369</v>
      </c>
      <c r="FS27" s="1">
        <v>34.8926684150068</v>
      </c>
      <c r="FT27" s="1">
        <v>35.4505095045629</v>
      </c>
      <c r="FU27" s="1">
        <v>89.0237595494116</v>
      </c>
      <c r="FV27" s="1">
        <v>63.0656427685364</v>
      </c>
      <c r="FW27" s="1">
        <v>167.882050711381</v>
      </c>
      <c r="FX27" s="1">
        <v>57.2971083349355</v>
      </c>
      <c r="FY27" s="1">
        <v>3.66443113609153</v>
      </c>
      <c r="FZ27" s="1">
        <v>34.6754993381762</v>
      </c>
      <c r="GA27" s="1">
        <v>48.4498744122906</v>
      </c>
      <c r="GB27" s="1">
        <v>81.0229634282961</v>
      </c>
      <c r="GC27" s="1">
        <v>58.3171409266</v>
      </c>
      <c r="GD27" s="1">
        <v>23.3225831581198</v>
      </c>
      <c r="GE27" s="1">
        <v>95.0534396936911</v>
      </c>
      <c r="GF27" s="1">
        <v>18.059452821928</v>
      </c>
      <c r="GG27" s="1">
        <v>143.248327092993</v>
      </c>
      <c r="GH27" s="1">
        <v>77.6488525531947</v>
      </c>
      <c r="GI27" s="1">
        <v>32.3502401087417</v>
      </c>
      <c r="GJ27" s="1">
        <v>60.7668893858968</v>
      </c>
      <c r="GK27" s="1">
        <v>25.7402650853702</v>
      </c>
      <c r="GL27" s="1">
        <v>163.370999908447</v>
      </c>
      <c r="GM27" s="1">
        <v>38.3271089872227</v>
      </c>
      <c r="GN27" s="1">
        <v>48.1088533098927</v>
      </c>
      <c r="GO27" s="1">
        <v>94.9677132550236</v>
      </c>
      <c r="GP27" s="1">
        <v>21.1761250972748</v>
      </c>
      <c r="GQ27" s="1">
        <v>33.3014077189758</v>
      </c>
      <c r="GR27" s="1">
        <v>20.7765797946813</v>
      </c>
      <c r="GS27" s="1">
        <v>25.3344242151677</v>
      </c>
      <c r="GT27" s="1">
        <v>36.2700320259594</v>
      </c>
      <c r="GU27" s="1">
        <v>18.6773764674578</v>
      </c>
      <c r="GV27" s="1">
        <v>45.5688037554805</v>
      </c>
      <c r="GW27" s="1">
        <v>57.1390785480314</v>
      </c>
      <c r="GX27" s="1">
        <v>82.6287603397814</v>
      </c>
      <c r="GY27" s="1">
        <v>10.4538596883035</v>
      </c>
      <c r="GZ27" s="1">
        <v>17.8404992225063</v>
      </c>
      <c r="HA27" s="1">
        <v>22.7277251606693</v>
      </c>
      <c r="HB27" s="1">
        <v>19.3403793875073</v>
      </c>
      <c r="HC27" s="1">
        <v>89.949750328064</v>
      </c>
      <c r="HD27" s="1">
        <v>16.1146383476215</v>
      </c>
      <c r="HE27" s="1">
        <v>53.502436999788</v>
      </c>
      <c r="HF27" s="1">
        <v>163.264383521831</v>
      </c>
      <c r="HG27" s="1">
        <v>8.77400917969955</v>
      </c>
      <c r="HH27" s="1">
        <v>60.2056105643903</v>
      </c>
      <c r="HI27" s="1">
        <v>18.3507481467833</v>
      </c>
      <c r="HJ27" s="1">
        <v>46.2157304536592</v>
      </c>
      <c r="HK27" s="1">
        <v>31.9773698346613</v>
      </c>
      <c r="HL27" s="1">
        <v>0.698385470932806</v>
      </c>
      <c r="HM27" s="1">
        <v>9.92991536872523</v>
      </c>
      <c r="HN27" s="1">
        <v>12.8383020350964</v>
      </c>
      <c r="HO27" s="1">
        <v>54.9689881723391</v>
      </c>
      <c r="HP27" s="1">
        <v>31.3943829586471</v>
      </c>
      <c r="HQ27" s="1">
        <v>254.035249328613</v>
      </c>
      <c r="HR27" s="1">
        <v>51.9926431595676</v>
      </c>
      <c r="HS27" s="1">
        <v>37.9589017101879</v>
      </c>
      <c r="HT27" s="1">
        <v>23.8882235187054</v>
      </c>
      <c r="HU27" s="1">
        <v>31.0514601015186</v>
      </c>
      <c r="HV27" s="1">
        <v>75.8507891492594</v>
      </c>
      <c r="HW27" s="1">
        <v>19.453201809811</v>
      </c>
      <c r="HX27" s="1">
        <v>26.1553561902737</v>
      </c>
      <c r="HY27" s="1">
        <v>63.631675459328</v>
      </c>
      <c r="HZ27" s="1">
        <v>25.2558712860072</v>
      </c>
      <c r="IA27" s="1">
        <v>86.0754565748283</v>
      </c>
      <c r="IB27" s="1">
        <v>14.7616829086771</v>
      </c>
      <c r="IC27" s="1">
        <v>29.5674235738974</v>
      </c>
      <c r="ID27" s="1">
        <v>56.9294051099465</v>
      </c>
      <c r="IE27" s="1">
        <v>62.1227261024422</v>
      </c>
      <c r="IF27" s="1">
        <v>26.7857467240663</v>
      </c>
      <c r="IG27" s="1">
        <v>48.5476692941372</v>
      </c>
      <c r="IH27" s="1">
        <v>80.6503376877466</v>
      </c>
      <c r="II27" s="1">
        <v>23.8633789229651</v>
      </c>
      <c r="IJ27" s="1">
        <v>43.9559750261589</v>
      </c>
      <c r="IK27" s="1">
        <v>172.467647826674</v>
      </c>
      <c r="IL27" s="1">
        <v>55.9908421273845</v>
      </c>
      <c r="IM27" s="1">
        <v>18.2186004504634</v>
      </c>
      <c r="IN27" s="1">
        <v>36.2536722483451</v>
      </c>
      <c r="IO27" s="1">
        <v>392.211249542236</v>
      </c>
      <c r="IP27" s="1">
        <v>5.5938618281689</v>
      </c>
      <c r="IQ27" s="1">
        <v>76.3941714370455</v>
      </c>
      <c r="IR27" s="1">
        <v>83.4395770107191</v>
      </c>
      <c r="IS27" s="1">
        <v>157.298396256127</v>
      </c>
      <c r="IT27" s="1">
        <v>50.3418272175052</v>
      </c>
      <c r="IU27" s="1">
        <v>38.245099460067</v>
      </c>
      <c r="IV27" s="1">
        <v>48.0378798421562</v>
      </c>
      <c r="IW27" s="1">
        <v>21.511572268847</v>
      </c>
      <c r="IX27" s="1">
        <v>78.6667540904851</v>
      </c>
      <c r="IY27" s="1">
        <v>98.2109482753745</v>
      </c>
      <c r="IZ27" s="1">
        <v>55.2910772901476</v>
      </c>
      <c r="JA27" s="1">
        <v>117.53725046011</v>
      </c>
      <c r="JB27" s="1">
        <v>33.2600543183061</v>
      </c>
      <c r="JC27" s="1">
        <v>118.384854742533</v>
      </c>
      <c r="JD27" s="1">
        <v>78.9781682003291</v>
      </c>
      <c r="JE27" s="1">
        <v>36.2594500043324</v>
      </c>
      <c r="JF27" s="1">
        <v>42.295357314239</v>
      </c>
      <c r="JG27" s="1">
        <v>20.0426155966502</v>
      </c>
      <c r="JH27" s="1">
        <v>125.692912257159</v>
      </c>
      <c r="JI27" s="1">
        <v>75.3214883415998</v>
      </c>
      <c r="JJ27" s="1">
        <v>88.6256681916458</v>
      </c>
      <c r="JK27" s="1">
        <v>34.4298129237452</v>
      </c>
      <c r="JL27" s="1">
        <v>14.2881777548523</v>
      </c>
      <c r="JM27" s="1">
        <v>69.9554843642002</v>
      </c>
      <c r="JN27" s="1">
        <v>47.168344837713</v>
      </c>
      <c r="JO27" s="1">
        <v>56.4471860645395</v>
      </c>
      <c r="JP27" s="1">
        <v>31.5398038134893</v>
      </c>
      <c r="JQ27" s="1">
        <v>124.604203303365</v>
      </c>
      <c r="JR27" s="1">
        <v>27.5633616357308</v>
      </c>
      <c r="JS27" s="1">
        <v>50.343661537556</v>
      </c>
      <c r="JT27" s="1">
        <v>87.5433797844027</v>
      </c>
      <c r="JU27" s="1">
        <v>49.1713769957489</v>
      </c>
      <c r="JV27" s="1">
        <v>40.9523481033331</v>
      </c>
      <c r="JW27" s="1">
        <v>32.5408125231715</v>
      </c>
      <c r="JX27" s="1">
        <v>101.016079677529</v>
      </c>
      <c r="JY27" s="1">
        <v>63.1685272062336</v>
      </c>
      <c r="JZ27" s="1">
        <v>71.8072785162045</v>
      </c>
      <c r="KA27" s="1">
        <v>28.5935415209376</v>
      </c>
      <c r="KB27" s="1">
        <v>67.3522682732042</v>
      </c>
      <c r="KC27" s="1">
        <v>41.1400407391973</v>
      </c>
      <c r="KD27" s="1">
        <v>86.1455764111376</v>
      </c>
      <c r="KE27" s="1">
        <v>78.5057500839234</v>
      </c>
      <c r="KF27" s="1">
        <v>86.5887502670288</v>
      </c>
      <c r="KG27" s="1">
        <v>35.3480957296492</v>
      </c>
      <c r="KH27" s="1">
        <v>31.8434021113994</v>
      </c>
      <c r="KI27" s="1">
        <v>119.253499412537</v>
      </c>
      <c r="KJ27" s="1">
        <v>53.736512183066</v>
      </c>
      <c r="KK27" s="1">
        <v>38.057113894476</v>
      </c>
      <c r="KL27" s="1">
        <v>42.5444638043594</v>
      </c>
      <c r="KM27" s="1">
        <v>42.0291341280343</v>
      </c>
      <c r="KN27" s="1">
        <v>37.0102041714466</v>
      </c>
      <c r="KO27" s="1">
        <v>45.7542770235791</v>
      </c>
      <c r="KP27" s="1">
        <v>9.25205949557192</v>
      </c>
      <c r="KQ27" s="1">
        <v>18.553870430361</v>
      </c>
      <c r="KR27" s="1">
        <v>16.9565528672251</v>
      </c>
      <c r="KS27" s="1">
        <v>62.6019356321941</v>
      </c>
      <c r="KT27" s="1">
        <v>29.7892263770799</v>
      </c>
      <c r="KU27" s="1">
        <v>54.0100501641533</v>
      </c>
      <c r="KV27" s="1">
        <v>33.0186814568461</v>
      </c>
      <c r="KW27" s="1">
        <v>42.9792693509228</v>
      </c>
      <c r="KX27" s="1">
        <v>85.8286978368764</v>
      </c>
      <c r="KY27" s="1">
        <v>38.7600195313348</v>
      </c>
      <c r="KZ27" s="1">
        <v>11.1016173394719</v>
      </c>
      <c r="LA27" s="1">
        <v>23.8412022443661</v>
      </c>
      <c r="LB27" s="1">
        <v>32.2091791554543</v>
      </c>
      <c r="LC27" s="1">
        <v>43.5051612948502</v>
      </c>
      <c r="LD27" s="1">
        <v>52.3755938714192</v>
      </c>
      <c r="LE27" s="1">
        <v>100.340211192354</v>
      </c>
      <c r="LF27" s="1">
        <v>16.8104071534011</v>
      </c>
      <c r="LG27" s="1">
        <v>37.1409897282515</v>
      </c>
      <c r="LH27" s="1">
        <v>25.6147265118675</v>
      </c>
      <c r="LI27" s="1">
        <v>25.9040263968841</v>
      </c>
      <c r="LJ27" s="1">
        <v>47.6098749160767</v>
      </c>
      <c r="LK27" s="1">
        <v>153.108393504652</v>
      </c>
      <c r="LL27" s="1">
        <v>46.7062110698568</v>
      </c>
      <c r="LM27" s="1">
        <v>74.5002065439538</v>
      </c>
      <c r="LN27" s="1">
        <v>112.311461430181</v>
      </c>
      <c r="LO27" s="1">
        <v>9.90908678991929</v>
      </c>
      <c r="LP27" s="1">
        <v>105.562757899349</v>
      </c>
      <c r="LQ27" s="1">
        <v>30.20384654029</v>
      </c>
      <c r="LR27" s="1">
        <v>25.7917499065399</v>
      </c>
      <c r="LS27" s="1">
        <v>29.8920725826186</v>
      </c>
      <c r="LT27" s="1">
        <v>11.3413526285741</v>
      </c>
      <c r="LU27" s="1">
        <v>15.1660345414403</v>
      </c>
      <c r="LV27" s="1">
        <v>26.2593233539497</v>
      </c>
      <c r="LW27" s="1">
        <v>114.169271613481</v>
      </c>
      <c r="LX27" s="1">
        <v>20.0872040339386</v>
      </c>
      <c r="LZ27" s="1">
        <v>123.022966860098</v>
      </c>
      <c r="MA27" s="1">
        <v>33.8572356751316</v>
      </c>
      <c r="MB27" s="1">
        <v>13.7327427061719</v>
      </c>
      <c r="MC27" s="1">
        <v>16.5877187056876</v>
      </c>
      <c r="MD27" s="1">
        <v>2.91109906180304</v>
      </c>
      <c r="ME27" s="1">
        <v>40.927634305658</v>
      </c>
      <c r="MF27" s="1">
        <v>53.1143375312415</v>
      </c>
      <c r="MG27" s="1">
        <v>23.9909984666705</v>
      </c>
      <c r="MH27" s="1">
        <v>27.6312796315852</v>
      </c>
      <c r="MI27" s="1">
        <v>15.0049422978835</v>
      </c>
      <c r="MJ27" s="1">
        <v>39.8464999198914</v>
      </c>
      <c r="MK27" s="1">
        <v>32.9200521116065</v>
      </c>
      <c r="ML27" s="1">
        <v>38.5141960123297</v>
      </c>
      <c r="MM27" s="1">
        <v>32.4158417832956</v>
      </c>
    </row>
    <row r="28">
      <c r="A28" s="1">
        <v>2016.0</v>
      </c>
      <c r="B28" s="1">
        <v>3.0</v>
      </c>
      <c r="C28" s="1">
        <v>23.6922118905255</v>
      </c>
      <c r="D28" s="1">
        <v>38.4971771296242</v>
      </c>
      <c r="E28" s="1">
        <v>33.8833578375091</v>
      </c>
      <c r="F28" s="1">
        <v>92.8054422482954</v>
      </c>
      <c r="G28" s="1">
        <v>89.2295454198664</v>
      </c>
      <c r="H28" s="1">
        <v>47.8269698343383</v>
      </c>
      <c r="I28" s="1">
        <v>28.5915375378438</v>
      </c>
      <c r="J28" s="1">
        <v>72.3404968529476</v>
      </c>
      <c r="K28" s="1">
        <v>56.7234093059193</v>
      </c>
      <c r="L28" s="1">
        <v>37.3516271758969</v>
      </c>
      <c r="M28" s="1">
        <v>47.0758647457445</v>
      </c>
      <c r="N28" s="1">
        <v>8.17146764808933</v>
      </c>
      <c r="O28" s="1">
        <v>25.2402890081743</v>
      </c>
      <c r="P28" s="1">
        <v>42.153790390177</v>
      </c>
      <c r="Q28" s="1">
        <v>64.1263473202292</v>
      </c>
      <c r="R28" s="1">
        <v>55.4015909541737</v>
      </c>
      <c r="S28" s="1">
        <v>54.1971769567048</v>
      </c>
      <c r="T28" s="1">
        <v>57.942315385352</v>
      </c>
      <c r="U28" s="1">
        <v>18.0383799472725</v>
      </c>
      <c r="V28" s="1">
        <v>45.9225599434159</v>
      </c>
      <c r="W28" s="1">
        <v>112.984651656384</v>
      </c>
      <c r="X28" s="1">
        <v>75.3902196508388</v>
      </c>
      <c r="Y28" s="1">
        <v>79.4821548178159</v>
      </c>
      <c r="Z28" s="1">
        <v>28.5701363303445</v>
      </c>
      <c r="AA28" s="1">
        <v>92.0261111171847</v>
      </c>
      <c r="AB28" s="1">
        <v>38.8218124009883</v>
      </c>
      <c r="AC28" s="1">
        <v>102.924991633685</v>
      </c>
      <c r="AD28" s="1">
        <v>12.9474942014905</v>
      </c>
      <c r="AE28" s="1">
        <v>57.1888921639648</v>
      </c>
      <c r="AF28" s="1">
        <v>136.090231373046</v>
      </c>
      <c r="AG28" s="1">
        <v>59.5720587518628</v>
      </c>
      <c r="AH28" s="1">
        <v>52.1938565170121</v>
      </c>
      <c r="AI28" s="1">
        <v>788.488411643288</v>
      </c>
      <c r="AJ28" s="1">
        <v>114.721236489627</v>
      </c>
      <c r="AK28" s="1">
        <v>11.1213187132914</v>
      </c>
      <c r="AL28" s="1">
        <v>34.8523812649258</v>
      </c>
      <c r="AM28" s="1">
        <v>24.2751271028074</v>
      </c>
      <c r="AN28" s="1">
        <v>128.618704991179</v>
      </c>
      <c r="AO28" s="1">
        <v>24.9014137824793</v>
      </c>
      <c r="AP28" s="1">
        <v>33.6459168326687</v>
      </c>
      <c r="AQ28" s="1">
        <v>257.958636890758</v>
      </c>
      <c r="AR28" s="1">
        <v>29.5668841654051</v>
      </c>
      <c r="AS28" s="2">
        <v>1298.49806040074</v>
      </c>
      <c r="AT28" s="1">
        <v>266.515096932734</v>
      </c>
      <c r="AU28" s="1">
        <v>47.6812468955312</v>
      </c>
      <c r="AV28" s="1">
        <v>139.933863206343</v>
      </c>
      <c r="AW28" s="1">
        <v>17.8440909385681</v>
      </c>
      <c r="AX28" s="1">
        <v>27.8162218508241</v>
      </c>
      <c r="AY28" s="1">
        <v>85.8593931668515</v>
      </c>
      <c r="AZ28" s="1">
        <v>32.4585472758434</v>
      </c>
      <c r="BA28" s="1">
        <v>25.2674210947837</v>
      </c>
      <c r="BB28" s="1">
        <v>62.5814279980276</v>
      </c>
      <c r="BC28" s="1">
        <v>58.8911661415099</v>
      </c>
      <c r="BD28" s="1">
        <v>100.109815591318</v>
      </c>
      <c r="BE28" s="1">
        <v>27.6945455724543</v>
      </c>
      <c r="BF28" s="1">
        <v>60.1427312011624</v>
      </c>
      <c r="BG28" s="1">
        <v>42.6150661983377</v>
      </c>
      <c r="BH28" s="1">
        <v>26.7233552698551</v>
      </c>
      <c r="BI28" s="1">
        <v>58.745473437816</v>
      </c>
      <c r="BJ28" s="1">
        <v>130.398642658329</v>
      </c>
      <c r="BK28" s="1">
        <v>50.9489843970061</v>
      </c>
      <c r="BL28" s="1">
        <v>55.748501266522</v>
      </c>
      <c r="BM28" s="1">
        <v>99.3133281258949</v>
      </c>
      <c r="BN28" s="1">
        <v>24.2789955559695</v>
      </c>
      <c r="BO28" s="1">
        <v>67.1648656223686</v>
      </c>
      <c r="BP28" s="1">
        <v>9.87555900487033</v>
      </c>
      <c r="BQ28" s="1">
        <v>82.9016263188193</v>
      </c>
      <c r="BR28" s="1">
        <v>31.6661208026972</v>
      </c>
      <c r="BS28" s="1">
        <v>15.1103620665654</v>
      </c>
      <c r="BT28" s="1">
        <v>59.0716603399914</v>
      </c>
      <c r="BU28" s="1">
        <v>30.6013195218797</v>
      </c>
      <c r="BV28" s="1">
        <v>129.524370600072</v>
      </c>
      <c r="BW28" s="1">
        <v>47.8934376094183</v>
      </c>
      <c r="BX28" s="1">
        <v>71.2065990565007</v>
      </c>
      <c r="BY28" s="1">
        <v>20.8621696918507</v>
      </c>
      <c r="BZ28" s="1">
        <v>7.56585094328932</v>
      </c>
      <c r="CA28" s="1">
        <v>17.0901700234873</v>
      </c>
      <c r="CB28" s="1">
        <v>52.7250907910169</v>
      </c>
      <c r="CC28" s="1">
        <v>77.2007223913962</v>
      </c>
      <c r="CD28" s="1">
        <v>64.1267153688256</v>
      </c>
      <c r="CE28" s="1">
        <v>49.7478566674823</v>
      </c>
      <c r="CF28" s="1">
        <v>43.4030149542043</v>
      </c>
      <c r="CG28" s="1">
        <v>70.416790419345</v>
      </c>
      <c r="CH28" s="1">
        <v>40.3741093500762</v>
      </c>
      <c r="CI28" s="1">
        <v>73.0504126615253</v>
      </c>
      <c r="CJ28" s="1">
        <v>58.0713635951332</v>
      </c>
      <c r="CK28" s="1">
        <v>26.4559292165275</v>
      </c>
      <c r="CL28" s="1">
        <v>38.1910365186681</v>
      </c>
      <c r="CM28" s="1">
        <v>91.4687627665189</v>
      </c>
      <c r="CN28" s="1">
        <v>79.6720447540283</v>
      </c>
      <c r="CO28" s="1">
        <v>44.0705770548366</v>
      </c>
      <c r="CP28" s="1">
        <v>51.2710826642795</v>
      </c>
      <c r="CQ28" s="1">
        <v>55.7339038537627</v>
      </c>
      <c r="CR28" s="1">
        <v>54.0387523586872</v>
      </c>
      <c r="CS28" s="1">
        <v>70.8540907773104</v>
      </c>
      <c r="CT28" s="1">
        <v>17.7239911391042</v>
      </c>
      <c r="CU28" s="1">
        <v>63.1586577463133</v>
      </c>
      <c r="CV28" s="1">
        <v>21.6968970772955</v>
      </c>
      <c r="CW28" s="1">
        <v>97.2791328349821</v>
      </c>
      <c r="CX28" s="1">
        <v>53.6696587719929</v>
      </c>
      <c r="CY28" s="1">
        <v>100.75632550971</v>
      </c>
      <c r="CZ28" s="1">
        <v>49.287367857054</v>
      </c>
      <c r="DA28" s="1">
        <v>83.5992142381628</v>
      </c>
      <c r="DB28" s="1">
        <v>53.8388342835286</v>
      </c>
      <c r="DC28" s="1">
        <v>41.5168317682358</v>
      </c>
      <c r="DD28" s="1">
        <v>55.3897808889523</v>
      </c>
      <c r="DE28" s="1">
        <v>50.5643137766697</v>
      </c>
      <c r="DF28" s="1">
        <v>42.5702012093876</v>
      </c>
      <c r="DG28" s="1">
        <v>49.3420742171866</v>
      </c>
      <c r="DH28" s="1">
        <v>23.4304009593113</v>
      </c>
      <c r="DI28" s="1">
        <v>28.9344694397666</v>
      </c>
      <c r="DJ28" s="1">
        <v>18.0289493372834</v>
      </c>
      <c r="DK28" s="1">
        <v>42.6897010800896</v>
      </c>
      <c r="DL28" s="1">
        <v>104.868154779995</v>
      </c>
      <c r="DM28" s="1">
        <v>8.55483145299424</v>
      </c>
      <c r="DN28" s="1">
        <v>18.8133444485652</v>
      </c>
      <c r="DO28" s="1">
        <v>8.91793539660708</v>
      </c>
      <c r="DP28" s="1">
        <v>133.110750514733</v>
      </c>
      <c r="DQ28" s="1">
        <v>24.547103495353</v>
      </c>
      <c r="DR28" s="1">
        <v>101.236818313599</v>
      </c>
      <c r="DS28" s="1">
        <v>53.2421776648341</v>
      </c>
      <c r="DT28" s="1">
        <v>12.3872294600211</v>
      </c>
      <c r="DU28" s="1">
        <v>29.1072437204468</v>
      </c>
      <c r="DW28" s="1">
        <v>109.454242890909</v>
      </c>
      <c r="DX28" s="1">
        <v>131.445697290317</v>
      </c>
      <c r="DY28" s="1">
        <v>65.2811845109745</v>
      </c>
      <c r="DZ28" s="1">
        <v>44.7565991177821</v>
      </c>
      <c r="EA28" s="1">
        <v>15.4542524639949</v>
      </c>
      <c r="EB28" s="1">
        <v>25.5594069532041</v>
      </c>
      <c r="EC28" s="1">
        <v>37.1571657834822</v>
      </c>
      <c r="ED28" s="1">
        <v>74.6343381225492</v>
      </c>
      <c r="EE28" s="1">
        <v>30.9199652180689</v>
      </c>
      <c r="EF28" s="1">
        <v>128.516614097852</v>
      </c>
      <c r="EG28" s="1">
        <v>194.100659387547</v>
      </c>
      <c r="EH28" s="1">
        <v>29.9353962053593</v>
      </c>
      <c r="EI28" s="1">
        <v>58.6234735963834</v>
      </c>
      <c r="EJ28" s="1">
        <v>6.59513842251298</v>
      </c>
      <c r="EK28" s="1">
        <v>104.580690951917</v>
      </c>
      <c r="EL28" s="1">
        <v>43.1950143477103</v>
      </c>
      <c r="EM28" s="1">
        <v>36.8710790307853</v>
      </c>
      <c r="EN28" s="1">
        <v>87.236897071005</v>
      </c>
      <c r="EO28" s="1">
        <v>8.81024816494948</v>
      </c>
      <c r="EP28" s="1">
        <v>35.4984929638777</v>
      </c>
      <c r="EQ28" s="1">
        <v>11.7163513073401</v>
      </c>
      <c r="ER28" s="1">
        <v>75.1513541523895</v>
      </c>
      <c r="ES28" s="1">
        <v>171.905731808198</v>
      </c>
      <c r="ET28" s="1">
        <v>92.8149720115851</v>
      </c>
      <c r="EU28" s="1">
        <v>41.8706037020196</v>
      </c>
      <c r="EV28" s="1">
        <v>88.6815824270363</v>
      </c>
      <c r="EW28" s="1">
        <v>25.1439108362351</v>
      </c>
      <c r="EX28" s="1">
        <v>93.4919704625813</v>
      </c>
      <c r="EY28" s="1">
        <v>25.76197231579</v>
      </c>
      <c r="EZ28" s="1">
        <v>15.50129777511</v>
      </c>
      <c r="FB28" s="1">
        <v>19.0394594034313</v>
      </c>
      <c r="FC28" s="1">
        <v>64.5161868875677</v>
      </c>
      <c r="FD28" s="1">
        <v>80.4776479854466</v>
      </c>
      <c r="FE28" s="1">
        <v>19.8547647515866</v>
      </c>
      <c r="FF28" s="1">
        <v>27.1832778348764</v>
      </c>
      <c r="FG28" s="1">
        <v>84.5646270972738</v>
      </c>
      <c r="FH28" s="1">
        <v>20.2903462399838</v>
      </c>
      <c r="FI28" s="1">
        <v>46.3663787090954</v>
      </c>
      <c r="FJ28" s="1">
        <v>52.4208338436323</v>
      </c>
      <c r="FK28" s="1">
        <v>7.8335558332472</v>
      </c>
      <c r="FL28" s="1">
        <v>18.0002961025666</v>
      </c>
      <c r="FM28" s="1">
        <v>59.5658144011105</v>
      </c>
      <c r="FN28" s="1">
        <v>99.5339607596494</v>
      </c>
      <c r="FO28" s="1">
        <v>11.6415265220681</v>
      </c>
      <c r="FP28" s="1">
        <v>49.9788638028232</v>
      </c>
      <c r="FQ28" s="1">
        <v>34.0423795753212</v>
      </c>
      <c r="FR28" s="1">
        <v>31.8742672318743</v>
      </c>
      <c r="FS28" s="1">
        <v>36.3334139915436</v>
      </c>
      <c r="FT28" s="1">
        <v>40.5740291773272</v>
      </c>
      <c r="FU28" s="1">
        <v>93.9531955601896</v>
      </c>
      <c r="FV28" s="1">
        <v>61.7037947894118</v>
      </c>
      <c r="FW28" s="1">
        <v>173.544635318674</v>
      </c>
      <c r="FX28" s="1">
        <v>61.6740459266844</v>
      </c>
      <c r="FY28" s="1">
        <v>4.23828859073851</v>
      </c>
      <c r="FZ28" s="1">
        <v>39.4276990576637</v>
      </c>
      <c r="GA28" s="1">
        <v>53.169718849155</v>
      </c>
      <c r="GB28" s="1">
        <v>85.5527031213046</v>
      </c>
      <c r="GC28" s="1">
        <v>64.5382881887691</v>
      </c>
      <c r="GD28" s="1">
        <v>26.4030646611336</v>
      </c>
      <c r="GE28" s="1">
        <v>98.2806599357193</v>
      </c>
      <c r="GF28" s="1">
        <v>20.4135604627663</v>
      </c>
      <c r="GG28" s="1">
        <v>147.7671873586</v>
      </c>
      <c r="GH28" s="1">
        <v>86.3574796387413</v>
      </c>
      <c r="GI28" s="1">
        <v>33.6954826808857</v>
      </c>
      <c r="GJ28" s="1">
        <v>60.9943162354638</v>
      </c>
      <c r="GK28" s="1">
        <v>28.3625960555977</v>
      </c>
      <c r="GL28" s="1">
        <v>185.59181802923</v>
      </c>
      <c r="GM28" s="1">
        <v>40.4442064786295</v>
      </c>
      <c r="GN28" s="1">
        <v>50.841610287125</v>
      </c>
      <c r="GO28" s="1">
        <v>100.250001229371</v>
      </c>
      <c r="GP28" s="1">
        <v>22.0015909888528</v>
      </c>
      <c r="GQ28" s="1">
        <v>34.25639040798</v>
      </c>
      <c r="GR28" s="1">
        <v>24.6766876460296</v>
      </c>
      <c r="GS28" s="1">
        <v>27.8311256024009</v>
      </c>
      <c r="GT28" s="1">
        <v>38.3966322380956</v>
      </c>
      <c r="GU28" s="1">
        <v>19.8485860828065</v>
      </c>
      <c r="GV28" s="1">
        <v>47.3272454320045</v>
      </c>
      <c r="GW28" s="1">
        <v>62.7739574304475</v>
      </c>
      <c r="GX28" s="1">
        <v>86.0655921905841</v>
      </c>
      <c r="GY28" s="1">
        <v>10.769174859588</v>
      </c>
      <c r="GZ28" s="1">
        <v>18.7859923826032</v>
      </c>
      <c r="HA28" s="1">
        <v>23.3596749378735</v>
      </c>
      <c r="HB28" s="1">
        <v>21.1982038021763</v>
      </c>
      <c r="HC28" s="1">
        <v>99.1661368283358</v>
      </c>
      <c r="HD28" s="1">
        <v>17.0933885485367</v>
      </c>
      <c r="HE28" s="1">
        <v>55.5282995173363</v>
      </c>
      <c r="HF28" s="1">
        <v>167.036343278906</v>
      </c>
      <c r="HG28" s="1">
        <v>10.8115339697516</v>
      </c>
      <c r="HH28" s="1">
        <v>66.7801276307034</v>
      </c>
      <c r="HI28" s="1">
        <v>20.9308348508607</v>
      </c>
      <c r="HJ28" s="1">
        <v>51.0358029654397</v>
      </c>
      <c r="HK28" s="1">
        <v>36.5326853720101</v>
      </c>
      <c r="HL28" s="1">
        <v>0.813457189324394</v>
      </c>
      <c r="HM28" s="1">
        <v>10.6117022164556</v>
      </c>
      <c r="HN28" s="1">
        <v>16.1805382235135</v>
      </c>
      <c r="HO28" s="1">
        <v>59.3538488073357</v>
      </c>
      <c r="HP28" s="1">
        <v>34.3730125203828</v>
      </c>
      <c r="HQ28" s="1">
        <v>270.020454406738</v>
      </c>
      <c r="HR28" s="1">
        <v>53.4717302797026</v>
      </c>
      <c r="HS28" s="1">
        <v>40.8858047943803</v>
      </c>
      <c r="HT28" s="1">
        <v>25.5242248923843</v>
      </c>
      <c r="HU28" s="1">
        <v>33.2020767644576</v>
      </c>
      <c r="HV28" s="1">
        <v>77.8618142530626</v>
      </c>
      <c r="HW28" s="1">
        <v>19.6018058592736</v>
      </c>
      <c r="HX28" s="1">
        <v>28.5724806001118</v>
      </c>
      <c r="HY28" s="1">
        <v>64.4671289773468</v>
      </c>
      <c r="HZ28" s="1">
        <v>27.3679119245699</v>
      </c>
      <c r="IA28" s="1">
        <v>94.2282012844022</v>
      </c>
      <c r="IB28" s="1">
        <v>16.2403856897554</v>
      </c>
      <c r="IC28" s="1">
        <v>32.8784129279206</v>
      </c>
      <c r="ID28" s="1">
        <v>60.7824046967105</v>
      </c>
      <c r="IE28" s="1">
        <v>64.0191020944235</v>
      </c>
      <c r="IF28" s="1">
        <v>29.8371224216603</v>
      </c>
      <c r="IG28" s="1">
        <v>50.7467306413881</v>
      </c>
      <c r="IH28" s="1">
        <v>90.6791108467614</v>
      </c>
      <c r="II28" s="1">
        <v>24.4184068670126</v>
      </c>
      <c r="IJ28" s="1">
        <v>48.9374606366196</v>
      </c>
      <c r="IK28" s="1">
        <v>183.786127372177</v>
      </c>
      <c r="IL28" s="1">
        <v>62.2570635224882</v>
      </c>
      <c r="IM28" s="1">
        <v>21.7297737841347</v>
      </c>
      <c r="IN28" s="1">
        <v>40.2861794589429</v>
      </c>
      <c r="IO28" s="1">
        <v>379.253635753285</v>
      </c>
      <c r="IP28" s="1">
        <v>5.9359275239785</v>
      </c>
      <c r="IQ28" s="1">
        <v>80.1339345780865</v>
      </c>
      <c r="IR28" s="1">
        <v>92.5272991798402</v>
      </c>
      <c r="IS28" s="1">
        <v>167.366232138637</v>
      </c>
      <c r="IT28" s="1">
        <v>53.0621027679994</v>
      </c>
      <c r="IU28" s="1">
        <v>40.5894527123432</v>
      </c>
      <c r="IV28" s="1">
        <v>49.2386503975645</v>
      </c>
      <c r="IW28" s="1">
        <v>24.6028579104288</v>
      </c>
      <c r="IX28" s="1">
        <v>86.3011842720741</v>
      </c>
      <c r="IY28" s="1">
        <v>99.3656184520859</v>
      </c>
      <c r="IZ28" s="1">
        <v>57.6145786704635</v>
      </c>
      <c r="JA28" s="1">
        <v>125.580905890088</v>
      </c>
      <c r="JB28" s="1">
        <v>34.2415146681561</v>
      </c>
      <c r="JC28" s="1">
        <v>127.680969307563</v>
      </c>
      <c r="JD28" s="1">
        <v>87.5811611771055</v>
      </c>
      <c r="JE28" s="1">
        <v>37.9854834088222</v>
      </c>
      <c r="JF28" s="1">
        <v>44.8539638155657</v>
      </c>
      <c r="JG28" s="1">
        <v>22.6510220054433</v>
      </c>
      <c r="JH28" s="1">
        <v>128.777250847789</v>
      </c>
      <c r="JI28" s="1">
        <v>81.819160886398</v>
      </c>
      <c r="JJ28" s="1">
        <v>94.0502094974433</v>
      </c>
      <c r="JK28" s="1">
        <v>36.3705051469767</v>
      </c>
      <c r="JL28" s="1">
        <v>14.982176966558</v>
      </c>
      <c r="JM28" s="1">
        <v>75.0411751965802</v>
      </c>
      <c r="JN28" s="1">
        <v>51.4049635170437</v>
      </c>
      <c r="JO28" s="1">
        <v>63.935622094271</v>
      </c>
      <c r="JP28" s="1">
        <v>33.7568667966523</v>
      </c>
      <c r="JQ28" s="1">
        <v>135.499419797771</v>
      </c>
      <c r="JR28" s="1">
        <v>30.1131083215605</v>
      </c>
      <c r="JS28" s="1">
        <v>53.3518938814938</v>
      </c>
      <c r="JT28" s="1">
        <v>93.0578365245492</v>
      </c>
      <c r="JU28" s="1">
        <v>54.2521886637053</v>
      </c>
      <c r="JV28" s="1">
        <v>44.1746047955919</v>
      </c>
      <c r="JW28" s="1">
        <v>34.2043882336064</v>
      </c>
      <c r="JX28" s="1">
        <v>109.383852066341</v>
      </c>
      <c r="JY28" s="1">
        <v>66.5129471120368</v>
      </c>
      <c r="JZ28" s="1">
        <v>76.4102076715303</v>
      </c>
      <c r="KA28" s="1">
        <v>29.5040168205865</v>
      </c>
      <c r="KB28" s="1">
        <v>68.8657936450999</v>
      </c>
      <c r="KC28" s="1">
        <v>44.8987516015403</v>
      </c>
      <c r="KD28" s="1">
        <v>96.1260352202443</v>
      </c>
      <c r="KE28" s="1">
        <v>88.3618181402033</v>
      </c>
      <c r="KF28" s="1">
        <v>84.1065906177868</v>
      </c>
      <c r="KG28" s="1">
        <v>40.3657898274989</v>
      </c>
      <c r="KH28" s="1">
        <v>33.3116250816596</v>
      </c>
      <c r="KI28" s="1">
        <v>128.57840867476</v>
      </c>
      <c r="KJ28" s="1">
        <v>56.8611923064704</v>
      </c>
      <c r="KK28" s="1">
        <v>41.3312011766026</v>
      </c>
      <c r="KL28" s="1">
        <v>43.8557052946734</v>
      </c>
      <c r="KM28" s="1">
        <v>47.0275079158709</v>
      </c>
      <c r="KN28" s="1">
        <v>38.3547703252177</v>
      </c>
      <c r="KO28" s="1">
        <v>49.3688376632738</v>
      </c>
      <c r="KP28" s="1">
        <v>10.2546109429852</v>
      </c>
      <c r="KQ28" s="1">
        <v>19.0325047263727</v>
      </c>
      <c r="KR28" s="1">
        <v>20.4973215103073</v>
      </c>
      <c r="KS28" s="1">
        <v>78.985181457622</v>
      </c>
      <c r="KT28" s="1">
        <v>31.0026595928875</v>
      </c>
      <c r="KU28" s="1">
        <v>56.1243842184879</v>
      </c>
      <c r="KV28" s="1">
        <v>34.919693631527</v>
      </c>
      <c r="KW28" s="1">
        <v>47.8926969052193</v>
      </c>
      <c r="KX28" s="1">
        <v>92.7449860812064</v>
      </c>
      <c r="KY28" s="1">
        <v>38.8566635166239</v>
      </c>
      <c r="KZ28" s="1">
        <v>11.7590983542312</v>
      </c>
      <c r="LA28" s="1">
        <v>26.8012854202547</v>
      </c>
      <c r="LB28" s="1">
        <v>35.3624431077738</v>
      </c>
      <c r="LC28" s="1">
        <v>47.2448082555249</v>
      </c>
      <c r="LD28" s="1">
        <v>55.3194097492417</v>
      </c>
      <c r="LE28" s="1">
        <v>120.830505765564</v>
      </c>
      <c r="LF28" s="1">
        <v>19.1623460199535</v>
      </c>
      <c r="LG28" s="1">
        <v>40.5518094141086</v>
      </c>
      <c r="LH28" s="1">
        <v>28.5767427153582</v>
      </c>
      <c r="LI28" s="1">
        <v>29.5570480235356</v>
      </c>
      <c r="LJ28" s="1">
        <v>49.4584090492942</v>
      </c>
      <c r="LK28" s="1">
        <v>167.898443830585</v>
      </c>
      <c r="LL28" s="1">
        <v>50.7767440227499</v>
      </c>
      <c r="LM28" s="1">
        <v>87.7429045857337</v>
      </c>
      <c r="LN28" s="1">
        <v>123.109113023061</v>
      </c>
      <c r="LO28" s="1">
        <v>11.4241868457594</v>
      </c>
      <c r="LP28" s="1">
        <v>110.243650229226</v>
      </c>
      <c r="LQ28" s="1">
        <v>31.6945363886335</v>
      </c>
      <c r="LR28" s="1">
        <v>27.9559090787714</v>
      </c>
      <c r="LS28" s="1">
        <v>33.10854370386</v>
      </c>
      <c r="LT28" s="1">
        <v>12.1763714070446</v>
      </c>
      <c r="LU28" s="1">
        <v>16.5805122091105</v>
      </c>
      <c r="LV28" s="1">
        <v>29.6941569699937</v>
      </c>
      <c r="LW28" s="1">
        <v>109.871936092612</v>
      </c>
      <c r="LX28" s="1">
        <v>23.0594896346483</v>
      </c>
      <c r="LZ28" s="1">
        <v>143.05330109107</v>
      </c>
      <c r="MA28" s="1">
        <v>37.1355749096795</v>
      </c>
      <c r="MB28" s="1">
        <v>15.6603729775136</v>
      </c>
      <c r="MC28" s="1">
        <v>18.2265291040686</v>
      </c>
      <c r="MD28" s="1">
        <v>3.13341342385949</v>
      </c>
      <c r="ME28" s="1">
        <v>39.5387816375704</v>
      </c>
      <c r="MF28" s="1">
        <v>54.5800670342206</v>
      </c>
      <c r="MG28" s="1">
        <v>19.8621197680792</v>
      </c>
      <c r="MH28" s="1">
        <v>29.7550335003414</v>
      </c>
      <c r="MI28" s="1">
        <v>17.2052535177831</v>
      </c>
      <c r="MJ28" s="1">
        <v>41.5182953747836</v>
      </c>
      <c r="MK28" s="1">
        <v>38.7848926304964</v>
      </c>
      <c r="ML28" s="1">
        <v>43.1043201337958</v>
      </c>
      <c r="MM28" s="1">
        <v>38.9531682485484</v>
      </c>
    </row>
    <row r="29">
      <c r="A29" s="1">
        <v>2016.0</v>
      </c>
      <c r="B29" s="1">
        <v>4.0</v>
      </c>
      <c r="C29" s="1">
        <v>24.3116798482025</v>
      </c>
      <c r="D29" s="1">
        <v>41.0617254853639</v>
      </c>
      <c r="E29" s="1">
        <v>36.3590058496483</v>
      </c>
      <c r="F29" s="1">
        <v>99.6899770169114</v>
      </c>
      <c r="G29" s="1">
        <v>94.862857455299</v>
      </c>
      <c r="H29" s="1">
        <v>49.3917870502546</v>
      </c>
      <c r="I29" s="1">
        <v>29.222192381644</v>
      </c>
      <c r="J29" s="1">
        <v>74.6026748233256</v>
      </c>
      <c r="K29" s="1">
        <v>58.5583330790202</v>
      </c>
      <c r="L29" s="1">
        <v>37.5154963082293</v>
      </c>
      <c r="M29" s="1">
        <v>47.5994196079607</v>
      </c>
      <c r="N29" s="1">
        <v>8.28791481416184</v>
      </c>
      <c r="O29" s="1">
        <v>26.9373310501611</v>
      </c>
      <c r="P29" s="1">
        <v>43.9662993717042</v>
      </c>
      <c r="Q29" s="1">
        <v>66.9695394582335</v>
      </c>
      <c r="R29" s="1">
        <v>52.3702379862468</v>
      </c>
      <c r="S29" s="1">
        <v>54.7238408110152</v>
      </c>
      <c r="T29" s="1">
        <v>58.5439367516894</v>
      </c>
      <c r="U29" s="1">
        <v>19.0736223136516</v>
      </c>
      <c r="V29" s="1">
        <v>47.2367637654618</v>
      </c>
      <c r="W29" s="1">
        <v>123.041020214001</v>
      </c>
      <c r="X29" s="1">
        <v>79.3373765181445</v>
      </c>
      <c r="Y29" s="1">
        <v>85.2514089917068</v>
      </c>
      <c r="Z29" s="1">
        <v>30.6781308764503</v>
      </c>
      <c r="AA29" s="1">
        <v>95.1947149275588</v>
      </c>
      <c r="AB29" s="1">
        <v>43.0205915509658</v>
      </c>
      <c r="AC29" s="1">
        <v>108.968512065521</v>
      </c>
      <c r="AD29" s="1">
        <v>13.297783235242</v>
      </c>
      <c r="AE29" s="1">
        <v>59.860806365633</v>
      </c>
      <c r="AF29" s="1">
        <v>137.123827180727</v>
      </c>
      <c r="AG29" s="1">
        <v>62.1495969215723</v>
      </c>
      <c r="AH29" s="1">
        <v>55.275108912333</v>
      </c>
      <c r="AI29" s="1">
        <v>779.867377871559</v>
      </c>
      <c r="AJ29" s="1">
        <v>117.908173750794</v>
      </c>
      <c r="AK29" s="1">
        <v>11.5829060336743</v>
      </c>
      <c r="AL29" s="1">
        <v>37.1458616688107</v>
      </c>
      <c r="AM29" s="1">
        <v>24.0078259126045</v>
      </c>
      <c r="AN29" s="1">
        <v>135.691039318709</v>
      </c>
      <c r="AO29" s="1">
        <v>25.7109428440062</v>
      </c>
      <c r="AP29" s="1">
        <v>33.2118391893845</v>
      </c>
      <c r="AQ29" s="1">
        <v>272.552381969634</v>
      </c>
      <c r="AR29" s="1">
        <v>30.3004917837173</v>
      </c>
      <c r="AS29" s="2">
        <v>1304.0189143714</v>
      </c>
      <c r="AT29" s="1">
        <v>280.915684994561</v>
      </c>
      <c r="AU29" s="1">
        <v>51.205465245499</v>
      </c>
      <c r="AV29" s="1">
        <v>144.002141680036</v>
      </c>
      <c r="AW29" s="1">
        <v>19.7842855453491</v>
      </c>
      <c r="AX29" s="1">
        <v>28.3431557021497</v>
      </c>
      <c r="AY29" s="1">
        <v>90.8056507182467</v>
      </c>
      <c r="AZ29" s="1">
        <v>34.0030420607592</v>
      </c>
      <c r="BA29" s="1">
        <v>26.3162351301181</v>
      </c>
      <c r="BB29" s="1">
        <v>64.1998380838017</v>
      </c>
      <c r="BC29" s="1">
        <v>62.1973380781419</v>
      </c>
      <c r="BD29" s="1">
        <v>101.136927044028</v>
      </c>
      <c r="BE29" s="1">
        <v>29.750714302063</v>
      </c>
      <c r="BF29" s="1">
        <v>61.2229949410468</v>
      </c>
      <c r="BG29" s="1">
        <v>44.5638131199191</v>
      </c>
      <c r="BH29" s="1">
        <v>24.7811373530736</v>
      </c>
      <c r="BI29" s="1">
        <v>59.1523340963939</v>
      </c>
      <c r="BJ29" s="1">
        <v>128.128089754418</v>
      </c>
      <c r="BK29" s="1">
        <v>51.5235371236847</v>
      </c>
      <c r="BL29" s="1">
        <v>57.2903419513734</v>
      </c>
      <c r="BM29" s="1">
        <v>99.3355893692202</v>
      </c>
      <c r="BN29" s="1">
        <v>25.2032851054784</v>
      </c>
      <c r="BO29" s="1">
        <v>65.7334258811956</v>
      </c>
      <c r="BP29" s="1">
        <v>8.99644288562593</v>
      </c>
      <c r="BQ29" s="1">
        <v>88.4200807516938</v>
      </c>
      <c r="BR29" s="1">
        <v>31.7304434737933</v>
      </c>
      <c r="BS29" s="1">
        <v>15.6430400180289</v>
      </c>
      <c r="BT29" s="1">
        <v>60.6368810570561</v>
      </c>
      <c r="BU29" s="1">
        <v>33.7279619583956</v>
      </c>
      <c r="BV29" s="1">
        <v>129.692458230951</v>
      </c>
      <c r="BW29" s="1">
        <v>47.6720013127634</v>
      </c>
      <c r="BX29" s="1">
        <v>75.2911351750495</v>
      </c>
      <c r="BY29" s="1">
        <v>21.3568600023037</v>
      </c>
      <c r="BZ29" s="1">
        <v>7.67130777176588</v>
      </c>
      <c r="CA29" s="1">
        <v>17.3336724734535</v>
      </c>
      <c r="CB29" s="1">
        <v>54.5110212791675</v>
      </c>
      <c r="CC29" s="1">
        <v>78.5359342388059</v>
      </c>
      <c r="CD29" s="1">
        <v>67.9187074521104</v>
      </c>
      <c r="CE29" s="1">
        <v>49.6400549414147</v>
      </c>
      <c r="CF29" s="1">
        <v>41.3099185860777</v>
      </c>
      <c r="CG29" s="1">
        <v>68.7152882683527</v>
      </c>
      <c r="CH29" s="1">
        <v>43.9038414900701</v>
      </c>
      <c r="CI29" s="1">
        <v>74.821379197116</v>
      </c>
      <c r="CJ29" s="1">
        <v>61.9081175953074</v>
      </c>
      <c r="CK29" s="1">
        <v>27.9976122305331</v>
      </c>
      <c r="CL29" s="1">
        <v>39.2351690340869</v>
      </c>
      <c r="CM29" s="1">
        <v>93.6192936770023</v>
      </c>
      <c r="CN29" s="1">
        <v>81.1409528823126</v>
      </c>
      <c r="CO29" s="1">
        <v>45.294902543974</v>
      </c>
      <c r="CP29" s="1">
        <v>50.1622115598925</v>
      </c>
      <c r="CQ29" s="1">
        <v>56.3041368715812</v>
      </c>
      <c r="CR29" s="1">
        <v>54.8978171749648</v>
      </c>
      <c r="CS29" s="1">
        <v>74.2680951073056</v>
      </c>
      <c r="CT29" s="1">
        <v>22.6665433036368</v>
      </c>
      <c r="CU29" s="1">
        <v>63.4619236519478</v>
      </c>
      <c r="CV29" s="1">
        <v>22.1926760943131</v>
      </c>
      <c r="CW29" s="1">
        <v>103.594209639442</v>
      </c>
      <c r="CX29" s="1">
        <v>54.4647447035189</v>
      </c>
      <c r="CY29" s="1">
        <v>106.742864201171</v>
      </c>
      <c r="CZ29" s="1">
        <v>49.7181460363031</v>
      </c>
      <c r="DA29" s="1">
        <v>85.6277049898434</v>
      </c>
      <c r="DB29" s="1">
        <v>56.7149673122011</v>
      </c>
      <c r="DC29" s="1">
        <v>43.3779254827605</v>
      </c>
      <c r="DD29" s="1">
        <v>58.4665305842938</v>
      </c>
      <c r="DE29" s="1">
        <v>50.2750363587834</v>
      </c>
      <c r="DF29" s="1">
        <v>42.4024745659778</v>
      </c>
      <c r="DG29" s="1">
        <v>50.5698997133983</v>
      </c>
      <c r="DH29" s="1">
        <v>23.3366598599224</v>
      </c>
      <c r="DI29" s="1">
        <v>35.3339682533627</v>
      </c>
      <c r="DJ29" s="1">
        <v>18.1854636968732</v>
      </c>
      <c r="DK29" s="1">
        <v>43.4498617611785</v>
      </c>
      <c r="DL29" s="1">
        <v>102.74050358492</v>
      </c>
      <c r="DM29" s="1">
        <v>8.4882617722664</v>
      </c>
      <c r="DN29" s="1">
        <v>18.3896928758685</v>
      </c>
      <c r="DO29" s="1">
        <v>9.97407390775561</v>
      </c>
      <c r="DP29" s="1">
        <v>145.006828780937</v>
      </c>
      <c r="DQ29" s="1">
        <v>24.2860428597904</v>
      </c>
      <c r="DR29" s="1">
        <v>100.842380705334</v>
      </c>
      <c r="DS29" s="1">
        <v>56.036965677622</v>
      </c>
      <c r="DT29" s="1">
        <v>12.9119993791586</v>
      </c>
      <c r="DU29" s="1">
        <v>29.4968394530725</v>
      </c>
      <c r="DW29" s="1">
        <v>111.252080356248</v>
      </c>
      <c r="DX29" s="1">
        <v>132.977508476868</v>
      </c>
      <c r="DY29" s="1">
        <v>70.908765620506</v>
      </c>
      <c r="DZ29" s="1">
        <v>46.1421093241995</v>
      </c>
      <c r="EA29" s="1">
        <v>16.1382950485228</v>
      </c>
      <c r="EB29" s="1">
        <v>25.5286299815173</v>
      </c>
      <c r="EC29" s="1">
        <v>37.7337230419759</v>
      </c>
      <c r="ED29" s="1">
        <v>76.2014057569889</v>
      </c>
      <c r="EE29" s="1">
        <v>32.4087062632694</v>
      </c>
      <c r="EF29" s="1">
        <v>133.486849682483</v>
      </c>
      <c r="EG29" s="1">
        <v>201.039031001192</v>
      </c>
      <c r="EH29" s="1">
        <v>32.6603674002756</v>
      </c>
      <c r="EI29" s="1">
        <v>62.3284037913883</v>
      </c>
      <c r="EJ29" s="1">
        <v>6.8355172881563</v>
      </c>
      <c r="EK29" s="1">
        <v>109.372339205196</v>
      </c>
      <c r="EL29" s="1">
        <v>49.6386896142744</v>
      </c>
      <c r="EM29" s="1">
        <v>37.5074183845737</v>
      </c>
      <c r="EN29" s="1">
        <v>90.5835770170516</v>
      </c>
      <c r="EO29" s="1">
        <v>9.42838468924066</v>
      </c>
      <c r="EP29" s="1">
        <v>32.6982134567503</v>
      </c>
      <c r="EQ29" s="1">
        <v>11.3104043045281</v>
      </c>
      <c r="ER29" s="1">
        <v>75.1908442516637</v>
      </c>
      <c r="ES29" s="1">
        <v>164.193126107012</v>
      </c>
      <c r="ET29" s="1">
        <v>96.7813256538856</v>
      </c>
      <c r="EU29" s="1">
        <v>42.5851330640719</v>
      </c>
      <c r="EV29" s="1">
        <v>95.8491784918054</v>
      </c>
      <c r="EW29" s="1">
        <v>25.267014114306</v>
      </c>
      <c r="EX29" s="1">
        <v>96.5355412165971</v>
      </c>
      <c r="EY29" s="1">
        <v>27.0667764454262</v>
      </c>
      <c r="EZ29" s="1">
        <v>16.6746179684189</v>
      </c>
      <c r="FB29" s="1">
        <v>20.4972515415029</v>
      </c>
      <c r="FC29" s="1">
        <v>69.5750263759068</v>
      </c>
      <c r="FD29" s="1">
        <v>84.8686049770742</v>
      </c>
      <c r="FE29" s="1">
        <v>20.8871870023697</v>
      </c>
      <c r="FF29" s="1">
        <v>27.9793183981813</v>
      </c>
      <c r="FG29" s="1">
        <v>87.2525442333774</v>
      </c>
      <c r="FH29" s="1">
        <v>19.1682859017621</v>
      </c>
      <c r="FI29" s="1">
        <v>48.21754360524</v>
      </c>
      <c r="FJ29" s="1">
        <v>53.4343914438625</v>
      </c>
      <c r="FK29" s="1">
        <v>8.1460385774359</v>
      </c>
      <c r="FL29" s="1">
        <v>18.4963854070733</v>
      </c>
      <c r="FM29" s="1">
        <v>61.4942170839455</v>
      </c>
      <c r="FN29" s="1">
        <v>99.4208837595591</v>
      </c>
      <c r="FO29" s="1">
        <v>11.4739137936682</v>
      </c>
      <c r="FP29" s="1">
        <v>52.8140478588286</v>
      </c>
      <c r="FQ29" s="1">
        <v>34.6372381494317</v>
      </c>
      <c r="FR29" s="1">
        <v>31.0430148753006</v>
      </c>
      <c r="FS29" s="1">
        <v>37.3939566455988</v>
      </c>
      <c r="FT29" s="1">
        <v>41.8089116252338</v>
      </c>
      <c r="FU29" s="1">
        <v>99.944696274145</v>
      </c>
      <c r="FV29" s="1">
        <v>64.4937595457413</v>
      </c>
      <c r="FW29" s="1">
        <v>180.160891200029</v>
      </c>
      <c r="FX29" s="1">
        <v>64.7167293634581</v>
      </c>
      <c r="FY29" s="1">
        <v>4.485400829141</v>
      </c>
      <c r="FZ29" s="1">
        <v>41.4831181044884</v>
      </c>
      <c r="GA29" s="1">
        <v>55.2181050076769</v>
      </c>
      <c r="GB29" s="1">
        <v>91.0977499486567</v>
      </c>
      <c r="GC29" s="1">
        <v>62.0189927157409</v>
      </c>
      <c r="GD29" s="1">
        <v>28.1442039062245</v>
      </c>
      <c r="GE29" s="1">
        <v>103.108290258184</v>
      </c>
      <c r="GF29" s="1">
        <v>20.9689743638857</v>
      </c>
      <c r="GG29" s="1">
        <v>156.843882034132</v>
      </c>
      <c r="GH29" s="1">
        <v>89.0032278656785</v>
      </c>
      <c r="GI29" s="1">
        <v>34.9109216451012</v>
      </c>
      <c r="GJ29" s="1">
        <v>62.8556968531481</v>
      </c>
      <c r="GK29" s="1">
        <v>29.3745434569375</v>
      </c>
      <c r="GL29" s="1">
        <v>195.18071492513</v>
      </c>
      <c r="GM29" s="1">
        <v>41.0714886383476</v>
      </c>
      <c r="GN29" s="1">
        <v>53.5550769883988</v>
      </c>
      <c r="GO29" s="1">
        <v>103.457621145147</v>
      </c>
      <c r="GP29" s="1">
        <v>21.6379364104498</v>
      </c>
      <c r="GQ29" s="1">
        <v>34.5364357062687</v>
      </c>
      <c r="GR29" s="1">
        <v>23.035469776566</v>
      </c>
      <c r="GS29" s="1">
        <v>29.3207846628375</v>
      </c>
      <c r="GT29" s="1">
        <v>40.8146676735409</v>
      </c>
      <c r="GU29" s="1">
        <v>20.1860060221673</v>
      </c>
      <c r="GV29" s="1">
        <v>48.0334052699225</v>
      </c>
      <c r="GW29" s="1">
        <v>65.6867004578465</v>
      </c>
      <c r="GX29" s="1">
        <v>89.7087214604354</v>
      </c>
      <c r="GY29" s="1">
        <v>10.5464236997671</v>
      </c>
      <c r="GZ29" s="1">
        <v>18.513291149582</v>
      </c>
      <c r="HA29" s="1">
        <v>23.4278525240684</v>
      </c>
      <c r="HB29" s="1">
        <v>23.920595366329</v>
      </c>
      <c r="HC29" s="1">
        <v>100.933095114572</v>
      </c>
      <c r="HD29" s="1">
        <v>17.4580361497679</v>
      </c>
      <c r="HE29" s="1">
        <v>53.8272032182948</v>
      </c>
      <c r="HF29" s="1">
        <v>175.440971890313</v>
      </c>
      <c r="HG29" s="1">
        <v>11.233862076476</v>
      </c>
      <c r="HH29" s="1">
        <v>70.3997089069781</v>
      </c>
      <c r="HI29" s="1">
        <v>20.2201233362454</v>
      </c>
      <c r="HJ29" s="1">
        <v>53.675566459508</v>
      </c>
      <c r="HK29" s="1">
        <v>39.7621055582442</v>
      </c>
      <c r="HL29" s="1">
        <v>0.88772439117084</v>
      </c>
      <c r="HM29" s="1">
        <v>11.3633272124802</v>
      </c>
      <c r="HN29" s="1">
        <v>18.8065934777347</v>
      </c>
      <c r="HO29" s="1">
        <v>62.2749841623841</v>
      </c>
      <c r="HP29" s="1">
        <v>35.5257148145493</v>
      </c>
      <c r="HQ29" s="1">
        <v>270.53476242792</v>
      </c>
      <c r="HR29" s="1">
        <v>56.3210557211795</v>
      </c>
      <c r="HS29" s="1">
        <v>40.8102236546704</v>
      </c>
      <c r="HT29" s="1">
        <v>26.4599682698574</v>
      </c>
      <c r="HU29" s="1">
        <v>33.9842654641703</v>
      </c>
      <c r="HV29" s="1">
        <v>80.0698960671022</v>
      </c>
      <c r="HW29" s="1">
        <v>21.2804124053944</v>
      </c>
      <c r="HX29" s="1">
        <v>29.9112108631061</v>
      </c>
      <c r="HY29" s="1">
        <v>64.4125578403883</v>
      </c>
      <c r="HZ29" s="1">
        <v>27.3194666504042</v>
      </c>
      <c r="IA29" s="1">
        <v>97.3110049515699</v>
      </c>
      <c r="IB29" s="1">
        <v>16.4677444033031</v>
      </c>
      <c r="IC29" s="1">
        <v>35.1240659144797</v>
      </c>
      <c r="ID29" s="1">
        <v>63.1432957679</v>
      </c>
      <c r="IE29" s="1">
        <v>64.1729289230722</v>
      </c>
      <c r="IF29" s="1">
        <v>31.7807659473701</v>
      </c>
      <c r="IG29" s="1">
        <v>52.1370262499543</v>
      </c>
      <c r="IH29" s="1">
        <v>97.0011301998366</v>
      </c>
      <c r="II29" s="1">
        <v>24.9578987443487</v>
      </c>
      <c r="IJ29" s="1">
        <v>51.2564907586788</v>
      </c>
      <c r="IK29" s="1">
        <v>187.816743557637</v>
      </c>
      <c r="IL29" s="1">
        <v>61.9041744252626</v>
      </c>
      <c r="IM29" s="1">
        <v>22.3331385059947</v>
      </c>
      <c r="IN29" s="1">
        <v>40.034314533255</v>
      </c>
      <c r="IO29" s="1">
        <v>405.246188935779</v>
      </c>
      <c r="IP29" s="1">
        <v>6.2929716331485</v>
      </c>
      <c r="IQ29" s="1">
        <v>78.3271308090235</v>
      </c>
      <c r="IR29" s="1">
        <v>96.2669913718561</v>
      </c>
      <c r="IS29" s="1">
        <v>169.499037420729</v>
      </c>
      <c r="IT29" s="1">
        <v>52.6590312097815</v>
      </c>
      <c r="IU29" s="1">
        <v>39.8118396022594</v>
      </c>
      <c r="IV29" s="1">
        <v>49.880511558179</v>
      </c>
      <c r="IW29" s="1">
        <v>25.4481619096416</v>
      </c>
      <c r="IX29" s="1">
        <v>90.5514177941167</v>
      </c>
      <c r="IY29" s="1">
        <v>98.8420956018058</v>
      </c>
      <c r="IZ29" s="1">
        <v>59.9076023858676</v>
      </c>
      <c r="JA29" s="1">
        <v>129.294893759829</v>
      </c>
      <c r="JB29" s="1">
        <v>34.5623457729768</v>
      </c>
      <c r="JC29" s="1">
        <v>131.18525787325</v>
      </c>
      <c r="JD29" s="1">
        <v>92.9443544635012</v>
      </c>
      <c r="JE29" s="1">
        <v>39.2515606299388</v>
      </c>
      <c r="JF29" s="1">
        <v>46.4898043036353</v>
      </c>
      <c r="JG29" s="1">
        <v>19.1947069261097</v>
      </c>
      <c r="JH29" s="1">
        <v>138.390940342683</v>
      </c>
      <c r="JI29" s="1">
        <v>88.3856840405658</v>
      </c>
      <c r="JJ29" s="1">
        <v>98.8443385495726</v>
      </c>
      <c r="JK29" s="1">
        <v>37.3256309020084</v>
      </c>
      <c r="JL29" s="1">
        <v>15.2382202982825</v>
      </c>
      <c r="JM29" s="1">
        <v>77.4719151310972</v>
      </c>
      <c r="JN29" s="1">
        <v>52.6196943767921</v>
      </c>
      <c r="JO29" s="1">
        <v>64.2197882121844</v>
      </c>
      <c r="JP29" s="1">
        <v>34.0114931081057</v>
      </c>
      <c r="JQ29" s="1">
        <v>141.107795324216</v>
      </c>
      <c r="JR29" s="1">
        <v>30.8687583682842</v>
      </c>
      <c r="JS29" s="1">
        <v>55.7412789351274</v>
      </c>
      <c r="JT29" s="1">
        <v>93.526670862479</v>
      </c>
      <c r="JU29" s="1">
        <v>53.7198802365634</v>
      </c>
      <c r="JV29" s="1">
        <v>46.1811605648044</v>
      </c>
      <c r="JW29" s="1">
        <v>37.6003580372927</v>
      </c>
      <c r="JX29" s="1">
        <v>113.824202974167</v>
      </c>
      <c r="JY29" s="1">
        <v>68.1556693265258</v>
      </c>
      <c r="JZ29" s="1">
        <v>78.6001490436556</v>
      </c>
      <c r="KA29" s="1">
        <v>30.2883978797678</v>
      </c>
      <c r="KB29" s="1">
        <v>74.1248514186849</v>
      </c>
      <c r="KC29" s="1">
        <v>42.938669064628</v>
      </c>
      <c r="KD29" s="1">
        <v>99.6539494738171</v>
      </c>
      <c r="KE29" s="1">
        <v>89.2033329918271</v>
      </c>
      <c r="KF29" s="1">
        <v>84.6057145254952</v>
      </c>
      <c r="KG29" s="1">
        <v>42.2577610621665</v>
      </c>
      <c r="KH29" s="1">
        <v>33.0083052000876</v>
      </c>
      <c r="KI29" s="1">
        <v>134.011904761905</v>
      </c>
      <c r="KJ29" s="1">
        <v>56.9964624770292</v>
      </c>
      <c r="KK29" s="1">
        <v>38.1160429284952</v>
      </c>
      <c r="KL29" s="1">
        <v>44.0318321935267</v>
      </c>
      <c r="KM29" s="1">
        <v>48.861593770257</v>
      </c>
      <c r="KN29" s="1">
        <v>38.0267308029475</v>
      </c>
      <c r="KO29" s="1">
        <v>48.6935023233684</v>
      </c>
      <c r="KP29" s="1">
        <v>10.7859850348254</v>
      </c>
      <c r="KQ29" s="1">
        <v>19.4582983933881</v>
      </c>
      <c r="KR29" s="1">
        <v>22.3586201561232</v>
      </c>
      <c r="KS29" s="1">
        <v>84.9094081058356</v>
      </c>
      <c r="KT29" s="1">
        <v>30.9464738068298</v>
      </c>
      <c r="KU29" s="1">
        <v>57.5718989600351</v>
      </c>
      <c r="KV29" s="1">
        <v>37.619241656131</v>
      </c>
      <c r="KW29" s="1">
        <v>50.185630881444</v>
      </c>
      <c r="KX29" s="1">
        <v>101.530161276034</v>
      </c>
      <c r="KY29" s="1">
        <v>44.3150087140523</v>
      </c>
      <c r="KZ29" s="1">
        <v>12.1102580473307</v>
      </c>
      <c r="LA29" s="1">
        <v>28.7462537762661</v>
      </c>
      <c r="LB29" s="1">
        <v>36.5123084562222</v>
      </c>
      <c r="LC29" s="1">
        <v>46.0561581579908</v>
      </c>
      <c r="LD29" s="1">
        <v>54.9575593106151</v>
      </c>
      <c r="LE29" s="1">
        <v>131.842013256911</v>
      </c>
      <c r="LF29" s="1">
        <v>20.0722134912518</v>
      </c>
      <c r="LG29" s="1">
        <v>43.2615319432775</v>
      </c>
      <c r="LH29" s="1">
        <v>29.7697414584178</v>
      </c>
      <c r="LI29" s="1">
        <v>31.4952838807063</v>
      </c>
      <c r="LJ29" s="1">
        <v>50.0221428644089</v>
      </c>
      <c r="LK29" s="1">
        <v>171.028961740141</v>
      </c>
      <c r="LL29" s="1">
        <v>52.8367628043504</v>
      </c>
      <c r="LM29" s="1">
        <v>94.6407899339054</v>
      </c>
      <c r="LN29" s="1">
        <v>128.445664718836</v>
      </c>
      <c r="LO29" s="1">
        <v>11.9069364614614</v>
      </c>
      <c r="LP29" s="1">
        <v>111.632381507921</v>
      </c>
      <c r="LQ29" s="1">
        <v>33.3149839861379</v>
      </c>
      <c r="LR29" s="1">
        <v>28.3961904616583</v>
      </c>
      <c r="LS29" s="1">
        <v>34.0514430324953</v>
      </c>
      <c r="LT29" s="1">
        <v>12.8154860974246</v>
      </c>
      <c r="LU29" s="1">
        <v>17.3731091151144</v>
      </c>
      <c r="LV29" s="1">
        <v>27.3615854547947</v>
      </c>
      <c r="LW29" s="1">
        <v>102.013402754682</v>
      </c>
      <c r="LX29" s="1">
        <v>23.9364917589862</v>
      </c>
      <c r="LZ29" s="1">
        <v>155.284834433876</v>
      </c>
      <c r="MA29" s="1">
        <v>37.3863462633164</v>
      </c>
      <c r="MB29" s="1">
        <v>16.164151705914</v>
      </c>
      <c r="MC29" s="1">
        <v>19.4913293277213</v>
      </c>
      <c r="MD29" s="1">
        <v>3.24143231317585</v>
      </c>
      <c r="ME29" s="1">
        <v>40.0161829576372</v>
      </c>
      <c r="MF29" s="1">
        <v>55.6412630654406</v>
      </c>
      <c r="MG29" s="1">
        <v>17.0581216039387</v>
      </c>
      <c r="MH29" s="1">
        <v>27.9048406152307</v>
      </c>
      <c r="MI29" s="1">
        <v>17.4624110114016</v>
      </c>
      <c r="MJ29" s="1">
        <v>43.8845240275065</v>
      </c>
      <c r="MK29" s="1">
        <v>38.5815014118626</v>
      </c>
      <c r="ML29" s="1">
        <v>40.8274770806382</v>
      </c>
      <c r="MM29" s="1">
        <v>39.264241058533</v>
      </c>
    </row>
    <row r="30">
      <c r="A30" s="1">
        <v>2016.0</v>
      </c>
      <c r="B30" s="1">
        <v>5.0</v>
      </c>
      <c r="C30" s="1">
        <v>21.7385562216216</v>
      </c>
      <c r="D30" s="1">
        <v>42.5000009446122</v>
      </c>
      <c r="E30" s="1">
        <v>32.4670777336338</v>
      </c>
      <c r="F30" s="1">
        <v>101.607495853902</v>
      </c>
      <c r="G30" s="1">
        <v>96.3090476989746</v>
      </c>
      <c r="H30" s="1">
        <v>47.4025857607627</v>
      </c>
      <c r="I30" s="1">
        <v>30.8246187613728</v>
      </c>
      <c r="J30" s="1">
        <v>72.1219841529826</v>
      </c>
      <c r="K30" s="1">
        <v>58.5819043659029</v>
      </c>
      <c r="L30" s="1">
        <v>37.0913271688128</v>
      </c>
      <c r="M30" s="1">
        <v>47.6200081995622</v>
      </c>
      <c r="N30" s="1">
        <v>8.25214609615898</v>
      </c>
      <c r="O30" s="1">
        <v>28.1379220376019</v>
      </c>
      <c r="P30" s="1">
        <v>45.0352663117094</v>
      </c>
      <c r="Q30" s="1">
        <v>72.847822076162</v>
      </c>
      <c r="R30" s="1">
        <v>51.3107143583752</v>
      </c>
      <c r="S30" s="1">
        <v>55.1653721471659</v>
      </c>
      <c r="T30" s="1">
        <v>60.6139784906615</v>
      </c>
      <c r="U30" s="1">
        <v>19.0763170619332</v>
      </c>
      <c r="V30" s="1">
        <v>44.5817783489369</v>
      </c>
      <c r="W30" s="1">
        <v>119.222893084781</v>
      </c>
      <c r="X30" s="1">
        <v>80.2509566822636</v>
      </c>
      <c r="Y30" s="1">
        <v>85.907709498607</v>
      </c>
      <c r="Z30" s="1">
        <v>34.8028333754767</v>
      </c>
      <c r="AA30" s="1">
        <v>97.7754187026701</v>
      </c>
      <c r="AB30" s="1">
        <v>45.4885727808702</v>
      </c>
      <c r="AC30" s="1">
        <v>107.047257668712</v>
      </c>
      <c r="AD30" s="1">
        <v>12.9328824630761</v>
      </c>
      <c r="AE30" s="1">
        <v>55.5542969778077</v>
      </c>
      <c r="AF30" s="1">
        <v>137.051666907014</v>
      </c>
      <c r="AG30" s="1">
        <v>64.0220136709884</v>
      </c>
      <c r="AH30" s="1">
        <v>56.7443574816119</v>
      </c>
      <c r="AI30" s="1">
        <v>769.372853597005</v>
      </c>
      <c r="AJ30" s="1">
        <v>119.342201612428</v>
      </c>
      <c r="AK30" s="1">
        <v>11.8588619929403</v>
      </c>
      <c r="AL30" s="1">
        <v>38.6513644570312</v>
      </c>
      <c r="AM30" s="1">
        <v>23.7911423932077</v>
      </c>
      <c r="AN30" s="1">
        <v>142.332759152675</v>
      </c>
      <c r="AO30" s="1">
        <v>23.7560028414032</v>
      </c>
      <c r="AP30" s="1">
        <v>33.5377066238082</v>
      </c>
      <c r="AQ30" s="1">
        <v>269.297380719866</v>
      </c>
      <c r="AR30" s="1">
        <v>32.1294289109508</v>
      </c>
      <c r="AS30" s="2">
        <v>1259.14557124206</v>
      </c>
      <c r="AT30" s="1">
        <v>285.199606394504</v>
      </c>
      <c r="AU30" s="1">
        <v>53.4250254534331</v>
      </c>
      <c r="AV30" s="1">
        <v>143.107143583752</v>
      </c>
      <c r="AW30" s="1">
        <v>22.2180952344622</v>
      </c>
      <c r="AX30" s="1">
        <v>25.9748630992891</v>
      </c>
      <c r="AY30" s="1">
        <v>90.780446179059</v>
      </c>
      <c r="AZ30" s="1">
        <v>34.6482127166149</v>
      </c>
      <c r="BA30" s="1">
        <v>26.3700131744416</v>
      </c>
      <c r="BB30" s="1">
        <v>59.4251538660663</v>
      </c>
      <c r="BC30" s="1">
        <v>58.441561364771</v>
      </c>
      <c r="BD30" s="1">
        <v>104.83161052895</v>
      </c>
      <c r="BE30" s="1">
        <v>29.0883333115351</v>
      </c>
      <c r="BF30" s="1">
        <v>62.885211732015</v>
      </c>
      <c r="BG30" s="1">
        <v>43.6077399465417</v>
      </c>
      <c r="BH30" s="1">
        <v>23.2264269337342</v>
      </c>
      <c r="BI30" s="1">
        <v>59.0136597094158</v>
      </c>
      <c r="BJ30" s="1">
        <v>122.167249451734</v>
      </c>
      <c r="BK30" s="1">
        <v>53.3080440275525</v>
      </c>
      <c r="BL30" s="1">
        <v>58.0658509046179</v>
      </c>
      <c r="BM30" s="1">
        <v>102.840895573965</v>
      </c>
      <c r="BN30" s="1">
        <v>25.2511325159059</v>
      </c>
      <c r="BO30" s="1">
        <v>67.4194856394828</v>
      </c>
      <c r="BP30" s="1">
        <v>8.94472857883998</v>
      </c>
      <c r="BQ30" s="1">
        <v>89.2428826243021</v>
      </c>
      <c r="BR30" s="1">
        <v>32.0493385583918</v>
      </c>
      <c r="BS30" s="1">
        <v>16.4810009609481</v>
      </c>
      <c r="BT30" s="1">
        <v>60.4859181075294</v>
      </c>
      <c r="BU30" s="1">
        <v>33.7299242870398</v>
      </c>
      <c r="BV30" s="1">
        <v>124.614783983998</v>
      </c>
      <c r="BW30" s="1">
        <v>47.9936442111689</v>
      </c>
      <c r="BX30" s="1">
        <v>77.879058040728</v>
      </c>
      <c r="BY30" s="1">
        <v>20.8308333052957</v>
      </c>
      <c r="BZ30" s="1">
        <v>7.61755290201656</v>
      </c>
      <c r="CA30" s="1">
        <v>17.7543985015087</v>
      </c>
      <c r="CB30" s="1">
        <v>54.8612958017346</v>
      </c>
      <c r="CC30" s="1">
        <v>78.4187743716322</v>
      </c>
      <c r="CD30" s="1">
        <v>70.1955615006423</v>
      </c>
      <c r="CE30" s="1">
        <v>49.0761482695362</v>
      </c>
      <c r="CF30" s="1">
        <v>38.4059769849229</v>
      </c>
      <c r="CG30" s="1">
        <v>70.7741682655964</v>
      </c>
      <c r="CH30" s="1">
        <v>45.7252642040082</v>
      </c>
      <c r="CI30" s="1">
        <v>75.0643830729074</v>
      </c>
      <c r="CJ30" s="1">
        <v>63.9531235680531</v>
      </c>
      <c r="CK30" s="1">
        <v>27.0768904113512</v>
      </c>
      <c r="CL30" s="1">
        <v>40.5851189234344</v>
      </c>
      <c r="CM30" s="1">
        <v>94.6836879458452</v>
      </c>
      <c r="CN30" s="1">
        <v>80.386904943557</v>
      </c>
      <c r="CO30" s="1">
        <v>45.3001399543157</v>
      </c>
      <c r="CP30" s="1">
        <v>50.2620890656086</v>
      </c>
      <c r="CQ30" s="1">
        <v>57.2250996384958</v>
      </c>
      <c r="CR30" s="1">
        <v>54.9441866982682</v>
      </c>
      <c r="CS30" s="1">
        <v>76.1338094075521</v>
      </c>
      <c r="CT30" s="1">
        <v>24.2523547424798</v>
      </c>
      <c r="CU30" s="1">
        <v>69.0845007331377</v>
      </c>
      <c r="CV30" s="1">
        <v>21.5472719990355</v>
      </c>
      <c r="CW30" s="1">
        <v>106.026332121401</v>
      </c>
      <c r="CX30" s="1">
        <v>53.806737049464</v>
      </c>
      <c r="CY30" s="1">
        <v>112.868463458388</v>
      </c>
      <c r="CZ30" s="1">
        <v>50.2673226161763</v>
      </c>
      <c r="DA30" s="1">
        <v>83.4748897633569</v>
      </c>
      <c r="DB30" s="1">
        <v>56.7675393694837</v>
      </c>
      <c r="DC30" s="1">
        <v>41.746611390806</v>
      </c>
      <c r="DD30" s="1">
        <v>61.4330319071867</v>
      </c>
      <c r="DE30" s="1">
        <v>48.6158880356313</v>
      </c>
      <c r="DF30" s="1">
        <v>42.1592163179852</v>
      </c>
      <c r="DG30" s="1">
        <v>50.3705790941731</v>
      </c>
      <c r="DH30" s="1">
        <v>23.5347560727586</v>
      </c>
      <c r="DI30" s="1">
        <v>34.265079498291</v>
      </c>
      <c r="DJ30" s="1">
        <v>18.2986263501356</v>
      </c>
      <c r="DK30" s="1">
        <v>43.0802739243037</v>
      </c>
      <c r="DL30" s="1">
        <v>108.067334386785</v>
      </c>
      <c r="DM30" s="1">
        <v>8.64856752316495</v>
      </c>
      <c r="DN30" s="1">
        <v>18.2162650701349</v>
      </c>
      <c r="DO30" s="1">
        <v>10.4515582045397</v>
      </c>
      <c r="DP30" s="1">
        <v>142.432338611091</v>
      </c>
      <c r="DQ30" s="1">
        <v>23.0817076179389</v>
      </c>
      <c r="DR30" s="1">
        <v>104.922380901518</v>
      </c>
      <c r="DS30" s="1">
        <v>62.4459063758625</v>
      </c>
      <c r="DT30" s="1">
        <v>13.2421004388794</v>
      </c>
      <c r="DU30" s="1">
        <v>34.1920110418591</v>
      </c>
      <c r="DW30" s="1">
        <v>118.124091343938</v>
      </c>
      <c r="DX30" s="1">
        <v>128.735524116508</v>
      </c>
      <c r="DY30" s="1">
        <v>61.6912002102925</v>
      </c>
      <c r="DZ30" s="1">
        <v>46.4647779965267</v>
      </c>
      <c r="EA30" s="1">
        <v>15.0749381674763</v>
      </c>
      <c r="EB30" s="1">
        <v>25.4941397942598</v>
      </c>
      <c r="EC30" s="1">
        <v>36.1570823274188</v>
      </c>
      <c r="ED30" s="1">
        <v>74.7249899706145</v>
      </c>
      <c r="EE30" s="1">
        <v>31.9071619216435</v>
      </c>
      <c r="EF30" s="1">
        <v>132.59826142051</v>
      </c>
      <c r="EG30" s="1">
        <v>198.451086119314</v>
      </c>
      <c r="EH30" s="1">
        <v>34.6541343815449</v>
      </c>
      <c r="EI30" s="1">
        <v>64.3533261527727</v>
      </c>
      <c r="EJ30" s="1">
        <v>7.00145553367323</v>
      </c>
      <c r="EK30" s="1">
        <v>108.742835503956</v>
      </c>
      <c r="EL30" s="1">
        <v>50.1494717749269</v>
      </c>
      <c r="EM30" s="1">
        <v>36.7527666460058</v>
      </c>
      <c r="EN30" s="1">
        <v>90.8048098678453</v>
      </c>
      <c r="EO30" s="1">
        <v>9.00070076363085</v>
      </c>
      <c r="EP30" s="1">
        <v>30.5722994490888</v>
      </c>
      <c r="EQ30" s="1">
        <v>11.2614992885936</v>
      </c>
      <c r="ER30" s="1">
        <v>75.4322552999365</v>
      </c>
      <c r="ES30" s="1">
        <v>161.026932316201</v>
      </c>
      <c r="ET30" s="1">
        <v>96.6954750137129</v>
      </c>
      <c r="EU30" s="1">
        <v>46.5498618862811</v>
      </c>
      <c r="EV30" s="1">
        <v>100.722916850558</v>
      </c>
      <c r="EW30" s="1">
        <v>24.3948030978487</v>
      </c>
      <c r="EX30" s="1">
        <v>96.260143511941</v>
      </c>
      <c r="EY30" s="1">
        <v>27.2379250054067</v>
      </c>
      <c r="EZ30" s="1">
        <v>16.9419665549031</v>
      </c>
      <c r="FB30" s="1">
        <v>22.3221397118196</v>
      </c>
      <c r="FC30" s="1">
        <v>69.8122220720564</v>
      </c>
      <c r="FD30" s="1">
        <v>84.94663592436</v>
      </c>
      <c r="FE30" s="1">
        <v>20.0499287320479</v>
      </c>
      <c r="FF30" s="1">
        <v>30.0178499135322</v>
      </c>
      <c r="FG30" s="1">
        <v>89.2896105726809</v>
      </c>
      <c r="FH30" s="1">
        <v>18.1524529134788</v>
      </c>
      <c r="FI30" s="1">
        <v>49.458584158754</v>
      </c>
      <c r="FJ30" s="1">
        <v>52.6782876662736</v>
      </c>
      <c r="FK30" s="1">
        <v>8.5900087013779</v>
      </c>
      <c r="FL30" s="1">
        <v>18.5153015158804</v>
      </c>
      <c r="FM30" s="1">
        <v>59.6028624018978</v>
      </c>
      <c r="FN30" s="1">
        <v>95.0820437164773</v>
      </c>
      <c r="FO30" s="1">
        <v>11.1262461140373</v>
      </c>
      <c r="FP30" s="1">
        <v>51.8280953906831</v>
      </c>
      <c r="FQ30" s="1">
        <v>34.0155542037005</v>
      </c>
      <c r="FR30" s="1">
        <v>29.3433092558438</v>
      </c>
      <c r="FS30" s="1">
        <v>38.2873090815714</v>
      </c>
      <c r="FT30" s="1">
        <v>39.1726129737145</v>
      </c>
      <c r="FU30" s="1">
        <v>104.758296319741</v>
      </c>
      <c r="FV30" s="1">
        <v>64.8867664596667</v>
      </c>
      <c r="FW30" s="1">
        <v>190.519033555358</v>
      </c>
      <c r="FX30" s="1">
        <v>65.8625913710767</v>
      </c>
      <c r="FY30" s="1">
        <v>4.20855618870912</v>
      </c>
      <c r="FZ30" s="1">
        <v>38.5286441053286</v>
      </c>
      <c r="GA30" s="1">
        <v>51.7040310846458</v>
      </c>
      <c r="GB30" s="1">
        <v>91.358538418206</v>
      </c>
      <c r="GC30" s="1">
        <v>62.3080877606024</v>
      </c>
      <c r="GD30" s="1">
        <v>27.899919080579</v>
      </c>
      <c r="GE30" s="1">
        <v>102.679337184912</v>
      </c>
      <c r="GF30" s="1">
        <v>20.9156089946494</v>
      </c>
      <c r="GG30" s="1">
        <v>162.187273183781</v>
      </c>
      <c r="GH30" s="1">
        <v>87.4160240680094</v>
      </c>
      <c r="GI30" s="1">
        <v>36.2878985353955</v>
      </c>
      <c r="GJ30" s="1">
        <v>65.2832283296672</v>
      </c>
      <c r="GK30" s="1">
        <v>29.3255644763132</v>
      </c>
      <c r="GL30" s="1">
        <v>194.959285554432</v>
      </c>
      <c r="GM30" s="1">
        <v>41.2118406191639</v>
      </c>
      <c r="GN30" s="1">
        <v>55.7694920603073</v>
      </c>
      <c r="GO30" s="1">
        <v>104.033546670197</v>
      </c>
      <c r="GP30" s="1">
        <v>24.8109920592535</v>
      </c>
      <c r="GQ30" s="1">
        <v>35.3236323246709</v>
      </c>
      <c r="GR30" s="1">
        <v>22.4579420666311</v>
      </c>
      <c r="GS30" s="1">
        <v>27.2689806977467</v>
      </c>
      <c r="GT30" s="1">
        <v>40.236127915065</v>
      </c>
      <c r="GU30" s="1">
        <v>20.9351927935767</v>
      </c>
      <c r="GV30" s="1">
        <v>45.3799191597479</v>
      </c>
      <c r="GW30" s="1">
        <v>61.6606439167803</v>
      </c>
      <c r="GX30" s="1">
        <v>90.6985010512332</v>
      </c>
      <c r="GY30" s="1">
        <v>10.3119546136316</v>
      </c>
      <c r="GZ30" s="1">
        <v>18.4095941380143</v>
      </c>
      <c r="HA30" s="1">
        <v>24.0120759012663</v>
      </c>
      <c r="HB30" s="1">
        <v>26.6647843091158</v>
      </c>
      <c r="HC30" s="1">
        <v>92.94023840768</v>
      </c>
      <c r="HD30" s="1">
        <v>17.9645242318199</v>
      </c>
      <c r="HE30" s="1">
        <v>51.8468867821684</v>
      </c>
      <c r="HF30" s="1">
        <v>185.452027899749</v>
      </c>
      <c r="HG30" s="1">
        <v>12.8819308176553</v>
      </c>
      <c r="HH30" s="1">
        <v>72.7747466363464</v>
      </c>
      <c r="HI30" s="1">
        <v>18.9578299960276</v>
      </c>
      <c r="HJ30" s="1">
        <v>55.8027602891471</v>
      </c>
      <c r="HK30" s="1">
        <v>38.9664302520077</v>
      </c>
      <c r="HL30" s="1">
        <v>0.986990823363983</v>
      </c>
      <c r="HM30" s="1">
        <v>10.791519739862</v>
      </c>
      <c r="HN30" s="1">
        <v>23.8161410299322</v>
      </c>
      <c r="HO30" s="1">
        <v>61.9210648829842</v>
      </c>
      <c r="HP30" s="1">
        <v>34.6141866462125</v>
      </c>
      <c r="HQ30" s="1">
        <v>261.723095848447</v>
      </c>
      <c r="HR30" s="1">
        <v>58.6231407870492</v>
      </c>
      <c r="HS30" s="1">
        <v>40.5855488494592</v>
      </c>
      <c r="HT30" s="1">
        <v>26.6916731204053</v>
      </c>
      <c r="HU30" s="1">
        <v>33.5242053330519</v>
      </c>
      <c r="HV30" s="1">
        <v>79.8885529116586</v>
      </c>
      <c r="HW30" s="1">
        <v>22.2073822628086</v>
      </c>
      <c r="HX30" s="1">
        <v>30.9668617470538</v>
      </c>
      <c r="HY30" s="1">
        <v>64.0151847651498</v>
      </c>
      <c r="HZ30" s="1">
        <v>26.6998591072696</v>
      </c>
      <c r="IA30" s="1">
        <v>97.4946111289456</v>
      </c>
      <c r="IB30" s="1">
        <v>16.404102877305</v>
      </c>
      <c r="IC30" s="1">
        <v>36.8168958793347</v>
      </c>
      <c r="ID30" s="1">
        <v>63.41976306469</v>
      </c>
      <c r="IE30" s="1">
        <v>65.7069488753224</v>
      </c>
      <c r="IF30" s="1">
        <v>34.1281347264935</v>
      </c>
      <c r="IG30" s="1">
        <v>52.1303822781568</v>
      </c>
      <c r="IH30" s="1">
        <v>92.8938840270424</v>
      </c>
      <c r="II30" s="1">
        <v>25.6368936113408</v>
      </c>
      <c r="IJ30" s="1">
        <v>52.6906945554698</v>
      </c>
      <c r="IK30" s="1">
        <v>181.605436462237</v>
      </c>
      <c r="IL30" s="1">
        <v>57.0723891099952</v>
      </c>
      <c r="IM30" s="1">
        <v>22.810118244264</v>
      </c>
      <c r="IN30" s="1">
        <v>41.0270420065196</v>
      </c>
      <c r="IO30" s="1">
        <v>383.317618960426</v>
      </c>
      <c r="IP30" s="1">
        <v>6.87535607801251</v>
      </c>
      <c r="IQ30" s="1">
        <v>75.5915860487415</v>
      </c>
      <c r="IR30" s="1">
        <v>95.8995054368004</v>
      </c>
      <c r="IS30" s="1">
        <v>167.315983072906</v>
      </c>
      <c r="IT30" s="1">
        <v>50.6608670855083</v>
      </c>
      <c r="IU30" s="1">
        <v>41.2444103401891</v>
      </c>
      <c r="IV30" s="1">
        <v>46.7832530526439</v>
      </c>
      <c r="IW30" s="1">
        <v>25.6744814856759</v>
      </c>
      <c r="IX30" s="1">
        <v>89.7246324655722</v>
      </c>
      <c r="IY30" s="1">
        <v>99.8924231943451</v>
      </c>
      <c r="IZ30" s="1">
        <v>58.9789415859908</v>
      </c>
      <c r="JA30" s="1">
        <v>131.439612091584</v>
      </c>
      <c r="JB30" s="1">
        <v>34.2165655676274</v>
      </c>
      <c r="JC30" s="1">
        <v>128.655081651671</v>
      </c>
      <c r="JD30" s="1">
        <v>98.3591667854959</v>
      </c>
      <c r="JE30" s="1">
        <v>39.6942983977787</v>
      </c>
      <c r="JF30" s="1">
        <v>47.5229867293547</v>
      </c>
      <c r="JG30" s="1">
        <v>13.4693254925947</v>
      </c>
      <c r="JH30" s="1">
        <v>140.7817964906</v>
      </c>
      <c r="JI30" s="1">
        <v>91.6019505160721</v>
      </c>
      <c r="JJ30" s="1">
        <v>100.247456985042</v>
      </c>
      <c r="JK30" s="1">
        <v>39.2900739500576</v>
      </c>
      <c r="JL30" s="1">
        <v>15.4016677847181</v>
      </c>
      <c r="JM30" s="1">
        <v>80.2577100935011</v>
      </c>
      <c r="JN30" s="1">
        <v>50.2485498878224</v>
      </c>
      <c r="JO30" s="1">
        <v>57.8629516277976</v>
      </c>
      <c r="JP30" s="1">
        <v>33.5208884309022</v>
      </c>
      <c r="JQ30" s="1">
        <v>144.925623690672</v>
      </c>
      <c r="JR30" s="1">
        <v>30.1848939348883</v>
      </c>
      <c r="JS30" s="1">
        <v>55.6799771304829</v>
      </c>
      <c r="JT30" s="1">
        <v>91.6932285682697</v>
      </c>
      <c r="JU30" s="1">
        <v>54.2426008099208</v>
      </c>
      <c r="JV30" s="1">
        <v>46.1823058753124</v>
      </c>
      <c r="JW30" s="1">
        <v>37.6760688061547</v>
      </c>
      <c r="JX30" s="1">
        <v>115.346027067802</v>
      </c>
      <c r="JY30" s="1">
        <v>69.120300503841</v>
      </c>
      <c r="JZ30" s="1">
        <v>76.8621234327939</v>
      </c>
      <c r="KA30" s="1">
        <v>30.7191641308104</v>
      </c>
      <c r="KB30" s="1">
        <v>73.391675023003</v>
      </c>
      <c r="KC30" s="1">
        <v>38.9884944275588</v>
      </c>
      <c r="KD30" s="1">
        <v>107.245786353685</v>
      </c>
      <c r="KE30" s="1">
        <v>84.805238087972</v>
      </c>
      <c r="KF30" s="1">
        <v>84.7221425374349</v>
      </c>
      <c r="KG30" s="1">
        <v>44.3583067870728</v>
      </c>
      <c r="KH30" s="1">
        <v>32.2885360328079</v>
      </c>
      <c r="KI30" s="1">
        <v>134.595476422991</v>
      </c>
      <c r="KJ30" s="1">
        <v>54.8616534245666</v>
      </c>
      <c r="KK30" s="1">
        <v>34.3997601782782</v>
      </c>
      <c r="KL30" s="1">
        <v>44.9881861961037</v>
      </c>
      <c r="KM30" s="1">
        <v>50.4343664003625</v>
      </c>
      <c r="KN30" s="1">
        <v>38.4867885029624</v>
      </c>
      <c r="KO30" s="1">
        <v>51.6358992642056</v>
      </c>
      <c r="KP30" s="1">
        <v>12.4965893723575</v>
      </c>
      <c r="KQ30" s="1">
        <v>19.2943304970001</v>
      </c>
      <c r="KR30" s="1">
        <v>22.0316500557501</v>
      </c>
      <c r="KS30" s="1">
        <v>82.6744617415795</v>
      </c>
      <c r="KT30" s="1">
        <v>31.2429288039415</v>
      </c>
      <c r="KU30" s="1">
        <v>60.5581678430769</v>
      </c>
      <c r="KV30" s="1">
        <v>38.748073284128</v>
      </c>
      <c r="KW30" s="1">
        <v>49.9178742908364</v>
      </c>
      <c r="KX30" s="1">
        <v>107.134378624084</v>
      </c>
      <c r="KY30" s="1">
        <v>44.075456722064</v>
      </c>
      <c r="KZ30" s="1">
        <v>12.5826062833159</v>
      </c>
      <c r="LA30" s="1">
        <v>31.3228030945484</v>
      </c>
      <c r="LB30" s="1">
        <v>32.6425663043382</v>
      </c>
      <c r="LC30" s="1">
        <v>44.9461781810316</v>
      </c>
      <c r="LD30" s="1">
        <v>55.517328258535</v>
      </c>
      <c r="LE30" s="1">
        <v>124.107388374773</v>
      </c>
      <c r="LF30" s="1">
        <v>21.1912695886963</v>
      </c>
      <c r="LG30" s="1">
        <v>40.7114252451882</v>
      </c>
      <c r="LH30" s="1">
        <v>31.6124877619425</v>
      </c>
      <c r="LI30" s="1">
        <v>33.6788678293926</v>
      </c>
      <c r="LJ30" s="1">
        <v>51.3449999491374</v>
      </c>
      <c r="LK30" s="1">
        <v>170.856776274878</v>
      </c>
      <c r="LL30" s="1">
        <v>53.024318023883</v>
      </c>
      <c r="LM30" s="1">
        <v>88.833973086825</v>
      </c>
      <c r="LN30" s="1">
        <v>121.186703381268</v>
      </c>
      <c r="LO30" s="1">
        <v>11.2625590998352</v>
      </c>
      <c r="LP30" s="1">
        <v>117.952049219291</v>
      </c>
      <c r="LQ30" s="1">
        <v>32.9630085333566</v>
      </c>
      <c r="LR30" s="1">
        <v>27.4433334895543</v>
      </c>
      <c r="LS30" s="1">
        <v>34.7320179518176</v>
      </c>
      <c r="LT30" s="1">
        <v>12.4259533978185</v>
      </c>
      <c r="LU30" s="1">
        <v>17.9652324165959</v>
      </c>
      <c r="LV30" s="1">
        <v>30.3174051810909</v>
      </c>
      <c r="LW30" s="1">
        <v>79.0059012217264</v>
      </c>
      <c r="LX30" s="1">
        <v>25.7489354209926</v>
      </c>
      <c r="LZ30" s="1">
        <v>172.065917384008</v>
      </c>
      <c r="MA30" s="1">
        <v>38.9881750436642</v>
      </c>
      <c r="MB30" s="1">
        <v>13.9971357893672</v>
      </c>
      <c r="MC30" s="1">
        <v>19.2848008887527</v>
      </c>
      <c r="MD30" s="1">
        <v>3.35101673303335</v>
      </c>
      <c r="ME30" s="1">
        <v>35.5815734249868</v>
      </c>
      <c r="MF30" s="1">
        <v>55.8029347298514</v>
      </c>
      <c r="MG30" s="1">
        <v>14.3216397690047</v>
      </c>
      <c r="MH30" s="1">
        <v>23.8607602356011</v>
      </c>
      <c r="MI30" s="1">
        <v>15.4147219176873</v>
      </c>
      <c r="MJ30" s="1">
        <v>38.5854761941092</v>
      </c>
      <c r="MK30" s="1">
        <v>37.0434706103624</v>
      </c>
      <c r="ML30" s="1">
        <v>32.9065366534156</v>
      </c>
      <c r="MM30" s="1">
        <v>39.1461821688767</v>
      </c>
    </row>
    <row r="31">
      <c r="A31" s="1">
        <v>2016.0</v>
      </c>
      <c r="B31" s="1">
        <v>6.0</v>
      </c>
      <c r="C31" s="1">
        <v>22.1327065543069</v>
      </c>
      <c r="D31" s="1">
        <v>42.1859881056796</v>
      </c>
      <c r="E31" s="1">
        <v>32.6265105516991</v>
      </c>
      <c r="F31" s="1">
        <v>102.339610591078</v>
      </c>
      <c r="G31" s="1">
        <v>96.6254546425559</v>
      </c>
      <c r="H31" s="1">
        <v>48.0568675827367</v>
      </c>
      <c r="I31" s="1">
        <v>33.2093393910293</v>
      </c>
      <c r="J31" s="1">
        <v>73.2117668973289</v>
      </c>
      <c r="K31" s="1">
        <v>56.4831816933372</v>
      </c>
      <c r="L31" s="1">
        <v>39.7212889083794</v>
      </c>
      <c r="M31" s="1">
        <v>49.3608701691485</v>
      </c>
      <c r="N31" s="1">
        <v>8.58130099172901</v>
      </c>
      <c r="O31" s="1">
        <v>28.3890065872239</v>
      </c>
      <c r="P31" s="1">
        <v>43.6313525612719</v>
      </c>
      <c r="Q31" s="1">
        <v>71.4310722259195</v>
      </c>
      <c r="R31" s="1">
        <v>53.9513633901423</v>
      </c>
      <c r="S31" s="1">
        <v>55.4780062551583</v>
      </c>
      <c r="T31" s="1">
        <v>61.6920433863712</v>
      </c>
      <c r="U31" s="1">
        <v>21.6672482727423</v>
      </c>
      <c r="V31" s="1">
        <v>44.3105136800043</v>
      </c>
      <c r="W31" s="1">
        <v>119.14555881194</v>
      </c>
      <c r="X31" s="1">
        <v>80.7970842781572</v>
      </c>
      <c r="Y31" s="1">
        <v>88.5089605668201</v>
      </c>
      <c r="Z31" s="1">
        <v>35.8128180937334</v>
      </c>
      <c r="AA31" s="1">
        <v>99.1724574620349</v>
      </c>
      <c r="AB31" s="1">
        <v>45.4699859437693</v>
      </c>
      <c r="AC31" s="1">
        <v>107.142592021257</v>
      </c>
      <c r="AD31" s="1">
        <v>13.4314095519729</v>
      </c>
      <c r="AE31" s="1">
        <v>53.4428938641528</v>
      </c>
      <c r="AF31" s="1">
        <v>129.671065003108</v>
      </c>
      <c r="AG31" s="1">
        <v>64.6981449380565</v>
      </c>
      <c r="AH31" s="1">
        <v>55.4544419405541</v>
      </c>
      <c r="AI31" s="1">
        <v>760.674098621715</v>
      </c>
      <c r="AJ31" s="1">
        <v>118.179065901467</v>
      </c>
      <c r="AK31" s="1">
        <v>11.3634888164781</v>
      </c>
      <c r="AL31" s="1">
        <v>38.5581103873108</v>
      </c>
      <c r="AM31" s="1">
        <v>22.9761152116858</v>
      </c>
      <c r="AN31" s="1">
        <v>145.343142653007</v>
      </c>
      <c r="AO31" s="1">
        <v>22.2451638941755</v>
      </c>
      <c r="AP31" s="1">
        <v>33.8208497170837</v>
      </c>
      <c r="AQ31" s="1">
        <v>249.195002122359</v>
      </c>
      <c r="AR31" s="1">
        <v>32.0336815423005</v>
      </c>
      <c r="AS31" s="2">
        <v>1293.03060762882</v>
      </c>
      <c r="AT31" s="1">
        <v>279.635614199988</v>
      </c>
      <c r="AU31" s="1">
        <v>54.310645085588</v>
      </c>
      <c r="AV31" s="1">
        <v>141.697500055486</v>
      </c>
      <c r="AW31" s="1">
        <v>22.7759089903398</v>
      </c>
      <c r="AX31" s="1">
        <v>25.2388081428903</v>
      </c>
      <c r="AY31" s="1">
        <v>90.2534018128923</v>
      </c>
      <c r="AZ31" s="1">
        <v>33.3529254467613</v>
      </c>
      <c r="BA31" s="1">
        <v>27.3564479331246</v>
      </c>
      <c r="BB31" s="1">
        <v>59.5083959878471</v>
      </c>
      <c r="BC31" s="1">
        <v>60.8543070610683</v>
      </c>
      <c r="BD31" s="1">
        <v>106.469653550824</v>
      </c>
      <c r="BE31" s="1">
        <v>28.9097726995295</v>
      </c>
      <c r="BF31" s="1">
        <v>66.8542350767768</v>
      </c>
      <c r="BG31" s="1">
        <v>41.5737794642478</v>
      </c>
      <c r="BH31" s="1">
        <v>21.8199908800929</v>
      </c>
      <c r="BI31" s="1">
        <v>59.2098848756211</v>
      </c>
      <c r="BJ31" s="1">
        <v>119.355894832345</v>
      </c>
      <c r="BK31" s="1">
        <v>55.5022061759004</v>
      </c>
      <c r="BL31" s="1">
        <v>58.3654196450443</v>
      </c>
      <c r="BM31" s="1">
        <v>104.649865869525</v>
      </c>
      <c r="BN31" s="1">
        <v>25.7883031646639</v>
      </c>
      <c r="BO31" s="1">
        <v>67.9601793001041</v>
      </c>
      <c r="BP31" s="1">
        <v>8.19202722202648</v>
      </c>
      <c r="BQ31" s="1">
        <v>90.4429890116004</v>
      </c>
      <c r="BR31" s="1">
        <v>33.8606152467246</v>
      </c>
      <c r="BS31" s="1">
        <v>17.4982949596236</v>
      </c>
      <c r="BT31" s="1">
        <v>57.1575343482087</v>
      </c>
      <c r="BU31" s="1">
        <v>34.2051792811494</v>
      </c>
      <c r="BV31" s="1">
        <v>131.572372356994</v>
      </c>
      <c r="BW31" s="1">
        <v>47.4675669291762</v>
      </c>
      <c r="BX31" s="1">
        <v>80.7498877057055</v>
      </c>
      <c r="BY31" s="1">
        <v>21.8491210581714</v>
      </c>
      <c r="BZ31" s="1">
        <v>7.79861609430964</v>
      </c>
      <c r="CA31" s="1">
        <v>18.2856606012699</v>
      </c>
      <c r="CB31" s="1">
        <v>54.0018996687563</v>
      </c>
      <c r="CC31" s="1">
        <v>73.4661573312154</v>
      </c>
      <c r="CD31" s="1">
        <v>71.181110495628</v>
      </c>
      <c r="CE31" s="1">
        <v>51.1856160069318</v>
      </c>
      <c r="CF31" s="1">
        <v>35.3615442365862</v>
      </c>
      <c r="CG31" s="1">
        <v>73.1035662798129</v>
      </c>
      <c r="CH31" s="1">
        <v>44.9796920266888</v>
      </c>
      <c r="CI31" s="1">
        <v>82.2916037324996</v>
      </c>
      <c r="CJ31" s="1">
        <v>65.4231200485293</v>
      </c>
      <c r="CK31" s="1">
        <v>28.1042563099736</v>
      </c>
      <c r="CL31" s="1">
        <v>41.0210509322361</v>
      </c>
      <c r="CM31" s="1">
        <v>91.2656450385593</v>
      </c>
      <c r="CN31" s="1">
        <v>91.6750001040372</v>
      </c>
      <c r="CO31" s="1">
        <v>48.2834160167606</v>
      </c>
      <c r="CP31" s="1">
        <v>52.270240328456</v>
      </c>
      <c r="CQ31" s="1">
        <v>60.1778585077398</v>
      </c>
      <c r="CR31" s="1">
        <v>57.2833403628917</v>
      </c>
      <c r="CS31" s="1">
        <v>76.2034093683416</v>
      </c>
      <c r="CT31" s="1">
        <v>26.3881592456651</v>
      </c>
      <c r="CU31" s="1">
        <v>73.3311470619899</v>
      </c>
      <c r="CV31" s="1">
        <v>21.6426833631507</v>
      </c>
      <c r="CW31" s="1">
        <v>108.100792144017</v>
      </c>
      <c r="CX31" s="1">
        <v>56.5306592247943</v>
      </c>
      <c r="CY31" s="1">
        <v>114.518484615147</v>
      </c>
      <c r="CZ31" s="1">
        <v>52.3106895018089</v>
      </c>
      <c r="DA31" s="1">
        <v>82.7873285035408</v>
      </c>
      <c r="DB31" s="1">
        <v>54.6024684236096</v>
      </c>
      <c r="DC31" s="1">
        <v>41.7070599772778</v>
      </c>
      <c r="DD31" s="1">
        <v>62.5934265741798</v>
      </c>
      <c r="DE31" s="1">
        <v>46.2074670348666</v>
      </c>
      <c r="DF31" s="1">
        <v>42.9772881815155</v>
      </c>
      <c r="DG31" s="1">
        <v>50.0361592160759</v>
      </c>
      <c r="DH31" s="1">
        <v>24.5479639036926</v>
      </c>
      <c r="DI31" s="1">
        <v>33.1211362318559</v>
      </c>
      <c r="DJ31" s="1">
        <v>18.3623905143058</v>
      </c>
      <c r="DK31" s="1">
        <v>43.7424735260131</v>
      </c>
      <c r="DL31" s="1">
        <v>102.513048835991</v>
      </c>
      <c r="DM31" s="1">
        <v>8.44973913533908</v>
      </c>
      <c r="DN31" s="1">
        <v>17.7814657721309</v>
      </c>
      <c r="DO31" s="1">
        <v>10.0799026188294</v>
      </c>
      <c r="DP31" s="1">
        <v>140.223845140325</v>
      </c>
      <c r="DQ31" s="1">
        <v>23.5945280103388</v>
      </c>
      <c r="DR31" s="1">
        <v>115.891363664107</v>
      </c>
      <c r="DS31" s="1">
        <v>63.6486687393232</v>
      </c>
      <c r="DT31" s="1">
        <v>13.4388263063943</v>
      </c>
      <c r="DU31" s="1">
        <v>34.9647283266832</v>
      </c>
      <c r="DW31" s="1">
        <v>114.721429026096</v>
      </c>
      <c r="DX31" s="1">
        <v>130.655919018231</v>
      </c>
      <c r="DY31" s="1">
        <v>61.1985145030246</v>
      </c>
      <c r="DZ31" s="1">
        <v>48.3146263009429</v>
      </c>
      <c r="EA31" s="1">
        <v>16.1665160595104</v>
      </c>
      <c r="EB31" s="1">
        <v>24.2796391505352</v>
      </c>
      <c r="EC31" s="1">
        <v>35.8875410572582</v>
      </c>
      <c r="ED31" s="1">
        <v>76.1073634419289</v>
      </c>
      <c r="EE31" s="1">
        <v>33.1245770379006</v>
      </c>
      <c r="EF31" s="1">
        <v>125.560614520479</v>
      </c>
      <c r="EG31" s="1">
        <v>194.347749084576</v>
      </c>
      <c r="EH31" s="1">
        <v>37.7516702212726</v>
      </c>
      <c r="EI31" s="1">
        <v>64.3550135491308</v>
      </c>
      <c r="EJ31" s="1">
        <v>6.66312807452912</v>
      </c>
      <c r="EK31" s="1">
        <v>104.774126124972</v>
      </c>
      <c r="EL31" s="1">
        <v>50.478036671079</v>
      </c>
      <c r="EM31" s="1">
        <v>36.342281079757</v>
      </c>
      <c r="EN31" s="1">
        <v>92.3298849799729</v>
      </c>
      <c r="EO31" s="1">
        <v>9.93049439220105</v>
      </c>
      <c r="EP31" s="1">
        <v>28.3051105172324</v>
      </c>
      <c r="EQ31" s="1">
        <v>11.4356523612258</v>
      </c>
      <c r="ER31" s="1">
        <v>79.2115017777053</v>
      </c>
      <c r="ES31" s="1">
        <v>173.815086070111</v>
      </c>
      <c r="ET31" s="1">
        <v>99.055236743968</v>
      </c>
      <c r="EU31" s="1">
        <v>46.1013426856536</v>
      </c>
      <c r="EV31" s="1">
        <v>102.310561709861</v>
      </c>
      <c r="EW31" s="1">
        <v>25.6144101311924</v>
      </c>
      <c r="EX31" s="1">
        <v>99.9304362644266</v>
      </c>
      <c r="EY31" s="1">
        <v>27.7389253794026</v>
      </c>
      <c r="EZ31" s="1">
        <v>17.1395338648792</v>
      </c>
      <c r="FB31" s="1">
        <v>22.9734133923404</v>
      </c>
      <c r="FC31" s="1">
        <v>71.4596463983709</v>
      </c>
      <c r="FD31" s="1">
        <v>86.1503173223114</v>
      </c>
      <c r="FE31" s="1">
        <v>18.9877925948593</v>
      </c>
      <c r="FF31" s="1">
        <v>32.4337251947697</v>
      </c>
      <c r="FG31" s="1">
        <v>92.2018495504719</v>
      </c>
      <c r="FH31" s="1">
        <v>18.359122202053</v>
      </c>
      <c r="FI31" s="1">
        <v>49.4564908531672</v>
      </c>
      <c r="FJ31" s="1">
        <v>53.6255256256067</v>
      </c>
      <c r="FK31" s="1">
        <v>8.36764540234775</v>
      </c>
      <c r="FL31" s="1">
        <v>19.1525119473706</v>
      </c>
      <c r="FM31" s="1">
        <v>62.5858938185971</v>
      </c>
      <c r="FN31" s="1">
        <v>98.5638560646306</v>
      </c>
      <c r="FO31" s="1">
        <v>11.5491068790844</v>
      </c>
      <c r="FP31" s="1">
        <v>49.5304545489224</v>
      </c>
      <c r="FQ31" s="1">
        <v>34.2103238811267</v>
      </c>
      <c r="FR31" s="1">
        <v>30.0566826120559</v>
      </c>
      <c r="FS31" s="1">
        <v>38.3402703675413</v>
      </c>
      <c r="FT31" s="1">
        <v>40.5568867601883</v>
      </c>
      <c r="FU31" s="1">
        <v>106.745055149008</v>
      </c>
      <c r="FV31" s="1">
        <v>64.1574134638405</v>
      </c>
      <c r="FW31" s="1">
        <v>191.579280975079</v>
      </c>
      <c r="FX31" s="1">
        <v>66.695563389414</v>
      </c>
      <c r="FY31" s="1">
        <v>4.72299513533543</v>
      </c>
      <c r="FZ31" s="1">
        <v>37.1559102497875</v>
      </c>
      <c r="GA31" s="1">
        <v>50.1316859387326</v>
      </c>
      <c r="GB31" s="1">
        <v>89.5295222557349</v>
      </c>
      <c r="GC31" s="1">
        <v>61.3886680325293</v>
      </c>
      <c r="GD31" s="1">
        <v>27.456794440208</v>
      </c>
      <c r="GE31" s="1">
        <v>98.7558327897488</v>
      </c>
      <c r="GF31" s="1">
        <v>22.2381615161558</v>
      </c>
      <c r="GG31" s="1">
        <v>169.975382626957</v>
      </c>
      <c r="GH31" s="1">
        <v>89.6401259363238</v>
      </c>
      <c r="GI31" s="1">
        <v>36.4337020026701</v>
      </c>
      <c r="GJ31" s="1">
        <v>68.2373765841658</v>
      </c>
      <c r="GK31" s="1">
        <v>28.2170689701754</v>
      </c>
      <c r="GL31" s="1">
        <v>193.818408619274</v>
      </c>
      <c r="GM31" s="1">
        <v>42.7166964575791</v>
      </c>
      <c r="GN31" s="1">
        <v>57.378798108811</v>
      </c>
      <c r="GO31" s="1">
        <v>105.421238928273</v>
      </c>
      <c r="GP31" s="1">
        <v>25.7579545974732</v>
      </c>
      <c r="GQ31" s="1">
        <v>36.7592339262245</v>
      </c>
      <c r="GR31" s="1">
        <v>23.162119543878</v>
      </c>
      <c r="GS31" s="1">
        <v>26.834881169711</v>
      </c>
      <c r="GT31" s="1">
        <v>41.7102924194697</v>
      </c>
      <c r="GU31" s="1">
        <v>20.1904547272016</v>
      </c>
      <c r="GV31" s="1">
        <v>45.5004130434276</v>
      </c>
      <c r="GW31" s="1">
        <v>58.7209635721193</v>
      </c>
      <c r="GX31" s="1">
        <v>91.7482013219224</v>
      </c>
      <c r="GY31" s="1">
        <v>12.4321830676814</v>
      </c>
      <c r="GZ31" s="1">
        <v>18.6077581985169</v>
      </c>
      <c r="HA31" s="1">
        <v>25.1097316904966</v>
      </c>
      <c r="HB31" s="1">
        <v>28.5745290800618</v>
      </c>
      <c r="HC31" s="1">
        <v>94.537954677235</v>
      </c>
      <c r="HD31" s="1">
        <v>18.9533295710737</v>
      </c>
      <c r="HE31" s="1">
        <v>48.9757000033135</v>
      </c>
      <c r="HF31" s="1">
        <v>188.231275841693</v>
      </c>
      <c r="HG31" s="1">
        <v>12.6963741709118</v>
      </c>
      <c r="HH31" s="1">
        <v>70.4598978303783</v>
      </c>
      <c r="HI31" s="1">
        <v>19.6989911207563</v>
      </c>
      <c r="HJ31" s="1">
        <v>55.214368109572</v>
      </c>
      <c r="HK31" s="1">
        <v>40.5674363226863</v>
      </c>
      <c r="HL31" s="1">
        <v>1.14821759803676</v>
      </c>
      <c r="HM31" s="1">
        <v>10.3876723524738</v>
      </c>
      <c r="HN31" s="1">
        <v>26.794627169914</v>
      </c>
      <c r="HO31" s="1">
        <v>61.4301196049587</v>
      </c>
      <c r="HP31" s="1">
        <v>34.3505674423605</v>
      </c>
      <c r="HQ31" s="1">
        <v>262.780455502597</v>
      </c>
      <c r="HR31" s="1">
        <v>58.8079024388109</v>
      </c>
      <c r="HS31" s="1">
        <v>42.66617654605</v>
      </c>
      <c r="HT31" s="1">
        <v>25.8988294578041</v>
      </c>
      <c r="HU31" s="1">
        <v>33.1558681542465</v>
      </c>
      <c r="HV31" s="1">
        <v>80.3891282668825</v>
      </c>
      <c r="HW31" s="1">
        <v>22.9978095424701</v>
      </c>
      <c r="HX31" s="1">
        <v>30.764302750668</v>
      </c>
      <c r="HY31" s="1">
        <v>65.2543905782004</v>
      </c>
      <c r="HZ31" s="1">
        <v>26.1121730621329</v>
      </c>
      <c r="IA31" s="1">
        <v>97.3540138938642</v>
      </c>
      <c r="IB31" s="1">
        <v>17.0344205463724</v>
      </c>
      <c r="IC31" s="1">
        <v>38.7787411722839</v>
      </c>
      <c r="ID31" s="1">
        <v>64.0030355902132</v>
      </c>
      <c r="IE31" s="1">
        <v>64.2906848646615</v>
      </c>
      <c r="IF31" s="1">
        <v>34.7002878456437</v>
      </c>
      <c r="IG31" s="1">
        <v>55.0466459420681</v>
      </c>
      <c r="IH31" s="1">
        <v>92.1502670888406</v>
      </c>
      <c r="II31" s="1">
        <v>26.0725186532391</v>
      </c>
      <c r="IJ31" s="1">
        <v>50.5439338945918</v>
      </c>
      <c r="IK31" s="1">
        <v>175.733764555723</v>
      </c>
      <c r="IL31" s="1">
        <v>57.6422930563997</v>
      </c>
      <c r="IM31" s="1">
        <v>22.9144421411654</v>
      </c>
      <c r="IN31" s="1">
        <v>42.3034856840168</v>
      </c>
      <c r="IO31" s="1">
        <v>368.705909035422</v>
      </c>
      <c r="IP31" s="1">
        <v>6.81188279426799</v>
      </c>
      <c r="IQ31" s="1">
        <v>77.9884504888971</v>
      </c>
      <c r="IR31" s="1">
        <v>98.5536467440881</v>
      </c>
      <c r="IS31" s="1">
        <v>161.706381305279</v>
      </c>
      <c r="IT31" s="1">
        <v>49.7787417309827</v>
      </c>
      <c r="IU31" s="1">
        <v>42.5095420103735</v>
      </c>
      <c r="IV31" s="1">
        <v>46.3967541823835</v>
      </c>
      <c r="IW31" s="1">
        <v>25.2960576163514</v>
      </c>
      <c r="IX31" s="1">
        <v>89.4913228330187</v>
      </c>
      <c r="IY31" s="1">
        <v>110.055825596739</v>
      </c>
      <c r="IZ31" s="1">
        <v>61.0985770054057</v>
      </c>
      <c r="JA31" s="1">
        <v>126.991317477307</v>
      </c>
      <c r="JB31" s="1">
        <v>35.3672721056374</v>
      </c>
      <c r="JC31" s="1">
        <v>131.233538629485</v>
      </c>
      <c r="JD31" s="1">
        <v>99.2739934844939</v>
      </c>
      <c r="JE31" s="1">
        <v>41.685144009762</v>
      </c>
      <c r="JF31" s="1">
        <v>45.4378839484256</v>
      </c>
      <c r="JG31" s="1">
        <v>15.7529377056091</v>
      </c>
      <c r="JH31" s="1">
        <v>137.630661950503</v>
      </c>
      <c r="JI31" s="1">
        <v>91.4773751738764</v>
      </c>
      <c r="JJ31" s="1">
        <v>104.180682395211</v>
      </c>
      <c r="JK31" s="1">
        <v>39.4827639474618</v>
      </c>
      <c r="JL31" s="1">
        <v>16.066897279369</v>
      </c>
      <c r="JM31" s="1">
        <v>82.5413478764209</v>
      </c>
      <c r="JN31" s="1">
        <v>51.5150584783721</v>
      </c>
      <c r="JO31" s="1">
        <v>53.919343887374</v>
      </c>
      <c r="JP31" s="1">
        <v>33.7353331795367</v>
      </c>
      <c r="JQ31" s="1">
        <v>145.91044307069</v>
      </c>
      <c r="JR31" s="1">
        <v>30.2270438505636</v>
      </c>
      <c r="JS31" s="1">
        <v>54.0969240376946</v>
      </c>
      <c r="JT31" s="1">
        <v>93.5630832457581</v>
      </c>
      <c r="JU31" s="1">
        <v>50.7550528545153</v>
      </c>
      <c r="JV31" s="1">
        <v>48.8268230507583</v>
      </c>
      <c r="JW31" s="1">
        <v>37.5023205368255</v>
      </c>
      <c r="JX31" s="1">
        <v>121.320283738106</v>
      </c>
      <c r="JY31" s="1">
        <v>72.0330648316181</v>
      </c>
      <c r="JZ31" s="1">
        <v>78.7283369646082</v>
      </c>
      <c r="KA31" s="1">
        <v>30.321906753797</v>
      </c>
      <c r="KB31" s="1">
        <v>73.6656298212016</v>
      </c>
      <c r="KC31" s="1">
        <v>37.3978759620629</v>
      </c>
      <c r="KD31" s="1">
        <v>107.641604048968</v>
      </c>
      <c r="KE31" s="1">
        <v>84.7552273490212</v>
      </c>
      <c r="KF31" s="1">
        <v>89.3499996878884</v>
      </c>
      <c r="KG31" s="1">
        <v>47.0643026530774</v>
      </c>
      <c r="KH31" s="1">
        <v>33.7723689382263</v>
      </c>
      <c r="KI31" s="1">
        <v>136.776591561057</v>
      </c>
      <c r="KJ31" s="1">
        <v>56.9105887376406</v>
      </c>
      <c r="KK31" s="1">
        <v>41.2967662687902</v>
      </c>
      <c r="KL31" s="1">
        <v>47.6145639684059</v>
      </c>
      <c r="KM31" s="1">
        <v>51.6154037733727</v>
      </c>
      <c r="KN31" s="1">
        <v>37.5765327597256</v>
      </c>
      <c r="KO31" s="1">
        <v>53.6455228023135</v>
      </c>
      <c r="KP31" s="1">
        <v>13.6408499594369</v>
      </c>
      <c r="KQ31" s="1">
        <v>20.2869739632846</v>
      </c>
      <c r="KR31" s="1">
        <v>21.081756803842</v>
      </c>
      <c r="KS31" s="1">
        <v>88.3013719566024</v>
      </c>
      <c r="KT31" s="1">
        <v>32.8002798040686</v>
      </c>
      <c r="KU31" s="1">
        <v>61.5269066273239</v>
      </c>
      <c r="KV31" s="1">
        <v>40.8310629777368</v>
      </c>
      <c r="KW31" s="1">
        <v>51.0154646897194</v>
      </c>
      <c r="KX31" s="1">
        <v>107.739634866606</v>
      </c>
      <c r="KY31" s="1">
        <v>44.3738740846773</v>
      </c>
      <c r="KZ31" s="1">
        <v>12.5732720345726</v>
      </c>
      <c r="LA31" s="1">
        <v>30.8576029731666</v>
      </c>
      <c r="LB31" s="1">
        <v>32.5608880876441</v>
      </c>
      <c r="LC31" s="1">
        <v>45.2436282600667</v>
      </c>
      <c r="LD31" s="1">
        <v>57.1012084194555</v>
      </c>
      <c r="LE31" s="1">
        <v>125.199697817505</v>
      </c>
      <c r="LF31" s="1">
        <v>21.3916628833209</v>
      </c>
      <c r="LG31" s="1">
        <v>40.35173308929</v>
      </c>
      <c r="LH31" s="1">
        <v>30.7088077059624</v>
      </c>
      <c r="LI31" s="1">
        <v>34.1581416358185</v>
      </c>
      <c r="LJ31" s="1">
        <v>52.8059090701016</v>
      </c>
      <c r="LK31" s="1">
        <v>163.143442166851</v>
      </c>
      <c r="LL31" s="1">
        <v>53.9832010415898</v>
      </c>
      <c r="LM31" s="1">
        <v>94.9830575762344</v>
      </c>
      <c r="LN31" s="1">
        <v>117.271026248927</v>
      </c>
      <c r="LO31" s="1">
        <v>12.2004481408455</v>
      </c>
      <c r="LP31" s="1">
        <v>114.888633313268</v>
      </c>
      <c r="LQ31" s="1">
        <v>33.2055938196309</v>
      </c>
      <c r="LR31" s="1">
        <v>26.2618180621754</v>
      </c>
      <c r="LS31" s="1">
        <v>35.4932473463679</v>
      </c>
      <c r="LT31" s="1">
        <v>12.3854003732442</v>
      </c>
      <c r="LU31" s="1">
        <v>18.8143509026638</v>
      </c>
      <c r="LV31" s="1">
        <v>31.9324058317974</v>
      </c>
      <c r="LW31" s="1">
        <v>81.3277314890502</v>
      </c>
      <c r="LX31" s="1">
        <v>25.4435364820457</v>
      </c>
      <c r="LZ31" s="1">
        <v>173.676225606803</v>
      </c>
      <c r="MA31" s="1">
        <v>40.9443778470978</v>
      </c>
      <c r="MB31" s="1">
        <v>14.676879248985</v>
      </c>
      <c r="MC31" s="1">
        <v>18.5120184262429</v>
      </c>
      <c r="MD31" s="1">
        <v>3.31325779898041</v>
      </c>
      <c r="ME31" s="1">
        <v>38.3864285308341</v>
      </c>
      <c r="MF31" s="1">
        <v>59.2589468222677</v>
      </c>
      <c r="MG31" s="1">
        <v>16.0312824470486</v>
      </c>
      <c r="MH31" s="1">
        <v>23.2655257410212</v>
      </c>
      <c r="MI31" s="1">
        <v>15.2950904202512</v>
      </c>
      <c r="MJ31" s="1">
        <v>37.6606819846413</v>
      </c>
      <c r="MK31" s="1">
        <v>36.7175929866896</v>
      </c>
      <c r="ML31" s="1">
        <v>29.7766914299107</v>
      </c>
      <c r="MM31" s="1">
        <v>42.5799374727459</v>
      </c>
    </row>
    <row r="32">
      <c r="A32" s="1">
        <v>2016.0</v>
      </c>
      <c r="B32" s="1">
        <v>7.0</v>
      </c>
      <c r="C32" s="1">
        <v>22.5676144188525</v>
      </c>
      <c r="D32" s="1">
        <v>44.3305288553248</v>
      </c>
      <c r="E32" s="1">
        <v>36.049846531614</v>
      </c>
      <c r="F32" s="1">
        <v>99.8984801531234</v>
      </c>
      <c r="G32" s="1">
        <v>97.0877502441406</v>
      </c>
      <c r="H32" s="1">
        <v>50.5704524743974</v>
      </c>
      <c r="I32" s="1">
        <v>34.0307756264465</v>
      </c>
      <c r="J32" s="1">
        <v>78.7491838770554</v>
      </c>
      <c r="K32" s="1">
        <v>56.9302499771118</v>
      </c>
      <c r="L32" s="1">
        <v>41.1415687435659</v>
      </c>
      <c r="M32" s="1">
        <v>51.6979695622948</v>
      </c>
      <c r="N32" s="1">
        <v>9.30229848925249</v>
      </c>
      <c r="O32" s="1">
        <v>29.8666934030494</v>
      </c>
      <c r="P32" s="1">
        <v>43.2557566172085</v>
      </c>
      <c r="Q32" s="1">
        <v>72.9675296046638</v>
      </c>
      <c r="R32" s="1">
        <v>55.8117502212524</v>
      </c>
      <c r="S32" s="1">
        <v>57.274126020622</v>
      </c>
      <c r="T32" s="1">
        <v>64.4437011943294</v>
      </c>
      <c r="U32" s="1">
        <v>23.3536842254253</v>
      </c>
      <c r="V32" s="1">
        <v>44.2242803134268</v>
      </c>
      <c r="W32" s="1">
        <v>126.309479386263</v>
      </c>
      <c r="X32" s="1">
        <v>78.1108046422803</v>
      </c>
      <c r="Y32" s="1">
        <v>94.7583493359471</v>
      </c>
      <c r="Z32" s="1">
        <v>37.0864624977112</v>
      </c>
      <c r="AA32" s="1">
        <v>101.384495310796</v>
      </c>
      <c r="AB32" s="1">
        <v>45.1708950509063</v>
      </c>
      <c r="AC32" s="1">
        <v>110.333914915825</v>
      </c>
      <c r="AD32" s="1">
        <v>13.4061433151514</v>
      </c>
      <c r="AE32" s="1">
        <v>53.3602762211881</v>
      </c>
      <c r="AF32" s="1">
        <v>138.058301385355</v>
      </c>
      <c r="AG32" s="1">
        <v>63.4090692892312</v>
      </c>
      <c r="AH32" s="1">
        <v>55.7100710361956</v>
      </c>
      <c r="AI32" s="1">
        <v>801.916000366211</v>
      </c>
      <c r="AJ32" s="1">
        <v>120.317924870925</v>
      </c>
      <c r="AK32" s="1">
        <v>11.4281455245048</v>
      </c>
      <c r="AL32" s="1">
        <v>40.6792985214356</v>
      </c>
      <c r="AM32" s="1">
        <v>24.0214366763405</v>
      </c>
      <c r="AN32" s="1">
        <v>150.7491647176</v>
      </c>
      <c r="AO32" s="1">
        <v>22.6761735172215</v>
      </c>
      <c r="AP32" s="1">
        <v>34.1540266051228</v>
      </c>
      <c r="AQ32" s="1">
        <v>264.332000350952</v>
      </c>
      <c r="AR32" s="1">
        <v>31.0050178990137</v>
      </c>
      <c r="AS32" s="2">
        <v>1310.2472215675</v>
      </c>
      <c r="AT32" s="1">
        <v>284.985637399616</v>
      </c>
      <c r="AU32" s="1">
        <v>56.8453219001925</v>
      </c>
      <c r="AV32" s="1">
        <v>144.56549949646</v>
      </c>
      <c r="AW32" s="1">
        <v>23.7985000133514</v>
      </c>
      <c r="AX32" s="1">
        <v>24.4199225004986</v>
      </c>
      <c r="AY32" s="1">
        <v>96.5220107511575</v>
      </c>
      <c r="AZ32" s="1">
        <v>33.3598488708426</v>
      </c>
      <c r="BA32" s="1">
        <v>27.798163132664</v>
      </c>
      <c r="BB32" s="1">
        <v>62.9309713827586</v>
      </c>
      <c r="BC32" s="1">
        <v>64.3860755578664</v>
      </c>
      <c r="BD32" s="1">
        <v>109.602138523846</v>
      </c>
      <c r="BE32" s="1">
        <v>27.4017502307892</v>
      </c>
      <c r="BF32" s="1">
        <v>70.4570759875221</v>
      </c>
      <c r="BG32" s="1">
        <v>40.3161248845466</v>
      </c>
      <c r="BH32" s="1">
        <v>20.0908772765836</v>
      </c>
      <c r="BI32" s="1">
        <v>58.5711690393095</v>
      </c>
      <c r="BJ32" s="1">
        <v>123.722763968897</v>
      </c>
      <c r="BK32" s="1">
        <v>59.8160427836202</v>
      </c>
      <c r="BL32" s="1">
        <v>60.4137412116144</v>
      </c>
      <c r="BM32" s="1">
        <v>107.534538268651</v>
      </c>
      <c r="BN32" s="1">
        <v>27.5095943772807</v>
      </c>
      <c r="BO32" s="1">
        <v>71.5927920715887</v>
      </c>
      <c r="BP32" s="1">
        <v>8.27496501207351</v>
      </c>
      <c r="BQ32" s="1">
        <v>92.8973595916619</v>
      </c>
      <c r="BR32" s="1">
        <v>35.1690203613317</v>
      </c>
      <c r="BS32" s="1">
        <v>18.1167488314769</v>
      </c>
      <c r="BT32" s="1">
        <v>56.6921560681024</v>
      </c>
      <c r="BU32" s="1">
        <v>32.4150872951484</v>
      </c>
      <c r="BV32" s="1">
        <v>140.357551810124</v>
      </c>
      <c r="BW32" s="1">
        <v>49.9396616036003</v>
      </c>
      <c r="BX32" s="1">
        <v>80.7542020977882</v>
      </c>
      <c r="BY32" s="1">
        <v>22.9154470645776</v>
      </c>
      <c r="BZ32" s="1">
        <v>8.18571648088129</v>
      </c>
      <c r="CA32" s="1">
        <v>19.7230790161062</v>
      </c>
      <c r="CB32" s="1">
        <v>52.167930954068</v>
      </c>
      <c r="CC32" s="1">
        <v>74.001812191238</v>
      </c>
      <c r="CD32" s="1">
        <v>73.1057104695293</v>
      </c>
      <c r="CE32" s="1">
        <v>53.9334076125837</v>
      </c>
      <c r="CF32" s="1">
        <v>34.7878955603251</v>
      </c>
      <c r="CG32" s="1">
        <v>70.4990208070885</v>
      </c>
      <c r="CH32" s="1">
        <v>46.1271236055711</v>
      </c>
      <c r="CI32" s="1">
        <v>84.7387040817785</v>
      </c>
      <c r="CJ32" s="1">
        <v>70.1631716514458</v>
      </c>
      <c r="CK32" s="1">
        <v>30.5321165508066</v>
      </c>
      <c r="CL32" s="1">
        <v>67.55536745048</v>
      </c>
      <c r="CM32" s="1">
        <v>92.2993173182734</v>
      </c>
      <c r="CN32" s="1">
        <v>95.247250175476</v>
      </c>
      <c r="CO32" s="1">
        <v>49.6487893431522</v>
      </c>
      <c r="CP32" s="1">
        <v>48.7922850622089</v>
      </c>
      <c r="CQ32" s="1">
        <v>63.143848686305</v>
      </c>
      <c r="CR32" s="1">
        <v>60.0099377148811</v>
      </c>
      <c r="CS32" s="1">
        <v>77.5202503204346</v>
      </c>
      <c r="CT32" s="1">
        <v>27.1783133341463</v>
      </c>
      <c r="CU32" s="1">
        <v>75.3550273540493</v>
      </c>
      <c r="CV32" s="1">
        <v>24.433575224433</v>
      </c>
      <c r="CW32" s="1">
        <v>108.955139858993</v>
      </c>
      <c r="CX32" s="1">
        <v>58.7776467133964</v>
      </c>
      <c r="CY32" s="1">
        <v>122.935513773097</v>
      </c>
      <c r="CZ32" s="1">
        <v>55.0204655604389</v>
      </c>
      <c r="DA32" s="1">
        <v>83.6754217143477</v>
      </c>
      <c r="DB32" s="1">
        <v>53.4755293458211</v>
      </c>
      <c r="DC32" s="1">
        <v>43.7425596953248</v>
      </c>
      <c r="DD32" s="1">
        <v>62.7277645503015</v>
      </c>
      <c r="DE32" s="1">
        <v>49.1826913835315</v>
      </c>
      <c r="DF32" s="1">
        <v>44.3408036892171</v>
      </c>
      <c r="DG32" s="1">
        <v>51.5148013222914</v>
      </c>
      <c r="DH32" s="1">
        <v>25.3244765862733</v>
      </c>
      <c r="DI32" s="1">
        <v>35.4232500076294</v>
      </c>
      <c r="DJ32" s="1">
        <v>19.3637266511774</v>
      </c>
      <c r="DK32" s="1">
        <v>44.8448772099385</v>
      </c>
      <c r="DL32" s="1">
        <v>109.114823250992</v>
      </c>
      <c r="DM32" s="1">
        <v>8.65215076203116</v>
      </c>
      <c r="DN32" s="1">
        <v>17.2279153689833</v>
      </c>
      <c r="DO32" s="1">
        <v>11.2094479162559</v>
      </c>
      <c r="DP32" s="1">
        <v>139.489663025772</v>
      </c>
      <c r="DQ32" s="1">
        <v>25.1070691529695</v>
      </c>
      <c r="DR32" s="1">
        <v>118.551249694824</v>
      </c>
      <c r="DS32" s="1">
        <v>66.9821298299689</v>
      </c>
      <c r="DT32" s="1">
        <v>13.3833742548005</v>
      </c>
      <c r="DU32" s="1">
        <v>34.7256104456479</v>
      </c>
      <c r="DW32" s="1">
        <v>118.021504979079</v>
      </c>
      <c r="DX32" s="1">
        <v>138.608942075178</v>
      </c>
      <c r="DY32" s="1">
        <v>62.1756527442458</v>
      </c>
      <c r="DZ32" s="1">
        <v>53.3987986937424</v>
      </c>
      <c r="EA32" s="1">
        <v>16.7936963558876</v>
      </c>
      <c r="EB32" s="1">
        <v>25.4983921024035</v>
      </c>
      <c r="EC32" s="1">
        <v>36.8797574527342</v>
      </c>
      <c r="ED32" s="1">
        <v>80.176914770177</v>
      </c>
      <c r="EE32" s="1">
        <v>36.0404528093976</v>
      </c>
      <c r="EF32" s="1">
        <v>131.353525938024</v>
      </c>
      <c r="EG32" s="1">
        <v>195.132184234439</v>
      </c>
      <c r="EH32" s="1">
        <v>37.9807676231758</v>
      </c>
      <c r="EI32" s="1">
        <v>62.4496912079298</v>
      </c>
      <c r="EJ32" s="1">
        <v>6.35635151840406</v>
      </c>
      <c r="EK32" s="1">
        <v>109.982526563953</v>
      </c>
      <c r="EL32" s="1">
        <v>48.7348466471915</v>
      </c>
      <c r="EM32" s="1">
        <v>36.0968126445382</v>
      </c>
      <c r="EN32" s="1">
        <v>93.923204261328</v>
      </c>
      <c r="EO32" s="1">
        <v>10.4166747992187</v>
      </c>
      <c r="EP32" s="1">
        <v>29.9013030348245</v>
      </c>
      <c r="EQ32" s="1">
        <v>12.4246491093037</v>
      </c>
      <c r="ER32" s="1">
        <v>90.5890139088019</v>
      </c>
      <c r="ES32" s="1">
        <v>156.10099121926</v>
      </c>
      <c r="ET32" s="1">
        <v>103.471329274435</v>
      </c>
      <c r="EU32" s="1">
        <v>46.688510936573</v>
      </c>
      <c r="EV32" s="1">
        <v>106.320722775522</v>
      </c>
      <c r="EW32" s="1">
        <v>27.6597839086253</v>
      </c>
      <c r="EX32" s="1">
        <v>106.906354953543</v>
      </c>
      <c r="EY32" s="1">
        <v>29.0044074985953</v>
      </c>
      <c r="EZ32" s="1">
        <v>16.9572942375056</v>
      </c>
      <c r="FB32" s="1">
        <v>24.6114771923969</v>
      </c>
      <c r="FC32" s="1">
        <v>75.5491388320923</v>
      </c>
      <c r="FD32" s="1">
        <v>90.9220756603719</v>
      </c>
      <c r="FE32" s="1">
        <v>18.3035600137794</v>
      </c>
      <c r="FF32" s="1">
        <v>33.0502160112529</v>
      </c>
      <c r="FG32" s="1">
        <v>98.0474124070619</v>
      </c>
      <c r="FH32" s="1">
        <v>18.3724815136591</v>
      </c>
      <c r="FI32" s="1">
        <v>49.9279170967277</v>
      </c>
      <c r="FJ32" s="1">
        <v>58.1651676273645</v>
      </c>
      <c r="FK32" s="1">
        <v>8.08666464261256</v>
      </c>
      <c r="FL32" s="1">
        <v>20.638324422957</v>
      </c>
      <c r="FM32" s="1">
        <v>64.3955452084072</v>
      </c>
      <c r="FN32" s="1">
        <v>101.063737458314</v>
      </c>
      <c r="FO32" s="1">
        <v>12.9087253599979</v>
      </c>
      <c r="FP32" s="1">
        <v>54.7059999465942</v>
      </c>
      <c r="FQ32" s="1">
        <v>34.5219867354675</v>
      </c>
      <c r="FR32" s="1">
        <v>30.685769827279</v>
      </c>
      <c r="FS32" s="1">
        <v>39.3807927667166</v>
      </c>
      <c r="FT32" s="1">
        <v>42.6138635742655</v>
      </c>
      <c r="FU32" s="1">
        <v>112.745325125239</v>
      </c>
      <c r="FV32" s="1">
        <v>69.2828813203248</v>
      </c>
      <c r="FW32" s="1">
        <v>203.380359341516</v>
      </c>
      <c r="FX32" s="1">
        <v>69.321367899565</v>
      </c>
      <c r="FY32" s="1">
        <v>5.03405468963309</v>
      </c>
      <c r="FZ32" s="1">
        <v>36.5962819004677</v>
      </c>
      <c r="GA32" s="1">
        <v>49.058137739456</v>
      </c>
      <c r="GB32" s="1">
        <v>86.8076685243718</v>
      </c>
      <c r="GC32" s="1">
        <v>64.6996334035712</v>
      </c>
      <c r="GD32" s="1">
        <v>29.698896269455</v>
      </c>
      <c r="GE32" s="1">
        <v>99.9838097690366</v>
      </c>
      <c r="GF32" s="1">
        <v>23.0577329754889</v>
      </c>
      <c r="GG32" s="1">
        <v>181.333215180135</v>
      </c>
      <c r="GH32" s="1">
        <v>93.0298493562125</v>
      </c>
      <c r="GI32" s="1">
        <v>37.4729322253333</v>
      </c>
      <c r="GJ32" s="1">
        <v>71.6110983479881</v>
      </c>
      <c r="GK32" s="1">
        <v>27.5533636343609</v>
      </c>
      <c r="GL32" s="1">
        <v>198.033499526978</v>
      </c>
      <c r="GM32" s="1">
        <v>44.9667030737582</v>
      </c>
      <c r="GN32" s="1">
        <v>58.2543843460003</v>
      </c>
      <c r="GO32" s="1">
        <v>110.918448990143</v>
      </c>
      <c r="GP32" s="1">
        <v>26.6484999656677</v>
      </c>
      <c r="GQ32" s="1">
        <v>38.5470234018658</v>
      </c>
      <c r="GR32" s="1">
        <v>23.8351548467858</v>
      </c>
      <c r="GS32" s="1">
        <v>28.4799014469811</v>
      </c>
      <c r="GT32" s="1">
        <v>43.5286395064585</v>
      </c>
      <c r="GU32" s="1">
        <v>21.6561783028668</v>
      </c>
      <c r="GV32" s="1">
        <v>48.3585073287978</v>
      </c>
      <c r="GW32" s="1">
        <v>58.9124843875084</v>
      </c>
      <c r="GX32" s="1">
        <v>91.0797736579927</v>
      </c>
      <c r="GY32" s="1">
        <v>12.9106399452547</v>
      </c>
      <c r="GZ32" s="1">
        <v>19.5140603495091</v>
      </c>
      <c r="HA32" s="1">
        <v>26.0503253544046</v>
      </c>
      <c r="HB32" s="1">
        <v>32.8258414346389</v>
      </c>
      <c r="HC32" s="1">
        <v>92.9729999542236</v>
      </c>
      <c r="HD32" s="1">
        <v>19.7751645155644</v>
      </c>
      <c r="HE32" s="1">
        <v>51.4408345608005</v>
      </c>
      <c r="HF32" s="1">
        <v>192.710510932117</v>
      </c>
      <c r="HG32" s="1">
        <v>12.358202274002</v>
      </c>
      <c r="HH32" s="1">
        <v>74.9270190129593</v>
      </c>
      <c r="HI32" s="1">
        <v>20.3164017514479</v>
      </c>
      <c r="HJ32" s="1">
        <v>52.4892351338579</v>
      </c>
      <c r="HK32" s="1">
        <v>44.0975095684305</v>
      </c>
      <c r="HL32" s="1">
        <v>1.29140286793661</v>
      </c>
      <c r="HM32" s="1">
        <v>10.9391507561275</v>
      </c>
      <c r="HN32" s="1">
        <v>27.5584003844933</v>
      </c>
      <c r="HO32" s="1">
        <v>61.9590399069114</v>
      </c>
      <c r="HP32" s="1">
        <v>36.0148982172205</v>
      </c>
      <c r="HQ32" s="1">
        <v>277.098250579834</v>
      </c>
      <c r="HR32" s="1">
        <v>59.2178941423742</v>
      </c>
      <c r="HS32" s="1">
        <v>47.0473095711076</v>
      </c>
      <c r="HT32" s="1">
        <v>25.9726618677328</v>
      </c>
      <c r="HU32" s="1">
        <v>34.1985347646171</v>
      </c>
      <c r="HV32" s="1">
        <v>84.6286962050174</v>
      </c>
      <c r="HW32" s="1">
        <v>24.1351988083893</v>
      </c>
      <c r="HX32" s="1">
        <v>31.5124282339658</v>
      </c>
      <c r="HY32" s="1">
        <v>67.5307290426688</v>
      </c>
      <c r="HZ32" s="1">
        <v>26.6856321492784</v>
      </c>
      <c r="IA32" s="1">
        <v>97.6443934115663</v>
      </c>
      <c r="IB32" s="1">
        <v>18.6870424797507</v>
      </c>
      <c r="IC32" s="1">
        <v>40.4839057158436</v>
      </c>
      <c r="ID32" s="1">
        <v>65.0949328807919</v>
      </c>
      <c r="IE32" s="1">
        <v>61.9615396677299</v>
      </c>
      <c r="IF32" s="1">
        <v>36.0584167921488</v>
      </c>
      <c r="IG32" s="1">
        <v>57.2813006510859</v>
      </c>
      <c r="IH32" s="1">
        <v>92.0338968353615</v>
      </c>
      <c r="II32" s="1">
        <v>25.2443836073825</v>
      </c>
      <c r="IJ32" s="1">
        <v>50.4489764535827</v>
      </c>
      <c r="IK32" s="1">
        <v>179.83781470256</v>
      </c>
      <c r="IL32" s="1">
        <v>54.9800692825245</v>
      </c>
      <c r="IM32" s="1">
        <v>24.4860681798921</v>
      </c>
      <c r="IN32" s="1">
        <v>44.5434936373215</v>
      </c>
      <c r="IO32" s="1">
        <v>381.299999237061</v>
      </c>
      <c r="IP32" s="1">
        <v>6.51061543873652</v>
      </c>
      <c r="IQ32" s="1">
        <v>80.933201987854</v>
      </c>
      <c r="IR32" s="1">
        <v>99.547501220676</v>
      </c>
      <c r="IS32" s="1">
        <v>161.271885666902</v>
      </c>
      <c r="IT32" s="1">
        <v>54.1851352944026</v>
      </c>
      <c r="IU32" s="1">
        <v>45.1164585227943</v>
      </c>
      <c r="IV32" s="1">
        <v>48.1217417051242</v>
      </c>
      <c r="IW32" s="1">
        <v>24.1786829249346</v>
      </c>
      <c r="IX32" s="1">
        <v>92.646986490264</v>
      </c>
      <c r="IY32" s="1">
        <v>118.765473003321</v>
      </c>
      <c r="IZ32" s="1">
        <v>62.4982742071759</v>
      </c>
      <c r="JA32" s="1">
        <v>129.648050338522</v>
      </c>
      <c r="JB32" s="1">
        <v>37.3403978458491</v>
      </c>
      <c r="JC32" s="1">
        <v>142.383980591123</v>
      </c>
      <c r="JD32" s="1">
        <v>105.238188358034</v>
      </c>
      <c r="JE32" s="1">
        <v>43.245911691249</v>
      </c>
      <c r="JF32" s="1">
        <v>44.4472725876959</v>
      </c>
      <c r="JG32" s="1">
        <v>19.2751033301088</v>
      </c>
      <c r="JH32" s="1">
        <v>146.403553194326</v>
      </c>
      <c r="JI32" s="1">
        <v>95.6681083911856</v>
      </c>
      <c r="JJ32" s="1">
        <v>109.148173373473</v>
      </c>
      <c r="JK32" s="1">
        <v>41.6317330928537</v>
      </c>
      <c r="JL32" s="1">
        <v>17.1551703648188</v>
      </c>
      <c r="JM32" s="1">
        <v>81.7482835157962</v>
      </c>
      <c r="JN32" s="1">
        <v>50.8959288196697</v>
      </c>
      <c r="JO32" s="1">
        <v>57.7353093389693</v>
      </c>
      <c r="JP32" s="1">
        <v>35.0049225675425</v>
      </c>
      <c r="JQ32" s="1">
        <v>151.27777290756</v>
      </c>
      <c r="JR32" s="1">
        <v>32.785351959354</v>
      </c>
      <c r="JS32" s="1">
        <v>54.3846506239725</v>
      </c>
      <c r="JT32" s="1">
        <v>97.2609503586554</v>
      </c>
      <c r="JU32" s="1">
        <v>57.1313246818779</v>
      </c>
      <c r="JV32" s="1">
        <v>51.8792212623113</v>
      </c>
      <c r="JW32" s="1">
        <v>37.7797153861906</v>
      </c>
      <c r="JX32" s="1">
        <v>124.824629792008</v>
      </c>
      <c r="JY32" s="1">
        <v>75.9559694411514</v>
      </c>
      <c r="JZ32" s="1">
        <v>82.5605298254642</v>
      </c>
      <c r="KA32" s="1">
        <v>30.2802347077449</v>
      </c>
      <c r="KB32" s="1">
        <v>73.0536846266461</v>
      </c>
      <c r="KC32" s="1">
        <v>35.4397480206802</v>
      </c>
      <c r="KD32" s="1">
        <v>115.281819444635</v>
      </c>
      <c r="KE32" s="1">
        <v>84.2767505645752</v>
      </c>
      <c r="KF32" s="1">
        <v>90.9875</v>
      </c>
      <c r="KG32" s="1">
        <v>49.9180355691808</v>
      </c>
      <c r="KH32" s="1">
        <v>35.8439163399116</v>
      </c>
      <c r="KI32" s="1">
        <v>148.717750167847</v>
      </c>
      <c r="KJ32" s="1">
        <v>57.2252783161712</v>
      </c>
      <c r="KK32" s="1">
        <v>44.6259987675523</v>
      </c>
      <c r="KL32" s="1">
        <v>49.1587389024599</v>
      </c>
      <c r="KM32" s="1">
        <v>54.8980678473326</v>
      </c>
      <c r="KN32" s="1">
        <v>37.4712571127443</v>
      </c>
      <c r="KO32" s="1">
        <v>57.4786789355386</v>
      </c>
      <c r="KP32" s="1">
        <v>14.3638775561271</v>
      </c>
      <c r="KQ32" s="1">
        <v>20.9296143131365</v>
      </c>
      <c r="KR32" s="1">
        <v>22.6058331277493</v>
      </c>
      <c r="KS32" s="1">
        <v>85.2539971656054</v>
      </c>
      <c r="KT32" s="1">
        <v>34.0090586521274</v>
      </c>
      <c r="KU32" s="1">
        <v>63.5451582345358</v>
      </c>
      <c r="KV32" s="1">
        <v>42.1506037440381</v>
      </c>
      <c r="KW32" s="1">
        <v>53.863505893786</v>
      </c>
      <c r="KX32" s="1">
        <v>112.935280913529</v>
      </c>
      <c r="KY32" s="1">
        <v>46.2453451340281</v>
      </c>
      <c r="KZ32" s="1">
        <v>12.3963403194014</v>
      </c>
      <c r="LA32" s="1">
        <v>31.0040442788859</v>
      </c>
      <c r="LB32" s="1">
        <v>32.3652644067748</v>
      </c>
      <c r="LC32" s="1">
        <v>45.8313762992996</v>
      </c>
      <c r="LD32" s="1">
        <v>57.1932670575396</v>
      </c>
      <c r="LE32" s="1">
        <v>128.721803805213</v>
      </c>
      <c r="LF32" s="1">
        <v>20.3838603141515</v>
      </c>
      <c r="LG32" s="1">
        <v>41.5922961793951</v>
      </c>
      <c r="LH32" s="1">
        <v>30.2246856224116</v>
      </c>
      <c r="LI32" s="1">
        <v>34.7660638118159</v>
      </c>
      <c r="LJ32" s="1">
        <v>55.0548751831055</v>
      </c>
      <c r="LK32" s="1">
        <v>172.869060407916</v>
      </c>
      <c r="LL32" s="1">
        <v>56.7088606403025</v>
      </c>
      <c r="LM32" s="1">
        <v>97.1401094896361</v>
      </c>
      <c r="LN32" s="1">
        <v>120.128434472426</v>
      </c>
      <c r="LO32" s="1">
        <v>12.3347872203328</v>
      </c>
      <c r="LP32" s="1">
        <v>118.682639500013</v>
      </c>
      <c r="LQ32" s="1">
        <v>32.5793547638131</v>
      </c>
      <c r="LR32" s="1">
        <v>25.3460000038147</v>
      </c>
      <c r="LS32" s="1">
        <v>37.3712807123145</v>
      </c>
      <c r="LT32" s="1">
        <v>12.9224452298245</v>
      </c>
      <c r="LU32" s="1">
        <v>18.8108049397854</v>
      </c>
      <c r="LV32" s="1">
        <v>30.4755053937231</v>
      </c>
      <c r="LW32" s="1">
        <v>78.3279822796929</v>
      </c>
      <c r="LX32" s="1">
        <v>23.7789203148115</v>
      </c>
      <c r="LZ32" s="1">
        <v>184.837418290713</v>
      </c>
      <c r="MA32" s="1">
        <v>39.6177475888632</v>
      </c>
      <c r="MB32" s="1">
        <v>14.5967890414104</v>
      </c>
      <c r="MC32" s="1">
        <v>18.2147437112713</v>
      </c>
      <c r="MD32" s="1">
        <v>3.60378587515324</v>
      </c>
      <c r="ME32" s="1">
        <v>39.0216371169831</v>
      </c>
      <c r="MF32" s="1">
        <v>61.7312243206771</v>
      </c>
      <c r="MG32" s="1">
        <v>17.0081584291457</v>
      </c>
      <c r="MH32" s="1">
        <v>24.904871215131</v>
      </c>
      <c r="MI32" s="1">
        <v>16.9746166230336</v>
      </c>
      <c r="MJ32" s="1">
        <v>41.148749923706</v>
      </c>
      <c r="MK32" s="1">
        <v>40.1981492303364</v>
      </c>
      <c r="ML32" s="1">
        <v>31.9003065924356</v>
      </c>
      <c r="MM32" s="1">
        <v>43.302516072109</v>
      </c>
    </row>
    <row r="33">
      <c r="A33" s="1">
        <v>2016.0</v>
      </c>
      <c r="B33" s="1">
        <v>8.0</v>
      </c>
      <c r="C33" s="1">
        <v>24.7598427296891</v>
      </c>
      <c r="D33" s="1">
        <v>46.1053895532301</v>
      </c>
      <c r="E33" s="1">
        <v>37.944709875636</v>
      </c>
      <c r="F33" s="1">
        <v>99.4373930713425</v>
      </c>
      <c r="G33" s="1">
        <v>99.969782124395</v>
      </c>
      <c r="H33" s="1">
        <v>54.0354413652988</v>
      </c>
      <c r="I33" s="1">
        <v>34.4045890107011</v>
      </c>
      <c r="J33" s="1">
        <v>74.7311350764151</v>
      </c>
      <c r="K33" s="1">
        <v>62.3945654993472</v>
      </c>
      <c r="L33" s="1">
        <v>39.6603022788918</v>
      </c>
      <c r="M33" s="1">
        <v>49.8295668039255</v>
      </c>
      <c r="N33" s="1">
        <v>9.1812086460324</v>
      </c>
      <c r="O33" s="1">
        <v>29.8362825429905</v>
      </c>
      <c r="P33" s="1">
        <v>47.1266108462148</v>
      </c>
      <c r="Q33" s="1">
        <v>72.3981486887287</v>
      </c>
      <c r="R33" s="1">
        <v>52.2302173116933</v>
      </c>
      <c r="S33" s="1">
        <v>56.9213752486753</v>
      </c>
      <c r="T33" s="1">
        <v>65.2514872927013</v>
      </c>
      <c r="U33" s="1">
        <v>25.400142381038</v>
      </c>
      <c r="V33" s="1">
        <v>45.4276746817396</v>
      </c>
      <c r="W33" s="1">
        <v>134.739860939694</v>
      </c>
      <c r="X33" s="1">
        <v>81.0889891445082</v>
      </c>
      <c r="Y33" s="1">
        <v>94.240623956344</v>
      </c>
      <c r="Z33" s="1">
        <v>38.2282719819442</v>
      </c>
      <c r="AA33" s="1">
        <v>101.54832305859</v>
      </c>
      <c r="AB33" s="1">
        <v>42.3825713372057</v>
      </c>
      <c r="AC33" s="1">
        <v>114.557800121925</v>
      </c>
      <c r="AD33" s="1">
        <v>13.9412802740398</v>
      </c>
      <c r="AE33" s="1">
        <v>53.6867081996558</v>
      </c>
      <c r="AF33" s="1">
        <v>135.226048554943</v>
      </c>
      <c r="AG33" s="1">
        <v>66.8942895709597</v>
      </c>
      <c r="AH33" s="1">
        <v>57.7115840323106</v>
      </c>
      <c r="AI33" s="1">
        <v>788.663474704908</v>
      </c>
      <c r="AJ33" s="1">
        <v>122.133374243719</v>
      </c>
      <c r="AK33" s="1">
        <v>12.5207389290159</v>
      </c>
      <c r="AL33" s="1">
        <v>41.8271422410964</v>
      </c>
      <c r="AM33" s="1">
        <v>26.7176145075442</v>
      </c>
      <c r="AN33" s="1">
        <v>150.888751502796</v>
      </c>
      <c r="AO33" s="1">
        <v>23.8593125036572</v>
      </c>
      <c r="AP33" s="1">
        <v>34.4309905673709</v>
      </c>
      <c r="AQ33" s="1">
        <v>312.660215958305</v>
      </c>
      <c r="AR33" s="1">
        <v>32.0317669840022</v>
      </c>
      <c r="AS33" s="2">
        <v>1393.60947257275</v>
      </c>
      <c r="AT33" s="1">
        <v>298.279718486772</v>
      </c>
      <c r="AU33" s="1">
        <v>47.1271541626832</v>
      </c>
      <c r="AV33" s="1">
        <v>147.180217245351</v>
      </c>
      <c r="AW33" s="1">
        <v>24.0228259045145</v>
      </c>
      <c r="AX33" s="1">
        <v>26.0472112814582</v>
      </c>
      <c r="AY33" s="1">
        <v>100.504344302015</v>
      </c>
      <c r="AZ33" s="1">
        <v>35.4553309158174</v>
      </c>
      <c r="BA33" s="1">
        <v>27.3196166704291</v>
      </c>
      <c r="BB33" s="1">
        <v>63.4779004313663</v>
      </c>
      <c r="BC33" s="1">
        <v>67.8112883159173</v>
      </c>
      <c r="BD33" s="1">
        <v>107.348170331356</v>
      </c>
      <c r="BE33" s="1">
        <v>29.3347826004028</v>
      </c>
      <c r="BF33" s="1">
        <v>67.5032869803374</v>
      </c>
      <c r="BG33" s="1">
        <v>41.2318923186661</v>
      </c>
      <c r="BH33" s="1">
        <v>18.6619298023948</v>
      </c>
      <c r="BI33" s="1">
        <v>56.2570711543433</v>
      </c>
      <c r="BJ33" s="1">
        <v>120.744562182972</v>
      </c>
      <c r="BK33" s="1">
        <v>60.2931351857704</v>
      </c>
      <c r="BL33" s="1">
        <v>61.1034814870916</v>
      </c>
      <c r="BM33" s="1">
        <v>104.73926558412</v>
      </c>
      <c r="BN33" s="1">
        <v>27.4604254508552</v>
      </c>
      <c r="BO33" s="1">
        <v>74.8153838821321</v>
      </c>
      <c r="BP33" s="1">
        <v>8.06133478620778</v>
      </c>
      <c r="BQ33" s="1">
        <v>99.6382917636856</v>
      </c>
      <c r="BR33" s="1">
        <v>33.9275849712954</v>
      </c>
      <c r="BS33" s="1">
        <v>17.3441822294806</v>
      </c>
      <c r="BT33" s="1">
        <v>58.6543800008443</v>
      </c>
      <c r="BU33" s="1">
        <v>32.4355894628282</v>
      </c>
      <c r="BV33" s="1">
        <v>142.169318803868</v>
      </c>
      <c r="BW33" s="1">
        <v>46.6894697348934</v>
      </c>
      <c r="BX33" s="1">
        <v>79.1345217794153</v>
      </c>
      <c r="BY33" s="1">
        <v>23.7829188953889</v>
      </c>
      <c r="BZ33" s="1">
        <v>8.37132111730624</v>
      </c>
      <c r="CA33" s="1">
        <v>21.5064617372991</v>
      </c>
      <c r="CB33" s="1">
        <v>52.0801526325507</v>
      </c>
      <c r="CC33" s="1">
        <v>74.5591244224631</v>
      </c>
      <c r="CD33" s="1">
        <v>71.2092289432399</v>
      </c>
      <c r="CE33" s="1">
        <v>52.6171159159615</v>
      </c>
      <c r="CF33" s="1">
        <v>33.3986961981361</v>
      </c>
      <c r="CG33" s="1">
        <v>70.8351964051947</v>
      </c>
      <c r="CH33" s="1">
        <v>48.0384278339444</v>
      </c>
      <c r="CI33" s="1">
        <v>80.0458248691468</v>
      </c>
      <c r="CJ33" s="1">
        <v>71.5857463883898</v>
      </c>
      <c r="CK33" s="1">
        <v>29.4313081853481</v>
      </c>
      <c r="CL33" s="1">
        <v>69.0763320805455</v>
      </c>
      <c r="CM33" s="1">
        <v>90.1905193796577</v>
      </c>
      <c r="CN33" s="1">
        <v>93.8593479654063</v>
      </c>
      <c r="CO33" s="1">
        <v>51.0553614112967</v>
      </c>
      <c r="CP33" s="1">
        <v>48.6623886175414</v>
      </c>
      <c r="CQ33" s="1">
        <v>61.1990174374687</v>
      </c>
      <c r="CR33" s="1">
        <v>58.4468170470795</v>
      </c>
      <c r="CS33" s="1">
        <v>69.374347852624</v>
      </c>
      <c r="CT33" s="1">
        <v>30.2320413277627</v>
      </c>
      <c r="CU33" s="1">
        <v>77.8373680115104</v>
      </c>
      <c r="CV33" s="1">
        <v>28.0669451188918</v>
      </c>
      <c r="CW33" s="1">
        <v>111.575452808318</v>
      </c>
      <c r="CX33" s="1">
        <v>57.0380748851545</v>
      </c>
      <c r="CY33" s="1">
        <v>121.485089034094</v>
      </c>
      <c r="CZ33" s="1">
        <v>53.1601788763897</v>
      </c>
      <c r="DA33" s="1">
        <v>83.2747975765051</v>
      </c>
      <c r="DB33" s="1">
        <v>50.5403432658818</v>
      </c>
      <c r="DC33" s="1">
        <v>43.2540043943248</v>
      </c>
      <c r="DD33" s="1">
        <v>67.7342440246019</v>
      </c>
      <c r="DE33" s="1">
        <v>46.8371162836663</v>
      </c>
      <c r="DF33" s="1">
        <v>42.5393748015768</v>
      </c>
      <c r="DG33" s="1">
        <v>55.1773813935304</v>
      </c>
      <c r="DH33" s="1">
        <v>24.971831608071</v>
      </c>
      <c r="DI33" s="1">
        <v>38.1618838102921</v>
      </c>
      <c r="DJ33" s="1">
        <v>18.7273093213054</v>
      </c>
      <c r="DK33" s="1">
        <v>45.8711842959298</v>
      </c>
      <c r="DL33" s="1">
        <v>109.53052090922</v>
      </c>
      <c r="DM33" s="1">
        <v>8.08402682964429</v>
      </c>
      <c r="DN33" s="1">
        <v>17.3199123347874</v>
      </c>
      <c r="DO33" s="1">
        <v>10.8825254126157</v>
      </c>
      <c r="DP33" s="1">
        <v>145.210045626358</v>
      </c>
      <c r="DQ33" s="1">
        <v>23.2938392469664</v>
      </c>
      <c r="DR33" s="1">
        <v>124.360435154127</v>
      </c>
      <c r="DS33" s="1">
        <v>68.916279491399</v>
      </c>
      <c r="DT33" s="1">
        <v>14.404759115744</v>
      </c>
      <c r="DU33" s="1">
        <v>34.8679851919331</v>
      </c>
      <c r="DW33" s="1">
        <v>124.99758602465</v>
      </c>
      <c r="DX33" s="1">
        <v>135.145401375786</v>
      </c>
      <c r="DY33" s="1">
        <v>58.3449482436834</v>
      </c>
      <c r="DZ33" s="1">
        <v>52.836743883645</v>
      </c>
      <c r="EA33" s="1">
        <v>17.9616282341064</v>
      </c>
      <c r="EB33" s="1">
        <v>26.1620876901252</v>
      </c>
      <c r="EC33" s="1">
        <v>39.8430440106536</v>
      </c>
      <c r="ED33" s="1">
        <v>80.3615867864178</v>
      </c>
      <c r="EE33" s="1">
        <v>42.3172272317071</v>
      </c>
      <c r="EF33" s="1">
        <v>137.413328439537</v>
      </c>
      <c r="EG33" s="1">
        <v>198.424863003535</v>
      </c>
      <c r="EH33" s="1">
        <v>37.8877776938207</v>
      </c>
      <c r="EI33" s="1">
        <v>61.748910116065</v>
      </c>
      <c r="EJ33" s="1">
        <v>6.71201223979016</v>
      </c>
      <c r="EK33" s="1">
        <v>111.10108739315</v>
      </c>
      <c r="EL33" s="1">
        <v>48.2486936932924</v>
      </c>
      <c r="EM33" s="1">
        <v>33.3630835153175</v>
      </c>
      <c r="EN33" s="1">
        <v>93.2955106035391</v>
      </c>
      <c r="EO33" s="1">
        <v>10.9623103970244</v>
      </c>
      <c r="EP33" s="1">
        <v>30.5901563436677</v>
      </c>
      <c r="EQ33" s="1">
        <v>13.1609648479495</v>
      </c>
      <c r="ER33" s="1">
        <v>91.3357276323636</v>
      </c>
      <c r="ES33" s="1">
        <v>166.63032469151</v>
      </c>
      <c r="ET33" s="1">
        <v>105.921662364258</v>
      </c>
      <c r="EU33" s="1">
        <v>49.7316023507541</v>
      </c>
      <c r="EV33" s="1">
        <v>110.120349921673</v>
      </c>
      <c r="EW33" s="1">
        <v>28.3397116174142</v>
      </c>
      <c r="EX33" s="1">
        <v>104.500388919305</v>
      </c>
      <c r="EY33" s="1">
        <v>30.9570280974659</v>
      </c>
      <c r="EZ33" s="1">
        <v>16.6322975376805</v>
      </c>
      <c r="FB33" s="1">
        <v>23.1879601243643</v>
      </c>
      <c r="FC33" s="1">
        <v>76.7077535546344</v>
      </c>
      <c r="FD33" s="1">
        <v>96.9518907829942</v>
      </c>
      <c r="FE33" s="1">
        <v>20.3153004808203</v>
      </c>
      <c r="FF33" s="1">
        <v>34.0031052544342</v>
      </c>
      <c r="FG33" s="1">
        <v>96.8107220202179</v>
      </c>
      <c r="FH33" s="1">
        <v>18.4966841197368</v>
      </c>
      <c r="FI33" s="1">
        <v>52.0196410830974</v>
      </c>
      <c r="FJ33" s="1">
        <v>57.9516546450084</v>
      </c>
      <c r="FK33" s="1">
        <v>8.5923699893761</v>
      </c>
      <c r="FL33" s="1">
        <v>20.0201618827188</v>
      </c>
      <c r="FM33" s="1">
        <v>61.5129485488094</v>
      </c>
      <c r="FN33" s="1">
        <v>96.7746986075718</v>
      </c>
      <c r="FO33" s="1">
        <v>13.6516398641292</v>
      </c>
      <c r="FP33" s="1">
        <v>58.6917393725851</v>
      </c>
      <c r="FQ33" s="1">
        <v>33.3731259450628</v>
      </c>
      <c r="FR33" s="1">
        <v>27.4063862977542</v>
      </c>
      <c r="FS33" s="1">
        <v>39.5839588827713</v>
      </c>
      <c r="FT33" s="1">
        <v>41.2571060178104</v>
      </c>
      <c r="FU33" s="1">
        <v>115.165126198877</v>
      </c>
      <c r="FV33" s="1">
        <v>69.3456348824826</v>
      </c>
      <c r="FW33" s="1">
        <v>203.818318045455</v>
      </c>
      <c r="FX33" s="1">
        <v>67.9471524930871</v>
      </c>
      <c r="FY33" s="1">
        <v>5.25098920036389</v>
      </c>
      <c r="FZ33" s="1">
        <v>33.5699623519643</v>
      </c>
      <c r="GA33" s="1">
        <v>49.2126825014915</v>
      </c>
      <c r="GB33" s="1">
        <v>91.3482642948156</v>
      </c>
      <c r="GC33" s="1">
        <v>67.0058001655562</v>
      </c>
      <c r="GD33" s="1">
        <v>31.7423188844981</v>
      </c>
      <c r="GE33" s="1">
        <v>95.4352615524699</v>
      </c>
      <c r="GF33" s="1">
        <v>25.8420570080535</v>
      </c>
      <c r="GG33" s="1">
        <v>179.202281775985</v>
      </c>
      <c r="GH33" s="1">
        <v>96.8251469716189</v>
      </c>
      <c r="GI33" s="1">
        <v>35.8681161041277</v>
      </c>
      <c r="GJ33" s="1">
        <v>71.0617042042629</v>
      </c>
      <c r="GK33" s="1">
        <v>27.5755131429985</v>
      </c>
      <c r="GL33" s="1">
        <v>210.959565867548</v>
      </c>
      <c r="GM33" s="1">
        <v>43.5382233671042</v>
      </c>
      <c r="GN33" s="1">
        <v>58.4271989804244</v>
      </c>
      <c r="GO33" s="1">
        <v>111.692973370835</v>
      </c>
      <c r="GP33" s="1">
        <v>26.5088768005371</v>
      </c>
      <c r="GQ33" s="1">
        <v>37.2022330210576</v>
      </c>
      <c r="GR33" s="1">
        <v>24.3194878329511</v>
      </c>
      <c r="GS33" s="1">
        <v>31.7043358556042</v>
      </c>
      <c r="GT33" s="1">
        <v>45.9044027721644</v>
      </c>
      <c r="GU33" s="1">
        <v>23.606722760627</v>
      </c>
      <c r="GV33" s="1">
        <v>51.7798843932731</v>
      </c>
      <c r="GW33" s="1">
        <v>65.286250616268</v>
      </c>
      <c r="GX33" s="1">
        <v>91.7333769219007</v>
      </c>
      <c r="GY33" s="1">
        <v>14.9153729016742</v>
      </c>
      <c r="GZ33" s="1">
        <v>20.4709792599321</v>
      </c>
      <c r="HA33" s="1">
        <v>25.4303310917422</v>
      </c>
      <c r="HB33" s="1">
        <v>34.6995063596609</v>
      </c>
      <c r="HC33" s="1">
        <v>95.4963047193444</v>
      </c>
      <c r="HD33" s="1">
        <v>18.9525465008148</v>
      </c>
      <c r="HE33" s="1">
        <v>51.7102422843681</v>
      </c>
      <c r="HF33" s="1">
        <v>189.221605843606</v>
      </c>
      <c r="HG33" s="1">
        <v>10.6917806063439</v>
      </c>
      <c r="HH33" s="1">
        <v>76.2749772026916</v>
      </c>
      <c r="HI33" s="1">
        <v>24.5799443082646</v>
      </c>
      <c r="HJ33" s="1">
        <v>54.2139277594614</v>
      </c>
      <c r="HK33" s="1">
        <v>42.1308043269531</v>
      </c>
      <c r="HL33" s="1">
        <v>1.4862401264727</v>
      </c>
      <c r="HM33" s="1">
        <v>12.1082588917375</v>
      </c>
      <c r="HN33" s="1">
        <v>27.7591931598403</v>
      </c>
      <c r="HO33" s="1">
        <v>62.6416296245551</v>
      </c>
      <c r="HP33" s="1">
        <v>36.045470506044</v>
      </c>
      <c r="HQ33" s="1">
        <v>285.654784492824</v>
      </c>
      <c r="HR33" s="1">
        <v>59.0688189354796</v>
      </c>
      <c r="HS33" s="1">
        <v>46.7508525013056</v>
      </c>
      <c r="HT33" s="1">
        <v>28.2527074539692</v>
      </c>
      <c r="HU33" s="1">
        <v>32.6554000945499</v>
      </c>
      <c r="HV33" s="1">
        <v>84.5005009832811</v>
      </c>
      <c r="HW33" s="1">
        <v>23.5127573417333</v>
      </c>
      <c r="HX33" s="1">
        <v>34.5038934441741</v>
      </c>
      <c r="HY33" s="1">
        <v>68.9873188232541</v>
      </c>
      <c r="HZ33" s="1">
        <v>26.7488229135243</v>
      </c>
      <c r="IA33" s="1">
        <v>106.146271323937</v>
      </c>
      <c r="IB33" s="1">
        <v>19.1980182500471</v>
      </c>
      <c r="IC33" s="1">
        <v>42.5659756676803</v>
      </c>
      <c r="ID33" s="1">
        <v>64.0209051677745</v>
      </c>
      <c r="IE33" s="1">
        <v>64.949065876129</v>
      </c>
      <c r="IF33" s="1">
        <v>37.6740018660785</v>
      </c>
      <c r="IG33" s="1">
        <v>55.5015335370417</v>
      </c>
      <c r="IH33" s="1">
        <v>90.7481209936469</v>
      </c>
      <c r="II33" s="1">
        <v>24.2614772977928</v>
      </c>
      <c r="IJ33" s="1">
        <v>52.6586800288761</v>
      </c>
      <c r="IK33" s="1">
        <v>162.991126393348</v>
      </c>
      <c r="IL33" s="1">
        <v>56.5518189029611</v>
      </c>
      <c r="IM33" s="1">
        <v>24.9726575883092</v>
      </c>
      <c r="IN33" s="1">
        <v>48.9492466449778</v>
      </c>
      <c r="IO33" s="1">
        <v>416.580433057702</v>
      </c>
      <c r="IP33" s="1">
        <v>7.00837764848497</v>
      </c>
      <c r="IQ33" s="1">
        <v>86.742390326619</v>
      </c>
      <c r="IR33" s="1">
        <v>100.133263157013</v>
      </c>
      <c r="IS33" s="1">
        <v>165.408635841428</v>
      </c>
      <c r="IT33" s="1">
        <v>57.5802864056014</v>
      </c>
      <c r="IU33" s="1">
        <v>44.1614181599272</v>
      </c>
      <c r="IV33" s="1">
        <v>47.2669365929982</v>
      </c>
      <c r="IW33" s="1">
        <v>26.9110080622687</v>
      </c>
      <c r="IX33" s="1">
        <v>90.421632105297</v>
      </c>
      <c r="IY33" s="1">
        <v>117.15351207492</v>
      </c>
      <c r="IZ33" s="1">
        <v>63.9451993677009</v>
      </c>
      <c r="JA33" s="1">
        <v>126.383427246596</v>
      </c>
      <c r="JB33" s="1">
        <v>36.4731277447704</v>
      </c>
      <c r="JC33" s="1">
        <v>139.724268369521</v>
      </c>
      <c r="JD33" s="1">
        <v>111.579183852757</v>
      </c>
      <c r="JE33" s="1">
        <v>41.037311474381</v>
      </c>
      <c r="JF33" s="1">
        <v>53.4573178325241</v>
      </c>
      <c r="JG33" s="1">
        <v>21.6772498871865</v>
      </c>
      <c r="JH33" s="1">
        <v>146.869052715338</v>
      </c>
      <c r="JI33" s="1">
        <v>100.238558873438</v>
      </c>
      <c r="JJ33" s="1">
        <v>104.273019014684</v>
      </c>
      <c r="JK33" s="1">
        <v>41.9514916359215</v>
      </c>
      <c r="JL33" s="1">
        <v>16.9362575949671</v>
      </c>
      <c r="JM33" s="1">
        <v>82.0181993263743</v>
      </c>
      <c r="JN33" s="1">
        <v>52.5311253273106</v>
      </c>
      <c r="JO33" s="1">
        <v>57.5423093239842</v>
      </c>
      <c r="JP33" s="1">
        <v>35.5164091166451</v>
      </c>
      <c r="JQ33" s="1">
        <v>151.569206078148</v>
      </c>
      <c r="JR33" s="1">
        <v>31.2575541801857</v>
      </c>
      <c r="JS33" s="1">
        <v>51.5639592909694</v>
      </c>
      <c r="JT33" s="1">
        <v>97.2362304366671</v>
      </c>
      <c r="JU33" s="1">
        <v>61.0140438656797</v>
      </c>
      <c r="JV33" s="1">
        <v>55.8286500071505</v>
      </c>
      <c r="JW33" s="1">
        <v>39.4364012385484</v>
      </c>
      <c r="JX33" s="1">
        <v>124.346099173189</v>
      </c>
      <c r="JY33" s="1">
        <v>78.0433521372586</v>
      </c>
      <c r="JZ33" s="1">
        <v>82.6792238944445</v>
      </c>
      <c r="KA33" s="1">
        <v>31.6320498296443</v>
      </c>
      <c r="KB33" s="1">
        <v>75.5500618698894</v>
      </c>
      <c r="KC33" s="1">
        <v>38.6164394583074</v>
      </c>
      <c r="KD33" s="1">
        <v>109.882899708416</v>
      </c>
      <c r="KE33" s="1">
        <v>79.6386955924656</v>
      </c>
      <c r="KF33" s="1">
        <v>99.5378257088039</v>
      </c>
      <c r="KG33" s="1">
        <v>50.3912758457015</v>
      </c>
      <c r="KH33" s="1">
        <v>34.3019642636077</v>
      </c>
      <c r="KI33" s="1">
        <v>158.57152192489</v>
      </c>
      <c r="KJ33" s="1">
        <v>56.9903154451959</v>
      </c>
      <c r="KK33" s="1">
        <v>40.2339051800588</v>
      </c>
      <c r="KL33" s="1">
        <v>47.3790641159786</v>
      </c>
      <c r="KM33" s="1">
        <v>55.6086398910273</v>
      </c>
      <c r="KN33" s="1">
        <v>38.2615104148418</v>
      </c>
      <c r="KO33" s="1">
        <v>55.98298604334</v>
      </c>
      <c r="KP33" s="1">
        <v>16.7342265533177</v>
      </c>
      <c r="KQ33" s="1">
        <v>20.8341319618253</v>
      </c>
      <c r="KR33" s="1">
        <v>22.8270129409956</v>
      </c>
      <c r="KS33" s="1">
        <v>87.6312404198656</v>
      </c>
      <c r="KT33" s="1">
        <v>32.7731668159295</v>
      </c>
      <c r="KU33" s="1">
        <v>60.0160831764955</v>
      </c>
      <c r="KV33" s="1">
        <v>44.4451895787514</v>
      </c>
      <c r="KW33" s="1">
        <v>55.4295516128708</v>
      </c>
      <c r="KX33" s="1">
        <v>117.695321098032</v>
      </c>
      <c r="KY33" s="1">
        <v>48.2577709305718</v>
      </c>
      <c r="KZ33" s="1">
        <v>11.619920936156</v>
      </c>
      <c r="LA33" s="1">
        <v>32.7522123125777</v>
      </c>
      <c r="LB33" s="1">
        <v>31.3877578159221</v>
      </c>
      <c r="LC33" s="1">
        <v>45.7913075630202</v>
      </c>
      <c r="LD33" s="1">
        <v>55.9304504504502</v>
      </c>
      <c r="LE33" s="1">
        <v>134.059835573695</v>
      </c>
      <c r="LF33" s="1">
        <v>22.7377297550503</v>
      </c>
      <c r="LG33" s="1">
        <v>40.7403017761117</v>
      </c>
      <c r="LH33" s="1">
        <v>33.2871532264307</v>
      </c>
      <c r="LI33" s="1">
        <v>38.3849740972382</v>
      </c>
      <c r="LJ33" s="1">
        <v>52.0382610818614</v>
      </c>
      <c r="LK33" s="1">
        <v>173.465363025266</v>
      </c>
      <c r="LL33" s="1">
        <v>58.2217431383388</v>
      </c>
      <c r="LM33" s="1">
        <v>102.379822219748</v>
      </c>
      <c r="LN33" s="1">
        <v>114.677901613642</v>
      </c>
      <c r="LO33" s="1">
        <v>13.37012406625</v>
      </c>
      <c r="LP33" s="1">
        <v>123.939169647169</v>
      </c>
      <c r="LQ33" s="1">
        <v>36.0579829821338</v>
      </c>
      <c r="LR33" s="1">
        <v>26.1967391553132</v>
      </c>
      <c r="LS33" s="1">
        <v>37.1022360927143</v>
      </c>
      <c r="LT33" s="1">
        <v>13.636214353808</v>
      </c>
      <c r="LU33" s="1">
        <v>18.8452961380929</v>
      </c>
      <c r="LV33" s="1">
        <v>31.8413791618775</v>
      </c>
      <c r="LW33" s="1">
        <v>76.0100638453964</v>
      </c>
      <c r="LX33" s="1">
        <v>25.5019050895835</v>
      </c>
      <c r="LZ33" s="1">
        <v>183.151601060121</v>
      </c>
      <c r="MA33" s="1">
        <v>40.2206468265419</v>
      </c>
      <c r="MB33" s="1">
        <v>14.832437746296</v>
      </c>
      <c r="MC33" s="1">
        <v>18.5419066834051</v>
      </c>
      <c r="MD33" s="1">
        <v>3.59983427126811</v>
      </c>
      <c r="ME33" s="1">
        <v>40.3702087213218</v>
      </c>
      <c r="MF33" s="1">
        <v>61.03320725759</v>
      </c>
      <c r="MG33" s="1">
        <v>17.2064186067452</v>
      </c>
      <c r="MH33" s="1">
        <v>27.2305838639739</v>
      </c>
      <c r="MI33" s="1">
        <v>16.544103507926</v>
      </c>
      <c r="MJ33" s="1">
        <v>41.0747828276261</v>
      </c>
      <c r="MK33" s="1">
        <v>43.5371976017558</v>
      </c>
      <c r="ML33" s="1">
        <v>37.9979066575442</v>
      </c>
      <c r="MM33" s="1">
        <v>41.5337799305794</v>
      </c>
    </row>
    <row r="34">
      <c r="A34" s="1">
        <v>2016.0</v>
      </c>
      <c r="B34" s="1">
        <v>9.0</v>
      </c>
      <c r="C34" s="1">
        <v>25.5142424982618</v>
      </c>
      <c r="D34" s="1">
        <v>44.4772212282658</v>
      </c>
      <c r="E34" s="1">
        <v>35.7056105071863</v>
      </c>
      <c r="F34" s="1">
        <v>99.2596957639616</v>
      </c>
      <c r="G34" s="1">
        <v>103.593809581938</v>
      </c>
      <c r="H34" s="1">
        <v>53.2227067852968</v>
      </c>
      <c r="I34" s="1">
        <v>33.607890416034</v>
      </c>
      <c r="J34" s="1">
        <v>74.0156774089002</v>
      </c>
      <c r="K34" s="1">
        <v>69.0588091895694</v>
      </c>
      <c r="L34" s="1">
        <v>39.1829528264462</v>
      </c>
      <c r="M34" s="1">
        <v>48.6466254677966</v>
      </c>
      <c r="N34" s="1">
        <v>9.58927832251277</v>
      </c>
      <c r="O34" s="1">
        <v>29.9300998564273</v>
      </c>
      <c r="P34" s="1">
        <v>47.4014330009066</v>
      </c>
      <c r="Q34" s="1">
        <v>76.1141669994962</v>
      </c>
      <c r="R34" s="1">
        <v>52.7271431514195</v>
      </c>
      <c r="S34" s="1">
        <v>56.8367687203955</v>
      </c>
      <c r="T34" s="1">
        <v>62.5563512313265</v>
      </c>
      <c r="U34" s="1">
        <v>27.2145895411766</v>
      </c>
      <c r="V34" s="1">
        <v>45.2411287935078</v>
      </c>
      <c r="W34" s="1">
        <v>133.810240679048</v>
      </c>
      <c r="X34" s="1">
        <v>83.7330859816822</v>
      </c>
      <c r="Y34" s="1">
        <v>91.7104341894391</v>
      </c>
      <c r="Z34" s="1">
        <v>39.3843333834694</v>
      </c>
      <c r="AA34" s="1">
        <v>102.857907123689</v>
      </c>
      <c r="AB34" s="1">
        <v>48.0873117209331</v>
      </c>
      <c r="AC34" s="1">
        <v>113.371686234909</v>
      </c>
      <c r="AD34" s="1">
        <v>14.62138059712</v>
      </c>
      <c r="AE34" s="1">
        <v>56.2583717189787</v>
      </c>
      <c r="AF34" s="1">
        <v>133.116010106894</v>
      </c>
      <c r="AG34" s="1">
        <v>66.8402648018055</v>
      </c>
      <c r="AH34" s="1">
        <v>57.1563493048207</v>
      </c>
      <c r="AI34" s="1">
        <v>746.360002790179</v>
      </c>
      <c r="AJ34" s="1">
        <v>119.791046246842</v>
      </c>
      <c r="AK34" s="1">
        <v>12.9974991152735</v>
      </c>
      <c r="AL34" s="1">
        <v>40.834763079827</v>
      </c>
      <c r="AM34" s="1">
        <v>28.8432849564856</v>
      </c>
      <c r="AN34" s="1">
        <v>153.147997573238</v>
      </c>
      <c r="AO34" s="1">
        <v>23.498751959318</v>
      </c>
      <c r="AP34" s="1">
        <v>32.6455186772116</v>
      </c>
      <c r="AQ34" s="1">
        <v>307.358570643834</v>
      </c>
      <c r="AR34" s="1">
        <v>32.3360315602522</v>
      </c>
      <c r="AS34" s="2">
        <v>1432.24886291128</v>
      </c>
      <c r="AT34" s="1">
        <v>297.392955815959</v>
      </c>
      <c r="AU34" s="1">
        <v>42.1886395876901</v>
      </c>
      <c r="AV34" s="1">
        <v>146.851666041783</v>
      </c>
      <c r="AW34" s="1">
        <v>23.7573808942522</v>
      </c>
      <c r="AX34" s="1">
        <v>27.0606236164184</v>
      </c>
      <c r="AY34" s="1">
        <v>98.0327580689284</v>
      </c>
      <c r="AZ34" s="1">
        <v>36.2477395566373</v>
      </c>
      <c r="BA34" s="1">
        <v>26.0674930341095</v>
      </c>
      <c r="BB34" s="1">
        <v>60.1700941573489</v>
      </c>
      <c r="BC34" s="1">
        <v>67.6427751153682</v>
      </c>
      <c r="BD34" s="1">
        <v>107.107632898229</v>
      </c>
      <c r="BE34" s="1">
        <v>28.7395238876343</v>
      </c>
      <c r="BF34" s="1">
        <v>67.1258219618471</v>
      </c>
      <c r="BG34" s="1">
        <v>41.4790054444583</v>
      </c>
      <c r="BH34" s="1">
        <v>19.3632226266115</v>
      </c>
      <c r="BI34" s="1">
        <v>56.6030201799973</v>
      </c>
      <c r="BJ34" s="1">
        <v>120.842052823575</v>
      </c>
      <c r="BK34" s="1">
        <v>60.447724498864</v>
      </c>
      <c r="BL34" s="1">
        <v>59.8580641208712</v>
      </c>
      <c r="BM34" s="1">
        <v>100.050870716954</v>
      </c>
      <c r="BN34" s="1">
        <v>27.1935717750735</v>
      </c>
      <c r="BO34" s="1">
        <v>77.0119747264934</v>
      </c>
      <c r="BP34" s="1">
        <v>8.33883338882809</v>
      </c>
      <c r="BQ34" s="1">
        <v>96.4442655297646</v>
      </c>
      <c r="BR34" s="1">
        <v>33.3639579207833</v>
      </c>
      <c r="BS34" s="1">
        <v>17.7725539960508</v>
      </c>
      <c r="BT34" s="1">
        <v>61.3560760936748</v>
      </c>
      <c r="BU34" s="1">
        <v>31.7793496867165</v>
      </c>
      <c r="BV34" s="1">
        <v>130.302865103949</v>
      </c>
      <c r="BW34" s="1">
        <v>42.597735325562</v>
      </c>
      <c r="BX34" s="1">
        <v>72.9158297888075</v>
      </c>
      <c r="BY34" s="1">
        <v>24.0679614046374</v>
      </c>
      <c r="BZ34" s="1">
        <v>8.6713820397392</v>
      </c>
      <c r="CA34" s="1">
        <v>22.2469360054878</v>
      </c>
      <c r="CB34" s="1">
        <v>49.4703181389101</v>
      </c>
      <c r="CC34" s="1">
        <v>70.4928670500298</v>
      </c>
      <c r="CD34" s="1">
        <v>70.7879226118129</v>
      </c>
      <c r="CE34" s="1">
        <v>52.6434747333413</v>
      </c>
      <c r="CF34" s="1">
        <v>34.3901784341606</v>
      </c>
      <c r="CG34" s="1">
        <v>72.4426725536806</v>
      </c>
      <c r="CH34" s="1">
        <v>48.2275020448251</v>
      </c>
      <c r="CI34" s="1">
        <v>64.6619009488421</v>
      </c>
      <c r="CJ34" s="1">
        <v>70.4264257071772</v>
      </c>
      <c r="CK34" s="1">
        <v>27.9308089752657</v>
      </c>
      <c r="CL34" s="1">
        <v>66.3992056302166</v>
      </c>
      <c r="CM34" s="1">
        <v>87.2407831131532</v>
      </c>
      <c r="CN34" s="1">
        <v>80.9249997820173</v>
      </c>
      <c r="CO34" s="1">
        <v>49.3653736891032</v>
      </c>
      <c r="CP34" s="1">
        <v>48.745001087006</v>
      </c>
      <c r="CQ34" s="1">
        <v>60.5917727258414</v>
      </c>
      <c r="CR34" s="1">
        <v>56.9563265472069</v>
      </c>
      <c r="CS34" s="1">
        <v>64.9038096836635</v>
      </c>
      <c r="CT34" s="1">
        <v>30.4532804413255</v>
      </c>
      <c r="CU34" s="1">
        <v>81.0107262019422</v>
      </c>
      <c r="CV34" s="1">
        <v>28.994382130944</v>
      </c>
      <c r="CW34" s="1">
        <v>109.565187397656</v>
      </c>
      <c r="CX34" s="1">
        <v>56.3894462024248</v>
      </c>
      <c r="CY34" s="1">
        <v>123.031730665336</v>
      </c>
      <c r="CZ34" s="1">
        <v>52.3700315306952</v>
      </c>
      <c r="DA34" s="1">
        <v>79.8125891100794</v>
      </c>
      <c r="DB34" s="1">
        <v>50.6116204576585</v>
      </c>
      <c r="DC34" s="1">
        <v>41.9424273187131</v>
      </c>
      <c r="DD34" s="1">
        <v>69.8910506016327</v>
      </c>
      <c r="DE34" s="1">
        <v>46.4367318256148</v>
      </c>
      <c r="DF34" s="1">
        <v>41.5303886739455</v>
      </c>
      <c r="DG34" s="1">
        <v>53.411992167748</v>
      </c>
      <c r="DH34" s="1">
        <v>25.0494924445954</v>
      </c>
      <c r="DI34" s="1">
        <v>39.1765875135149</v>
      </c>
      <c r="DJ34" s="1">
        <v>18.1979330910208</v>
      </c>
      <c r="DK34" s="1">
        <v>45.8091629760306</v>
      </c>
      <c r="DL34" s="1">
        <v>107.605705751434</v>
      </c>
      <c r="DM34" s="1">
        <v>8.03928069410536</v>
      </c>
      <c r="DN34" s="1">
        <v>16.4264284364774</v>
      </c>
      <c r="DO34" s="1">
        <v>9.55731385356749</v>
      </c>
      <c r="DP34" s="1">
        <v>147.49286587651</v>
      </c>
      <c r="DQ34" s="1">
        <v>23.6587758049493</v>
      </c>
      <c r="DR34" s="1">
        <v>120.644285474505</v>
      </c>
      <c r="DS34" s="1">
        <v>67.5429484601763</v>
      </c>
      <c r="DT34" s="1">
        <v>15.1435527633876</v>
      </c>
      <c r="DU34" s="1">
        <v>34.6671983499549</v>
      </c>
      <c r="DW34" s="1">
        <v>126.609487320079</v>
      </c>
      <c r="DX34" s="1">
        <v>130.981852831938</v>
      </c>
      <c r="DY34" s="1">
        <v>57.9689350955481</v>
      </c>
      <c r="DZ34" s="1">
        <v>49.1898201212101</v>
      </c>
      <c r="EA34" s="1">
        <v>18.1976775983778</v>
      </c>
      <c r="EB34" s="1">
        <v>26.6212091453428</v>
      </c>
      <c r="EC34" s="1">
        <v>39.9038813335134</v>
      </c>
      <c r="ED34" s="1">
        <v>78.4725008930899</v>
      </c>
      <c r="EE34" s="1">
        <v>38.3284324748471</v>
      </c>
      <c r="EF34" s="1">
        <v>140.284167732568</v>
      </c>
      <c r="EG34" s="1">
        <v>195.141629747325</v>
      </c>
      <c r="EH34" s="1">
        <v>36.4685267829148</v>
      </c>
      <c r="EI34" s="1">
        <v>60.4737502626531</v>
      </c>
      <c r="EJ34" s="1">
        <v>6.90665976278953</v>
      </c>
      <c r="EK34" s="1">
        <v>105.721212078683</v>
      </c>
      <c r="EL34" s="1">
        <v>42.7973128638018</v>
      </c>
      <c r="EM34" s="1">
        <v>34.8837459808988</v>
      </c>
      <c r="EN34" s="1">
        <v>92.5217940192091</v>
      </c>
      <c r="EO34" s="1">
        <v>11.3538208864955</v>
      </c>
      <c r="EP34" s="1">
        <v>30.6089032019028</v>
      </c>
      <c r="EQ34" s="1">
        <v>11.945298831113</v>
      </c>
      <c r="ER34" s="1">
        <v>80.1444630943695</v>
      </c>
      <c r="ES34" s="1">
        <v>165.158132002475</v>
      </c>
      <c r="ET34" s="1">
        <v>103.547898015931</v>
      </c>
      <c r="EU34" s="1">
        <v>50.2469631548946</v>
      </c>
      <c r="EV34" s="1">
        <v>112.464839600003</v>
      </c>
      <c r="EW34" s="1">
        <v>29.7561405238295</v>
      </c>
      <c r="EX34" s="1">
        <v>102.991997873048</v>
      </c>
      <c r="EY34" s="1">
        <v>32.0108028757471</v>
      </c>
      <c r="EZ34" s="1">
        <v>16.4176657521097</v>
      </c>
      <c r="FB34" s="1">
        <v>23.0358806134985</v>
      </c>
      <c r="FC34" s="1">
        <v>77.3813492911203</v>
      </c>
      <c r="FD34" s="1">
        <v>97.1519051971344</v>
      </c>
      <c r="FE34" s="1">
        <v>21.0220335467526</v>
      </c>
      <c r="FF34" s="1">
        <v>33.2920398101406</v>
      </c>
      <c r="FG34" s="1">
        <v>94.6872134291259</v>
      </c>
      <c r="FH34" s="1">
        <v>18.7228525657961</v>
      </c>
      <c r="FI34" s="1">
        <v>52.8398304297152</v>
      </c>
      <c r="FJ34" s="1">
        <v>55.5215052635836</v>
      </c>
      <c r="FK34" s="1">
        <v>8.73334028881714</v>
      </c>
      <c r="FL34" s="1">
        <v>19.398248046059</v>
      </c>
      <c r="FM34" s="1">
        <v>60.3340382193132</v>
      </c>
      <c r="FN34" s="1">
        <v>94.5574063150269</v>
      </c>
      <c r="FO34" s="1">
        <v>14.2369115996958</v>
      </c>
      <c r="FP34" s="1">
        <v>56.184285572597</v>
      </c>
      <c r="FQ34" s="1">
        <v>32.7735328343277</v>
      </c>
      <c r="FR34" s="1">
        <v>26.0523720562467</v>
      </c>
      <c r="FS34" s="1">
        <v>39.3776035681292</v>
      </c>
      <c r="FT34" s="1">
        <v>39.386465211074</v>
      </c>
      <c r="FU34" s="1">
        <v>113.223396989987</v>
      </c>
      <c r="FV34" s="1">
        <v>68.6816545889895</v>
      </c>
      <c r="FW34" s="1">
        <v>194.715597770241</v>
      </c>
      <c r="FX34" s="1">
        <v>62.1516021410408</v>
      </c>
      <c r="FY34" s="1">
        <v>5.4372255511538</v>
      </c>
      <c r="FZ34" s="1">
        <v>34.1901658204764</v>
      </c>
      <c r="GA34" s="1">
        <v>50.1831058914345</v>
      </c>
      <c r="GB34" s="1">
        <v>95.0083803961451</v>
      </c>
      <c r="GC34" s="1">
        <v>63.9341830654621</v>
      </c>
      <c r="GD34" s="1">
        <v>30.2243004897171</v>
      </c>
      <c r="GE34" s="1">
        <v>95.1648394904478</v>
      </c>
      <c r="GF34" s="1">
        <v>26.428111986449</v>
      </c>
      <c r="GG34" s="1">
        <v>160.972090486346</v>
      </c>
      <c r="GH34" s="1">
        <v>100.474671567573</v>
      </c>
      <c r="GI34" s="1">
        <v>35.8611910431214</v>
      </c>
      <c r="GJ34" s="1">
        <v>70.4240893585299</v>
      </c>
      <c r="GK34" s="1">
        <v>29.3833924422166</v>
      </c>
      <c r="GL34" s="1">
        <v>206.701665605818</v>
      </c>
      <c r="GM34" s="1">
        <v>42.1182667085117</v>
      </c>
      <c r="GN34" s="1">
        <v>58.5024090418184</v>
      </c>
      <c r="GO34" s="1">
        <v>111.05029263648</v>
      </c>
      <c r="GP34" s="1">
        <v>24.7490476880755</v>
      </c>
      <c r="GQ34" s="1">
        <v>36.1654636928172</v>
      </c>
      <c r="GR34" s="1">
        <v>23.0294254193488</v>
      </c>
      <c r="GS34" s="1">
        <v>32.6108278562925</v>
      </c>
      <c r="GT34" s="1">
        <v>46.424645604376</v>
      </c>
      <c r="GU34" s="1">
        <v>25.0112650868228</v>
      </c>
      <c r="GV34" s="1">
        <v>51.5529585698922</v>
      </c>
      <c r="GW34" s="1">
        <v>67.216495566744</v>
      </c>
      <c r="GX34" s="1">
        <v>91.692929487609</v>
      </c>
      <c r="GY34" s="1">
        <v>16.9031771616112</v>
      </c>
      <c r="GZ34" s="1">
        <v>20.246460549798</v>
      </c>
      <c r="HA34" s="1">
        <v>25.3663190533164</v>
      </c>
      <c r="HB34" s="1">
        <v>31.7244319372061</v>
      </c>
      <c r="HC34" s="1">
        <v>97.4202381315686</v>
      </c>
      <c r="HD34" s="1">
        <v>18.5351882251646</v>
      </c>
      <c r="HE34" s="1">
        <v>50.3954144762302</v>
      </c>
      <c r="HF34" s="1">
        <v>186.872712640029</v>
      </c>
      <c r="HG34" s="1">
        <v>9.61453035962459</v>
      </c>
      <c r="HH34" s="1">
        <v>78.759644044957</v>
      </c>
      <c r="HI34" s="1">
        <v>28.2454220865875</v>
      </c>
      <c r="HJ34" s="1">
        <v>54.8899267891912</v>
      </c>
      <c r="HK34" s="1">
        <v>39.4519899151677</v>
      </c>
      <c r="HL34" s="1">
        <v>1.55953036097508</v>
      </c>
      <c r="HM34" s="1">
        <v>12.5025530070466</v>
      </c>
      <c r="HN34" s="1">
        <v>29.0499922475981</v>
      </c>
      <c r="HO34" s="1">
        <v>63.7132749996341</v>
      </c>
      <c r="HP34" s="1">
        <v>35.0026714117712</v>
      </c>
      <c r="HQ34" s="1">
        <v>279.869524274554</v>
      </c>
      <c r="HR34" s="1">
        <v>57.732060669579</v>
      </c>
      <c r="HS34" s="1">
        <v>46.529183357021</v>
      </c>
      <c r="HT34" s="1">
        <v>27.6649428661052</v>
      </c>
      <c r="HU34" s="1">
        <v>31.9501680553739</v>
      </c>
      <c r="HV34" s="1">
        <v>83.8794094390627</v>
      </c>
      <c r="HW34" s="1">
        <v>22.8395268070546</v>
      </c>
      <c r="HX34" s="1">
        <v>36.2383012097341</v>
      </c>
      <c r="HY34" s="1">
        <v>69.902722026044</v>
      </c>
      <c r="HZ34" s="1">
        <v>25.4277686432975</v>
      </c>
      <c r="IA34" s="1">
        <v>107.392963351221</v>
      </c>
      <c r="IB34" s="1">
        <v>18.1784276592384</v>
      </c>
      <c r="IC34" s="1">
        <v>42.2690263661192</v>
      </c>
      <c r="ID34" s="1">
        <v>64.4147202281061</v>
      </c>
      <c r="IE34" s="1">
        <v>68.1446579158144</v>
      </c>
      <c r="IF34" s="1">
        <v>35.8075871626341</v>
      </c>
      <c r="IG34" s="1">
        <v>55.2724346077838</v>
      </c>
      <c r="IH34" s="1">
        <v>89.2242969783962</v>
      </c>
      <c r="II34" s="1">
        <v>23.802926829364</v>
      </c>
      <c r="IJ34" s="1">
        <v>55.1884993897386</v>
      </c>
      <c r="IK34" s="1">
        <v>157.999421053338</v>
      </c>
      <c r="IL34" s="1">
        <v>57.7790646527904</v>
      </c>
      <c r="IM34" s="1">
        <v>25.4559494558468</v>
      </c>
      <c r="IN34" s="1">
        <v>49.9749398813238</v>
      </c>
      <c r="IO34" s="1">
        <v>402.075951712472</v>
      </c>
      <c r="IP34" s="1">
        <v>7.25814545023631</v>
      </c>
      <c r="IQ34" s="1">
        <v>84.2621747654712</v>
      </c>
      <c r="IR34" s="1">
        <v>99.0439463526153</v>
      </c>
      <c r="IS34" s="1">
        <v>170.48801974195</v>
      </c>
      <c r="IT34" s="1">
        <v>57.8824551425456</v>
      </c>
      <c r="IU34" s="1">
        <v>43.7336406461392</v>
      </c>
      <c r="IV34" s="1">
        <v>45.9260423732162</v>
      </c>
      <c r="IW34" s="1">
        <v>27.7352450520594</v>
      </c>
      <c r="IX34" s="1">
        <v>86.4363117644064</v>
      </c>
      <c r="IY34" s="1">
        <v>107.393926781952</v>
      </c>
      <c r="IZ34" s="1">
        <v>61.1983093918964</v>
      </c>
      <c r="JA34" s="1">
        <v>123.087188664532</v>
      </c>
      <c r="JB34" s="1">
        <v>36.6217603250819</v>
      </c>
      <c r="JC34" s="1">
        <v>137.170196120738</v>
      </c>
      <c r="JD34" s="1">
        <v>115.575993999121</v>
      </c>
      <c r="JE34" s="1">
        <v>40.8704749319887</v>
      </c>
      <c r="JF34" s="1">
        <v>54.834904542362</v>
      </c>
      <c r="JG34" s="1">
        <v>24.6784738936775</v>
      </c>
      <c r="JH34" s="1">
        <v>146.847648736908</v>
      </c>
      <c r="JI34" s="1">
        <v>99.9676274234689</v>
      </c>
      <c r="JJ34" s="1">
        <v>104.518156020233</v>
      </c>
      <c r="JK34" s="1">
        <v>40.5486815420909</v>
      </c>
      <c r="JL34" s="1">
        <v>16.3459497402828</v>
      </c>
      <c r="JM34" s="1">
        <v>85.957793988751</v>
      </c>
      <c r="JN34" s="1">
        <v>54.2660358112553</v>
      </c>
      <c r="JO34" s="1">
        <v>54.8799458909631</v>
      </c>
      <c r="JP34" s="1">
        <v>33.5970173739152</v>
      </c>
      <c r="JQ34" s="1">
        <v>148.776988481392</v>
      </c>
      <c r="JR34" s="1">
        <v>28.5937352957607</v>
      </c>
      <c r="JS34" s="1">
        <v>50.4234620783852</v>
      </c>
      <c r="JT34" s="1">
        <v>96.005333094095</v>
      </c>
      <c r="JU34" s="1">
        <v>61.2740952018313</v>
      </c>
      <c r="JV34" s="1">
        <v>55.1760447658418</v>
      </c>
      <c r="JW34" s="1">
        <v>39.3781889068843</v>
      </c>
      <c r="JX34" s="1">
        <v>121.362584179679</v>
      </c>
      <c r="JY34" s="1">
        <v>78.8549128257171</v>
      </c>
      <c r="JZ34" s="1">
        <v>82.3461405670251</v>
      </c>
      <c r="KA34" s="1">
        <v>31.8441193413289</v>
      </c>
      <c r="KB34" s="1">
        <v>77.7028493022778</v>
      </c>
      <c r="KC34" s="1">
        <v>39.4340535133964</v>
      </c>
      <c r="KD34" s="1">
        <v>103.694093571462</v>
      </c>
      <c r="KE34" s="1">
        <v>77.1959520975749</v>
      </c>
      <c r="KF34" s="1">
        <v>92.4628572009858</v>
      </c>
      <c r="KG34" s="1">
        <v>48.7792138998181</v>
      </c>
      <c r="KH34" s="1">
        <v>33.6612173473046</v>
      </c>
      <c r="KI34" s="1">
        <v>156.13047681536</v>
      </c>
      <c r="KJ34" s="1">
        <v>57.356590950641</v>
      </c>
      <c r="KK34" s="1">
        <v>47.4464577982111</v>
      </c>
      <c r="KL34" s="1">
        <v>46.78898760134</v>
      </c>
      <c r="KM34" s="1">
        <v>54.2969805586591</v>
      </c>
      <c r="KN34" s="1">
        <v>37.1488961833169</v>
      </c>
      <c r="KO34" s="1">
        <v>54.5811678285967</v>
      </c>
      <c r="KP34" s="1">
        <v>19.0415507364404</v>
      </c>
      <c r="KQ34" s="1">
        <v>20.6421564398546</v>
      </c>
      <c r="KR34" s="1">
        <v>22.4852592625095</v>
      </c>
      <c r="KS34" s="1">
        <v>90.937177985715</v>
      </c>
      <c r="KT34" s="1">
        <v>32.4134566875684</v>
      </c>
      <c r="KU34" s="1">
        <v>58.7406023502994</v>
      </c>
      <c r="KV34" s="1">
        <v>46.032091992215</v>
      </c>
      <c r="KW34" s="1">
        <v>55.262158555407</v>
      </c>
      <c r="KX34" s="1">
        <v>115.543153451792</v>
      </c>
      <c r="KY34" s="1">
        <v>48.0585079125511</v>
      </c>
      <c r="KZ34" s="1">
        <v>9.64919663454318</v>
      </c>
      <c r="LA34" s="1">
        <v>33.4664245106711</v>
      </c>
      <c r="LB34" s="1">
        <v>31.509633956061</v>
      </c>
      <c r="LC34" s="1">
        <v>42.1976083871617</v>
      </c>
      <c r="LD34" s="1">
        <v>54.5805119940853</v>
      </c>
      <c r="LE34" s="1">
        <v>121.422768881689</v>
      </c>
      <c r="LF34" s="1">
        <v>24.070483243182</v>
      </c>
      <c r="LG34" s="1">
        <v>40.4689261492668</v>
      </c>
      <c r="LH34" s="1">
        <v>34.1485977247506</v>
      </c>
      <c r="LI34" s="1">
        <v>37.0242113088149</v>
      </c>
      <c r="LJ34" s="1">
        <v>50.4992857433501</v>
      </c>
      <c r="LK34" s="1">
        <v>171.646426197308</v>
      </c>
      <c r="LL34" s="1">
        <v>57.0064743629552</v>
      </c>
      <c r="LM34" s="1">
        <v>106.621845758238</v>
      </c>
      <c r="LN34" s="1">
        <v>113.255099077066</v>
      </c>
      <c r="LO34" s="1">
        <v>13.1893718316093</v>
      </c>
      <c r="LP34" s="1">
        <v>127.92941304097</v>
      </c>
      <c r="LQ34" s="1">
        <v>36.4486723019321</v>
      </c>
      <c r="LR34" s="1">
        <v>25.3249999455043</v>
      </c>
      <c r="LS34" s="1">
        <v>35.2533736038586</v>
      </c>
      <c r="LT34" s="1">
        <v>13.5070354066735</v>
      </c>
      <c r="LU34" s="1">
        <v>18.985099670874</v>
      </c>
      <c r="LV34" s="1">
        <v>31.5807855825935</v>
      </c>
      <c r="LW34" s="1">
        <v>78.9631523972854</v>
      </c>
      <c r="LX34" s="1">
        <v>26.2746890803728</v>
      </c>
      <c r="LZ34" s="1">
        <v>168.974042373307</v>
      </c>
      <c r="MA34" s="1">
        <v>39.5157555894069</v>
      </c>
      <c r="MB34" s="1">
        <v>14.9283001606519</v>
      </c>
      <c r="MC34" s="1">
        <v>19.2764597349752</v>
      </c>
      <c r="MD34" s="1">
        <v>3.66114176011993</v>
      </c>
      <c r="ME34" s="1">
        <v>35.2017989458884</v>
      </c>
      <c r="MF34" s="1">
        <v>59.9192404698824</v>
      </c>
      <c r="MG34" s="1">
        <v>16.1100523149741</v>
      </c>
      <c r="MH34" s="1">
        <v>27.7369905872052</v>
      </c>
      <c r="MI34" s="1">
        <v>15.6579931741807</v>
      </c>
      <c r="MJ34" s="1">
        <v>39.0330953143892</v>
      </c>
      <c r="MK34" s="1">
        <v>42.6722595565579</v>
      </c>
      <c r="ML34" s="1">
        <v>39.8667143899034</v>
      </c>
      <c r="MM34" s="1">
        <v>39.7855262338966</v>
      </c>
    </row>
    <row r="35">
      <c r="A35" s="1">
        <v>2016.0</v>
      </c>
      <c r="B35" s="1">
        <v>10.0</v>
      </c>
      <c r="C35" s="1">
        <v>26.6568090163804</v>
      </c>
      <c r="D35" s="1">
        <v>43.0201951479482</v>
      </c>
      <c r="E35" s="1">
        <v>35.3521592768646</v>
      </c>
      <c r="F35" s="1">
        <v>102.896068797762</v>
      </c>
      <c r="G35" s="1">
        <v>108.470237913586</v>
      </c>
      <c r="H35" s="1">
        <v>53.8919011456936</v>
      </c>
      <c r="I35" s="1">
        <v>33.6782144827124</v>
      </c>
      <c r="J35" s="1">
        <v>73.2756491242798</v>
      </c>
      <c r="K35" s="1">
        <v>71.1671431405204</v>
      </c>
      <c r="L35" s="1">
        <v>38.024016397444</v>
      </c>
      <c r="M35" s="1">
        <v>46.8238578437082</v>
      </c>
      <c r="N35" s="1">
        <v>8.94419616124433</v>
      </c>
      <c r="O35" s="1">
        <v>29.0904196486336</v>
      </c>
      <c r="P35" s="1">
        <v>48.7394630545009</v>
      </c>
      <c r="Q35" s="1">
        <v>73.8363510753076</v>
      </c>
      <c r="R35" s="1">
        <v>58.0026187896728</v>
      </c>
      <c r="S35" s="1">
        <v>56.7636117887309</v>
      </c>
      <c r="T35" s="1">
        <v>60.864116625958</v>
      </c>
      <c r="U35" s="1">
        <v>26.3469291583131</v>
      </c>
      <c r="V35" s="1">
        <v>43.5927034637926</v>
      </c>
      <c r="W35" s="1">
        <v>126.561340882045</v>
      </c>
      <c r="X35" s="1">
        <v>82.0659588019332</v>
      </c>
      <c r="Y35" s="1">
        <v>92.9043553135047</v>
      </c>
      <c r="Z35" s="1">
        <v>41.2840595245361</v>
      </c>
      <c r="AA35" s="1">
        <v>102.424633337336</v>
      </c>
      <c r="AB35" s="1">
        <v>51.9098525047113</v>
      </c>
      <c r="AC35" s="1">
        <v>110.150610442974</v>
      </c>
      <c r="AD35" s="1">
        <v>14.977637592162</v>
      </c>
      <c r="AE35" s="1">
        <v>54.1526176696825</v>
      </c>
      <c r="AF35" s="1">
        <v>127.750274733607</v>
      </c>
      <c r="AG35" s="1">
        <v>65.0213711999457</v>
      </c>
      <c r="AH35" s="1">
        <v>56.6511233280686</v>
      </c>
      <c r="AI35" s="1">
        <v>754.577859061105</v>
      </c>
      <c r="AJ35" s="1">
        <v>125.31151900222</v>
      </c>
      <c r="AK35" s="1">
        <v>13.5683157672508</v>
      </c>
      <c r="AL35" s="1">
        <v>41.8144986111101</v>
      </c>
      <c r="AM35" s="1">
        <v>29.6967271239237</v>
      </c>
      <c r="AN35" s="1">
        <v>150.411780256602</v>
      </c>
      <c r="AO35" s="1">
        <v>23.2703279047983</v>
      </c>
      <c r="AP35" s="1">
        <v>31.9939720909472</v>
      </c>
      <c r="AQ35" s="1">
        <v>297.535001482282</v>
      </c>
      <c r="AR35" s="1">
        <v>32.93815191041</v>
      </c>
      <c r="AS35" s="2">
        <v>1456.36147494599</v>
      </c>
      <c r="AT35" s="1">
        <v>284.849536071862</v>
      </c>
      <c r="AU35" s="1">
        <v>38.9317091920572</v>
      </c>
      <c r="AV35" s="1">
        <v>144.1411899385</v>
      </c>
      <c r="AW35" s="1">
        <v>22.953095299857</v>
      </c>
      <c r="AX35" s="1">
        <v>27.2535091848595</v>
      </c>
      <c r="AY35" s="1">
        <v>90.4478204230141</v>
      </c>
      <c r="AZ35" s="1">
        <v>37.8654254557122</v>
      </c>
      <c r="BA35" s="1">
        <v>27.9468781844171</v>
      </c>
      <c r="BB35" s="1">
        <v>57.9469318097725</v>
      </c>
      <c r="BC35" s="1">
        <v>71.2113015900483</v>
      </c>
      <c r="BD35" s="1">
        <v>106.654220019803</v>
      </c>
      <c r="BE35" s="1">
        <v>27.2497618538993</v>
      </c>
      <c r="BF35" s="1">
        <v>65.4639092914658</v>
      </c>
      <c r="BG35" s="1">
        <v>42.2340346378228</v>
      </c>
      <c r="BH35" s="1">
        <v>19.3113886716378</v>
      </c>
      <c r="BI35" s="1">
        <v>56.6697816602835</v>
      </c>
      <c r="BJ35" s="1">
        <v>115.927689440148</v>
      </c>
      <c r="BK35" s="1">
        <v>58.8918106950913</v>
      </c>
      <c r="BL35" s="1">
        <v>59.1525444423611</v>
      </c>
      <c r="BM35" s="1">
        <v>96.508569363276</v>
      </c>
      <c r="BN35" s="1">
        <v>26.7346695630563</v>
      </c>
      <c r="BO35" s="1">
        <v>74.1738261957901</v>
      </c>
      <c r="BP35" s="1">
        <v>8.14744766553243</v>
      </c>
      <c r="BQ35" s="1">
        <v>101.835521204993</v>
      </c>
      <c r="BR35" s="1">
        <v>32.1262373551165</v>
      </c>
      <c r="BS35" s="1">
        <v>17.146254361194</v>
      </c>
      <c r="BT35" s="1">
        <v>63.141728373756</v>
      </c>
      <c r="BU35" s="1">
        <v>33.3556269759613</v>
      </c>
      <c r="BV35" s="1">
        <v>128.075091675127</v>
      </c>
      <c r="BW35" s="1">
        <v>41.446974392512</v>
      </c>
      <c r="BX35" s="1">
        <v>72.5448055843964</v>
      </c>
      <c r="BY35" s="1">
        <v>23.7964526520161</v>
      </c>
      <c r="BZ35" s="1">
        <v>9.13489985574739</v>
      </c>
      <c r="CA35" s="1">
        <v>21.0394991228611</v>
      </c>
      <c r="CB35" s="1">
        <v>45.5595897137506</v>
      </c>
      <c r="CC35" s="1">
        <v>67.3699449071046</v>
      </c>
      <c r="CD35" s="1">
        <v>71.9411759225549</v>
      </c>
      <c r="CE35" s="1">
        <v>51.0419954887119</v>
      </c>
      <c r="CF35" s="1">
        <v>36.5310905927948</v>
      </c>
      <c r="CG35" s="1">
        <v>75.8465668500017</v>
      </c>
      <c r="CH35" s="1">
        <v>46.536793423453</v>
      </c>
      <c r="CI35" s="1">
        <v>62.0247641326447</v>
      </c>
      <c r="CJ35" s="1">
        <v>70.4645716677952</v>
      </c>
      <c r="CK35" s="1">
        <v>26.7455243018474</v>
      </c>
      <c r="CL35" s="1">
        <v>66.4281369554859</v>
      </c>
      <c r="CM35" s="1">
        <v>86.7388011348775</v>
      </c>
      <c r="CN35" s="1">
        <v>76.7061902000791</v>
      </c>
      <c r="CO35" s="1">
        <v>48.4872755642438</v>
      </c>
      <c r="CP35" s="1">
        <v>49.4054138675461</v>
      </c>
      <c r="CQ35" s="1">
        <v>60.0759549789315</v>
      </c>
      <c r="CR35" s="1">
        <v>55.1774675757525</v>
      </c>
      <c r="CS35" s="1">
        <v>61.46809505281</v>
      </c>
      <c r="CT35" s="1">
        <v>30.8317068651027</v>
      </c>
      <c r="CU35" s="1">
        <v>81.365682558165</v>
      </c>
      <c r="CV35" s="1">
        <v>27.8597602899095</v>
      </c>
      <c r="CW35" s="1">
        <v>107.366426218862</v>
      </c>
      <c r="CX35" s="1">
        <v>54.2068405229706</v>
      </c>
      <c r="CY35" s="1">
        <v>119.924284242667</v>
      </c>
      <c r="CZ35" s="1">
        <v>50.9217951182784</v>
      </c>
      <c r="DA35" s="1">
        <v>78.907467358822</v>
      </c>
      <c r="DB35" s="1">
        <v>51.3767267806894</v>
      </c>
      <c r="DC35" s="1">
        <v>41.1352658935895</v>
      </c>
      <c r="DD35" s="1">
        <v>72.2309884836111</v>
      </c>
      <c r="DE35" s="1">
        <v>45.7477322154726</v>
      </c>
      <c r="DF35" s="1">
        <v>40.7818221602291</v>
      </c>
      <c r="DG35" s="1">
        <v>52.9826298612027</v>
      </c>
      <c r="DH35" s="1">
        <v>23.4006419102287</v>
      </c>
      <c r="DI35" s="1">
        <v>37.9707141603742</v>
      </c>
      <c r="DJ35" s="1">
        <v>17.4821108416188</v>
      </c>
      <c r="DK35" s="1">
        <v>45.7577510949402</v>
      </c>
      <c r="DL35" s="1">
        <v>118.172002834736</v>
      </c>
      <c r="DM35" s="1">
        <v>7.90284571373366</v>
      </c>
      <c r="DN35" s="1">
        <v>15.9420027506979</v>
      </c>
      <c r="DO35" s="1">
        <v>9.3987344091477</v>
      </c>
      <c r="DP35" s="1">
        <v>152.399825579122</v>
      </c>
      <c r="DQ35" s="1">
        <v>23.0542308376141</v>
      </c>
      <c r="DR35" s="1">
        <v>122.148809887114</v>
      </c>
      <c r="DS35" s="1">
        <v>66.3203302309141</v>
      </c>
      <c r="DT35" s="1">
        <v>15.4780443557906</v>
      </c>
      <c r="DU35" s="1">
        <v>34.8218572676766</v>
      </c>
      <c r="DW35" s="1">
        <v>126.258945768539</v>
      </c>
      <c r="DX35" s="1">
        <v>126.580688210361</v>
      </c>
      <c r="DY35" s="1">
        <v>54.9265449580702</v>
      </c>
      <c r="DZ35" s="1">
        <v>46.410337992843</v>
      </c>
      <c r="EA35" s="1">
        <v>18.7073352930208</v>
      </c>
      <c r="EB35" s="1">
        <v>26.9110640861048</v>
      </c>
      <c r="EC35" s="1">
        <v>40.5853864815159</v>
      </c>
      <c r="ED35" s="1">
        <v>75.0571625466206</v>
      </c>
      <c r="EE35" s="1">
        <v>38.737301635483</v>
      </c>
      <c r="EF35" s="1">
        <v>144.147339685304</v>
      </c>
      <c r="EG35" s="1">
        <v>187.280204142775</v>
      </c>
      <c r="EH35" s="1">
        <v>40.4106951862322</v>
      </c>
      <c r="EI35" s="1">
        <v>61.4100617064576</v>
      </c>
      <c r="EJ35" s="1">
        <v>7.11568713594526</v>
      </c>
      <c r="EK35" s="1">
        <v>103.488341410918</v>
      </c>
      <c r="EL35" s="1">
        <v>45.4971524175632</v>
      </c>
      <c r="EM35" s="1">
        <v>36.0893279907863</v>
      </c>
      <c r="EN35" s="1">
        <v>88.6974540693726</v>
      </c>
      <c r="EO35" s="1">
        <v>11.3566915951867</v>
      </c>
      <c r="EP35" s="1">
        <v>31.0165321221778</v>
      </c>
      <c r="EQ35" s="1">
        <v>11.4317106814868</v>
      </c>
      <c r="ER35" s="1">
        <v>79.6361284622847</v>
      </c>
      <c r="ES35" s="1">
        <v>164.052712459653</v>
      </c>
      <c r="ET35" s="1">
        <v>101.508472380107</v>
      </c>
      <c r="EU35" s="1">
        <v>48.0910090903647</v>
      </c>
      <c r="EV35" s="1">
        <v>108.737012722622</v>
      </c>
      <c r="EW35" s="1">
        <v>29.6373021701252</v>
      </c>
      <c r="EX35" s="1">
        <v>101.647701826852</v>
      </c>
      <c r="EY35" s="1">
        <v>30.9033871798869</v>
      </c>
      <c r="EZ35" s="1">
        <v>16.3533748002284</v>
      </c>
      <c r="FB35" s="1">
        <v>21.1417439340266</v>
      </c>
      <c r="FC35" s="1">
        <v>77.7347617376418</v>
      </c>
      <c r="FD35" s="1">
        <v>95.3838936752476</v>
      </c>
      <c r="FE35" s="1">
        <v>20.6387234685818</v>
      </c>
      <c r="FF35" s="1">
        <v>32.4957772301942</v>
      </c>
      <c r="FG35" s="1">
        <v>93.1858887064271</v>
      </c>
      <c r="FH35" s="1">
        <v>19.3717791924658</v>
      </c>
      <c r="FI35" s="1">
        <v>54.3504957322376</v>
      </c>
      <c r="FJ35" s="1">
        <v>53.1528451566723</v>
      </c>
      <c r="FK35" s="1">
        <v>9.22888040147874</v>
      </c>
      <c r="FL35" s="1">
        <v>18.4315174817207</v>
      </c>
      <c r="FM35" s="1">
        <v>62.9224555307813</v>
      </c>
      <c r="FN35" s="1">
        <v>90.5475322721383</v>
      </c>
      <c r="FO35" s="1">
        <v>13.7278703197539</v>
      </c>
      <c r="FP35" s="1">
        <v>51.5266667320615</v>
      </c>
      <c r="FQ35" s="1">
        <v>32.3413759260296</v>
      </c>
      <c r="FR35" s="1">
        <v>25.5822122859656</v>
      </c>
      <c r="FS35" s="1">
        <v>39.6715524197415</v>
      </c>
      <c r="FT35" s="1">
        <v>36.6952389959213</v>
      </c>
      <c r="FU35" s="1">
        <v>112.32168345365</v>
      </c>
      <c r="FV35" s="1">
        <v>68.6068312927123</v>
      </c>
      <c r="FW35" s="1">
        <v>190.986303443042</v>
      </c>
      <c r="FX35" s="1">
        <v>60.159693404697</v>
      </c>
      <c r="FY35" s="1">
        <v>5.8010599578874</v>
      </c>
      <c r="FZ35" s="1">
        <v>36.9831488835177</v>
      </c>
      <c r="GA35" s="1">
        <v>52.0535144604023</v>
      </c>
      <c r="GB35" s="1">
        <v>97.7648077935888</v>
      </c>
      <c r="GC35" s="1">
        <v>62.5424295971962</v>
      </c>
      <c r="GD35" s="1">
        <v>29.2627085297136</v>
      </c>
      <c r="GE35" s="1">
        <v>92.9679699490737</v>
      </c>
      <c r="GF35" s="1">
        <v>26.2334104803546</v>
      </c>
      <c r="GG35" s="1">
        <v>148.621802183493</v>
      </c>
      <c r="GH35" s="1">
        <v>98.1143780207825</v>
      </c>
      <c r="GI35" s="1">
        <v>35.7411718930925</v>
      </c>
      <c r="GJ35" s="1">
        <v>68.7043666261205</v>
      </c>
      <c r="GK35" s="1">
        <v>31.3052879311873</v>
      </c>
      <c r="GL35" s="1">
        <v>194.611904689244</v>
      </c>
      <c r="GM35" s="1">
        <v>40.9957862517765</v>
      </c>
      <c r="GN35" s="1">
        <v>57.209070469547</v>
      </c>
      <c r="GO35" s="1">
        <v>106.227729656695</v>
      </c>
      <c r="GP35" s="1">
        <v>24.3376190094721</v>
      </c>
      <c r="GQ35" s="1">
        <v>35.6054502204536</v>
      </c>
      <c r="GR35" s="1">
        <v>21.2396124479198</v>
      </c>
      <c r="GS35" s="1">
        <v>32.6031557467981</v>
      </c>
      <c r="GT35" s="1">
        <v>46.0669343329329</v>
      </c>
      <c r="GU35" s="1">
        <v>25.7928396366772</v>
      </c>
      <c r="GV35" s="1">
        <v>52.578961828396</v>
      </c>
      <c r="GW35" s="1">
        <v>65.105780252556</v>
      </c>
      <c r="GX35" s="1">
        <v>93.0299649589685</v>
      </c>
      <c r="GY35" s="1">
        <v>16.9619110610226</v>
      </c>
      <c r="GZ35" s="1">
        <v>19.2710820380631</v>
      </c>
      <c r="HA35" s="1">
        <v>25.1511526255367</v>
      </c>
      <c r="HB35" s="1">
        <v>28.380956438188</v>
      </c>
      <c r="HC35" s="1">
        <v>112.770000094459</v>
      </c>
      <c r="HD35" s="1">
        <v>17.4410679842961</v>
      </c>
      <c r="HE35" s="1">
        <v>47.0853994945894</v>
      </c>
      <c r="HF35" s="1">
        <v>191.6899853521</v>
      </c>
      <c r="HG35" s="1">
        <v>9.25936540050559</v>
      </c>
      <c r="HH35" s="1">
        <v>79.8839043360089</v>
      </c>
      <c r="HI35" s="1">
        <v>27.6274154831744</v>
      </c>
      <c r="HJ35" s="1">
        <v>56.5219474181786</v>
      </c>
      <c r="HK35" s="1">
        <v>39.468827253491</v>
      </c>
      <c r="HL35" s="1">
        <v>1.67607321468562</v>
      </c>
      <c r="HM35" s="1">
        <v>12.2186926195723</v>
      </c>
      <c r="HN35" s="1">
        <v>29.8318997143388</v>
      </c>
      <c r="HO35" s="1">
        <v>61.4069981028975</v>
      </c>
      <c r="HP35" s="1">
        <v>33.7864408541624</v>
      </c>
      <c r="HQ35" s="1">
        <v>274.771905444917</v>
      </c>
      <c r="HR35" s="1">
        <v>58.1683676904667</v>
      </c>
      <c r="HS35" s="1">
        <v>43.9796002449896</v>
      </c>
      <c r="HT35" s="1">
        <v>27.4600993800328</v>
      </c>
      <c r="HU35" s="1">
        <v>30.9048915966682</v>
      </c>
      <c r="HV35" s="1">
        <v>83.8756619953977</v>
      </c>
      <c r="HW35" s="1">
        <v>21.9573186133131</v>
      </c>
      <c r="HX35" s="1">
        <v>38.7516268108849</v>
      </c>
      <c r="HY35" s="1">
        <v>69.7791992818303</v>
      </c>
      <c r="HZ35" s="1">
        <v>25.6417373368681</v>
      </c>
      <c r="IA35" s="1">
        <v>108.250221531667</v>
      </c>
      <c r="IB35" s="1">
        <v>17.6105871384092</v>
      </c>
      <c r="IC35" s="1">
        <v>41.0727779400046</v>
      </c>
      <c r="ID35" s="1">
        <v>62.5201395297508</v>
      </c>
      <c r="IE35" s="1">
        <v>69.8371296151071</v>
      </c>
      <c r="IF35" s="1">
        <v>34.5360774534278</v>
      </c>
      <c r="IG35" s="1">
        <v>53.5416964873494</v>
      </c>
      <c r="IH35" s="1">
        <v>81.8661301804891</v>
      </c>
      <c r="II35" s="1">
        <v>22.6962645671597</v>
      </c>
      <c r="IJ35" s="1">
        <v>58.148956160443</v>
      </c>
      <c r="IK35" s="1">
        <v>152.402524126583</v>
      </c>
      <c r="IL35" s="1">
        <v>58.4896336676439</v>
      </c>
      <c r="IM35" s="1">
        <v>27.7021937461458</v>
      </c>
      <c r="IN35" s="1">
        <v>53.3229743062846</v>
      </c>
      <c r="IO35" s="1">
        <v>376.302855718704</v>
      </c>
      <c r="IP35" s="1">
        <v>7.7244954775895</v>
      </c>
      <c r="IQ35" s="1">
        <v>83.7613614862439</v>
      </c>
      <c r="IR35" s="1">
        <v>101.301286258013</v>
      </c>
      <c r="IS35" s="1">
        <v>166.901259992997</v>
      </c>
      <c r="IT35" s="1">
        <v>58.920292713458</v>
      </c>
      <c r="IU35" s="1">
        <v>43.7688360002505</v>
      </c>
      <c r="IV35" s="1">
        <v>44.9876267326666</v>
      </c>
      <c r="IW35" s="1">
        <v>28.8483214453808</v>
      </c>
      <c r="IX35" s="1">
        <v>82.2753217698459</v>
      </c>
      <c r="IY35" s="1">
        <v>103.336305409472</v>
      </c>
      <c r="IZ35" s="1">
        <v>63.9692203035191</v>
      </c>
      <c r="JA35" s="1">
        <v>124.434180254581</v>
      </c>
      <c r="JB35" s="1">
        <v>35.3974362635073</v>
      </c>
      <c r="JC35" s="1">
        <v>126.569700865603</v>
      </c>
      <c r="JD35" s="1">
        <v>114.464414892318</v>
      </c>
      <c r="JE35" s="1">
        <v>40.2608489272463</v>
      </c>
      <c r="JF35" s="1">
        <v>55.7037579296092</v>
      </c>
      <c r="JG35" s="1">
        <v>24.6018436378782</v>
      </c>
      <c r="JH35" s="1">
        <v>149.895355845787</v>
      </c>
      <c r="JI35" s="1">
        <v>98.6356882604289</v>
      </c>
      <c r="JJ35" s="1">
        <v>104.437439428666</v>
      </c>
      <c r="JK35" s="1">
        <v>38.9452643427412</v>
      </c>
      <c r="JL35" s="1">
        <v>15.7061647772896</v>
      </c>
      <c r="JM35" s="1">
        <v>89.0720583380781</v>
      </c>
      <c r="JN35" s="1">
        <v>54.1202632215305</v>
      </c>
      <c r="JO35" s="1">
        <v>54.1787468130233</v>
      </c>
      <c r="JP35" s="1">
        <v>32.8735886501262</v>
      </c>
      <c r="JQ35" s="1">
        <v>149.897374488003</v>
      </c>
      <c r="JR35" s="1">
        <v>28.2427548191861</v>
      </c>
      <c r="JS35" s="1">
        <v>49.5757011092464</v>
      </c>
      <c r="JT35" s="1">
        <v>93.3234843655803</v>
      </c>
      <c r="JU35" s="1">
        <v>58.1726453683942</v>
      </c>
      <c r="JV35" s="1">
        <v>55.8881066014634</v>
      </c>
      <c r="JW35" s="1">
        <v>38.417443721153</v>
      </c>
      <c r="JX35" s="1">
        <v>123.530704512988</v>
      </c>
      <c r="JY35" s="1">
        <v>78.7607450751159</v>
      </c>
      <c r="JZ35" s="1">
        <v>82.2155973422138</v>
      </c>
      <c r="KA35" s="1">
        <v>32.3513552356347</v>
      </c>
      <c r="KB35" s="1">
        <v>77.873014618894</v>
      </c>
      <c r="KC35" s="1">
        <v>39.5835697636784</v>
      </c>
      <c r="KD35" s="1">
        <v>102.719776964482</v>
      </c>
      <c r="KE35" s="1">
        <v>78.2207138424828</v>
      </c>
      <c r="KF35" s="1">
        <v>81.9188096182687</v>
      </c>
      <c r="KG35" s="1">
        <v>46.6773971065725</v>
      </c>
      <c r="KH35" s="1">
        <v>32.3193935802746</v>
      </c>
      <c r="KI35" s="1">
        <v>153.065953209287</v>
      </c>
      <c r="KJ35" s="1">
        <v>56.3062513114446</v>
      </c>
      <c r="KK35" s="1">
        <v>50.2439404807907</v>
      </c>
      <c r="KL35" s="1">
        <v>44.4690173510091</v>
      </c>
      <c r="KM35" s="1">
        <v>50.6194535011338</v>
      </c>
      <c r="KN35" s="1">
        <v>35.6512908136654</v>
      </c>
      <c r="KO35" s="1">
        <v>54.0530023908149</v>
      </c>
      <c r="KP35" s="1">
        <v>19.0176158897177</v>
      </c>
      <c r="KQ35" s="1">
        <v>19.8613787996046</v>
      </c>
      <c r="KR35" s="1">
        <v>22.4929411995654</v>
      </c>
      <c r="KS35" s="1">
        <v>86.8210356771356</v>
      </c>
      <c r="KT35" s="1">
        <v>31.2318232588426</v>
      </c>
      <c r="KU35" s="1">
        <v>59.5396061275436</v>
      </c>
      <c r="KV35" s="1">
        <v>45.1125794573377</v>
      </c>
      <c r="KW35" s="1">
        <v>54.4239239893508</v>
      </c>
      <c r="KX35" s="1">
        <v>115.185098906689</v>
      </c>
      <c r="KY35" s="1">
        <v>47.7953208181325</v>
      </c>
      <c r="KZ35" s="1">
        <v>8.89511465790067</v>
      </c>
      <c r="LA35" s="1">
        <v>35.906039015135</v>
      </c>
      <c r="LB35" s="1">
        <v>31.7441570283382</v>
      </c>
      <c r="LC35" s="1">
        <v>39.8344701647635</v>
      </c>
      <c r="LD35" s="1">
        <v>53.0257784512328</v>
      </c>
      <c r="LE35" s="1">
        <v>116.476336708348</v>
      </c>
      <c r="LF35" s="1">
        <v>25.0649086858098</v>
      </c>
      <c r="LG35" s="1">
        <v>38.7631796446478</v>
      </c>
      <c r="LH35" s="1">
        <v>35.763937764381</v>
      </c>
      <c r="LI35" s="1">
        <v>36.8934096833295</v>
      </c>
      <c r="LJ35" s="1">
        <v>49.732738494873</v>
      </c>
      <c r="LK35" s="1">
        <v>160.569533355841</v>
      </c>
      <c r="LL35" s="1">
        <v>53.597972093366</v>
      </c>
      <c r="LM35" s="1">
        <v>108.858756993695</v>
      </c>
      <c r="LN35" s="1">
        <v>110.559931118322</v>
      </c>
      <c r="LO35" s="1">
        <v>13.4013896035199</v>
      </c>
      <c r="LP35" s="1">
        <v>129.276886924286</v>
      </c>
      <c r="LQ35" s="1">
        <v>36.5427227860482</v>
      </c>
      <c r="LR35" s="1">
        <v>26.410952431815</v>
      </c>
      <c r="LS35" s="1">
        <v>32.5391480130765</v>
      </c>
      <c r="LT35" s="1">
        <v>13.1943007742982</v>
      </c>
      <c r="LU35" s="1">
        <v>17.2678192603453</v>
      </c>
      <c r="LV35" s="1">
        <v>33.810376760605</v>
      </c>
      <c r="LW35" s="1">
        <v>76.1627631264616</v>
      </c>
      <c r="LX35" s="1">
        <v>27.0268117267457</v>
      </c>
      <c r="LZ35" s="1">
        <v>165.432780931731</v>
      </c>
      <c r="MA35" s="1">
        <v>37.6716435881156</v>
      </c>
      <c r="MB35" s="1">
        <v>14.8456746381175</v>
      </c>
      <c r="MC35" s="1">
        <v>21.7847446447992</v>
      </c>
      <c r="MD35" s="1">
        <v>3.46185583802815</v>
      </c>
      <c r="ME35" s="1">
        <v>32.3388533263542</v>
      </c>
      <c r="MF35" s="1">
        <v>58.0932651545032</v>
      </c>
      <c r="MG35" s="1">
        <v>16.6211949220282</v>
      </c>
      <c r="MH35" s="1">
        <v>28.4223196953589</v>
      </c>
      <c r="MI35" s="1">
        <v>15.8891531196861</v>
      </c>
      <c r="MJ35" s="1">
        <v>36.7573810304914</v>
      </c>
      <c r="MK35" s="1">
        <v>43.5318383578872</v>
      </c>
      <c r="ML35" s="1">
        <v>41.9309307870741</v>
      </c>
      <c r="MM35" s="1">
        <v>44.726689343659</v>
      </c>
    </row>
    <row r="36">
      <c r="A36" s="1">
        <v>2016.0</v>
      </c>
      <c r="B36" s="1">
        <v>11.0</v>
      </c>
      <c r="C36" s="1">
        <v>25.4828482684322</v>
      </c>
      <c r="D36" s="1">
        <v>42.3163236791138</v>
      </c>
      <c r="E36" s="1">
        <v>33.9467518236685</v>
      </c>
      <c r="F36" s="1">
        <v>104.783621407582</v>
      </c>
      <c r="G36" s="1">
        <v>105.444047473726</v>
      </c>
      <c r="H36" s="1">
        <v>57.9733042399008</v>
      </c>
      <c r="I36" s="1">
        <v>35.332721194458</v>
      </c>
      <c r="J36" s="1">
        <v>77.8250073207774</v>
      </c>
      <c r="K36" s="1">
        <v>73.5757142929804</v>
      </c>
      <c r="L36" s="1">
        <v>38.7752529450816</v>
      </c>
      <c r="M36" s="1">
        <v>45.5215180613924</v>
      </c>
      <c r="N36" s="1">
        <v>8.85158565568061</v>
      </c>
      <c r="O36" s="1">
        <v>29.3615520677583</v>
      </c>
      <c r="P36" s="1">
        <v>50.4324195121925</v>
      </c>
      <c r="Q36" s="1">
        <v>71.0700236941302</v>
      </c>
      <c r="R36" s="1">
        <v>66.5419040861584</v>
      </c>
      <c r="S36" s="1">
        <v>58.0742208908393</v>
      </c>
      <c r="T36" s="1">
        <v>60.8921140492595</v>
      </c>
      <c r="U36" s="1">
        <v>27.4118309951474</v>
      </c>
      <c r="V36" s="1">
        <v>44.0968653403007</v>
      </c>
      <c r="W36" s="1">
        <v>113.23140709976</v>
      </c>
      <c r="X36" s="1">
        <v>88.9883500117557</v>
      </c>
      <c r="Y36" s="1">
        <v>89.1984962306528</v>
      </c>
      <c r="Z36" s="1">
        <v>38.2512617565337</v>
      </c>
      <c r="AA36" s="1">
        <v>103.355789980605</v>
      </c>
      <c r="AB36" s="1">
        <v>50.0820385576096</v>
      </c>
      <c r="AC36" s="1">
        <v>113.156147825377</v>
      </c>
      <c r="AD36" s="1">
        <v>15.4947306248032</v>
      </c>
      <c r="AE36" s="1">
        <v>54.0868315320682</v>
      </c>
      <c r="AF36" s="1">
        <v>126.184556717932</v>
      </c>
      <c r="AG36" s="1">
        <v>61.3452570340388</v>
      </c>
      <c r="AH36" s="1">
        <v>62.2444674080253</v>
      </c>
      <c r="AI36" s="1">
        <v>757.95595296224</v>
      </c>
      <c r="AJ36" s="1">
        <v>135.265096085416</v>
      </c>
      <c r="AK36" s="1">
        <v>15.764767620569</v>
      </c>
      <c r="AL36" s="1">
        <v>40.8106024937691</v>
      </c>
      <c r="AM36" s="1">
        <v>31.8116768354329</v>
      </c>
      <c r="AN36" s="1">
        <v>148.523549978117</v>
      </c>
      <c r="AO36" s="1">
        <v>24.7297254289014</v>
      </c>
      <c r="AP36" s="1">
        <v>32.1126965259882</v>
      </c>
      <c r="AQ36" s="1">
        <v>305.095474969773</v>
      </c>
      <c r="AR36" s="1">
        <v>36.8273575385785</v>
      </c>
      <c r="AS36" s="2">
        <v>1495.52639993449</v>
      </c>
      <c r="AT36" s="1">
        <v>295.083546344615</v>
      </c>
      <c r="AU36" s="1">
        <v>41.8252029165321</v>
      </c>
      <c r="AV36" s="1">
        <v>153.375952221098</v>
      </c>
      <c r="AW36" s="1">
        <v>21.3799998419625</v>
      </c>
      <c r="AX36" s="1">
        <v>27.1439783726501</v>
      </c>
      <c r="AY36" s="1">
        <v>86.101301695235</v>
      </c>
      <c r="AZ36" s="1">
        <v>41.1510469081056</v>
      </c>
      <c r="BA36" s="1">
        <v>27.852799989734</v>
      </c>
      <c r="BB36" s="1">
        <v>53.958373656213</v>
      </c>
      <c r="BC36" s="1">
        <v>74.6615117794187</v>
      </c>
      <c r="BD36" s="1">
        <v>107.805513161858</v>
      </c>
      <c r="BE36" s="1">
        <v>27.9092857724144</v>
      </c>
      <c r="BF36" s="1">
        <v>61.2560138872878</v>
      </c>
      <c r="BG36" s="1">
        <v>45.0308999092662</v>
      </c>
      <c r="BH36" s="1">
        <v>21.469257644137</v>
      </c>
      <c r="BI36" s="1">
        <v>59.2241774095735</v>
      </c>
      <c r="BJ36" s="1">
        <v>123.476014956823</v>
      </c>
      <c r="BK36" s="1">
        <v>58.0394679753968</v>
      </c>
      <c r="BL36" s="1">
        <v>55.9538477507279</v>
      </c>
      <c r="BM36" s="1">
        <v>92.1726051890098</v>
      </c>
      <c r="BN36" s="1">
        <v>27.1773932311418</v>
      </c>
      <c r="BO36" s="1">
        <v>79.3363934359608</v>
      </c>
      <c r="BP36" s="1">
        <v>7.84041422889346</v>
      </c>
      <c r="BQ36" s="1">
        <v>107.464608643558</v>
      </c>
      <c r="BR36" s="1">
        <v>31.9692429458414</v>
      </c>
      <c r="BS36" s="1">
        <v>17.8830004397052</v>
      </c>
      <c r="BT36" s="1">
        <v>68.5152326046628</v>
      </c>
      <c r="BU36" s="1">
        <v>34.8956272026556</v>
      </c>
      <c r="BV36" s="1">
        <v>127.423157002263</v>
      </c>
      <c r="BW36" s="1">
        <v>42.2673653077496</v>
      </c>
      <c r="BX36" s="1">
        <v>74.419336805452</v>
      </c>
      <c r="BY36" s="1">
        <v>23.6395258001389</v>
      </c>
      <c r="BZ36" s="1">
        <v>10.0016981072698</v>
      </c>
      <c r="CA36" s="1">
        <v>22.2431672973693</v>
      </c>
      <c r="CB36" s="1">
        <v>48.6041762889284</v>
      </c>
      <c r="CC36" s="1">
        <v>59.6865854509991</v>
      </c>
      <c r="CD36" s="1">
        <v>76.673987653396</v>
      </c>
      <c r="CE36" s="1">
        <v>51.1367624800146</v>
      </c>
      <c r="CF36" s="1">
        <v>42.1005929021965</v>
      </c>
      <c r="CG36" s="1">
        <v>81.5059799681129</v>
      </c>
      <c r="CH36" s="1">
        <v>52.7695386194825</v>
      </c>
      <c r="CI36" s="1">
        <v>67.4253439441714</v>
      </c>
      <c r="CJ36" s="1">
        <v>71.47264637073</v>
      </c>
      <c r="CK36" s="1">
        <v>25.9035520874382</v>
      </c>
      <c r="CL36" s="1">
        <v>67.3408437110081</v>
      </c>
      <c r="CM36" s="1">
        <v>90.5798746058666</v>
      </c>
      <c r="CN36" s="1">
        <v>80.6697622026716</v>
      </c>
      <c r="CO36" s="1">
        <v>49.0088792247189</v>
      </c>
      <c r="CP36" s="1">
        <v>55.5132375252677</v>
      </c>
      <c r="CQ36" s="1">
        <v>60.3615291312895</v>
      </c>
      <c r="CR36" s="1">
        <v>54.0993664564981</v>
      </c>
      <c r="CS36" s="1">
        <v>60.6711904434931</v>
      </c>
      <c r="CT36" s="1">
        <v>30.986794077262</v>
      </c>
      <c r="CU36" s="1">
        <v>77.1652686096568</v>
      </c>
      <c r="CV36" s="1">
        <v>25.6978692584515</v>
      </c>
      <c r="CW36" s="1">
        <v>104.636468548477</v>
      </c>
      <c r="CX36" s="1">
        <v>53.4353368810729</v>
      </c>
      <c r="CY36" s="1">
        <v>111.754358131118</v>
      </c>
      <c r="CZ36" s="1">
        <v>50.1984114228376</v>
      </c>
      <c r="DA36" s="1">
        <v>71.6271369299059</v>
      </c>
      <c r="DB36" s="1">
        <v>57.048896996512</v>
      </c>
      <c r="DC36" s="1">
        <v>43.4487593869026</v>
      </c>
      <c r="DD36" s="1">
        <v>71.6115624618526</v>
      </c>
      <c r="DE36" s="1">
        <v>45.0710601321185</v>
      </c>
      <c r="DF36" s="1">
        <v>40.2978699653948</v>
      </c>
      <c r="DG36" s="1">
        <v>54.1200832974026</v>
      </c>
      <c r="DH36" s="1">
        <v>22.2255721885793</v>
      </c>
      <c r="DI36" s="1">
        <v>29.6813490731376</v>
      </c>
      <c r="DJ36" s="1">
        <v>17.3606955771572</v>
      </c>
      <c r="DK36" s="1">
        <v>46.3620143408924</v>
      </c>
      <c r="DL36" s="1">
        <v>120.863202546095</v>
      </c>
      <c r="DM36" s="1">
        <v>7.82013863635361</v>
      </c>
      <c r="DN36" s="1">
        <v>17.5593393721648</v>
      </c>
      <c r="DO36" s="1">
        <v>12.4008075213155</v>
      </c>
      <c r="DP36" s="1">
        <v>161.895302983984</v>
      </c>
      <c r="DQ36" s="1">
        <v>23.2816559669368</v>
      </c>
      <c r="DR36" s="1">
        <v>140.65571412586</v>
      </c>
      <c r="DS36" s="1">
        <v>66.7562946649133</v>
      </c>
      <c r="DT36" s="1">
        <v>18.0733160155117</v>
      </c>
      <c r="DU36" s="1">
        <v>39.04393854415</v>
      </c>
      <c r="DW36" s="1">
        <v>136.163248601685</v>
      </c>
      <c r="DX36" s="1">
        <v>131.705027768235</v>
      </c>
      <c r="DY36" s="1">
        <v>55.1441531720886</v>
      </c>
      <c r="DZ36" s="1">
        <v>46.2784768237993</v>
      </c>
      <c r="EA36" s="1">
        <v>18.7339888969419</v>
      </c>
      <c r="EB36" s="1">
        <v>27.6784660446592</v>
      </c>
      <c r="EC36" s="1">
        <v>39.1567203014341</v>
      </c>
      <c r="ED36" s="1">
        <v>73.7316865150708</v>
      </c>
      <c r="EE36" s="1">
        <v>40.4252182688775</v>
      </c>
      <c r="EF36" s="1">
        <v>167.686063344497</v>
      </c>
      <c r="EG36" s="1">
        <v>192.334110630812</v>
      </c>
      <c r="EH36" s="1">
        <v>41.5285742176302</v>
      </c>
      <c r="EI36" s="1">
        <v>64.5468423075126</v>
      </c>
      <c r="EJ36" s="1">
        <v>8.16953972433248</v>
      </c>
      <c r="EK36" s="1">
        <v>103.852199512601</v>
      </c>
      <c r="EL36" s="1">
        <v>43.5083346083306</v>
      </c>
      <c r="EM36" s="1">
        <v>38.5262664441661</v>
      </c>
      <c r="EN36" s="1">
        <v>90.8132311240106</v>
      </c>
      <c r="EO36" s="1">
        <v>11.8341094251812</v>
      </c>
      <c r="EP36" s="1">
        <v>29.620353898234</v>
      </c>
      <c r="EQ36" s="1">
        <v>12.1077396735634</v>
      </c>
      <c r="ER36" s="1">
        <v>82.3350131036526</v>
      </c>
      <c r="ES36" s="1">
        <v>180.55506741309</v>
      </c>
      <c r="ET36" s="1">
        <v>105.351195094989</v>
      </c>
      <c r="EU36" s="1">
        <v>49.3088899012088</v>
      </c>
      <c r="EV36" s="1">
        <v>100.003794973731</v>
      </c>
      <c r="EW36" s="1">
        <v>28.3917792783223</v>
      </c>
      <c r="EX36" s="1">
        <v>104.68766280964</v>
      </c>
      <c r="EY36" s="1">
        <v>31.1504529851625</v>
      </c>
      <c r="EZ36" s="1">
        <v>16.7910490756358</v>
      </c>
      <c r="FB36" s="1">
        <v>20.0970226780254</v>
      </c>
      <c r="FC36" s="1">
        <v>72.6435185387021</v>
      </c>
      <c r="FD36" s="1">
        <v>99.9314146437504</v>
      </c>
      <c r="FE36" s="1">
        <v>20.8976393651904</v>
      </c>
      <c r="FF36" s="1">
        <v>35.8589863851283</v>
      </c>
      <c r="FG36" s="1">
        <v>92.5100018883172</v>
      </c>
      <c r="FH36" s="1">
        <v>20.8348310294452</v>
      </c>
      <c r="FI36" s="1">
        <v>60.0553225045008</v>
      </c>
      <c r="FJ36" s="1">
        <v>52.0925588199881</v>
      </c>
      <c r="FK36" s="1">
        <v>11.3933815211087</v>
      </c>
      <c r="FL36" s="1">
        <v>17.0626208774647</v>
      </c>
      <c r="FM36" s="1">
        <v>67.5910935834692</v>
      </c>
      <c r="FN36" s="1">
        <v>86.2765372987922</v>
      </c>
      <c r="FO36" s="1">
        <v>13.6920463613037</v>
      </c>
      <c r="FP36" s="1">
        <v>54.0528571719215</v>
      </c>
      <c r="FQ36" s="1">
        <v>31.9991384181629</v>
      </c>
      <c r="FR36" s="1">
        <v>27.6754587898617</v>
      </c>
      <c r="FS36" s="1">
        <v>41.7818032156782</v>
      </c>
      <c r="FT36" s="1">
        <v>37.4653048391842</v>
      </c>
      <c r="FU36" s="1">
        <v>104.180009371913</v>
      </c>
      <c r="FV36" s="1">
        <v>64.1833614281716</v>
      </c>
      <c r="FW36" s="1">
        <v>207.066184866886</v>
      </c>
      <c r="FX36" s="1">
        <v>59.0669042076006</v>
      </c>
      <c r="FY36" s="1">
        <v>5.98250864827727</v>
      </c>
      <c r="FZ36" s="1">
        <v>40.5643919718278</v>
      </c>
      <c r="GA36" s="1">
        <v>53.2009003575504</v>
      </c>
      <c r="GB36" s="1">
        <v>99.578912700648</v>
      </c>
      <c r="GC36" s="1">
        <v>69.5053554039668</v>
      </c>
      <c r="GD36" s="1">
        <v>27.8693350409934</v>
      </c>
      <c r="GE36" s="1">
        <v>95.8127997685173</v>
      </c>
      <c r="GF36" s="1">
        <v>27.7715640575561</v>
      </c>
      <c r="GG36" s="1">
        <v>129.935801461069</v>
      </c>
      <c r="GH36" s="1">
        <v>92.5751225897053</v>
      </c>
      <c r="GI36" s="1">
        <v>35.8001782240986</v>
      </c>
      <c r="GJ36" s="1">
        <v>65.2552439151772</v>
      </c>
      <c r="GK36" s="1">
        <v>35.1887742882534</v>
      </c>
      <c r="GL36" s="1">
        <v>195.513571602958</v>
      </c>
      <c r="GM36" s="1">
        <v>40.0368307528138</v>
      </c>
      <c r="GN36" s="1">
        <v>58.8973539919554</v>
      </c>
      <c r="GO36" s="1">
        <v>107.145455878315</v>
      </c>
      <c r="GP36" s="1">
        <v>22.1168650672549</v>
      </c>
      <c r="GQ36" s="1">
        <v>36.0303571103691</v>
      </c>
      <c r="GR36" s="1">
        <v>23.4940018061273</v>
      </c>
      <c r="GS36" s="1">
        <v>34.1163496766875</v>
      </c>
      <c r="GT36" s="1">
        <v>45.9782904136146</v>
      </c>
      <c r="GU36" s="1">
        <v>29.9771420886761</v>
      </c>
      <c r="GV36" s="1">
        <v>54.1514687726298</v>
      </c>
      <c r="GW36" s="1">
        <v>69.1460287538502</v>
      </c>
      <c r="GX36" s="1">
        <v>106.192342726661</v>
      </c>
      <c r="GY36" s="1">
        <v>17.8564330307402</v>
      </c>
      <c r="GZ36" s="1">
        <v>18.9846602787188</v>
      </c>
      <c r="HA36" s="1">
        <v>24.0670778919336</v>
      </c>
      <c r="HB36" s="1">
        <v>27.5599776489386</v>
      </c>
      <c r="HC36" s="1">
        <v>118.629762195405</v>
      </c>
      <c r="HD36" s="1">
        <v>16.8875151047591</v>
      </c>
      <c r="HE36" s="1">
        <v>46.070665816607</v>
      </c>
      <c r="HF36" s="1">
        <v>212.201572100269</v>
      </c>
      <c r="HG36" s="1">
        <v>9.30743044848705</v>
      </c>
      <c r="HH36" s="1">
        <v>85.1387002868971</v>
      </c>
      <c r="HI36" s="1">
        <v>28.0396321002407</v>
      </c>
      <c r="HJ36" s="1">
        <v>62.617502357783</v>
      </c>
      <c r="HK36" s="1">
        <v>47.3211742458541</v>
      </c>
      <c r="HL36" s="1">
        <v>2.04080718963168</v>
      </c>
      <c r="HM36" s="1">
        <v>10.7667429518987</v>
      </c>
      <c r="HN36" s="1">
        <v>30.2998076077808</v>
      </c>
      <c r="HO36" s="1">
        <v>62.9964267896849</v>
      </c>
      <c r="HP36" s="1">
        <v>34.7043821199675</v>
      </c>
      <c r="HQ36" s="1">
        <v>267.199285598028</v>
      </c>
      <c r="HR36" s="1">
        <v>53.7049316982693</v>
      </c>
      <c r="HS36" s="1">
        <v>44.1747031128836</v>
      </c>
      <c r="HT36" s="1">
        <v>28.2315400116436</v>
      </c>
      <c r="HU36" s="1">
        <v>30.8685624259244</v>
      </c>
      <c r="HV36" s="1">
        <v>81.6302785852488</v>
      </c>
      <c r="HW36" s="1">
        <v>21.2830651733221</v>
      </c>
      <c r="HX36" s="1">
        <v>41.5264386842291</v>
      </c>
      <c r="HY36" s="1">
        <v>67.4150986187143</v>
      </c>
      <c r="HZ36" s="1">
        <v>26.3161361506588</v>
      </c>
      <c r="IA36" s="1">
        <v>116.668290504096</v>
      </c>
      <c r="IB36" s="1">
        <v>16.8955582936731</v>
      </c>
      <c r="IC36" s="1">
        <v>39.3648728677255</v>
      </c>
      <c r="ID36" s="1">
        <v>59.5284922290599</v>
      </c>
      <c r="IE36" s="1">
        <v>80.0427394709492</v>
      </c>
      <c r="IF36" s="1">
        <v>33.5862161502387</v>
      </c>
      <c r="IG36" s="1">
        <v>54.0952192379764</v>
      </c>
      <c r="IH36" s="1">
        <v>82.9099899408981</v>
      </c>
      <c r="II36" s="1">
        <v>22.9386353820834</v>
      </c>
      <c r="IJ36" s="1">
        <v>65.9555702661095</v>
      </c>
      <c r="IK36" s="1">
        <v>149.897915719894</v>
      </c>
      <c r="IL36" s="1">
        <v>60.3297856809207</v>
      </c>
      <c r="IM36" s="1">
        <v>30.5329701752083</v>
      </c>
      <c r="IN36" s="1">
        <v>53.4140558370672</v>
      </c>
      <c r="IO36" s="1">
        <v>390.389286586216</v>
      </c>
      <c r="IP36" s="1">
        <v>9.16445714810668</v>
      </c>
      <c r="IQ36" s="1">
        <v>89.6809461506628</v>
      </c>
      <c r="IR36" s="1">
        <v>109.968848368242</v>
      </c>
      <c r="IS36" s="1">
        <v>169.906626157245</v>
      </c>
      <c r="IT36" s="1">
        <v>59.9801041363237</v>
      </c>
      <c r="IU36" s="1">
        <v>46.7747375704193</v>
      </c>
      <c r="IV36" s="1">
        <v>46.467754147522</v>
      </c>
      <c r="IW36" s="1">
        <v>32.0359977602364</v>
      </c>
      <c r="IX36" s="1">
        <v>80.4727955177135</v>
      </c>
      <c r="IY36" s="1">
        <v>100.632996290241</v>
      </c>
      <c r="IZ36" s="1">
        <v>63.3822167079333</v>
      </c>
      <c r="JA36" s="1">
        <v>134.320848580052</v>
      </c>
      <c r="JB36" s="1">
        <v>34.3140442615677</v>
      </c>
      <c r="JC36" s="1">
        <v>118.120597763243</v>
      </c>
      <c r="JD36" s="1">
        <v>113.36721179536</v>
      </c>
      <c r="JE36" s="1">
        <v>38.5528010255581</v>
      </c>
      <c r="JF36" s="1">
        <v>59.5891908962128</v>
      </c>
      <c r="JG36" s="1">
        <v>25.3217505168605</v>
      </c>
      <c r="JH36" s="1">
        <v>139.898050904505</v>
      </c>
      <c r="JI36" s="1">
        <v>98.3007396289153</v>
      </c>
      <c r="JJ36" s="1">
        <v>103.421375172359</v>
      </c>
      <c r="JK36" s="1">
        <v>42.446652961834</v>
      </c>
      <c r="JL36" s="1">
        <v>15.3042159116782</v>
      </c>
      <c r="JM36" s="1">
        <v>82.514775788242</v>
      </c>
      <c r="JN36" s="1">
        <v>57.0489708610563</v>
      </c>
      <c r="JO36" s="1">
        <v>58.2062057592668</v>
      </c>
      <c r="JP36" s="1">
        <v>33.6606898912673</v>
      </c>
      <c r="JQ36" s="1">
        <v>144.085594519038</v>
      </c>
      <c r="JR36" s="1">
        <v>29.0858801088142</v>
      </c>
      <c r="JS36" s="1">
        <v>52.6058471249537</v>
      </c>
      <c r="JT36" s="1">
        <v>91.3120649623981</v>
      </c>
      <c r="JU36" s="1">
        <v>53.647067248616</v>
      </c>
      <c r="JV36" s="1">
        <v>57.2773943429883</v>
      </c>
      <c r="JW36" s="1">
        <v>42.8305386629515</v>
      </c>
      <c r="JX36" s="1">
        <v>130.688679964487</v>
      </c>
      <c r="JY36" s="1">
        <v>80.3252806770152</v>
      </c>
      <c r="JZ36" s="1">
        <v>85.7482765219315</v>
      </c>
      <c r="KA36" s="1">
        <v>35.1059120410757</v>
      </c>
      <c r="KB36" s="1">
        <v>76.2488686739625</v>
      </c>
      <c r="KC36" s="1">
        <v>44.4274021465821</v>
      </c>
      <c r="KD36" s="1">
        <v>117.388208965379</v>
      </c>
      <c r="KE36" s="1">
        <v>80.583809807187</v>
      </c>
      <c r="KF36" s="1">
        <v>86.7507138933454</v>
      </c>
      <c r="KG36" s="1">
        <v>42.2303795154242</v>
      </c>
      <c r="KH36" s="1">
        <v>31.3922826360885</v>
      </c>
      <c r="KI36" s="1">
        <v>138.980237325033</v>
      </c>
      <c r="KJ36" s="1">
        <v>58.184266951948</v>
      </c>
      <c r="KK36" s="1">
        <v>52.5343979838961</v>
      </c>
      <c r="KL36" s="1">
        <v>43.7574592997836</v>
      </c>
      <c r="KM36" s="1">
        <v>46.386232590359</v>
      </c>
      <c r="KN36" s="1">
        <v>39.6856405983556</v>
      </c>
      <c r="KO36" s="1">
        <v>57.9204624465223</v>
      </c>
      <c r="KP36" s="1">
        <v>18.9729762057484</v>
      </c>
      <c r="KQ36" s="1">
        <v>20.1315104483241</v>
      </c>
      <c r="KR36" s="1">
        <v>21.9953631353075</v>
      </c>
      <c r="KS36" s="1">
        <v>83.9591409593732</v>
      </c>
      <c r="KT36" s="1">
        <v>30.8685188179448</v>
      </c>
      <c r="KU36" s="1">
        <v>59.16231380869</v>
      </c>
      <c r="KV36" s="1">
        <v>46.5500339542455</v>
      </c>
      <c r="KW36" s="1">
        <v>53.3594959566323</v>
      </c>
      <c r="KX36" s="1">
        <v>92.5716458434724</v>
      </c>
      <c r="KY36" s="1">
        <v>47.0022891463669</v>
      </c>
      <c r="KZ36" s="1">
        <v>9.63272728243015</v>
      </c>
      <c r="LA36" s="1">
        <v>41.2950450270988</v>
      </c>
      <c r="LB36" s="1">
        <v>35.2349460146873</v>
      </c>
      <c r="LC36" s="1">
        <v>40.6760119623532</v>
      </c>
      <c r="LD36" s="1">
        <v>54.6762058376259</v>
      </c>
      <c r="LE36" s="1">
        <v>116.660084377653</v>
      </c>
      <c r="LF36" s="1">
        <v>28.6260423081144</v>
      </c>
      <c r="LG36" s="1">
        <v>40.6118940312773</v>
      </c>
      <c r="LH36" s="1">
        <v>43.0287611405472</v>
      </c>
      <c r="LI36" s="1">
        <v>34.1868814454533</v>
      </c>
      <c r="LJ36" s="1">
        <v>51.1308333987281</v>
      </c>
      <c r="LK36" s="1">
        <v>164.712966480043</v>
      </c>
      <c r="LL36" s="1">
        <v>52.8851864157062</v>
      </c>
      <c r="LM36" s="1">
        <v>106.486725966831</v>
      </c>
      <c r="LN36" s="1">
        <v>120.286244709581</v>
      </c>
      <c r="LO36" s="1">
        <v>13.3674241358198</v>
      </c>
      <c r="LP36" s="1">
        <v>120.416683352516</v>
      </c>
      <c r="LQ36" s="1">
        <v>35.4125118166148</v>
      </c>
      <c r="LR36" s="1">
        <v>26.7730953125727</v>
      </c>
      <c r="LS36" s="1">
        <v>34.1038583470371</v>
      </c>
      <c r="LT36" s="1">
        <v>13.459126886719</v>
      </c>
      <c r="LU36" s="1">
        <v>16.3972220746373</v>
      </c>
      <c r="LV36" s="1">
        <v>31.9851242971494</v>
      </c>
      <c r="LW36" s="1">
        <v>73.0477324263132</v>
      </c>
      <c r="LX36" s="1">
        <v>30.1630525238443</v>
      </c>
      <c r="LZ36" s="1">
        <v>201.90922439349</v>
      </c>
      <c r="MA36" s="1">
        <v>37.6981251552634</v>
      </c>
      <c r="MB36" s="1">
        <v>14.3566824726782</v>
      </c>
      <c r="MC36" s="1">
        <v>23.1652080375397</v>
      </c>
      <c r="MD36" s="1">
        <v>3.4104073245289</v>
      </c>
      <c r="ME36" s="1">
        <v>31.8063088020849</v>
      </c>
      <c r="MF36" s="1">
        <v>57.5725501814934</v>
      </c>
      <c r="MG36" s="1">
        <v>16.3843647364223</v>
      </c>
      <c r="MH36" s="1">
        <v>32.3547250430504</v>
      </c>
      <c r="MI36" s="1">
        <v>13.9280789124317</v>
      </c>
      <c r="MJ36" s="1">
        <v>31.1864286604382</v>
      </c>
      <c r="MK36" s="1">
        <v>47.9483427617032</v>
      </c>
      <c r="ML36" s="1">
        <v>43.689367126755</v>
      </c>
      <c r="MM36" s="1">
        <v>44.1109712259032</v>
      </c>
    </row>
    <row r="37">
      <c r="A37" s="1">
        <v>2016.0</v>
      </c>
      <c r="B37" s="1">
        <v>12.0</v>
      </c>
      <c r="C37" s="1">
        <v>26.4325422132477</v>
      </c>
      <c r="D37" s="1">
        <v>43.2461490954399</v>
      </c>
      <c r="E37" s="1">
        <v>33.130081140742</v>
      </c>
      <c r="F37" s="1">
        <v>106.295268113528</v>
      </c>
      <c r="G37" s="1">
        <v>103.982619149344</v>
      </c>
      <c r="H37" s="1">
        <v>62.4036418910365</v>
      </c>
      <c r="I37" s="1">
        <v>36.1902094648532</v>
      </c>
      <c r="J37" s="1">
        <v>84.0608661052389</v>
      </c>
      <c r="K37" s="1">
        <v>76.1450002761114</v>
      </c>
      <c r="L37" s="1">
        <v>40.5639492486672</v>
      </c>
      <c r="M37" s="1">
        <v>46.3848270294397</v>
      </c>
      <c r="N37" s="1">
        <v>8.90786782121848</v>
      </c>
      <c r="O37" s="1">
        <v>28.8374366283022</v>
      </c>
      <c r="P37" s="1">
        <v>53.3355949809687</v>
      </c>
      <c r="Q37" s="1">
        <v>77.8900218020508</v>
      </c>
      <c r="R37" s="1">
        <v>66.416904540289</v>
      </c>
      <c r="S37" s="1">
        <v>60.8777047268648</v>
      </c>
      <c r="T37" s="1">
        <v>59.5378645020578</v>
      </c>
      <c r="U37" s="1">
        <v>29.5822191392287</v>
      </c>
      <c r="V37" s="1">
        <v>46.9927985749674</v>
      </c>
      <c r="W37" s="1">
        <v>115.070562173983</v>
      </c>
      <c r="X37" s="1">
        <v>96.4334338816684</v>
      </c>
      <c r="Y37" s="1">
        <v>86.2054892143932</v>
      </c>
      <c r="Z37" s="1">
        <v>38.2031782241095</v>
      </c>
      <c r="AA37" s="1">
        <v>104.473752282912</v>
      </c>
      <c r="AB37" s="1">
        <v>54.9693966186995</v>
      </c>
      <c r="AC37" s="1">
        <v>120.582842467233</v>
      </c>
      <c r="AD37" s="1">
        <v>15.7136599042629</v>
      </c>
      <c r="AE37" s="1">
        <v>55.1670386305779</v>
      </c>
      <c r="AF37" s="1">
        <v>129.504200894298</v>
      </c>
      <c r="AG37" s="1">
        <v>62.527440808273</v>
      </c>
      <c r="AH37" s="1">
        <v>65.9836978800767</v>
      </c>
      <c r="AI37" s="1">
        <v>796.640713646298</v>
      </c>
      <c r="AJ37" s="1">
        <v>144.012278579956</v>
      </c>
      <c r="AK37" s="1">
        <v>18.7273638449632</v>
      </c>
      <c r="AL37" s="1">
        <v>38.9163006888714</v>
      </c>
      <c r="AM37" s="1">
        <v>35.7054957773545</v>
      </c>
      <c r="AN37" s="1">
        <v>144.97491765386</v>
      </c>
      <c r="AO37" s="1">
        <v>26.6142042951582</v>
      </c>
      <c r="AP37" s="1">
        <v>31.5726384398081</v>
      </c>
      <c r="AQ37" s="1">
        <v>288.569997878302</v>
      </c>
      <c r="AR37" s="1">
        <v>38.4553377109776</v>
      </c>
      <c r="AS37" s="2">
        <v>1491.51124074429</v>
      </c>
      <c r="AT37" s="1">
        <v>314.484111742496</v>
      </c>
      <c r="AU37" s="1">
        <v>43.7881472884113</v>
      </c>
      <c r="AV37" s="1">
        <v>164.133094424293</v>
      </c>
      <c r="AW37" s="1">
        <v>21.1711904434931</v>
      </c>
      <c r="AX37" s="1">
        <v>30.8300574320015</v>
      </c>
      <c r="AY37" s="1">
        <v>89.5137097773914</v>
      </c>
      <c r="AZ37" s="1">
        <v>46.0554751449412</v>
      </c>
      <c r="BA37" s="1">
        <v>29.0757203545046</v>
      </c>
      <c r="BB37" s="1">
        <v>56.0830006061531</v>
      </c>
      <c r="BC37" s="1">
        <v>77.990084882518</v>
      </c>
      <c r="BD37" s="1">
        <v>112.915678021571</v>
      </c>
      <c r="BE37" s="1">
        <v>31.632619085766</v>
      </c>
      <c r="BF37" s="1">
        <v>61.7643097655824</v>
      </c>
      <c r="BG37" s="1">
        <v>46.8288761921606</v>
      </c>
      <c r="BH37" s="1">
        <v>23.8836017771996</v>
      </c>
      <c r="BI37" s="1">
        <v>61.6397909380535</v>
      </c>
      <c r="BJ37" s="1">
        <v>126.819770355582</v>
      </c>
      <c r="BK37" s="1">
        <v>61.7073506827866</v>
      </c>
      <c r="BL37" s="1">
        <v>54.244936937645</v>
      </c>
      <c r="BM37" s="1">
        <v>94.0954611841261</v>
      </c>
      <c r="BN37" s="1">
        <v>28.8638462642209</v>
      </c>
      <c r="BO37" s="1">
        <v>86.7128509400126</v>
      </c>
      <c r="BP37" s="1">
        <v>7.68155712173099</v>
      </c>
      <c r="BQ37" s="1">
        <v>112.839861092834</v>
      </c>
      <c r="BR37" s="1">
        <v>32.4142546062077</v>
      </c>
      <c r="BS37" s="1">
        <v>18.8251005168529</v>
      </c>
      <c r="BT37" s="1">
        <v>76.9811404819611</v>
      </c>
      <c r="BU37" s="1">
        <v>39.6540620499558</v>
      </c>
      <c r="BV37" s="1">
        <v>135.817220285804</v>
      </c>
      <c r="BW37" s="1">
        <v>45.6385187969112</v>
      </c>
      <c r="BX37" s="1">
        <v>69.7776428324246</v>
      </c>
      <c r="BY37" s="1">
        <v>23.4116013087544</v>
      </c>
      <c r="BZ37" s="1">
        <v>10.968303739281</v>
      </c>
      <c r="CA37" s="1">
        <v>24.1653947726354</v>
      </c>
      <c r="CB37" s="1">
        <v>50.4527184145195</v>
      </c>
      <c r="CC37" s="1">
        <v>61.4575718812289</v>
      </c>
      <c r="CD37" s="1">
        <v>82.945226857178</v>
      </c>
      <c r="CE37" s="1">
        <v>53.1307969999467</v>
      </c>
      <c r="CF37" s="1">
        <v>45.4153705154546</v>
      </c>
      <c r="CG37" s="1">
        <v>89.9952608418364</v>
      </c>
      <c r="CH37" s="1">
        <v>59.5992143661959</v>
      </c>
      <c r="CI37" s="1">
        <v>68.4666710147364</v>
      </c>
      <c r="CJ37" s="1">
        <v>76.9592654464912</v>
      </c>
      <c r="CK37" s="1">
        <v>25.7694701048644</v>
      </c>
      <c r="CL37" s="1">
        <v>66.7242338373567</v>
      </c>
      <c r="CM37" s="1">
        <v>97.6150796371645</v>
      </c>
      <c r="CN37" s="1">
        <v>84.1695229666574</v>
      </c>
      <c r="CO37" s="1">
        <v>53.4551012701831</v>
      </c>
      <c r="CP37" s="1">
        <v>60.2600117489529</v>
      </c>
      <c r="CQ37" s="1">
        <v>63.2685298212196</v>
      </c>
      <c r="CR37" s="1">
        <v>54.4613069972638</v>
      </c>
      <c r="CS37" s="1">
        <v>64.8188093276251</v>
      </c>
      <c r="CT37" s="1">
        <v>34.3196030847414</v>
      </c>
      <c r="CU37" s="1">
        <v>77.4125287734929</v>
      </c>
      <c r="CV37" s="1">
        <v>26.5495896864434</v>
      </c>
      <c r="CW37" s="1">
        <v>109.310885187567</v>
      </c>
      <c r="CX37" s="1">
        <v>53.8805229991806</v>
      </c>
      <c r="CY37" s="1">
        <v>108.161932132401</v>
      </c>
      <c r="CZ37" s="1">
        <v>50.7163223590225</v>
      </c>
      <c r="DA37" s="1">
        <v>70.613532288013</v>
      </c>
      <c r="DB37" s="1">
        <v>58.9856662634192</v>
      </c>
      <c r="DC37" s="1">
        <v>46.1736923513034</v>
      </c>
      <c r="DD37" s="1">
        <v>79.4042546188044</v>
      </c>
      <c r="DE37" s="1">
        <v>46.9856273131138</v>
      </c>
      <c r="DF37" s="1">
        <v>41.3042761782621</v>
      </c>
      <c r="DG37" s="1">
        <v>57.1343340374372</v>
      </c>
      <c r="DH37" s="1">
        <v>22.9838100791406</v>
      </c>
      <c r="DI37" s="1">
        <v>29.7138891674223</v>
      </c>
      <c r="DJ37" s="1">
        <v>18.7183625855812</v>
      </c>
      <c r="DK37" s="1">
        <v>49.2090258164473</v>
      </c>
      <c r="DL37" s="1">
        <v>114.509823234589</v>
      </c>
      <c r="DM37" s="1">
        <v>8.35425299305912</v>
      </c>
      <c r="DN37" s="1">
        <v>19.4555765686311</v>
      </c>
      <c r="DO37" s="1">
        <v>13.4180267865253</v>
      </c>
      <c r="DP37" s="1">
        <v>171.786482796073</v>
      </c>
      <c r="DQ37" s="1">
        <v>22.2358924206531</v>
      </c>
      <c r="DR37" s="1">
        <v>143.402617681594</v>
      </c>
      <c r="DS37" s="1">
        <v>66.3392149749478</v>
      </c>
      <c r="DT37" s="1">
        <v>20.1629994558387</v>
      </c>
      <c r="DU37" s="1">
        <v>42.1646233643195</v>
      </c>
      <c r="DW37" s="1">
        <v>145.790534152936</v>
      </c>
      <c r="DX37" s="1">
        <v>138.1964424014</v>
      </c>
      <c r="DY37" s="1">
        <v>54.1283196829303</v>
      </c>
      <c r="DZ37" s="1">
        <v>46.7021775591457</v>
      </c>
      <c r="EA37" s="1">
        <v>19.528004406652</v>
      </c>
      <c r="EB37" s="1">
        <v>30.6801882418078</v>
      </c>
      <c r="EC37" s="1">
        <v>39.8884725249155</v>
      </c>
      <c r="ED37" s="1">
        <v>77.5631105952214</v>
      </c>
      <c r="EE37" s="1">
        <v>40.4232020062995</v>
      </c>
      <c r="EF37" s="1">
        <v>200.445364339828</v>
      </c>
      <c r="EG37" s="1">
        <v>208.273789112218</v>
      </c>
      <c r="EH37" s="1">
        <v>46.7607509186879</v>
      </c>
      <c r="EI37" s="1">
        <v>62.8993799335352</v>
      </c>
      <c r="EJ37" s="1">
        <v>9.34920849747188</v>
      </c>
      <c r="EK37" s="1">
        <v>110.434204888842</v>
      </c>
      <c r="EL37" s="1">
        <v>54.3788244507563</v>
      </c>
      <c r="EM37" s="1">
        <v>40.1500555638331</v>
      </c>
      <c r="EN37" s="1">
        <v>94.2816221413383</v>
      </c>
      <c r="EO37" s="1">
        <v>11.9389405927289</v>
      </c>
      <c r="EP37" s="1">
        <v>28.3289403597693</v>
      </c>
      <c r="EQ37" s="1">
        <v>13.9277315766806</v>
      </c>
      <c r="ER37" s="1">
        <v>84.1128268195939</v>
      </c>
      <c r="ES37" s="1">
        <v>193.002508340724</v>
      </c>
      <c r="ET37" s="1">
        <v>110.133940357022</v>
      </c>
      <c r="EU37" s="1">
        <v>52.1544806543262</v>
      </c>
      <c r="EV37" s="1">
        <v>98.0223767172159</v>
      </c>
      <c r="EW37" s="1">
        <v>29.4513656152366</v>
      </c>
      <c r="EX37" s="1">
        <v>109.405350945971</v>
      </c>
      <c r="EY37" s="1">
        <v>35.4701477747898</v>
      </c>
      <c r="EZ37" s="1">
        <v>17.4339586918664</v>
      </c>
      <c r="FB37" s="1">
        <v>20.5217957401308</v>
      </c>
      <c r="FC37" s="1">
        <v>70.4392594837007</v>
      </c>
      <c r="FD37" s="1">
        <v>103.433472871319</v>
      </c>
      <c r="FE37" s="1">
        <v>21.7626725040114</v>
      </c>
      <c r="FF37" s="1">
        <v>35.4570088749616</v>
      </c>
      <c r="FG37" s="1">
        <v>91.7942024353978</v>
      </c>
      <c r="FH37" s="1">
        <v>22.6865947630687</v>
      </c>
      <c r="FI37" s="1">
        <v>67.8891707870754</v>
      </c>
      <c r="FJ37" s="1">
        <v>51.7396283548868</v>
      </c>
      <c r="FK37" s="1">
        <v>12.9927360524007</v>
      </c>
      <c r="FL37" s="1">
        <v>16.9322946237266</v>
      </c>
      <c r="FM37" s="1">
        <v>68.3692247158534</v>
      </c>
      <c r="FN37" s="1">
        <v>87.3096817190187</v>
      </c>
      <c r="FO37" s="1">
        <v>13.7064044857058</v>
      </c>
      <c r="FP37" s="1">
        <v>62.5340477171398</v>
      </c>
      <c r="FQ37" s="1">
        <v>32.0799075064618</v>
      </c>
      <c r="FR37" s="1">
        <v>29.1552988052342</v>
      </c>
      <c r="FS37" s="1">
        <v>45.1871177946068</v>
      </c>
      <c r="FT37" s="1">
        <v>38.4554238979484</v>
      </c>
      <c r="FU37" s="1">
        <v>105.616150733748</v>
      </c>
      <c r="FV37" s="1">
        <v>61.4240776389797</v>
      </c>
      <c r="FW37" s="1">
        <v>207.466755900351</v>
      </c>
      <c r="FX37" s="1">
        <v>62.8548145767969</v>
      </c>
      <c r="FY37" s="1">
        <v>6.25389404356726</v>
      </c>
      <c r="FZ37" s="1">
        <v>45.3942248796808</v>
      </c>
      <c r="GA37" s="1">
        <v>57.5294322488367</v>
      </c>
      <c r="GB37" s="1">
        <v>98.8575672828433</v>
      </c>
      <c r="GC37" s="1">
        <v>77.8192931521473</v>
      </c>
      <c r="GD37" s="1">
        <v>28.3802635242218</v>
      </c>
      <c r="GE37" s="1">
        <v>100.646601414293</v>
      </c>
      <c r="GF37" s="1">
        <v>28.1975306177424</v>
      </c>
      <c r="GG37" s="1">
        <v>133.781195232315</v>
      </c>
      <c r="GH37" s="1">
        <v>89.9114865769181</v>
      </c>
      <c r="GI37" s="1">
        <v>36.0258478806903</v>
      </c>
      <c r="GJ37" s="1">
        <v>59.4812999649567</v>
      </c>
      <c r="GK37" s="1">
        <v>37.4929245916311</v>
      </c>
      <c r="GL37" s="1">
        <v>199.592857724144</v>
      </c>
      <c r="GM37" s="1">
        <v>39.7532547555531</v>
      </c>
      <c r="GN37" s="1">
        <v>60.204815149956</v>
      </c>
      <c r="GO37" s="1">
        <v>111.201431835167</v>
      </c>
      <c r="GP37" s="1">
        <v>22.2927379608154</v>
      </c>
      <c r="GQ37" s="1">
        <v>37.5208846380222</v>
      </c>
      <c r="GR37" s="1">
        <v>26.03940652613</v>
      </c>
      <c r="GS37" s="1">
        <v>38.1705485586508</v>
      </c>
      <c r="GT37" s="1">
        <v>45.3430960435699</v>
      </c>
      <c r="GU37" s="1">
        <v>33.9695619240352</v>
      </c>
      <c r="GV37" s="1">
        <v>56.2895362396151</v>
      </c>
      <c r="GW37" s="1">
        <v>73.045652932288</v>
      </c>
      <c r="GX37" s="1">
        <v>121.667020824823</v>
      </c>
      <c r="GY37" s="1">
        <v>20.344691416894</v>
      </c>
      <c r="GZ37" s="1">
        <v>19.6308279138055</v>
      </c>
      <c r="HA37" s="1">
        <v>24.1494755420153</v>
      </c>
      <c r="HB37" s="1">
        <v>26.1623155032623</v>
      </c>
      <c r="HC37" s="1">
        <v>123.994285946801</v>
      </c>
      <c r="HD37" s="1">
        <v>16.8917246436365</v>
      </c>
      <c r="HE37" s="1">
        <v>46.8973726138795</v>
      </c>
      <c r="HF37" s="1">
        <v>208.878138649304</v>
      </c>
      <c r="HG37" s="1">
        <v>10.2234132453633</v>
      </c>
      <c r="HH37" s="1">
        <v>92.1369318034421</v>
      </c>
      <c r="HI37" s="1">
        <v>29.248583718758</v>
      </c>
      <c r="HJ37" s="1">
        <v>70.7276349946918</v>
      </c>
      <c r="HK37" s="1">
        <v>52.2025849650396</v>
      </c>
      <c r="HL37" s="1">
        <v>2.44891679359975</v>
      </c>
      <c r="HM37" s="1">
        <v>10.6769804169863</v>
      </c>
      <c r="HN37" s="1">
        <v>34.7416596919199</v>
      </c>
      <c r="HO37" s="1">
        <v>65.2901276318497</v>
      </c>
      <c r="HP37" s="1">
        <v>34.7006156621795</v>
      </c>
      <c r="HQ37" s="1">
        <v>279.932619367327</v>
      </c>
      <c r="HR37" s="1">
        <v>56.9178653786149</v>
      </c>
      <c r="HS37" s="1">
        <v>47.7139587909586</v>
      </c>
      <c r="HT37" s="1">
        <v>31.7044823390257</v>
      </c>
      <c r="HU37" s="1">
        <v>32.4932372784959</v>
      </c>
      <c r="HV37" s="1">
        <v>82.1368385361642</v>
      </c>
      <c r="HW37" s="1">
        <v>21.7349037236165</v>
      </c>
      <c r="HX37" s="1">
        <v>43.6339281360319</v>
      </c>
      <c r="HY37" s="1">
        <v>67.2670290168566</v>
      </c>
      <c r="HZ37" s="1">
        <v>28.1155565499527</v>
      </c>
      <c r="IA37" s="1">
        <v>125.198196228772</v>
      </c>
      <c r="IB37" s="1">
        <v>17.1647444882687</v>
      </c>
      <c r="IC37" s="1">
        <v>41.5949914153854</v>
      </c>
      <c r="ID37" s="1">
        <v>58.9202597735198</v>
      </c>
      <c r="IE37" s="1">
        <v>87.8780230750446</v>
      </c>
      <c r="IF37" s="1">
        <v>34.1687724047888</v>
      </c>
      <c r="IG37" s="1">
        <v>55.4333249735838</v>
      </c>
      <c r="IH37" s="1">
        <v>83.6691692657029</v>
      </c>
      <c r="II37" s="1">
        <v>23.3808356576164</v>
      </c>
      <c r="IJ37" s="1">
        <v>73.1885574138364</v>
      </c>
      <c r="IK37" s="1">
        <v>156.712909578236</v>
      </c>
      <c r="IL37" s="1">
        <v>63.713374779232</v>
      </c>
      <c r="IM37" s="1">
        <v>34.2442885781779</v>
      </c>
      <c r="IN37" s="1">
        <v>53.6576854597107</v>
      </c>
      <c r="IO37" s="1">
        <v>375.684524536133</v>
      </c>
      <c r="IP37" s="1">
        <v>10.7250708579144</v>
      </c>
      <c r="IQ37" s="1">
        <v>83.5222253991735</v>
      </c>
      <c r="IR37" s="1">
        <v>117.153075231949</v>
      </c>
      <c r="IS37" s="1">
        <v>176.136863684241</v>
      </c>
      <c r="IT37" s="1">
        <v>62.4727916530592</v>
      </c>
      <c r="IU37" s="1">
        <v>49.3651174355203</v>
      </c>
      <c r="IV37" s="1">
        <v>48.7979824493024</v>
      </c>
      <c r="IW37" s="1">
        <v>35.5704094176374</v>
      </c>
      <c r="IX37" s="1">
        <v>83.5073178040801</v>
      </c>
      <c r="IY37" s="1">
        <v>100.824555774719</v>
      </c>
      <c r="IZ37" s="1">
        <v>67.7235450538844</v>
      </c>
      <c r="JA37" s="1">
        <v>141.680659488501</v>
      </c>
      <c r="JB37" s="1">
        <v>34.3368523914085</v>
      </c>
      <c r="JC37" s="1">
        <v>117.654339874368</v>
      </c>
      <c r="JD37" s="1">
        <v>104.894012254434</v>
      </c>
      <c r="JE37" s="1">
        <v>38.9816508366463</v>
      </c>
      <c r="JF37" s="1">
        <v>62.5095911665686</v>
      </c>
      <c r="JG37" s="1">
        <v>27.1022037591413</v>
      </c>
      <c r="JH37" s="1">
        <v>135.549495721578</v>
      </c>
      <c r="JI37" s="1">
        <v>97.3025906862329</v>
      </c>
      <c r="JJ37" s="1">
        <v>106.915678504843</v>
      </c>
      <c r="JK37" s="1">
        <v>44.8438390339948</v>
      </c>
      <c r="JL37" s="1">
        <v>16.8096483480509</v>
      </c>
      <c r="JM37" s="1">
        <v>80.2823338336887</v>
      </c>
      <c r="JN37" s="1">
        <v>60.8477973557969</v>
      </c>
      <c r="JO37" s="1">
        <v>61.0383969148747</v>
      </c>
      <c r="JP37" s="1">
        <v>34.3866327079667</v>
      </c>
      <c r="JQ37" s="1">
        <v>139.404581955479</v>
      </c>
      <c r="JR37" s="1">
        <v>28.7459496153455</v>
      </c>
      <c r="JS37" s="1">
        <v>57.6861799076651</v>
      </c>
      <c r="JT37" s="1">
        <v>100.16730845962</v>
      </c>
      <c r="JU37" s="1">
        <v>50.0063471074221</v>
      </c>
      <c r="JV37" s="1">
        <v>58.67584776142</v>
      </c>
      <c r="JW37" s="1">
        <v>47.8118740810792</v>
      </c>
      <c r="JX37" s="1">
        <v>142.710185616755</v>
      </c>
      <c r="JY37" s="1">
        <v>87.5143613596186</v>
      </c>
      <c r="JZ37" s="1">
        <v>89.4287662235137</v>
      </c>
      <c r="KA37" s="1">
        <v>38.254712600031</v>
      </c>
      <c r="KB37" s="1">
        <v>74.0108083966961</v>
      </c>
      <c r="KC37" s="1">
        <v>48.1581742756705</v>
      </c>
      <c r="KD37" s="1">
        <v>117.701034476935</v>
      </c>
      <c r="KE37" s="1">
        <v>78.5969043913342</v>
      </c>
      <c r="KF37" s="1">
        <v>75.9488094874791</v>
      </c>
      <c r="KG37" s="1">
        <v>42.5638460490477</v>
      </c>
      <c r="KH37" s="1">
        <v>33.9004023547487</v>
      </c>
      <c r="KI37" s="1">
        <v>136.630000159854</v>
      </c>
      <c r="KJ37" s="1">
        <v>60.1337158863144</v>
      </c>
      <c r="KK37" s="1">
        <v>60.0976173732028</v>
      </c>
      <c r="KL37" s="1">
        <v>44.4164017135472</v>
      </c>
      <c r="KM37" s="1">
        <v>47.438952297227</v>
      </c>
      <c r="KN37" s="1">
        <v>44.1096934024553</v>
      </c>
      <c r="KO37" s="1">
        <v>60.8896184854984</v>
      </c>
      <c r="KP37" s="1">
        <v>19.6263804480521</v>
      </c>
      <c r="KQ37" s="1">
        <v>20.3255197729734</v>
      </c>
      <c r="KR37" s="1">
        <v>22.7751993179722</v>
      </c>
      <c r="KS37" s="1">
        <v>84.3296586641186</v>
      </c>
      <c r="KT37" s="1">
        <v>31.204805643083</v>
      </c>
      <c r="KU37" s="1">
        <v>62.1784803128447</v>
      </c>
      <c r="KV37" s="1">
        <v>46.3463056862642</v>
      </c>
      <c r="KW37" s="1">
        <v>55.2952967043739</v>
      </c>
      <c r="KX37" s="1">
        <v>93.8078898588241</v>
      </c>
      <c r="KY37" s="1">
        <v>48.9128133420384</v>
      </c>
      <c r="KZ37" s="1">
        <v>10.5128757382946</v>
      </c>
      <c r="LA37" s="1">
        <v>49.0658256319442</v>
      </c>
      <c r="LB37" s="1">
        <v>40.5055496686804</v>
      </c>
      <c r="LC37" s="1">
        <v>40.4674875965292</v>
      </c>
      <c r="LD37" s="1">
        <v>53.593734932554</v>
      </c>
      <c r="LE37" s="1">
        <v>128.291142411305</v>
      </c>
      <c r="LF37" s="1">
        <v>33.7770063948091</v>
      </c>
      <c r="LG37" s="1">
        <v>41.0004593001335</v>
      </c>
      <c r="LH37" s="1">
        <v>49.0604047468728</v>
      </c>
      <c r="LI37" s="1">
        <v>32.8654881214968</v>
      </c>
      <c r="LJ37" s="1">
        <v>53.0735713413783</v>
      </c>
      <c r="LK37" s="1">
        <v>170.289685340138</v>
      </c>
      <c r="LL37" s="1">
        <v>57.9643441428581</v>
      </c>
      <c r="LM37" s="1">
        <v>97.3869970957518</v>
      </c>
      <c r="LN37" s="1">
        <v>131.460925992864</v>
      </c>
      <c r="LO37" s="1">
        <v>13.7735980056227</v>
      </c>
      <c r="LP37" s="1">
        <v>117.673115890798</v>
      </c>
      <c r="LQ37" s="1">
        <v>34.9026417255629</v>
      </c>
      <c r="LR37" s="1">
        <v>28.1861904689244</v>
      </c>
      <c r="LS37" s="1">
        <v>35.5149893899892</v>
      </c>
      <c r="LT37" s="1">
        <v>14.2126089762961</v>
      </c>
      <c r="LU37" s="1">
        <v>17.3664454230627</v>
      </c>
      <c r="LV37" s="1">
        <v>36.4318038019739</v>
      </c>
      <c r="LW37" s="1">
        <v>70.9941571075447</v>
      </c>
      <c r="LX37" s="1">
        <v>32.8824745981951</v>
      </c>
      <c r="LZ37" s="1">
        <v>211.485640285263</v>
      </c>
      <c r="MA37" s="1">
        <v>41.7071582216448</v>
      </c>
      <c r="MB37" s="1">
        <v>14.0140124522957</v>
      </c>
      <c r="MC37" s="1">
        <v>24.28959575953</v>
      </c>
      <c r="MD37" s="1">
        <v>3.51304589713999</v>
      </c>
      <c r="ME37" s="1">
        <v>31.768883205042</v>
      </c>
      <c r="MF37" s="1">
        <v>57.9844580478947</v>
      </c>
      <c r="MG37" s="1">
        <v>16.7737704638992</v>
      </c>
      <c r="MH37" s="1">
        <v>34.7165856420459</v>
      </c>
      <c r="MI37" s="1">
        <v>13.9664951753685</v>
      </c>
      <c r="MJ37" s="1">
        <v>30.7135714122227</v>
      </c>
      <c r="MK37" s="1">
        <v>49.3852252939117</v>
      </c>
      <c r="ML37" s="1">
        <v>42.7565732333218</v>
      </c>
      <c r="MM37" s="1">
        <v>53.7196844135317</v>
      </c>
    </row>
    <row r="38">
      <c r="A38" s="1">
        <v>2017.0</v>
      </c>
      <c r="B38" s="1">
        <v>1.0</v>
      </c>
      <c r="C38" s="1">
        <v>27.628624462363</v>
      </c>
      <c r="D38" s="1">
        <v>43.7595459042497</v>
      </c>
      <c r="E38" s="1">
        <v>34.9992619960697</v>
      </c>
      <c r="F38" s="1">
        <v>102.302017795498</v>
      </c>
      <c r="G38" s="1">
        <v>109.452999687195</v>
      </c>
      <c r="H38" s="1">
        <v>62.7182887243558</v>
      </c>
      <c r="I38" s="1">
        <v>35.5654874183151</v>
      </c>
      <c r="J38" s="1">
        <v>86.7846621790118</v>
      </c>
      <c r="K38" s="1">
        <v>80.0827503204346</v>
      </c>
      <c r="L38" s="1">
        <v>41.4635814801497</v>
      </c>
      <c r="M38" s="1">
        <v>47.4006159433853</v>
      </c>
      <c r="N38" s="1">
        <v>8.77922110146739</v>
      </c>
      <c r="O38" s="1">
        <v>28.9672586100951</v>
      </c>
      <c r="P38" s="1">
        <v>53.6537606411493</v>
      </c>
      <c r="Q38" s="1">
        <v>81.6342250409079</v>
      </c>
      <c r="R38" s="1">
        <v>68.9582500457764</v>
      </c>
      <c r="S38" s="1">
        <v>62.0456299454334</v>
      </c>
      <c r="T38" s="1">
        <v>60.05861283102</v>
      </c>
      <c r="U38" s="1">
        <v>30.5616251533257</v>
      </c>
      <c r="V38" s="1">
        <v>47.9607982169993</v>
      </c>
      <c r="W38" s="1">
        <v>121.930575270328</v>
      </c>
      <c r="X38" s="1">
        <v>96.5995571969573</v>
      </c>
      <c r="Y38" s="1">
        <v>86.5500852888875</v>
      </c>
      <c r="Z38" s="1">
        <v>40.3119500160217</v>
      </c>
      <c r="AA38" s="1">
        <v>104.809715108936</v>
      </c>
      <c r="AB38" s="1">
        <v>51.9369131609515</v>
      </c>
      <c r="AC38" s="1">
        <v>119.374389939863</v>
      </c>
      <c r="AD38" s="1">
        <v>15.6815247837587</v>
      </c>
      <c r="AE38" s="1">
        <v>57.3532587124923</v>
      </c>
      <c r="AF38" s="1">
        <v>134.399475080014</v>
      </c>
      <c r="AG38" s="1">
        <v>63.141365104537</v>
      </c>
      <c r="AH38" s="1">
        <v>68.4063566467972</v>
      </c>
      <c r="AI38" s="1">
        <v>768.274995422363</v>
      </c>
      <c r="AJ38" s="1">
        <v>148.879733127227</v>
      </c>
      <c r="AK38" s="1">
        <v>19.058604642598</v>
      </c>
      <c r="AL38" s="1">
        <v>40.4412758799275</v>
      </c>
      <c r="AM38" s="1">
        <v>33.5708459704875</v>
      </c>
      <c r="AN38" s="1">
        <v>149.056993183355</v>
      </c>
      <c r="AO38" s="1">
        <v>27.0617183845434</v>
      </c>
      <c r="AP38" s="1">
        <v>31.5394581248511</v>
      </c>
      <c r="AQ38" s="1">
        <v>285.059499359131</v>
      </c>
      <c r="AR38" s="1">
        <v>37.169755475781</v>
      </c>
      <c r="AS38" s="2">
        <v>1529.12211657458</v>
      </c>
      <c r="AT38" s="1">
        <v>310.371308944294</v>
      </c>
      <c r="AU38" s="1">
        <v>41.6647043814441</v>
      </c>
      <c r="AV38" s="1">
        <v>162.379500198364</v>
      </c>
      <c r="AW38" s="1">
        <v>23.2487500190735</v>
      </c>
      <c r="AX38" s="1">
        <v>31.4323314318028</v>
      </c>
      <c r="AY38" s="1">
        <v>93.143055064972</v>
      </c>
      <c r="AZ38" s="1">
        <v>45.307251608977</v>
      </c>
      <c r="BA38" s="1">
        <v>29.5322826991723</v>
      </c>
      <c r="BB38" s="1">
        <v>58.0885297836824</v>
      </c>
      <c r="BC38" s="1">
        <v>78.4836614131561</v>
      </c>
      <c r="BD38" s="1">
        <v>113.0148908663</v>
      </c>
      <c r="BE38" s="1">
        <v>30.9137500762939</v>
      </c>
      <c r="BF38" s="1">
        <v>62.6327043115761</v>
      </c>
      <c r="BG38" s="1">
        <v>48.5677224363964</v>
      </c>
      <c r="BH38" s="1">
        <v>27.5459183555558</v>
      </c>
      <c r="BI38" s="1">
        <v>60.9501984192344</v>
      </c>
      <c r="BJ38" s="1">
        <v>133.771960562857</v>
      </c>
      <c r="BK38" s="1">
        <v>58.0524362523687</v>
      </c>
      <c r="BL38" s="1">
        <v>54.8846825545919</v>
      </c>
      <c r="BM38" s="1">
        <v>96.9779966748564</v>
      </c>
      <c r="BN38" s="1">
        <v>30.0195927742155</v>
      </c>
      <c r="BO38" s="1">
        <v>86.8729075084349</v>
      </c>
      <c r="BP38" s="1">
        <v>8.12588001489639</v>
      </c>
      <c r="BQ38" s="1">
        <v>114.143244106065</v>
      </c>
      <c r="BR38" s="1">
        <v>33.1091110130198</v>
      </c>
      <c r="BS38" s="1">
        <v>19.6219451981732</v>
      </c>
      <c r="BT38" s="1">
        <v>76.4061638070901</v>
      </c>
      <c r="BU38" s="1">
        <v>39.1818199775787</v>
      </c>
      <c r="BV38" s="1">
        <v>139.113379153136</v>
      </c>
      <c r="BW38" s="1">
        <v>47.7796487820052</v>
      </c>
      <c r="BX38" s="1">
        <v>74.9931320924644</v>
      </c>
      <c r="BY38" s="1">
        <v>23.6895247055661</v>
      </c>
      <c r="BZ38" s="1">
        <v>12.4155857982962</v>
      </c>
      <c r="CA38" s="1">
        <v>23.5248370144191</v>
      </c>
      <c r="CB38" s="1">
        <v>50.8852868668538</v>
      </c>
      <c r="CC38" s="1">
        <v>63.3461500027743</v>
      </c>
      <c r="CD38" s="1">
        <v>82.559976212926</v>
      </c>
      <c r="CE38" s="1">
        <v>53.5835297088896</v>
      </c>
      <c r="CF38" s="1">
        <v>45.4780687666718</v>
      </c>
      <c r="CG38" s="1">
        <v>93.582267232577</v>
      </c>
      <c r="CH38" s="1">
        <v>59.2398779637244</v>
      </c>
      <c r="CI38" s="1">
        <v>66.0374000874001</v>
      </c>
      <c r="CJ38" s="1">
        <v>78.4749663594607</v>
      </c>
      <c r="CK38" s="1">
        <v>26.5803625212765</v>
      </c>
      <c r="CL38" s="1">
        <v>68.866104042372</v>
      </c>
      <c r="CM38" s="1">
        <v>102.212717208702</v>
      </c>
      <c r="CN38" s="1">
        <v>77.0182495117188</v>
      </c>
      <c r="CO38" s="1">
        <v>55.3894044340002</v>
      </c>
      <c r="CP38" s="1">
        <v>58.2504800455111</v>
      </c>
      <c r="CQ38" s="1">
        <v>64.1463682413813</v>
      </c>
      <c r="CR38" s="1">
        <v>55.3755680045098</v>
      </c>
      <c r="CS38" s="1">
        <v>64.0847499847412</v>
      </c>
      <c r="CT38" s="1">
        <v>33.9061521778192</v>
      </c>
      <c r="CU38" s="1">
        <v>78.5095945225595</v>
      </c>
      <c r="CV38" s="1">
        <v>27.7227840273866</v>
      </c>
      <c r="CW38" s="1">
        <v>109.463259910174</v>
      </c>
      <c r="CX38" s="1">
        <v>54.9220978081611</v>
      </c>
      <c r="CY38" s="1">
        <v>110.620530856996</v>
      </c>
      <c r="CZ38" s="1">
        <v>52.0003052388024</v>
      </c>
      <c r="DA38" s="1">
        <v>72.1643521659377</v>
      </c>
      <c r="DB38" s="1">
        <v>60.1940065564973</v>
      </c>
      <c r="DC38" s="1">
        <v>47.0839854649802</v>
      </c>
      <c r="DD38" s="1">
        <v>79.6159725879448</v>
      </c>
      <c r="DE38" s="1">
        <v>47.5698372563086</v>
      </c>
      <c r="DF38" s="1">
        <v>42.2264708362359</v>
      </c>
      <c r="DG38" s="1">
        <v>57.4853416557991</v>
      </c>
      <c r="DH38" s="1">
        <v>22.9779542423736</v>
      </c>
      <c r="DI38" s="1">
        <v>32.1869998455048</v>
      </c>
      <c r="DJ38" s="1">
        <v>19.1397325412367</v>
      </c>
      <c r="DK38" s="1">
        <v>48.1494203282928</v>
      </c>
      <c r="DL38" s="1">
        <v>114.477805565702</v>
      </c>
      <c r="DM38" s="1">
        <v>8.42283238453015</v>
      </c>
      <c r="DN38" s="1">
        <v>19.7116470200163</v>
      </c>
      <c r="DO38" s="1">
        <v>14.1673662756546</v>
      </c>
      <c r="DP38" s="1">
        <v>167.122230415414</v>
      </c>
      <c r="DQ38" s="1">
        <v>21.8039586172101</v>
      </c>
      <c r="DR38" s="1">
        <v>141.88424987793</v>
      </c>
      <c r="DS38" s="1">
        <v>68.7462869037092</v>
      </c>
      <c r="DT38" s="1">
        <v>20.0800078052721</v>
      </c>
      <c r="DU38" s="1">
        <v>43.8370818335846</v>
      </c>
      <c r="DW38" s="1">
        <v>147.953346419321</v>
      </c>
      <c r="DX38" s="1">
        <v>135.878771853949</v>
      </c>
      <c r="DY38" s="1">
        <v>53.9922047098056</v>
      </c>
      <c r="DZ38" s="1">
        <v>46.7440974500353</v>
      </c>
      <c r="EA38" s="1">
        <v>20.1007796431016</v>
      </c>
      <c r="EB38" s="1">
        <v>31.5197724532796</v>
      </c>
      <c r="EC38" s="1">
        <v>41.3526813967246</v>
      </c>
      <c r="ED38" s="1">
        <v>77.3623989469595</v>
      </c>
      <c r="EE38" s="1">
        <v>39.1609930231157</v>
      </c>
      <c r="EF38" s="1">
        <v>201.428513274874</v>
      </c>
      <c r="EG38" s="1">
        <v>213.164886173881</v>
      </c>
      <c r="EH38" s="1">
        <v>48.3143867039098</v>
      </c>
      <c r="EI38" s="1">
        <v>63.4554188660715</v>
      </c>
      <c r="EJ38" s="1">
        <v>9.48860080690793</v>
      </c>
      <c r="EK38" s="1">
        <v>112.217228505153</v>
      </c>
      <c r="EL38" s="1">
        <v>51.6399416909002</v>
      </c>
      <c r="EM38" s="1">
        <v>40.4855720553085</v>
      </c>
      <c r="EN38" s="1">
        <v>95.7567998350147</v>
      </c>
      <c r="EO38" s="1">
        <v>11.5803164821152</v>
      </c>
      <c r="EP38" s="1">
        <v>29.5879450960905</v>
      </c>
      <c r="EQ38" s="1">
        <v>13.7815324314628</v>
      </c>
      <c r="ER38" s="1">
        <v>87.6061974435982</v>
      </c>
      <c r="ES38" s="1">
        <v>190.175333303772</v>
      </c>
      <c r="ET38" s="1">
        <v>113.551892662691</v>
      </c>
      <c r="EU38" s="1">
        <v>51.6112769691272</v>
      </c>
      <c r="EV38" s="1">
        <v>96.0628329008172</v>
      </c>
      <c r="EW38" s="1">
        <v>30.1514296832074</v>
      </c>
      <c r="EX38" s="1">
        <v>110.239536676236</v>
      </c>
      <c r="EY38" s="1">
        <v>36.5224095391641</v>
      </c>
      <c r="EZ38" s="1">
        <v>17.2128952933025</v>
      </c>
      <c r="FB38" s="1">
        <v>21.4940903895184</v>
      </c>
      <c r="FC38" s="1">
        <v>73.6436103820801</v>
      </c>
      <c r="FD38" s="1">
        <v>103.155800299977</v>
      </c>
      <c r="FE38" s="1">
        <v>21.0998783595037</v>
      </c>
      <c r="FF38" s="1">
        <v>35.5615374740571</v>
      </c>
      <c r="FG38" s="1">
        <v>91.9508299155675</v>
      </c>
      <c r="FH38" s="1">
        <v>22.3852821846389</v>
      </c>
      <c r="FI38" s="1">
        <v>68.6962048011178</v>
      </c>
      <c r="FJ38" s="1">
        <v>51.3887669242375</v>
      </c>
      <c r="FK38" s="1">
        <v>13.0069184604665</v>
      </c>
      <c r="FL38" s="1">
        <v>16.9569594511564</v>
      </c>
      <c r="FM38" s="1">
        <v>70.9416586733715</v>
      </c>
      <c r="FN38" s="1">
        <v>89.2875627996622</v>
      </c>
      <c r="FO38" s="1">
        <v>14.3477489462181</v>
      </c>
      <c r="FP38" s="1">
        <v>66.6134996414184</v>
      </c>
      <c r="FQ38" s="1">
        <v>32.1554372620307</v>
      </c>
      <c r="FR38" s="1">
        <v>28.461358107606</v>
      </c>
      <c r="FS38" s="1">
        <v>44.7480086956061</v>
      </c>
      <c r="FT38" s="1">
        <v>39.3279897437575</v>
      </c>
      <c r="FU38" s="1">
        <v>109.938334375856</v>
      </c>
      <c r="FV38" s="1">
        <v>66.090685236139</v>
      </c>
      <c r="FW38" s="1">
        <v>206.366259081707</v>
      </c>
      <c r="FX38" s="1">
        <v>61.9761473178606</v>
      </c>
      <c r="FY38" s="1">
        <v>6.60320774731562</v>
      </c>
      <c r="FZ38" s="1">
        <v>46.7153959692767</v>
      </c>
      <c r="GA38" s="1">
        <v>58.9424212715679</v>
      </c>
      <c r="GB38" s="1">
        <v>103.379511961321</v>
      </c>
      <c r="GC38" s="1">
        <v>77.9433653977543</v>
      </c>
      <c r="GD38" s="1">
        <v>28.9627665692412</v>
      </c>
      <c r="GE38" s="1">
        <v>100.390027002713</v>
      </c>
      <c r="GF38" s="1">
        <v>28.8645111309071</v>
      </c>
      <c r="GG38" s="1">
        <v>136.063643185714</v>
      </c>
      <c r="GH38" s="1">
        <v>92.0552407074594</v>
      </c>
      <c r="GI38" s="1">
        <v>37.4032711925681</v>
      </c>
      <c r="GJ38" s="1">
        <v>61.0456928244256</v>
      </c>
      <c r="GK38" s="1">
        <v>36.8255289939547</v>
      </c>
      <c r="GL38" s="1">
        <v>207.155500030518</v>
      </c>
      <c r="GM38" s="1">
        <v>40.2782197028357</v>
      </c>
      <c r="GN38" s="1">
        <v>59.7279512705419</v>
      </c>
      <c r="GO38" s="1">
        <v>111.623979697607</v>
      </c>
      <c r="GP38" s="1">
        <v>21.9947499752045</v>
      </c>
      <c r="GQ38" s="1">
        <v>39.4076324986509</v>
      </c>
      <c r="GR38" s="1">
        <v>27.611915852011</v>
      </c>
      <c r="GS38" s="1">
        <v>38.4087949435446</v>
      </c>
      <c r="GT38" s="1">
        <v>45.9382025940163</v>
      </c>
      <c r="GU38" s="1">
        <v>34.2558226976227</v>
      </c>
      <c r="GV38" s="1">
        <v>57.266319063289</v>
      </c>
      <c r="GW38" s="1">
        <v>73.186959126051</v>
      </c>
      <c r="GX38" s="1">
        <v>125.323947225931</v>
      </c>
      <c r="GY38" s="1">
        <v>22.115919479242</v>
      </c>
      <c r="GZ38" s="1">
        <v>19.8083201670342</v>
      </c>
      <c r="HA38" s="1">
        <v>24.5701180594726</v>
      </c>
      <c r="HB38" s="1">
        <v>28.1355659206881</v>
      </c>
      <c r="HC38" s="1">
        <v>134.903000450134</v>
      </c>
      <c r="HD38" s="1">
        <v>17.084157336244</v>
      </c>
      <c r="HE38" s="1">
        <v>48.4347809278814</v>
      </c>
      <c r="HF38" s="1">
        <v>204.111225637612</v>
      </c>
      <c r="HG38" s="1">
        <v>12.4132589704418</v>
      </c>
      <c r="HH38" s="1">
        <v>96.2378919287848</v>
      </c>
      <c r="HI38" s="1">
        <v>29.4934370530522</v>
      </c>
      <c r="HJ38" s="1">
        <v>69.3059272157253</v>
      </c>
      <c r="HK38" s="1">
        <v>50.5038124861396</v>
      </c>
      <c r="HL38" s="1">
        <v>2.59876784270216</v>
      </c>
      <c r="HM38" s="1">
        <v>10.9194681827796</v>
      </c>
      <c r="HN38" s="1">
        <v>34.2535984670413</v>
      </c>
      <c r="HO38" s="1">
        <v>64.9125617621962</v>
      </c>
      <c r="HP38" s="1">
        <v>34.7444483437057</v>
      </c>
      <c r="HQ38" s="1">
        <v>274.710249328613</v>
      </c>
      <c r="HR38" s="1">
        <v>55.3874822824734</v>
      </c>
      <c r="HS38" s="1">
        <v>48.2354538073128</v>
      </c>
      <c r="HT38" s="1">
        <v>32.3411434241618</v>
      </c>
      <c r="HU38" s="1">
        <v>33.1732564138029</v>
      </c>
      <c r="HV38" s="1">
        <v>81.8912057853141</v>
      </c>
      <c r="HW38" s="1">
        <v>21.7970088179432</v>
      </c>
      <c r="HX38" s="1">
        <v>43.3878846516602</v>
      </c>
      <c r="HY38" s="1">
        <v>68.6386127526669</v>
      </c>
      <c r="HZ38" s="1">
        <v>29.4991292327666</v>
      </c>
      <c r="IA38" s="1">
        <v>127.039920461367</v>
      </c>
      <c r="IB38" s="1">
        <v>17.7436606613449</v>
      </c>
      <c r="IC38" s="1">
        <v>42.0654443897173</v>
      </c>
      <c r="ID38" s="1">
        <v>61.1865446528676</v>
      </c>
      <c r="IE38" s="1">
        <v>90.8064183816823</v>
      </c>
      <c r="IF38" s="1">
        <v>34.5351278861014</v>
      </c>
      <c r="IG38" s="1">
        <v>56.3300732511397</v>
      </c>
      <c r="IH38" s="1">
        <v>85.2552277945653</v>
      </c>
      <c r="II38" s="1">
        <v>23.7518423081952</v>
      </c>
      <c r="IJ38" s="1">
        <v>73.5182161814322</v>
      </c>
      <c r="IK38" s="1">
        <v>159.402274739227</v>
      </c>
      <c r="IL38" s="1">
        <v>61.9266112086651</v>
      </c>
      <c r="IM38" s="1">
        <v>34.6955936142167</v>
      </c>
      <c r="IN38" s="1">
        <v>49.3643577786273</v>
      </c>
      <c r="IO38" s="1">
        <v>360.759750366211</v>
      </c>
      <c r="IP38" s="1">
        <v>10.74787983572</v>
      </c>
      <c r="IQ38" s="1">
        <v>75.1761597046154</v>
      </c>
      <c r="IR38" s="1">
        <v>122.562876068838</v>
      </c>
      <c r="IS38" s="1">
        <v>179.173951702754</v>
      </c>
      <c r="IT38" s="1">
        <v>61.0690154001727</v>
      </c>
      <c r="IU38" s="1">
        <v>50.0472135203568</v>
      </c>
      <c r="IV38" s="1">
        <v>48.5373459851969</v>
      </c>
      <c r="IW38" s="1">
        <v>37.2551943851199</v>
      </c>
      <c r="IX38" s="1">
        <v>88.545573281817</v>
      </c>
      <c r="IY38" s="1">
        <v>103.601929306737</v>
      </c>
      <c r="IZ38" s="1">
        <v>67.9956750546475</v>
      </c>
      <c r="JA38" s="1">
        <v>144.802495062871</v>
      </c>
      <c r="JB38" s="1">
        <v>34.7186747896364</v>
      </c>
      <c r="JC38" s="1">
        <v>119.580920801328</v>
      </c>
      <c r="JD38" s="1">
        <v>106.699428450164</v>
      </c>
      <c r="JE38" s="1">
        <v>39.6173352342157</v>
      </c>
      <c r="JF38" s="1">
        <v>63.0794641345757</v>
      </c>
      <c r="JG38" s="1">
        <v>27.3493548901422</v>
      </c>
      <c r="JH38" s="1">
        <v>134.591428871898</v>
      </c>
      <c r="JI38" s="1">
        <v>99.1249062046144</v>
      </c>
      <c r="JJ38" s="1">
        <v>111.011763990573</v>
      </c>
      <c r="JK38" s="1">
        <v>44.3036667509808</v>
      </c>
      <c r="JL38" s="1">
        <v>17.1731421732064</v>
      </c>
      <c r="JM38" s="1">
        <v>80.2209190098754</v>
      </c>
      <c r="JN38" s="1">
        <v>61.1208605618093</v>
      </c>
      <c r="JO38" s="1">
        <v>54.709852120437</v>
      </c>
      <c r="JP38" s="1">
        <v>33.6912173421768</v>
      </c>
      <c r="JQ38" s="1">
        <v>142.04844750066</v>
      </c>
      <c r="JR38" s="1">
        <v>28.1416456068057</v>
      </c>
      <c r="JS38" s="1">
        <v>55.4120055643312</v>
      </c>
      <c r="JT38" s="1">
        <v>98.6638405997408</v>
      </c>
      <c r="JU38" s="1">
        <v>51.2865671326391</v>
      </c>
      <c r="JV38" s="1">
        <v>60.672343678681</v>
      </c>
      <c r="JW38" s="1">
        <v>48.4542413442686</v>
      </c>
      <c r="JX38" s="1">
        <v>143.175290946068</v>
      </c>
      <c r="JY38" s="1">
        <v>88.779318337305</v>
      </c>
      <c r="JZ38" s="1">
        <v>87.7863569916003</v>
      </c>
      <c r="KA38" s="1">
        <v>38.4334753512092</v>
      </c>
      <c r="KB38" s="1">
        <v>77.4201877376417</v>
      </c>
      <c r="KC38" s="1">
        <v>48.3912180430213</v>
      </c>
      <c r="KD38" s="1">
        <v>118.895617266383</v>
      </c>
      <c r="KE38" s="1">
        <v>80.3297494888306</v>
      </c>
      <c r="KF38" s="1">
        <v>81.8160003662109</v>
      </c>
      <c r="KG38" s="1">
        <v>43.2839636883654</v>
      </c>
      <c r="KH38" s="1">
        <v>34.1683530089912</v>
      </c>
      <c r="KI38" s="1">
        <v>140.563750839233</v>
      </c>
      <c r="KJ38" s="1">
        <v>58.3880283254095</v>
      </c>
      <c r="KK38" s="1">
        <v>65.8101905545507</v>
      </c>
      <c r="KL38" s="1">
        <v>45.3205488948567</v>
      </c>
      <c r="KM38" s="1">
        <v>48.8489562493208</v>
      </c>
      <c r="KN38" s="1">
        <v>43.9121474117345</v>
      </c>
      <c r="KO38" s="1">
        <v>60.4169503003988</v>
      </c>
      <c r="KP38" s="1">
        <v>18.8188595096867</v>
      </c>
      <c r="KQ38" s="1">
        <v>19.5466533147872</v>
      </c>
      <c r="KR38" s="1">
        <v>22.48620422401</v>
      </c>
      <c r="KS38" s="1">
        <v>85.1998532049145</v>
      </c>
      <c r="KT38" s="1">
        <v>31.9938001796994</v>
      </c>
      <c r="KU38" s="1">
        <v>60.0532909638685</v>
      </c>
      <c r="KV38" s="1">
        <v>44.7722020895553</v>
      </c>
      <c r="KW38" s="1">
        <v>56.1009501885376</v>
      </c>
      <c r="KX38" s="1">
        <v>102.419869460896</v>
      </c>
      <c r="KY38" s="1">
        <v>50.7406498154715</v>
      </c>
      <c r="KZ38" s="1">
        <v>10.3907697979062</v>
      </c>
      <c r="LA38" s="1">
        <v>49.4046340837205</v>
      </c>
      <c r="LB38" s="1">
        <v>41.006076361842</v>
      </c>
      <c r="LC38" s="1">
        <v>38.4744995555335</v>
      </c>
      <c r="LD38" s="1">
        <v>52.1774620965191</v>
      </c>
      <c r="LE38" s="1">
        <v>133.71690206872</v>
      </c>
      <c r="LF38" s="1">
        <v>34.1132184142831</v>
      </c>
      <c r="LG38" s="1">
        <v>42.0977726570391</v>
      </c>
      <c r="LH38" s="1">
        <v>49.6208278579457</v>
      </c>
      <c r="LI38" s="1">
        <v>33.38528760768</v>
      </c>
      <c r="LJ38" s="1">
        <v>54.3898752212524</v>
      </c>
      <c r="LK38" s="1">
        <v>175.846875686934</v>
      </c>
      <c r="LL38" s="1">
        <v>60.0414534162184</v>
      </c>
      <c r="LM38" s="1">
        <v>91.4924314493408</v>
      </c>
      <c r="LN38" s="1">
        <v>134.07112496995</v>
      </c>
      <c r="LO38" s="1">
        <v>14.6436452712171</v>
      </c>
      <c r="LP38" s="1">
        <v>126.046510095181</v>
      </c>
      <c r="LQ38" s="1">
        <v>35.1645315772032</v>
      </c>
      <c r="LR38" s="1">
        <v>27.6484999656677</v>
      </c>
      <c r="LS38" s="1">
        <v>34.554741859363</v>
      </c>
      <c r="LT38" s="1">
        <v>14.0965300537747</v>
      </c>
      <c r="LU38" s="1">
        <v>16.8560874669552</v>
      </c>
      <c r="LV38" s="1">
        <v>35.8756158772161</v>
      </c>
      <c r="LW38" s="1">
        <v>66.3837491210102</v>
      </c>
      <c r="LX38" s="1">
        <v>33.7708249629605</v>
      </c>
      <c r="LZ38" s="1">
        <v>213.873611459931</v>
      </c>
      <c r="MA38" s="1">
        <v>42.2028484597022</v>
      </c>
      <c r="MB38" s="1">
        <v>18.6763165114115</v>
      </c>
      <c r="MC38" s="1">
        <v>24.2465477181051</v>
      </c>
      <c r="MD38" s="1">
        <v>3.62156687293813</v>
      </c>
      <c r="ME38" s="1">
        <v>32.1938867024915</v>
      </c>
      <c r="MF38" s="1">
        <v>59.2533755305183</v>
      </c>
      <c r="MG38" s="1">
        <v>16.9866454319562</v>
      </c>
      <c r="MH38" s="1">
        <v>27.1164625142914</v>
      </c>
      <c r="MI38" s="1">
        <v>14.8197632171573</v>
      </c>
      <c r="MJ38" s="1">
        <v>29.5192499637604</v>
      </c>
      <c r="MK38" s="1">
        <v>48.6318061554321</v>
      </c>
      <c r="ML38" s="1">
        <v>35.4844234401736</v>
      </c>
      <c r="MM38" s="1">
        <v>52.3261996885126</v>
      </c>
    </row>
    <row r="39">
      <c r="A39" s="1">
        <v>2017.0</v>
      </c>
      <c r="B39" s="1">
        <v>2.0</v>
      </c>
      <c r="C39" s="1">
        <v>30.9959761253494</v>
      </c>
      <c r="D39" s="1">
        <v>43.4182627954409</v>
      </c>
      <c r="E39" s="1">
        <v>37.8531864035829</v>
      </c>
      <c r="F39" s="1">
        <v>104.736566240792</v>
      </c>
      <c r="G39" s="1">
        <v>117.097368541517</v>
      </c>
      <c r="H39" s="1">
        <v>67.8829575197137</v>
      </c>
      <c r="I39" s="1">
        <v>35.3752850570993</v>
      </c>
      <c r="J39" s="1">
        <v>83.4110816250075</v>
      </c>
      <c r="K39" s="1">
        <v>84.7800003854852</v>
      </c>
      <c r="L39" s="1">
        <v>42.2349411050246</v>
      </c>
      <c r="M39" s="1">
        <v>48.7919300669628</v>
      </c>
      <c r="N39" s="1">
        <v>8.84774619240667</v>
      </c>
      <c r="O39" s="1">
        <v>29.2062652719928</v>
      </c>
      <c r="P39" s="1">
        <v>52.1468522652205</v>
      </c>
      <c r="Q39" s="1">
        <v>82.1667717798859</v>
      </c>
      <c r="R39" s="1">
        <v>64.9978945882697</v>
      </c>
      <c r="S39" s="1">
        <v>66.1969255205655</v>
      </c>
      <c r="T39" s="1">
        <v>64.6328044189179</v>
      </c>
      <c r="U39" s="1">
        <v>32.6100895045723</v>
      </c>
      <c r="V39" s="1">
        <v>50.5783938832698</v>
      </c>
      <c r="W39" s="1">
        <v>133.693052985708</v>
      </c>
      <c r="X39" s="1">
        <v>106.747334321559</v>
      </c>
      <c r="Y39" s="1">
        <v>88.9023815264435</v>
      </c>
      <c r="Z39" s="1">
        <v>41.7332105134663</v>
      </c>
      <c r="AA39" s="1">
        <v>107.217107489988</v>
      </c>
      <c r="AB39" s="1">
        <v>46.7923834241332</v>
      </c>
      <c r="AC39" s="1">
        <v>115.482410128008</v>
      </c>
      <c r="AD39" s="1">
        <v>15.881210142658</v>
      </c>
      <c r="AE39" s="1">
        <v>61.0576248800913</v>
      </c>
      <c r="AF39" s="1">
        <v>136.232343634042</v>
      </c>
      <c r="AG39" s="1">
        <v>69.334202237443</v>
      </c>
      <c r="AH39" s="1">
        <v>70.4458093550909</v>
      </c>
      <c r="AI39" s="1">
        <v>733.466311806127</v>
      </c>
      <c r="AJ39" s="1">
        <v>158.211676375564</v>
      </c>
      <c r="AK39" s="1">
        <v>19.8352323554255</v>
      </c>
      <c r="AL39" s="1">
        <v>43.1751840042214</v>
      </c>
      <c r="AM39" s="1">
        <v>34.3954214571721</v>
      </c>
      <c r="AN39" s="1">
        <v>156.83626071653</v>
      </c>
      <c r="AO39" s="1">
        <v>27.708778869904</v>
      </c>
      <c r="AP39" s="1">
        <v>32.9805563733574</v>
      </c>
      <c r="AQ39" s="1">
        <v>279.20658151727</v>
      </c>
      <c r="AR39" s="1">
        <v>37.2353504094909</v>
      </c>
      <c r="AS39" s="2">
        <v>1611.31231052951</v>
      </c>
      <c r="AT39" s="1">
        <v>312.902416582856</v>
      </c>
      <c r="AU39" s="1">
        <v>40.6891323754158</v>
      </c>
      <c r="AV39" s="1">
        <v>166.491841366417</v>
      </c>
      <c r="AW39" s="1">
        <v>25.0010526556718</v>
      </c>
      <c r="AX39" s="1">
        <v>32.2624575579995</v>
      </c>
      <c r="AY39" s="1">
        <v>96.704145162308</v>
      </c>
      <c r="AZ39" s="1">
        <v>45.5941808877609</v>
      </c>
      <c r="BA39" s="1">
        <v>30.4115103943612</v>
      </c>
      <c r="BB39" s="1">
        <v>61.3111071573738</v>
      </c>
      <c r="BC39" s="1">
        <v>79.8978745017451</v>
      </c>
      <c r="BD39" s="1">
        <v>115.149847304464</v>
      </c>
      <c r="BE39" s="1">
        <v>33.6039476394653</v>
      </c>
      <c r="BF39" s="1">
        <v>64.6611931283125</v>
      </c>
      <c r="BG39" s="1">
        <v>50.2011821306663</v>
      </c>
      <c r="BH39" s="1">
        <v>27.8132578619005</v>
      </c>
      <c r="BI39" s="1">
        <v>63.608850979811</v>
      </c>
      <c r="BJ39" s="1">
        <v>137.264616214668</v>
      </c>
      <c r="BK39" s="1">
        <v>57.7979127382677</v>
      </c>
      <c r="BL39" s="1">
        <v>57.1730823191888</v>
      </c>
      <c r="BM39" s="1">
        <v>104.021433092161</v>
      </c>
      <c r="BN39" s="1">
        <v>31.2927044529177</v>
      </c>
      <c r="BO39" s="1">
        <v>89.5623095322033</v>
      </c>
      <c r="BP39" s="1">
        <v>8.34764214565879</v>
      </c>
      <c r="BQ39" s="1">
        <v>120.825881692268</v>
      </c>
      <c r="BR39" s="1">
        <v>34.3156395753835</v>
      </c>
      <c r="BS39" s="1">
        <v>20.4966288800465</v>
      </c>
      <c r="BT39" s="1">
        <v>78.1546220687163</v>
      </c>
      <c r="BU39" s="1">
        <v>38.2318977532567</v>
      </c>
      <c r="BV39" s="1">
        <v>147.706203393465</v>
      </c>
      <c r="BW39" s="1">
        <v>47.741137136172</v>
      </c>
      <c r="BX39" s="1">
        <v>80.4475095709824</v>
      </c>
      <c r="BY39" s="1">
        <v>25.4144562529408</v>
      </c>
      <c r="BZ39" s="1">
        <v>14.319054368756</v>
      </c>
      <c r="CA39" s="1">
        <v>23.8404849468065</v>
      </c>
      <c r="CB39" s="1">
        <v>51.1090058967656</v>
      </c>
      <c r="CC39" s="1">
        <v>61.456676487793</v>
      </c>
      <c r="CD39" s="1">
        <v>80.0926317950622</v>
      </c>
      <c r="CE39" s="1">
        <v>52.1274139184435</v>
      </c>
      <c r="CF39" s="1">
        <v>45.1167883079425</v>
      </c>
      <c r="CG39" s="1">
        <v>96.1293513418923</v>
      </c>
      <c r="CH39" s="1">
        <v>58.6967083870643</v>
      </c>
      <c r="CI39" s="1">
        <v>68.649719383341</v>
      </c>
      <c r="CJ39" s="1">
        <v>80.4074711897075</v>
      </c>
      <c r="CK39" s="1">
        <v>28.0093526524015</v>
      </c>
      <c r="CL39" s="1">
        <v>71.9119568776642</v>
      </c>
      <c r="CM39" s="1">
        <v>104.02740405431</v>
      </c>
      <c r="CN39" s="1">
        <v>77.9994737725509</v>
      </c>
      <c r="CO39" s="1">
        <v>56.0011473112737</v>
      </c>
      <c r="CP39" s="1">
        <v>59.6098661511317</v>
      </c>
      <c r="CQ39" s="1">
        <v>64.499091381897</v>
      </c>
      <c r="CR39" s="1">
        <v>56.7731893017353</v>
      </c>
      <c r="CS39" s="1">
        <v>66.0800003252531</v>
      </c>
      <c r="CT39" s="1">
        <v>32.4175464000446</v>
      </c>
      <c r="CU39" s="1">
        <v>83.1435255250549</v>
      </c>
      <c r="CV39" s="1">
        <v>30.0386023860972</v>
      </c>
      <c r="CW39" s="1">
        <v>111.893205695925</v>
      </c>
      <c r="CX39" s="1">
        <v>56.1787794026056</v>
      </c>
      <c r="CY39" s="1">
        <v>117.117105051734</v>
      </c>
      <c r="CZ39" s="1">
        <v>54.4464425608338</v>
      </c>
      <c r="DA39" s="1">
        <v>75.5680499502694</v>
      </c>
      <c r="DB39" s="1">
        <v>61.6441609318437</v>
      </c>
      <c r="DC39" s="1">
        <v>50.2213999543397</v>
      </c>
      <c r="DD39" s="1">
        <v>76.0667955280253</v>
      </c>
      <c r="DE39" s="1">
        <v>46.4084925780754</v>
      </c>
      <c r="DF39" s="1">
        <v>43.4408151648225</v>
      </c>
      <c r="DG39" s="1">
        <v>59.7394448731302</v>
      </c>
      <c r="DH39" s="1">
        <v>23.4912322609597</v>
      </c>
      <c r="DI39" s="1">
        <v>30.6637717799136</v>
      </c>
      <c r="DJ39" s="1">
        <v>19.3518971448738</v>
      </c>
      <c r="DK39" s="1">
        <v>49.7152180214741</v>
      </c>
      <c r="DL39" s="1">
        <v>116.623285326694</v>
      </c>
      <c r="DM39" s="1">
        <v>8.445135326346</v>
      </c>
      <c r="DN39" s="1">
        <v>20.3407980883758</v>
      </c>
      <c r="DO39" s="1">
        <v>13.899051510161</v>
      </c>
      <c r="DP39" s="1">
        <v>168.964008796518</v>
      </c>
      <c r="DQ39" s="1">
        <v>22.1590765148538</v>
      </c>
      <c r="DR39" s="1">
        <v>140.387368854723</v>
      </c>
      <c r="DS39" s="1">
        <v>70.6270172480278</v>
      </c>
      <c r="DT39" s="1">
        <v>20.2377165081203</v>
      </c>
      <c r="DU39" s="1">
        <v>43.0511130673771</v>
      </c>
      <c r="DW39" s="1">
        <v>155.481130739405</v>
      </c>
      <c r="DX39" s="1">
        <v>131.817882756995</v>
      </c>
      <c r="DY39" s="1">
        <v>51.5262685668517</v>
      </c>
      <c r="DZ39" s="1">
        <v>46.618432577974</v>
      </c>
      <c r="EA39" s="1">
        <v>21.7005095443653</v>
      </c>
      <c r="EB39" s="1">
        <v>31.1275889913638</v>
      </c>
      <c r="EC39" s="1">
        <v>41.6715822741014</v>
      </c>
      <c r="ED39" s="1">
        <v>77.7726660755484</v>
      </c>
      <c r="EE39" s="1">
        <v>40.8756233558981</v>
      </c>
      <c r="EF39" s="1">
        <v>206.203179496248</v>
      </c>
      <c r="EG39" s="1">
        <v>223.683556927571</v>
      </c>
      <c r="EH39" s="1">
        <v>47.5602274037362</v>
      </c>
      <c r="EI39" s="1">
        <v>72.9507258814314</v>
      </c>
      <c r="EJ39" s="1">
        <v>9.81401918606469</v>
      </c>
      <c r="EK39" s="1">
        <v>116.335951235518</v>
      </c>
      <c r="EL39" s="1">
        <v>45.9749422287188</v>
      </c>
      <c r="EM39" s="1">
        <v>40.3365355213156</v>
      </c>
      <c r="EN39" s="1">
        <v>99.5356085827548</v>
      </c>
      <c r="EO39" s="1">
        <v>12.4755643112248</v>
      </c>
      <c r="EP39" s="1">
        <v>30.0512993097465</v>
      </c>
      <c r="EQ39" s="1">
        <v>13.7171425308344</v>
      </c>
      <c r="ER39" s="1">
        <v>89.7938433689169</v>
      </c>
      <c r="ES39" s="1">
        <v>191.486000848582</v>
      </c>
      <c r="ET39" s="1">
        <v>119.650521528477</v>
      </c>
      <c r="EU39" s="1">
        <v>52.5540997804226</v>
      </c>
      <c r="EV39" s="1">
        <v>98.3889444172892</v>
      </c>
      <c r="EW39" s="1">
        <v>29.772270662632</v>
      </c>
      <c r="EX39" s="1">
        <v>112.659029325656</v>
      </c>
      <c r="EY39" s="1">
        <v>35.5563863901521</v>
      </c>
      <c r="EZ39" s="1">
        <v>17.6675285282185</v>
      </c>
      <c r="FB39" s="1">
        <v>23.1122827400386</v>
      </c>
      <c r="FC39" s="1">
        <v>79.4314330251594</v>
      </c>
      <c r="FD39" s="1">
        <v>106.853872019406</v>
      </c>
      <c r="FE39" s="1">
        <v>21.8957229260322</v>
      </c>
      <c r="FF39" s="1">
        <v>34.4414390738903</v>
      </c>
      <c r="FG39" s="1">
        <v>93.890771471156</v>
      </c>
      <c r="FH39" s="1">
        <v>22.4070080415333</v>
      </c>
      <c r="FI39" s="1">
        <v>70.9987798536812</v>
      </c>
      <c r="FJ39" s="1">
        <v>52.7143166567321</v>
      </c>
      <c r="FK39" s="1">
        <v>13.2458318500089</v>
      </c>
      <c r="FL39" s="1">
        <v>16.461946012234</v>
      </c>
      <c r="FM39" s="1">
        <v>76.9602718046323</v>
      </c>
      <c r="FN39" s="1">
        <v>96.4571371908096</v>
      </c>
      <c r="FO39" s="1">
        <v>14.4189746193147</v>
      </c>
      <c r="FP39" s="1">
        <v>66.6386849252801</v>
      </c>
      <c r="FQ39" s="1">
        <v>32.0946942716104</v>
      </c>
      <c r="FR39" s="1">
        <v>28.2809839321058</v>
      </c>
      <c r="FS39" s="1">
        <v>45.0406226526492</v>
      </c>
      <c r="FT39" s="1">
        <v>40.8772561629346</v>
      </c>
      <c r="FU39" s="1">
        <v>113.529975060895</v>
      </c>
      <c r="FV39" s="1">
        <v>69.4147285207554</v>
      </c>
      <c r="FW39" s="1">
        <v>211.501399365514</v>
      </c>
      <c r="FX39" s="1">
        <v>64.4648536610696</v>
      </c>
      <c r="FY39" s="1">
        <v>6.94955757585215</v>
      </c>
      <c r="FZ39" s="1">
        <v>50.9009753406223</v>
      </c>
      <c r="GA39" s="1">
        <v>60.4529779059293</v>
      </c>
      <c r="GB39" s="1">
        <v>103.463373934399</v>
      </c>
      <c r="GC39" s="1">
        <v>81.1707837630753</v>
      </c>
      <c r="GD39" s="1">
        <v>29.9039848696998</v>
      </c>
      <c r="GE39" s="1">
        <v>104.116062275018</v>
      </c>
      <c r="GF39" s="1">
        <v>31.1844941774461</v>
      </c>
      <c r="GG39" s="1">
        <v>135.36071525466</v>
      </c>
      <c r="GH39" s="1">
        <v>101.235661615858</v>
      </c>
      <c r="GI39" s="1">
        <v>37.050443954054</v>
      </c>
      <c r="GJ39" s="1">
        <v>64.0838148195754</v>
      </c>
      <c r="GK39" s="1">
        <v>35.9962334174159</v>
      </c>
      <c r="GL39" s="1">
        <v>220.559737757633</v>
      </c>
      <c r="GM39" s="1">
        <v>41.9768488786231</v>
      </c>
      <c r="GN39" s="1">
        <v>63.001888689716</v>
      </c>
      <c r="GO39" s="1">
        <v>113.927808094551</v>
      </c>
      <c r="GP39" s="1">
        <v>21.603815681056</v>
      </c>
      <c r="GQ39" s="1">
        <v>41.3773373414855</v>
      </c>
      <c r="GR39" s="1">
        <v>28.7552064790074</v>
      </c>
      <c r="GS39" s="1">
        <v>38.5152065294833</v>
      </c>
      <c r="GT39" s="1">
        <v>48.5816972743626</v>
      </c>
      <c r="GU39" s="1">
        <v>35.9795321754202</v>
      </c>
      <c r="GV39" s="1">
        <v>58.3004997325708</v>
      </c>
      <c r="GW39" s="1">
        <v>70.3495364932962</v>
      </c>
      <c r="GX39" s="1">
        <v>131.845311184817</v>
      </c>
      <c r="GY39" s="1">
        <v>23.3994438179004</v>
      </c>
      <c r="GZ39" s="1">
        <v>20.6633942995273</v>
      </c>
      <c r="HA39" s="1">
        <v>25.9806933388441</v>
      </c>
      <c r="HB39" s="1">
        <v>29.4355196142917</v>
      </c>
      <c r="HC39" s="1">
        <v>142.511316399825</v>
      </c>
      <c r="HD39" s="1">
        <v>17.524615301705</v>
      </c>
      <c r="HE39" s="1">
        <v>50.5917466568312</v>
      </c>
      <c r="HF39" s="1">
        <v>209.701372013755</v>
      </c>
      <c r="HG39" s="1">
        <v>14.0382965480092</v>
      </c>
      <c r="HH39" s="1">
        <v>103.632919391091</v>
      </c>
      <c r="HI39" s="1">
        <v>32.2455351039278</v>
      </c>
      <c r="HJ39" s="1">
        <v>68.800254370168</v>
      </c>
      <c r="HK39" s="1">
        <v>50.9094191922967</v>
      </c>
      <c r="HL39" s="1">
        <v>2.72605573181684</v>
      </c>
      <c r="HM39" s="1">
        <v>11.6003044211189</v>
      </c>
      <c r="HN39" s="1">
        <v>33.4287432659245</v>
      </c>
      <c r="HO39" s="1">
        <v>64.6914631956342</v>
      </c>
      <c r="HP39" s="1">
        <v>36.4144042093855</v>
      </c>
      <c r="HQ39" s="1">
        <v>266.474210237202</v>
      </c>
      <c r="HR39" s="1">
        <v>53.4389566592854</v>
      </c>
      <c r="HS39" s="1">
        <v>46.9939179017503</v>
      </c>
      <c r="HT39" s="1">
        <v>33.2981319591348</v>
      </c>
      <c r="HU39" s="1">
        <v>33.331726419963</v>
      </c>
      <c r="HV39" s="1">
        <v>84.618788103808</v>
      </c>
      <c r="HW39" s="1">
        <v>22.4380863863371</v>
      </c>
      <c r="HX39" s="1">
        <v>45.18927548014</v>
      </c>
      <c r="HY39" s="1">
        <v>72.0861033386896</v>
      </c>
      <c r="HZ39" s="1">
        <v>31.1893830334717</v>
      </c>
      <c r="IA39" s="1">
        <v>134.153984690099</v>
      </c>
      <c r="IB39" s="1">
        <v>19.5884793621895</v>
      </c>
      <c r="IC39" s="1">
        <v>40.2073374415045</v>
      </c>
      <c r="ID39" s="1">
        <v>67.6245362303675</v>
      </c>
      <c r="IE39" s="1">
        <v>95.6550038767278</v>
      </c>
      <c r="IF39" s="1">
        <v>34.5151655183432</v>
      </c>
      <c r="IG39" s="1">
        <v>57.8141023912752</v>
      </c>
      <c r="IH39" s="1">
        <v>88.2286045422069</v>
      </c>
      <c r="II39" s="1">
        <v>24.7116499534484</v>
      </c>
      <c r="IJ39" s="1">
        <v>76.0003525319134</v>
      </c>
      <c r="IK39" s="1">
        <v>159.927966099235</v>
      </c>
      <c r="IL39" s="1">
        <v>58.4837515486036</v>
      </c>
      <c r="IM39" s="1">
        <v>36.3756667760182</v>
      </c>
      <c r="IN39" s="1">
        <v>44.0202189839502</v>
      </c>
      <c r="IO39" s="1">
        <v>365.982629876388</v>
      </c>
      <c r="IP39" s="1">
        <v>11.2509272655241</v>
      </c>
      <c r="IQ39" s="1">
        <v>66.7313269090705</v>
      </c>
      <c r="IR39" s="1">
        <v>129.775887892055</v>
      </c>
      <c r="IS39" s="1">
        <v>193.029751259283</v>
      </c>
      <c r="IT39" s="1">
        <v>62.7142384415054</v>
      </c>
      <c r="IU39" s="1">
        <v>51.7362553943752</v>
      </c>
      <c r="IV39" s="1">
        <v>47.7528898362788</v>
      </c>
      <c r="IW39" s="1">
        <v>36.7662285096082</v>
      </c>
      <c r="IX39" s="1">
        <v>95.5635079577907</v>
      </c>
      <c r="IY39" s="1">
        <v>109.269549139622</v>
      </c>
      <c r="IZ39" s="1">
        <v>65.1212736499297</v>
      </c>
      <c r="JA39" s="1">
        <v>141.079707548172</v>
      </c>
      <c r="JB39" s="1">
        <v>34.951601199242</v>
      </c>
      <c r="JC39" s="1">
        <v>119.772236326462</v>
      </c>
      <c r="JD39" s="1">
        <v>117.777577340205</v>
      </c>
      <c r="JE39" s="1">
        <v>40.7697056260563</v>
      </c>
      <c r="JF39" s="1">
        <v>62.3559828204028</v>
      </c>
      <c r="JG39" s="1">
        <v>32.6234215283979</v>
      </c>
      <c r="JH39" s="1">
        <v>138.866210219075</v>
      </c>
      <c r="JI39" s="1">
        <v>103.181553306436</v>
      </c>
      <c r="JJ39" s="1">
        <v>114.452971689554</v>
      </c>
      <c r="JK39" s="1">
        <v>42.8466109984593</v>
      </c>
      <c r="JL39" s="1">
        <v>17.1758065846281</v>
      </c>
      <c r="JM39" s="1">
        <v>80.9836190809191</v>
      </c>
      <c r="JN39" s="1">
        <v>65.2978752947545</v>
      </c>
      <c r="JO39" s="1">
        <v>52.3560595122542</v>
      </c>
      <c r="JP39" s="1">
        <v>34.246429373481</v>
      </c>
      <c r="JQ39" s="1">
        <v>152.479124051164</v>
      </c>
      <c r="JR39" s="1">
        <v>29.9301743116677</v>
      </c>
      <c r="JS39" s="1">
        <v>52.67969979894</v>
      </c>
      <c r="JT39" s="1">
        <v>100.100755039811</v>
      </c>
      <c r="JU39" s="1">
        <v>52.8292816160694</v>
      </c>
      <c r="JV39" s="1">
        <v>61.789530791027</v>
      </c>
      <c r="JW39" s="1">
        <v>47.6839400137757</v>
      </c>
      <c r="JX39" s="1">
        <v>143.621340831955</v>
      </c>
      <c r="JY39" s="1">
        <v>90.8730831208811</v>
      </c>
      <c r="JZ39" s="1">
        <v>81.7202877949913</v>
      </c>
      <c r="KA39" s="1">
        <v>40.4145167323368</v>
      </c>
      <c r="KB39" s="1">
        <v>81.8498895914105</v>
      </c>
      <c r="KC39" s="1">
        <v>48.2013868571312</v>
      </c>
      <c r="KD39" s="1">
        <v>113.986833612328</v>
      </c>
      <c r="KE39" s="1">
        <v>82.3002634550396</v>
      </c>
      <c r="KF39" s="1">
        <v>87.5102635433799</v>
      </c>
      <c r="KG39" s="1">
        <v>43.7292265557172</v>
      </c>
      <c r="KH39" s="1">
        <v>32.2040709179677</v>
      </c>
      <c r="KI39" s="1">
        <v>150.604999341463</v>
      </c>
      <c r="KJ39" s="1">
        <v>59.3780255664952</v>
      </c>
      <c r="KK39" s="1">
        <v>68.958175490704</v>
      </c>
      <c r="KL39" s="1">
        <v>45.1405986896453</v>
      </c>
      <c r="KM39" s="1">
        <v>49.3156117953156</v>
      </c>
      <c r="KN39" s="1">
        <v>45.8841482668605</v>
      </c>
      <c r="KO39" s="1">
        <v>61.5042405695053</v>
      </c>
      <c r="KP39" s="1">
        <v>18.2585344095602</v>
      </c>
      <c r="KQ39" s="1">
        <v>19.8807479289923</v>
      </c>
      <c r="KR39" s="1">
        <v>23.992671019081</v>
      </c>
      <c r="KS39" s="1">
        <v>88.4979023975223</v>
      </c>
      <c r="KT39" s="1">
        <v>32.9491308996478</v>
      </c>
      <c r="KU39" s="1">
        <v>57.4294590356352</v>
      </c>
      <c r="KV39" s="1">
        <v>43.6778248656235</v>
      </c>
      <c r="KW39" s="1">
        <v>58.1010418542134</v>
      </c>
      <c r="KX39" s="1">
        <v>106.948351138226</v>
      </c>
      <c r="KY39" s="1">
        <v>51.5467342446007</v>
      </c>
      <c r="KZ39" s="1">
        <v>10.0015067054084</v>
      </c>
      <c r="LA39" s="1">
        <v>50.6508100403772</v>
      </c>
      <c r="LB39" s="1">
        <v>40.2374318006528</v>
      </c>
      <c r="LC39" s="1">
        <v>37.5460839389798</v>
      </c>
      <c r="LD39" s="1">
        <v>54.3881680100182</v>
      </c>
      <c r="LE39" s="1">
        <v>128.596140593783</v>
      </c>
      <c r="LF39" s="1">
        <v>34.859132479556</v>
      </c>
      <c r="LG39" s="1">
        <v>42.022962907292</v>
      </c>
      <c r="LH39" s="1">
        <v>52.0079398207309</v>
      </c>
      <c r="LI39" s="1">
        <v>33.686795256884</v>
      </c>
      <c r="LJ39" s="1">
        <v>55.1360525833933</v>
      </c>
      <c r="LK39" s="1">
        <v>175.058420306564</v>
      </c>
      <c r="LL39" s="1">
        <v>61.1990192063148</v>
      </c>
      <c r="LM39" s="1">
        <v>88.548544869071</v>
      </c>
      <c r="LN39" s="1">
        <v>146.162090155143</v>
      </c>
      <c r="LO39" s="1">
        <v>16.2853287351278</v>
      </c>
      <c r="LP39" s="1">
        <v>133.22582275136</v>
      </c>
      <c r="LQ39" s="1">
        <v>34.0016890063683</v>
      </c>
      <c r="LR39" s="1">
        <v>28.5494737123188</v>
      </c>
      <c r="LS39" s="1">
        <v>35.1083300001311</v>
      </c>
      <c r="LT39" s="1">
        <v>13.0816104917397</v>
      </c>
      <c r="LU39" s="1">
        <v>17.36312538226</v>
      </c>
      <c r="LV39" s="1">
        <v>36.8752345961909</v>
      </c>
      <c r="LW39" s="1">
        <v>68.4008841145827</v>
      </c>
      <c r="LX39" s="1">
        <v>36.0694720033402</v>
      </c>
      <c r="LZ39" s="1">
        <v>209.878604942165</v>
      </c>
      <c r="MA39" s="1">
        <v>41.6262911633093</v>
      </c>
      <c r="MB39" s="1">
        <v>19.5706329996178</v>
      </c>
      <c r="MC39" s="1">
        <v>22.1917116275556</v>
      </c>
      <c r="MD39" s="1">
        <v>3.67801768889906</v>
      </c>
      <c r="ME39" s="1">
        <v>34.9357607075898</v>
      </c>
      <c r="MF39" s="1">
        <v>61.8492040432311</v>
      </c>
      <c r="MG39" s="1">
        <v>15.2170274973211</v>
      </c>
      <c r="MH39" s="1">
        <v>26.786085791919</v>
      </c>
      <c r="MI39" s="1">
        <v>14.3772050181587</v>
      </c>
      <c r="MJ39" s="1">
        <v>21.4252631036859</v>
      </c>
      <c r="MK39" s="1">
        <v>47.2572656821804</v>
      </c>
      <c r="ML39" s="1">
        <v>35.4879011081582</v>
      </c>
      <c r="MM39" s="1">
        <v>46.7992566593301</v>
      </c>
    </row>
    <row r="40">
      <c r="A40" s="1">
        <v>2017.0</v>
      </c>
      <c r="B40" s="1">
        <v>3.0</v>
      </c>
      <c r="C40" s="1">
        <v>32.6683721037348</v>
      </c>
      <c r="D40" s="1">
        <v>46.1504662008987</v>
      </c>
      <c r="E40" s="1">
        <v>39.0261845145477</v>
      </c>
      <c r="F40" s="1">
        <v>108.76160630449</v>
      </c>
      <c r="G40" s="1">
        <v>124.027391516644</v>
      </c>
      <c r="H40" s="1">
        <v>71.318884099035</v>
      </c>
      <c r="I40" s="1">
        <v>36.2424704398042</v>
      </c>
      <c r="J40" s="1">
        <v>88.0253098628743</v>
      </c>
      <c r="K40" s="1">
        <v>85.6897830133852</v>
      </c>
      <c r="L40" s="1">
        <v>43.8634147109048</v>
      </c>
      <c r="M40" s="1">
        <v>50.551937118349</v>
      </c>
      <c r="N40" s="1">
        <v>8.64546271249746</v>
      </c>
      <c r="O40" s="1">
        <v>30.0447716688113</v>
      </c>
      <c r="P40" s="1">
        <v>51.1248530546533</v>
      </c>
      <c r="Q40" s="1">
        <v>83.8850045410073</v>
      </c>
      <c r="R40" s="1">
        <v>63.5556520379108</v>
      </c>
      <c r="S40" s="1">
        <v>68.570603851378</v>
      </c>
      <c r="T40" s="1">
        <v>68.1000466538363</v>
      </c>
      <c r="U40" s="1">
        <v>35.0173187824818</v>
      </c>
      <c r="V40" s="1">
        <v>51.3231321836314</v>
      </c>
      <c r="W40" s="1">
        <v>137.194774710523</v>
      </c>
      <c r="X40" s="1">
        <v>111.11207049589</v>
      </c>
      <c r="Y40" s="1">
        <v>96.2419091574233</v>
      </c>
      <c r="Z40" s="1">
        <v>42.6820434902025</v>
      </c>
      <c r="AA40" s="1">
        <v>109.476508319549</v>
      </c>
      <c r="AB40" s="1">
        <v>42.55557911649</v>
      </c>
      <c r="AC40" s="1">
        <v>113.812086021238</v>
      </c>
      <c r="AD40" s="1">
        <v>16.4215477271606</v>
      </c>
      <c r="AE40" s="1">
        <v>64.4665895164494</v>
      </c>
      <c r="AF40" s="1">
        <v>139.995009005372</v>
      </c>
      <c r="AG40" s="1">
        <v>70.1468527246379</v>
      </c>
      <c r="AH40" s="1">
        <v>70.7280118178495</v>
      </c>
      <c r="AI40" s="1">
        <v>723.479343580163</v>
      </c>
      <c r="AJ40" s="1">
        <v>167.552280824442</v>
      </c>
      <c r="AK40" s="1">
        <v>20.495643703799</v>
      </c>
      <c r="AL40" s="1">
        <v>45.3422438263455</v>
      </c>
      <c r="AM40" s="1">
        <v>34.6910766922484</v>
      </c>
      <c r="AN40" s="1">
        <v>160.623894209177</v>
      </c>
      <c r="AO40" s="1">
        <v>28.2433887543634</v>
      </c>
      <c r="AP40" s="1">
        <v>33.1175112426533</v>
      </c>
      <c r="AQ40" s="1">
        <v>283.640216993249</v>
      </c>
      <c r="AR40" s="1">
        <v>38.2248338663389</v>
      </c>
      <c r="AS40" s="2">
        <v>1742.10153921698</v>
      </c>
      <c r="AT40" s="1">
        <v>314.853685537984</v>
      </c>
      <c r="AU40" s="1">
        <v>43.2756942314451</v>
      </c>
      <c r="AV40" s="1">
        <v>172.450434477433</v>
      </c>
      <c r="AW40" s="1">
        <v>24.5673913541047</v>
      </c>
      <c r="AX40" s="1">
        <v>32.9448349613405</v>
      </c>
      <c r="AY40" s="1">
        <v>95.4931552621481</v>
      </c>
      <c r="AZ40" s="1">
        <v>46.7282858189984</v>
      </c>
      <c r="BA40" s="1">
        <v>31.1230034478014</v>
      </c>
      <c r="BB40" s="1">
        <v>63.9664333853508</v>
      </c>
      <c r="BC40" s="1">
        <v>77.6525189373018</v>
      </c>
      <c r="BD40" s="1">
        <v>118.206375061781</v>
      </c>
      <c r="BE40" s="1">
        <v>35.4941305906876</v>
      </c>
      <c r="BF40" s="1">
        <v>66.8400895445348</v>
      </c>
      <c r="BG40" s="1">
        <v>51.9081001152008</v>
      </c>
      <c r="BH40" s="1">
        <v>24.3138902771909</v>
      </c>
      <c r="BI40" s="1">
        <v>65.0141583094955</v>
      </c>
      <c r="BJ40" s="1">
        <v>140.530144642431</v>
      </c>
      <c r="BK40" s="1">
        <v>59.1805882391788</v>
      </c>
      <c r="BL40" s="1">
        <v>60.9574473353311</v>
      </c>
      <c r="BM40" s="1">
        <v>110.506509421055</v>
      </c>
      <c r="BN40" s="1">
        <v>30.9869745620036</v>
      </c>
      <c r="BO40" s="1">
        <v>91.0370337535451</v>
      </c>
      <c r="BP40" s="1">
        <v>8.26919569139895</v>
      </c>
      <c r="BQ40" s="1">
        <v>123.151049768786</v>
      </c>
      <c r="BR40" s="1">
        <v>35.4360537292139</v>
      </c>
      <c r="BS40" s="1">
        <v>21.6029089905806</v>
      </c>
      <c r="BT40" s="1">
        <v>77.4674983534388</v>
      </c>
      <c r="BU40" s="1">
        <v>36.4126760311759</v>
      </c>
      <c r="BV40" s="1">
        <v>143.98511919809</v>
      </c>
      <c r="BW40" s="1">
        <v>45.3280301775853</v>
      </c>
      <c r="BX40" s="1">
        <v>82.2456233506452</v>
      </c>
      <c r="BY40" s="1">
        <v>26.6376713925628</v>
      </c>
      <c r="BZ40" s="1">
        <v>14.3031348086879</v>
      </c>
      <c r="CA40" s="1">
        <v>24.8270576940042</v>
      </c>
      <c r="CB40" s="1">
        <v>53.1402680059744</v>
      </c>
      <c r="CC40" s="1">
        <v>62.3033451615719</v>
      </c>
      <c r="CD40" s="1">
        <v>78.6902678244083</v>
      </c>
      <c r="CE40" s="1">
        <v>54.9460813951532</v>
      </c>
      <c r="CF40" s="1">
        <v>43.1753834354036</v>
      </c>
      <c r="CG40" s="1">
        <v>96.9341481672146</v>
      </c>
      <c r="CH40" s="1">
        <v>58.6241295549496</v>
      </c>
      <c r="CI40" s="1">
        <v>64.9694466088623</v>
      </c>
      <c r="CJ40" s="1">
        <v>83.8599941063652</v>
      </c>
      <c r="CK40" s="1">
        <v>30.431468479172</v>
      </c>
      <c r="CL40" s="1">
        <v>73.8711593170337</v>
      </c>
      <c r="CM40" s="1">
        <v>105.727305569319</v>
      </c>
      <c r="CN40" s="1">
        <v>75.8417393228282</v>
      </c>
      <c r="CO40" s="1">
        <v>56.0304222646282</v>
      </c>
      <c r="CP40" s="1">
        <v>61.3318881934797</v>
      </c>
      <c r="CQ40" s="1">
        <v>66.3584022886699</v>
      </c>
      <c r="CR40" s="1">
        <v>59.2888985744666</v>
      </c>
      <c r="CS40" s="1">
        <v>68.0582605444867</v>
      </c>
      <c r="CT40" s="1">
        <v>29.8313373902387</v>
      </c>
      <c r="CU40" s="1">
        <v>87.0557352677426</v>
      </c>
      <c r="CV40" s="1">
        <v>30.2406140561527</v>
      </c>
      <c r="CW40" s="1">
        <v>114.484923346601</v>
      </c>
      <c r="CX40" s="1">
        <v>58.1593180177312</v>
      </c>
      <c r="CY40" s="1">
        <v>124.952423194006</v>
      </c>
      <c r="CZ40" s="1">
        <v>57.4311294915308</v>
      </c>
      <c r="DA40" s="1">
        <v>77.4295454307847</v>
      </c>
      <c r="DB40" s="1">
        <v>61.5482446695004</v>
      </c>
      <c r="DC40" s="1">
        <v>48.9528859463342</v>
      </c>
      <c r="DD40" s="1">
        <v>73.6913970796348</v>
      </c>
      <c r="DE40" s="1">
        <v>47.3297841739577</v>
      </c>
      <c r="DF40" s="1">
        <v>45.4745323241412</v>
      </c>
      <c r="DG40" s="1">
        <v>61.3511666903282</v>
      </c>
      <c r="DH40" s="1">
        <v>24.4384577239059</v>
      </c>
      <c r="DI40" s="1">
        <v>31.097391543181</v>
      </c>
      <c r="DJ40" s="1">
        <v>19.5928853504444</v>
      </c>
      <c r="DK40" s="1">
        <v>51.0072839677441</v>
      </c>
      <c r="DL40" s="1">
        <v>122.165340908731</v>
      </c>
      <c r="DM40" s="1">
        <v>8.24434890210841</v>
      </c>
      <c r="DN40" s="1">
        <v>20.7640702071949</v>
      </c>
      <c r="DO40" s="1">
        <v>11.7558476199333</v>
      </c>
      <c r="DP40" s="1">
        <v>170.703388053392</v>
      </c>
      <c r="DQ40" s="1">
        <v>22.729855015601</v>
      </c>
      <c r="DR40" s="1">
        <v>144.958044300909</v>
      </c>
      <c r="DS40" s="1">
        <v>71.2936856354859</v>
      </c>
      <c r="DT40" s="1">
        <v>19.8492962635759</v>
      </c>
      <c r="DU40" s="1">
        <v>44.5020683450245</v>
      </c>
      <c r="DW40" s="1">
        <v>158.82491837077</v>
      </c>
      <c r="DX40" s="1">
        <v>131.9031113706</v>
      </c>
      <c r="DY40" s="1">
        <v>50.9035644701334</v>
      </c>
      <c r="DZ40" s="1">
        <v>45.4088017837308</v>
      </c>
      <c r="EA40" s="1">
        <v>22.1362047655555</v>
      </c>
      <c r="EB40" s="1">
        <v>31.1866088466246</v>
      </c>
      <c r="EC40" s="1">
        <v>42.5370055215399</v>
      </c>
      <c r="ED40" s="1">
        <v>75.0073092933527</v>
      </c>
      <c r="EE40" s="1">
        <v>41.9656136431046</v>
      </c>
      <c r="EF40" s="1">
        <v>204.971528304144</v>
      </c>
      <c r="EG40" s="1">
        <v>215.734736305811</v>
      </c>
      <c r="EH40" s="1">
        <v>44.1059237559816</v>
      </c>
      <c r="EI40" s="1">
        <v>75.7771749135183</v>
      </c>
      <c r="EJ40" s="1">
        <v>9.77691479241687</v>
      </c>
      <c r="EK40" s="1">
        <v>122.170167483211</v>
      </c>
      <c r="EL40" s="1">
        <v>42.7191107939029</v>
      </c>
      <c r="EM40" s="1">
        <v>40.8225048131654</v>
      </c>
      <c r="EN40" s="1">
        <v>102.996598083082</v>
      </c>
      <c r="EO40" s="1">
        <v>13.642957466186</v>
      </c>
      <c r="EP40" s="1">
        <v>28.7292472670953</v>
      </c>
      <c r="EQ40" s="1">
        <v>13.658206766506</v>
      </c>
      <c r="ER40" s="1">
        <v>91.2182001938394</v>
      </c>
      <c r="ES40" s="1">
        <v>201.015055899452</v>
      </c>
      <c r="ET40" s="1">
        <v>118.638252689382</v>
      </c>
      <c r="EU40" s="1">
        <v>54.0366249476874</v>
      </c>
      <c r="EV40" s="1">
        <v>105.932804227444</v>
      </c>
      <c r="EW40" s="1">
        <v>29.2120622358398</v>
      </c>
      <c r="EX40" s="1">
        <v>115.653404041934</v>
      </c>
      <c r="EY40" s="1">
        <v>34.7790185014866</v>
      </c>
      <c r="EZ40" s="1">
        <v>17.9453243346727</v>
      </c>
      <c r="FB40" s="1">
        <v>22.2088156862843</v>
      </c>
      <c r="FC40" s="1">
        <v>82.9322212882664</v>
      </c>
      <c r="FD40" s="1">
        <v>110.833855250476</v>
      </c>
      <c r="FE40" s="1">
        <v>21.8233096937807</v>
      </c>
      <c r="FF40" s="1">
        <v>34.3351445111683</v>
      </c>
      <c r="FG40" s="1">
        <v>101.604676642936</v>
      </c>
      <c r="FH40" s="1">
        <v>22.673564777988</v>
      </c>
      <c r="FI40" s="1">
        <v>72.4096995954539</v>
      </c>
      <c r="FJ40" s="1">
        <v>52.7869030902416</v>
      </c>
      <c r="FK40" s="1">
        <v>13.0472044197833</v>
      </c>
      <c r="FL40" s="1">
        <v>15.0790062665703</v>
      </c>
      <c r="FM40" s="1">
        <v>81.9303554743719</v>
      </c>
      <c r="FN40" s="1">
        <v>102.154379459429</v>
      </c>
      <c r="FO40" s="1">
        <v>13.9474402431147</v>
      </c>
      <c r="FP40" s="1">
        <v>62.2345654031505</v>
      </c>
      <c r="FQ40" s="1">
        <v>32.9628582460281</v>
      </c>
      <c r="FR40" s="1">
        <v>24.9071827900877</v>
      </c>
      <c r="FS40" s="1">
        <v>45.2835854420031</v>
      </c>
      <c r="FT40" s="1">
        <v>45.3251929619578</v>
      </c>
      <c r="FU40" s="1">
        <v>118.608234443794</v>
      </c>
      <c r="FV40" s="1">
        <v>73.7776224337786</v>
      </c>
      <c r="FW40" s="1">
        <v>219.400771806313</v>
      </c>
      <c r="FX40" s="1">
        <v>70.7383229704878</v>
      </c>
      <c r="FY40" s="1">
        <v>7.34524290090144</v>
      </c>
      <c r="FZ40" s="1">
        <v>50.2473944445596</v>
      </c>
      <c r="GA40" s="1">
        <v>59.1954771993948</v>
      </c>
      <c r="GB40" s="1">
        <v>106.713249460089</v>
      </c>
      <c r="GC40" s="1">
        <v>83.737352426373</v>
      </c>
      <c r="GD40" s="1">
        <v>30.2770895292038</v>
      </c>
      <c r="GE40" s="1">
        <v>107.101800180907</v>
      </c>
      <c r="GF40" s="1">
        <v>32.3251112072445</v>
      </c>
      <c r="GG40" s="1">
        <v>139.107692377204</v>
      </c>
      <c r="GH40" s="1">
        <v>104.318743083554</v>
      </c>
      <c r="GI40" s="1">
        <v>36.6787302362912</v>
      </c>
      <c r="GJ40" s="1">
        <v>67.4416413168677</v>
      </c>
      <c r="GK40" s="1">
        <v>36.2073078766349</v>
      </c>
      <c r="GL40" s="1">
        <v>229.336304706076</v>
      </c>
      <c r="GM40" s="1">
        <v>43.3523235027132</v>
      </c>
      <c r="GN40" s="1">
        <v>65.3669101185142</v>
      </c>
      <c r="GO40" s="1">
        <v>120.755621848892</v>
      </c>
      <c r="GP40" s="1">
        <v>23.3192390358966</v>
      </c>
      <c r="GQ40" s="1">
        <v>42.8758359388652</v>
      </c>
      <c r="GR40" s="1">
        <v>26.1760545943722</v>
      </c>
      <c r="GS40" s="1">
        <v>39.1062705552212</v>
      </c>
      <c r="GT40" s="1">
        <v>48.6870704335875</v>
      </c>
      <c r="GU40" s="1">
        <v>35.7501131087607</v>
      </c>
      <c r="GV40" s="1">
        <v>59.0851592813562</v>
      </c>
      <c r="GW40" s="1">
        <v>73.5118045776108</v>
      </c>
      <c r="GX40" s="1">
        <v>129.165822467133</v>
      </c>
      <c r="GY40" s="1">
        <v>25.8404732828579</v>
      </c>
      <c r="GZ40" s="1">
        <v>20.6637185127046</v>
      </c>
      <c r="HA40" s="1">
        <v>27.0383560298478</v>
      </c>
      <c r="HB40" s="1">
        <v>26.724377600112</v>
      </c>
      <c r="HC40" s="1">
        <v>143.192825317383</v>
      </c>
      <c r="HD40" s="1">
        <v>18.2677553554005</v>
      </c>
      <c r="HE40" s="1">
        <v>51.8883375270468</v>
      </c>
      <c r="HF40" s="1">
        <v>213.378543957674</v>
      </c>
      <c r="HG40" s="1">
        <v>14.8543523222526</v>
      </c>
      <c r="HH40" s="1">
        <v>99.783204043069</v>
      </c>
      <c r="HI40" s="1">
        <v>34.0448078981017</v>
      </c>
      <c r="HJ40" s="1">
        <v>70.6812236388168</v>
      </c>
      <c r="HK40" s="1">
        <v>51.5555765368636</v>
      </c>
      <c r="HL40" s="1">
        <v>2.55971725277896</v>
      </c>
      <c r="HM40" s="1">
        <v>11.5485859784745</v>
      </c>
      <c r="HN40" s="1">
        <v>33.0826600753896</v>
      </c>
      <c r="HO40" s="1">
        <v>64.7398988621928</v>
      </c>
      <c r="HP40" s="1">
        <v>38.7486131608481</v>
      </c>
      <c r="HQ40" s="1">
        <v>271.787388677182</v>
      </c>
      <c r="HR40" s="1">
        <v>51.3475139511228</v>
      </c>
      <c r="HS40" s="1">
        <v>49.0533735402371</v>
      </c>
      <c r="HT40" s="1">
        <v>33.1322771200725</v>
      </c>
      <c r="HU40" s="1">
        <v>34.1952406838999</v>
      </c>
      <c r="HV40" s="1">
        <v>88.3403111354622</v>
      </c>
      <c r="HW40" s="1">
        <v>23.3442775440886</v>
      </c>
      <c r="HX40" s="1">
        <v>46.9384094026749</v>
      </c>
      <c r="HY40" s="1">
        <v>73.2286787870592</v>
      </c>
      <c r="HZ40" s="1">
        <v>32.6510590640996</v>
      </c>
      <c r="IA40" s="1">
        <v>139.460624517332</v>
      </c>
      <c r="IB40" s="1">
        <v>21.2281412346391</v>
      </c>
      <c r="IC40" s="1">
        <v>40.8867587206747</v>
      </c>
      <c r="ID40" s="1">
        <v>73.649803499833</v>
      </c>
      <c r="IE40" s="1">
        <v>95.1955132133263</v>
      </c>
      <c r="IF40" s="1">
        <v>35.9250180568644</v>
      </c>
      <c r="IG40" s="1">
        <v>60.7548751240799</v>
      </c>
      <c r="IH40" s="1">
        <v>90.4427008576789</v>
      </c>
      <c r="II40" s="1">
        <v>25.7574833733789</v>
      </c>
      <c r="IJ40" s="1">
        <v>76.6642615615657</v>
      </c>
      <c r="IK40" s="1">
        <v>162.546828016538</v>
      </c>
      <c r="IL40" s="1">
        <v>58.1414361395053</v>
      </c>
      <c r="IM40" s="1">
        <v>36.4295773410848</v>
      </c>
      <c r="IN40" s="1">
        <v>46.3002438747138</v>
      </c>
      <c r="IO40" s="1">
        <v>381.99369612984</v>
      </c>
      <c r="IP40" s="1">
        <v>11.1678205841237</v>
      </c>
      <c r="IQ40" s="1">
        <v>67.9826429637893</v>
      </c>
      <c r="IR40" s="1">
        <v>133.252912239947</v>
      </c>
      <c r="IS40" s="1">
        <v>200.510803396051</v>
      </c>
      <c r="IT40" s="1">
        <v>61.7990201938307</v>
      </c>
      <c r="IU40" s="1">
        <v>54.7622248292576</v>
      </c>
      <c r="IV40" s="1">
        <v>47.7579266578022</v>
      </c>
      <c r="IW40" s="1">
        <v>37.619157238884</v>
      </c>
      <c r="IX40" s="1">
        <v>96.739012294909</v>
      </c>
      <c r="IY40" s="1">
        <v>108.237405414483</v>
      </c>
      <c r="IZ40" s="1">
        <v>63.3387069945378</v>
      </c>
      <c r="JA40" s="1">
        <v>139.92077289836</v>
      </c>
      <c r="JB40" s="1">
        <v>36.0466808490898</v>
      </c>
      <c r="JC40" s="1">
        <v>112.96566149748</v>
      </c>
      <c r="JD40" s="1">
        <v>121.15703146135</v>
      </c>
      <c r="JE40" s="1">
        <v>42.9601152431473</v>
      </c>
      <c r="JF40" s="1">
        <v>62.6504300228731</v>
      </c>
      <c r="JG40" s="1">
        <v>32.8516413339862</v>
      </c>
      <c r="JH40" s="1">
        <v>143.82261872508</v>
      </c>
      <c r="JI40" s="1">
        <v>107.860501732084</v>
      </c>
      <c r="JJ40" s="1">
        <v>120.122224349948</v>
      </c>
      <c r="JK40" s="1">
        <v>42.6536376324144</v>
      </c>
      <c r="JL40" s="1">
        <v>17.406083149149</v>
      </c>
      <c r="JM40" s="1">
        <v>80.7517944265359</v>
      </c>
      <c r="JN40" s="1">
        <v>65.3910254763536</v>
      </c>
      <c r="JO40" s="1">
        <v>44.5026071344548</v>
      </c>
      <c r="JP40" s="1">
        <v>35.1834087500966</v>
      </c>
      <c r="JQ40" s="1">
        <v>153.818020235516</v>
      </c>
      <c r="JR40" s="1">
        <v>31.2495323810606</v>
      </c>
      <c r="JS40" s="1">
        <v>53.2720172414561</v>
      </c>
      <c r="JT40" s="1">
        <v>102.566280636858</v>
      </c>
      <c r="JU40" s="1">
        <v>51.4792783137242</v>
      </c>
      <c r="JV40" s="1">
        <v>64.9240935905387</v>
      </c>
      <c r="JW40" s="1">
        <v>47.0066615538158</v>
      </c>
      <c r="JX40" s="1">
        <v>149.268342952948</v>
      </c>
      <c r="JY40" s="1">
        <v>89.6415614977566</v>
      </c>
      <c r="JZ40" s="1">
        <v>81.9187669385862</v>
      </c>
      <c r="KA40" s="1">
        <v>40.3307245275164</v>
      </c>
      <c r="KB40" s="1">
        <v>84.5245476169522</v>
      </c>
      <c r="KC40" s="1">
        <v>48.8582396860498</v>
      </c>
      <c r="KD40" s="1">
        <v>109.827039634838</v>
      </c>
      <c r="KE40" s="1">
        <v>85.8806525520656</v>
      </c>
      <c r="KF40" s="1">
        <v>93.5447823897652</v>
      </c>
      <c r="KG40" s="1">
        <v>44.0367885534872</v>
      </c>
      <c r="KH40" s="1">
        <v>32.6800166063379</v>
      </c>
      <c r="KI40" s="1">
        <v>155.525651682978</v>
      </c>
      <c r="KJ40" s="1">
        <v>60.156786430849</v>
      </c>
      <c r="KK40" s="1">
        <v>69.3177851294795</v>
      </c>
      <c r="KL40" s="1">
        <v>46.7597349221437</v>
      </c>
      <c r="KM40" s="1">
        <v>50.6519508417021</v>
      </c>
      <c r="KN40" s="1">
        <v>46.0992684647772</v>
      </c>
      <c r="KO40" s="1">
        <v>63.2543507756811</v>
      </c>
      <c r="KP40" s="1">
        <v>18.5988558152982</v>
      </c>
      <c r="KQ40" s="1">
        <v>20.3929051353682</v>
      </c>
      <c r="KR40" s="1">
        <v>24.6692714966834</v>
      </c>
      <c r="KS40" s="1">
        <v>97.7668139493015</v>
      </c>
      <c r="KT40" s="1">
        <v>34.6013752166452</v>
      </c>
      <c r="KU40" s="1">
        <v>57.309925894997</v>
      </c>
      <c r="KV40" s="1">
        <v>44.4788569727814</v>
      </c>
      <c r="KW40" s="1">
        <v>55.8084210748005</v>
      </c>
      <c r="KX40" s="1">
        <v>109.192188558413</v>
      </c>
      <c r="KY40" s="1">
        <v>50.6336438821596</v>
      </c>
      <c r="KZ40" s="1">
        <v>9.74746216940793</v>
      </c>
      <c r="LA40" s="1">
        <v>50.9566428270001</v>
      </c>
      <c r="LB40" s="1">
        <v>40.7467482110311</v>
      </c>
      <c r="LC40" s="1">
        <v>39.7148163342092</v>
      </c>
      <c r="LD40" s="1">
        <v>57.4327541586297</v>
      </c>
      <c r="LE40" s="1">
        <v>127.928398712244</v>
      </c>
      <c r="LF40" s="1">
        <v>34.6279494735024</v>
      </c>
      <c r="LG40" s="1">
        <v>39.657841238475</v>
      </c>
      <c r="LH40" s="1">
        <v>49.6848462764702</v>
      </c>
      <c r="LI40" s="1">
        <v>34.8078692050895</v>
      </c>
      <c r="LJ40" s="1">
        <v>58.3357606970746</v>
      </c>
      <c r="LK40" s="1">
        <v>178.407301130697</v>
      </c>
      <c r="LL40" s="1">
        <v>59.1543349209918</v>
      </c>
      <c r="LM40" s="1">
        <v>93.871866736607</v>
      </c>
      <c r="LN40" s="1">
        <v>150.799967119189</v>
      </c>
      <c r="LO40" s="1">
        <v>17.2927466499452</v>
      </c>
      <c r="LP40" s="1">
        <v>138.746734561324</v>
      </c>
      <c r="LQ40" s="1">
        <v>34.0923684865574</v>
      </c>
      <c r="LR40" s="1">
        <v>27.915434712949</v>
      </c>
      <c r="LS40" s="1">
        <v>35.9285968633791</v>
      </c>
      <c r="LT40" s="1">
        <v>13.303253975815</v>
      </c>
      <c r="LU40" s="1">
        <v>17.2587801801121</v>
      </c>
      <c r="LV40" s="1">
        <v>36.6527952487453</v>
      </c>
      <c r="LW40" s="1">
        <v>59.3158758546695</v>
      </c>
      <c r="LX40" s="1">
        <v>35.9667631373378</v>
      </c>
      <c r="LZ40" s="1">
        <v>200.452001280907</v>
      </c>
      <c r="MA40" s="1">
        <v>39.4556924445929</v>
      </c>
      <c r="MB40" s="1">
        <v>19.6216586522015</v>
      </c>
      <c r="MC40" s="1">
        <v>21.9430496009007</v>
      </c>
      <c r="MD40" s="1">
        <v>3.63825722008853</v>
      </c>
      <c r="ME40" s="1">
        <v>36.5178423856832</v>
      </c>
      <c r="MF40" s="1">
        <v>64.698853947274</v>
      </c>
      <c r="MG40" s="1">
        <v>16.840540295375</v>
      </c>
      <c r="MH40" s="1">
        <v>25.9769166607827</v>
      </c>
      <c r="MI40" s="1">
        <v>13.77226513508</v>
      </c>
      <c r="MJ40" s="1">
        <v>19.7041305044423</v>
      </c>
      <c r="MK40" s="1">
        <v>50.0592495400121</v>
      </c>
      <c r="ML40" s="1">
        <v>35.2108076474507</v>
      </c>
      <c r="MM40" s="1">
        <v>45.7369900828047</v>
      </c>
    </row>
    <row r="41">
      <c r="A41" s="1">
        <v>2017.0</v>
      </c>
      <c r="B41" s="1">
        <v>4.0</v>
      </c>
      <c r="C41" s="1">
        <v>33.2423589978372</v>
      </c>
      <c r="D41" s="1">
        <v>46.2470880852963</v>
      </c>
      <c r="E41" s="1">
        <v>38.0108753841786</v>
      </c>
      <c r="F41" s="1">
        <v>104.734595677938</v>
      </c>
      <c r="G41" s="1">
        <v>130.932369031404</v>
      </c>
      <c r="H41" s="1">
        <v>67.8466591031116</v>
      </c>
      <c r="I41" s="1">
        <v>36.1642833815422</v>
      </c>
      <c r="J41" s="1">
        <v>87.1971219075494</v>
      </c>
      <c r="K41" s="1">
        <v>86.9713160866185</v>
      </c>
      <c r="L41" s="1">
        <v>44.0148023593418</v>
      </c>
      <c r="M41" s="1">
        <v>51.3872271072083</v>
      </c>
      <c r="N41" s="1">
        <v>8.70540550619192</v>
      </c>
      <c r="O41" s="1">
        <v>30.7114047197137</v>
      </c>
      <c r="P41" s="1">
        <v>49.4876743204678</v>
      </c>
      <c r="Q41" s="1">
        <v>81.4715991625659</v>
      </c>
      <c r="R41" s="1">
        <v>59.5581577702572</v>
      </c>
      <c r="S41" s="1">
        <v>67.9033831983277</v>
      </c>
      <c r="T41" s="1">
        <v>70.1142365406924</v>
      </c>
      <c r="U41" s="1">
        <v>35.9413563065323</v>
      </c>
      <c r="V41" s="1">
        <v>52.0465495905138</v>
      </c>
      <c r="W41" s="1">
        <v>129.037929861659</v>
      </c>
      <c r="X41" s="1">
        <v>109.706348554234</v>
      </c>
      <c r="Y41" s="1">
        <v>102.191649831788</v>
      </c>
      <c r="Z41" s="1">
        <v>45.2069077742727</v>
      </c>
      <c r="AA41" s="1">
        <v>111.060080662126</v>
      </c>
      <c r="AB41" s="1">
        <v>42.7052753852365</v>
      </c>
      <c r="AC41" s="1">
        <v>113.563945516496</v>
      </c>
      <c r="AD41" s="1">
        <v>16.3461799806034</v>
      </c>
      <c r="AE41" s="1">
        <v>62.5731262950674</v>
      </c>
      <c r="AF41" s="1">
        <v>143.809990471168</v>
      </c>
      <c r="AG41" s="1">
        <v>70.8558237537911</v>
      </c>
      <c r="AH41" s="1">
        <v>70.2833679330368</v>
      </c>
      <c r="AI41" s="1">
        <v>702.257107383326</v>
      </c>
      <c r="AJ41" s="1">
        <v>167.57788937237</v>
      </c>
      <c r="AK41" s="1">
        <v>19.4182675403714</v>
      </c>
      <c r="AL41" s="1">
        <v>46.7790081228688</v>
      </c>
      <c r="AM41" s="1">
        <v>38.2838853129858</v>
      </c>
      <c r="AN41" s="1">
        <v>160.289435556403</v>
      </c>
      <c r="AO41" s="1">
        <v>27.9533546947477</v>
      </c>
      <c r="AP41" s="1">
        <v>32.4604015383225</v>
      </c>
      <c r="AQ41" s="1">
        <v>273.666052567331</v>
      </c>
      <c r="AR41" s="1">
        <v>37.8744438622964</v>
      </c>
      <c r="AS41" s="2">
        <v>1761.96260645669</v>
      </c>
      <c r="AT41" s="1">
        <v>315.083546505207</v>
      </c>
      <c r="AU41" s="1">
        <v>41.3007671710419</v>
      </c>
      <c r="AV41" s="1">
        <v>165.567367955258</v>
      </c>
      <c r="AW41" s="1">
        <v>24.9536842045031</v>
      </c>
      <c r="AX41" s="1">
        <v>30.8575923781099</v>
      </c>
      <c r="AY41" s="1">
        <v>96.428950470513</v>
      </c>
      <c r="AZ41" s="1">
        <v>45.9711770810738</v>
      </c>
      <c r="BA41" s="1">
        <v>30.6969710241514</v>
      </c>
      <c r="BB41" s="1">
        <v>60.655256650876</v>
      </c>
      <c r="BC41" s="1">
        <v>80.579868999196</v>
      </c>
      <c r="BD41" s="1">
        <v>118.653404876896</v>
      </c>
      <c r="BE41" s="1">
        <v>33.7694735276072</v>
      </c>
      <c r="BF41" s="1">
        <v>69.5893525981414</v>
      </c>
      <c r="BG41" s="1">
        <v>53.3631617009407</v>
      </c>
      <c r="BH41" s="1">
        <v>22.7997333304819</v>
      </c>
      <c r="BI41" s="1">
        <v>62.5310874228962</v>
      </c>
      <c r="BJ41" s="1">
        <v>142.353314969533</v>
      </c>
      <c r="BK41" s="1">
        <v>57.6446998026761</v>
      </c>
      <c r="BL41" s="1">
        <v>60.9829789205196</v>
      </c>
      <c r="BM41" s="1">
        <v>108.701592570564</v>
      </c>
      <c r="BN41" s="1">
        <v>31.6154342929291</v>
      </c>
      <c r="BO41" s="1">
        <v>87.6856487870484</v>
      </c>
      <c r="BP41" s="1">
        <v>9.29966319234748</v>
      </c>
      <c r="BQ41" s="1">
        <v>120.681957516933</v>
      </c>
      <c r="BR41" s="1">
        <v>35.9793976565678</v>
      </c>
      <c r="BS41" s="1">
        <v>21.8891327530376</v>
      </c>
      <c r="BT41" s="1">
        <v>72.4476789909228</v>
      </c>
      <c r="BU41" s="1">
        <v>38.3833514637147</v>
      </c>
      <c r="BV41" s="1">
        <v>146.815112095949</v>
      </c>
      <c r="BW41" s="1">
        <v>44.3658093411361</v>
      </c>
      <c r="BX41" s="1">
        <v>83.6867839609251</v>
      </c>
      <c r="BY41" s="1">
        <v>26.0791577294138</v>
      </c>
      <c r="BZ41" s="1">
        <v>14.5511694576582</v>
      </c>
      <c r="CA41" s="1">
        <v>25.1728683045938</v>
      </c>
      <c r="CB41" s="1">
        <v>52.8007854542038</v>
      </c>
      <c r="CC41" s="1">
        <v>61.9503105527718</v>
      </c>
      <c r="CD41" s="1">
        <v>77.0818100693098</v>
      </c>
      <c r="CE41" s="1">
        <v>55.4599298428612</v>
      </c>
      <c r="CF41" s="1">
        <v>41.5402895604226</v>
      </c>
      <c r="CG41" s="1">
        <v>97.4691683360395</v>
      </c>
      <c r="CH41" s="1">
        <v>55.3577878649974</v>
      </c>
      <c r="CI41" s="1">
        <v>63.7291509769282</v>
      </c>
      <c r="CJ41" s="1">
        <v>85.7596242965145</v>
      </c>
      <c r="CK41" s="1">
        <v>30.6496071391495</v>
      </c>
      <c r="CL41" s="1">
        <v>72.6402750837334</v>
      </c>
      <c r="CM41" s="1">
        <v>107.7257614068</v>
      </c>
      <c r="CN41" s="1">
        <v>78.6589475932874</v>
      </c>
      <c r="CO41" s="1">
        <v>57.0474045429746</v>
      </c>
      <c r="CP41" s="1">
        <v>67.3425413948175</v>
      </c>
      <c r="CQ41" s="1">
        <v>68.2130126417526</v>
      </c>
      <c r="CR41" s="1">
        <v>59.7747522772771</v>
      </c>
      <c r="CS41" s="1">
        <v>68.0023677223607</v>
      </c>
      <c r="CT41" s="1">
        <v>29.8635851935094</v>
      </c>
      <c r="CU41" s="1">
        <v>88.4509240919541</v>
      </c>
      <c r="CV41" s="1">
        <v>30.3122895847788</v>
      </c>
      <c r="CW41" s="1">
        <v>116.077726724014</v>
      </c>
      <c r="CX41" s="1">
        <v>59.3634722916235</v>
      </c>
      <c r="CY41" s="1">
        <v>126.962454677679</v>
      </c>
      <c r="CZ41" s="1">
        <v>58.4653530400771</v>
      </c>
      <c r="DA41" s="1">
        <v>78.0098614501724</v>
      </c>
      <c r="DB41" s="1">
        <v>62.5471115197302</v>
      </c>
      <c r="DC41" s="1">
        <v>48.8022796831242</v>
      </c>
      <c r="DD41" s="1">
        <v>73.3955348665645</v>
      </c>
      <c r="DE41" s="1">
        <v>48.3876899000802</v>
      </c>
      <c r="DF41" s="1">
        <v>46.155339126481</v>
      </c>
      <c r="DG41" s="1">
        <v>63.2657237530829</v>
      </c>
      <c r="DH41" s="1">
        <v>24.779542638949</v>
      </c>
      <c r="DI41" s="1">
        <v>32.4705261933176</v>
      </c>
      <c r="DJ41" s="1">
        <v>19.4082065758769</v>
      </c>
      <c r="DK41" s="1">
        <v>51.0223772049385</v>
      </c>
      <c r="DL41" s="1">
        <v>126.005393503</v>
      </c>
      <c r="DM41" s="1">
        <v>7.70425792613628</v>
      </c>
      <c r="DN41" s="1">
        <v>19.3647523846188</v>
      </c>
      <c r="DO41" s="1">
        <v>11.9563413042099</v>
      </c>
      <c r="DP41" s="1">
        <v>168.756202316347</v>
      </c>
      <c r="DQ41" s="1">
        <v>22.5901919956103</v>
      </c>
      <c r="DR41" s="1">
        <v>136.322366614091</v>
      </c>
      <c r="DS41" s="1">
        <v>71.183606851723</v>
      </c>
      <c r="DT41" s="1">
        <v>18.7219755303597</v>
      </c>
      <c r="DU41" s="1">
        <v>54.057116582957</v>
      </c>
      <c r="DW41" s="1">
        <v>158.791093398516</v>
      </c>
      <c r="DX41" s="1">
        <v>131.739949814667</v>
      </c>
      <c r="DY41" s="1">
        <v>49.7882146715817</v>
      </c>
      <c r="DZ41" s="1">
        <v>44.06143140686</v>
      </c>
      <c r="EA41" s="1">
        <v>21.9253394628541</v>
      </c>
      <c r="EB41" s="1">
        <v>29.3506198559925</v>
      </c>
      <c r="EC41" s="1">
        <v>42.880922150517</v>
      </c>
      <c r="ED41" s="1">
        <v>73.1371653057933</v>
      </c>
      <c r="EE41" s="1">
        <v>40.7855819651306</v>
      </c>
      <c r="EF41" s="1">
        <v>190.211413288969</v>
      </c>
      <c r="EG41" s="1">
        <v>188.088624372376</v>
      </c>
      <c r="EH41" s="1">
        <v>42.0031401781673</v>
      </c>
      <c r="EI41" s="1">
        <v>75.0891079384521</v>
      </c>
      <c r="EJ41" s="1">
        <v>9.24278171225319</v>
      </c>
      <c r="EK41" s="1">
        <v>123.677490208293</v>
      </c>
      <c r="EL41" s="1">
        <v>42.8878158619705</v>
      </c>
      <c r="EM41" s="1">
        <v>40.248477345088</v>
      </c>
      <c r="EN41" s="1">
        <v>102.761326545534</v>
      </c>
      <c r="EO41" s="1">
        <v>14.2216438260182</v>
      </c>
      <c r="EP41" s="1">
        <v>28.6309519141344</v>
      </c>
      <c r="EQ41" s="1">
        <v>14.1555383721982</v>
      </c>
      <c r="ER41" s="1">
        <v>91.0419420979796</v>
      </c>
      <c r="ES41" s="1">
        <v>201.332700464464</v>
      </c>
      <c r="ET41" s="1">
        <v>112.279197890398</v>
      </c>
      <c r="EU41" s="1">
        <v>54.523628904928</v>
      </c>
      <c r="EV41" s="1">
        <v>110.582353723971</v>
      </c>
      <c r="EW41" s="1">
        <v>29.7185440299756</v>
      </c>
      <c r="EX41" s="1">
        <v>112.230603241136</v>
      </c>
      <c r="EY41" s="1">
        <v>34.9116225379154</v>
      </c>
      <c r="EZ41" s="1">
        <v>18.0796375791219</v>
      </c>
      <c r="FB41" s="1">
        <v>22.755165057454</v>
      </c>
      <c r="FC41" s="1">
        <v>87.6267250462582</v>
      </c>
      <c r="FD41" s="1">
        <v>111.511822206335</v>
      </c>
      <c r="FE41" s="1">
        <v>21.613842940341</v>
      </c>
      <c r="FF41" s="1">
        <v>34.3681065197478</v>
      </c>
      <c r="FG41" s="1">
        <v>100.160182046323</v>
      </c>
      <c r="FH41" s="1">
        <v>22.7359271463197</v>
      </c>
      <c r="FI41" s="1">
        <v>69.7006277172568</v>
      </c>
      <c r="FJ41" s="1">
        <v>51.6764290083313</v>
      </c>
      <c r="FK41" s="1">
        <v>12.7256416229571</v>
      </c>
      <c r="FL41" s="1">
        <v>14.8793644874196</v>
      </c>
      <c r="FM41" s="1">
        <v>85.3332953085994</v>
      </c>
      <c r="FN41" s="1">
        <v>101.198984885988</v>
      </c>
      <c r="FO41" s="1">
        <v>13.8479863673905</v>
      </c>
      <c r="FP41" s="1">
        <v>57.5289473282664</v>
      </c>
      <c r="FQ41" s="1">
        <v>33.6045827370635</v>
      </c>
      <c r="FR41" s="1">
        <v>25.294088674067</v>
      </c>
      <c r="FS41" s="1">
        <v>45.1334747816835</v>
      </c>
      <c r="FT41" s="1">
        <v>45.4291576332734</v>
      </c>
      <c r="FU41" s="1">
        <v>118.268756843298</v>
      </c>
      <c r="FV41" s="1">
        <v>73.2293864821339</v>
      </c>
      <c r="FW41" s="1">
        <v>220.426040430367</v>
      </c>
      <c r="FX41" s="1">
        <v>71.5885140250122</v>
      </c>
      <c r="FY41" s="1">
        <v>7.98168330872554</v>
      </c>
      <c r="FZ41" s="1">
        <v>50.4888179141182</v>
      </c>
      <c r="GA41" s="1">
        <v>57.3384890687558</v>
      </c>
      <c r="GB41" s="1">
        <v>108.551659196</v>
      </c>
      <c r="GC41" s="1">
        <v>86.8463085833164</v>
      </c>
      <c r="GD41" s="1">
        <v>30.6821240185805</v>
      </c>
      <c r="GE41" s="1">
        <v>110.993308613427</v>
      </c>
      <c r="GF41" s="1">
        <v>32.5906270837093</v>
      </c>
      <c r="GG41" s="1">
        <v>132.28626461916</v>
      </c>
      <c r="GH41" s="1">
        <v>106.594193140869</v>
      </c>
      <c r="GI41" s="1">
        <v>37.300523755739</v>
      </c>
      <c r="GJ41" s="1">
        <v>66.9944885832658</v>
      </c>
      <c r="GK41" s="1">
        <v>35.4613989070385</v>
      </c>
      <c r="GL41" s="1">
        <v>232.240788911518</v>
      </c>
      <c r="GM41" s="1">
        <v>43.4802411439645</v>
      </c>
      <c r="GN41" s="1">
        <v>64.7077170841474</v>
      </c>
      <c r="GO41" s="1">
        <v>121.225853256441</v>
      </c>
      <c r="GP41" s="1">
        <v>22.7506580352783</v>
      </c>
      <c r="GQ41" s="1">
        <v>41.2833802006126</v>
      </c>
      <c r="GR41" s="1">
        <v>24.9795931835654</v>
      </c>
      <c r="GS41" s="1">
        <v>38.7828902842782</v>
      </c>
      <c r="GT41" s="1">
        <v>47.450816264124</v>
      </c>
      <c r="GU41" s="1">
        <v>33.7860065333855</v>
      </c>
      <c r="GV41" s="1">
        <v>60.3638532940519</v>
      </c>
      <c r="GW41" s="1">
        <v>74.9230057263373</v>
      </c>
      <c r="GX41" s="1">
        <v>122.67894465908</v>
      </c>
      <c r="GY41" s="1">
        <v>27.0252162376947</v>
      </c>
      <c r="GZ41" s="1">
        <v>20.358340760115</v>
      </c>
      <c r="HA41" s="1">
        <v>27.1219338405362</v>
      </c>
      <c r="HB41" s="1">
        <v>27.2872844699501</v>
      </c>
      <c r="HC41" s="1">
        <v>145.536315516422</v>
      </c>
      <c r="HD41" s="1">
        <v>18.599630001238</v>
      </c>
      <c r="HE41" s="1">
        <v>50.7164124642825</v>
      </c>
      <c r="HF41" s="1">
        <v>214.191622560385</v>
      </c>
      <c r="HG41" s="1">
        <v>15.1140950938696</v>
      </c>
      <c r="HH41" s="1">
        <v>98.4954182338036</v>
      </c>
      <c r="HI41" s="1">
        <v>32.8958538696023</v>
      </c>
      <c r="HJ41" s="1">
        <v>70.160441567751</v>
      </c>
      <c r="HK41" s="1">
        <v>50.2064836556411</v>
      </c>
      <c r="HL41" s="1">
        <v>2.49504213871472</v>
      </c>
      <c r="HM41" s="1">
        <v>11.5930670203967</v>
      </c>
      <c r="HN41" s="1">
        <v>33.596543527599</v>
      </c>
      <c r="HO41" s="1">
        <v>64.4531625938397</v>
      </c>
      <c r="HP41" s="1">
        <v>39.3849239561398</v>
      </c>
      <c r="HQ41" s="1">
        <v>257.877893146716</v>
      </c>
      <c r="HR41" s="1">
        <v>50.9793161519442</v>
      </c>
      <c r="HS41" s="1">
        <v>46.5851718536824</v>
      </c>
      <c r="HT41" s="1">
        <v>32.3345667326452</v>
      </c>
      <c r="HU41" s="1">
        <v>34.3209134397888</v>
      </c>
      <c r="HV41" s="1">
        <v>89.960969705432</v>
      </c>
      <c r="HW41" s="1">
        <v>23.1393993351502</v>
      </c>
      <c r="HX41" s="1">
        <v>47.0242334899259</v>
      </c>
      <c r="HY41" s="1">
        <v>72.4005555205484</v>
      </c>
      <c r="HZ41" s="1">
        <v>32.4528328515469</v>
      </c>
      <c r="IA41" s="1">
        <v>140.765147885835</v>
      </c>
      <c r="IB41" s="1">
        <v>21.3618513752901</v>
      </c>
      <c r="IC41" s="1">
        <v>43.921866956048</v>
      </c>
      <c r="ID41" s="1">
        <v>74.6868206637709</v>
      </c>
      <c r="IE41" s="1">
        <v>91.5078278475232</v>
      </c>
      <c r="IF41" s="1">
        <v>37.3772393632002</v>
      </c>
      <c r="IG41" s="1">
        <v>62.4667213235023</v>
      </c>
      <c r="IH41" s="1">
        <v>92.9398657379724</v>
      </c>
      <c r="II41" s="1">
        <v>26.3442005555906</v>
      </c>
      <c r="IJ41" s="1">
        <v>74.2575458042763</v>
      </c>
      <c r="IK41" s="1">
        <v>163.945278149497</v>
      </c>
      <c r="IL41" s="1">
        <v>57.33565599208</v>
      </c>
      <c r="IM41" s="1">
        <v>34.9530376183584</v>
      </c>
      <c r="IN41" s="1">
        <v>43.7710283029383</v>
      </c>
      <c r="IO41" s="1">
        <v>374.415525737562</v>
      </c>
      <c r="IP41" s="1">
        <v>10.5263130941087</v>
      </c>
      <c r="IQ41" s="1">
        <v>68.2713360338743</v>
      </c>
      <c r="IR41" s="1">
        <v>133.702565537586</v>
      </c>
      <c r="IS41" s="1">
        <v>200.387366512458</v>
      </c>
      <c r="IT41" s="1">
        <v>59.493359662384</v>
      </c>
      <c r="IU41" s="1">
        <v>55.3702837613894</v>
      </c>
      <c r="IV41" s="1">
        <v>50.1747851628697</v>
      </c>
      <c r="IW41" s="1">
        <v>35.3851116921533</v>
      </c>
      <c r="IX41" s="1">
        <v>98.7495040104354</v>
      </c>
      <c r="IY41" s="1">
        <v>101.249391432906</v>
      </c>
      <c r="IZ41" s="1">
        <v>61.6356545872498</v>
      </c>
      <c r="JA41" s="1">
        <v>138.162239626039</v>
      </c>
      <c r="JB41" s="1">
        <v>35.8213110158692</v>
      </c>
      <c r="JC41" s="1">
        <v>112.866995345447</v>
      </c>
      <c r="JD41" s="1">
        <v>122.200159960223</v>
      </c>
      <c r="JE41" s="1">
        <v>43.6069717601927</v>
      </c>
      <c r="JF41" s="1">
        <v>63.0567756952616</v>
      </c>
      <c r="JG41" s="1">
        <v>33.1889682870477</v>
      </c>
      <c r="JH41" s="1">
        <v>152.057554504986</v>
      </c>
      <c r="JI41" s="1">
        <v>110.662995114056</v>
      </c>
      <c r="JJ41" s="1">
        <v>121.361164365961</v>
      </c>
      <c r="JK41" s="1">
        <v>42.8705732904609</v>
      </c>
      <c r="JL41" s="1">
        <v>17.0099283419974</v>
      </c>
      <c r="JM41" s="1">
        <v>79.1696692620789</v>
      </c>
      <c r="JN41" s="1">
        <v>64.6214791541533</v>
      </c>
      <c r="JO41" s="1">
        <v>43.8479058912272</v>
      </c>
      <c r="JP41" s="1">
        <v>34.6805882947551</v>
      </c>
      <c r="JQ41" s="1">
        <v>152.834309337935</v>
      </c>
      <c r="JR41" s="1">
        <v>31.7168500836122</v>
      </c>
      <c r="JS41" s="1">
        <v>53.64743022163</v>
      </c>
      <c r="JT41" s="1">
        <v>101.456614080547</v>
      </c>
      <c r="JU41" s="1">
        <v>52.5814286328012</v>
      </c>
      <c r="JV41" s="1">
        <v>64.8813757106339</v>
      </c>
      <c r="JW41" s="1">
        <v>46.5596045688956</v>
      </c>
      <c r="JX41" s="1">
        <v>150.400412598094</v>
      </c>
      <c r="JY41" s="1">
        <v>91.0499864332274</v>
      </c>
      <c r="JZ41" s="1">
        <v>81.6265139143341</v>
      </c>
      <c r="KA41" s="1">
        <v>38.2469501188933</v>
      </c>
      <c r="KB41" s="1">
        <v>85.3436090167897</v>
      </c>
      <c r="KC41" s="1">
        <v>47.4905617505181</v>
      </c>
      <c r="KD41" s="1">
        <v>111.988995187217</v>
      </c>
      <c r="KE41" s="1">
        <v>88.2839469909668</v>
      </c>
      <c r="KF41" s="1">
        <v>114.92131584569</v>
      </c>
      <c r="KG41" s="1">
        <v>46.101731019051</v>
      </c>
      <c r="KH41" s="1">
        <v>32.0557932162616</v>
      </c>
      <c r="KI41" s="1">
        <v>159.753948010896</v>
      </c>
      <c r="KJ41" s="1">
        <v>59.1860356609136</v>
      </c>
      <c r="KK41" s="1">
        <v>76.2153148763512</v>
      </c>
      <c r="KL41" s="1">
        <v>47.3399316111723</v>
      </c>
      <c r="KM41" s="1">
        <v>53.6461912939323</v>
      </c>
      <c r="KN41" s="1">
        <v>43.1994661978299</v>
      </c>
      <c r="KO41" s="1">
        <v>63.4596604959424</v>
      </c>
      <c r="KP41" s="1">
        <v>19.5641047451404</v>
      </c>
      <c r="KQ41" s="1">
        <v>21.4075987781257</v>
      </c>
      <c r="KR41" s="1">
        <v>25.3608605975889</v>
      </c>
      <c r="KS41" s="1">
        <v>107.324556031989</v>
      </c>
      <c r="KT41" s="1">
        <v>35.3841034747677</v>
      </c>
      <c r="KU41" s="1">
        <v>57.2783471817173</v>
      </c>
      <c r="KV41" s="1">
        <v>45.9887553213808</v>
      </c>
      <c r="KW41" s="1">
        <v>56.3664232454125</v>
      </c>
      <c r="KX41" s="1">
        <v>110.216503635037</v>
      </c>
      <c r="KY41" s="1">
        <v>50.849993808271</v>
      </c>
      <c r="KZ41" s="1">
        <v>9.12783805579234</v>
      </c>
      <c r="LA41" s="1">
        <v>49.5118605242257</v>
      </c>
      <c r="LB41" s="1">
        <v>38.8665144567218</v>
      </c>
      <c r="LC41" s="1">
        <v>40.9975400538824</v>
      </c>
      <c r="LD41" s="1">
        <v>57.1401661736679</v>
      </c>
      <c r="LE41" s="1">
        <v>126.345820578365</v>
      </c>
      <c r="LF41" s="1">
        <v>32.4700157031966</v>
      </c>
      <c r="LG41" s="1">
        <v>38.1382483752685</v>
      </c>
      <c r="LH41" s="1">
        <v>48.2299246411832</v>
      </c>
      <c r="LI41" s="1">
        <v>33.7649610035696</v>
      </c>
      <c r="LJ41" s="1">
        <v>58.5307894254986</v>
      </c>
      <c r="LK41" s="1">
        <v>182.554989863843</v>
      </c>
      <c r="LL41" s="1">
        <v>57.4578878313675</v>
      </c>
      <c r="LM41" s="1">
        <v>100.444272266378</v>
      </c>
      <c r="LN41" s="1">
        <v>153.301887290499</v>
      </c>
      <c r="LO41" s="1">
        <v>17.1132605299265</v>
      </c>
      <c r="LP41" s="1">
        <v>142.353061646697</v>
      </c>
      <c r="LQ41" s="1">
        <v>33.8611563412106</v>
      </c>
      <c r="LR41" s="1">
        <v>29.1202632000572</v>
      </c>
      <c r="LS41" s="1">
        <v>37.5264799039236</v>
      </c>
      <c r="LT41" s="1">
        <v>13.1496083140871</v>
      </c>
      <c r="LU41" s="1">
        <v>18.3581915995961</v>
      </c>
      <c r="LV41" s="1">
        <v>35.0499337348312</v>
      </c>
      <c r="LW41" s="1">
        <v>57.8773915793625</v>
      </c>
      <c r="LX41" s="1">
        <v>34.8228766164727</v>
      </c>
      <c r="LZ41" s="1">
        <v>204.843033661753</v>
      </c>
      <c r="MA41" s="1">
        <v>41.4992480403841</v>
      </c>
      <c r="MB41" s="1">
        <v>19.0893241693009</v>
      </c>
      <c r="MC41" s="1">
        <v>22.3252748631297</v>
      </c>
      <c r="MD41" s="1">
        <v>3.6373324630218</v>
      </c>
      <c r="ME41" s="1">
        <v>32.6170640041665</v>
      </c>
      <c r="MF41" s="1">
        <v>65.9175260168118</v>
      </c>
      <c r="MG41" s="1">
        <v>17.4505672158049</v>
      </c>
      <c r="MH41" s="1">
        <v>25.8869777888586</v>
      </c>
      <c r="MI41" s="1">
        <v>14.8545944346376</v>
      </c>
      <c r="MJ41" s="1">
        <v>19.6789473483437</v>
      </c>
      <c r="MK41" s="1">
        <v>49.1656144815359</v>
      </c>
      <c r="ML41" s="1">
        <v>36.9091984863571</v>
      </c>
      <c r="MM41" s="1">
        <v>45.0466140541507</v>
      </c>
    </row>
    <row r="42">
      <c r="A42" s="1">
        <v>2017.0</v>
      </c>
      <c r="B42" s="1">
        <v>5.0</v>
      </c>
      <c r="C42" s="1">
        <v>35.4612864756997</v>
      </c>
      <c r="D42" s="1">
        <v>47.4181264539535</v>
      </c>
      <c r="E42" s="1">
        <v>38.3712897427317</v>
      </c>
      <c r="F42" s="1">
        <v>108.605597003204</v>
      </c>
      <c r="G42" s="1">
        <v>137.385681499134</v>
      </c>
      <c r="H42" s="1">
        <v>68.6567570990895</v>
      </c>
      <c r="I42" s="1">
        <v>33.9967495486618</v>
      </c>
      <c r="J42" s="1">
        <v>84.2525903102332</v>
      </c>
      <c r="K42" s="1">
        <v>100.993636911566</v>
      </c>
      <c r="L42" s="1">
        <v>44.1945373870594</v>
      </c>
      <c r="M42" s="1">
        <v>52.5548488353623</v>
      </c>
      <c r="N42" s="1">
        <v>8.84887429253004</v>
      </c>
      <c r="O42" s="1">
        <v>30.9957369369906</v>
      </c>
      <c r="P42" s="1">
        <v>50.7779394281863</v>
      </c>
      <c r="Q42" s="1">
        <v>86.7849762485648</v>
      </c>
      <c r="R42" s="1">
        <v>50.3806819048795</v>
      </c>
      <c r="S42" s="1">
        <v>70.9390868137212</v>
      </c>
      <c r="T42" s="1">
        <v>71.35168430616</v>
      </c>
      <c r="U42" s="1">
        <v>39.9172829294686</v>
      </c>
      <c r="V42" s="1">
        <v>56.9376697015985</v>
      </c>
      <c r="W42" s="1">
        <v>126.624483434051</v>
      </c>
      <c r="X42" s="1">
        <v>108.099302682981</v>
      </c>
      <c r="Y42" s="1">
        <v>106.828837139204</v>
      </c>
      <c r="Z42" s="1">
        <v>48.0498407537287</v>
      </c>
      <c r="AA42" s="1">
        <v>117.125058537113</v>
      </c>
      <c r="AB42" s="1">
        <v>41.5810353976042</v>
      </c>
      <c r="AC42" s="1">
        <v>119.480277005779</v>
      </c>
      <c r="AD42" s="1">
        <v>16.9325313894506</v>
      </c>
      <c r="AE42" s="1">
        <v>70.5199441507583</v>
      </c>
      <c r="AF42" s="1">
        <v>147.503980667768</v>
      </c>
      <c r="AG42" s="1">
        <v>72.9871294538142</v>
      </c>
      <c r="AH42" s="1">
        <v>69.888001700186</v>
      </c>
      <c r="AI42" s="1">
        <v>664.573408647017</v>
      </c>
      <c r="AJ42" s="1">
        <v>172.741693108744</v>
      </c>
      <c r="AK42" s="1">
        <v>19.6784322401568</v>
      </c>
      <c r="AL42" s="1">
        <v>50.1141772873162</v>
      </c>
      <c r="AM42" s="1">
        <v>40.8327409690708</v>
      </c>
      <c r="AN42" s="1">
        <v>161.601811685841</v>
      </c>
      <c r="AO42" s="1">
        <v>28.5120108651603</v>
      </c>
      <c r="AP42" s="1">
        <v>35.5588674218624</v>
      </c>
      <c r="AQ42" s="1">
        <v>257.544545607133</v>
      </c>
      <c r="AR42" s="1">
        <v>38.0300702837057</v>
      </c>
      <c r="AS42" s="2">
        <v>1833.67273551789</v>
      </c>
      <c r="AT42" s="1">
        <v>320.559014841999</v>
      </c>
      <c r="AU42" s="1">
        <v>42.1729818460457</v>
      </c>
      <c r="AV42" s="1">
        <v>164.697727203369</v>
      </c>
      <c r="AW42" s="1">
        <v>26.5852272293784</v>
      </c>
      <c r="AX42" s="1">
        <v>32.36992727813</v>
      </c>
      <c r="AY42" s="1">
        <v>88.3358894754241</v>
      </c>
      <c r="AZ42" s="1">
        <v>47.4057318798053</v>
      </c>
      <c r="BA42" s="1">
        <v>29.1141746637362</v>
      </c>
      <c r="BB42" s="1">
        <v>57.0098545055748</v>
      </c>
      <c r="BC42" s="1">
        <v>85.4802871075279</v>
      </c>
      <c r="BD42" s="1">
        <v>119.794113910662</v>
      </c>
      <c r="BE42" s="1">
        <v>34.9711364399303</v>
      </c>
      <c r="BF42" s="1">
        <v>71.2429002529768</v>
      </c>
      <c r="BG42" s="1">
        <v>56.3084326241917</v>
      </c>
      <c r="BH42" s="1">
        <v>22.6102195318914</v>
      </c>
      <c r="BI42" s="1">
        <v>57.6976215815336</v>
      </c>
      <c r="BJ42" s="1">
        <v>149.789437688177</v>
      </c>
      <c r="BK42" s="1">
        <v>56.5866065878093</v>
      </c>
      <c r="BL42" s="1">
        <v>60.8165555885994</v>
      </c>
      <c r="BM42" s="1">
        <v>107.473748902377</v>
      </c>
      <c r="BN42" s="1">
        <v>32.8081085699926</v>
      </c>
      <c r="BO42" s="1">
        <v>87.3033485030886</v>
      </c>
      <c r="BP42" s="1">
        <v>9.64094998619773</v>
      </c>
      <c r="BQ42" s="1">
        <v>127.20666146827</v>
      </c>
      <c r="BR42" s="1">
        <v>36.7300252291085</v>
      </c>
      <c r="BS42" s="1">
        <v>21.8121896388236</v>
      </c>
      <c r="BT42" s="1">
        <v>70.3148836154446</v>
      </c>
      <c r="BU42" s="1">
        <v>36.734448674825</v>
      </c>
      <c r="BV42" s="1">
        <v>154.795598277044</v>
      </c>
      <c r="BW42" s="1">
        <v>44.7852364055243</v>
      </c>
      <c r="BX42" s="1">
        <v>87.8852606922561</v>
      </c>
      <c r="BY42" s="1">
        <v>26.0226929193543</v>
      </c>
      <c r="BZ42" s="1">
        <v>15.5920968933561</v>
      </c>
      <c r="CA42" s="1">
        <v>24.9351800323724</v>
      </c>
      <c r="CB42" s="1">
        <v>57.9323169163071</v>
      </c>
      <c r="CC42" s="1">
        <v>62.1275188024799</v>
      </c>
      <c r="CD42" s="1">
        <v>76.4540691066017</v>
      </c>
      <c r="CE42" s="1">
        <v>56.0401152622911</v>
      </c>
      <c r="CF42" s="1">
        <v>44.5905512507173</v>
      </c>
      <c r="CG42" s="1">
        <v>103.126765676448</v>
      </c>
      <c r="CH42" s="1">
        <v>50.7033734848462</v>
      </c>
      <c r="CI42" s="1">
        <v>65.8856906940726</v>
      </c>
      <c r="CJ42" s="1">
        <v>91.424537311885</v>
      </c>
      <c r="CK42" s="1">
        <v>30.4940399126833</v>
      </c>
      <c r="CL42" s="1">
        <v>71.2921002465728</v>
      </c>
      <c r="CM42" s="1">
        <v>103.667328683003</v>
      </c>
      <c r="CN42" s="1">
        <v>80.3911358226429</v>
      </c>
      <c r="CO42" s="1">
        <v>57.2643902595558</v>
      </c>
      <c r="CP42" s="1">
        <v>70.200498035277</v>
      </c>
      <c r="CQ42" s="1">
        <v>69.6723807434146</v>
      </c>
      <c r="CR42" s="1">
        <v>60.7203410281475</v>
      </c>
      <c r="CS42" s="1">
        <v>65.7356812737205</v>
      </c>
      <c r="CT42" s="1">
        <v>27.2866254948576</v>
      </c>
      <c r="CU42" s="1">
        <v>102.649836917243</v>
      </c>
      <c r="CV42" s="1">
        <v>30.7485827283569</v>
      </c>
      <c r="CW42" s="1">
        <v>117.378069043543</v>
      </c>
      <c r="CX42" s="1">
        <v>60.7784163434611</v>
      </c>
      <c r="CY42" s="1">
        <v>126.887930908663</v>
      </c>
      <c r="CZ42" s="1">
        <v>57.5764031946154</v>
      </c>
      <c r="DA42" s="1">
        <v>84.1240018303099</v>
      </c>
      <c r="DB42" s="1">
        <v>61.7802800316486</v>
      </c>
      <c r="DC42" s="1">
        <v>48.4902946222586</v>
      </c>
      <c r="DD42" s="1">
        <v>70.7511595683176</v>
      </c>
      <c r="DE42" s="1">
        <v>49.2952062054359</v>
      </c>
      <c r="DF42" s="1">
        <v>46.648393715015</v>
      </c>
      <c r="DG42" s="1">
        <v>65.4760971270785</v>
      </c>
      <c r="DH42" s="1">
        <v>25.0015810563471</v>
      </c>
      <c r="DI42" s="1">
        <v>37.3390150937167</v>
      </c>
      <c r="DJ42" s="1">
        <v>19.0598948861392</v>
      </c>
      <c r="DK42" s="1">
        <v>48.5226158390008</v>
      </c>
      <c r="DL42" s="1">
        <v>136.865078326958</v>
      </c>
      <c r="DM42" s="1">
        <v>7.54067698643655</v>
      </c>
      <c r="DN42" s="1">
        <v>18.1165200118516</v>
      </c>
      <c r="DO42" s="1">
        <v>10.8294574663843</v>
      </c>
      <c r="DP42" s="1">
        <v>169.743131340907</v>
      </c>
      <c r="DQ42" s="1">
        <v>21.1218692036794</v>
      </c>
      <c r="DR42" s="1">
        <v>128.339773351496</v>
      </c>
      <c r="DS42" s="1">
        <v>73.4274103077273</v>
      </c>
      <c r="DT42" s="1">
        <v>18.4773864932814</v>
      </c>
      <c r="DU42" s="1">
        <v>54.4548390819062</v>
      </c>
      <c r="DW42" s="1">
        <v>164.981340174231</v>
      </c>
      <c r="DX42" s="1">
        <v>125.339503342488</v>
      </c>
      <c r="DY42" s="1">
        <v>49.174974787115</v>
      </c>
      <c r="DZ42" s="1">
        <v>43.1280965272167</v>
      </c>
      <c r="EA42" s="1">
        <v>23.4725021832177</v>
      </c>
      <c r="EB42" s="1">
        <v>28.8110633525161</v>
      </c>
      <c r="EC42" s="1">
        <v>47.8577735319561</v>
      </c>
      <c r="ED42" s="1">
        <v>73.6184107961714</v>
      </c>
      <c r="EE42" s="1">
        <v>42.2132965034614</v>
      </c>
      <c r="EF42" s="1">
        <v>188.201246619243</v>
      </c>
      <c r="EG42" s="1">
        <v>161.911444175397</v>
      </c>
      <c r="EH42" s="1">
        <v>39.865439178061</v>
      </c>
      <c r="EI42" s="1">
        <v>78.2007021462807</v>
      </c>
      <c r="EJ42" s="1">
        <v>9.15025748313855</v>
      </c>
      <c r="EK42" s="1">
        <v>129.545935275814</v>
      </c>
      <c r="EL42" s="1">
        <v>42.5516315248814</v>
      </c>
      <c r="EM42" s="1">
        <v>41.3287370322556</v>
      </c>
      <c r="EN42" s="1">
        <v>107.955065828402</v>
      </c>
      <c r="EO42" s="1">
        <v>14.9296889979341</v>
      </c>
      <c r="EP42" s="1">
        <v>28.539285265329</v>
      </c>
      <c r="EQ42" s="1">
        <v>13.6253557615624</v>
      </c>
      <c r="ER42" s="1">
        <v>92.2048615225231</v>
      </c>
      <c r="ES42" s="1">
        <v>216.10959746584</v>
      </c>
      <c r="ET42" s="1">
        <v>103.687525727713</v>
      </c>
      <c r="EU42" s="1">
        <v>53.9974985591304</v>
      </c>
      <c r="EV42" s="1">
        <v>111.348498619515</v>
      </c>
      <c r="EW42" s="1">
        <v>29.8652061786699</v>
      </c>
      <c r="EX42" s="1">
        <v>122.192083942096</v>
      </c>
      <c r="EY42" s="1">
        <v>35.5916904447778</v>
      </c>
      <c r="EZ42" s="1">
        <v>17.9356372950593</v>
      </c>
      <c r="FA42" s="1">
        <v>22.4565726646269</v>
      </c>
      <c r="FB42" s="1">
        <v>22.2883473941258</v>
      </c>
      <c r="FC42" s="1">
        <v>96.1967924291438</v>
      </c>
      <c r="FD42" s="1">
        <v>115.259381782753</v>
      </c>
      <c r="FE42" s="1">
        <v>22.355496393689</v>
      </c>
      <c r="FF42" s="1">
        <v>34.6918674134265</v>
      </c>
      <c r="FG42" s="1">
        <v>101.532961362234</v>
      </c>
      <c r="FH42" s="1">
        <v>24.3717553405872</v>
      </c>
      <c r="FI42" s="1">
        <v>69.455001645191</v>
      </c>
      <c r="FJ42" s="1">
        <v>50.775352243985</v>
      </c>
      <c r="FK42" s="1">
        <v>13.0894287923241</v>
      </c>
      <c r="FL42" s="1">
        <v>12.8622259033907</v>
      </c>
      <c r="FM42" s="1">
        <v>89.2628932963709</v>
      </c>
      <c r="FN42" s="1">
        <v>98.4116572978192</v>
      </c>
      <c r="FO42" s="1">
        <v>12.9698233887298</v>
      </c>
      <c r="FP42" s="1">
        <v>61.4631818424572</v>
      </c>
      <c r="FQ42" s="1">
        <v>34.4840250842729</v>
      </c>
      <c r="FR42" s="1">
        <v>24.9056505696795</v>
      </c>
      <c r="FS42" s="1">
        <v>44.8712475738853</v>
      </c>
      <c r="FT42" s="1">
        <v>45.0364111953877</v>
      </c>
      <c r="FU42" s="1">
        <v>116.441590542019</v>
      </c>
      <c r="FV42" s="1">
        <v>70.2847621391155</v>
      </c>
      <c r="FW42" s="1">
        <v>223.640685480125</v>
      </c>
      <c r="FX42" s="1">
        <v>72.7683962667502</v>
      </c>
      <c r="FY42" s="1">
        <v>9.02171129252811</v>
      </c>
      <c r="FZ42" s="1">
        <v>53.6826323975727</v>
      </c>
      <c r="GA42" s="1">
        <v>53.5913774819822</v>
      </c>
      <c r="GB42" s="1">
        <v>113.236201161558</v>
      </c>
      <c r="GC42" s="1">
        <v>95.7303587892552</v>
      </c>
      <c r="GD42" s="1">
        <v>32.9707305844931</v>
      </c>
      <c r="GE42" s="1">
        <v>121.596267901389</v>
      </c>
      <c r="GF42" s="1">
        <v>34.7144829109834</v>
      </c>
      <c r="GG42" s="1">
        <v>138.909359942361</v>
      </c>
      <c r="GH42" s="1">
        <v>108.402087638947</v>
      </c>
      <c r="GI42" s="1">
        <v>38.0134190407028</v>
      </c>
      <c r="GJ42" s="1">
        <v>69.4846180945381</v>
      </c>
      <c r="GK42" s="1">
        <v>35.2554274616599</v>
      </c>
      <c r="GL42" s="1">
        <v>233.18045390736</v>
      </c>
      <c r="GM42" s="1">
        <v>43.9808641220467</v>
      </c>
      <c r="GN42" s="1">
        <v>65.9871855887681</v>
      </c>
      <c r="GO42" s="1">
        <v>125.597918157301</v>
      </c>
      <c r="GP42" s="1">
        <v>23.9086364399303</v>
      </c>
      <c r="GQ42" s="1">
        <v>41.0850127750986</v>
      </c>
      <c r="GR42" s="1">
        <v>21.0772027314573</v>
      </c>
      <c r="GS42" s="1">
        <v>40.6900847232058</v>
      </c>
      <c r="GT42" s="1">
        <v>48.288158372927</v>
      </c>
      <c r="GU42" s="1">
        <v>34.1959912135749</v>
      </c>
      <c r="GV42" s="1">
        <v>62.9758583912431</v>
      </c>
      <c r="GW42" s="1">
        <v>74.6345336874528</v>
      </c>
      <c r="GX42" s="1">
        <v>126.80654096117</v>
      </c>
      <c r="GY42" s="1">
        <v>27.9890411495997</v>
      </c>
      <c r="GZ42" s="1">
        <v>19.864512384181</v>
      </c>
      <c r="HA42" s="1">
        <v>28.3035188541281</v>
      </c>
      <c r="HB42" s="1">
        <v>26.7639880681308</v>
      </c>
      <c r="HC42" s="1">
        <v>158.325227910822</v>
      </c>
      <c r="HD42" s="1">
        <v>19.2270335057493</v>
      </c>
      <c r="HE42" s="1">
        <v>48.8239913095523</v>
      </c>
      <c r="HF42" s="1">
        <v>220.379324075422</v>
      </c>
      <c r="HG42" s="1">
        <v>13.0392835940725</v>
      </c>
      <c r="HH42" s="1">
        <v>100.477597090377</v>
      </c>
      <c r="HI42" s="1">
        <v>32.8693860457454</v>
      </c>
      <c r="HJ42" s="1">
        <v>71.6572115130668</v>
      </c>
      <c r="HK42" s="1">
        <v>49.257241927875</v>
      </c>
      <c r="HL42" s="1">
        <v>3.08342726648341</v>
      </c>
      <c r="HM42" s="1">
        <v>11.7690734498701</v>
      </c>
      <c r="HN42" s="1">
        <v>31.6933223440884</v>
      </c>
      <c r="HO42" s="1">
        <v>63.4466513799009</v>
      </c>
      <c r="HP42" s="1">
        <v>39.9593210539251</v>
      </c>
      <c r="HQ42" s="1">
        <v>249.423863497647</v>
      </c>
      <c r="HR42" s="1">
        <v>48.8696027216851</v>
      </c>
      <c r="HS42" s="1">
        <v>46.4647817110094</v>
      </c>
      <c r="HT42" s="1">
        <v>31.5763032428581</v>
      </c>
      <c r="HU42" s="1">
        <v>33.5128886478848</v>
      </c>
      <c r="HV42" s="1">
        <v>91.0290953152268</v>
      </c>
      <c r="HW42" s="1">
        <v>22.5089703924651</v>
      </c>
      <c r="HX42" s="1">
        <v>47.1047118211615</v>
      </c>
      <c r="HY42" s="1">
        <v>70.3892493847889</v>
      </c>
      <c r="HZ42" s="1">
        <v>33.6127883241632</v>
      </c>
      <c r="IA42" s="1">
        <v>140.164875454455</v>
      </c>
      <c r="IB42" s="1">
        <v>20.7665025581272</v>
      </c>
      <c r="IC42" s="1">
        <v>44.6409805839877</v>
      </c>
      <c r="ID42" s="1">
        <v>75.5836700866234</v>
      </c>
      <c r="IE42" s="1">
        <v>93.2603582403718</v>
      </c>
      <c r="IF42" s="1">
        <v>39.1708900753551</v>
      </c>
      <c r="IG42" s="1">
        <v>62.9390086942453</v>
      </c>
      <c r="IH42" s="1">
        <v>94.1726870268625</v>
      </c>
      <c r="II42" s="1">
        <v>27.1353421472277</v>
      </c>
      <c r="IJ42" s="1">
        <v>74.9365683867448</v>
      </c>
      <c r="IK42" s="1">
        <v>154.460458772385</v>
      </c>
      <c r="IL42" s="1">
        <v>58.5184347407166</v>
      </c>
      <c r="IM42" s="1">
        <v>32.2652392137996</v>
      </c>
      <c r="IN42" s="1">
        <v>45.2515452310182</v>
      </c>
      <c r="IO42" s="1">
        <v>438.968638333407</v>
      </c>
      <c r="IP42" s="1">
        <v>10.647595212704</v>
      </c>
      <c r="IQ42" s="1">
        <v>63.8776265097923</v>
      </c>
      <c r="IR42" s="1">
        <v>136.067370276616</v>
      </c>
      <c r="IS42" s="1">
        <v>212.45143134448</v>
      </c>
      <c r="IT42" s="1">
        <v>58.8883574876527</v>
      </c>
      <c r="IU42" s="1">
        <v>55.1875093578421</v>
      </c>
      <c r="IV42" s="1">
        <v>52.0589592604784</v>
      </c>
      <c r="IW42" s="1">
        <v>35.7769968724705</v>
      </c>
      <c r="IX42" s="1">
        <v>104.125724560848</v>
      </c>
      <c r="IY42" s="1">
        <v>100.019930352959</v>
      </c>
      <c r="IZ42" s="1">
        <v>57.2949991440117</v>
      </c>
      <c r="JA42" s="1">
        <v>137.930979960274</v>
      </c>
      <c r="JB42" s="1">
        <v>36.147391209403</v>
      </c>
      <c r="JC42" s="1">
        <v>106.208637237078</v>
      </c>
      <c r="JD42" s="1">
        <v>128.467725166727</v>
      </c>
      <c r="JE42" s="1">
        <v>43.937742868173</v>
      </c>
      <c r="JF42" s="1">
        <v>65.51609236715</v>
      </c>
      <c r="JG42" s="1">
        <v>30.2657351581554</v>
      </c>
      <c r="JH42" s="1">
        <v>160.75378697305</v>
      </c>
      <c r="JI42" s="1">
        <v>113.463697645548</v>
      </c>
      <c r="JJ42" s="1">
        <v>125.570592600582</v>
      </c>
      <c r="JK42" s="1">
        <v>44.5319774314889</v>
      </c>
      <c r="JL42" s="1">
        <v>16.1742190378487</v>
      </c>
      <c r="JM42" s="1">
        <v>77.7462435627749</v>
      </c>
      <c r="JN42" s="1">
        <v>66.5452297785145</v>
      </c>
      <c r="JO42" s="1">
        <v>45.5126570100477</v>
      </c>
      <c r="JP42" s="1">
        <v>34.420746894245</v>
      </c>
      <c r="JQ42" s="1">
        <v>167.707948279276</v>
      </c>
      <c r="JR42" s="1">
        <v>35.692723537136</v>
      </c>
      <c r="JS42" s="1">
        <v>54.002975444648</v>
      </c>
      <c r="JT42" s="1">
        <v>101.866136498479</v>
      </c>
      <c r="JU42" s="1">
        <v>49.0438737559264</v>
      </c>
      <c r="JV42" s="1">
        <v>65.3945254353062</v>
      </c>
      <c r="JW42" s="1">
        <v>46.6139834646499</v>
      </c>
      <c r="JX42" s="1">
        <v>154.801715186114</v>
      </c>
      <c r="JY42" s="1">
        <v>92.6822307087816</v>
      </c>
      <c r="JZ42" s="1">
        <v>81.535486540762</v>
      </c>
      <c r="KA42" s="1">
        <v>38.6518414710215</v>
      </c>
      <c r="KB42" s="1">
        <v>88.1533868248209</v>
      </c>
      <c r="KC42" s="1">
        <v>47.2123583899278</v>
      </c>
      <c r="KD42" s="1">
        <v>118.602884767132</v>
      </c>
      <c r="KE42" s="1">
        <v>89.7638638236306</v>
      </c>
      <c r="KF42" s="1">
        <v>117.548863324252</v>
      </c>
      <c r="KG42" s="1">
        <v>46.2363047350146</v>
      </c>
      <c r="KH42" s="1">
        <v>30.4912990019223</v>
      </c>
      <c r="KI42" s="1">
        <v>174.996590701017</v>
      </c>
      <c r="KJ42" s="1">
        <v>59.4243197460431</v>
      </c>
      <c r="KK42" s="1">
        <v>80.0712791158403</v>
      </c>
      <c r="KL42" s="1">
        <v>48.0961120522633</v>
      </c>
      <c r="KM42" s="1">
        <v>53.5477153156268</v>
      </c>
      <c r="KN42" s="1">
        <v>43.1693235106554</v>
      </c>
      <c r="KO42" s="1">
        <v>62.7474131120423</v>
      </c>
      <c r="KP42" s="1">
        <v>19.5061615402652</v>
      </c>
      <c r="KQ42" s="1">
        <v>22.4536509545412</v>
      </c>
      <c r="KR42" s="1">
        <v>24.3924987082054</v>
      </c>
      <c r="KS42" s="1">
        <v>113.96370906959</v>
      </c>
      <c r="KT42" s="1">
        <v>36.1636641202889</v>
      </c>
      <c r="KU42" s="1">
        <v>57.7572913651228</v>
      </c>
      <c r="KV42" s="1">
        <v>47.1368681113566</v>
      </c>
      <c r="KW42" s="1">
        <v>60.815964830074</v>
      </c>
      <c r="KX42" s="1">
        <v>108.661057144405</v>
      </c>
      <c r="KY42" s="1">
        <v>56.5358262191287</v>
      </c>
      <c r="KZ42" s="1">
        <v>8.11658800253605</v>
      </c>
      <c r="LA42" s="1">
        <v>50.7436931599819</v>
      </c>
      <c r="LB42" s="1">
        <v>39.5424416814483</v>
      </c>
      <c r="LC42" s="1">
        <v>39.7670743188666</v>
      </c>
      <c r="LD42" s="1">
        <v>57.4332668740484</v>
      </c>
      <c r="LE42" s="1">
        <v>134.985930699122</v>
      </c>
      <c r="LF42" s="1">
        <v>32.15237479925</v>
      </c>
      <c r="LG42" s="1">
        <v>38.5858557298134</v>
      </c>
      <c r="LH42" s="1">
        <v>49.1448618320437</v>
      </c>
      <c r="LI42" s="1">
        <v>36.8820843617088</v>
      </c>
      <c r="LJ42" s="1">
        <v>60.4126134352251</v>
      </c>
      <c r="LK42" s="1">
        <v>195.841718922866</v>
      </c>
      <c r="LL42" s="1">
        <v>53.7716358450918</v>
      </c>
      <c r="LM42" s="1">
        <v>100.947853021926</v>
      </c>
      <c r="LN42" s="1">
        <v>163.505019751077</v>
      </c>
      <c r="LO42" s="1">
        <v>18.3359925301798</v>
      </c>
      <c r="LP42" s="1">
        <v>149.70880292582</v>
      </c>
      <c r="LQ42" s="1">
        <v>36.8621862322907</v>
      </c>
      <c r="LR42" s="1">
        <v>26.3140908588063</v>
      </c>
      <c r="LS42" s="1">
        <v>37.9024726968462</v>
      </c>
      <c r="LT42" s="1">
        <v>12.8660758200968</v>
      </c>
      <c r="LU42" s="1">
        <v>17.894298778861</v>
      </c>
      <c r="LV42" s="1">
        <v>31.7578260551283</v>
      </c>
      <c r="LW42" s="1">
        <v>61.8312701857163</v>
      </c>
      <c r="LX42" s="1">
        <v>34.8197137726811</v>
      </c>
      <c r="LZ42" s="1">
        <v>218.257421538272</v>
      </c>
      <c r="MA42" s="1">
        <v>41.8227413353724</v>
      </c>
      <c r="MB42" s="1">
        <v>18.9738794949329</v>
      </c>
      <c r="MC42" s="1">
        <v>21.3080668798704</v>
      </c>
      <c r="MD42" s="1">
        <v>3.53983477041158</v>
      </c>
      <c r="ME42" s="1">
        <v>33.1513577866829</v>
      </c>
      <c r="MF42" s="1">
        <v>65.2882756259422</v>
      </c>
      <c r="MG42" s="1">
        <v>18.9434120488576</v>
      </c>
      <c r="MH42" s="1">
        <v>25.2133109567395</v>
      </c>
      <c r="MI42" s="1">
        <v>14.7594497466991</v>
      </c>
      <c r="MJ42" s="1">
        <v>20.1131818511269</v>
      </c>
      <c r="MK42" s="1">
        <v>45.3412252658858</v>
      </c>
      <c r="ML42" s="1">
        <v>35.5222120237897</v>
      </c>
      <c r="MM42" s="1">
        <v>39.3688037421666</v>
      </c>
    </row>
    <row r="43">
      <c r="A43" s="1">
        <v>2017.0</v>
      </c>
      <c r="B43" s="1">
        <v>6.0</v>
      </c>
      <c r="C43" s="1">
        <v>34.5621492733931</v>
      </c>
      <c r="D43" s="1">
        <v>50.4411869231036</v>
      </c>
      <c r="E43" s="1">
        <v>41.6706649953363</v>
      </c>
      <c r="F43" s="1">
        <v>111.924737404237</v>
      </c>
      <c r="G43" s="1">
        <v>141.683863899925</v>
      </c>
      <c r="H43" s="1">
        <v>69.5686928460087</v>
      </c>
      <c r="I43" s="1">
        <v>33.7020334304014</v>
      </c>
      <c r="J43" s="1">
        <v>86.8691902258812</v>
      </c>
      <c r="K43" s="1">
        <v>107.291363629428</v>
      </c>
      <c r="L43" s="1">
        <v>45.3994703534273</v>
      </c>
      <c r="M43" s="1">
        <v>55.0087549235885</v>
      </c>
      <c r="N43" s="1">
        <v>9.08511878396342</v>
      </c>
      <c r="O43" s="1">
        <v>32.3828473925419</v>
      </c>
      <c r="P43" s="1">
        <v>52.1838467151091</v>
      </c>
      <c r="Q43" s="1">
        <v>87.8738394710603</v>
      </c>
      <c r="R43" s="1">
        <v>49.3754543824629</v>
      </c>
      <c r="S43" s="1">
        <v>74.0814330875416</v>
      </c>
      <c r="T43" s="1">
        <v>73.4270665796776</v>
      </c>
      <c r="U43" s="1">
        <v>40.7928768291728</v>
      </c>
      <c r="V43" s="1">
        <v>58.3856885977226</v>
      </c>
      <c r="W43" s="1">
        <v>132.533678257542</v>
      </c>
      <c r="X43" s="1">
        <v>108.364458706273</v>
      </c>
      <c r="Y43" s="1">
        <v>109.763536542321</v>
      </c>
      <c r="Z43" s="1">
        <v>49.6371594342318</v>
      </c>
      <c r="AA43" s="1">
        <v>124.542395069054</v>
      </c>
      <c r="AB43" s="1">
        <v>39.6875021199211</v>
      </c>
      <c r="AC43" s="1">
        <v>120.124116535123</v>
      </c>
      <c r="AD43" s="1">
        <v>17.478075286275</v>
      </c>
      <c r="AE43" s="1">
        <v>70.980174515266</v>
      </c>
      <c r="AF43" s="1">
        <v>149.794159294468</v>
      </c>
      <c r="AG43" s="1">
        <v>75.6259956789019</v>
      </c>
      <c r="AH43" s="1">
        <v>72.8350311898572</v>
      </c>
      <c r="AI43" s="1">
        <v>595.349549727006</v>
      </c>
      <c r="AJ43" s="1">
        <v>183.123640507992</v>
      </c>
      <c r="AK43" s="1">
        <v>19.5497147663521</v>
      </c>
      <c r="AL43" s="1">
        <v>52.5213604529695</v>
      </c>
      <c r="AM43" s="1">
        <v>44.3934591405948</v>
      </c>
      <c r="AN43" s="1">
        <v>169.562015822157</v>
      </c>
      <c r="AO43" s="1">
        <v>29.4361521698851</v>
      </c>
      <c r="AP43" s="1">
        <v>35.1782552693216</v>
      </c>
      <c r="AQ43" s="1">
        <v>263.91840952093</v>
      </c>
      <c r="AR43" s="1">
        <v>39.7465554628886</v>
      </c>
      <c r="AS43" s="2">
        <v>1846.58977033969</v>
      </c>
      <c r="AT43" s="1">
        <v>347.107804810467</v>
      </c>
      <c r="AU43" s="1">
        <v>42.1873377726558</v>
      </c>
      <c r="AV43" s="1">
        <v>168.82750008323</v>
      </c>
      <c r="AW43" s="1">
        <v>27.8277273178101</v>
      </c>
      <c r="AX43" s="1">
        <v>33.2857369864346</v>
      </c>
      <c r="AY43" s="1">
        <v>89.7754370427224</v>
      </c>
      <c r="AZ43" s="1">
        <v>49.6190867868844</v>
      </c>
      <c r="BA43" s="1">
        <v>29.3746189880684</v>
      </c>
      <c r="BB43" s="1">
        <v>59.922257723872</v>
      </c>
      <c r="BC43" s="1">
        <v>88.3503505950075</v>
      </c>
      <c r="BD43" s="1">
        <v>125.970649500452</v>
      </c>
      <c r="BE43" s="1">
        <v>35.4988638270985</v>
      </c>
      <c r="BF43" s="1">
        <v>74.639002345913</v>
      </c>
      <c r="BG43" s="1">
        <v>59.2864584667579</v>
      </c>
      <c r="BH43" s="1">
        <v>22.310798177607</v>
      </c>
      <c r="BI43" s="1">
        <v>56.5638808678104</v>
      </c>
      <c r="BJ43" s="1">
        <v>156.256080366843</v>
      </c>
      <c r="BK43" s="1">
        <v>58.3358306728134</v>
      </c>
      <c r="BL43" s="1">
        <v>63.3149850624469</v>
      </c>
      <c r="BM43" s="1">
        <v>111.666181803799</v>
      </c>
      <c r="BN43" s="1">
        <v>33.9374100481998</v>
      </c>
      <c r="BO43" s="1">
        <v>92.3917042448261</v>
      </c>
      <c r="BP43" s="1">
        <v>8.93048641898415</v>
      </c>
      <c r="BQ43" s="1">
        <v>130.362641282867</v>
      </c>
      <c r="BR43" s="1">
        <v>37.9869511121358</v>
      </c>
      <c r="BS43" s="1">
        <v>22.29983411296</v>
      </c>
      <c r="BT43" s="1">
        <v>70.0864964553368</v>
      </c>
      <c r="BU43" s="1">
        <v>35.362196652479</v>
      </c>
      <c r="BV43" s="1">
        <v>153.407241307422</v>
      </c>
      <c r="BW43" s="1">
        <v>43.3112713557064</v>
      </c>
      <c r="BX43" s="1">
        <v>87.9173534033107</v>
      </c>
      <c r="BY43" s="1">
        <v>25.0022932055503</v>
      </c>
      <c r="BZ43" s="1">
        <v>16.1456756527055</v>
      </c>
      <c r="CA43" s="1">
        <v>25.940416133474</v>
      </c>
      <c r="CB43" s="1">
        <v>60.4423585124352</v>
      </c>
      <c r="CC43" s="1">
        <v>62.2057235106855</v>
      </c>
      <c r="CD43" s="1">
        <v>76.4428279242816</v>
      </c>
      <c r="CE43" s="1">
        <v>57.2912856987789</v>
      </c>
      <c r="CF43" s="1">
        <v>47.9177671926344</v>
      </c>
      <c r="CG43" s="1">
        <v>111.103485715009</v>
      </c>
      <c r="CH43" s="1">
        <v>50.9460596532557</v>
      </c>
      <c r="CI43" s="1">
        <v>66.7859704633348</v>
      </c>
      <c r="CJ43" s="1">
        <v>93.232467481295</v>
      </c>
      <c r="CK43" s="1">
        <v>31.1102273723702</v>
      </c>
      <c r="CL43" s="1">
        <v>72.8912436918022</v>
      </c>
      <c r="CM43" s="1">
        <v>100.116630513527</v>
      </c>
      <c r="CN43" s="1">
        <v>72.9063635739413</v>
      </c>
      <c r="CO43" s="1">
        <v>58.0316845035304</v>
      </c>
      <c r="CP43" s="1">
        <v>73.0120154935288</v>
      </c>
      <c r="CQ43" s="1">
        <v>72.385481477473</v>
      </c>
      <c r="CR43" s="1">
        <v>62.9788123828872</v>
      </c>
      <c r="CS43" s="1">
        <v>65.1650005687367</v>
      </c>
      <c r="CT43" s="1">
        <v>23.200171911438</v>
      </c>
      <c r="CU43" s="1">
        <v>109.124559647518</v>
      </c>
      <c r="CV43" s="1">
        <v>31.6203184023381</v>
      </c>
      <c r="CW43" s="1">
        <v>122.704058430605</v>
      </c>
      <c r="CX43" s="1">
        <v>63.5781426255277</v>
      </c>
      <c r="CY43" s="1">
        <v>129.424217878229</v>
      </c>
      <c r="CZ43" s="1">
        <v>58.8934456068606</v>
      </c>
      <c r="DA43" s="1">
        <v>88.4223432562078</v>
      </c>
      <c r="DB43" s="1">
        <v>64.9913201980308</v>
      </c>
      <c r="DC43" s="1">
        <v>49.2057640146371</v>
      </c>
      <c r="DD43" s="1">
        <v>68.1030538709944</v>
      </c>
      <c r="DE43" s="1">
        <v>51.0337284508527</v>
      </c>
      <c r="DF43" s="1">
        <v>48.6274988233209</v>
      </c>
      <c r="DG43" s="1">
        <v>65.1660602609708</v>
      </c>
      <c r="DH43" s="1">
        <v>26.0451354065066</v>
      </c>
      <c r="DI43" s="1">
        <v>39.0671970194036</v>
      </c>
      <c r="DJ43" s="1">
        <v>20.1485976464517</v>
      </c>
      <c r="DK43" s="1">
        <v>50.7024327485414</v>
      </c>
      <c r="DL43" s="1">
        <v>143.525901515919</v>
      </c>
      <c r="DM43" s="1">
        <v>7.64353970733113</v>
      </c>
      <c r="DN43" s="1">
        <v>17.6768880350747</v>
      </c>
      <c r="DO43" s="1">
        <v>10.7850474275709</v>
      </c>
      <c r="DP43" s="1">
        <v>185.551661783095</v>
      </c>
      <c r="DQ43" s="1">
        <v>21.5726671238019</v>
      </c>
      <c r="DR43" s="1">
        <v>129.239318500866</v>
      </c>
      <c r="DS43" s="1">
        <v>75.1377909800685</v>
      </c>
      <c r="DT43" s="1">
        <v>18.8296352798643</v>
      </c>
      <c r="DU43" s="1">
        <v>55.7415133516118</v>
      </c>
      <c r="DW43" s="1">
        <v>168.76737374039</v>
      </c>
      <c r="DX43" s="1">
        <v>124.46464556236</v>
      </c>
      <c r="DY43" s="1">
        <v>50.0722463079766</v>
      </c>
      <c r="DZ43" s="1">
        <v>43.4597170414767</v>
      </c>
      <c r="EA43" s="1">
        <v>24.0369927792618</v>
      </c>
      <c r="EB43" s="1">
        <v>29.9110618178482</v>
      </c>
      <c r="EC43" s="1">
        <v>48.553059906001</v>
      </c>
      <c r="ED43" s="1">
        <v>74.4196065304589</v>
      </c>
      <c r="EE43" s="1">
        <v>42.3874925035811</v>
      </c>
      <c r="EF43" s="1">
        <v>187.371468329401</v>
      </c>
      <c r="EG43" s="1">
        <v>156.298997304014</v>
      </c>
      <c r="EH43" s="1">
        <v>38.084359985424</v>
      </c>
      <c r="EI43" s="1">
        <v>84.6724473199042</v>
      </c>
      <c r="EJ43" s="1">
        <v>9.31276478910442</v>
      </c>
      <c r="EK43" s="1">
        <v>128.99110381933</v>
      </c>
      <c r="EL43" s="1">
        <v>38.7369136886144</v>
      </c>
      <c r="EM43" s="1">
        <v>43.3790000923745</v>
      </c>
      <c r="EN43" s="1">
        <v>110.04524811146</v>
      </c>
      <c r="EO43" s="1">
        <v>14.1706609305018</v>
      </c>
      <c r="EP43" s="1">
        <v>28.5219420172568</v>
      </c>
      <c r="EQ43" s="1">
        <v>14.0347233450396</v>
      </c>
      <c r="ER43" s="1">
        <v>94.8697914948126</v>
      </c>
      <c r="ES43" s="1">
        <v>221.320585484814</v>
      </c>
      <c r="ET43" s="1">
        <v>104.281220015635</v>
      </c>
      <c r="EU43" s="1">
        <v>57.9074337043675</v>
      </c>
      <c r="EV43" s="1">
        <v>112.39922785374</v>
      </c>
      <c r="EW43" s="1">
        <v>29.1661387348604</v>
      </c>
      <c r="EX43" s="1">
        <v>131.993414887021</v>
      </c>
      <c r="EY43" s="1">
        <v>37.7921657481892</v>
      </c>
      <c r="EZ43" s="1">
        <v>18.198983306168</v>
      </c>
      <c r="FA43" s="1">
        <v>22.0987430932893</v>
      </c>
      <c r="FB43" s="1">
        <v>22.1295511048803</v>
      </c>
      <c r="FC43" s="1">
        <v>103.16042917425</v>
      </c>
      <c r="FD43" s="1">
        <v>121.090222973927</v>
      </c>
      <c r="FE43" s="1">
        <v>24.0882333424846</v>
      </c>
      <c r="FF43" s="1">
        <v>34.7361700811378</v>
      </c>
      <c r="FG43" s="1">
        <v>108.086966715628</v>
      </c>
      <c r="FH43" s="1">
        <v>23.4690219459726</v>
      </c>
      <c r="FI43" s="1">
        <v>69.8238559502629</v>
      </c>
      <c r="FJ43" s="1">
        <v>51.645284642222</v>
      </c>
      <c r="FK43" s="1">
        <v>13.1619352257483</v>
      </c>
      <c r="FL43" s="1">
        <v>12.4301726703594</v>
      </c>
      <c r="FM43" s="1">
        <v>88.4040968123215</v>
      </c>
      <c r="FN43" s="1">
        <v>101.027316494216</v>
      </c>
      <c r="FO43" s="1">
        <v>12.4029613894192</v>
      </c>
      <c r="FP43" s="1">
        <v>61.9102271686901</v>
      </c>
      <c r="FQ43" s="1">
        <v>35.6985526368886</v>
      </c>
      <c r="FR43" s="1">
        <v>22.398210832439</v>
      </c>
      <c r="FS43" s="1">
        <v>45.5819614261879</v>
      </c>
      <c r="FT43" s="1">
        <v>46.6370135205718</v>
      </c>
      <c r="FU43" s="1">
        <v>119.879583971641</v>
      </c>
      <c r="FV43" s="1">
        <v>72.134204181853</v>
      </c>
      <c r="FW43" s="1">
        <v>229.779850989584</v>
      </c>
      <c r="FX43" s="1">
        <v>68.2493286490709</v>
      </c>
      <c r="FY43" s="1">
        <v>9.37023065550933</v>
      </c>
      <c r="FZ43" s="1">
        <v>55.7629518241691</v>
      </c>
      <c r="GA43" s="1">
        <v>53.7083176387989</v>
      </c>
      <c r="GB43" s="1">
        <v>118.043613916189</v>
      </c>
      <c r="GC43" s="1">
        <v>98.049826733264</v>
      </c>
      <c r="GD43" s="1">
        <v>34.0290050769043</v>
      </c>
      <c r="GE43" s="1">
        <v>127.873805716497</v>
      </c>
      <c r="GF43" s="1">
        <v>36.2396631040888</v>
      </c>
      <c r="GG43" s="1">
        <v>153.819302972934</v>
      </c>
      <c r="GH43" s="1">
        <v>111.693182584908</v>
      </c>
      <c r="GI43" s="1">
        <v>38.1870159111118</v>
      </c>
      <c r="GJ43" s="1">
        <v>72.6376488473068</v>
      </c>
      <c r="GK43" s="1">
        <v>36.1724406424228</v>
      </c>
      <c r="GL43" s="1">
        <v>241.974999861284</v>
      </c>
      <c r="GM43" s="1">
        <v>44.6552399381543</v>
      </c>
      <c r="GN43" s="1">
        <v>69.4168625722276</v>
      </c>
      <c r="GO43" s="1">
        <v>133.345278368593</v>
      </c>
      <c r="GP43" s="1">
        <v>25.3885226683183</v>
      </c>
      <c r="GQ43" s="1">
        <v>43.7998548535856</v>
      </c>
      <c r="GR43" s="1">
        <v>20.4368839328186</v>
      </c>
      <c r="GS43" s="1">
        <v>41.5033740591943</v>
      </c>
      <c r="GT43" s="1">
        <v>49.0294943238259</v>
      </c>
      <c r="GU43" s="1">
        <v>35.4117098022648</v>
      </c>
      <c r="GV43" s="1">
        <v>64.6847860827059</v>
      </c>
      <c r="GW43" s="1">
        <v>77.2739831818951</v>
      </c>
      <c r="GX43" s="1">
        <v>128.412547608831</v>
      </c>
      <c r="GY43" s="1">
        <v>30.7942406257552</v>
      </c>
      <c r="GZ43" s="1">
        <v>20.6629298663346</v>
      </c>
      <c r="HA43" s="1">
        <v>29.5589122244589</v>
      </c>
      <c r="HB43" s="1">
        <v>27.0959118091496</v>
      </c>
      <c r="HC43" s="1">
        <v>156.903636238792</v>
      </c>
      <c r="HD43" s="1">
        <v>20.2689158182066</v>
      </c>
      <c r="HE43" s="1">
        <v>48.7739409167537</v>
      </c>
      <c r="HF43" s="1">
        <v>228.179710567583</v>
      </c>
      <c r="HG43" s="1">
        <v>14.1374990632179</v>
      </c>
      <c r="HH43" s="1">
        <v>103.292360924705</v>
      </c>
      <c r="HI43" s="1">
        <v>31.9800284908993</v>
      </c>
      <c r="HJ43" s="1">
        <v>74.8480231173561</v>
      </c>
      <c r="HK43" s="1">
        <v>48.5752194042398</v>
      </c>
      <c r="HL43" s="1">
        <v>3.74178914981221</v>
      </c>
      <c r="HM43" s="1">
        <v>12.4219066873939</v>
      </c>
      <c r="HN43" s="1">
        <v>30.7307214325927</v>
      </c>
      <c r="HO43" s="1">
        <v>63.4573983640713</v>
      </c>
      <c r="HP43" s="1">
        <v>41.639929150974</v>
      </c>
      <c r="HQ43" s="1">
        <v>229.850227009166</v>
      </c>
      <c r="HR43" s="1">
        <v>49.1636634023372</v>
      </c>
      <c r="HS43" s="1">
        <v>47.508734938657</v>
      </c>
      <c r="HT43" s="1">
        <v>31.3737705255818</v>
      </c>
      <c r="HU43" s="1">
        <v>34.1421602393193</v>
      </c>
      <c r="HV43" s="1">
        <v>93.7853311505568</v>
      </c>
      <c r="HW43" s="1">
        <v>22.7597370742117</v>
      </c>
      <c r="HX43" s="1">
        <v>48.1678588769909</v>
      </c>
      <c r="HY43" s="1">
        <v>72.103901012497</v>
      </c>
      <c r="HZ43" s="1">
        <v>36.1199574881386</v>
      </c>
      <c r="IA43" s="1">
        <v>140.429545960058</v>
      </c>
      <c r="IB43" s="1">
        <v>21.8905222507868</v>
      </c>
      <c r="IC43" s="1">
        <v>47.0883862245683</v>
      </c>
      <c r="ID43" s="1">
        <v>80.0195065226703</v>
      </c>
      <c r="IE43" s="1">
        <v>93.91419043073</v>
      </c>
      <c r="IF43" s="1">
        <v>39.0862930853353</v>
      </c>
      <c r="IG43" s="1">
        <v>65.0218310651198</v>
      </c>
      <c r="IH43" s="1">
        <v>96.3554709438532</v>
      </c>
      <c r="II43" s="1">
        <v>27.7297187510855</v>
      </c>
      <c r="IJ43" s="1">
        <v>75.1413053455535</v>
      </c>
      <c r="IK43" s="1">
        <v>155.009695805812</v>
      </c>
      <c r="IL43" s="1">
        <v>59.1885049310895</v>
      </c>
      <c r="IM43" s="1">
        <v>31.3443756265995</v>
      </c>
      <c r="IN43" s="1">
        <v>46.5139245897462</v>
      </c>
      <c r="IO43" s="1">
        <v>488.607047341087</v>
      </c>
      <c r="IP43" s="1">
        <v>10.6259160347245</v>
      </c>
      <c r="IQ43" s="1">
        <v>60.4484112631327</v>
      </c>
      <c r="IR43" s="1">
        <v>139.848407586822</v>
      </c>
      <c r="IS43" s="1">
        <v>220.670516420003</v>
      </c>
      <c r="IT43" s="1">
        <v>55.7912447809203</v>
      </c>
      <c r="IU43" s="1">
        <v>56.4907100406151</v>
      </c>
      <c r="IV43" s="1">
        <v>52.182051230009</v>
      </c>
      <c r="IW43" s="1">
        <v>37.3700598231892</v>
      </c>
      <c r="IX43" s="1">
        <v>109.388112684346</v>
      </c>
      <c r="IY43" s="1">
        <v>99.6153423059612</v>
      </c>
      <c r="IZ43" s="1">
        <v>54.5935682874502</v>
      </c>
      <c r="JA43" s="1">
        <v>130.957646308473</v>
      </c>
      <c r="JB43" s="1">
        <v>36.7759326614777</v>
      </c>
      <c r="JC43" s="1">
        <v>105.4076114332</v>
      </c>
      <c r="JD43" s="1">
        <v>136.699019243561</v>
      </c>
      <c r="JE43" s="1">
        <v>45.0197111660898</v>
      </c>
      <c r="JF43" s="1">
        <v>69.3264255881142</v>
      </c>
      <c r="JG43" s="1">
        <v>29.6314857910552</v>
      </c>
      <c r="JH43" s="1">
        <v>165.212753484433</v>
      </c>
      <c r="JI43" s="1">
        <v>116.786514989542</v>
      </c>
      <c r="JJ43" s="1">
        <v>130.147732027954</v>
      </c>
      <c r="JK43" s="1">
        <v>43.9533706816338</v>
      </c>
      <c r="JL43" s="1">
        <v>16.2238119713145</v>
      </c>
      <c r="JM43" s="1">
        <v>74.0310432385903</v>
      </c>
      <c r="JN43" s="1">
        <v>69.394471549722</v>
      </c>
      <c r="JO43" s="1">
        <v>43.9503709626076</v>
      </c>
      <c r="JP43" s="1">
        <v>32.5078348078135</v>
      </c>
      <c r="JQ43" s="1">
        <v>171.680889151954</v>
      </c>
      <c r="JR43" s="1">
        <v>37.3508828685979</v>
      </c>
      <c r="JS43" s="1">
        <v>56.0329807462189</v>
      </c>
      <c r="JT43" s="1">
        <v>106.92243134284</v>
      </c>
      <c r="JU43" s="1">
        <v>50.509286943558</v>
      </c>
      <c r="JV43" s="1">
        <v>65.4526709873351</v>
      </c>
      <c r="JW43" s="1">
        <v>46.4848924543185</v>
      </c>
      <c r="JX43" s="1">
        <v>163.097968964142</v>
      </c>
      <c r="JY43" s="1">
        <v>92.960100741734</v>
      </c>
      <c r="JZ43" s="1">
        <v>84.5631858268966</v>
      </c>
      <c r="KA43" s="1">
        <v>38.9053736320161</v>
      </c>
      <c r="KB43" s="1">
        <v>90.2721079253045</v>
      </c>
      <c r="KC43" s="1">
        <v>47.7108587166711</v>
      </c>
      <c r="KD43" s="1">
        <v>120.515295727211</v>
      </c>
      <c r="KE43" s="1">
        <v>92.6775001179088</v>
      </c>
      <c r="KF43" s="1">
        <v>127.760681845925</v>
      </c>
      <c r="KG43" s="1">
        <v>49.3130838420188</v>
      </c>
      <c r="KH43" s="1">
        <v>30.673441966741</v>
      </c>
      <c r="KI43" s="1">
        <v>184.365909229625</v>
      </c>
      <c r="KJ43" s="1">
        <v>57.059023115527</v>
      </c>
      <c r="KK43" s="1">
        <v>81.1950574924569</v>
      </c>
      <c r="KL43" s="1">
        <v>49.7969112946865</v>
      </c>
      <c r="KM43" s="1">
        <v>56.1888254862694</v>
      </c>
      <c r="KN43" s="1">
        <v>42.9797900075458</v>
      </c>
      <c r="KO43" s="1">
        <v>64.2220627993205</v>
      </c>
      <c r="KP43" s="1">
        <v>18.8791198013765</v>
      </c>
      <c r="KQ43" s="1">
        <v>22.6818072393953</v>
      </c>
      <c r="KR43" s="1">
        <v>24.8391280293831</v>
      </c>
      <c r="KS43" s="1">
        <v>123.564009978918</v>
      </c>
      <c r="KT43" s="1">
        <v>37.6320289375355</v>
      </c>
      <c r="KU43" s="1">
        <v>57.505371113895</v>
      </c>
      <c r="KV43" s="1">
        <v>49.2334069530214</v>
      </c>
      <c r="KW43" s="1">
        <v>64.4440900038985</v>
      </c>
      <c r="KX43" s="1">
        <v>115.381829672148</v>
      </c>
      <c r="KY43" s="1">
        <v>59.3444218514869</v>
      </c>
      <c r="KZ43" s="1">
        <v>7.59447176682065</v>
      </c>
      <c r="LA43" s="1">
        <v>52.0783832863287</v>
      </c>
      <c r="LB43" s="1">
        <v>40.2647030608034</v>
      </c>
      <c r="LC43" s="1">
        <v>41.4999980425137</v>
      </c>
      <c r="LD43" s="1">
        <v>58.2695158215</v>
      </c>
      <c r="LE43" s="1">
        <v>141.603807958592</v>
      </c>
      <c r="LF43" s="1">
        <v>33.6117262761089</v>
      </c>
      <c r="LG43" s="1">
        <v>39.4886156838046</v>
      </c>
      <c r="LH43" s="1">
        <v>49.3539250602859</v>
      </c>
      <c r="LI43" s="1">
        <v>38.551700284094</v>
      </c>
      <c r="LJ43" s="1">
        <v>62.1557955308394</v>
      </c>
      <c r="LK43" s="1">
        <v>204.489522049321</v>
      </c>
      <c r="LL43" s="1">
        <v>53.5698302494358</v>
      </c>
      <c r="LM43" s="1">
        <v>106.16116772938</v>
      </c>
      <c r="LN43" s="1">
        <v>172.014535368961</v>
      </c>
      <c r="LO43" s="1">
        <v>19.2297703186728</v>
      </c>
      <c r="LP43" s="1">
        <v>151.517347498578</v>
      </c>
      <c r="LQ43" s="1">
        <v>38.3277119831981</v>
      </c>
      <c r="LR43" s="1">
        <v>26.1711364225908</v>
      </c>
      <c r="LS43" s="1">
        <v>38.2500458868555</v>
      </c>
      <c r="LT43" s="1">
        <v>12.7818500091701</v>
      </c>
      <c r="LU43" s="1">
        <v>17.4291297834412</v>
      </c>
      <c r="LV43" s="1">
        <v>30.7618899645679</v>
      </c>
      <c r="LW43" s="1">
        <v>62.1927407057145</v>
      </c>
      <c r="LX43" s="1">
        <v>34.8820749362972</v>
      </c>
      <c r="LZ43" s="1">
        <v>215.968422750294</v>
      </c>
      <c r="MA43" s="1">
        <v>39.8332899870166</v>
      </c>
      <c r="MB43" s="1">
        <v>19.1258795005837</v>
      </c>
      <c r="MC43" s="1">
        <v>19.0853383653672</v>
      </c>
      <c r="MD43" s="1">
        <v>3.61848340562932</v>
      </c>
      <c r="ME43" s="1">
        <v>33.1328098275303</v>
      </c>
      <c r="MF43" s="1">
        <v>67.0404807294131</v>
      </c>
      <c r="MG43" s="1">
        <v>21.4150564288243</v>
      </c>
      <c r="MH43" s="1">
        <v>24.8713559054482</v>
      </c>
      <c r="MI43" s="1">
        <v>15.4850679021309</v>
      </c>
      <c r="MJ43" s="1">
        <v>21.1874999133023</v>
      </c>
      <c r="MK43" s="1">
        <v>45.4169311180357</v>
      </c>
      <c r="ML43" s="1">
        <v>36.7109669850736</v>
      </c>
      <c r="MM43" s="1">
        <v>36.5850553214551</v>
      </c>
    </row>
    <row r="44">
      <c r="A44" s="1">
        <v>2017.0</v>
      </c>
      <c r="B44" s="1">
        <v>7.0</v>
      </c>
      <c r="C44" s="1">
        <v>34.6029681166617</v>
      </c>
      <c r="D44" s="1">
        <v>52.2635318154935</v>
      </c>
      <c r="E44" s="1">
        <v>43.1096036944763</v>
      </c>
      <c r="F44" s="1">
        <v>112.911003567607</v>
      </c>
      <c r="G44" s="1">
        <v>145.645500946045</v>
      </c>
      <c r="H44" s="1">
        <v>68.9277819843816</v>
      </c>
      <c r="I44" s="1">
        <v>33.4198705404748</v>
      </c>
      <c r="J44" s="1">
        <v>89.4368703745524</v>
      </c>
      <c r="K44" s="1">
        <v>107.468000221252</v>
      </c>
      <c r="L44" s="1">
        <v>44.4775085675147</v>
      </c>
      <c r="M44" s="1">
        <v>52.9967781044386</v>
      </c>
      <c r="N44" s="1">
        <v>8.61704002607522</v>
      </c>
      <c r="O44" s="1">
        <v>32.6586335118002</v>
      </c>
      <c r="P44" s="1">
        <v>52.5633484141451</v>
      </c>
      <c r="Q44" s="1">
        <v>90.6099564670778</v>
      </c>
      <c r="R44" s="1">
        <v>50.0920001983642</v>
      </c>
      <c r="S44" s="1">
        <v>74.9918212791214</v>
      </c>
      <c r="T44" s="1">
        <v>74.2096867646578</v>
      </c>
      <c r="U44" s="1">
        <v>41.5199012535698</v>
      </c>
      <c r="V44" s="1">
        <v>58.5527259200146</v>
      </c>
      <c r="W44" s="1">
        <v>140.155807628105</v>
      </c>
      <c r="X44" s="1">
        <v>116.335854766909</v>
      </c>
      <c r="Y44" s="1">
        <v>112.537032223733</v>
      </c>
      <c r="Z44" s="1">
        <v>50.4034624099731</v>
      </c>
      <c r="AA44" s="1">
        <v>127.492785168921</v>
      </c>
      <c r="AB44" s="1">
        <v>40.5794157095042</v>
      </c>
      <c r="AC44" s="1">
        <v>120.49441477947</v>
      </c>
      <c r="AD44" s="1">
        <v>17.3735683666334</v>
      </c>
      <c r="AE44" s="1">
        <v>74.1873465165649</v>
      </c>
      <c r="AF44" s="1">
        <v>147.166514375959</v>
      </c>
      <c r="AG44" s="1">
        <v>81.0577661592865</v>
      </c>
      <c r="AH44" s="1">
        <v>76.538608110422</v>
      </c>
      <c r="AI44" s="1">
        <v>511.715501403809</v>
      </c>
      <c r="AJ44" s="1">
        <v>200.563691858124</v>
      </c>
      <c r="AK44" s="1">
        <v>20.4371049044964</v>
      </c>
      <c r="AL44" s="1">
        <v>54.1409223380299</v>
      </c>
      <c r="AM44" s="1">
        <v>43.3919234322255</v>
      </c>
      <c r="AN44" s="1">
        <v>175.835708531373</v>
      </c>
      <c r="AO44" s="1">
        <v>30.9722662382799</v>
      </c>
      <c r="AP44" s="1">
        <v>34.0620657628359</v>
      </c>
      <c r="AQ44" s="1">
        <v>280.648749542236</v>
      </c>
      <c r="AR44" s="1">
        <v>42.508568991025</v>
      </c>
      <c r="AS44" s="2">
        <v>1941.35578601505</v>
      </c>
      <c r="AT44" s="1">
        <v>355.106152964591</v>
      </c>
      <c r="AU44" s="1">
        <v>42.9882986213122</v>
      </c>
      <c r="AV44" s="1">
        <v>171.291999435425</v>
      </c>
      <c r="AW44" s="1">
        <v>27.5562501430511</v>
      </c>
      <c r="AX44" s="1">
        <v>35.6187156394039</v>
      </c>
      <c r="AY44" s="1">
        <v>87.4022410803209</v>
      </c>
      <c r="AZ44" s="1">
        <v>52.431458650218</v>
      </c>
      <c r="BA44" s="1">
        <v>26.0282103621411</v>
      </c>
      <c r="BB44" s="1">
        <v>60.988869702557</v>
      </c>
      <c r="BC44" s="1">
        <v>91.9165994166498</v>
      </c>
      <c r="BD44" s="1">
        <v>126.494584397406</v>
      </c>
      <c r="BE44" s="1">
        <v>37.3372500419617</v>
      </c>
      <c r="BF44" s="1">
        <v>73.1246268117081</v>
      </c>
      <c r="BG44" s="1">
        <v>60.3701157361426</v>
      </c>
      <c r="BH44" s="1">
        <v>24.180714543793</v>
      </c>
      <c r="BI44" s="1">
        <v>56.1877538065545</v>
      </c>
      <c r="BJ44" s="1">
        <v>160.606670068967</v>
      </c>
      <c r="BK44" s="1">
        <v>59.9345211115401</v>
      </c>
      <c r="BL44" s="1">
        <v>60.7586252081237</v>
      </c>
      <c r="BM44" s="1">
        <v>107.812512257811</v>
      </c>
      <c r="BN44" s="1">
        <v>32.7930839175513</v>
      </c>
      <c r="BO44" s="1">
        <v>91.7280726248297</v>
      </c>
      <c r="BP44" s="1">
        <v>7.60452004671097</v>
      </c>
      <c r="BQ44" s="1">
        <v>135.019061226303</v>
      </c>
      <c r="BR44" s="1">
        <v>36.9679702143021</v>
      </c>
      <c r="BS44" s="1">
        <v>21.841286087847</v>
      </c>
      <c r="BT44" s="1">
        <v>73.0476823772755</v>
      </c>
      <c r="BU44" s="1">
        <v>34.5683353823969</v>
      </c>
      <c r="BV44" s="1">
        <v>137.401713263375</v>
      </c>
      <c r="BW44" s="1">
        <v>40.717772383608</v>
      </c>
      <c r="BX44" s="1">
        <v>88.756507027797</v>
      </c>
      <c r="BY44" s="1">
        <v>24.9824757109391</v>
      </c>
      <c r="BZ44" s="1">
        <v>16.0245884021389</v>
      </c>
      <c r="CA44" s="1">
        <v>26.4389775234348</v>
      </c>
      <c r="CB44" s="1">
        <v>61.9104617104321</v>
      </c>
      <c r="CC44" s="1">
        <v>61.9130603258274</v>
      </c>
      <c r="CD44" s="1">
        <v>76.0156034637396</v>
      </c>
      <c r="CE44" s="1">
        <v>55.1810513165862</v>
      </c>
      <c r="CF44" s="1">
        <v>48.8345890683026</v>
      </c>
      <c r="CG44" s="1">
        <v>112.7538137085</v>
      </c>
      <c r="CH44" s="1">
        <v>51.8729119555796</v>
      </c>
      <c r="CI44" s="1">
        <v>65.5484434796466</v>
      </c>
      <c r="CJ44" s="1">
        <v>93.8103736308096</v>
      </c>
      <c r="CK44" s="1">
        <v>33.3246589105123</v>
      </c>
      <c r="CL44" s="1">
        <v>71.4235025410619</v>
      </c>
      <c r="CM44" s="1">
        <v>101.058379754015</v>
      </c>
      <c r="CN44" s="1">
        <v>69.4997499465942</v>
      </c>
      <c r="CO44" s="1">
        <v>59.6170087019127</v>
      </c>
      <c r="CP44" s="1">
        <v>71.6252170327399</v>
      </c>
      <c r="CQ44" s="1">
        <v>70.3767776946519</v>
      </c>
      <c r="CR44" s="1">
        <v>61.5435744250088</v>
      </c>
      <c r="CS44" s="1">
        <v>64.6292500495911</v>
      </c>
      <c r="CT44" s="1">
        <v>23.087944838304</v>
      </c>
      <c r="CU44" s="1">
        <v>108.447718730877</v>
      </c>
      <c r="CV44" s="1">
        <v>32.506489410098</v>
      </c>
      <c r="CW44" s="1">
        <v>122.232936404882</v>
      </c>
      <c r="CX44" s="1">
        <v>62.011595719614</v>
      </c>
      <c r="CY44" s="1">
        <v>131.740610768937</v>
      </c>
      <c r="CZ44" s="1">
        <v>56.9693674461189</v>
      </c>
      <c r="DA44" s="1">
        <v>88.34771869822</v>
      </c>
      <c r="DB44" s="1">
        <v>66.8173138763834</v>
      </c>
      <c r="DC44" s="1">
        <v>49.5158895990964</v>
      </c>
      <c r="DD44" s="1">
        <v>70.8518535407499</v>
      </c>
      <c r="DE44" s="1">
        <v>50.6202088585598</v>
      </c>
      <c r="DF44" s="1">
        <v>47.2172604419038</v>
      </c>
      <c r="DG44" s="1">
        <v>67.6010738286293</v>
      </c>
      <c r="DH44" s="1">
        <v>24.9280508055621</v>
      </c>
      <c r="DI44" s="1">
        <v>39.1315000534058</v>
      </c>
      <c r="DJ44" s="1">
        <v>20.2078936214564</v>
      </c>
      <c r="DK44" s="1">
        <v>53.0313908541841</v>
      </c>
      <c r="DL44" s="1">
        <v>148.532649479096</v>
      </c>
      <c r="DM44" s="1">
        <v>7.84667822450536</v>
      </c>
      <c r="DN44" s="1">
        <v>17.805521035881</v>
      </c>
      <c r="DO44" s="1">
        <v>11.9867127494838</v>
      </c>
      <c r="DP44" s="1">
        <v>190.69822583475</v>
      </c>
      <c r="DQ44" s="1">
        <v>22.2746020498868</v>
      </c>
      <c r="DR44" s="1">
        <v>126.303249359131</v>
      </c>
      <c r="DS44" s="1">
        <v>78.1767178910224</v>
      </c>
      <c r="DT44" s="1">
        <v>19.9194739021286</v>
      </c>
      <c r="DU44" s="1">
        <v>56.0837357913016</v>
      </c>
      <c r="DW44" s="1">
        <v>168.924835816739</v>
      </c>
      <c r="DX44" s="1">
        <v>117.529613982689</v>
      </c>
      <c r="DY44" s="1">
        <v>54.1160861264585</v>
      </c>
      <c r="DZ44" s="1">
        <v>41.7271684001061</v>
      </c>
      <c r="EA44" s="1">
        <v>24.9042869469442</v>
      </c>
      <c r="EB44" s="1">
        <v>31.1077806731362</v>
      </c>
      <c r="EC44" s="1">
        <v>47.9771417253209</v>
      </c>
      <c r="ED44" s="1">
        <v>68.3890562320149</v>
      </c>
      <c r="EE44" s="1">
        <v>42.1245922146554</v>
      </c>
      <c r="EF44" s="1">
        <v>190.953603659864</v>
      </c>
      <c r="EG44" s="1">
        <v>153.519479174093</v>
      </c>
      <c r="EH44" s="1">
        <v>37.751495229715</v>
      </c>
      <c r="EI44" s="1">
        <v>85.6969362575386</v>
      </c>
      <c r="EJ44" s="1">
        <v>9.71271163242195</v>
      </c>
      <c r="EK44" s="1">
        <v>125.660691890863</v>
      </c>
      <c r="EL44" s="1">
        <v>38.8132654048258</v>
      </c>
      <c r="EM44" s="1">
        <v>45.0808117636905</v>
      </c>
      <c r="EN44" s="1">
        <v>111.368146995779</v>
      </c>
      <c r="EO44" s="1">
        <v>14.5781515007594</v>
      </c>
      <c r="EP44" s="1">
        <v>27.7353038192044</v>
      </c>
      <c r="EQ44" s="1">
        <v>14.0413740150955</v>
      </c>
      <c r="ER44" s="1">
        <v>89.3318729575453</v>
      </c>
      <c r="ES44" s="1">
        <v>223.951610109314</v>
      </c>
      <c r="ET44" s="1">
        <v>101.842239423479</v>
      </c>
      <c r="EU44" s="1">
        <v>60.0132523649766</v>
      </c>
      <c r="EV44" s="1">
        <v>110.150519269287</v>
      </c>
      <c r="EW44" s="1">
        <v>28.4921399035634</v>
      </c>
      <c r="EX44" s="1">
        <v>127.015427247122</v>
      </c>
      <c r="EY44" s="1">
        <v>38.7847590149992</v>
      </c>
      <c r="EZ44" s="1">
        <v>17.9269729788448</v>
      </c>
      <c r="FA44" s="1">
        <v>22.3613683017025</v>
      </c>
      <c r="FB44" s="1">
        <v>22.3995747437198</v>
      </c>
      <c r="FC44" s="1">
        <v>104.95769443512</v>
      </c>
      <c r="FD44" s="1">
        <v>120.886509850591</v>
      </c>
      <c r="FE44" s="1">
        <v>25.0879248042163</v>
      </c>
      <c r="FF44" s="1">
        <v>35.8286778645256</v>
      </c>
      <c r="FG44" s="1">
        <v>108.135362049871</v>
      </c>
      <c r="FH44" s="1">
        <v>23.3220799815044</v>
      </c>
      <c r="FI44" s="1">
        <v>74.7796749798478</v>
      </c>
      <c r="FJ44" s="1">
        <v>48.168583321801</v>
      </c>
      <c r="FK44" s="1">
        <v>13.535348401429</v>
      </c>
      <c r="FL44" s="1">
        <v>13.0783259582834</v>
      </c>
      <c r="FM44" s="1">
        <v>85.7368323327861</v>
      </c>
      <c r="FN44" s="1">
        <v>96.7951027055457</v>
      </c>
      <c r="FO44" s="1">
        <v>12.9963671171888</v>
      </c>
      <c r="FP44" s="1">
        <v>64.9072493553162</v>
      </c>
      <c r="FQ44" s="1">
        <v>35.4558645199949</v>
      </c>
      <c r="FR44" s="1">
        <v>19.8053013547321</v>
      </c>
      <c r="FS44" s="1">
        <v>45.8462591018326</v>
      </c>
      <c r="FT44" s="1">
        <v>47.0307377823074</v>
      </c>
      <c r="FU44" s="1">
        <v>128.467868959287</v>
      </c>
      <c r="FV44" s="1">
        <v>73.4284967661978</v>
      </c>
      <c r="FW44" s="1">
        <v>235.872102799356</v>
      </c>
      <c r="FX44" s="1">
        <v>66.1789823429381</v>
      </c>
      <c r="FY44" s="1">
        <v>9.61489525136324</v>
      </c>
      <c r="FZ44" s="1">
        <v>56.0411295904263</v>
      </c>
      <c r="GA44" s="1">
        <v>57.1457685149344</v>
      </c>
      <c r="GB44" s="1">
        <v>121.080114212427</v>
      </c>
      <c r="GC44" s="1">
        <v>95.557369274811</v>
      </c>
      <c r="GD44" s="1">
        <v>34.3482863938746</v>
      </c>
      <c r="GE44" s="1">
        <v>129.951283233269</v>
      </c>
      <c r="GF44" s="1">
        <v>35.3146230674851</v>
      </c>
      <c r="GG44" s="1">
        <v>155.027286547216</v>
      </c>
      <c r="GH44" s="1">
        <v>118.661167185456</v>
      </c>
      <c r="GI44" s="1">
        <v>36.7633937421776</v>
      </c>
      <c r="GJ44" s="1">
        <v>72.1330398673972</v>
      </c>
      <c r="GK44" s="1">
        <v>38.0041072471088</v>
      </c>
      <c r="GL44" s="1">
        <v>245.180500411987</v>
      </c>
      <c r="GM44" s="1">
        <v>41.7675162494633</v>
      </c>
      <c r="GN44" s="1">
        <v>69.989130465695</v>
      </c>
      <c r="GO44" s="1">
        <v>132.508492562175</v>
      </c>
      <c r="GP44" s="1">
        <v>25.827499961853</v>
      </c>
      <c r="GQ44" s="1">
        <v>42.2771714992294</v>
      </c>
      <c r="GR44" s="1">
        <v>21.3705364964401</v>
      </c>
      <c r="GS44" s="1">
        <v>42.7869351505891</v>
      </c>
      <c r="GT44" s="1">
        <v>48.0265252430876</v>
      </c>
      <c r="GU44" s="1">
        <v>36.9790688242308</v>
      </c>
      <c r="GV44" s="1">
        <v>65.9566613021142</v>
      </c>
      <c r="GW44" s="1">
        <v>79.6828504049802</v>
      </c>
      <c r="GX44" s="1">
        <v>130.687303769583</v>
      </c>
      <c r="GY44" s="1">
        <v>30.1337997464779</v>
      </c>
      <c r="GZ44" s="1">
        <v>21.3069393505365</v>
      </c>
      <c r="HA44" s="1">
        <v>29.6409823919582</v>
      </c>
      <c r="HB44" s="1">
        <v>27.2975965941209</v>
      </c>
      <c r="HC44" s="1">
        <v>169.081749343872</v>
      </c>
      <c r="HD44" s="1">
        <v>20.0780629232561</v>
      </c>
      <c r="HE44" s="1">
        <v>53.554761776288</v>
      </c>
      <c r="HF44" s="1">
        <v>233.243484675462</v>
      </c>
      <c r="HG44" s="1">
        <v>18.0996505143506</v>
      </c>
      <c r="HH44" s="1">
        <v>103.434622492952</v>
      </c>
      <c r="HI44" s="1">
        <v>34.5905245724189</v>
      </c>
      <c r="HJ44" s="1">
        <v>75.5383193471093</v>
      </c>
      <c r="HK44" s="1">
        <v>50.1102666199772</v>
      </c>
      <c r="HL44" s="1">
        <v>3.93276809687646</v>
      </c>
      <c r="HM44" s="1">
        <v>12.5535743744347</v>
      </c>
      <c r="HN44" s="1">
        <v>33.1803223026344</v>
      </c>
      <c r="HO44" s="1">
        <v>62.2286816858938</v>
      </c>
      <c r="HP44" s="1">
        <v>44.6750316882618</v>
      </c>
      <c r="HQ44" s="1">
        <v>187.307250976562</v>
      </c>
      <c r="HR44" s="1">
        <v>49.2369082743784</v>
      </c>
      <c r="HS44" s="1">
        <v>45.9216708367332</v>
      </c>
      <c r="HT44" s="1">
        <v>33.4306412573438</v>
      </c>
      <c r="HU44" s="1">
        <v>33.5022962817986</v>
      </c>
      <c r="HV44" s="1">
        <v>92.769079381953</v>
      </c>
      <c r="HW44" s="1">
        <v>22.9429326415476</v>
      </c>
      <c r="HX44" s="1">
        <v>49.5158331925399</v>
      </c>
      <c r="HY44" s="1">
        <v>71.9506072411994</v>
      </c>
      <c r="HZ44" s="1">
        <v>37.5538543638105</v>
      </c>
      <c r="IA44" s="1">
        <v>145.480403542776</v>
      </c>
      <c r="IB44" s="1">
        <v>22.4190445494093</v>
      </c>
      <c r="IC44" s="1">
        <v>48.3772483923561</v>
      </c>
      <c r="ID44" s="1">
        <v>79.220483829585</v>
      </c>
      <c r="IE44" s="1">
        <v>98.2357697158874</v>
      </c>
      <c r="IF44" s="1">
        <v>38.9649609323041</v>
      </c>
      <c r="IG44" s="1">
        <v>63.3190581137623</v>
      </c>
      <c r="IH44" s="1">
        <v>95.9396226655358</v>
      </c>
      <c r="II44" s="1">
        <v>26.8752928918218</v>
      </c>
      <c r="IJ44" s="1">
        <v>78.8259990627309</v>
      </c>
      <c r="IK44" s="1">
        <v>152.305622491211</v>
      </c>
      <c r="IL44" s="1">
        <v>61.8401260674869</v>
      </c>
      <c r="IM44" s="1">
        <v>32.8751835392237</v>
      </c>
      <c r="IN44" s="1">
        <v>44.658189449809</v>
      </c>
      <c r="IO44" s="1">
        <v>503.629000091553</v>
      </c>
      <c r="IP44" s="1">
        <v>11.030906027919</v>
      </c>
      <c r="IQ44" s="1">
        <v>62.8174074443083</v>
      </c>
      <c r="IR44" s="1">
        <v>142.955397130147</v>
      </c>
      <c r="IS44" s="1">
        <v>224.588936324232</v>
      </c>
      <c r="IT44" s="1">
        <v>51.1773759937476</v>
      </c>
      <c r="IU44" s="1">
        <v>57.0033164959604</v>
      </c>
      <c r="IV44" s="1">
        <v>49.4021305347783</v>
      </c>
      <c r="IW44" s="1">
        <v>38.8101426505221</v>
      </c>
      <c r="IX44" s="1">
        <v>109.814891589746</v>
      </c>
      <c r="IY44" s="1">
        <v>93.7054780900149</v>
      </c>
      <c r="IZ44" s="1">
        <v>53.7921230185063</v>
      </c>
      <c r="JA44" s="1">
        <v>127.839133646399</v>
      </c>
      <c r="JB44" s="1">
        <v>34.4579385985472</v>
      </c>
      <c r="JC44" s="1">
        <v>106.431488827575</v>
      </c>
      <c r="JD44" s="1">
        <v>140.695268885918</v>
      </c>
      <c r="JE44" s="1">
        <v>44.2553688917635</v>
      </c>
      <c r="JF44" s="1">
        <v>73.3152040933605</v>
      </c>
      <c r="JG44" s="1">
        <v>26.7466524984366</v>
      </c>
      <c r="JH44" s="1">
        <v>175.451321111135</v>
      </c>
      <c r="JI44" s="1">
        <v>119.998880869361</v>
      </c>
      <c r="JJ44" s="1">
        <v>132.415087747221</v>
      </c>
      <c r="JK44" s="1">
        <v>41.9013335851177</v>
      </c>
      <c r="JL44" s="1">
        <v>15.8673241029274</v>
      </c>
      <c r="JM44" s="1">
        <v>72.7949006050617</v>
      </c>
      <c r="JN44" s="1">
        <v>70.912290644942</v>
      </c>
      <c r="JO44" s="1">
        <v>43.6637340289429</v>
      </c>
      <c r="JP44" s="1">
        <v>31.295191979646</v>
      </c>
      <c r="JQ44" s="1">
        <v>174.983005983843</v>
      </c>
      <c r="JR44" s="1">
        <v>38.4034370479955</v>
      </c>
      <c r="JS44" s="1">
        <v>60.9485225243445</v>
      </c>
      <c r="JT44" s="1">
        <v>106.523159678399</v>
      </c>
      <c r="JU44" s="1">
        <v>50.8178845322855</v>
      </c>
      <c r="JV44" s="1">
        <v>65.4896974676846</v>
      </c>
      <c r="JW44" s="1">
        <v>48.2363266683653</v>
      </c>
      <c r="JX44" s="1">
        <v>168.736366602118</v>
      </c>
      <c r="JY44" s="1">
        <v>90.8120790605791</v>
      </c>
      <c r="JZ44" s="1">
        <v>86.2027708635573</v>
      </c>
      <c r="KA44" s="1">
        <v>39.4265970145918</v>
      </c>
      <c r="KB44" s="1">
        <v>92.2729138722615</v>
      </c>
      <c r="KC44" s="1">
        <v>49.8437943435948</v>
      </c>
      <c r="KD44" s="1">
        <v>117.763605549505</v>
      </c>
      <c r="KE44" s="1">
        <v>97.8397500991821</v>
      </c>
      <c r="KF44" s="1">
        <v>143.458751869202</v>
      </c>
      <c r="KG44" s="1">
        <v>48.7506172679181</v>
      </c>
      <c r="KH44" s="1">
        <v>29.9089078771661</v>
      </c>
      <c r="KI44" s="1">
        <v>180.987999343872</v>
      </c>
      <c r="KJ44" s="1">
        <v>56.0216598455725</v>
      </c>
      <c r="KK44" s="1">
        <v>82.6519624223567</v>
      </c>
      <c r="KL44" s="1">
        <v>48.6575088348254</v>
      </c>
      <c r="KM44" s="1">
        <v>55.1871853898256</v>
      </c>
      <c r="KN44" s="1">
        <v>44.311975944855</v>
      </c>
      <c r="KO44" s="1">
        <v>65.2044151722063</v>
      </c>
      <c r="KP44" s="1">
        <v>20.3608683910863</v>
      </c>
      <c r="KQ44" s="1">
        <v>22.3507968737405</v>
      </c>
      <c r="KR44" s="1">
        <v>24.7154944588766</v>
      </c>
      <c r="KS44" s="1">
        <v>121.78352063538</v>
      </c>
      <c r="KT44" s="1">
        <v>36.9285590698303</v>
      </c>
      <c r="KU44" s="1">
        <v>56.863254239283</v>
      </c>
      <c r="KV44" s="1">
        <v>51.3397813163471</v>
      </c>
      <c r="KW44" s="1">
        <v>64.9029986849591</v>
      </c>
      <c r="KX44" s="1">
        <v>117.418528907913</v>
      </c>
      <c r="KY44" s="1">
        <v>59.2318607660925</v>
      </c>
      <c r="KZ44" s="1">
        <v>7.28834522812856</v>
      </c>
      <c r="LA44" s="1">
        <v>53.5168520184846</v>
      </c>
      <c r="LB44" s="1">
        <v>40.585669009276</v>
      </c>
      <c r="LC44" s="1">
        <v>43.2748842398424</v>
      </c>
      <c r="LD44" s="1">
        <v>58.5077429340668</v>
      </c>
      <c r="LE44" s="1">
        <v>140.730133417023</v>
      </c>
      <c r="LF44" s="1">
        <v>35.543852034949</v>
      </c>
      <c r="LG44" s="1">
        <v>39.9420234122726</v>
      </c>
      <c r="LH44" s="1">
        <v>52.6515753927039</v>
      </c>
      <c r="LI44" s="1">
        <v>38.4232156461628</v>
      </c>
      <c r="LJ44" s="1">
        <v>62.2945000648498</v>
      </c>
      <c r="LK44" s="1">
        <v>202.42447654759</v>
      </c>
      <c r="LL44" s="1">
        <v>55.0423212052613</v>
      </c>
      <c r="LM44" s="1">
        <v>113.686944251554</v>
      </c>
      <c r="LN44" s="1">
        <v>173.286694375641</v>
      </c>
      <c r="LO44" s="1">
        <v>19.4757241668687</v>
      </c>
      <c r="LP44" s="1">
        <v>159.738808629585</v>
      </c>
      <c r="LQ44" s="1">
        <v>39.1309633293481</v>
      </c>
      <c r="LR44" s="1">
        <v>26.2707499504089</v>
      </c>
      <c r="LS44" s="1">
        <v>38.2493966875945</v>
      </c>
      <c r="LT44" s="1">
        <v>12.8317189838055</v>
      </c>
      <c r="LU44" s="1">
        <v>18.9466852936408</v>
      </c>
      <c r="LV44" s="1">
        <v>31.3360421721025</v>
      </c>
      <c r="LW44" s="1">
        <v>63.117721674151</v>
      </c>
      <c r="LX44" s="1">
        <v>36.3650124252725</v>
      </c>
      <c r="LZ44" s="1">
        <v>212.355533545829</v>
      </c>
      <c r="MA44" s="1">
        <v>39.121903968949</v>
      </c>
      <c r="MB44" s="1">
        <v>20.0563059474109</v>
      </c>
      <c r="MC44" s="1">
        <v>19.0868061051062</v>
      </c>
      <c r="MD44" s="1">
        <v>3.58981166451643</v>
      </c>
      <c r="ME44" s="1">
        <v>33.1690025948616</v>
      </c>
      <c r="MF44" s="1">
        <v>65.8404496610143</v>
      </c>
      <c r="MG44" s="1">
        <v>22.8145853332422</v>
      </c>
      <c r="MH44" s="1">
        <v>26.1786365115294</v>
      </c>
      <c r="MI44" s="1">
        <v>14.087800053403</v>
      </c>
      <c r="MJ44" s="1">
        <v>20.4369999408722</v>
      </c>
      <c r="MK44" s="1">
        <v>42.3875929690116</v>
      </c>
      <c r="ML44" s="1">
        <v>38.14253565227</v>
      </c>
      <c r="MM44" s="1">
        <v>37.4756956489927</v>
      </c>
    </row>
    <row r="45">
      <c r="A45" s="1">
        <v>2017.0</v>
      </c>
      <c r="B45" s="1">
        <v>8.0</v>
      </c>
      <c r="C45" s="1">
        <v>37.2234512266513</v>
      </c>
      <c r="D45" s="1">
        <v>51.6597776194511</v>
      </c>
      <c r="E45" s="1">
        <v>43.2025764325594</v>
      </c>
      <c r="F45" s="1">
        <v>115.295338035513</v>
      </c>
      <c r="G45" s="1">
        <v>149.496086784031</v>
      </c>
      <c r="H45" s="1">
        <v>68.6201396065063</v>
      </c>
      <c r="I45" s="1">
        <v>34.0451690552115</v>
      </c>
      <c r="J45" s="1">
        <v>92.5552438983148</v>
      </c>
      <c r="K45" s="1">
        <v>109.924129983653</v>
      </c>
      <c r="L45" s="1">
        <v>47.4880019985523</v>
      </c>
      <c r="M45" s="1">
        <v>55.5929325229956</v>
      </c>
      <c r="N45" s="1">
        <v>8.78047725841642</v>
      </c>
      <c r="O45" s="1">
        <v>33.9609403576572</v>
      </c>
      <c r="P45" s="1">
        <v>51.4709226082616</v>
      </c>
      <c r="Q45" s="1">
        <v>87.3707780153575</v>
      </c>
      <c r="R45" s="1">
        <v>46.3839132060175</v>
      </c>
      <c r="S45" s="1">
        <v>78.3520489703004</v>
      </c>
      <c r="T45" s="1">
        <v>72.7056388649943</v>
      </c>
      <c r="U45" s="1">
        <v>40.2265090654633</v>
      </c>
      <c r="V45" s="1">
        <v>59.9472641838656</v>
      </c>
      <c r="W45" s="1">
        <v>137.460389034599</v>
      </c>
      <c r="X45" s="1">
        <v>122.722081072424</v>
      </c>
      <c r="Y45" s="1">
        <v>117.280161681014</v>
      </c>
      <c r="Z45" s="1">
        <v>48.6171089669933</v>
      </c>
      <c r="AA45" s="1">
        <v>129.789032984959</v>
      </c>
      <c r="AB45" s="1">
        <v>35.3609126586189</v>
      </c>
      <c r="AC45" s="1">
        <v>122.125204440092</v>
      </c>
      <c r="AD45" s="1">
        <v>18.3132253973592</v>
      </c>
      <c r="AE45" s="1">
        <v>76.4517625667768</v>
      </c>
      <c r="AF45" s="1">
        <v>146.872104932663</v>
      </c>
      <c r="AG45" s="1">
        <v>82.0475131274554</v>
      </c>
      <c r="AH45" s="1">
        <v>77.1524267152427</v>
      </c>
      <c r="AI45" s="1">
        <v>526.376740165379</v>
      </c>
      <c r="AJ45" s="1">
        <v>225.00755025149</v>
      </c>
      <c r="AK45" s="1">
        <v>20.2899505006535</v>
      </c>
      <c r="AL45" s="1">
        <v>53.5164157673286</v>
      </c>
      <c r="AM45" s="1">
        <v>46.5399464909432</v>
      </c>
      <c r="AN45" s="1">
        <v>174.885276951048</v>
      </c>
      <c r="AO45" s="1">
        <v>28.9630106571585</v>
      </c>
      <c r="AP45" s="1">
        <v>35.1654557415311</v>
      </c>
      <c r="AQ45" s="1">
        <v>288.653476880944</v>
      </c>
      <c r="AR45" s="1">
        <v>42.9063414389953</v>
      </c>
      <c r="AS45" s="2">
        <v>1869.19727471677</v>
      </c>
      <c r="AT45" s="1">
        <v>349.221182987081</v>
      </c>
      <c r="AU45" s="1">
        <v>44.4349504183834</v>
      </c>
      <c r="AV45" s="1">
        <v>178.099130049996</v>
      </c>
      <c r="AW45" s="1">
        <v>26.7441302589748</v>
      </c>
      <c r="AX45" s="1">
        <v>35.4994260253454</v>
      </c>
      <c r="AY45" s="1">
        <v>88.0936457033216</v>
      </c>
      <c r="AZ45" s="1">
        <v>53.0806808191689</v>
      </c>
      <c r="BA45" s="1">
        <v>26.2428764448228</v>
      </c>
      <c r="BB45" s="1">
        <v>53.2169541450554</v>
      </c>
      <c r="BC45" s="1">
        <v>96.580021446266</v>
      </c>
      <c r="BD45" s="1">
        <v>126.964150771924</v>
      </c>
      <c r="BE45" s="1">
        <v>36.1854348389999</v>
      </c>
      <c r="BF45" s="1">
        <v>76.4298721497317</v>
      </c>
      <c r="BG45" s="1">
        <v>61.9750190248413</v>
      </c>
      <c r="BH45" s="1">
        <v>24.7269947978318</v>
      </c>
      <c r="BI45" s="1">
        <v>56.2509270867789</v>
      </c>
      <c r="BJ45" s="1">
        <v>165.639810219207</v>
      </c>
      <c r="BK45" s="1">
        <v>63.8598261951866</v>
      </c>
      <c r="BL45" s="1">
        <v>59.8319082771811</v>
      </c>
      <c r="BM45" s="1">
        <v>111.052006729155</v>
      </c>
      <c r="BN45" s="1">
        <v>33.8976231284812</v>
      </c>
      <c r="BO45" s="1">
        <v>93.9663495953259</v>
      </c>
      <c r="BP45" s="1">
        <v>6.4578608740931</v>
      </c>
      <c r="BQ45" s="1">
        <v>127.451052030308</v>
      </c>
      <c r="BR45" s="1">
        <v>38.5332147589118</v>
      </c>
      <c r="BS45" s="1">
        <v>23.0332126264195</v>
      </c>
      <c r="BT45" s="1">
        <v>72.8515119662688</v>
      </c>
      <c r="BU45" s="1">
        <v>35.0547121825334</v>
      </c>
      <c r="BV45" s="1">
        <v>140.677715465037</v>
      </c>
      <c r="BW45" s="1">
        <v>41.3864773925372</v>
      </c>
      <c r="BX45" s="1">
        <v>91.0309024245201</v>
      </c>
      <c r="BY45" s="1">
        <v>25.0387614187037</v>
      </c>
      <c r="BZ45" s="1">
        <v>14.9549782041947</v>
      </c>
      <c r="CA45" s="1">
        <v>27.2218715130886</v>
      </c>
      <c r="CB45" s="1">
        <v>63.4759032564463</v>
      </c>
      <c r="CC45" s="1">
        <v>61.8801734169762</v>
      </c>
      <c r="CD45" s="1">
        <v>79.1908184803481</v>
      </c>
      <c r="CE45" s="1">
        <v>56.571898558613</v>
      </c>
      <c r="CF45" s="1">
        <v>44.6890257005112</v>
      </c>
      <c r="CG45" s="1">
        <v>110.020757592934</v>
      </c>
      <c r="CH45" s="1">
        <v>50.8673876346909</v>
      </c>
      <c r="CI45" s="1">
        <v>69.0854922305345</v>
      </c>
      <c r="CJ45" s="1">
        <v>91.6100429873406</v>
      </c>
      <c r="CK45" s="1">
        <v>33.2684148567036</v>
      </c>
      <c r="CL45" s="1">
        <v>69.6010488591089</v>
      </c>
      <c r="CM45" s="1">
        <v>98.7029841796619</v>
      </c>
      <c r="CN45" s="1">
        <v>75.6441302092179</v>
      </c>
      <c r="CO45" s="1">
        <v>60.7435796855003</v>
      </c>
      <c r="CP45" s="1">
        <v>67.6331268721302</v>
      </c>
      <c r="CQ45" s="1">
        <v>72.9226152565501</v>
      </c>
      <c r="CR45" s="1">
        <v>63.648776093758</v>
      </c>
      <c r="CS45" s="1">
        <v>57.5780432327934</v>
      </c>
      <c r="CT45" s="1">
        <v>22.9300510651919</v>
      </c>
      <c r="CU45" s="1">
        <v>114.870118661696</v>
      </c>
      <c r="CV45" s="1">
        <v>31.9208529582666</v>
      </c>
      <c r="CW45" s="1">
        <v>121.138936968581</v>
      </c>
      <c r="CX45" s="1">
        <v>63.9583100755604</v>
      </c>
      <c r="CY45" s="1">
        <v>132.98112907818</v>
      </c>
      <c r="CZ45" s="1">
        <v>58.4255651283106</v>
      </c>
      <c r="DA45" s="1">
        <v>93.8844355604587</v>
      </c>
      <c r="DB45" s="1">
        <v>66.255817460252</v>
      </c>
      <c r="DC45" s="1">
        <v>49.2506721293985</v>
      </c>
      <c r="DD45" s="1">
        <v>66.8738970470419</v>
      </c>
      <c r="DE45" s="1">
        <v>51.652414194284</v>
      </c>
      <c r="DF45" s="1">
        <v>48.7340487603026</v>
      </c>
      <c r="DG45" s="1">
        <v>61.8972900099621</v>
      </c>
      <c r="DH45" s="1">
        <v>26.0376415513258</v>
      </c>
      <c r="DI45" s="1">
        <v>38.1247102488642</v>
      </c>
      <c r="DJ45" s="1">
        <v>21.0587240882686</v>
      </c>
      <c r="DK45" s="1">
        <v>51.375774471008</v>
      </c>
      <c r="DL45" s="1">
        <v>143.28106912238</v>
      </c>
      <c r="DM45" s="1">
        <v>7.4970829291916</v>
      </c>
      <c r="DN45" s="1">
        <v>17.3769962405768</v>
      </c>
      <c r="DO45" s="1">
        <v>13.4364791907979</v>
      </c>
      <c r="DP45" s="1">
        <v>184.911495409752</v>
      </c>
      <c r="DQ45" s="1">
        <v>24.0352895718587</v>
      </c>
      <c r="DR45" s="1">
        <v>118.237173495085</v>
      </c>
      <c r="DS45" s="1">
        <v>79.9055538332914</v>
      </c>
      <c r="DT45" s="1">
        <v>20.2670525797028</v>
      </c>
      <c r="DU45" s="1">
        <v>61.9842094320447</v>
      </c>
      <c r="DW45" s="1">
        <v>168.17955573534</v>
      </c>
      <c r="DX45" s="1">
        <v>111.683943903986</v>
      </c>
      <c r="DY45" s="1">
        <v>55.7589460074417</v>
      </c>
      <c r="DZ45" s="1">
        <v>43.1640327818647</v>
      </c>
      <c r="EA45" s="1">
        <v>23.3403952674961</v>
      </c>
      <c r="EB45" s="1">
        <v>30.7506977007883</v>
      </c>
      <c r="EC45" s="1">
        <v>46.7317131708344</v>
      </c>
      <c r="ED45" s="1">
        <v>66.9073958297062</v>
      </c>
      <c r="EE45" s="1">
        <v>42.4973252538727</v>
      </c>
      <c r="EF45" s="1">
        <v>191.324398712271</v>
      </c>
      <c r="EG45" s="1">
        <v>146.743883677035</v>
      </c>
      <c r="EH45" s="1">
        <v>34.815495172254</v>
      </c>
      <c r="EI45" s="1">
        <v>76.575572623603</v>
      </c>
      <c r="EJ45" s="1">
        <v>9.26007329274985</v>
      </c>
      <c r="EK45" s="1">
        <v>126.309841924111</v>
      </c>
      <c r="EL45" s="1">
        <v>35.8865756704611</v>
      </c>
      <c r="EM45" s="1">
        <v>46.9312425117936</v>
      </c>
      <c r="EN45" s="1">
        <v>113.279794297391</v>
      </c>
      <c r="EO45" s="1">
        <v>15.0875036536044</v>
      </c>
      <c r="EP45" s="1">
        <v>27.752129103067</v>
      </c>
      <c r="EQ45" s="1">
        <v>13.8027671545706</v>
      </c>
      <c r="ER45" s="1">
        <v>89.4115888195961</v>
      </c>
      <c r="ES45" s="1">
        <v>235.608273331865</v>
      </c>
      <c r="ET45" s="1">
        <v>97.4497231820352</v>
      </c>
      <c r="EU45" s="1">
        <v>59.2533650679251</v>
      </c>
      <c r="EV45" s="1">
        <v>112.118877998072</v>
      </c>
      <c r="EW45" s="1">
        <v>29.6909350395584</v>
      </c>
      <c r="EX45" s="1">
        <v>129.816701282239</v>
      </c>
      <c r="EY45" s="1">
        <v>36.8829987579697</v>
      </c>
      <c r="EZ45" s="1">
        <v>15.4607999045895</v>
      </c>
      <c r="FA45" s="1">
        <v>22.9052309487137</v>
      </c>
      <c r="FB45" s="1">
        <v>24.454959127311</v>
      </c>
      <c r="FC45" s="1">
        <v>107.217077172321</v>
      </c>
      <c r="FD45" s="1">
        <v>115.956175847389</v>
      </c>
      <c r="FE45" s="1">
        <v>23.6386245561674</v>
      </c>
      <c r="FF45" s="1">
        <v>32.1801174416975</v>
      </c>
      <c r="FG45" s="1">
        <v>108.306815545858</v>
      </c>
      <c r="FH45" s="1">
        <v>22.5217730222039</v>
      </c>
      <c r="FI45" s="1">
        <v>74.7704379326335</v>
      </c>
      <c r="FJ45" s="1">
        <v>49.5482030667699</v>
      </c>
      <c r="FK45" s="1">
        <v>12.8411776337656</v>
      </c>
      <c r="FL45" s="1">
        <v>13.6819219145656</v>
      </c>
      <c r="FM45" s="1">
        <v>80.4289906298929</v>
      </c>
      <c r="FN45" s="1">
        <v>94.2928999623203</v>
      </c>
      <c r="FO45" s="1">
        <v>12.7475212305142</v>
      </c>
      <c r="FP45" s="1">
        <v>64.7489130600639</v>
      </c>
      <c r="FQ45" s="1">
        <v>36.0529344432514</v>
      </c>
      <c r="FR45" s="1">
        <v>19.7752957015998</v>
      </c>
      <c r="FS45" s="1">
        <v>46.4062179886362</v>
      </c>
      <c r="FT45" s="1">
        <v>46.6888992693246</v>
      </c>
      <c r="FU45" s="1">
        <v>129.684559177558</v>
      </c>
      <c r="FV45" s="1">
        <v>71.2542017794137</v>
      </c>
      <c r="FW45" s="1">
        <v>248.208611858431</v>
      </c>
      <c r="FX45" s="1">
        <v>65.9580429706048</v>
      </c>
      <c r="FY45" s="1">
        <v>9.69401231025806</v>
      </c>
      <c r="FZ45" s="1">
        <v>49.6524251509423</v>
      </c>
      <c r="GA45" s="1">
        <v>58.8856960599194</v>
      </c>
      <c r="GB45" s="1">
        <v>125.939576575326</v>
      </c>
      <c r="GC45" s="1">
        <v>95.3996314280679</v>
      </c>
      <c r="GD45" s="1">
        <v>33.2462570187705</v>
      </c>
      <c r="GE45" s="1">
        <v>131.914092670696</v>
      </c>
      <c r="GF45" s="1">
        <v>36.6219511290404</v>
      </c>
      <c r="GG45" s="1">
        <v>141.695606150455</v>
      </c>
      <c r="GH45" s="1">
        <v>122.2128092051</v>
      </c>
      <c r="GI45" s="1">
        <v>36.2917434169432</v>
      </c>
      <c r="GJ45" s="1">
        <v>68.7007552678196</v>
      </c>
      <c r="GK45" s="1">
        <v>36.9512232032747</v>
      </c>
      <c r="GL45" s="1">
        <v>249.097174271293</v>
      </c>
      <c r="GM45" s="1">
        <v>41.9080204143875</v>
      </c>
      <c r="GN45" s="1">
        <v>69.0636245608476</v>
      </c>
      <c r="GO45" s="1">
        <v>130.896221593342</v>
      </c>
      <c r="GP45" s="1">
        <v>26.9984782260397</v>
      </c>
      <c r="GQ45" s="1">
        <v>37.4656721727433</v>
      </c>
      <c r="GR45" s="1">
        <v>18.7310473089789</v>
      </c>
      <c r="GS45" s="1">
        <v>41.4125749386846</v>
      </c>
      <c r="GT45" s="1">
        <v>47.775179142237</v>
      </c>
      <c r="GU45" s="1">
        <v>37.3154440714029</v>
      </c>
      <c r="GV45" s="1">
        <v>66.9279319911512</v>
      </c>
      <c r="GW45" s="1">
        <v>78.9107614928674</v>
      </c>
      <c r="GX45" s="1">
        <v>126.172292292323</v>
      </c>
      <c r="GY45" s="1">
        <v>28.92910006019</v>
      </c>
      <c r="GZ45" s="1">
        <v>22.3425313448355</v>
      </c>
      <c r="HA45" s="1">
        <v>31.0770912464883</v>
      </c>
      <c r="HB45" s="1">
        <v>29.4831903593306</v>
      </c>
      <c r="HC45" s="1">
        <v>172.376955778702</v>
      </c>
      <c r="HD45" s="1">
        <v>20.9518876703951</v>
      </c>
      <c r="HE45" s="1">
        <v>52.1849185403538</v>
      </c>
      <c r="HF45" s="1">
        <v>239.31000143662</v>
      </c>
      <c r="HG45" s="1">
        <v>20.9019347700982</v>
      </c>
      <c r="HH45" s="1">
        <v>101.432512824781</v>
      </c>
      <c r="HI45" s="1">
        <v>33.4802696553959</v>
      </c>
      <c r="HJ45" s="1">
        <v>71.4470430536748</v>
      </c>
      <c r="HK45" s="1">
        <v>47.167864573122</v>
      </c>
      <c r="HL45" s="1">
        <v>4.08245859340774</v>
      </c>
      <c r="HM45" s="1">
        <v>12.4661530761282</v>
      </c>
      <c r="HN45" s="1">
        <v>33.1245741591465</v>
      </c>
      <c r="HO45" s="1">
        <v>58.9432781037755</v>
      </c>
      <c r="HP45" s="1">
        <v>43.8464595529777</v>
      </c>
      <c r="HQ45" s="1">
        <v>200.461088761039</v>
      </c>
      <c r="HR45" s="1">
        <v>49.3130585089244</v>
      </c>
      <c r="HS45" s="1">
        <v>45.0616226081498</v>
      </c>
      <c r="HT45" s="1">
        <v>32.214703907829</v>
      </c>
      <c r="HU45" s="1">
        <v>35.832378754431</v>
      </c>
      <c r="HV45" s="1">
        <v>93.8873999416268</v>
      </c>
      <c r="HW45" s="1">
        <v>23.113554606603</v>
      </c>
      <c r="HX45" s="1">
        <v>48.5014702344727</v>
      </c>
      <c r="HY45" s="1">
        <v>75.2880377091436</v>
      </c>
      <c r="HZ45" s="1">
        <v>39.349069093583</v>
      </c>
      <c r="IA45" s="1">
        <v>141.638665634709</v>
      </c>
      <c r="IB45" s="1">
        <v>23.1701062812672</v>
      </c>
      <c r="IC45" s="1">
        <v>50.3844612365619</v>
      </c>
      <c r="ID45" s="1">
        <v>77.3339039596837</v>
      </c>
      <c r="IE45" s="1">
        <v>99.9668431645632</v>
      </c>
      <c r="IF45" s="1">
        <v>36.8968741467106</v>
      </c>
      <c r="IG45" s="1">
        <v>66.2896756957101</v>
      </c>
      <c r="IH45" s="1">
        <v>91.0239177931229</v>
      </c>
      <c r="II45" s="1">
        <v>27.5164260049152</v>
      </c>
      <c r="IJ45" s="1">
        <v>75.2495434145088</v>
      </c>
      <c r="IK45" s="1">
        <v>148.869662658368</v>
      </c>
      <c r="IL45" s="1">
        <v>62.8376433140247</v>
      </c>
      <c r="IM45" s="1">
        <v>34.4525225661179</v>
      </c>
      <c r="IN45" s="1">
        <v>42.9098340586239</v>
      </c>
      <c r="IO45" s="1">
        <v>474.464129904042</v>
      </c>
      <c r="IP45" s="1">
        <v>10.907368962536</v>
      </c>
      <c r="IQ45" s="1">
        <v>71.8443847538849</v>
      </c>
      <c r="IR45" s="1">
        <v>141.819933063602</v>
      </c>
      <c r="IS45" s="1">
        <v>222.622583248563</v>
      </c>
      <c r="IT45" s="1">
        <v>52.7182578722635</v>
      </c>
      <c r="IU45" s="1">
        <v>57.0074150149629</v>
      </c>
      <c r="IV45" s="1">
        <v>46.3993099319191</v>
      </c>
      <c r="IW45" s="1">
        <v>37.0785251308919</v>
      </c>
      <c r="IX45" s="1">
        <v>104.509550332699</v>
      </c>
      <c r="IY45" s="1">
        <v>93.903694376724</v>
      </c>
      <c r="IZ45" s="1">
        <v>52.2711830673182</v>
      </c>
      <c r="JA45" s="1">
        <v>124.148990473566</v>
      </c>
      <c r="JB45" s="1">
        <v>35.4849955401726</v>
      </c>
      <c r="JC45" s="1">
        <v>106.73539466885</v>
      </c>
      <c r="JD45" s="1">
        <v>141.391221263108</v>
      </c>
      <c r="JE45" s="1">
        <v>46.1165142338911</v>
      </c>
      <c r="JF45" s="1">
        <v>74.4738291913804</v>
      </c>
      <c r="JG45" s="1">
        <v>23.1035550064618</v>
      </c>
      <c r="JH45" s="1">
        <v>176.933028267979</v>
      </c>
      <c r="JI45" s="1">
        <v>116.236346772034</v>
      </c>
      <c r="JJ45" s="1">
        <v>132.538159859104</v>
      </c>
      <c r="JK45" s="1">
        <v>42.8507909636685</v>
      </c>
      <c r="JL45" s="1">
        <v>16.3286751396088</v>
      </c>
      <c r="JM45" s="1">
        <v>75.0660707702193</v>
      </c>
      <c r="JN45" s="1">
        <v>69.5965380926175</v>
      </c>
      <c r="JO45" s="1">
        <v>46.2021121536742</v>
      </c>
      <c r="JP45" s="1">
        <v>31.9804346880208</v>
      </c>
      <c r="JQ45" s="1">
        <v>172.504188077308</v>
      </c>
      <c r="JR45" s="1">
        <v>35.2504053577009</v>
      </c>
      <c r="JS45" s="1">
        <v>64.0112345940974</v>
      </c>
      <c r="JT45" s="1">
        <v>107.728719794157</v>
      </c>
      <c r="JU45" s="1">
        <v>53.3025908377642</v>
      </c>
      <c r="JV45" s="1">
        <v>66.6865691992051</v>
      </c>
      <c r="JW45" s="1">
        <v>48.1555199504864</v>
      </c>
      <c r="JX45" s="1">
        <v>173.848396904358</v>
      </c>
      <c r="JY45" s="1">
        <v>88.3544812950893</v>
      </c>
      <c r="JZ45" s="1">
        <v>88.0833472499068</v>
      </c>
      <c r="KA45" s="1">
        <v>39.4370792327936</v>
      </c>
      <c r="KB45" s="1">
        <v>97.1144702744483</v>
      </c>
      <c r="KC45" s="1">
        <v>49.7756451569651</v>
      </c>
      <c r="KD45" s="1">
        <v>109.580131369445</v>
      </c>
      <c r="KE45" s="1">
        <v>99.8513040957244</v>
      </c>
      <c r="KF45" s="1">
        <v>153.169564620308</v>
      </c>
      <c r="KG45" s="1">
        <v>47.6677029621386</v>
      </c>
      <c r="KH45" s="1">
        <v>32.6497125267187</v>
      </c>
      <c r="KI45" s="1">
        <v>179.041739754055</v>
      </c>
      <c r="KJ45" s="1">
        <v>57.8369535070398</v>
      </c>
      <c r="KK45" s="1">
        <v>76.9525702409093</v>
      </c>
      <c r="KL45" s="1">
        <v>51.0432828381576</v>
      </c>
      <c r="KM45" s="1">
        <v>54.2877092235385</v>
      </c>
      <c r="KN45" s="1">
        <v>42.4950416104899</v>
      </c>
      <c r="KO45" s="1">
        <v>66.2439727488502</v>
      </c>
      <c r="KP45" s="1">
        <v>19.5855319344952</v>
      </c>
      <c r="KQ45" s="1">
        <v>23.5247639804732</v>
      </c>
      <c r="KR45" s="1">
        <v>23.7908069340469</v>
      </c>
      <c r="KS45" s="1">
        <v>121.583660234932</v>
      </c>
      <c r="KT45" s="1">
        <v>38.7909174723137</v>
      </c>
      <c r="KU45" s="1">
        <v>55.4400859934352</v>
      </c>
      <c r="KV45" s="1">
        <v>54.7820878262018</v>
      </c>
      <c r="KW45" s="1">
        <v>66.4716220688092</v>
      </c>
      <c r="KX45" s="1">
        <v>104.447273481826</v>
      </c>
      <c r="KY45" s="1">
        <v>58.0548571359125</v>
      </c>
      <c r="KZ45" s="1">
        <v>7.78007633396146</v>
      </c>
      <c r="LA45" s="1">
        <v>51.5446905410995</v>
      </c>
      <c r="LB45" s="1">
        <v>37.4392060767483</v>
      </c>
      <c r="LC45" s="1">
        <v>46.9991874215093</v>
      </c>
      <c r="LD45" s="1">
        <v>51.5272621101643</v>
      </c>
      <c r="LE45" s="1">
        <v>127.651735327634</v>
      </c>
      <c r="LF45" s="1">
        <v>35.664257439667</v>
      </c>
      <c r="LG45" s="1">
        <v>39.2138335730207</v>
      </c>
      <c r="LH45" s="1">
        <v>52.4947886206752</v>
      </c>
      <c r="LI45" s="1">
        <v>36.0490283383939</v>
      </c>
      <c r="LJ45" s="1">
        <v>61.6025001691735</v>
      </c>
      <c r="LK45" s="1">
        <v>205.949786138955</v>
      </c>
      <c r="LL45" s="1">
        <v>54.409608984227</v>
      </c>
      <c r="LM45" s="1">
        <v>122.04969822538</v>
      </c>
      <c r="LN45" s="1">
        <v>175.030589860113</v>
      </c>
      <c r="LO45" s="1">
        <v>19.7213080619076</v>
      </c>
      <c r="LP45" s="1">
        <v>168.47924855235</v>
      </c>
      <c r="LQ45" s="1">
        <v>37.2432682926479</v>
      </c>
      <c r="LR45" s="1">
        <v>23.1480434251868</v>
      </c>
      <c r="LS45" s="1">
        <v>34.1911007841806</v>
      </c>
      <c r="LT45" s="1">
        <v>12.8975296057082</v>
      </c>
      <c r="LU45" s="1">
        <v>18.7495007180842</v>
      </c>
      <c r="LV45" s="1">
        <v>28.9591734665343</v>
      </c>
      <c r="LW45" s="1">
        <v>63.8975728451608</v>
      </c>
      <c r="LX45" s="1">
        <v>37.4975620433228</v>
      </c>
      <c r="LZ45" s="1">
        <v>194.974313712028</v>
      </c>
      <c r="MA45" s="1">
        <v>33.5597862705842</v>
      </c>
      <c r="MB45" s="1">
        <v>21.7924241269719</v>
      </c>
      <c r="MC45" s="1">
        <v>18.1151953990858</v>
      </c>
      <c r="MD45" s="1">
        <v>3.77606623619674</v>
      </c>
      <c r="ME45" s="1">
        <v>27.2972588535495</v>
      </c>
      <c r="MF45" s="1">
        <v>68.5193013577632</v>
      </c>
      <c r="MG45" s="1">
        <v>22.3469220256136</v>
      </c>
      <c r="MH45" s="1">
        <v>26.3730633524042</v>
      </c>
      <c r="MI45" s="1">
        <v>12.840819186427</v>
      </c>
      <c r="MJ45" s="1">
        <v>17.7891303352688</v>
      </c>
      <c r="MK45" s="1">
        <v>39.9096719384258</v>
      </c>
      <c r="ML45" s="1">
        <v>36.6126972808166</v>
      </c>
      <c r="MM45" s="1">
        <v>31.5765080443243</v>
      </c>
    </row>
    <row r="46">
      <c r="A46" s="1">
        <v>2017.0</v>
      </c>
      <c r="B46" s="1">
        <v>9.0</v>
      </c>
      <c r="C46" s="1">
        <v>37.0034119123987</v>
      </c>
      <c r="D46" s="1">
        <v>61.3464695445138</v>
      </c>
      <c r="E46" s="1">
        <v>45.63172389422</v>
      </c>
      <c r="F46" s="1">
        <v>120.645161148155</v>
      </c>
      <c r="G46" s="1">
        <v>152.390999984741</v>
      </c>
      <c r="H46" s="1">
        <v>72.7997975948894</v>
      </c>
      <c r="I46" s="1">
        <v>35.0115724695201</v>
      </c>
      <c r="J46" s="1">
        <v>92.4163697181952</v>
      </c>
      <c r="K46" s="1">
        <v>113.390250015259</v>
      </c>
      <c r="L46" s="1">
        <v>48.1166312012691</v>
      </c>
      <c r="M46" s="1">
        <v>55.9495998568027</v>
      </c>
      <c r="N46" s="1">
        <v>8.78645629952031</v>
      </c>
      <c r="O46" s="1">
        <v>34.8377807718204</v>
      </c>
      <c r="P46" s="1">
        <v>49.6199409367029</v>
      </c>
      <c r="Q46" s="1">
        <v>80.9109231570282</v>
      </c>
      <c r="R46" s="1">
        <v>47.2464999198914</v>
      </c>
      <c r="S46" s="1">
        <v>76.2585964751297</v>
      </c>
      <c r="T46" s="1">
        <v>75.7817065811619</v>
      </c>
      <c r="U46" s="1">
        <v>43.0652398304341</v>
      </c>
      <c r="V46" s="1">
        <v>61.9103400006564</v>
      </c>
      <c r="W46" s="1">
        <v>148.572579967116</v>
      </c>
      <c r="X46" s="1">
        <v>120.881893289021</v>
      </c>
      <c r="Y46" s="1">
        <v>118.75781592242</v>
      </c>
      <c r="Z46" s="1">
        <v>48.5236374855042</v>
      </c>
      <c r="AA46" s="1">
        <v>134.308504243403</v>
      </c>
      <c r="AB46" s="1">
        <v>35.6070953355863</v>
      </c>
      <c r="AC46" s="1">
        <v>124.427166044108</v>
      </c>
      <c r="AD46" s="1">
        <v>19.0864931253319</v>
      </c>
      <c r="AE46" s="1">
        <v>81.4607749295542</v>
      </c>
      <c r="AF46" s="1">
        <v>141.986944715633</v>
      </c>
      <c r="AG46" s="1">
        <v>85.3465713458452</v>
      </c>
      <c r="AH46" s="1">
        <v>78.6506572447346</v>
      </c>
      <c r="AI46" s="1">
        <v>559.02875213623</v>
      </c>
      <c r="AJ46" s="1">
        <v>234.406219017159</v>
      </c>
      <c r="AK46" s="1">
        <v>20.5650718969921</v>
      </c>
      <c r="AL46" s="1">
        <v>55.9604462220764</v>
      </c>
      <c r="AM46" s="1">
        <v>43.3351005781475</v>
      </c>
      <c r="AN46" s="1">
        <v>173.525895235722</v>
      </c>
      <c r="AO46" s="1">
        <v>28.7779479520821</v>
      </c>
      <c r="AP46" s="1">
        <v>38.288111717822</v>
      </c>
      <c r="AQ46" s="1">
        <v>319.579499053955</v>
      </c>
      <c r="AR46" s="1">
        <v>42.0983208964706</v>
      </c>
      <c r="AS46" s="2">
        <v>1831.55334981739</v>
      </c>
      <c r="AT46" s="1">
        <v>356.386103558036</v>
      </c>
      <c r="AU46" s="1">
        <v>48.4171109170885</v>
      </c>
      <c r="AV46" s="1">
        <v>180.31900100708</v>
      </c>
      <c r="AW46" s="1">
        <v>28.6602499961853</v>
      </c>
      <c r="AX46" s="1">
        <v>38.0993966256709</v>
      </c>
      <c r="AY46" s="1">
        <v>88.2129119134865</v>
      </c>
      <c r="AZ46" s="1">
        <v>54.547681285475</v>
      </c>
      <c r="BA46" s="1">
        <v>26.2488808541403</v>
      </c>
      <c r="BB46" s="1">
        <v>53.4347137267938</v>
      </c>
      <c r="BC46" s="1">
        <v>102.770641447082</v>
      </c>
      <c r="BD46" s="1">
        <v>123.432540854278</v>
      </c>
      <c r="BE46" s="1">
        <v>36.9402502059937</v>
      </c>
      <c r="BF46" s="1">
        <v>76.9951416769676</v>
      </c>
      <c r="BG46" s="1">
        <v>60.3539264398041</v>
      </c>
      <c r="BH46" s="1">
        <v>27.664617850849</v>
      </c>
      <c r="BI46" s="1">
        <v>61.1550925632549</v>
      </c>
      <c r="BJ46" s="1">
        <v>171.967532132409</v>
      </c>
      <c r="BK46" s="1">
        <v>62.0951532391595</v>
      </c>
      <c r="BL46" s="1">
        <v>60.4136253031608</v>
      </c>
      <c r="BM46" s="1">
        <v>109.543603737778</v>
      </c>
      <c r="BN46" s="1">
        <v>32.0855509112835</v>
      </c>
      <c r="BO46" s="1">
        <v>98.5655466637009</v>
      </c>
      <c r="BP46" s="1">
        <v>6.23849498033523</v>
      </c>
      <c r="BQ46" s="1">
        <v>135.700232466512</v>
      </c>
      <c r="BR46" s="1">
        <v>38.4178914205687</v>
      </c>
      <c r="BS46" s="1">
        <v>23.6525697443131</v>
      </c>
      <c r="BT46" s="1">
        <v>70.8885194247974</v>
      </c>
      <c r="BU46" s="1">
        <v>37.2798904793456</v>
      </c>
      <c r="BV46" s="1">
        <v>144.631973514671</v>
      </c>
      <c r="BW46" s="1">
        <v>36.9220840614415</v>
      </c>
      <c r="BX46" s="1">
        <v>94.6219958024706</v>
      </c>
      <c r="BY46" s="1">
        <v>25.8970443347579</v>
      </c>
      <c r="BZ46" s="1">
        <v>15.7737972748322</v>
      </c>
      <c r="CA46" s="1">
        <v>27.757669512152</v>
      </c>
      <c r="CB46" s="1">
        <v>64.9786808319695</v>
      </c>
      <c r="CC46" s="1">
        <v>64.1590057302845</v>
      </c>
      <c r="CD46" s="1">
        <v>83.9139732142864</v>
      </c>
      <c r="CE46" s="1">
        <v>56.8749698544154</v>
      </c>
      <c r="CF46" s="1">
        <v>44.2767923359754</v>
      </c>
      <c r="CG46" s="1">
        <v>107.220008610839</v>
      </c>
      <c r="CH46" s="1">
        <v>51.0845095818229</v>
      </c>
      <c r="CI46" s="1">
        <v>70.4198166174549</v>
      </c>
      <c r="CJ46" s="1">
        <v>88.146618804882</v>
      </c>
      <c r="CK46" s="1">
        <v>34.3057921136397</v>
      </c>
      <c r="CL46" s="1">
        <v>73.7760027022742</v>
      </c>
      <c r="CM46" s="1">
        <v>94.2786594280101</v>
      </c>
      <c r="CN46" s="1">
        <v>83.6720003128052</v>
      </c>
      <c r="CO46" s="1">
        <v>64.1998709168373</v>
      </c>
      <c r="CP46" s="1">
        <v>65.8839609464022</v>
      </c>
      <c r="CQ46" s="1">
        <v>73.5974001768428</v>
      </c>
      <c r="CR46" s="1">
        <v>63.7650715373031</v>
      </c>
      <c r="CS46" s="1">
        <v>58.9512497901917</v>
      </c>
      <c r="CT46" s="1">
        <v>24.8268425814655</v>
      </c>
      <c r="CU46" s="1">
        <v>115.809763373903</v>
      </c>
      <c r="CV46" s="1">
        <v>34.1927737824337</v>
      </c>
      <c r="CW46" s="1">
        <v>120.837888003425</v>
      </c>
      <c r="CX46" s="1">
        <v>64.0495275171197</v>
      </c>
      <c r="CY46" s="1">
        <v>104.389985747005</v>
      </c>
      <c r="CZ46" s="1">
        <v>58.4453853805421</v>
      </c>
      <c r="DA46" s="1">
        <v>99.8235400921235</v>
      </c>
      <c r="DB46" s="1">
        <v>68.1614857917539</v>
      </c>
      <c r="DC46" s="1">
        <v>51.514981068712</v>
      </c>
      <c r="DD46" s="1">
        <v>70.4438292953269</v>
      </c>
      <c r="DE46" s="1">
        <v>51.3175712306321</v>
      </c>
      <c r="DF46" s="1">
        <v>48.6969078557539</v>
      </c>
      <c r="DG46" s="1">
        <v>64.5288116296811</v>
      </c>
      <c r="DH46" s="1">
        <v>26.3371839129042</v>
      </c>
      <c r="DI46" s="1">
        <v>37.2795837402344</v>
      </c>
      <c r="DJ46" s="1">
        <v>20.8561810715716</v>
      </c>
      <c r="DK46" s="1">
        <v>52.5998303672637</v>
      </c>
      <c r="DL46" s="1">
        <v>140.058735627372</v>
      </c>
      <c r="DM46" s="1">
        <v>8.06057953681431</v>
      </c>
      <c r="DN46" s="1">
        <v>18.0337325633614</v>
      </c>
      <c r="DO46" s="1">
        <v>13.1176339667391</v>
      </c>
      <c r="DP46" s="1">
        <v>192.736690336444</v>
      </c>
      <c r="DQ46" s="1">
        <v>23.3885423458641</v>
      </c>
      <c r="DR46" s="1">
        <v>117.826749801636</v>
      </c>
      <c r="DS46" s="1">
        <v>81.7579778173074</v>
      </c>
      <c r="DT46" s="1">
        <v>20.2360793793254</v>
      </c>
      <c r="DU46" s="1">
        <v>65.6825955410803</v>
      </c>
      <c r="DW46" s="1">
        <v>169.891112133024</v>
      </c>
      <c r="DX46" s="1">
        <v>109.563137691454</v>
      </c>
      <c r="DY46" s="1">
        <v>62.7905874056103</v>
      </c>
      <c r="DZ46" s="1">
        <v>41.3839264979871</v>
      </c>
      <c r="EA46" s="1">
        <v>23.9542355317351</v>
      </c>
      <c r="EB46" s="1">
        <v>33.9461412672103</v>
      </c>
      <c r="EC46" s="1">
        <v>47.1088890577985</v>
      </c>
      <c r="ED46" s="1">
        <v>71.5075561501596</v>
      </c>
      <c r="EE46" s="1">
        <v>43.4645726800633</v>
      </c>
      <c r="EF46" s="1">
        <v>193.302838429016</v>
      </c>
      <c r="EG46" s="1">
        <v>153.300781360292</v>
      </c>
      <c r="EH46" s="1">
        <v>37.143417279458</v>
      </c>
      <c r="EI46" s="1">
        <v>74.265308410558</v>
      </c>
      <c r="EJ46" s="1">
        <v>9.36337247426639</v>
      </c>
      <c r="EK46" s="1">
        <v>133.239686086109</v>
      </c>
      <c r="EL46" s="1">
        <v>38.1076323873466</v>
      </c>
      <c r="EM46" s="1">
        <v>45.7855953293267</v>
      </c>
      <c r="EN46" s="1">
        <v>114.607340242169</v>
      </c>
      <c r="EO46" s="1">
        <v>15.5247192891008</v>
      </c>
      <c r="EP46" s="1">
        <v>26.1648344325249</v>
      </c>
      <c r="EQ46" s="1">
        <v>14.0144366446151</v>
      </c>
      <c r="ER46" s="1">
        <v>91.5864214879135</v>
      </c>
      <c r="ES46" s="1">
        <v>234.686974166611</v>
      </c>
      <c r="ET46" s="1">
        <v>99.2072208855695</v>
      </c>
      <c r="EU46" s="1">
        <v>60.2567170559512</v>
      </c>
      <c r="EV46" s="1">
        <v>117.852725568653</v>
      </c>
      <c r="EW46" s="1">
        <v>30.4888334126266</v>
      </c>
      <c r="EX46" s="1">
        <v>135.597923437828</v>
      </c>
      <c r="EY46" s="1">
        <v>38.528483517207</v>
      </c>
      <c r="EZ46" s="1">
        <v>15.3783418418</v>
      </c>
      <c r="FA46" s="1">
        <v>25.0866702709266</v>
      </c>
      <c r="FB46" s="1">
        <v>25.8319464267899</v>
      </c>
      <c r="FC46" s="1">
        <v>114.739666366577</v>
      </c>
      <c r="FD46" s="1">
        <v>120.41503374805</v>
      </c>
      <c r="FE46" s="1">
        <v>23.4352317262163</v>
      </c>
      <c r="FF46" s="1">
        <v>33.2002433429462</v>
      </c>
      <c r="FG46" s="1">
        <v>108.201025557629</v>
      </c>
      <c r="FH46" s="1">
        <v>22.4822979621127</v>
      </c>
      <c r="FI46" s="1">
        <v>74.9216828868854</v>
      </c>
      <c r="FJ46" s="1">
        <v>47.9009687277477</v>
      </c>
      <c r="FK46" s="1">
        <v>12.8777949405104</v>
      </c>
      <c r="FL46" s="1">
        <v>13.6867753726297</v>
      </c>
      <c r="FM46" s="1">
        <v>87.34119648873</v>
      </c>
      <c r="FN46" s="1">
        <v>93.2953351698197</v>
      </c>
      <c r="FO46" s="1">
        <v>12.7924555986632</v>
      </c>
      <c r="FP46" s="1">
        <v>70.3999992370605</v>
      </c>
      <c r="FQ46" s="1">
        <v>36.3816734363764</v>
      </c>
      <c r="FR46" s="1">
        <v>18.1291461530052</v>
      </c>
      <c r="FS46" s="1">
        <v>45.5642170753868</v>
      </c>
      <c r="FT46" s="1">
        <v>45.2676174708179</v>
      </c>
      <c r="FU46" s="1">
        <v>128.297761009312</v>
      </c>
      <c r="FV46" s="1">
        <v>73.4503578165294</v>
      </c>
      <c r="FW46" s="1">
        <v>252.174036905711</v>
      </c>
      <c r="FX46" s="1">
        <v>67.9869442292205</v>
      </c>
      <c r="FY46" s="1">
        <v>10.7802602745454</v>
      </c>
      <c r="FZ46" s="1">
        <v>49.8016701770143</v>
      </c>
      <c r="GA46" s="1">
        <v>63.6926678709824</v>
      </c>
      <c r="GB46" s="1">
        <v>133.646600462775</v>
      </c>
      <c r="GC46" s="1">
        <v>99.8755287719355</v>
      </c>
      <c r="GD46" s="1">
        <v>33.7183402284188</v>
      </c>
      <c r="GE46" s="1">
        <v>133.15360916714</v>
      </c>
      <c r="GF46" s="1">
        <v>39.1774752224134</v>
      </c>
      <c r="GG46" s="1">
        <v>144.04598082478</v>
      </c>
      <c r="GH46" s="1">
        <v>127.636544112525</v>
      </c>
      <c r="GI46" s="1">
        <v>34.3127091796083</v>
      </c>
      <c r="GJ46" s="1">
        <v>66.9111194247946</v>
      </c>
      <c r="GK46" s="1">
        <v>38.1522661735069</v>
      </c>
      <c r="GL46" s="1">
        <v>252.668749237061</v>
      </c>
      <c r="GM46" s="1">
        <v>42.8354198599626</v>
      </c>
      <c r="GN46" s="1">
        <v>72.4172258229683</v>
      </c>
      <c r="GO46" s="1">
        <v>133.758099157826</v>
      </c>
      <c r="GP46" s="1">
        <v>28.0000000476837</v>
      </c>
      <c r="GQ46" s="1">
        <v>36.6408778617504</v>
      </c>
      <c r="GR46" s="1">
        <v>18.6093079559985</v>
      </c>
      <c r="GS46" s="1">
        <v>42.5899610319217</v>
      </c>
      <c r="GT46" s="1">
        <v>49.6783675966061</v>
      </c>
      <c r="GU46" s="1">
        <v>37.5415719195451</v>
      </c>
      <c r="GV46" s="1">
        <v>68.5463904617754</v>
      </c>
      <c r="GW46" s="1">
        <v>76.7567560917529</v>
      </c>
      <c r="GX46" s="1">
        <v>121.801341913454</v>
      </c>
      <c r="GY46" s="1">
        <v>34.003370351283</v>
      </c>
      <c r="GZ46" s="1">
        <v>22.3923675777252</v>
      </c>
      <c r="HA46" s="1">
        <v>31.1496520764456</v>
      </c>
      <c r="HB46" s="1">
        <v>30.6660980375037</v>
      </c>
      <c r="HC46" s="1">
        <v>181.613500595093</v>
      </c>
      <c r="HD46" s="1">
        <v>20.7873708729094</v>
      </c>
      <c r="HE46" s="1">
        <v>48.892124974875</v>
      </c>
      <c r="HF46" s="1">
        <v>244.270610891815</v>
      </c>
      <c r="HG46" s="1">
        <v>20.1999461754261</v>
      </c>
      <c r="HH46" s="1">
        <v>110.201927834352</v>
      </c>
      <c r="HI46" s="1">
        <v>33.6135071541541</v>
      </c>
      <c r="HJ46" s="1">
        <v>72.3103122107914</v>
      </c>
      <c r="HK46" s="1">
        <v>46.1608160006406</v>
      </c>
      <c r="HL46" s="1">
        <v>4.30835899122272</v>
      </c>
      <c r="HM46" s="1">
        <v>12.1309762546548</v>
      </c>
      <c r="HN46" s="1">
        <v>34.9774665936545</v>
      </c>
      <c r="HO46" s="1">
        <v>56.6801597455712</v>
      </c>
      <c r="HP46" s="1">
        <v>44.3711792084519</v>
      </c>
      <c r="HQ46" s="1">
        <v>205.739250564575</v>
      </c>
      <c r="HR46" s="1">
        <v>51.2962521286718</v>
      </c>
      <c r="HS46" s="1">
        <v>47.0238902918426</v>
      </c>
      <c r="HT46" s="1">
        <v>34.1626100963598</v>
      </c>
      <c r="HU46" s="1">
        <v>35.9570454894222</v>
      </c>
      <c r="HV46" s="1">
        <v>92.2675530564173</v>
      </c>
      <c r="HW46" s="1">
        <v>24.3799564593054</v>
      </c>
      <c r="HX46" s="1">
        <v>47.3944971934882</v>
      </c>
      <c r="HY46" s="1">
        <v>76.0609783872728</v>
      </c>
      <c r="HZ46" s="1">
        <v>38.3227887897591</v>
      </c>
      <c r="IA46" s="1">
        <v>151.034880279092</v>
      </c>
      <c r="IB46" s="1">
        <v>23.9909110147862</v>
      </c>
      <c r="IC46" s="1">
        <v>52.6689030041516</v>
      </c>
      <c r="ID46" s="1">
        <v>77.3187818334828</v>
      </c>
      <c r="IE46" s="1">
        <v>99.8483204639399</v>
      </c>
      <c r="IF46" s="1">
        <v>38.7269405075674</v>
      </c>
      <c r="IG46" s="1">
        <v>65.5773378131694</v>
      </c>
      <c r="IH46" s="1">
        <v>93.7904390230709</v>
      </c>
      <c r="II46" s="1">
        <v>27.7281873934966</v>
      </c>
      <c r="IJ46" s="1">
        <v>73.5019135865316</v>
      </c>
      <c r="IK46" s="1">
        <v>157.630354130115</v>
      </c>
      <c r="IL46" s="1">
        <v>65.937590404211</v>
      </c>
      <c r="IM46" s="1">
        <v>35.9412803081177</v>
      </c>
      <c r="IN46" s="1">
        <v>42.3239230413811</v>
      </c>
      <c r="IO46" s="1">
        <v>450.723250579834</v>
      </c>
      <c r="IP46" s="1">
        <v>10.700969177658</v>
      </c>
      <c r="IQ46" s="1">
        <v>77.0854875944504</v>
      </c>
      <c r="IR46" s="1">
        <v>149.883702343109</v>
      </c>
      <c r="IS46" s="1">
        <v>228.118353589739</v>
      </c>
      <c r="IT46" s="1">
        <v>56.8447841078373</v>
      </c>
      <c r="IU46" s="1">
        <v>58.4288974131381</v>
      </c>
      <c r="IV46" s="1">
        <v>46.7794058891656</v>
      </c>
      <c r="IW46" s="1">
        <v>37.0105573899942</v>
      </c>
      <c r="IX46" s="1">
        <v>108.445583706384</v>
      </c>
      <c r="IY46" s="1">
        <v>85.4680750986767</v>
      </c>
      <c r="IZ46" s="1">
        <v>54.6370209713871</v>
      </c>
      <c r="JA46" s="1">
        <v>123.126407161835</v>
      </c>
      <c r="JB46" s="1">
        <v>36.3776614033149</v>
      </c>
      <c r="JC46" s="1">
        <v>108.002326102246</v>
      </c>
      <c r="JD46" s="1">
        <v>144.490222346905</v>
      </c>
      <c r="JE46" s="1">
        <v>46.3562157337483</v>
      </c>
      <c r="JF46" s="1">
        <v>75.2482349925594</v>
      </c>
      <c r="JG46" s="1">
        <v>23.5896397360299</v>
      </c>
      <c r="JH46" s="1">
        <v>181.891356491011</v>
      </c>
      <c r="JI46" s="1">
        <v>123.641606538288</v>
      </c>
      <c r="JJ46" s="1">
        <v>130.944117292827</v>
      </c>
      <c r="JK46" s="1">
        <v>44.2282012373055</v>
      </c>
      <c r="JL46" s="1">
        <v>16.0596375927097</v>
      </c>
      <c r="JM46" s="1">
        <v>71.8455436278196</v>
      </c>
      <c r="JN46" s="1">
        <v>71.683645247405</v>
      </c>
      <c r="JO46" s="1">
        <v>48.2952154702821</v>
      </c>
      <c r="JP46" s="1">
        <v>33.0052126391613</v>
      </c>
      <c r="JQ46" s="1">
        <v>186.097445881701</v>
      </c>
      <c r="JR46" s="1">
        <v>32.9058465629724</v>
      </c>
      <c r="JS46" s="1">
        <v>65.7984736138603</v>
      </c>
      <c r="JT46" s="1">
        <v>102.582655936223</v>
      </c>
      <c r="JU46" s="1">
        <v>54.6690650083388</v>
      </c>
      <c r="JV46" s="1">
        <v>69.6738884395158</v>
      </c>
      <c r="JW46" s="1">
        <v>51.1961524065943</v>
      </c>
      <c r="JX46" s="1">
        <v>176.707567629711</v>
      </c>
      <c r="JY46" s="1">
        <v>94.8905081325779</v>
      </c>
      <c r="JZ46" s="1">
        <v>91.3296975415001</v>
      </c>
      <c r="KA46" s="1">
        <v>39.3910697243219</v>
      </c>
      <c r="KB46" s="1">
        <v>99.6097348675106</v>
      </c>
      <c r="KC46" s="1">
        <v>53.3947674453135</v>
      </c>
      <c r="KD46" s="1">
        <v>110.202686555016</v>
      </c>
      <c r="KE46" s="1">
        <v>104.318250274658</v>
      </c>
      <c r="KF46" s="1">
        <v>154.573000717163</v>
      </c>
      <c r="KG46" s="1">
        <v>49.0076879642909</v>
      </c>
      <c r="KH46" s="1">
        <v>32.4895419061986</v>
      </c>
      <c r="KI46" s="1">
        <v>184.261999511719</v>
      </c>
      <c r="KJ46" s="1">
        <v>57.6638448403898</v>
      </c>
      <c r="KK46" s="1">
        <v>79.4152271439919</v>
      </c>
      <c r="KL46" s="1">
        <v>51.584752695419</v>
      </c>
      <c r="KM46" s="1">
        <v>55.4269222532082</v>
      </c>
      <c r="KN46" s="1">
        <v>42.4175634215324</v>
      </c>
      <c r="KO46" s="1">
        <v>68.3887423298394</v>
      </c>
      <c r="KP46" s="1">
        <v>19.873488417974</v>
      </c>
      <c r="KQ46" s="1">
        <v>23.4227039351896</v>
      </c>
      <c r="KR46" s="1">
        <v>24.9257597149915</v>
      </c>
      <c r="KS46" s="1">
        <v>133.322011617823</v>
      </c>
      <c r="KT46" s="1">
        <v>38.990351475333</v>
      </c>
      <c r="KU46" s="1">
        <v>56.8122731805728</v>
      </c>
      <c r="KV46" s="1">
        <v>57.8847242793639</v>
      </c>
      <c r="KW46" s="1">
        <v>66.5090635807867</v>
      </c>
      <c r="KX46" s="1">
        <v>105.684358803502</v>
      </c>
      <c r="KY46" s="1">
        <v>60.8919685173198</v>
      </c>
      <c r="KZ46" s="1">
        <v>8.56085397021452</v>
      </c>
      <c r="LA46" s="1">
        <v>51.2330854131601</v>
      </c>
      <c r="LB46" s="1">
        <v>40.1598751024197</v>
      </c>
      <c r="LC46" s="1">
        <v>47.1995648722104</v>
      </c>
      <c r="LD46" s="1">
        <v>53.4443343991149</v>
      </c>
      <c r="LE46" s="1">
        <v>129.855639072009</v>
      </c>
      <c r="LF46" s="1">
        <v>35.2302901448191</v>
      </c>
      <c r="LG46" s="1">
        <v>38.1268105396222</v>
      </c>
      <c r="LH46" s="1">
        <v>52.0962230389298</v>
      </c>
      <c r="LI46" s="1">
        <v>31.7105870556196</v>
      </c>
      <c r="LJ46" s="1">
        <v>62.4471254348755</v>
      </c>
      <c r="LK46" s="1">
        <v>203.354358290161</v>
      </c>
      <c r="LL46" s="1">
        <v>53.6246710335404</v>
      </c>
      <c r="LM46" s="1">
        <v>126.040449564844</v>
      </c>
      <c r="LN46" s="1">
        <v>172.682619520704</v>
      </c>
      <c r="LO46" s="1">
        <v>19.4245835323329</v>
      </c>
      <c r="LP46" s="1">
        <v>170.029496448176</v>
      </c>
      <c r="LQ46" s="1">
        <v>37.698376166041</v>
      </c>
      <c r="LR46" s="1">
        <v>21.4510001659393</v>
      </c>
      <c r="LS46" s="1">
        <v>33.7869186668384</v>
      </c>
      <c r="LT46" s="1">
        <v>12.7792795925883</v>
      </c>
      <c r="LU46" s="1">
        <v>20.1640822922949</v>
      </c>
      <c r="LV46" s="1">
        <v>31.893787356734</v>
      </c>
      <c r="LW46" s="1">
        <v>71.7811783870743</v>
      </c>
      <c r="LX46" s="1">
        <v>37.3384376547371</v>
      </c>
      <c r="LZ46" s="1">
        <v>192.695683377657</v>
      </c>
      <c r="MA46" s="1">
        <v>35.3287500762829</v>
      </c>
      <c r="MB46" s="1">
        <v>22.2682457417245</v>
      </c>
      <c r="MC46" s="1">
        <v>18.4044723542285</v>
      </c>
      <c r="MD46" s="1">
        <v>3.75451382175997</v>
      </c>
      <c r="ME46" s="1">
        <v>27.4271742359116</v>
      </c>
      <c r="MF46" s="1">
        <v>68.8414051220968</v>
      </c>
      <c r="MG46" s="1">
        <v>19.6823515036352</v>
      </c>
      <c r="MH46" s="1">
        <v>29.8152997519238</v>
      </c>
      <c r="MI46" s="1">
        <v>11.8210889544756</v>
      </c>
      <c r="MJ46" s="1">
        <v>16.9812501907349</v>
      </c>
      <c r="MK46" s="1">
        <v>40.4799934385478</v>
      </c>
      <c r="ML46" s="1">
        <v>37.7662608650535</v>
      </c>
      <c r="MM46" s="1">
        <v>34.2083262880724</v>
      </c>
    </row>
    <row r="47">
      <c r="A47" s="1">
        <v>2017.0</v>
      </c>
      <c r="B47" s="1">
        <v>10.0</v>
      </c>
      <c r="C47" s="1">
        <v>36.9396170474139</v>
      </c>
      <c r="D47" s="1">
        <v>66.7145300415114</v>
      </c>
      <c r="E47" s="1">
        <v>48.3233519909488</v>
      </c>
      <c r="F47" s="1">
        <v>124.229112692436</v>
      </c>
      <c r="G47" s="1">
        <v>160.067500027743</v>
      </c>
      <c r="H47" s="1">
        <v>77.3896819409964</v>
      </c>
      <c r="I47" s="1">
        <v>35.0893189001523</v>
      </c>
      <c r="J47" s="1">
        <v>98.145017606668</v>
      </c>
      <c r="K47" s="1">
        <v>118.525681929155</v>
      </c>
      <c r="L47" s="1">
        <v>49.0665200196879</v>
      </c>
      <c r="M47" s="1">
        <v>56.249026984451</v>
      </c>
      <c r="N47" s="1">
        <v>8.72123657966448</v>
      </c>
      <c r="O47" s="1">
        <v>35.1899106659324</v>
      </c>
      <c r="P47" s="1">
        <v>52.300281489476</v>
      </c>
      <c r="Q47" s="1">
        <v>84.7019444403374</v>
      </c>
      <c r="R47" s="1">
        <v>51.3825000416149</v>
      </c>
      <c r="S47" s="1">
        <v>78.5106093439179</v>
      </c>
      <c r="T47" s="1">
        <v>79.491292360347</v>
      </c>
      <c r="U47" s="1">
        <v>49.9695813097573</v>
      </c>
      <c r="V47" s="1">
        <v>64.5096080842927</v>
      </c>
      <c r="W47" s="1">
        <v>146.886610595818</v>
      </c>
      <c r="X47" s="1">
        <v>132.330937138793</v>
      </c>
      <c r="Y47" s="1">
        <v>116.338381910197</v>
      </c>
      <c r="Z47" s="1">
        <v>50.00649989735</v>
      </c>
      <c r="AA47" s="1">
        <v>138.979630748594</v>
      </c>
      <c r="AB47" s="1">
        <v>35.8887294739607</v>
      </c>
      <c r="AC47" s="1">
        <v>129.725936091367</v>
      </c>
      <c r="AD47" s="1">
        <v>20.1432405246108</v>
      </c>
      <c r="AE47" s="1">
        <v>81.128648292206</v>
      </c>
      <c r="AF47" s="1">
        <v>140.73560483763</v>
      </c>
      <c r="AG47" s="1">
        <v>89.5189423500156</v>
      </c>
      <c r="AH47" s="1">
        <v>83.6352193533299</v>
      </c>
      <c r="AI47" s="1">
        <v>593.710227272727</v>
      </c>
      <c r="AJ47" s="1">
        <v>245.928917732649</v>
      </c>
      <c r="AK47" s="1">
        <v>22.3992804855561</v>
      </c>
      <c r="AL47" s="1">
        <v>56.0201364605725</v>
      </c>
      <c r="AM47" s="1">
        <v>43.9022193825754</v>
      </c>
      <c r="AN47" s="1">
        <v>179.077512535306</v>
      </c>
      <c r="AO47" s="1">
        <v>30.0915239077994</v>
      </c>
      <c r="AP47" s="1">
        <v>39.1083770784994</v>
      </c>
      <c r="AQ47" s="1">
        <v>326.095454822887</v>
      </c>
      <c r="AR47" s="1">
        <v>43.4735372769391</v>
      </c>
      <c r="AS47" s="2">
        <v>1897.61443697391</v>
      </c>
      <c r="AT47" s="1">
        <v>390.759492657913</v>
      </c>
      <c r="AU47" s="1">
        <v>49.7437149024936</v>
      </c>
      <c r="AV47" s="1">
        <v>187.601364135742</v>
      </c>
      <c r="AW47" s="1">
        <v>29.2506818337874</v>
      </c>
      <c r="AX47" s="1">
        <v>40.9716143660082</v>
      </c>
      <c r="AY47" s="1">
        <v>90.916783246717</v>
      </c>
      <c r="AZ47" s="1">
        <v>57.7579564528156</v>
      </c>
      <c r="BA47" s="1">
        <v>26.188562132801</v>
      </c>
      <c r="BB47" s="1">
        <v>52.1501843600004</v>
      </c>
      <c r="BC47" s="1">
        <v>110.882925622105</v>
      </c>
      <c r="BD47" s="1">
        <v>130.639006477451</v>
      </c>
      <c r="BE47" s="1">
        <v>39.2331818667325</v>
      </c>
      <c r="BF47" s="1">
        <v>76.3663744721556</v>
      </c>
      <c r="BG47" s="1">
        <v>60.6759599215992</v>
      </c>
      <c r="BH47" s="1">
        <v>30.0465030040809</v>
      </c>
      <c r="BI47" s="1">
        <v>64.9491160716464</v>
      </c>
      <c r="BJ47" s="1">
        <v>178.353485133599</v>
      </c>
      <c r="BK47" s="1">
        <v>62.2376860807358</v>
      </c>
      <c r="BL47" s="1">
        <v>61.1494194757485</v>
      </c>
      <c r="BM47" s="1">
        <v>105.595777875572</v>
      </c>
      <c r="BN47" s="1">
        <v>31.120814073772</v>
      </c>
      <c r="BO47" s="1">
        <v>102.745182165333</v>
      </c>
      <c r="BP47" s="1">
        <v>6.11185912652449</v>
      </c>
      <c r="BQ47" s="1">
        <v>143.354616220796</v>
      </c>
      <c r="BR47" s="1">
        <v>38.2692921717335</v>
      </c>
      <c r="BS47" s="1">
        <v>23.3343344328729</v>
      </c>
      <c r="BT47" s="1">
        <v>77.3537606184703</v>
      </c>
      <c r="BU47" s="1">
        <v>39.8071809801851</v>
      </c>
      <c r="BV47" s="1">
        <v>144.113459802113</v>
      </c>
      <c r="BW47" s="1">
        <v>36.586929285572</v>
      </c>
      <c r="BX47" s="1">
        <v>96.809957634726</v>
      </c>
      <c r="BY47" s="1">
        <v>27.1309635955362</v>
      </c>
      <c r="BZ47" s="1">
        <v>16.0346091375534</v>
      </c>
      <c r="CA47" s="1">
        <v>30.5650067628818</v>
      </c>
      <c r="CB47" s="1">
        <v>67.0076795483926</v>
      </c>
      <c r="CC47" s="1">
        <v>59.6673654475802</v>
      </c>
      <c r="CD47" s="1">
        <v>86.6168698425629</v>
      </c>
      <c r="CE47" s="1">
        <v>57.26847048645</v>
      </c>
      <c r="CF47" s="1">
        <v>47.974490879276</v>
      </c>
      <c r="CG47" s="1">
        <v>115.848478015474</v>
      </c>
      <c r="CH47" s="1">
        <v>55.6560570585402</v>
      </c>
      <c r="CI47" s="1">
        <v>75.3524030183706</v>
      </c>
      <c r="CJ47" s="1">
        <v>80.2649807700183</v>
      </c>
      <c r="CK47" s="1">
        <v>38.8273662841821</v>
      </c>
      <c r="CL47" s="1">
        <v>75.923473650224</v>
      </c>
      <c r="CM47" s="1">
        <v>94.18715395594</v>
      </c>
      <c r="CN47" s="1">
        <v>90.5631819638339</v>
      </c>
      <c r="CO47" s="1">
        <v>67.5449927900772</v>
      </c>
      <c r="CP47" s="1">
        <v>66.0673887302153</v>
      </c>
      <c r="CQ47" s="1">
        <v>73.4087230836386</v>
      </c>
      <c r="CR47" s="1">
        <v>63.964435818165</v>
      </c>
      <c r="CS47" s="1">
        <v>58.7588634490967</v>
      </c>
      <c r="CT47" s="1">
        <v>26.007473998978</v>
      </c>
      <c r="CU47" s="1">
        <v>113.933148838551</v>
      </c>
      <c r="CV47" s="1">
        <v>34.2244407932248</v>
      </c>
      <c r="CW47" s="1">
        <v>122.268217951428</v>
      </c>
      <c r="CX47" s="1">
        <v>64.1667946577137</v>
      </c>
      <c r="CY47" s="1">
        <v>102.81734276303</v>
      </c>
      <c r="CZ47" s="1">
        <v>57.9020101866414</v>
      </c>
      <c r="DA47" s="1">
        <v>101.076945347975</v>
      </c>
      <c r="DB47" s="1">
        <v>71.0885714738155</v>
      </c>
      <c r="DC47" s="1">
        <v>54.0846990999351</v>
      </c>
      <c r="DD47" s="1">
        <v>74.483469646151</v>
      </c>
      <c r="DE47" s="1">
        <v>51.3764221923752</v>
      </c>
      <c r="DF47" s="1">
        <v>48.3746711619157</v>
      </c>
      <c r="DG47" s="1">
        <v>67.2851634190976</v>
      </c>
      <c r="DH47" s="1">
        <v>27.6956767455639</v>
      </c>
      <c r="DI47" s="1">
        <v>36.303333195773</v>
      </c>
      <c r="DJ47" s="1">
        <v>21.7069723821327</v>
      </c>
      <c r="DK47" s="1">
        <v>54.3731544290042</v>
      </c>
      <c r="DL47" s="1">
        <v>141.246829105389</v>
      </c>
      <c r="DM47" s="1">
        <v>8.48390515852868</v>
      </c>
      <c r="DN47" s="1">
        <v>19.2641497629254</v>
      </c>
      <c r="DO47" s="1">
        <v>13.4081777957624</v>
      </c>
      <c r="DP47" s="1">
        <v>199.453469500879</v>
      </c>
      <c r="DQ47" s="1">
        <v>23.6619432911909</v>
      </c>
      <c r="DR47" s="1">
        <v>118.582954233343</v>
      </c>
      <c r="DS47" s="1">
        <v>83.5596929561697</v>
      </c>
      <c r="DT47" s="1">
        <v>21.6436080652012</v>
      </c>
      <c r="DU47" s="1">
        <v>68.6746305150156</v>
      </c>
      <c r="DW47" s="1">
        <v>178.202824393047</v>
      </c>
      <c r="DX47" s="1">
        <v>103.462934743337</v>
      </c>
      <c r="DY47" s="1">
        <v>60.9749792258981</v>
      </c>
      <c r="DZ47" s="1">
        <v>39.9723119019126</v>
      </c>
      <c r="EA47" s="1">
        <v>24.7895245613221</v>
      </c>
      <c r="EB47" s="1">
        <v>39.333344678831</v>
      </c>
      <c r="EC47" s="1">
        <v>49.7636145272716</v>
      </c>
      <c r="ED47" s="1">
        <v>75.6926518681379</v>
      </c>
      <c r="EE47" s="1">
        <v>45.8849867143248</v>
      </c>
      <c r="EF47" s="1">
        <v>206.176216160478</v>
      </c>
      <c r="EG47" s="1">
        <v>171.205008540046</v>
      </c>
      <c r="EH47" s="1">
        <v>38.3426929944597</v>
      </c>
      <c r="EI47" s="1">
        <v>74.5828267617795</v>
      </c>
      <c r="EJ47" s="1">
        <v>10.046209024143</v>
      </c>
      <c r="EK47" s="1">
        <v>138.63120487075</v>
      </c>
      <c r="EL47" s="1">
        <v>39.827710641255</v>
      </c>
      <c r="EM47" s="1">
        <v>47.1044539203283</v>
      </c>
      <c r="EN47" s="1">
        <v>119.016288895944</v>
      </c>
      <c r="EO47" s="1">
        <v>16.8455262672185</v>
      </c>
      <c r="EP47" s="1">
        <v>26.0713219296688</v>
      </c>
      <c r="EQ47" s="1">
        <v>14.777687617443</v>
      </c>
      <c r="ER47" s="1">
        <v>92.0213183935735</v>
      </c>
      <c r="ES47" s="1">
        <v>232.12355261338</v>
      </c>
      <c r="ET47" s="1">
        <v>103.77788644028</v>
      </c>
      <c r="EU47" s="1">
        <v>61.9586914489776</v>
      </c>
      <c r="EV47" s="1">
        <v>122.637387067634</v>
      </c>
      <c r="EW47" s="1">
        <v>33.8017484613497</v>
      </c>
      <c r="EX47" s="1">
        <v>138.907854069171</v>
      </c>
      <c r="EY47" s="1">
        <v>39.667598615079</v>
      </c>
      <c r="EZ47" s="1">
        <v>15.4288177244997</v>
      </c>
      <c r="FA47" s="1">
        <v>27.2197466333151</v>
      </c>
      <c r="FB47" s="1">
        <v>25.9972492177822</v>
      </c>
      <c r="FC47" s="1">
        <v>121.14252541282</v>
      </c>
      <c r="FD47" s="1">
        <v>129.180858083978</v>
      </c>
      <c r="FE47" s="1">
        <v>25.6926502169895</v>
      </c>
      <c r="FF47" s="1">
        <v>34.5882141038314</v>
      </c>
      <c r="FG47" s="1">
        <v>112.775231939542</v>
      </c>
      <c r="FH47" s="1">
        <v>21.5394959127716</v>
      </c>
      <c r="FI47" s="1">
        <v>80.1888509866412</v>
      </c>
      <c r="FJ47" s="1">
        <v>44.7359202727262</v>
      </c>
      <c r="FK47" s="1">
        <v>13.39609122864</v>
      </c>
      <c r="FL47" s="1">
        <v>13.2587211255159</v>
      </c>
      <c r="FM47" s="1">
        <v>94.0245863469149</v>
      </c>
      <c r="FN47" s="1">
        <v>90.1011495332566</v>
      </c>
      <c r="FO47" s="1">
        <v>12.297299954258</v>
      </c>
      <c r="FP47" s="1">
        <v>75.4749996878884</v>
      </c>
      <c r="FQ47" s="1">
        <v>36.5715779323404</v>
      </c>
      <c r="FR47" s="1">
        <v>17.7705925439381</v>
      </c>
      <c r="FS47" s="1">
        <v>47.0860545603753</v>
      </c>
      <c r="FT47" s="1">
        <v>49.9110423576441</v>
      </c>
      <c r="FU47" s="1">
        <v>125.513136760445</v>
      </c>
      <c r="FV47" s="1">
        <v>76.3065513168512</v>
      </c>
      <c r="FW47" s="1">
        <v>260.371203681959</v>
      </c>
      <c r="FX47" s="1">
        <v>70.7798466686677</v>
      </c>
      <c r="FY47" s="1">
        <v>12.2874727556122</v>
      </c>
      <c r="FZ47" s="1">
        <v>53.2704664165202</v>
      </c>
      <c r="GA47" s="1">
        <v>66.5875078393005</v>
      </c>
      <c r="GB47" s="1">
        <v>139.907284955795</v>
      </c>
      <c r="GC47" s="1">
        <v>107.835261797533</v>
      </c>
      <c r="GD47" s="1">
        <v>35.3075627700094</v>
      </c>
      <c r="GE47" s="1">
        <v>137.22782215528</v>
      </c>
      <c r="GF47" s="1">
        <v>40.8738883836203</v>
      </c>
      <c r="GG47" s="1">
        <v>139.726120177279</v>
      </c>
      <c r="GH47" s="1">
        <v>134.633761874121</v>
      </c>
      <c r="GI47" s="1">
        <v>34.8258674812701</v>
      </c>
      <c r="GJ47" s="1">
        <v>65.9417037426862</v>
      </c>
      <c r="GK47" s="1">
        <v>41.2147101927789</v>
      </c>
      <c r="GL47" s="1">
        <v>258.860000610352</v>
      </c>
      <c r="GM47" s="1">
        <v>43.4423889168219</v>
      </c>
      <c r="GN47" s="1">
        <v>74.4402717313592</v>
      </c>
      <c r="GO47" s="1">
        <v>141.963106634872</v>
      </c>
      <c r="GP47" s="1">
        <v>28.0185228694569</v>
      </c>
      <c r="GQ47" s="1">
        <v>37.6651420012136</v>
      </c>
      <c r="GR47" s="1">
        <v>19.3690219859446</v>
      </c>
      <c r="GS47" s="1">
        <v>44.8916342608532</v>
      </c>
      <c r="GT47" s="1">
        <v>48.1869386127589</v>
      </c>
      <c r="GU47" s="1">
        <v>40.0731593138068</v>
      </c>
      <c r="GV47" s="1">
        <v>71.8295389189102</v>
      </c>
      <c r="GW47" s="1">
        <v>80.0798455785104</v>
      </c>
      <c r="GX47" s="1">
        <v>131.830980204798</v>
      </c>
      <c r="GY47" s="1">
        <v>40.0641498601653</v>
      </c>
      <c r="GZ47" s="1">
        <v>22.1221423520874</v>
      </c>
      <c r="HA47" s="1">
        <v>31.766394160632</v>
      </c>
      <c r="HB47" s="1">
        <v>30.2788788791609</v>
      </c>
      <c r="HC47" s="1">
        <v>194.253408952193</v>
      </c>
      <c r="HD47" s="1">
        <v>20.6365784021213</v>
      </c>
      <c r="HE47" s="1">
        <v>48.5498247139312</v>
      </c>
      <c r="HF47" s="1">
        <v>262.503299654914</v>
      </c>
      <c r="HG47" s="1">
        <v>21.4134227733728</v>
      </c>
      <c r="HH47" s="1">
        <v>113.554430926625</v>
      </c>
      <c r="HI47" s="1">
        <v>36.373373686011</v>
      </c>
      <c r="HJ47" s="1">
        <v>76.0338673640447</v>
      </c>
      <c r="HK47" s="1">
        <v>49.0299640432444</v>
      </c>
      <c r="HL47" s="1">
        <v>4.75284664603391</v>
      </c>
      <c r="HM47" s="1">
        <v>12.4778604041414</v>
      </c>
      <c r="HN47" s="1">
        <v>34.8765430121286</v>
      </c>
      <c r="HO47" s="1">
        <v>56.7830421656028</v>
      </c>
      <c r="HP47" s="1">
        <v>43.922587726908</v>
      </c>
      <c r="HQ47" s="1">
        <v>209.945908979936</v>
      </c>
      <c r="HR47" s="1">
        <v>53.497488552018</v>
      </c>
      <c r="HS47" s="1">
        <v>51.2744810200502</v>
      </c>
      <c r="HT47" s="1">
        <v>35.837560584769</v>
      </c>
      <c r="HU47" s="1">
        <v>37.7601672723528</v>
      </c>
      <c r="HV47" s="1">
        <v>89.7065367867854</v>
      </c>
      <c r="HW47" s="1">
        <v>25.0563958348707</v>
      </c>
      <c r="HX47" s="1">
        <v>50.8329174604532</v>
      </c>
      <c r="HY47" s="1">
        <v>74.3074568517748</v>
      </c>
      <c r="HZ47" s="1">
        <v>40.2371438633784</v>
      </c>
      <c r="IA47" s="1">
        <v>160.79450792994</v>
      </c>
      <c r="IB47" s="1">
        <v>25.6974163337818</v>
      </c>
      <c r="IC47" s="1">
        <v>53.1226899268652</v>
      </c>
      <c r="ID47" s="1">
        <v>74.6633650919108</v>
      </c>
      <c r="IE47" s="1">
        <v>105.788066996436</v>
      </c>
      <c r="IF47" s="1">
        <v>41.9876683581945</v>
      </c>
      <c r="IG47" s="1">
        <v>64.8598880350724</v>
      </c>
      <c r="IH47" s="1">
        <v>100.503876643873</v>
      </c>
      <c r="II47" s="1">
        <v>26.8745141141731</v>
      </c>
      <c r="IJ47" s="1">
        <v>78.217569841477</v>
      </c>
      <c r="IK47" s="1">
        <v>158.59561337625</v>
      </c>
      <c r="IL47" s="1">
        <v>69.4433813955688</v>
      </c>
      <c r="IM47" s="1">
        <v>36.8670984081536</v>
      </c>
      <c r="IN47" s="1">
        <v>43.5559787087778</v>
      </c>
      <c r="IO47" s="1">
        <v>441.521591880105</v>
      </c>
      <c r="IP47" s="1">
        <v>11.5578322754886</v>
      </c>
      <c r="IQ47" s="1">
        <v>76.1522095681476</v>
      </c>
      <c r="IR47" s="1">
        <v>162.198432134543</v>
      </c>
      <c r="IS47" s="1">
        <v>242.085558045261</v>
      </c>
      <c r="IT47" s="1">
        <v>59.8146007269427</v>
      </c>
      <c r="IU47" s="1">
        <v>56.9520818202148</v>
      </c>
      <c r="IV47" s="1">
        <v>47.0232956153992</v>
      </c>
      <c r="IW47" s="1">
        <v>40.4794153481921</v>
      </c>
      <c r="IX47" s="1">
        <v>120.175270407349</v>
      </c>
      <c r="IY47" s="1">
        <v>83.5530776353672</v>
      </c>
      <c r="IZ47" s="1">
        <v>53.8067827410072</v>
      </c>
      <c r="JA47" s="1">
        <v>128.530178248526</v>
      </c>
      <c r="JB47" s="1">
        <v>37.413484706994</v>
      </c>
      <c r="JC47" s="1">
        <v>109.470481978347</v>
      </c>
      <c r="JD47" s="1">
        <v>150.188372694971</v>
      </c>
      <c r="JE47" s="1">
        <v>45.3777739480669</v>
      </c>
      <c r="JF47" s="1">
        <v>77.8196905942187</v>
      </c>
      <c r="JG47" s="1">
        <v>25.8279526643817</v>
      </c>
      <c r="JH47" s="1">
        <v>188.601700037262</v>
      </c>
      <c r="JI47" s="1">
        <v>132.785459892048</v>
      </c>
      <c r="JJ47" s="1">
        <v>137.237609709926</v>
      </c>
      <c r="JK47" s="1">
        <v>45.246628472707</v>
      </c>
      <c r="JL47" s="1">
        <v>15.8482923810718</v>
      </c>
      <c r="JM47" s="1">
        <v>68.9182104776529</v>
      </c>
      <c r="JN47" s="1">
        <v>77.0543861753378</v>
      </c>
      <c r="JO47" s="1">
        <v>49.4619166410832</v>
      </c>
      <c r="JP47" s="1">
        <v>32.5296039268492</v>
      </c>
      <c r="JQ47" s="1">
        <v>189.697893201488</v>
      </c>
      <c r="JR47" s="1">
        <v>32.3019044660432</v>
      </c>
      <c r="JS47" s="1">
        <v>72.5976865022629</v>
      </c>
      <c r="JT47" s="1">
        <v>109.208927648985</v>
      </c>
      <c r="JU47" s="1">
        <v>59.0387965650398</v>
      </c>
      <c r="JV47" s="1">
        <v>76.7206741593717</v>
      </c>
      <c r="JW47" s="1">
        <v>53.41154446717</v>
      </c>
      <c r="JX47" s="1">
        <v>181.12055508509</v>
      </c>
      <c r="JY47" s="1">
        <v>96.9202316853946</v>
      </c>
      <c r="JZ47" s="1">
        <v>92.877050003595</v>
      </c>
      <c r="KA47" s="1">
        <v>40.875020333752</v>
      </c>
      <c r="KB47" s="1">
        <v>102.568957520142</v>
      </c>
      <c r="KC47" s="1">
        <v>57.6173084739991</v>
      </c>
      <c r="KD47" s="1">
        <v>112.318143175718</v>
      </c>
      <c r="KE47" s="1">
        <v>108.426363684914</v>
      </c>
      <c r="KF47" s="1">
        <v>152.188636779785</v>
      </c>
      <c r="KG47" s="1">
        <v>45.6394402490575</v>
      </c>
      <c r="KH47" s="1">
        <v>33.332767030187</v>
      </c>
      <c r="KI47" s="1">
        <v>186.815682497892</v>
      </c>
      <c r="KJ47" s="1">
        <v>50.0397965376204</v>
      </c>
      <c r="KK47" s="1">
        <v>78.4163735909445</v>
      </c>
      <c r="KL47" s="1">
        <v>51.9987160342799</v>
      </c>
      <c r="KM47" s="1">
        <v>51.5341854717283</v>
      </c>
      <c r="KN47" s="1">
        <v>44.6257898059664</v>
      </c>
      <c r="KO47" s="1">
        <v>68.6767050722662</v>
      </c>
      <c r="KP47" s="1">
        <v>19.4950498860596</v>
      </c>
      <c r="KQ47" s="1">
        <v>24.9372261254558</v>
      </c>
      <c r="KR47" s="1">
        <v>26.0420551732</v>
      </c>
      <c r="KS47" s="1">
        <v>133.303234664641</v>
      </c>
      <c r="KT47" s="1">
        <v>38.9178767961177</v>
      </c>
      <c r="KU47" s="1">
        <v>58.8648491363697</v>
      </c>
      <c r="KV47" s="1">
        <v>59.1005766354687</v>
      </c>
      <c r="KW47" s="1">
        <v>66.2095059695209</v>
      </c>
      <c r="KX47" s="1">
        <v>110.054493264263</v>
      </c>
      <c r="KY47" s="1">
        <v>61.0984057717785</v>
      </c>
      <c r="KZ47" s="1">
        <v>8.31252191746037</v>
      </c>
      <c r="LA47" s="1">
        <v>56.3724264424004</v>
      </c>
      <c r="LB47" s="1">
        <v>43.3529795450592</v>
      </c>
      <c r="LC47" s="1">
        <v>50.0289564399785</v>
      </c>
      <c r="LD47" s="1">
        <v>54.2516575653655</v>
      </c>
      <c r="LE47" s="1">
        <v>130.424146928973</v>
      </c>
      <c r="LF47" s="1">
        <v>37.3715376982322</v>
      </c>
      <c r="LG47" s="1">
        <v>39.1681377588663</v>
      </c>
      <c r="LH47" s="1">
        <v>56.1769279703721</v>
      </c>
      <c r="LI47" s="1">
        <v>30.4170629414118</v>
      </c>
      <c r="LJ47" s="1">
        <v>64.0381819118153</v>
      </c>
      <c r="LK47" s="1">
        <v>203.535871844376</v>
      </c>
      <c r="LL47" s="1">
        <v>54.6655656301467</v>
      </c>
      <c r="LM47" s="1">
        <v>125.470106966591</v>
      </c>
      <c r="LN47" s="1">
        <v>178.250615888447</v>
      </c>
      <c r="LO47" s="1">
        <v>19.5591439181284</v>
      </c>
      <c r="LP47" s="1">
        <v>172.691466498678</v>
      </c>
      <c r="LQ47" s="1">
        <v>39.2069247462331</v>
      </c>
      <c r="LR47" s="1">
        <v>20.0613636103543</v>
      </c>
      <c r="LS47" s="1">
        <v>35.5329937356616</v>
      </c>
      <c r="LT47" s="1">
        <v>13.4266345150381</v>
      </c>
      <c r="LU47" s="1">
        <v>19.6395016831847</v>
      </c>
      <c r="LV47" s="1">
        <v>32.4708392621555</v>
      </c>
      <c r="LW47" s="1">
        <v>73.5755206056526</v>
      </c>
      <c r="LX47" s="1">
        <v>39.800023824363</v>
      </c>
      <c r="LZ47" s="1">
        <v>197.956715048962</v>
      </c>
      <c r="MA47" s="1">
        <v>37.6721019767603</v>
      </c>
      <c r="MB47" s="1">
        <v>22.33357082611</v>
      </c>
      <c r="MC47" s="1">
        <v>18.2589953465282</v>
      </c>
      <c r="MD47" s="1">
        <v>3.6809603505397</v>
      </c>
      <c r="ME47" s="1">
        <v>32.3291121931676</v>
      </c>
      <c r="MF47" s="1">
        <v>61.6493500431067</v>
      </c>
      <c r="MG47" s="1">
        <v>19.2626750448856</v>
      </c>
      <c r="MH47" s="1">
        <v>29.3278270171387</v>
      </c>
      <c r="MI47" s="1">
        <v>12.0639150799376</v>
      </c>
      <c r="MJ47" s="1">
        <v>16.3420453505083</v>
      </c>
      <c r="MK47" s="1">
        <v>40.2837107080113</v>
      </c>
      <c r="ML47" s="1">
        <v>34.380669812427</v>
      </c>
      <c r="MM47" s="1">
        <v>36.2592646962518</v>
      </c>
    </row>
    <row r="48">
      <c r="A48" s="1">
        <v>2017.0</v>
      </c>
      <c r="B48" s="1">
        <v>11.0</v>
      </c>
      <c r="C48" s="1">
        <v>40.5201938135597</v>
      </c>
      <c r="D48" s="1">
        <v>68.6442676747359</v>
      </c>
      <c r="E48" s="1">
        <v>48.7238792082419</v>
      </c>
      <c r="F48" s="1">
        <v>131.042573692054</v>
      </c>
      <c r="G48" s="1">
        <v>181.830000377837</v>
      </c>
      <c r="H48" s="1">
        <v>78.4482214262298</v>
      </c>
      <c r="I48" s="1">
        <v>32.3202046882166</v>
      </c>
      <c r="J48" s="1">
        <v>96.0067217678294</v>
      </c>
      <c r="K48" s="1">
        <v>124.322856358119</v>
      </c>
      <c r="L48" s="1">
        <v>51.2879885220274</v>
      </c>
      <c r="M48" s="1">
        <v>58.9574313582714</v>
      </c>
      <c r="N48" s="1">
        <v>8.42614057997778</v>
      </c>
      <c r="O48" s="1">
        <v>35.7954319899412</v>
      </c>
      <c r="P48" s="1">
        <v>50.4779963121664</v>
      </c>
      <c r="Q48" s="1">
        <v>85.9626418674277</v>
      </c>
      <c r="R48" s="1">
        <v>54.4130947476342</v>
      </c>
      <c r="S48" s="1">
        <v>83.9058682758204</v>
      </c>
      <c r="T48" s="1">
        <v>76.2330981169555</v>
      </c>
      <c r="U48" s="1">
        <v>52.1680726927233</v>
      </c>
      <c r="V48" s="1">
        <v>66.1699848605837</v>
      </c>
      <c r="W48" s="1">
        <v>138.33611137838</v>
      </c>
      <c r="X48" s="1">
        <v>137.997271807254</v>
      </c>
      <c r="Y48" s="1">
        <v>123.791753464339</v>
      </c>
      <c r="Z48" s="1">
        <v>56.9302736918132</v>
      </c>
      <c r="AA48" s="1">
        <v>132.329334551552</v>
      </c>
      <c r="AB48" s="1">
        <v>35.7821642901089</v>
      </c>
      <c r="AC48" s="1">
        <v>135.386593303516</v>
      </c>
      <c r="AD48" s="1">
        <v>20.7016667061639</v>
      </c>
      <c r="AE48" s="1">
        <v>81.7007074255157</v>
      </c>
      <c r="AF48" s="1">
        <v>144.088614575841</v>
      </c>
      <c r="AG48" s="1">
        <v>96.1697722159504</v>
      </c>
      <c r="AH48" s="1">
        <v>85.6786731646881</v>
      </c>
      <c r="AI48" s="1">
        <v>620.826904296875</v>
      </c>
      <c r="AJ48" s="1">
        <v>251.512623485024</v>
      </c>
      <c r="AK48" s="1">
        <v>22.8255293173234</v>
      </c>
      <c r="AL48" s="1">
        <v>57.042477972979</v>
      </c>
      <c r="AM48" s="1">
        <v>44.3023310608868</v>
      </c>
      <c r="AN48" s="1">
        <v>195.840320585693</v>
      </c>
      <c r="AO48" s="1">
        <v>28.1772590647945</v>
      </c>
      <c r="AP48" s="1">
        <v>40.8188775841028</v>
      </c>
      <c r="AQ48" s="1">
        <v>312.87952532087</v>
      </c>
      <c r="AR48" s="1">
        <v>42.3707592756596</v>
      </c>
      <c r="AS48" s="2">
        <v>1747.17847737914</v>
      </c>
      <c r="AT48" s="1">
        <v>396.174250852946</v>
      </c>
      <c r="AU48" s="1">
        <v>48.1632820383386</v>
      </c>
      <c r="AV48" s="1">
        <v>184.828095572335</v>
      </c>
      <c r="AW48" s="1">
        <v>27.9930953525362</v>
      </c>
      <c r="AX48" s="1">
        <v>41.4489683648917</v>
      </c>
      <c r="AY48" s="1">
        <v>90.845746410343</v>
      </c>
      <c r="AZ48" s="1">
        <v>57.1675406582715</v>
      </c>
      <c r="BA48" s="1">
        <v>27.234773753347</v>
      </c>
      <c r="BB48" s="1">
        <v>46.3765468924702</v>
      </c>
      <c r="BC48" s="1">
        <v>116.416131353795</v>
      </c>
      <c r="BD48" s="1">
        <v>131.00055566849</v>
      </c>
      <c r="BE48" s="1">
        <v>41.7564288548061</v>
      </c>
      <c r="BF48" s="1">
        <v>82.9995131008447</v>
      </c>
      <c r="BG48" s="1">
        <v>60.4180567734019</v>
      </c>
      <c r="BH48" s="1">
        <v>30.7105784609966</v>
      </c>
      <c r="BI48" s="1">
        <v>67.1823599815696</v>
      </c>
      <c r="BJ48" s="1">
        <v>187.192607610854</v>
      </c>
      <c r="BK48" s="1">
        <v>60.0665991166192</v>
      </c>
      <c r="BL48" s="1">
        <v>60.6702097865792</v>
      </c>
      <c r="BM48" s="1">
        <v>109.236603704482</v>
      </c>
      <c r="BN48" s="1">
        <v>30.5307402031604</v>
      </c>
      <c r="BO48" s="1">
        <v>105.88125451172</v>
      </c>
      <c r="BP48" s="1">
        <v>5.61331905637469</v>
      </c>
      <c r="BQ48" s="1">
        <v>137.853351041132</v>
      </c>
      <c r="BR48" s="1">
        <v>40.034663436716</v>
      </c>
      <c r="BS48" s="1">
        <v>23.5484988884395</v>
      </c>
      <c r="BT48" s="1">
        <v>78.3397924127491</v>
      </c>
      <c r="BU48" s="1">
        <v>41.1095908092645</v>
      </c>
      <c r="BV48" s="1">
        <v>153.151274397453</v>
      </c>
      <c r="BW48" s="1">
        <v>37.279880732113</v>
      </c>
      <c r="BX48" s="1">
        <v>104.662084679133</v>
      </c>
      <c r="BY48" s="1">
        <v>28.3968618761685</v>
      </c>
      <c r="BZ48" s="1">
        <v>15.4018291248388</v>
      </c>
      <c r="CA48" s="1">
        <v>30.5136359556966</v>
      </c>
      <c r="CB48" s="1">
        <v>66.6010300345948</v>
      </c>
      <c r="CC48" s="1">
        <v>56.1695912086705</v>
      </c>
      <c r="CD48" s="1">
        <v>85.6485028727562</v>
      </c>
      <c r="CE48" s="1">
        <v>59.5139195712813</v>
      </c>
      <c r="CF48" s="1">
        <v>46.3526771513285</v>
      </c>
      <c r="CG48" s="1">
        <v>123.752482036472</v>
      </c>
      <c r="CH48" s="1">
        <v>56.1741785114582</v>
      </c>
      <c r="CI48" s="1">
        <v>77.1968409614038</v>
      </c>
      <c r="CJ48" s="1">
        <v>80.2818890989836</v>
      </c>
      <c r="CK48" s="1">
        <v>43.7529260179293</v>
      </c>
      <c r="CL48" s="1">
        <v>80.0991447905957</v>
      </c>
      <c r="CM48" s="1">
        <v>97.5783804682721</v>
      </c>
      <c r="CN48" s="1">
        <v>95.8947617667062</v>
      </c>
      <c r="CO48" s="1">
        <v>68.0927201915814</v>
      </c>
      <c r="CP48" s="1">
        <v>67.0805194137992</v>
      </c>
      <c r="CQ48" s="1">
        <v>75.5072977370484</v>
      </c>
      <c r="CR48" s="1">
        <v>66.1478213707457</v>
      </c>
      <c r="CS48" s="1">
        <v>56.8671429951986</v>
      </c>
      <c r="CT48" s="1">
        <v>28.2440338937938</v>
      </c>
      <c r="CU48" s="1">
        <v>107.982898898832</v>
      </c>
      <c r="CV48" s="1">
        <v>32.6312379677264</v>
      </c>
      <c r="CW48" s="1">
        <v>122.005179463711</v>
      </c>
      <c r="CX48" s="1">
        <v>67.3688829694437</v>
      </c>
      <c r="CY48" s="1">
        <v>102.766831774251</v>
      </c>
      <c r="CZ48" s="1">
        <v>59.3567458179654</v>
      </c>
      <c r="DA48" s="1">
        <v>113.952337259137</v>
      </c>
      <c r="DB48" s="1">
        <v>71.809274676078</v>
      </c>
      <c r="DC48" s="1">
        <v>51.905583693362</v>
      </c>
      <c r="DD48" s="1">
        <v>78.9400933143841</v>
      </c>
      <c r="DE48" s="1">
        <v>52.7738319900936</v>
      </c>
      <c r="DF48" s="1">
        <v>50.5498875286201</v>
      </c>
      <c r="DG48" s="1">
        <v>66.8729281111925</v>
      </c>
      <c r="DH48" s="1">
        <v>29.4104283887135</v>
      </c>
      <c r="DI48" s="1">
        <v>35.5801589602516</v>
      </c>
      <c r="DJ48" s="1">
        <v>23.0472741576217</v>
      </c>
      <c r="DK48" s="1">
        <v>54.7071817674581</v>
      </c>
      <c r="DL48" s="1">
        <v>119.454886104664</v>
      </c>
      <c r="DM48" s="1">
        <v>8.53404936549107</v>
      </c>
      <c r="DN48" s="1">
        <v>20.0402994853326</v>
      </c>
      <c r="DO48" s="1">
        <v>13.0161194288412</v>
      </c>
      <c r="DP48" s="1">
        <v>196.156735082808</v>
      </c>
      <c r="DQ48" s="1">
        <v>25.3234330145074</v>
      </c>
      <c r="DR48" s="1">
        <v>122.327856699626</v>
      </c>
      <c r="DS48" s="1">
        <v>81.6941222225023</v>
      </c>
      <c r="DT48" s="1">
        <v>21.9239638437174</v>
      </c>
      <c r="DU48" s="1">
        <v>68.9483604089557</v>
      </c>
      <c r="DW48" s="1">
        <v>170.372247376808</v>
      </c>
      <c r="DX48" s="1">
        <v>85.7193465376705</v>
      </c>
      <c r="DY48" s="1">
        <v>55.0873957834035</v>
      </c>
      <c r="DZ48" s="1">
        <v>41.2159777782763</v>
      </c>
      <c r="EA48" s="1">
        <v>25.995555421111</v>
      </c>
      <c r="EB48" s="1">
        <v>38.1546393999459</v>
      </c>
      <c r="EC48" s="1">
        <v>52.1427880486474</v>
      </c>
      <c r="ED48" s="1">
        <v>70.7916755427373</v>
      </c>
      <c r="EE48" s="1">
        <v>50.4430417380821</v>
      </c>
      <c r="EF48" s="1">
        <v>204.81773226625</v>
      </c>
      <c r="EG48" s="1">
        <v>182.170795865031</v>
      </c>
      <c r="EH48" s="1">
        <v>37.3431882600881</v>
      </c>
      <c r="EI48" s="1">
        <v>72.7222279696564</v>
      </c>
      <c r="EJ48" s="1">
        <v>9.82355505951156</v>
      </c>
      <c r="EK48" s="1">
        <v>141.434134320881</v>
      </c>
      <c r="EL48" s="1">
        <v>40.1902445127626</v>
      </c>
      <c r="EM48" s="1">
        <v>47.4416409833532</v>
      </c>
      <c r="EN48" s="1">
        <v>122.284924235253</v>
      </c>
      <c r="EO48" s="1">
        <v>17.0930757522248</v>
      </c>
      <c r="EP48" s="1">
        <v>27.653344338013</v>
      </c>
      <c r="EQ48" s="1">
        <v>15.3281024756525</v>
      </c>
      <c r="ER48" s="1">
        <v>91.8727489194178</v>
      </c>
      <c r="ES48" s="1">
        <v>231.680801939463</v>
      </c>
      <c r="ET48" s="1">
        <v>104.248641731239</v>
      </c>
      <c r="EU48" s="1">
        <v>61.3092938920855</v>
      </c>
      <c r="EV48" s="1">
        <v>124.374449912633</v>
      </c>
      <c r="EW48" s="1">
        <v>38.2044777714661</v>
      </c>
      <c r="EX48" s="1">
        <v>146.150723960342</v>
      </c>
      <c r="EY48" s="1">
        <v>38.1629250646288</v>
      </c>
      <c r="EZ48" s="1">
        <v>14.1849013004212</v>
      </c>
      <c r="FA48" s="1">
        <v>29.4278914695509</v>
      </c>
      <c r="FB48" s="1">
        <v>26.7006275607742</v>
      </c>
      <c r="FC48" s="1">
        <v>130.579046521868</v>
      </c>
      <c r="FD48" s="1">
        <v>133.515252252092</v>
      </c>
      <c r="FE48" s="1">
        <v>25.1370986159265</v>
      </c>
      <c r="FF48" s="1">
        <v>31.8485567746967</v>
      </c>
      <c r="FG48" s="1">
        <v>114.227504019874</v>
      </c>
      <c r="FH48" s="1">
        <v>21.2220697666575</v>
      </c>
      <c r="FI48" s="1">
        <v>81.0979841514111</v>
      </c>
      <c r="FJ48" s="1">
        <v>46.4693394741191</v>
      </c>
      <c r="FK48" s="1">
        <v>13.2396817650324</v>
      </c>
      <c r="FL48" s="1">
        <v>13.1097273752804</v>
      </c>
      <c r="FM48" s="1">
        <v>92.8170630930827</v>
      </c>
      <c r="FN48" s="1">
        <v>89.3076663884695</v>
      </c>
      <c r="FO48" s="1">
        <v>11.5764417653762</v>
      </c>
      <c r="FP48" s="1">
        <v>71.216905503046</v>
      </c>
      <c r="FQ48" s="1">
        <v>36.6614262690778</v>
      </c>
      <c r="FR48" s="1">
        <v>19.2971818407603</v>
      </c>
      <c r="FS48" s="1">
        <v>47.949996996165</v>
      </c>
      <c r="FT48" s="1">
        <v>52.6029645076953</v>
      </c>
      <c r="FU48" s="1">
        <v>125.924796606624</v>
      </c>
      <c r="FV48" s="1">
        <v>74.4467352873686</v>
      </c>
      <c r="FW48" s="1">
        <v>258.949077279215</v>
      </c>
      <c r="FX48" s="1">
        <v>69.4902360224945</v>
      </c>
      <c r="FY48" s="1">
        <v>13.1920283588305</v>
      </c>
      <c r="FZ48" s="1">
        <v>50.5211043296179</v>
      </c>
      <c r="GA48" s="1">
        <v>69.9382069194342</v>
      </c>
      <c r="GB48" s="1">
        <v>144.23805800963</v>
      </c>
      <c r="GC48" s="1">
        <v>116.266163392422</v>
      </c>
      <c r="GD48" s="1">
        <v>35.5259917755555</v>
      </c>
      <c r="GE48" s="1">
        <v>142.051614111795</v>
      </c>
      <c r="GF48" s="1">
        <v>40.4718487620514</v>
      </c>
      <c r="GG48" s="1">
        <v>132.48486471273</v>
      </c>
      <c r="GH48" s="1">
        <v>136.868112312891</v>
      </c>
      <c r="GI48" s="1">
        <v>35.4974835232872</v>
      </c>
      <c r="GJ48" s="1">
        <v>67.1753475237991</v>
      </c>
      <c r="GK48" s="1">
        <v>41.1938976864753</v>
      </c>
      <c r="GL48" s="1">
        <v>268.618334089007</v>
      </c>
      <c r="GM48" s="1">
        <v>43.2635162174523</v>
      </c>
      <c r="GN48" s="1">
        <v>74.0403852506844</v>
      </c>
      <c r="GO48" s="1">
        <v>148.335949534878</v>
      </c>
      <c r="GP48" s="1">
        <v>30.1558331989107</v>
      </c>
      <c r="GQ48" s="1">
        <v>38.2015111492153</v>
      </c>
      <c r="GR48" s="1">
        <v>20.9127256876816</v>
      </c>
      <c r="GS48" s="1">
        <v>49.2030150793382</v>
      </c>
      <c r="GT48" s="1">
        <v>42.3051564353932</v>
      </c>
      <c r="GU48" s="1">
        <v>39.9387324755598</v>
      </c>
      <c r="GV48" s="1">
        <v>77.3464863213012</v>
      </c>
      <c r="GW48" s="1">
        <v>82.8210154554214</v>
      </c>
      <c r="GX48" s="1">
        <v>131.074254915764</v>
      </c>
      <c r="GY48" s="1">
        <v>44.7709077347135</v>
      </c>
      <c r="GZ48" s="1">
        <v>22.3488036820007</v>
      </c>
      <c r="HA48" s="1">
        <v>32.7255035965183</v>
      </c>
      <c r="HB48" s="1">
        <v>29.2269171726977</v>
      </c>
      <c r="HC48" s="1">
        <v>195.412142799014</v>
      </c>
      <c r="HD48" s="1">
        <v>21.5157428242937</v>
      </c>
      <c r="HE48" s="1">
        <v>52.7540233195011</v>
      </c>
      <c r="HF48" s="1">
        <v>268.223042212859</v>
      </c>
      <c r="HG48" s="1">
        <v>23.7850155290542</v>
      </c>
      <c r="HH48" s="1">
        <v>112.428726132791</v>
      </c>
      <c r="HI48" s="1">
        <v>41.1868575163709</v>
      </c>
      <c r="HJ48" s="1">
        <v>76.1991576790877</v>
      </c>
      <c r="HK48" s="1">
        <v>48.085323554587</v>
      </c>
      <c r="HL48" s="1">
        <v>5.21274532942578</v>
      </c>
      <c r="HM48" s="1">
        <v>13.8919785143004</v>
      </c>
      <c r="HN48" s="1">
        <v>32.8684376152733</v>
      </c>
      <c r="HO48" s="1">
        <v>52.7079518114046</v>
      </c>
      <c r="HP48" s="1">
        <v>44.1660007951498</v>
      </c>
      <c r="HQ48" s="1">
        <v>216.588334219796</v>
      </c>
      <c r="HR48" s="1">
        <v>56.3117872672702</v>
      </c>
      <c r="HS48" s="1">
        <v>52.7658553734254</v>
      </c>
      <c r="HT48" s="1">
        <v>34.1053151539645</v>
      </c>
      <c r="HU48" s="1">
        <v>39.8185081254311</v>
      </c>
      <c r="HV48" s="1">
        <v>91.8603184445221</v>
      </c>
      <c r="HW48" s="1">
        <v>24.8014397371298</v>
      </c>
      <c r="HX48" s="1">
        <v>51.9945168419536</v>
      </c>
      <c r="HY48" s="1">
        <v>72.7503395244026</v>
      </c>
      <c r="HZ48" s="1">
        <v>42.0396323203605</v>
      </c>
      <c r="IA48" s="1">
        <v>163.979853077776</v>
      </c>
      <c r="IB48" s="1">
        <v>29.2200768592004</v>
      </c>
      <c r="IC48" s="1">
        <v>54.7561746267165</v>
      </c>
      <c r="ID48" s="1">
        <v>69.493470711662</v>
      </c>
      <c r="IE48" s="1">
        <v>104.896474830199</v>
      </c>
      <c r="IF48" s="1">
        <v>41.3592223335158</v>
      </c>
      <c r="IG48" s="1">
        <v>67.261231981758</v>
      </c>
      <c r="IH48" s="1">
        <v>101.834173281244</v>
      </c>
      <c r="II48" s="1">
        <v>26.0840007111281</v>
      </c>
      <c r="IJ48" s="1">
        <v>79.3560130496974</v>
      </c>
      <c r="IK48" s="1">
        <v>157.208476220059</v>
      </c>
      <c r="IL48" s="1">
        <v>70.6713292288961</v>
      </c>
      <c r="IM48" s="1">
        <v>35.7135702527266</v>
      </c>
      <c r="IN48" s="1">
        <v>53.1603267066543</v>
      </c>
      <c r="IO48" s="1">
        <v>391.225238618397</v>
      </c>
      <c r="IP48" s="1">
        <v>11.9341831295301</v>
      </c>
      <c r="IQ48" s="1">
        <v>77.3475865291857</v>
      </c>
      <c r="IR48" s="1">
        <v>169.581290970651</v>
      </c>
      <c r="IS48" s="1">
        <v>248.475221647002</v>
      </c>
      <c r="IT48" s="1">
        <v>63.3862250927826</v>
      </c>
      <c r="IU48" s="1">
        <v>56.4439001306706</v>
      </c>
      <c r="IV48" s="1">
        <v>48.7362423124362</v>
      </c>
      <c r="IW48" s="1">
        <v>41.0479288889806</v>
      </c>
      <c r="IX48" s="1">
        <v>122.524092061427</v>
      </c>
      <c r="IY48" s="1">
        <v>87.5230153482915</v>
      </c>
      <c r="IZ48" s="1">
        <v>51.7010569053348</v>
      </c>
      <c r="JA48" s="1">
        <v>133.011174536049</v>
      </c>
      <c r="JB48" s="1">
        <v>38.2298459182873</v>
      </c>
      <c r="JC48" s="1">
        <v>107.571872719218</v>
      </c>
      <c r="JD48" s="1">
        <v>150.371737275874</v>
      </c>
      <c r="JE48" s="1">
        <v>47.4832640176335</v>
      </c>
      <c r="JF48" s="1">
        <v>73.8717675788146</v>
      </c>
      <c r="JG48" s="1">
        <v>28.0259530465964</v>
      </c>
      <c r="JH48" s="1">
        <v>196.635220586885</v>
      </c>
      <c r="JI48" s="1">
        <v>137.504784848444</v>
      </c>
      <c r="JJ48" s="1">
        <v>143.523453786624</v>
      </c>
      <c r="JK48" s="1">
        <v>45.6955931172464</v>
      </c>
      <c r="JL48" s="1">
        <v>14.9222865385856</v>
      </c>
      <c r="JM48" s="1">
        <v>66.4128220525146</v>
      </c>
      <c r="JN48" s="1">
        <v>82.9386763650797</v>
      </c>
      <c r="JO48" s="1">
        <v>48.4361182495582</v>
      </c>
      <c r="JP48" s="1">
        <v>31.7728851740609</v>
      </c>
      <c r="JQ48" s="1">
        <v>188.468391565399</v>
      </c>
      <c r="JR48" s="1">
        <v>33.1969685502043</v>
      </c>
      <c r="JS48" s="1">
        <v>74.1104690561072</v>
      </c>
      <c r="JT48" s="1">
        <v>112.778251644174</v>
      </c>
      <c r="JU48" s="1">
        <v>63.6784903506277</v>
      </c>
      <c r="JV48" s="1">
        <v>80.6910346743265</v>
      </c>
      <c r="JW48" s="1">
        <v>53.3329101617411</v>
      </c>
      <c r="JX48" s="1">
        <v>191.107132653514</v>
      </c>
      <c r="JY48" s="1">
        <v>100.352437063126</v>
      </c>
      <c r="JZ48" s="1">
        <v>90.0886991201807</v>
      </c>
      <c r="KA48" s="1">
        <v>40.0264598338132</v>
      </c>
      <c r="KB48" s="1">
        <v>106.062881921453</v>
      </c>
      <c r="KC48" s="1">
        <v>61.0667755186548</v>
      </c>
      <c r="KD48" s="1">
        <v>115.610227905115</v>
      </c>
      <c r="KE48" s="1">
        <v>112.329285212926</v>
      </c>
      <c r="KF48" s="1">
        <v>147.011428106399</v>
      </c>
      <c r="KG48" s="1">
        <v>46.5464251551966</v>
      </c>
      <c r="KH48" s="1">
        <v>31.7026341713405</v>
      </c>
      <c r="KI48" s="1">
        <v>196.594524201893</v>
      </c>
      <c r="KJ48" s="1">
        <v>50.0640487482053</v>
      </c>
      <c r="KK48" s="1">
        <v>80.807132318059</v>
      </c>
      <c r="KL48" s="1">
        <v>54.4919735021601</v>
      </c>
      <c r="KM48" s="1">
        <v>52.0790696510788</v>
      </c>
      <c r="KN48" s="1">
        <v>44.7998882794765</v>
      </c>
      <c r="KO48" s="1">
        <v>71.6867881252575</v>
      </c>
      <c r="KP48" s="1">
        <v>18.5234052815659</v>
      </c>
      <c r="KQ48" s="1">
        <v>27.4520107972067</v>
      </c>
      <c r="KR48" s="1">
        <v>26.9851332770983</v>
      </c>
      <c r="KS48" s="1">
        <v>142.467198628828</v>
      </c>
      <c r="KT48" s="1">
        <v>40.5200922918763</v>
      </c>
      <c r="KU48" s="1">
        <v>58.9230511232134</v>
      </c>
      <c r="KV48" s="1">
        <v>61.5188619544096</v>
      </c>
      <c r="KW48" s="1">
        <v>69.8729788201358</v>
      </c>
      <c r="KX48" s="1">
        <v>102.893606099508</v>
      </c>
      <c r="KY48" s="1">
        <v>66.1002139815231</v>
      </c>
      <c r="KZ48" s="1">
        <v>8.8399561250747</v>
      </c>
      <c r="LA48" s="1">
        <v>57.4228686748441</v>
      </c>
      <c r="LB48" s="1">
        <v>45.9834413713843</v>
      </c>
      <c r="LC48" s="1">
        <v>53.4499474525459</v>
      </c>
      <c r="LD48" s="1">
        <v>60.1708883979057</v>
      </c>
      <c r="LE48" s="1">
        <v>122.726161106415</v>
      </c>
      <c r="LF48" s="1">
        <v>37.087970711669</v>
      </c>
      <c r="LG48" s="1">
        <v>39.915439532261</v>
      </c>
      <c r="LH48" s="1">
        <v>55.7094511571291</v>
      </c>
      <c r="LI48" s="1">
        <v>21.821303589512</v>
      </c>
      <c r="LJ48" s="1">
        <v>64.0205955505371</v>
      </c>
      <c r="LK48" s="1">
        <v>199.21406606426</v>
      </c>
      <c r="LL48" s="1">
        <v>54.4361542605185</v>
      </c>
      <c r="LM48" s="1">
        <v>129.108285427185</v>
      </c>
      <c r="LN48" s="1">
        <v>199.936865476856</v>
      </c>
      <c r="LO48" s="1">
        <v>21.5164538083557</v>
      </c>
      <c r="LP48" s="1">
        <v>178.990079390703</v>
      </c>
      <c r="LQ48" s="1">
        <v>37.5176344851819</v>
      </c>
      <c r="LR48" s="1">
        <v>17.4469047273908</v>
      </c>
      <c r="LS48" s="1">
        <v>34.0656084351953</v>
      </c>
      <c r="LT48" s="1">
        <v>13.3616480953638</v>
      </c>
      <c r="LU48" s="1">
        <v>21.8252842617184</v>
      </c>
      <c r="LV48" s="1">
        <v>31.0241056337286</v>
      </c>
      <c r="LW48" s="1">
        <v>72.769336195528</v>
      </c>
      <c r="LX48" s="1">
        <v>40.8617101910932</v>
      </c>
      <c r="LZ48" s="1">
        <v>198.177961025909</v>
      </c>
      <c r="MA48" s="1">
        <v>34.0888707945053</v>
      </c>
      <c r="MB48" s="1">
        <v>19.7536478488973</v>
      </c>
      <c r="MC48" s="1">
        <v>19.1114832865758</v>
      </c>
      <c r="MD48" s="1">
        <v>3.72269536900582</v>
      </c>
      <c r="ME48" s="1">
        <v>31.7850379025766</v>
      </c>
      <c r="MF48" s="1">
        <v>55.3013170995805</v>
      </c>
      <c r="MG48" s="1">
        <v>18.9665503654186</v>
      </c>
      <c r="MH48" s="1">
        <v>29.2026225514903</v>
      </c>
      <c r="MI48" s="1">
        <v>9.60783082387648</v>
      </c>
      <c r="MJ48" s="1">
        <v>12.525952452705</v>
      </c>
      <c r="MK48" s="1">
        <v>39.8627724493844</v>
      </c>
      <c r="ML48" s="1">
        <v>32.8368197094002</v>
      </c>
      <c r="MM48" s="1">
        <v>39.6271796438394</v>
      </c>
    </row>
    <row r="49">
      <c r="A49" s="1">
        <v>2017.0</v>
      </c>
      <c r="B49" s="1">
        <v>12.0</v>
      </c>
      <c r="C49" s="1">
        <v>40.4177186018101</v>
      </c>
      <c r="D49" s="1">
        <v>70.558933625115</v>
      </c>
      <c r="E49" s="1">
        <v>49.2716233229081</v>
      </c>
      <c r="F49" s="1">
        <v>136.370933134238</v>
      </c>
      <c r="G49" s="1">
        <v>174.763500213623</v>
      </c>
      <c r="H49" s="1">
        <v>76.1586405762811</v>
      </c>
      <c r="I49" s="1">
        <v>33.32157403667</v>
      </c>
      <c r="J49" s="1">
        <v>100.886334131652</v>
      </c>
      <c r="K49" s="1">
        <v>106.3015001297</v>
      </c>
      <c r="L49" s="1">
        <v>49.8097298685351</v>
      </c>
      <c r="M49" s="1">
        <v>58.902223054844</v>
      </c>
      <c r="N49" s="1">
        <v>8.51096099525278</v>
      </c>
      <c r="O49" s="1">
        <v>37.3161343197482</v>
      </c>
      <c r="P49" s="1">
        <v>49.4306783618299</v>
      </c>
      <c r="Q49" s="1">
        <v>86.9308202751341</v>
      </c>
      <c r="R49" s="1">
        <v>60.6912498474121</v>
      </c>
      <c r="S49" s="1">
        <v>87.9391888838426</v>
      </c>
      <c r="T49" s="1">
        <v>75.3032933685161</v>
      </c>
      <c r="U49" s="1">
        <v>47.6883707875393</v>
      </c>
      <c r="V49" s="1">
        <v>68.6873948322872</v>
      </c>
      <c r="W49" s="1">
        <v>142.890861379475</v>
      </c>
      <c r="X49" s="1">
        <v>146.113053237116</v>
      </c>
      <c r="Y49" s="1">
        <v>119.506730592814</v>
      </c>
      <c r="Z49" s="1">
        <v>58.4930499076843</v>
      </c>
      <c r="AA49" s="1">
        <v>128.879255890752</v>
      </c>
      <c r="AB49" s="1">
        <v>35.1361316272049</v>
      </c>
      <c r="AC49" s="1">
        <v>136.558186379749</v>
      </c>
      <c r="AD49" s="1">
        <v>20.7265407282157</v>
      </c>
      <c r="AE49" s="1">
        <v>84.0208911499363</v>
      </c>
      <c r="AF49" s="1">
        <v>141.037365052267</v>
      </c>
      <c r="AG49" s="1">
        <v>101.430390930565</v>
      </c>
      <c r="AH49" s="1">
        <v>89.3776985118812</v>
      </c>
      <c r="AI49" s="1">
        <v>707.201252746582</v>
      </c>
      <c r="AJ49" s="1">
        <v>276.179247427739</v>
      </c>
      <c r="AK49" s="1">
        <v>24.8003723770805</v>
      </c>
      <c r="AL49" s="1">
        <v>57.3421080276094</v>
      </c>
      <c r="AM49" s="1">
        <v>50.859292106162</v>
      </c>
      <c r="AN49" s="1">
        <v>194.001732372908</v>
      </c>
      <c r="AO49" s="1">
        <v>29.7580740813385</v>
      </c>
      <c r="AP49" s="1">
        <v>46.9394966675335</v>
      </c>
      <c r="AQ49" s="1">
        <v>323.147250366211</v>
      </c>
      <c r="AR49" s="1">
        <v>44.3360558651063</v>
      </c>
      <c r="AS49" s="2">
        <v>1732.73920124834</v>
      </c>
      <c r="AT49" s="1">
        <v>428.934463394161</v>
      </c>
      <c r="AU49" s="1">
        <v>48.4875226177972</v>
      </c>
      <c r="AV49" s="1">
        <v>197.691000366211</v>
      </c>
      <c r="AW49" s="1">
        <v>25.4340001106262</v>
      </c>
      <c r="AX49" s="1">
        <v>41.6996441778219</v>
      </c>
      <c r="AY49" s="1">
        <v>92.994271725719</v>
      </c>
      <c r="AZ49" s="1">
        <v>59.303329478926</v>
      </c>
      <c r="BA49" s="1">
        <v>29.2761601251256</v>
      </c>
      <c r="BB49" s="1">
        <v>48.5831408631447</v>
      </c>
      <c r="BC49" s="1">
        <v>126.080501033185</v>
      </c>
      <c r="BD49" s="1">
        <v>129.569304620393</v>
      </c>
      <c r="BE49" s="1">
        <v>43.5150002479553</v>
      </c>
      <c r="BF49" s="1">
        <v>82.2304045530018</v>
      </c>
      <c r="BG49" s="1">
        <v>61.1893523106187</v>
      </c>
      <c r="BH49" s="1">
        <v>33.667890455172</v>
      </c>
      <c r="BI49" s="1">
        <v>73.5574791594645</v>
      </c>
      <c r="BJ49" s="1">
        <v>192.301426094732</v>
      </c>
      <c r="BK49" s="1">
        <v>61.5539349889423</v>
      </c>
      <c r="BL49" s="1">
        <v>62.4474530408134</v>
      </c>
      <c r="BM49" s="1">
        <v>120.24906692373</v>
      </c>
      <c r="BN49" s="1">
        <v>33.1701609738231</v>
      </c>
      <c r="BO49" s="1">
        <v>114.31637983001</v>
      </c>
      <c r="BP49" s="1">
        <v>6.15273503065109</v>
      </c>
      <c r="BQ49" s="1">
        <v>141.67156211121</v>
      </c>
      <c r="BR49" s="1">
        <v>39.5358996550173</v>
      </c>
      <c r="BS49" s="1">
        <v>22.9355889849913</v>
      </c>
      <c r="BT49" s="1">
        <v>85.4943822774027</v>
      </c>
      <c r="BU49" s="1">
        <v>42.239261670142</v>
      </c>
      <c r="BV49" s="1">
        <v>169.287949814544</v>
      </c>
      <c r="BW49" s="1">
        <v>38.846012155941</v>
      </c>
      <c r="BX49" s="1">
        <v>102.829901740102</v>
      </c>
      <c r="BY49" s="1">
        <v>30.5531145082731</v>
      </c>
      <c r="BZ49" s="1">
        <v>16.8978346777376</v>
      </c>
      <c r="CA49" s="1">
        <v>32.5295851098319</v>
      </c>
      <c r="CB49" s="1">
        <v>64.9214603196998</v>
      </c>
      <c r="CC49" s="1">
        <v>57.9981871971112</v>
      </c>
      <c r="CD49" s="1">
        <v>90.0125332656387</v>
      </c>
      <c r="CE49" s="1">
        <v>60.6968268928148</v>
      </c>
      <c r="CF49" s="1">
        <v>50.8424670384986</v>
      </c>
      <c r="CG49" s="1">
        <v>137.484537902914</v>
      </c>
      <c r="CH49" s="1">
        <v>63.8870223858526</v>
      </c>
      <c r="CI49" s="1">
        <v>84.2153153586361</v>
      </c>
      <c r="CJ49" s="1">
        <v>84.9330402835684</v>
      </c>
      <c r="CK49" s="1">
        <v>46.9241789343462</v>
      </c>
      <c r="CL49" s="1">
        <v>80.32230447104</v>
      </c>
      <c r="CM49" s="1">
        <v>103.736026956321</v>
      </c>
      <c r="CN49" s="1">
        <v>107.221999549866</v>
      </c>
      <c r="CO49" s="1">
        <v>71.0551644576201</v>
      </c>
      <c r="CP49" s="1">
        <v>74.0493317934916</v>
      </c>
      <c r="CQ49" s="1">
        <v>75.3505939830142</v>
      </c>
      <c r="CR49" s="1">
        <v>64.6682449703932</v>
      </c>
      <c r="CS49" s="1">
        <v>69.3097497940064</v>
      </c>
      <c r="CT49" s="1">
        <v>28.6514670365632</v>
      </c>
      <c r="CU49" s="1">
        <v>103.479929587386</v>
      </c>
      <c r="CV49" s="1">
        <v>33.7385050235639</v>
      </c>
      <c r="CW49" s="1">
        <v>125.231862711193</v>
      </c>
      <c r="CX49" s="1">
        <v>67.4469773299293</v>
      </c>
      <c r="CY49" s="1">
        <v>110.470086585318</v>
      </c>
      <c r="CZ49" s="1">
        <v>51.4145606560637</v>
      </c>
      <c r="DA49" s="1">
        <v>116.813971517976</v>
      </c>
      <c r="DB49" s="1">
        <v>73.245179151789</v>
      </c>
      <c r="DC49" s="1">
        <v>56.6372646129293</v>
      </c>
      <c r="DD49" s="1">
        <v>79.0214541346998</v>
      </c>
      <c r="DE49" s="1">
        <v>50.2174339839501</v>
      </c>
      <c r="DF49" s="1">
        <v>50.5626025607351</v>
      </c>
      <c r="DG49" s="1">
        <v>66.8492880279035</v>
      </c>
      <c r="DH49" s="1">
        <v>28.3420683512116</v>
      </c>
      <c r="DI49" s="1">
        <v>38.2724168777466</v>
      </c>
      <c r="DJ49" s="1">
        <v>22.6062122250215</v>
      </c>
      <c r="DK49" s="1">
        <v>59.4616511159018</v>
      </c>
      <c r="DL49" s="1">
        <v>117.162935574515</v>
      </c>
      <c r="DM49" s="1">
        <v>8.81966447775885</v>
      </c>
      <c r="DN49" s="1">
        <v>22.2825047023707</v>
      </c>
      <c r="DO49" s="1">
        <v>15.0923318349773</v>
      </c>
      <c r="DP49" s="1">
        <v>216.587438309732</v>
      </c>
      <c r="DQ49" s="1">
        <v>23.8836039106948</v>
      </c>
      <c r="DR49" s="1">
        <v>132.178499221802</v>
      </c>
      <c r="DS49" s="1">
        <v>83.7429101691617</v>
      </c>
      <c r="DT49" s="1">
        <v>23.3662497763369</v>
      </c>
      <c r="DU49" s="1">
        <v>68.53796568553</v>
      </c>
      <c r="DW49" s="1">
        <v>169.912909409564</v>
      </c>
      <c r="DX49" s="1">
        <v>79.7898689200417</v>
      </c>
      <c r="DY49" s="1">
        <v>56.185575827014</v>
      </c>
      <c r="DZ49" s="1">
        <v>44.8288579350744</v>
      </c>
      <c r="EA49" s="1">
        <v>26.3884513354575</v>
      </c>
      <c r="EB49" s="1">
        <v>37.2155678614675</v>
      </c>
      <c r="EC49" s="1">
        <v>52.5135969799224</v>
      </c>
      <c r="ED49" s="1">
        <v>76.7724995742093</v>
      </c>
      <c r="EE49" s="1">
        <v>50.2631933481691</v>
      </c>
      <c r="EF49" s="1">
        <v>217.690378294025</v>
      </c>
      <c r="EG49" s="1">
        <v>206.228714238019</v>
      </c>
      <c r="EH49" s="1">
        <v>40.0270114827214</v>
      </c>
      <c r="EI49" s="1">
        <v>72.2049794765664</v>
      </c>
      <c r="EJ49" s="1">
        <v>10.6190885134234</v>
      </c>
      <c r="EK49" s="1">
        <v>156.026031849857</v>
      </c>
      <c r="EL49" s="1">
        <v>40.8411754641572</v>
      </c>
      <c r="EM49" s="1">
        <v>47.651861857903</v>
      </c>
      <c r="EN49" s="1">
        <v>127.874682775687</v>
      </c>
      <c r="EO49" s="1">
        <v>16.9126671010011</v>
      </c>
      <c r="EP49" s="1">
        <v>30.9218415267067</v>
      </c>
      <c r="EQ49" s="1">
        <v>15.4947915579423</v>
      </c>
      <c r="ER49" s="1">
        <v>97.1126482940565</v>
      </c>
      <c r="ES49" s="1">
        <v>237.645471409257</v>
      </c>
      <c r="ET49" s="1">
        <v>106.597948803155</v>
      </c>
      <c r="EU49" s="1">
        <v>64.5787102492306</v>
      </c>
      <c r="EV49" s="1">
        <v>127.399311554463</v>
      </c>
      <c r="EW49" s="1">
        <v>37.7523406882715</v>
      </c>
      <c r="EX49" s="1">
        <v>149.608048739306</v>
      </c>
      <c r="EY49" s="1">
        <v>39.5753137996839</v>
      </c>
      <c r="EZ49" s="1">
        <v>15.3519544939544</v>
      </c>
      <c r="FA49" s="1">
        <v>32.6764827645687</v>
      </c>
      <c r="FB49" s="1">
        <v>25.611839238459</v>
      </c>
      <c r="FC49" s="1">
        <v>124.074333763123</v>
      </c>
      <c r="FD49" s="1">
        <v>140.000385967623</v>
      </c>
      <c r="FE49" s="1">
        <v>26.2371119471227</v>
      </c>
      <c r="FF49" s="1">
        <v>31.6198582096822</v>
      </c>
      <c r="FG49" s="1">
        <v>116.274334206377</v>
      </c>
      <c r="FH49" s="1">
        <v>23.3205453096511</v>
      </c>
      <c r="FI49" s="1">
        <v>86.8373669029382</v>
      </c>
      <c r="FJ49" s="1">
        <v>48.931744154934</v>
      </c>
      <c r="FK49" s="1">
        <v>14.5199085609612</v>
      </c>
      <c r="FL49" s="1">
        <v>12.8107733413481</v>
      </c>
      <c r="FM49" s="1">
        <v>94.6594445219969</v>
      </c>
      <c r="FN49" s="1">
        <v>94.2599574613361</v>
      </c>
      <c r="FO49" s="1">
        <v>11.8086308187983</v>
      </c>
      <c r="FP49" s="1">
        <v>67.1967504501342</v>
      </c>
      <c r="FQ49" s="1">
        <v>36.8167010648467</v>
      </c>
      <c r="FR49" s="1">
        <v>23.1607883097836</v>
      </c>
      <c r="FS49" s="1">
        <v>48.408409093862</v>
      </c>
      <c r="FT49" s="1">
        <v>56.2508049939198</v>
      </c>
      <c r="FU49" s="1">
        <v>131.610929644779</v>
      </c>
      <c r="FV49" s="1">
        <v>76.8336823994719</v>
      </c>
      <c r="FW49" s="1">
        <v>264.05617334873</v>
      </c>
      <c r="FX49" s="1">
        <v>76.7958344203285</v>
      </c>
      <c r="FY49" s="1">
        <v>11.9889123935959</v>
      </c>
      <c r="FZ49" s="1">
        <v>59.2669444223798</v>
      </c>
      <c r="GA49" s="1">
        <v>72.7766579459922</v>
      </c>
      <c r="GB49" s="1">
        <v>144.594334800846</v>
      </c>
      <c r="GC49" s="1">
        <v>123.655956273013</v>
      </c>
      <c r="GD49" s="1">
        <v>38.6519216238184</v>
      </c>
      <c r="GE49" s="1">
        <v>146.651351022781</v>
      </c>
      <c r="GF49" s="1">
        <v>38.9864405687917</v>
      </c>
      <c r="GG49" s="1">
        <v>146.75498680026</v>
      </c>
      <c r="GH49" s="1">
        <v>140.972879358246</v>
      </c>
      <c r="GI49" s="1">
        <v>36.4778504575784</v>
      </c>
      <c r="GJ49" s="1">
        <v>68.4709586396932</v>
      </c>
      <c r="GK49" s="1">
        <v>40.8220574842394</v>
      </c>
      <c r="GL49" s="1">
        <v>277.856000518799</v>
      </c>
      <c r="GM49" s="1">
        <v>44.8419946113928</v>
      </c>
      <c r="GN49" s="1">
        <v>74.3046090844429</v>
      </c>
      <c r="GO49" s="1">
        <v>153.248087652921</v>
      </c>
      <c r="GP49" s="1">
        <v>31.7162499904633</v>
      </c>
      <c r="GQ49" s="1">
        <v>42.0486998941146</v>
      </c>
      <c r="GR49" s="1">
        <v>22.3111233625088</v>
      </c>
      <c r="GS49" s="1">
        <v>51.7116448441943</v>
      </c>
      <c r="GT49" s="1">
        <v>43.232886514857</v>
      </c>
      <c r="GU49" s="1">
        <v>42.6810400674522</v>
      </c>
      <c r="GV49" s="1">
        <v>78.5654841668629</v>
      </c>
      <c r="GW49" s="1">
        <v>83.3175472551677</v>
      </c>
      <c r="GX49" s="1">
        <v>139.106341936325</v>
      </c>
      <c r="GY49" s="1">
        <v>41.8379526881452</v>
      </c>
      <c r="GZ49" s="1">
        <v>23.1041184893797</v>
      </c>
      <c r="HA49" s="1">
        <v>33.0871618523706</v>
      </c>
      <c r="HB49" s="1">
        <v>29.3353850063365</v>
      </c>
      <c r="HC49" s="1">
        <v>187.861000442505</v>
      </c>
      <c r="HD49" s="1">
        <v>20.7212751309707</v>
      </c>
      <c r="HE49" s="1">
        <v>57.7819025221186</v>
      </c>
      <c r="HF49" s="1">
        <v>272.668634599709</v>
      </c>
      <c r="HG49" s="1">
        <v>23.3704879925017</v>
      </c>
      <c r="HH49" s="1">
        <v>123.591453907555</v>
      </c>
      <c r="HI49" s="1">
        <v>46.9904436019474</v>
      </c>
      <c r="HJ49" s="1">
        <v>80.051778498121</v>
      </c>
      <c r="HK49" s="1">
        <v>52.3469832236075</v>
      </c>
      <c r="HL49" s="1">
        <v>4.78110087860905</v>
      </c>
      <c r="HM49" s="1">
        <v>15.0397109438209</v>
      </c>
      <c r="HN49" s="1">
        <v>33.5071198144154</v>
      </c>
      <c r="HO49" s="1">
        <v>57.353043188913</v>
      </c>
      <c r="HP49" s="1">
        <v>43.3462913380139</v>
      </c>
      <c r="HQ49" s="1">
        <v>244.496250534058</v>
      </c>
      <c r="HR49" s="1">
        <v>59.300118352836</v>
      </c>
      <c r="HS49" s="1">
        <v>55.8116475522558</v>
      </c>
      <c r="HT49" s="1">
        <v>35.3024252598955</v>
      </c>
      <c r="HU49" s="1">
        <v>40.8245110003361</v>
      </c>
      <c r="HV49" s="1">
        <v>96.213382983983</v>
      </c>
      <c r="HW49" s="1">
        <v>25.476365894964</v>
      </c>
      <c r="HX49" s="1">
        <v>54.1150787559144</v>
      </c>
      <c r="HY49" s="1">
        <v>75.4010766871935</v>
      </c>
      <c r="HZ49" s="1">
        <v>45.5285734465192</v>
      </c>
      <c r="IA49" s="1">
        <v>173.597852801351</v>
      </c>
      <c r="IB49" s="1">
        <v>31.0263092256259</v>
      </c>
      <c r="IC49" s="1">
        <v>53.8016949836767</v>
      </c>
      <c r="ID49" s="1">
        <v>71.9214078072491</v>
      </c>
      <c r="IE49" s="1">
        <v>112.663285744676</v>
      </c>
      <c r="IF49" s="1">
        <v>41.7318114804008</v>
      </c>
      <c r="IG49" s="1">
        <v>66.1791170714725</v>
      </c>
      <c r="IH49" s="1">
        <v>102.645086752208</v>
      </c>
      <c r="II49" s="1">
        <v>24.0708555835234</v>
      </c>
      <c r="IJ49" s="1">
        <v>83.2489749853453</v>
      </c>
      <c r="IK49" s="1">
        <v>157.278335925676</v>
      </c>
      <c r="IL49" s="1">
        <v>75.6770215669375</v>
      </c>
      <c r="IM49" s="1">
        <v>37.9949199786935</v>
      </c>
      <c r="IN49" s="1">
        <v>53.7875833336036</v>
      </c>
      <c r="IO49" s="1">
        <v>380.923249816895</v>
      </c>
      <c r="IP49" s="1">
        <v>13.1069135142695</v>
      </c>
      <c r="IQ49" s="1">
        <v>85.7551112457192</v>
      </c>
      <c r="IR49" s="1">
        <v>168.947954641624</v>
      </c>
      <c r="IS49" s="1">
        <v>248.535246021929</v>
      </c>
      <c r="IT49" s="1">
        <v>72.904950131411</v>
      </c>
      <c r="IU49" s="1">
        <v>58.4791456288241</v>
      </c>
      <c r="IV49" s="1">
        <v>50.2986329677428</v>
      </c>
      <c r="IW49" s="1">
        <v>46.6335998614034</v>
      </c>
      <c r="IX49" s="1">
        <v>127.692251300322</v>
      </c>
      <c r="IY49" s="1">
        <v>97.1526716601068</v>
      </c>
      <c r="IZ49" s="1">
        <v>53.0101687748566</v>
      </c>
      <c r="JA49" s="1">
        <v>144.174074667356</v>
      </c>
      <c r="JB49" s="1">
        <v>37.3923344395636</v>
      </c>
      <c r="JC49" s="1">
        <v>113.123483631943</v>
      </c>
      <c r="JD49" s="1">
        <v>159.052063007675</v>
      </c>
      <c r="JE49" s="1">
        <v>45.1953710693787</v>
      </c>
      <c r="JF49" s="1">
        <v>78.3844066407095</v>
      </c>
      <c r="JG49" s="1">
        <v>30.2868173374584</v>
      </c>
      <c r="JH49" s="1">
        <v>200.125557125992</v>
      </c>
      <c r="JI49" s="1">
        <v>141.054088844346</v>
      </c>
      <c r="JJ49" s="1">
        <v>142.115520664873</v>
      </c>
      <c r="JK49" s="1">
        <v>50.4676182320837</v>
      </c>
      <c r="JL49" s="1">
        <v>16.48568717761</v>
      </c>
      <c r="JM49" s="1">
        <v>67.6621612745096</v>
      </c>
      <c r="JN49" s="1">
        <v>84.1077485164342</v>
      </c>
      <c r="JO49" s="1">
        <v>52.6619739948951</v>
      </c>
      <c r="JP49" s="1">
        <v>34.1381184064002</v>
      </c>
      <c r="JQ49" s="1">
        <v>186.301906272776</v>
      </c>
      <c r="JR49" s="1">
        <v>35.0088714697296</v>
      </c>
      <c r="JS49" s="1">
        <v>80.2296808690626</v>
      </c>
      <c r="JT49" s="1">
        <v>115.10892288707</v>
      </c>
      <c r="JU49" s="1">
        <v>68.4867051832365</v>
      </c>
      <c r="JV49" s="1">
        <v>83.2020579060464</v>
      </c>
      <c r="JW49" s="1">
        <v>55.1211468942905</v>
      </c>
      <c r="JX49" s="1">
        <v>200.389189488851</v>
      </c>
      <c r="JY49" s="1">
        <v>112.738768609095</v>
      </c>
      <c r="JZ49" s="1">
        <v>93.8249168626237</v>
      </c>
      <c r="KA49" s="1">
        <v>41.4897874653491</v>
      </c>
      <c r="KB49" s="1">
        <v>107.028884008975</v>
      </c>
      <c r="KC49" s="1">
        <v>66.1141785387716</v>
      </c>
      <c r="KD49" s="1">
        <v>115.879700417587</v>
      </c>
      <c r="KE49" s="1">
        <v>114.27975063324</v>
      </c>
      <c r="KF49" s="1">
        <v>144.508000183105</v>
      </c>
      <c r="KG49" s="1">
        <v>45.2377780055117</v>
      </c>
      <c r="KH49" s="1">
        <v>35.7444628638228</v>
      </c>
      <c r="KI49" s="1">
        <v>196.110249328613</v>
      </c>
      <c r="KJ49" s="1">
        <v>51.7833271949262</v>
      </c>
      <c r="KK49" s="1">
        <v>73.8892576227857</v>
      </c>
      <c r="KL49" s="1">
        <v>53.9805629301243</v>
      </c>
      <c r="KM49" s="1">
        <v>50.3205259098157</v>
      </c>
      <c r="KN49" s="1">
        <v>48.8981823276799</v>
      </c>
      <c r="KO49" s="1">
        <v>75.2323305595</v>
      </c>
      <c r="KP49" s="1">
        <v>19.6855207775712</v>
      </c>
      <c r="KQ49" s="1">
        <v>28.9673585480841</v>
      </c>
      <c r="KR49" s="1">
        <v>26.8177503728491</v>
      </c>
      <c r="KS49" s="1">
        <v>151.895699589776</v>
      </c>
      <c r="KT49" s="1">
        <v>40.096223961593</v>
      </c>
      <c r="KU49" s="1">
        <v>59.8259218665922</v>
      </c>
      <c r="KV49" s="1">
        <v>62.5499207461381</v>
      </c>
      <c r="KW49" s="1">
        <v>72.8617524796225</v>
      </c>
      <c r="KX49" s="1">
        <v>107.280950292711</v>
      </c>
      <c r="KY49" s="1">
        <v>68.3537669410739</v>
      </c>
      <c r="KZ49" s="1">
        <v>9.99246768619647</v>
      </c>
      <c r="LA49" s="1">
        <v>62.6423621823662</v>
      </c>
      <c r="LB49" s="1">
        <v>47.2543629048879</v>
      </c>
      <c r="LC49" s="1">
        <v>55.4723181913613</v>
      </c>
      <c r="LD49" s="1">
        <v>60.3275457697065</v>
      </c>
      <c r="LE49" s="1">
        <v>126.006412167163</v>
      </c>
      <c r="LF49" s="1">
        <v>40.6073340977577</v>
      </c>
      <c r="LG49" s="1">
        <v>43.0380919446063</v>
      </c>
      <c r="LH49" s="1">
        <v>57.5694374730444</v>
      </c>
      <c r="LI49" s="1">
        <v>22.6927212258484</v>
      </c>
      <c r="LJ49" s="1">
        <v>65.6881252288818</v>
      </c>
      <c r="LK49" s="1">
        <v>192.368431887519</v>
      </c>
      <c r="LL49" s="1">
        <v>55.8147993385964</v>
      </c>
      <c r="LM49" s="1">
        <v>133.834635609689</v>
      </c>
      <c r="LN49" s="1">
        <v>208.374962210548</v>
      </c>
      <c r="LO49" s="1">
        <v>20.913473667257</v>
      </c>
      <c r="LP49" s="1">
        <v>176.785190613311</v>
      </c>
      <c r="LQ49" s="1">
        <v>36.2832703569826</v>
      </c>
      <c r="LR49" s="1">
        <v>21.1572500705719</v>
      </c>
      <c r="LS49" s="1">
        <v>34.7581940462802</v>
      </c>
      <c r="LT49" s="1">
        <v>13.2107163067301</v>
      </c>
      <c r="LU49" s="1">
        <v>21.1707513869891</v>
      </c>
      <c r="LV49" s="1">
        <v>31.866255213763</v>
      </c>
      <c r="LW49" s="1">
        <v>73.4600603459533</v>
      </c>
      <c r="LX49" s="1">
        <v>42.515450251</v>
      </c>
      <c r="LZ49" s="1">
        <v>198.283493564633</v>
      </c>
      <c r="MA49" s="1">
        <v>35.7352765361667</v>
      </c>
      <c r="MB49" s="1">
        <v>20.3216018899678</v>
      </c>
      <c r="MC49" s="1">
        <v>20.1396358396235</v>
      </c>
      <c r="MD49" s="1">
        <v>3.66310999243377</v>
      </c>
      <c r="ME49" s="1">
        <v>34.3036680215528</v>
      </c>
      <c r="MF49" s="1">
        <v>50.3845037512173</v>
      </c>
      <c r="MG49" s="1">
        <v>20.443743744853</v>
      </c>
      <c r="MH49" s="1">
        <v>35.1943634207574</v>
      </c>
      <c r="MI49" s="1">
        <v>10.4659772896312</v>
      </c>
      <c r="MJ49" s="1">
        <v>14.3685000419617</v>
      </c>
      <c r="MK49" s="1">
        <v>43.3522405246211</v>
      </c>
      <c r="ML49" s="1">
        <v>38.0125401785448</v>
      </c>
      <c r="MM49" s="1">
        <v>42.4948580244359</v>
      </c>
    </row>
    <row r="50">
      <c r="A50" s="1">
        <v>2018.0</v>
      </c>
      <c r="B50" s="1">
        <v>1.0</v>
      </c>
      <c r="C50" s="1">
        <v>40.9368176584144</v>
      </c>
      <c r="D50" s="1">
        <v>76.8846159823559</v>
      </c>
      <c r="E50" s="1">
        <v>53.0202446056204</v>
      </c>
      <c r="F50" s="1">
        <v>143.55723673798</v>
      </c>
      <c r="G50" s="1">
        <v>192.061189923968</v>
      </c>
      <c r="H50" s="1">
        <v>81.5598320586904</v>
      </c>
      <c r="I50" s="1">
        <v>33.8601442499869</v>
      </c>
      <c r="J50" s="1">
        <v>103.349615184108</v>
      </c>
      <c r="K50" s="1">
        <v>113.70428557623</v>
      </c>
      <c r="L50" s="1">
        <v>46.3187178815052</v>
      </c>
      <c r="M50" s="1">
        <v>54.0613248749634</v>
      </c>
      <c r="N50" s="1">
        <v>8.88154776572324</v>
      </c>
      <c r="O50" s="1">
        <v>37.5651020211034</v>
      </c>
      <c r="P50" s="1">
        <v>51.2680524179528</v>
      </c>
      <c r="Q50" s="1">
        <v>83.9625899953522</v>
      </c>
      <c r="R50" s="1">
        <v>65.9930950346447</v>
      </c>
      <c r="S50" s="1">
        <v>86.0907244286526</v>
      </c>
      <c r="T50" s="1">
        <v>77.2898508709823</v>
      </c>
      <c r="U50" s="1">
        <v>51.0328376376366</v>
      </c>
      <c r="V50" s="1">
        <v>71.9811019639936</v>
      </c>
      <c r="W50" s="1">
        <v>150.912266294641</v>
      </c>
      <c r="X50" s="1">
        <v>152.099725864468</v>
      </c>
      <c r="Y50" s="1">
        <v>118.184245117289</v>
      </c>
      <c r="Z50" s="1">
        <v>65.2597024100167</v>
      </c>
      <c r="AA50" s="1">
        <v>128.655904998418</v>
      </c>
      <c r="AB50" s="1">
        <v>39.22674517046</v>
      </c>
      <c r="AC50" s="1">
        <v>142.246946942416</v>
      </c>
      <c r="AD50" s="1">
        <v>21.2803851686242</v>
      </c>
      <c r="AE50" s="1">
        <v>90.6047856293254</v>
      </c>
      <c r="AF50" s="1">
        <v>135.086791044314</v>
      </c>
      <c r="AG50" s="1">
        <v>105.594882935696</v>
      </c>
      <c r="AH50" s="1">
        <v>90.5692835688985</v>
      </c>
      <c r="AI50" s="1">
        <v>776.354997907366</v>
      </c>
      <c r="AJ50" s="1">
        <v>312.71349502647</v>
      </c>
      <c r="AK50" s="1">
        <v>26.4275919282837</v>
      </c>
      <c r="AL50" s="1">
        <v>61.5536415731292</v>
      </c>
      <c r="AM50" s="1">
        <v>57.4648977926638</v>
      </c>
      <c r="AN50" s="1">
        <v>204.527109536773</v>
      </c>
      <c r="AO50" s="1">
        <v>30.154343808845</v>
      </c>
      <c r="AP50" s="1">
        <v>48.303926798847</v>
      </c>
      <c r="AQ50" s="1">
        <v>343.693096342541</v>
      </c>
      <c r="AR50" s="1">
        <v>46.0644937491793</v>
      </c>
      <c r="AS50" s="2">
        <v>1879.2477095598</v>
      </c>
      <c r="AT50" s="1">
        <v>465.282957018497</v>
      </c>
      <c r="AU50" s="1">
        <v>49.0296374893497</v>
      </c>
      <c r="AV50" s="1">
        <v>209.4971429734</v>
      </c>
      <c r="AW50" s="1">
        <v>27.2069046383812</v>
      </c>
      <c r="AX50" s="1">
        <v>43.9980025437885</v>
      </c>
      <c r="AY50" s="1">
        <v>91.236787144529</v>
      </c>
      <c r="AZ50" s="1">
        <v>60.676807464927</v>
      </c>
      <c r="BA50" s="1">
        <v>29.1803387252337</v>
      </c>
      <c r="BB50" s="1">
        <v>55.878087699547</v>
      </c>
      <c r="BC50" s="1">
        <v>141.386396934361</v>
      </c>
      <c r="BD50" s="1">
        <v>130.117941695626</v>
      </c>
      <c r="BE50" s="1">
        <v>45.1023808433896</v>
      </c>
      <c r="BF50" s="1">
        <v>81.0434290019507</v>
      </c>
      <c r="BG50" s="1">
        <v>63.4807506623716</v>
      </c>
      <c r="BH50" s="1">
        <v>35.1900282143004</v>
      </c>
      <c r="BI50" s="1">
        <v>78.4689233873341</v>
      </c>
      <c r="BJ50" s="1">
        <v>199.780321047298</v>
      </c>
      <c r="BK50" s="1">
        <v>62.3304607753224</v>
      </c>
      <c r="BL50" s="1">
        <v>63.7000806377526</v>
      </c>
      <c r="BM50" s="1">
        <v>118.346521670657</v>
      </c>
      <c r="BN50" s="1">
        <v>35.2210692956035</v>
      </c>
      <c r="BO50" s="1">
        <v>117.858840501247</v>
      </c>
      <c r="BP50" s="1">
        <v>6.47149523099264</v>
      </c>
      <c r="BQ50" s="1">
        <v>153.021216610326</v>
      </c>
      <c r="BR50" s="1">
        <v>36.5764943969782</v>
      </c>
      <c r="BS50" s="1">
        <v>22.3804289559347</v>
      </c>
      <c r="BT50" s="1">
        <v>91.1263905928975</v>
      </c>
      <c r="BU50" s="1">
        <v>46.852685407864</v>
      </c>
      <c r="BV50" s="1">
        <v>172.952770925763</v>
      </c>
      <c r="BW50" s="1">
        <v>37.3661480078809</v>
      </c>
      <c r="BX50" s="1">
        <v>109.612766372139</v>
      </c>
      <c r="BY50" s="1">
        <v>32.9650808226944</v>
      </c>
      <c r="BZ50" s="1">
        <v>17.5205066047073</v>
      </c>
      <c r="CA50" s="1">
        <v>33.5247027914008</v>
      </c>
      <c r="CB50" s="1">
        <v>68.4658845300842</v>
      </c>
      <c r="CC50" s="1">
        <v>62.9982976574917</v>
      </c>
      <c r="CD50" s="1">
        <v>96.1644759195134</v>
      </c>
      <c r="CE50" s="1">
        <v>56.0058897598858</v>
      </c>
      <c r="CF50" s="1">
        <v>53.1124107229288</v>
      </c>
      <c r="CG50" s="1">
        <v>149.538786822136</v>
      </c>
      <c r="CH50" s="1">
        <v>67.4240542901448</v>
      </c>
      <c r="CI50" s="1">
        <v>91.4468161183339</v>
      </c>
      <c r="CJ50" s="1">
        <v>88.6408565405666</v>
      </c>
      <c r="CK50" s="1">
        <v>47.6942714391959</v>
      </c>
      <c r="CL50" s="1">
        <v>84.9771813877312</v>
      </c>
      <c r="CM50" s="1">
        <v>106.639236716322</v>
      </c>
      <c r="CN50" s="1">
        <v>112.534999302455</v>
      </c>
      <c r="CO50" s="1">
        <v>74.9893563722549</v>
      </c>
      <c r="CP50" s="1">
        <v>80.3166184912807</v>
      </c>
      <c r="CQ50" s="1">
        <v>70.8746496306214</v>
      </c>
      <c r="CR50" s="1">
        <v>59.3708423206806</v>
      </c>
      <c r="CS50" s="1">
        <v>77.5857140677316</v>
      </c>
      <c r="CT50" s="1">
        <v>31.566688311021</v>
      </c>
      <c r="CU50" s="1">
        <v>111.599704609199</v>
      </c>
      <c r="CV50" s="1">
        <v>35.3869028632437</v>
      </c>
      <c r="CW50" s="1">
        <v>127.383879552531</v>
      </c>
      <c r="CX50" s="1">
        <v>62.3122930310523</v>
      </c>
      <c r="CY50" s="1">
        <v>115.640024094349</v>
      </c>
      <c r="CZ50" s="1">
        <v>46.5174082009874</v>
      </c>
      <c r="DA50" s="1">
        <v>122.048692527458</v>
      </c>
      <c r="DB50" s="1">
        <v>77.9341552371887</v>
      </c>
      <c r="DC50" s="1">
        <v>61.0334824939723</v>
      </c>
      <c r="DD50" s="1">
        <v>87.9057957503797</v>
      </c>
      <c r="DE50" s="1">
        <v>47.8858973127595</v>
      </c>
      <c r="DF50" s="1">
        <v>49.1106197000561</v>
      </c>
      <c r="DG50" s="1">
        <v>72.0267109930829</v>
      </c>
      <c r="DH50" s="1">
        <v>27.0496158906875</v>
      </c>
      <c r="DI50" s="1">
        <v>40.3615874335879</v>
      </c>
      <c r="DJ50" s="1">
        <v>21.557024083969</v>
      </c>
      <c r="DK50" s="1">
        <v>60.6984481727747</v>
      </c>
      <c r="DL50" s="1">
        <v>125.31134657678</v>
      </c>
      <c r="DM50" s="1">
        <v>8.69001523819057</v>
      </c>
      <c r="DN50" s="1">
        <v>22.8332687180964</v>
      </c>
      <c r="DO50" s="1">
        <v>17.9975860496446</v>
      </c>
      <c r="DP50" s="1">
        <v>239.130919771045</v>
      </c>
      <c r="DQ50" s="1">
        <v>23.1801747631357</v>
      </c>
      <c r="DR50" s="1">
        <v>138.74880872454</v>
      </c>
      <c r="DS50" s="1">
        <v>86.9107769116945</v>
      </c>
      <c r="DT50" s="1">
        <v>24.6313208977253</v>
      </c>
      <c r="DU50" s="1">
        <v>69.8796542633112</v>
      </c>
      <c r="DW50" s="1">
        <v>178.804431066361</v>
      </c>
      <c r="DX50" s="1">
        <v>79.2002124087396</v>
      </c>
      <c r="DY50" s="1">
        <v>60.7257012413362</v>
      </c>
      <c r="DZ50" s="1">
        <v>46.2778990603004</v>
      </c>
      <c r="EA50" s="1">
        <v>27.7051780044221</v>
      </c>
      <c r="EB50" s="1">
        <v>38.6442329311222</v>
      </c>
      <c r="EC50" s="1">
        <v>56.6812636763664</v>
      </c>
      <c r="ED50" s="1">
        <v>83.6929273435466</v>
      </c>
      <c r="EE50" s="1">
        <v>52.0719845017466</v>
      </c>
      <c r="EF50" s="1">
        <v>221.689224945444</v>
      </c>
      <c r="EG50" s="1">
        <v>221.82381072875</v>
      </c>
      <c r="EH50" s="1">
        <v>46.6791438518975</v>
      </c>
      <c r="EI50" s="1">
        <v>72.5596020914084</v>
      </c>
      <c r="EJ50" s="1">
        <v>11.3481655102084</v>
      </c>
      <c r="EK50" s="1">
        <v>167.05501625248</v>
      </c>
      <c r="EL50" s="1">
        <v>47.0670110590338</v>
      </c>
      <c r="EM50" s="1">
        <v>47.9506379897084</v>
      </c>
      <c r="EN50" s="1">
        <v>131.148450428208</v>
      </c>
      <c r="EO50" s="1">
        <v>18.2648124371299</v>
      </c>
      <c r="EP50" s="1">
        <v>29.6191764974746</v>
      </c>
      <c r="EQ50" s="1">
        <v>16.1570107487249</v>
      </c>
      <c r="ER50" s="1">
        <v>94.4960476715497</v>
      </c>
      <c r="ES50" s="1">
        <v>257.996012593679</v>
      </c>
      <c r="ET50" s="1">
        <v>113.321365933634</v>
      </c>
      <c r="EU50" s="1">
        <v>67.6361018127619</v>
      </c>
      <c r="EV50" s="1">
        <v>128.400552472017</v>
      </c>
      <c r="EW50" s="1">
        <v>38.152693247292</v>
      </c>
      <c r="EX50" s="1">
        <v>157.300062686176</v>
      </c>
      <c r="EY50" s="1">
        <v>43.3116550341206</v>
      </c>
      <c r="EZ50" s="1">
        <v>15.9851456062988</v>
      </c>
      <c r="FA50" s="1">
        <v>35.0976907681381</v>
      </c>
      <c r="FB50" s="1">
        <v>24.1073130204872</v>
      </c>
      <c r="FC50" s="1">
        <v>139.180634271531</v>
      </c>
      <c r="FD50" s="1">
        <v>144.40283183107</v>
      </c>
      <c r="FE50" s="1">
        <v>26.5835096118297</v>
      </c>
      <c r="FF50" s="1">
        <v>33.3371548094313</v>
      </c>
      <c r="FG50" s="1">
        <v>118.486092590781</v>
      </c>
      <c r="FH50" s="1">
        <v>23.1544442445801</v>
      </c>
      <c r="FI50" s="1">
        <v>91.9948671301744</v>
      </c>
      <c r="FJ50" s="1">
        <v>49.3254006277527</v>
      </c>
      <c r="FK50" s="1">
        <v>15.3680296055647</v>
      </c>
      <c r="FL50" s="1">
        <v>11.9373918251012</v>
      </c>
      <c r="FM50" s="1">
        <v>98.6542111787159</v>
      </c>
      <c r="FN50" s="1">
        <v>92.4659284877936</v>
      </c>
      <c r="FO50" s="1">
        <v>12.6454902657602</v>
      </c>
      <c r="FP50" s="1">
        <v>70.4283336457752</v>
      </c>
      <c r="FQ50" s="1">
        <v>37.5132384035801</v>
      </c>
      <c r="FR50" s="1">
        <v>24.9032867000442</v>
      </c>
      <c r="FS50" s="1">
        <v>50.260467546281</v>
      </c>
      <c r="FT50" s="1">
        <v>61.462439050478</v>
      </c>
      <c r="FU50" s="1">
        <v>142.206559246735</v>
      </c>
      <c r="FV50" s="1">
        <v>76.5571909841102</v>
      </c>
      <c r="FW50" s="1">
        <v>277.01173215827</v>
      </c>
      <c r="FX50" s="1">
        <v>88.178513398978</v>
      </c>
      <c r="FY50" s="1">
        <v>12.8544176370109</v>
      </c>
      <c r="FZ50" s="1">
        <v>58.8840427774797</v>
      </c>
      <c r="GA50" s="1">
        <v>79.0744529174074</v>
      </c>
      <c r="GB50" s="1">
        <v>156.716547513039</v>
      </c>
      <c r="GC50" s="1">
        <v>133.292509162579</v>
      </c>
      <c r="GD50" s="1">
        <v>40.6030867188941</v>
      </c>
      <c r="GE50" s="1">
        <v>148.154168174438</v>
      </c>
      <c r="GF50" s="1">
        <v>41.9073059661987</v>
      </c>
      <c r="GG50" s="1">
        <v>157.31501085898</v>
      </c>
      <c r="GH50" s="1">
        <v>147.661629425322</v>
      </c>
      <c r="GI50" s="1">
        <v>37.0757670480193</v>
      </c>
      <c r="GJ50" s="1">
        <v>72.1479800589967</v>
      </c>
      <c r="GK50" s="1">
        <v>40.9772792117268</v>
      </c>
      <c r="GL50" s="1">
        <v>277.106667654855</v>
      </c>
      <c r="GM50" s="1">
        <v>45.3886685038366</v>
      </c>
      <c r="GN50" s="1">
        <v>73.687604154163</v>
      </c>
      <c r="GO50" s="1">
        <v>157.955389062735</v>
      </c>
      <c r="GP50" s="1">
        <v>32.9303572064354</v>
      </c>
      <c r="GQ50" s="1">
        <v>41.5841512451485</v>
      </c>
      <c r="GR50" s="1">
        <v>24.2249104091166</v>
      </c>
      <c r="GS50" s="1">
        <v>55.9770160085938</v>
      </c>
      <c r="GT50" s="1">
        <v>46.0172303396046</v>
      </c>
      <c r="GU50" s="1">
        <v>44.6575050232964</v>
      </c>
      <c r="GV50" s="1">
        <v>83.405292150587</v>
      </c>
      <c r="GW50" s="1">
        <v>86.2806814341353</v>
      </c>
      <c r="GX50" s="1">
        <v>146.884776739984</v>
      </c>
      <c r="GY50" s="1">
        <v>42.7606776172417</v>
      </c>
      <c r="GZ50" s="1">
        <v>23.941770934385</v>
      </c>
      <c r="HA50" s="1">
        <v>32.2152517356547</v>
      </c>
      <c r="HB50" s="1">
        <v>31.7972543582667</v>
      </c>
      <c r="HC50" s="1">
        <v>232.088810148693</v>
      </c>
      <c r="HD50" s="1">
        <v>19.3453999351176</v>
      </c>
      <c r="HE50" s="1">
        <v>60.4133748817215</v>
      </c>
      <c r="HF50" s="1">
        <v>282.790730194621</v>
      </c>
      <c r="HG50" s="1">
        <v>23.3539518894138</v>
      </c>
      <c r="HH50" s="1">
        <v>131.230815320936</v>
      </c>
      <c r="HI50" s="1">
        <v>50.6853038696862</v>
      </c>
      <c r="HJ50" s="1">
        <v>85.5260032097234</v>
      </c>
      <c r="HK50" s="1">
        <v>58.5769789353943</v>
      </c>
      <c r="HL50" s="1">
        <v>5.60860178652031</v>
      </c>
      <c r="HM50" s="1">
        <v>15.607901490479</v>
      </c>
      <c r="HN50" s="1">
        <v>37.0581544022186</v>
      </c>
      <c r="HO50" s="1">
        <v>58.2049010101341</v>
      </c>
      <c r="HP50" s="1">
        <v>44.7446522255592</v>
      </c>
      <c r="HQ50" s="1">
        <v>264.348809015183</v>
      </c>
      <c r="HR50" s="1">
        <v>63.3386241330855</v>
      </c>
      <c r="HS50" s="1">
        <v>55.7965402713341</v>
      </c>
      <c r="HT50" s="1">
        <v>38.1804307861134</v>
      </c>
      <c r="HU50" s="1">
        <v>39.5613034974929</v>
      </c>
      <c r="HV50" s="1">
        <v>97.0189119950641</v>
      </c>
      <c r="HW50" s="1">
        <v>25.9646783619747</v>
      </c>
      <c r="HX50" s="1">
        <v>55.4246669136986</v>
      </c>
      <c r="HY50" s="1">
        <v>74.4037759364732</v>
      </c>
      <c r="HZ50" s="1">
        <v>45.9600858801577</v>
      </c>
      <c r="IA50" s="1">
        <v>185.122100762763</v>
      </c>
      <c r="IB50" s="1">
        <v>31.5389850240224</v>
      </c>
      <c r="IC50" s="1">
        <v>52.3474815987196</v>
      </c>
      <c r="ID50" s="1">
        <v>72.6006599259264</v>
      </c>
      <c r="IE50" s="1">
        <v>119.014378373945</v>
      </c>
      <c r="IF50" s="1">
        <v>43.8090610628872</v>
      </c>
      <c r="IG50" s="1">
        <v>60.6132508554286</v>
      </c>
      <c r="IH50" s="1">
        <v>104.313253597697</v>
      </c>
      <c r="II50" s="1">
        <v>22.6405019136218</v>
      </c>
      <c r="IJ50" s="1">
        <v>87.17637295535</v>
      </c>
      <c r="IK50" s="1">
        <v>148.464276612182</v>
      </c>
      <c r="IL50" s="1">
        <v>78.8173536120968</v>
      </c>
      <c r="IM50" s="1">
        <v>38.3378903253772</v>
      </c>
      <c r="IN50" s="1">
        <v>55.5819118054881</v>
      </c>
      <c r="IO50" s="1">
        <v>377.423094249907</v>
      </c>
      <c r="IP50" s="1">
        <v>14.0767621145616</v>
      </c>
      <c r="IQ50" s="1">
        <v>95.0700015270872</v>
      </c>
      <c r="IR50" s="1">
        <v>177.336310360028</v>
      </c>
      <c r="IS50" s="1">
        <v>262.60059644706</v>
      </c>
      <c r="IT50" s="1">
        <v>77.1468100388483</v>
      </c>
      <c r="IU50" s="1">
        <v>60.870098104278</v>
      </c>
      <c r="IV50" s="1">
        <v>51.35758124641</v>
      </c>
      <c r="IW50" s="1">
        <v>49.0111412080723</v>
      </c>
      <c r="IX50" s="1">
        <v>132.652621333089</v>
      </c>
      <c r="IY50" s="1">
        <v>101.691499269372</v>
      </c>
      <c r="IZ50" s="1">
        <v>62.0289233812472</v>
      </c>
      <c r="JA50" s="1">
        <v>150.595905157213</v>
      </c>
      <c r="JB50" s="1">
        <v>33.7553436246841</v>
      </c>
      <c r="JC50" s="1">
        <v>113.251701259405</v>
      </c>
      <c r="JD50" s="1">
        <v>167.175573210536</v>
      </c>
      <c r="JE50" s="1">
        <v>42.6074511440026</v>
      </c>
      <c r="JF50" s="1">
        <v>85.059755152554</v>
      </c>
      <c r="JG50" s="1">
        <v>37.0677562011908</v>
      </c>
      <c r="JH50" s="1">
        <v>199.334029880829</v>
      </c>
      <c r="JI50" s="1">
        <v>143.898370358985</v>
      </c>
      <c r="JJ50" s="1">
        <v>149.96733717671</v>
      </c>
      <c r="JK50" s="1">
        <v>52.0523675373011</v>
      </c>
      <c r="JL50" s="1">
        <v>16.5256633698277</v>
      </c>
      <c r="JM50" s="1">
        <v>70.270947154787</v>
      </c>
      <c r="JN50" s="1">
        <v>88.9124000965425</v>
      </c>
      <c r="JO50" s="1">
        <v>61.480057414143</v>
      </c>
      <c r="JP50" s="1">
        <v>35.2733546337412</v>
      </c>
      <c r="JQ50" s="1">
        <v>205.941555211067</v>
      </c>
      <c r="JR50" s="1">
        <v>37.9805345664404</v>
      </c>
      <c r="JS50" s="1">
        <v>88.1172420741961</v>
      </c>
      <c r="JT50" s="1">
        <v>118.659576169961</v>
      </c>
      <c r="JU50" s="1">
        <v>66.7635147506934</v>
      </c>
      <c r="JV50" s="1">
        <v>92.3853815960694</v>
      </c>
      <c r="JW50" s="1">
        <v>58.4746307102962</v>
      </c>
      <c r="JX50" s="1">
        <v>211.49568502438</v>
      </c>
      <c r="JY50" s="1">
        <v>118.833800408434</v>
      </c>
      <c r="JZ50" s="1">
        <v>102.687840411434</v>
      </c>
      <c r="KA50" s="1">
        <v>43.0288050314614</v>
      </c>
      <c r="KB50" s="1">
        <v>115.534298436764</v>
      </c>
      <c r="KC50" s="1">
        <v>71.8369052118942</v>
      </c>
      <c r="KD50" s="1">
        <v>126.789352329014</v>
      </c>
      <c r="KE50" s="1">
        <v>113.500952766055</v>
      </c>
      <c r="KF50" s="1">
        <v>159.831190563384</v>
      </c>
      <c r="KG50" s="1">
        <v>41.4588573220767</v>
      </c>
      <c r="KH50" s="1">
        <v>36.4056139636813</v>
      </c>
      <c r="KI50" s="1">
        <v>209.096905299595</v>
      </c>
      <c r="KJ50" s="1">
        <v>54.5401919411084</v>
      </c>
      <c r="KK50" s="1">
        <v>77.5905179517954</v>
      </c>
      <c r="KL50" s="1">
        <v>51.2651343450654</v>
      </c>
      <c r="KM50" s="1">
        <v>46.708499897928</v>
      </c>
      <c r="KN50" s="1">
        <v>52.0755247700061</v>
      </c>
      <c r="KO50" s="1">
        <v>77.9395293144187</v>
      </c>
      <c r="KP50" s="1">
        <v>21.6047853096046</v>
      </c>
      <c r="KQ50" s="1">
        <v>30.552548786965</v>
      </c>
      <c r="KR50" s="1">
        <v>27.1910759302728</v>
      </c>
      <c r="KS50" s="1">
        <v>160.507976519779</v>
      </c>
      <c r="KT50" s="1">
        <v>37.1916429246573</v>
      </c>
      <c r="KU50" s="1">
        <v>62.7333939041106</v>
      </c>
      <c r="KV50" s="1">
        <v>65.3011195752454</v>
      </c>
      <c r="KW50" s="1">
        <v>73.7318688202523</v>
      </c>
      <c r="KX50" s="1">
        <v>114.257353175803</v>
      </c>
      <c r="KY50" s="1">
        <v>72.0806355052106</v>
      </c>
      <c r="KZ50" s="1">
        <v>11.2500192807448</v>
      </c>
      <c r="LA50" s="1">
        <v>67.6596906719842</v>
      </c>
      <c r="LB50" s="1">
        <v>48.6827573528532</v>
      </c>
      <c r="LC50" s="1">
        <v>59.3611419871274</v>
      </c>
      <c r="LD50" s="1">
        <v>58.632320967056</v>
      </c>
      <c r="LE50" s="1">
        <v>129.423203805154</v>
      </c>
      <c r="LF50" s="1">
        <v>42.291142239823</v>
      </c>
      <c r="LG50" s="1">
        <v>43.4272949593965</v>
      </c>
      <c r="LH50" s="1">
        <v>61.529256138275</v>
      </c>
      <c r="LI50" s="1">
        <v>22.1379039235618</v>
      </c>
      <c r="LJ50" s="1">
        <v>68.8550002688453</v>
      </c>
      <c r="LK50" s="1">
        <v>183.730336877504</v>
      </c>
      <c r="LL50" s="1">
        <v>52.7256324822332</v>
      </c>
      <c r="LM50" s="1">
        <v>144.702719267564</v>
      </c>
      <c r="LN50" s="1">
        <v>222.607474365935</v>
      </c>
      <c r="LO50" s="1">
        <v>20.909433407754</v>
      </c>
      <c r="LP50" s="1">
        <v>184.070432626783</v>
      </c>
      <c r="LQ50" s="1">
        <v>35.7267399581452</v>
      </c>
      <c r="LR50" s="1">
        <v>24.2942857288179</v>
      </c>
      <c r="LS50" s="1">
        <v>35.5592817276768</v>
      </c>
      <c r="LT50" s="1">
        <v>14.0553441859542</v>
      </c>
      <c r="LU50" s="1">
        <v>21.4233320905195</v>
      </c>
      <c r="LV50" s="1">
        <v>35.7786975300757</v>
      </c>
      <c r="LW50" s="1">
        <v>78.155468711334</v>
      </c>
      <c r="LX50" s="1">
        <v>42.8981131247737</v>
      </c>
      <c r="LZ50" s="1">
        <v>218.139089384411</v>
      </c>
      <c r="MA50" s="1">
        <v>37.8537579570441</v>
      </c>
      <c r="MB50" s="1">
        <v>21.8244599195398</v>
      </c>
      <c r="MC50" s="1">
        <v>22.9382451567262</v>
      </c>
      <c r="MD50" s="1">
        <v>3.50459781890858</v>
      </c>
      <c r="ME50" s="1">
        <v>38.9928105287036</v>
      </c>
      <c r="MF50" s="1">
        <v>43.7640547742068</v>
      </c>
      <c r="MG50" s="1">
        <v>20.1681109958639</v>
      </c>
      <c r="MH50" s="1">
        <v>42.8214723438457</v>
      </c>
      <c r="MI50" s="1">
        <v>11.3021243043524</v>
      </c>
      <c r="MJ50" s="1">
        <v>14.7885714485532</v>
      </c>
      <c r="MK50" s="1">
        <v>44.8000034599653</v>
      </c>
      <c r="ML50" s="1">
        <v>40.9044697468433</v>
      </c>
      <c r="MM50" s="1">
        <v>49.4156136885604</v>
      </c>
    </row>
    <row r="51">
      <c r="A51" s="1">
        <v>2018.0</v>
      </c>
      <c r="B51" s="1">
        <v>2.0</v>
      </c>
      <c r="C51" s="1">
        <v>39.5064089564393</v>
      </c>
      <c r="D51" s="1">
        <v>84.170622126074</v>
      </c>
      <c r="E51" s="1">
        <v>52.4205224489309</v>
      </c>
      <c r="F51" s="1">
        <v>142.879236704254</v>
      </c>
      <c r="G51" s="1">
        <v>198.715526781584</v>
      </c>
      <c r="H51" s="1">
        <v>76.8183540593643</v>
      </c>
      <c r="I51" s="1">
        <v>34.5460969760952</v>
      </c>
      <c r="J51" s="1">
        <v>99.2567332938038</v>
      </c>
      <c r="K51" s="1">
        <v>111.880789104261</v>
      </c>
      <c r="L51" s="1">
        <v>44.945427241463</v>
      </c>
      <c r="M51" s="1">
        <v>51.7822040323687</v>
      </c>
      <c r="N51" s="1">
        <v>8.47932692253194</v>
      </c>
      <c r="O51" s="1">
        <v>37.240917641657</v>
      </c>
      <c r="P51" s="1">
        <v>49.9077278832768</v>
      </c>
      <c r="Q51" s="1">
        <v>77.4202230965675</v>
      </c>
      <c r="R51" s="1">
        <v>65.9878941586143</v>
      </c>
      <c r="S51" s="1">
        <v>79.9781513707709</v>
      </c>
      <c r="T51" s="1">
        <v>76.202673414602</v>
      </c>
      <c r="U51" s="1">
        <v>48.7299684871878</v>
      </c>
      <c r="V51" s="1">
        <v>72.0653697207144</v>
      </c>
      <c r="W51" s="1">
        <v>147.11875108453</v>
      </c>
      <c r="X51" s="1">
        <v>138.846744055372</v>
      </c>
      <c r="Y51" s="1">
        <v>117.686014319133</v>
      </c>
      <c r="Z51" s="1">
        <v>72.2369075574373</v>
      </c>
      <c r="AA51" s="1">
        <v>132.240619748104</v>
      </c>
      <c r="AB51" s="1">
        <v>32.7398493962098</v>
      </c>
      <c r="AC51" s="1">
        <v>136.397292028708</v>
      </c>
      <c r="AD51" s="1">
        <v>20.8313025032678</v>
      </c>
      <c r="AE51" s="1">
        <v>90.9536790409405</v>
      </c>
      <c r="AF51" s="1">
        <v>125.65857306189</v>
      </c>
      <c r="AG51" s="1">
        <v>103.612955983721</v>
      </c>
      <c r="AH51" s="1">
        <v>87.202909526851</v>
      </c>
      <c r="AI51" s="1">
        <v>723.141577469675</v>
      </c>
      <c r="AJ51" s="1">
        <v>333.800880233337</v>
      </c>
      <c r="AK51" s="1">
        <v>26.7607290775618</v>
      </c>
      <c r="AL51" s="1">
        <v>59.1161952021754</v>
      </c>
      <c r="AM51" s="1">
        <v>56.10311714388</v>
      </c>
      <c r="AN51" s="1">
        <v>197.408538972483</v>
      </c>
      <c r="AO51" s="1">
        <v>26.7703370044457</v>
      </c>
      <c r="AP51" s="1">
        <v>47.8051334364087</v>
      </c>
      <c r="AQ51" s="1">
        <v>309.313420345909</v>
      </c>
      <c r="AR51" s="1">
        <v>45.7809651626405</v>
      </c>
      <c r="AS51" s="2">
        <v>1848.76798245839</v>
      </c>
      <c r="AT51" s="1">
        <v>450.836581680768</v>
      </c>
      <c r="AU51" s="1">
        <v>51.119491055399</v>
      </c>
      <c r="AV51" s="1">
        <v>203.124210156892</v>
      </c>
      <c r="AW51" s="1">
        <v>26.7642106507954</v>
      </c>
      <c r="AX51" s="1">
        <v>41.6558868425032</v>
      </c>
      <c r="AY51" s="1">
        <v>86.293815656966</v>
      </c>
      <c r="AZ51" s="1">
        <v>59.8984352152055</v>
      </c>
      <c r="BA51" s="1">
        <v>28.1749442975599</v>
      </c>
      <c r="BB51" s="1">
        <v>54.1952961064964</v>
      </c>
      <c r="BC51" s="1">
        <v>133.396528058955</v>
      </c>
      <c r="BD51" s="1">
        <v>128.306180539687</v>
      </c>
      <c r="BE51" s="1">
        <v>44.3634210887708</v>
      </c>
      <c r="BF51" s="1">
        <v>81.5265714813512</v>
      </c>
      <c r="BG51" s="1">
        <v>63.5316840176735</v>
      </c>
      <c r="BH51" s="1">
        <v>34.0332792519445</v>
      </c>
      <c r="BI51" s="1">
        <v>77.1828401232777</v>
      </c>
      <c r="BJ51" s="1">
        <v>182.485007955358</v>
      </c>
      <c r="BK51" s="1">
        <v>62.2755412530262</v>
      </c>
      <c r="BL51" s="1">
        <v>59.6347373460937</v>
      </c>
      <c r="BM51" s="1">
        <v>107.252419770178</v>
      </c>
      <c r="BN51" s="1">
        <v>33.1475074267045</v>
      </c>
      <c r="BO51" s="1">
        <v>124.485922268511</v>
      </c>
      <c r="BP51" s="1">
        <v>5.92775260774713</v>
      </c>
      <c r="BQ51" s="1">
        <v>141.686111984151</v>
      </c>
      <c r="BR51" s="1">
        <v>35.1767438157718</v>
      </c>
      <c r="BS51" s="1">
        <v>21.700238822827</v>
      </c>
      <c r="BT51" s="1">
        <v>86.6299110565313</v>
      </c>
      <c r="BU51" s="1">
        <v>44.2848013367206</v>
      </c>
      <c r="BV51" s="1">
        <v>168.72183595964</v>
      </c>
      <c r="BW51" s="1">
        <v>36.0308456983555</v>
      </c>
      <c r="BX51" s="1">
        <v>110.868907913639</v>
      </c>
      <c r="BY51" s="1">
        <v>34.1250105566545</v>
      </c>
      <c r="BZ51" s="1">
        <v>16.5237524618276</v>
      </c>
      <c r="CA51" s="1">
        <v>33.4967919936053</v>
      </c>
      <c r="CB51" s="1">
        <v>71.6579821993915</v>
      </c>
      <c r="CC51" s="1">
        <v>57.2009353880239</v>
      </c>
      <c r="CD51" s="1">
        <v>84.9876651479815</v>
      </c>
      <c r="CE51" s="1">
        <v>54.8609734932612</v>
      </c>
      <c r="CF51" s="1">
        <v>49.4433399669948</v>
      </c>
      <c r="CG51" s="1">
        <v>146.424581694497</v>
      </c>
      <c r="CH51" s="1">
        <v>66.3424380483106</v>
      </c>
      <c r="CI51" s="1">
        <v>89.2793349697295</v>
      </c>
      <c r="CJ51" s="1">
        <v>88.1642416113225</v>
      </c>
      <c r="CK51" s="1">
        <v>41.8487609346899</v>
      </c>
      <c r="CL51" s="1">
        <v>83.7401275616062</v>
      </c>
      <c r="CM51" s="1">
        <v>101.482009234806</v>
      </c>
      <c r="CN51" s="1">
        <v>106.570526123047</v>
      </c>
      <c r="CO51" s="1">
        <v>72.7024895912837</v>
      </c>
      <c r="CP51" s="1">
        <v>78.0433906717718</v>
      </c>
      <c r="CQ51" s="1">
        <v>68.8011699239203</v>
      </c>
      <c r="CR51" s="1">
        <v>57.1314121688559</v>
      </c>
      <c r="CS51" s="1">
        <v>73.6836840980932</v>
      </c>
      <c r="CT51" s="1">
        <v>25.5484101022257</v>
      </c>
      <c r="CU51" s="1">
        <v>121.354835812919</v>
      </c>
      <c r="CV51" s="1">
        <v>38.8857107446776</v>
      </c>
      <c r="CW51" s="1">
        <v>122.058762285929</v>
      </c>
      <c r="CX51" s="1">
        <v>59.6705545610344</v>
      </c>
      <c r="CY51" s="1">
        <v>109.228192230236</v>
      </c>
      <c r="CZ51" s="1">
        <v>44.9643300185275</v>
      </c>
      <c r="DA51" s="1">
        <v>127.009861037514</v>
      </c>
      <c r="DB51" s="1">
        <v>79.2500889692732</v>
      </c>
      <c r="DC51" s="1">
        <v>59.7250231940114</v>
      </c>
      <c r="DD51" s="1">
        <v>82.385379812661</v>
      </c>
      <c r="DE51" s="1">
        <v>44.4991123615011</v>
      </c>
      <c r="DF51" s="1">
        <v>46.0255495577834</v>
      </c>
      <c r="DG51" s="1">
        <v>71.2586612380757</v>
      </c>
      <c r="DH51" s="1">
        <v>26.2935953013945</v>
      </c>
      <c r="DI51" s="1">
        <v>43.649473893015</v>
      </c>
      <c r="DJ51" s="1">
        <v>20.9176391040062</v>
      </c>
      <c r="DK51" s="1">
        <v>58.3318847539756</v>
      </c>
      <c r="DL51" s="1">
        <v>108.232210240282</v>
      </c>
      <c r="DM51" s="1">
        <v>7.66733883703446</v>
      </c>
      <c r="DN51" s="1">
        <v>22.5567299029228</v>
      </c>
      <c r="DO51" s="1">
        <v>16.9887494774721</v>
      </c>
      <c r="DP51" s="1">
        <v>220.074067687001</v>
      </c>
      <c r="DQ51" s="1">
        <v>24.4448540129035</v>
      </c>
      <c r="DR51" s="1">
        <v>143.269999052349</v>
      </c>
      <c r="DS51" s="1">
        <v>86.3015512185453</v>
      </c>
      <c r="DT51" s="1">
        <v>25.1833911464854</v>
      </c>
      <c r="DU51" s="1">
        <v>62.4975165088719</v>
      </c>
      <c r="DW51" s="1">
        <v>185.680182987416</v>
      </c>
      <c r="DX51" s="1">
        <v>67.7926663393324</v>
      </c>
      <c r="DY51" s="1">
        <v>61.399649183604</v>
      </c>
      <c r="DZ51" s="1">
        <v>42.8120411739867</v>
      </c>
      <c r="EA51" s="1">
        <v>24.2748050993239</v>
      </c>
      <c r="EB51" s="1">
        <v>36.6073544512862</v>
      </c>
      <c r="EC51" s="1">
        <v>54.4467188835316</v>
      </c>
      <c r="ED51" s="1">
        <v>79.7869972119921</v>
      </c>
      <c r="EE51" s="1">
        <v>52.0490613184803</v>
      </c>
      <c r="EF51" s="1">
        <v>223.164888367911</v>
      </c>
      <c r="EG51" s="1">
        <v>239.400601348174</v>
      </c>
      <c r="EH51" s="1">
        <v>42.6243247182551</v>
      </c>
      <c r="EI51" s="1">
        <v>76.0480009996557</v>
      </c>
      <c r="EJ51" s="1">
        <v>11.4625029499405</v>
      </c>
      <c r="EK51" s="1">
        <v>157.989418102131</v>
      </c>
      <c r="EL51" s="1">
        <v>40.9978234806935</v>
      </c>
      <c r="EM51" s="1">
        <v>46.6296234493958</v>
      </c>
      <c r="EN51" s="1">
        <v>126.853296247479</v>
      </c>
      <c r="EO51" s="1">
        <v>17.3750496253357</v>
      </c>
      <c r="EP51" s="1">
        <v>27.9649433671819</v>
      </c>
      <c r="EQ51" s="1">
        <v>15.2310566940201</v>
      </c>
      <c r="ER51" s="1">
        <v>85.1613715195852</v>
      </c>
      <c r="ES51" s="1">
        <v>255.448614977875</v>
      </c>
      <c r="ET51" s="1">
        <v>107.825127494671</v>
      </c>
      <c r="EU51" s="1">
        <v>65.4005757693186</v>
      </c>
      <c r="EV51" s="1">
        <v>119.145196924596</v>
      </c>
      <c r="EW51" s="1">
        <v>38.9036074154502</v>
      </c>
      <c r="EX51" s="1">
        <v>157.429523407271</v>
      </c>
      <c r="EY51" s="1">
        <v>41.105255042612</v>
      </c>
      <c r="EZ51" s="1">
        <v>17.4202962988021</v>
      </c>
      <c r="FA51" s="1">
        <v>32.8086142564744</v>
      </c>
      <c r="FB51" s="1">
        <v>21.861115364957</v>
      </c>
      <c r="FC51" s="1">
        <v>137.67140257986</v>
      </c>
      <c r="FD51" s="1">
        <v>138.055457362286</v>
      </c>
      <c r="FE51" s="1">
        <v>23.8943217133121</v>
      </c>
      <c r="FF51" s="1">
        <v>31.9588224237451</v>
      </c>
      <c r="FG51" s="1">
        <v>108.580871073581</v>
      </c>
      <c r="FH51" s="1">
        <v>21.2086235245428</v>
      </c>
      <c r="FI51" s="1">
        <v>93.5486241826766</v>
      </c>
      <c r="FJ51" s="1">
        <v>49.2887831826239</v>
      </c>
      <c r="FK51" s="1">
        <v>15.2852489209102</v>
      </c>
      <c r="FL51" s="1">
        <v>10.4860568515741</v>
      </c>
      <c r="FM51" s="1">
        <v>95.9322303702758</v>
      </c>
      <c r="FN51" s="1">
        <v>89.4134504686278</v>
      </c>
      <c r="FO51" s="1">
        <v>11.4638704089798</v>
      </c>
      <c r="FP51" s="1">
        <v>64.3915785739296</v>
      </c>
      <c r="FQ51" s="1">
        <v>35.674807433091</v>
      </c>
      <c r="FR51" s="1">
        <v>24.3134576415431</v>
      </c>
      <c r="FS51" s="1">
        <v>47.5960594880968</v>
      </c>
      <c r="FT51" s="1">
        <v>53.7858060797485</v>
      </c>
      <c r="FU51" s="1">
        <v>142.287182102061</v>
      </c>
      <c r="FV51" s="1">
        <v>69.9884730540197</v>
      </c>
      <c r="FW51" s="1">
        <v>292.336336368533</v>
      </c>
      <c r="FX51" s="1">
        <v>85.6815256710616</v>
      </c>
      <c r="FY51" s="1">
        <v>11.8217362490413</v>
      </c>
      <c r="FZ51" s="1">
        <v>53.5201201999828</v>
      </c>
      <c r="GA51" s="1">
        <v>74.7075320297458</v>
      </c>
      <c r="GB51" s="1">
        <v>164.804883263309</v>
      </c>
      <c r="GC51" s="1">
        <v>132.662228180834</v>
      </c>
      <c r="GD51" s="1">
        <v>38.3061033318038</v>
      </c>
      <c r="GE51" s="1">
        <v>137.810935508648</v>
      </c>
      <c r="GF51" s="1">
        <v>38.1648572963961</v>
      </c>
      <c r="GG51" s="1">
        <v>143.37536313264</v>
      </c>
      <c r="GH51" s="1">
        <v>152.877496251519</v>
      </c>
      <c r="GI51" s="1">
        <v>37.3206569021223</v>
      </c>
      <c r="GJ51" s="1">
        <v>68.7180525333328</v>
      </c>
      <c r="GK51" s="1">
        <v>36.5919213652292</v>
      </c>
      <c r="GL51" s="1">
        <v>255.93657844945</v>
      </c>
      <c r="GM51" s="1">
        <v>46.0786060432931</v>
      </c>
      <c r="GN51" s="1">
        <v>74.1112548315312</v>
      </c>
      <c r="GO51" s="1">
        <v>151.861923477616</v>
      </c>
      <c r="GP51" s="1">
        <v>32.3771053113436</v>
      </c>
      <c r="GQ51" s="1">
        <v>38.6963533697396</v>
      </c>
      <c r="GR51" s="1">
        <v>23.7212609523349</v>
      </c>
      <c r="GS51" s="1">
        <v>52.7532201922399</v>
      </c>
      <c r="GT51" s="1">
        <v>43.111730261811</v>
      </c>
      <c r="GU51" s="1">
        <v>44.52601408376</v>
      </c>
      <c r="GV51" s="1">
        <v>84.8980193548151</v>
      </c>
      <c r="GW51" s="1">
        <v>93.7028467655545</v>
      </c>
      <c r="GX51" s="1">
        <v>152.461673909459</v>
      </c>
      <c r="GY51" s="1">
        <v>42.7089091297569</v>
      </c>
      <c r="GZ51" s="1">
        <v>23.5672177825561</v>
      </c>
      <c r="HA51" s="1">
        <v>32.2162372275164</v>
      </c>
      <c r="HB51" s="1">
        <v>30.8373997189273</v>
      </c>
      <c r="HC51" s="1">
        <v>271.158420361971</v>
      </c>
      <c r="HD51" s="1">
        <v>18.5367889072534</v>
      </c>
      <c r="HE51" s="1">
        <v>61.691401462742</v>
      </c>
      <c r="HF51" s="1">
        <v>306.496483592566</v>
      </c>
      <c r="HG51" s="1">
        <v>21.3441051607436</v>
      </c>
      <c r="HH51" s="1">
        <v>123.797520786418</v>
      </c>
      <c r="HI51" s="1">
        <v>48.4365648433425</v>
      </c>
      <c r="HJ51" s="1">
        <v>83.9509397973212</v>
      </c>
      <c r="HK51" s="1">
        <v>55.7733641445673</v>
      </c>
      <c r="HL51" s="1">
        <v>5.86631469157706</v>
      </c>
      <c r="HM51" s="1">
        <v>14.9197025978683</v>
      </c>
      <c r="HN51" s="1">
        <v>36.6413362851664</v>
      </c>
      <c r="HO51" s="1">
        <v>60.1130798593298</v>
      </c>
      <c r="HP51" s="1">
        <v>44.495841243863</v>
      </c>
      <c r="HQ51" s="1">
        <v>250.881316737125</v>
      </c>
      <c r="HR51" s="1">
        <v>58.1417993515249</v>
      </c>
      <c r="HS51" s="1">
        <v>53.5867245165624</v>
      </c>
      <c r="HT51" s="1">
        <v>35.1921077314908</v>
      </c>
      <c r="HU51" s="1">
        <v>38.3871428404219</v>
      </c>
      <c r="HV51" s="1">
        <v>91.2837621594843</v>
      </c>
      <c r="HW51" s="1">
        <v>25.226354330652</v>
      </c>
      <c r="HX51" s="1">
        <v>48.3234884384538</v>
      </c>
      <c r="HY51" s="1">
        <v>67.9532291330384</v>
      </c>
      <c r="HZ51" s="1">
        <v>46.2335905951816</v>
      </c>
      <c r="IA51" s="1">
        <v>164.457449796877</v>
      </c>
      <c r="IB51" s="1">
        <v>27.2235599949674</v>
      </c>
      <c r="IC51" s="1">
        <v>50.6482007309149</v>
      </c>
      <c r="ID51" s="1">
        <v>70.1483793660227</v>
      </c>
      <c r="IE51" s="1">
        <v>122.7364973493</v>
      </c>
      <c r="IF51" s="1">
        <v>42.1275236886936</v>
      </c>
      <c r="IG51" s="1">
        <v>58.3861468634851</v>
      </c>
      <c r="IH51" s="1">
        <v>101.656419793953</v>
      </c>
      <c r="II51" s="1">
        <v>21.8898623407903</v>
      </c>
      <c r="IJ51" s="1">
        <v>79.1027117743095</v>
      </c>
      <c r="IK51" s="1">
        <v>142.347786026009</v>
      </c>
      <c r="IL51" s="1">
        <v>71.318104878007</v>
      </c>
      <c r="IM51" s="1">
        <v>34.4343754338344</v>
      </c>
      <c r="IN51" s="1">
        <v>53.8042522815026</v>
      </c>
      <c r="IO51" s="1">
        <v>331.256578144274</v>
      </c>
      <c r="IP51" s="1">
        <v>14.6226280033714</v>
      </c>
      <c r="IQ51" s="1">
        <v>92.4225339891828</v>
      </c>
      <c r="IR51" s="1">
        <v>163.814713900783</v>
      </c>
      <c r="IS51" s="1">
        <v>263.606211230797</v>
      </c>
      <c r="IT51" s="1">
        <v>73.334863546469</v>
      </c>
      <c r="IU51" s="1">
        <v>58.2436877750495</v>
      </c>
      <c r="IV51" s="1">
        <v>48.2495122673206</v>
      </c>
      <c r="IW51" s="1">
        <v>47.4898445430802</v>
      </c>
      <c r="IX51" s="1">
        <v>125.792653768557</v>
      </c>
      <c r="IY51" s="1">
        <v>98.8349280104668</v>
      </c>
      <c r="IZ51" s="1">
        <v>56.0188909958852</v>
      </c>
      <c r="JA51" s="1">
        <v>135.347097761687</v>
      </c>
      <c r="JB51" s="1">
        <v>32.7769705746282</v>
      </c>
      <c r="JC51" s="1">
        <v>106.886282069422</v>
      </c>
      <c r="JD51" s="1">
        <v>172.857313775054</v>
      </c>
      <c r="JE51" s="1">
        <v>42.6289576624073</v>
      </c>
      <c r="JF51" s="1">
        <v>83.8533376533084</v>
      </c>
      <c r="JG51" s="1">
        <v>37.9208150276659</v>
      </c>
      <c r="JH51" s="1">
        <v>194.570268211843</v>
      </c>
      <c r="JI51" s="1">
        <v>134.152398381062</v>
      </c>
      <c r="JJ51" s="1">
        <v>146.267084409337</v>
      </c>
      <c r="JK51" s="1">
        <v>49.5313760093521</v>
      </c>
      <c r="JL51" s="1">
        <v>16.3502951215077</v>
      </c>
      <c r="JM51" s="1">
        <v>65.901443747002</v>
      </c>
      <c r="JN51" s="1">
        <v>89.31294896661</v>
      </c>
      <c r="JO51" s="1">
        <v>61.9683115519817</v>
      </c>
      <c r="JP51" s="1">
        <v>35.0872183535651</v>
      </c>
      <c r="JQ51" s="1">
        <v>205.799775975817</v>
      </c>
      <c r="JR51" s="1">
        <v>40.2760492354417</v>
      </c>
      <c r="JS51" s="1">
        <v>84.585195838266</v>
      </c>
      <c r="JT51" s="1">
        <v>120.294794757616</v>
      </c>
      <c r="JU51" s="1">
        <v>62.5102045498412</v>
      </c>
      <c r="JV51" s="1">
        <v>86.8284795110394</v>
      </c>
      <c r="JW51" s="1">
        <v>58.1150754960282</v>
      </c>
      <c r="JX51" s="1">
        <v>204.630938789719</v>
      </c>
      <c r="JY51" s="1">
        <v>112.641309158785</v>
      </c>
      <c r="JZ51" s="1">
        <v>86.0213730791642</v>
      </c>
      <c r="KA51" s="1">
        <v>41.8975710902313</v>
      </c>
      <c r="KB51" s="1">
        <v>114.978353964351</v>
      </c>
      <c r="KC51" s="1">
        <v>68.8630359801408</v>
      </c>
      <c r="KD51" s="1">
        <v>118.25242050357</v>
      </c>
      <c r="KE51" s="1">
        <v>113.462104998137</v>
      </c>
      <c r="KF51" s="1">
        <v>160.163685045744</v>
      </c>
      <c r="KG51" s="1">
        <v>37.5999588726021</v>
      </c>
      <c r="KH51" s="1">
        <v>34.5131639375965</v>
      </c>
      <c r="KI51" s="1">
        <v>204.401578401264</v>
      </c>
      <c r="KJ51" s="1">
        <v>50.8366555597694</v>
      </c>
      <c r="KK51" s="1">
        <v>77.7805879516389</v>
      </c>
      <c r="KL51" s="1">
        <v>49.0292678227298</v>
      </c>
      <c r="KM51" s="1">
        <v>42.9188563316457</v>
      </c>
      <c r="KN51" s="1">
        <v>48.6582788490302</v>
      </c>
      <c r="KO51" s="1">
        <v>74.2323349960285</v>
      </c>
      <c r="KP51" s="1">
        <v>19.5727229162673</v>
      </c>
      <c r="KQ51" s="1">
        <v>29.1935219471913</v>
      </c>
      <c r="KR51" s="1">
        <v>26.421248772655</v>
      </c>
      <c r="KS51" s="1">
        <v>154.481533370141</v>
      </c>
      <c r="KT51" s="1">
        <v>35.3857490228214</v>
      </c>
      <c r="KU51" s="1">
        <v>56.4911784439482</v>
      </c>
      <c r="KV51" s="1">
        <v>67.9488657096881</v>
      </c>
      <c r="KW51" s="1">
        <v>70.1444858857551</v>
      </c>
      <c r="KX51" s="1">
        <v>109.977859873385</v>
      </c>
      <c r="KY51" s="1">
        <v>73.4571087295274</v>
      </c>
      <c r="KZ51" s="1">
        <v>9.56988513700537</v>
      </c>
      <c r="LA51" s="1">
        <v>69.8973185219989</v>
      </c>
      <c r="LB51" s="1">
        <v>48.1202473109537</v>
      </c>
      <c r="LC51" s="1">
        <v>59.2060029664973</v>
      </c>
      <c r="LD51" s="1">
        <v>53.1061254646808</v>
      </c>
      <c r="LE51" s="1">
        <v>128.134085156509</v>
      </c>
      <c r="LF51" s="1">
        <v>43.3481694867764</v>
      </c>
      <c r="LG51" s="1">
        <v>38.3368119956284</v>
      </c>
      <c r="LH51" s="1">
        <v>58.4285888418056</v>
      </c>
      <c r="LI51" s="1">
        <v>20.0589944951124</v>
      </c>
      <c r="LJ51" s="1">
        <v>69.6363159982782</v>
      </c>
      <c r="LK51" s="1">
        <v>177.722159696921</v>
      </c>
      <c r="LL51" s="1">
        <v>49.0506822919437</v>
      </c>
      <c r="LM51" s="1">
        <v>146.915908420106</v>
      </c>
      <c r="LN51" s="1">
        <v>215.734328837661</v>
      </c>
      <c r="LO51" s="1">
        <v>19.478388831754</v>
      </c>
      <c r="LP51" s="1">
        <v>179.808671126805</v>
      </c>
      <c r="LQ51" s="1">
        <v>35.9706799107818</v>
      </c>
      <c r="LR51" s="1">
        <v>23.8931579589844</v>
      </c>
      <c r="LS51" s="1">
        <v>33.1517420911646</v>
      </c>
      <c r="LT51" s="1">
        <v>13.6862433971391</v>
      </c>
      <c r="LU51" s="1">
        <v>18.4412120203778</v>
      </c>
      <c r="LV51" s="1">
        <v>32.9429984346439</v>
      </c>
      <c r="LW51" s="1">
        <v>74.2538544629911</v>
      </c>
      <c r="LX51" s="1">
        <v>39.4585021598158</v>
      </c>
      <c r="LZ51" s="1">
        <v>203.165208592547</v>
      </c>
      <c r="MA51" s="1">
        <v>36.9407931767054</v>
      </c>
      <c r="MB51" s="1">
        <v>21.2118711340987</v>
      </c>
      <c r="MC51" s="1">
        <v>20.9675010960933</v>
      </c>
      <c r="MD51" s="1">
        <v>3.30199467731041</v>
      </c>
      <c r="ME51" s="1">
        <v>35.312342012061</v>
      </c>
      <c r="MF51" s="1">
        <v>40.0226314051191</v>
      </c>
      <c r="MG51" s="1">
        <v>19.7578111870031</v>
      </c>
      <c r="MH51" s="1">
        <v>43.6170175670449</v>
      </c>
      <c r="MI51" s="1">
        <v>11.4495288099664</v>
      </c>
      <c r="MJ51" s="1">
        <v>15.5697368571633</v>
      </c>
      <c r="MK51" s="1">
        <v>40.4052870275859</v>
      </c>
      <c r="ML51" s="1">
        <v>40.7231648145594</v>
      </c>
      <c r="MM51" s="1">
        <v>47.3380634301521</v>
      </c>
    </row>
    <row r="52">
      <c r="A52" s="1">
        <v>2018.0</v>
      </c>
      <c r="B52" s="1">
        <v>3.0</v>
      </c>
      <c r="C52" s="1">
        <v>41.2828519445379</v>
      </c>
      <c r="D52" s="1">
        <v>80.7976197497165</v>
      </c>
      <c r="E52" s="1">
        <v>54.3877407682882</v>
      </c>
      <c r="F52" s="1">
        <v>141.979698834677</v>
      </c>
      <c r="G52" s="1">
        <v>218.450238182431</v>
      </c>
      <c r="H52" s="1">
        <v>81.1089230850579</v>
      </c>
      <c r="I52" s="1">
        <v>35.518476518439</v>
      </c>
      <c r="J52" s="1">
        <v>99.6833343476284</v>
      </c>
      <c r="K52" s="1">
        <v>130.81309563773</v>
      </c>
      <c r="L52" s="1">
        <v>45.0520795128219</v>
      </c>
      <c r="M52" s="1">
        <v>52.4399562830567</v>
      </c>
      <c r="N52" s="1">
        <v>8.7155165087275</v>
      </c>
      <c r="O52" s="1">
        <v>37.9996740471349</v>
      </c>
      <c r="P52" s="1">
        <v>46.3175647053605</v>
      </c>
      <c r="Q52" s="1">
        <v>78.258349701471</v>
      </c>
      <c r="R52" s="1">
        <v>72.0600004650298</v>
      </c>
      <c r="S52" s="1">
        <v>80.801141906929</v>
      </c>
      <c r="T52" s="1">
        <v>78.1219358900794</v>
      </c>
      <c r="U52" s="1">
        <v>54.1819526224714</v>
      </c>
      <c r="V52" s="1">
        <v>73.3207216755783</v>
      </c>
      <c r="W52" s="1">
        <v>149.395386204277</v>
      </c>
      <c r="X52" s="1">
        <v>134.498042072131</v>
      </c>
      <c r="Y52" s="1">
        <v>120.378476481532</v>
      </c>
      <c r="Z52" s="1">
        <v>77.0632024492536</v>
      </c>
      <c r="AA52" s="1">
        <v>134.08786023738</v>
      </c>
      <c r="AB52" s="1">
        <v>30.6458990582194</v>
      </c>
      <c r="AC52" s="1">
        <v>139.200484197322</v>
      </c>
      <c r="AD52" s="1">
        <v>20.9858898100626</v>
      </c>
      <c r="AE52" s="1">
        <v>86.5888072263342</v>
      </c>
      <c r="AF52" s="1">
        <v>126.571804158791</v>
      </c>
      <c r="AG52" s="1">
        <v>99.4322898926228</v>
      </c>
      <c r="AH52" s="1">
        <v>86.1162906041115</v>
      </c>
      <c r="AI52" s="1">
        <v>650.850235711961</v>
      </c>
      <c r="AJ52" s="1">
        <v>322.910859920481</v>
      </c>
      <c r="AK52" s="1">
        <v>26.8475157121935</v>
      </c>
      <c r="AL52" s="1">
        <v>59.2257006168444</v>
      </c>
      <c r="AM52" s="1">
        <v>55.9342136720932</v>
      </c>
      <c r="AN52" s="1">
        <v>194.506741939561</v>
      </c>
      <c r="AO52" s="1">
        <v>26.3217605032929</v>
      </c>
      <c r="AP52" s="1">
        <v>48.6541140067134</v>
      </c>
      <c r="AQ52" s="1">
        <v>279.890000116258</v>
      </c>
      <c r="AR52" s="1">
        <v>44.6604042774776</v>
      </c>
      <c r="AS52" s="2">
        <v>2102.57988435112</v>
      </c>
      <c r="AT52" s="1">
        <v>461.587432129188</v>
      </c>
      <c r="AU52" s="1">
        <v>51.5175947728015</v>
      </c>
      <c r="AV52" s="1">
        <v>203.774762471517</v>
      </c>
      <c r="AW52" s="1">
        <v>27.502857253665</v>
      </c>
      <c r="AX52" s="1">
        <v>39.4667653704336</v>
      </c>
      <c r="AY52" s="1">
        <v>90.374056153125</v>
      </c>
      <c r="AZ52" s="1">
        <v>57.392515394996</v>
      </c>
      <c r="BA52" s="1">
        <v>28.8226224413899</v>
      </c>
      <c r="BB52" s="1">
        <v>54.3228082986259</v>
      </c>
      <c r="BC52" s="1">
        <v>129.301022300323</v>
      </c>
      <c r="BD52" s="1">
        <v>123.024091116615</v>
      </c>
      <c r="BE52" s="1">
        <v>46.9235715411958</v>
      </c>
      <c r="BF52" s="1">
        <v>82.481062507858</v>
      </c>
      <c r="BG52" s="1">
        <v>61.6113887638518</v>
      </c>
      <c r="BH52" s="1">
        <v>33.5137451544099</v>
      </c>
      <c r="BI52" s="1">
        <v>77.3055242519144</v>
      </c>
      <c r="BJ52" s="1">
        <v>162.389922140012</v>
      </c>
      <c r="BK52" s="1">
        <v>62.2652416976774</v>
      </c>
      <c r="BL52" s="1">
        <v>59.0565788571127</v>
      </c>
      <c r="BM52" s="1">
        <v>106.629653592695</v>
      </c>
      <c r="BN52" s="1">
        <v>29.9108796695421</v>
      </c>
      <c r="BO52" s="1">
        <v>127.866169687314</v>
      </c>
      <c r="BP52" s="1">
        <v>6.4463381086077</v>
      </c>
      <c r="BQ52" s="1">
        <v>133.504668152573</v>
      </c>
      <c r="BR52" s="1">
        <v>35.6299173576569</v>
      </c>
      <c r="BS52" s="1">
        <v>21.8637623418476</v>
      </c>
      <c r="BT52" s="1">
        <v>86.2030826975839</v>
      </c>
      <c r="BU52" s="1">
        <v>44.5042848369422</v>
      </c>
      <c r="BV52" s="1">
        <v>168.637785538494</v>
      </c>
      <c r="BW52" s="1">
        <v>34.3451235980042</v>
      </c>
      <c r="BX52" s="1">
        <v>121.705698690034</v>
      </c>
      <c r="BY52" s="1">
        <v>35.7199965344259</v>
      </c>
      <c r="BZ52" s="1">
        <v>17.1440556219242</v>
      </c>
      <c r="CA52" s="1">
        <v>35.4413068192733</v>
      </c>
      <c r="CB52" s="1">
        <v>75.0977591783289</v>
      </c>
      <c r="CC52" s="1">
        <v>52.5230971042148</v>
      </c>
      <c r="CD52" s="1">
        <v>85.6308125103776</v>
      </c>
      <c r="CE52" s="1">
        <v>52.526116805575</v>
      </c>
      <c r="CF52" s="1">
        <v>51.3751961176638</v>
      </c>
      <c r="CG52" s="1">
        <v>142.024970910142</v>
      </c>
      <c r="CH52" s="1">
        <v>64.3679913177622</v>
      </c>
      <c r="CI52" s="1">
        <v>84.5817466892873</v>
      </c>
      <c r="CJ52" s="1">
        <v>89.3950576711705</v>
      </c>
      <c r="CK52" s="1">
        <v>40.5039791203345</v>
      </c>
      <c r="CL52" s="1">
        <v>85.6144334020185</v>
      </c>
      <c r="CM52" s="1">
        <v>98.3937626764638</v>
      </c>
      <c r="CN52" s="1">
        <v>95.5747617085775</v>
      </c>
      <c r="CO52" s="1">
        <v>72.2963681591107</v>
      </c>
      <c r="CP52" s="1">
        <v>75.3441721074711</v>
      </c>
      <c r="CQ52" s="1">
        <v>68.8411154809214</v>
      </c>
      <c r="CR52" s="1">
        <v>57.7451860663199</v>
      </c>
      <c r="CS52" s="1">
        <v>69.1845236278716</v>
      </c>
      <c r="CT52" s="1">
        <v>23.3489305801736</v>
      </c>
      <c r="CU52" s="1">
        <v>122.621553017564</v>
      </c>
      <c r="CV52" s="1">
        <v>38.1774184905578</v>
      </c>
      <c r="CW52" s="1">
        <v>124.708742310014</v>
      </c>
      <c r="CX52" s="1">
        <v>59.4830187823651</v>
      </c>
      <c r="CY52" s="1">
        <v>113.282943758474</v>
      </c>
      <c r="CZ52" s="1">
        <v>46.0821075507663</v>
      </c>
      <c r="DA52" s="1">
        <v>133.59967490281</v>
      </c>
      <c r="DB52" s="1">
        <v>84.4188657092572</v>
      </c>
      <c r="DC52" s="1">
        <v>59.2856789135964</v>
      </c>
      <c r="DD52" s="1">
        <v>78.7385838524553</v>
      </c>
      <c r="DE52" s="1">
        <v>45.8579594176416</v>
      </c>
      <c r="DF52" s="1">
        <v>45.8869803994925</v>
      </c>
      <c r="DG52" s="1">
        <v>70.0537000467848</v>
      </c>
      <c r="DH52" s="1">
        <v>27.3318726367647</v>
      </c>
      <c r="DI52" s="1">
        <v>46.1586507161458</v>
      </c>
      <c r="DJ52" s="1">
        <v>21.3442629443614</v>
      </c>
      <c r="DK52" s="1">
        <v>58.3646910283915</v>
      </c>
      <c r="DL52" s="1">
        <v>106.560135176092</v>
      </c>
      <c r="DM52" s="1">
        <v>7.75856970982866</v>
      </c>
      <c r="DN52" s="1">
        <v>23.349788909468</v>
      </c>
      <c r="DO52" s="1">
        <v>16.6957566647861</v>
      </c>
      <c r="DP52" s="1">
        <v>217.681777767105</v>
      </c>
      <c r="DQ52" s="1">
        <v>25.2254337268001</v>
      </c>
      <c r="DR52" s="1">
        <v>147.83880905878</v>
      </c>
      <c r="DS52" s="1">
        <v>87.4019300526463</v>
      </c>
      <c r="DT52" s="1">
        <v>25.4374449342216</v>
      </c>
      <c r="DU52" s="1">
        <v>59.4896044927858</v>
      </c>
      <c r="DW52" s="1">
        <v>189.709756861604</v>
      </c>
      <c r="DX52" s="1">
        <v>64.4074980383938</v>
      </c>
      <c r="DY52" s="1">
        <v>59.5839004835218</v>
      </c>
      <c r="DZ52" s="1">
        <v>38.3799751604326</v>
      </c>
      <c r="EA52" s="1">
        <v>23.8442988801021</v>
      </c>
      <c r="EB52" s="1">
        <v>33.3068342179106</v>
      </c>
      <c r="EC52" s="1">
        <v>54.5899042593766</v>
      </c>
      <c r="ED52" s="1">
        <v>74.5744156452203</v>
      </c>
      <c r="EE52" s="1">
        <v>50.1450726225971</v>
      </c>
      <c r="EF52" s="1">
        <v>224.035434774685</v>
      </c>
      <c r="EG52" s="1">
        <v>249.987521477324</v>
      </c>
      <c r="EH52" s="1">
        <v>40.6927166417456</v>
      </c>
      <c r="EI52" s="1">
        <v>70.2293490958101</v>
      </c>
      <c r="EJ52" s="1">
        <v>11.5295207495924</v>
      </c>
      <c r="EK52" s="1">
        <v>151.057441818185</v>
      </c>
      <c r="EL52" s="1">
        <v>43.6047016236639</v>
      </c>
      <c r="EM52" s="1">
        <v>45.5399019852185</v>
      </c>
      <c r="EN52" s="1">
        <v>124.395870657124</v>
      </c>
      <c r="EO52" s="1">
        <v>18.6880483074198</v>
      </c>
      <c r="EP52" s="1">
        <v>28.0729679490115</v>
      </c>
      <c r="EQ52" s="1">
        <v>14.6116050811425</v>
      </c>
      <c r="ER52" s="1">
        <v>85.3959430249992</v>
      </c>
      <c r="ES52" s="1">
        <v>255.7915989726</v>
      </c>
      <c r="ET52" s="1">
        <v>109.02956114374</v>
      </c>
      <c r="EU52" s="1">
        <v>67.1414348325709</v>
      </c>
      <c r="EV52" s="1">
        <v>115.061818608691</v>
      </c>
      <c r="EW52" s="1">
        <v>42.9731473244527</v>
      </c>
      <c r="EX52" s="1">
        <v>165.479512508785</v>
      </c>
      <c r="EY52" s="1">
        <v>38.1748593309318</v>
      </c>
      <c r="EZ52" s="1">
        <v>17.7295082205978</v>
      </c>
      <c r="FA52" s="1">
        <v>31.7481206201711</v>
      </c>
      <c r="FB52" s="1">
        <v>21.6786598302892</v>
      </c>
      <c r="FC52" s="1">
        <v>141.640556335449</v>
      </c>
      <c r="FD52" s="1">
        <v>138.536718763656</v>
      </c>
      <c r="FE52" s="1">
        <v>23.5343884998746</v>
      </c>
      <c r="FF52" s="1">
        <v>30.861033679934</v>
      </c>
      <c r="FG52" s="1">
        <v>107.951246595382</v>
      </c>
      <c r="FH52" s="1">
        <v>20.9755789912808</v>
      </c>
      <c r="FI52" s="1">
        <v>93.2131954587527</v>
      </c>
      <c r="FJ52" s="1">
        <v>49.3459819144537</v>
      </c>
      <c r="FK52" s="1">
        <v>15.2930971758746</v>
      </c>
      <c r="FL52" s="1">
        <v>10.3385853033074</v>
      </c>
      <c r="FM52" s="1">
        <v>103.667260984548</v>
      </c>
      <c r="FN52" s="1">
        <v>87.5499474135522</v>
      </c>
      <c r="FO52" s="1">
        <v>10.6426029245407</v>
      </c>
      <c r="FP52" s="1">
        <v>61.3095238095238</v>
      </c>
      <c r="FQ52" s="1">
        <v>35.1329828671963</v>
      </c>
      <c r="FR52" s="1">
        <v>21.2319673149039</v>
      </c>
      <c r="FS52" s="1">
        <v>48.9266525348091</v>
      </c>
      <c r="FT52" s="1">
        <v>53.163295006832</v>
      </c>
      <c r="FU52" s="1">
        <v>141.410157362094</v>
      </c>
      <c r="FV52" s="1">
        <v>70.0935652228528</v>
      </c>
      <c r="FW52" s="1">
        <v>282.164447169147</v>
      </c>
      <c r="FX52" s="1">
        <v>76.2037955935448</v>
      </c>
      <c r="FY52" s="1">
        <v>14.0589455876629</v>
      </c>
      <c r="FZ52" s="1">
        <v>54.1807410477739</v>
      </c>
      <c r="GA52" s="1">
        <v>73.6469483819099</v>
      </c>
      <c r="GB52" s="1">
        <v>171.436745886032</v>
      </c>
      <c r="GC52" s="1">
        <v>131.691784201586</v>
      </c>
      <c r="GD52" s="1">
        <v>37.1219527798824</v>
      </c>
      <c r="GE52" s="1">
        <v>133.664144872557</v>
      </c>
      <c r="GF52" s="1">
        <v>42.8593265796775</v>
      </c>
      <c r="GG52" s="1">
        <v>140.238578308943</v>
      </c>
      <c r="GH52" s="1">
        <v>155.798469341635</v>
      </c>
      <c r="GI52" s="1">
        <v>36.6202443633603</v>
      </c>
      <c r="GJ52" s="1">
        <v>67.7803239729843</v>
      </c>
      <c r="GK52" s="1">
        <v>36.6681443700398</v>
      </c>
      <c r="GL52" s="1">
        <v>240.928570338658</v>
      </c>
      <c r="GM52" s="1">
        <v>47.9153592152892</v>
      </c>
      <c r="GN52" s="1">
        <v>74.8858958772753</v>
      </c>
      <c r="GO52" s="1">
        <v>149.462204605678</v>
      </c>
      <c r="GP52" s="1">
        <v>28.5345238731021</v>
      </c>
      <c r="GQ52" s="1">
        <v>37.3863769321019</v>
      </c>
      <c r="GR52" s="1">
        <v>23.7505133597982</v>
      </c>
      <c r="GS52" s="1">
        <v>55.8102075872322</v>
      </c>
      <c r="GT52" s="1">
        <v>42.4561308979024</v>
      </c>
      <c r="GU52" s="1">
        <v>45.5316218178119</v>
      </c>
      <c r="GV52" s="1">
        <v>86.6304555838798</v>
      </c>
      <c r="GW52" s="1">
        <v>97.6686880641655</v>
      </c>
      <c r="GX52" s="1">
        <v>153.832972632735</v>
      </c>
      <c r="GY52" s="1">
        <v>54.6577401624452</v>
      </c>
      <c r="GZ52" s="1">
        <v>24.9806078393082</v>
      </c>
      <c r="HA52" s="1">
        <v>33.5569500185125</v>
      </c>
      <c r="HB52" s="1">
        <v>30.8458237112392</v>
      </c>
      <c r="HC52" s="1">
        <v>312.470477876209</v>
      </c>
      <c r="HD52" s="1">
        <v>18.5813178095731</v>
      </c>
      <c r="HE52" s="1">
        <v>61.01653665191</v>
      </c>
      <c r="HF52" s="1">
        <v>309.184041205093</v>
      </c>
      <c r="HG52" s="1">
        <v>24.9632218788139</v>
      </c>
      <c r="HH52" s="1">
        <v>120.964245094746</v>
      </c>
      <c r="HI52" s="1">
        <v>52.0577056301262</v>
      </c>
      <c r="HJ52" s="1">
        <v>86.3103556834226</v>
      </c>
      <c r="HK52" s="1">
        <v>55.8639937589095</v>
      </c>
      <c r="HL52" s="1">
        <v>5.97036153415508</v>
      </c>
      <c r="HM52" s="1">
        <v>14.9284723191877</v>
      </c>
      <c r="HN52" s="1">
        <v>36.7716891500876</v>
      </c>
      <c r="HO52" s="1">
        <v>57.6881370325035</v>
      </c>
      <c r="HP52" s="1">
        <v>44.5167710500515</v>
      </c>
      <c r="HQ52" s="1">
        <v>246.070238385882</v>
      </c>
      <c r="HR52" s="1">
        <v>54.7561526647178</v>
      </c>
      <c r="HS52" s="1">
        <v>52.7672331924743</v>
      </c>
      <c r="HT52" s="1">
        <v>33.764783273227</v>
      </c>
      <c r="HU52" s="1">
        <v>38.2723212183277</v>
      </c>
      <c r="HV52" s="1">
        <v>90.2201887601782</v>
      </c>
      <c r="HW52" s="1">
        <v>25.5053846258295</v>
      </c>
      <c r="HX52" s="1">
        <v>47.0609000171837</v>
      </c>
      <c r="HY52" s="1">
        <v>65.4679308616611</v>
      </c>
      <c r="HZ52" s="1">
        <v>50.5430922933658</v>
      </c>
      <c r="IA52" s="1">
        <v>159.785404558975</v>
      </c>
      <c r="IB52" s="1">
        <v>27.114896412877</v>
      </c>
      <c r="IC52" s="1">
        <v>51.923539043561</v>
      </c>
      <c r="ID52" s="1">
        <v>70.6293936439326</v>
      </c>
      <c r="IE52" s="1">
        <v>123.04455664697</v>
      </c>
      <c r="IF52" s="1">
        <v>42.0377328885067</v>
      </c>
      <c r="IG52" s="1">
        <v>58.6573079694194</v>
      </c>
      <c r="IH52" s="1">
        <v>100.54590161263</v>
      </c>
      <c r="II52" s="1">
        <v>20.2503001208849</v>
      </c>
      <c r="IJ52" s="1">
        <v>77.1564552492865</v>
      </c>
      <c r="IK52" s="1">
        <v>149.367294304668</v>
      </c>
      <c r="IL52" s="1">
        <v>72.2044702583114</v>
      </c>
      <c r="IM52" s="1">
        <v>34.1622211260918</v>
      </c>
      <c r="IN52" s="1">
        <v>49.9816737277377</v>
      </c>
      <c r="IO52" s="1">
        <v>334.8371400379</v>
      </c>
      <c r="IP52" s="1">
        <v>14.8325803876165</v>
      </c>
      <c r="IQ52" s="1">
        <v>93.7186423691136</v>
      </c>
      <c r="IR52" s="1">
        <v>158.91945123654</v>
      </c>
      <c r="IS52" s="1">
        <v>268.907618278027</v>
      </c>
      <c r="IT52" s="1">
        <v>71.9780305909898</v>
      </c>
      <c r="IU52" s="1">
        <v>60.4493828736613</v>
      </c>
      <c r="IV52" s="1">
        <v>50.1963963575629</v>
      </c>
      <c r="IW52" s="1">
        <v>49.5756879633891</v>
      </c>
      <c r="IX52" s="1">
        <v>126.180829548287</v>
      </c>
      <c r="IY52" s="1">
        <v>102.315093000138</v>
      </c>
      <c r="IZ52" s="1">
        <v>54.4241753394691</v>
      </c>
      <c r="JA52" s="1">
        <v>128.068570697436</v>
      </c>
      <c r="JB52" s="1">
        <v>33.1438610902427</v>
      </c>
      <c r="JC52" s="1">
        <v>107.220803327507</v>
      </c>
      <c r="JD52" s="1">
        <v>180.349449550021</v>
      </c>
      <c r="JE52" s="1">
        <v>44.1809823516756</v>
      </c>
      <c r="JF52" s="1">
        <v>84.296923776335</v>
      </c>
      <c r="JG52" s="1">
        <v>43.2387081225834</v>
      </c>
      <c r="JH52" s="1">
        <v>203.066580053661</v>
      </c>
      <c r="JI52" s="1">
        <v>131.084196064606</v>
      </c>
      <c r="JJ52" s="1">
        <v>151.255626528592</v>
      </c>
      <c r="JK52" s="1">
        <v>50.2429580078454</v>
      </c>
      <c r="JL52" s="1">
        <v>16.1221198585822</v>
      </c>
      <c r="JM52" s="1">
        <v>65.7308942044352</v>
      </c>
      <c r="JN52" s="1">
        <v>90.7655319671066</v>
      </c>
      <c r="JO52" s="1">
        <v>59.8259324610769</v>
      </c>
      <c r="JP52" s="1">
        <v>37.3486963492517</v>
      </c>
      <c r="JQ52" s="1">
        <v>207.0235496882</v>
      </c>
      <c r="JR52" s="1">
        <v>42.8035617768849</v>
      </c>
      <c r="JS52" s="1">
        <v>87.4965352982437</v>
      </c>
      <c r="JT52" s="1">
        <v>119.82845646091</v>
      </c>
      <c r="JU52" s="1">
        <v>61.9992234795867</v>
      </c>
      <c r="JV52" s="1">
        <v>89.4589030984003</v>
      </c>
      <c r="JW52" s="1">
        <v>58.07291819867</v>
      </c>
      <c r="JX52" s="1">
        <v>202.022691497119</v>
      </c>
      <c r="JY52" s="1">
        <v>115.522523201519</v>
      </c>
      <c r="JZ52" s="1">
        <v>85.0234759320567</v>
      </c>
      <c r="KA52" s="1">
        <v>40.2360622253829</v>
      </c>
      <c r="KB52" s="1">
        <v>116.216982522351</v>
      </c>
      <c r="KC52" s="1">
        <v>70.1378934133046</v>
      </c>
      <c r="KD52" s="1">
        <v>110.333571375357</v>
      </c>
      <c r="KE52" s="1">
        <v>120.324285234724</v>
      </c>
      <c r="KF52" s="1">
        <v>169.664286295573</v>
      </c>
      <c r="KG52" s="1">
        <v>36.4576433043444</v>
      </c>
      <c r="KH52" s="1">
        <v>33.2540620470113</v>
      </c>
      <c r="KI52" s="1">
        <v>206.905951727004</v>
      </c>
      <c r="KJ52" s="1">
        <v>49.4178777522844</v>
      </c>
      <c r="KK52" s="1">
        <v>89.0695629598118</v>
      </c>
      <c r="KL52" s="1">
        <v>49.2748229841824</v>
      </c>
      <c r="KM52" s="1">
        <v>41.6280231787083</v>
      </c>
      <c r="KN52" s="1">
        <v>45.6599640001584</v>
      </c>
      <c r="KO52" s="1">
        <v>75.9157814667196</v>
      </c>
      <c r="KP52" s="1">
        <v>18.0616744458307</v>
      </c>
      <c r="KQ52" s="1">
        <v>26.1822777527032</v>
      </c>
      <c r="KR52" s="1">
        <v>26.6495869114436</v>
      </c>
      <c r="KS52" s="1">
        <v>165.070201123165</v>
      </c>
      <c r="KT52" s="1">
        <v>35.6228187949131</v>
      </c>
      <c r="KU52" s="1">
        <v>54.1350302792755</v>
      </c>
      <c r="KV52" s="1">
        <v>70.9095066793541</v>
      </c>
      <c r="KW52" s="1">
        <v>72.8894730220651</v>
      </c>
      <c r="KX52" s="1">
        <v>105.751731811857</v>
      </c>
      <c r="KY52" s="1">
        <v>78.7820565520274</v>
      </c>
      <c r="KZ52" s="1">
        <v>9.12963562234579</v>
      </c>
      <c r="LA52" s="1">
        <v>71.8819673193429</v>
      </c>
      <c r="LB52" s="1">
        <v>50.3986659818144</v>
      </c>
      <c r="LC52" s="1">
        <v>56.2547262809096</v>
      </c>
      <c r="LD52" s="1">
        <v>50.3321172374633</v>
      </c>
      <c r="LE52" s="1">
        <v>119.402872829827</v>
      </c>
      <c r="LF52" s="1">
        <v>44.0719685910286</v>
      </c>
      <c r="LG52" s="1">
        <v>38.5854630068733</v>
      </c>
      <c r="LH52" s="1">
        <v>56.4078080936573</v>
      </c>
      <c r="LI52" s="1">
        <v>20.0040988708391</v>
      </c>
      <c r="LJ52" s="1">
        <v>72.5223808288574</v>
      </c>
      <c r="LK52" s="1">
        <v>185.906961421314</v>
      </c>
      <c r="LL52" s="1">
        <v>48.9894761219652</v>
      </c>
      <c r="LM52" s="1">
        <v>142.109631808122</v>
      </c>
      <c r="LN52" s="1">
        <v>209.489860032326</v>
      </c>
      <c r="LO52" s="1">
        <v>20.0200783811779</v>
      </c>
      <c r="LP52" s="1">
        <v>172.809401566906</v>
      </c>
      <c r="LQ52" s="1">
        <v>37.4780913088282</v>
      </c>
      <c r="LR52" s="1">
        <v>23.1700000308809</v>
      </c>
      <c r="LS52" s="1">
        <v>33.4525268333164</v>
      </c>
      <c r="LT52" s="1">
        <v>13.5723025613481</v>
      </c>
      <c r="LU52" s="1">
        <v>18.8597154310729</v>
      </c>
      <c r="LV52" s="1">
        <v>34.6955529790159</v>
      </c>
      <c r="LW52" s="1">
        <v>71.0015470391329</v>
      </c>
      <c r="LX52" s="1">
        <v>38.0173821738068</v>
      </c>
      <c r="LZ52" s="1">
        <v>196.157500399768</v>
      </c>
      <c r="MA52" s="1">
        <v>37.5713707907562</v>
      </c>
      <c r="MB52" s="1">
        <v>20.8072301069175</v>
      </c>
      <c r="MC52" s="1">
        <v>20.5123554196659</v>
      </c>
      <c r="MD52" s="1">
        <v>3.34671652016081</v>
      </c>
      <c r="ME52" s="1">
        <v>35.4932254551066</v>
      </c>
      <c r="MF52" s="1">
        <v>42.8574647702688</v>
      </c>
      <c r="MG52" s="1">
        <v>20.0536731471936</v>
      </c>
      <c r="MH52" s="1">
        <v>43.8110029902618</v>
      </c>
      <c r="MI52" s="1">
        <v>11.3759420009776</v>
      </c>
      <c r="MJ52" s="1">
        <v>16.5273809205918</v>
      </c>
      <c r="MK52" s="1">
        <v>37.475344174755</v>
      </c>
      <c r="ML52" s="1">
        <v>40.6539271834099</v>
      </c>
      <c r="MM52" s="1">
        <v>46.9783918404146</v>
      </c>
    </row>
    <row r="53">
      <c r="A53" s="1">
        <v>2018.0</v>
      </c>
      <c r="B53" s="1">
        <v>4.0</v>
      </c>
      <c r="C53" s="1">
        <v>40.1084345569154</v>
      </c>
      <c r="D53" s="1">
        <v>68.7367730104023</v>
      </c>
      <c r="E53" s="1">
        <v>52.3732597874269</v>
      </c>
      <c r="F53" s="1">
        <v>137.096453320731</v>
      </c>
      <c r="G53" s="1">
        <v>223.160953340076</v>
      </c>
      <c r="H53" s="1">
        <v>79.564436207444</v>
      </c>
      <c r="I53" s="1">
        <v>37.100714741097</v>
      </c>
      <c r="J53" s="1">
        <v>101.161078435285</v>
      </c>
      <c r="K53" s="1">
        <v>128.51714306786</v>
      </c>
      <c r="L53" s="1">
        <v>46.9635163537477</v>
      </c>
      <c r="M53" s="1">
        <v>53.9683699557088</v>
      </c>
      <c r="N53" s="1">
        <v>9.35569370660509</v>
      </c>
      <c r="O53" s="1">
        <v>38.0719187463863</v>
      </c>
      <c r="P53" s="1">
        <v>45.4368586513213</v>
      </c>
      <c r="Q53" s="1">
        <v>80.5945277597956</v>
      </c>
      <c r="R53" s="1">
        <v>71.365713936942</v>
      </c>
      <c r="S53" s="1">
        <v>82.7422259347034</v>
      </c>
      <c r="T53" s="1">
        <v>77.3953406295993</v>
      </c>
      <c r="U53" s="1">
        <v>49.1499421102057</v>
      </c>
      <c r="V53" s="1">
        <v>71.1728514553994</v>
      </c>
      <c r="W53" s="1">
        <v>140.596875278922</v>
      </c>
      <c r="X53" s="1">
        <v>125.095172952341</v>
      </c>
      <c r="Y53" s="1">
        <v>118.059650000537</v>
      </c>
      <c r="Z53" s="1">
        <v>73.601559593564</v>
      </c>
      <c r="AA53" s="1">
        <v>133.468397711966</v>
      </c>
      <c r="AB53" s="1">
        <v>34.1467899726678</v>
      </c>
      <c r="AC53" s="1">
        <v>139.31051147218</v>
      </c>
      <c r="AD53" s="1">
        <v>19.8724121793502</v>
      </c>
      <c r="AE53" s="1">
        <v>84.3227586774279</v>
      </c>
      <c r="AF53" s="1">
        <v>130.740656038249</v>
      </c>
      <c r="AG53" s="1">
        <v>94.2678281320823</v>
      </c>
      <c r="AH53" s="1">
        <v>87.2461360479571</v>
      </c>
      <c r="AI53" s="1">
        <v>615.991426013765</v>
      </c>
      <c r="AJ53" s="1">
        <v>320.022724576743</v>
      </c>
      <c r="AK53" s="1">
        <v>25.565300002217</v>
      </c>
      <c r="AL53" s="1">
        <v>58.8622742860578</v>
      </c>
      <c r="AM53" s="1">
        <v>57.4118531923971</v>
      </c>
      <c r="AN53" s="1">
        <v>200.876673092207</v>
      </c>
      <c r="AO53" s="1">
        <v>25.0617890853602</v>
      </c>
      <c r="AP53" s="1">
        <v>50.0034698781815</v>
      </c>
      <c r="AQ53" s="1">
        <v>266.339047023228</v>
      </c>
      <c r="AR53" s="1">
        <v>43.2759208166627</v>
      </c>
      <c r="AS53" s="2">
        <v>2083.1198664013</v>
      </c>
      <c r="AT53" s="1">
        <v>441.411409809641</v>
      </c>
      <c r="AU53" s="1">
        <v>44.6682457976598</v>
      </c>
      <c r="AV53" s="1">
        <v>197.99500093006</v>
      </c>
      <c r="AW53" s="1">
        <v>28.3742857433501</v>
      </c>
      <c r="AX53" s="1">
        <v>41.3105195876259</v>
      </c>
      <c r="AY53" s="1">
        <v>89.2489203756293</v>
      </c>
      <c r="AZ53" s="1">
        <v>54.9580166282836</v>
      </c>
      <c r="BA53" s="1">
        <v>28.8037437968453</v>
      </c>
      <c r="BB53" s="1">
        <v>50.6952853505199</v>
      </c>
      <c r="BC53" s="1">
        <v>126.946859455916</v>
      </c>
      <c r="BD53" s="1">
        <v>119.777795237981</v>
      </c>
      <c r="BE53" s="1">
        <v>47.0252381279355</v>
      </c>
      <c r="BF53" s="1">
        <v>80.05538875248</v>
      </c>
      <c r="BG53" s="1">
        <v>60.0267233816128</v>
      </c>
      <c r="BH53" s="1">
        <v>32.3781301798455</v>
      </c>
      <c r="BI53" s="1">
        <v>79.3093463869215</v>
      </c>
      <c r="BJ53" s="1">
        <v>159.43894550985</v>
      </c>
      <c r="BK53" s="1">
        <v>61.8019361869346</v>
      </c>
      <c r="BL53" s="1">
        <v>59.2430614572254</v>
      </c>
      <c r="BM53" s="1">
        <v>102.314169405672</v>
      </c>
      <c r="BN53" s="1">
        <v>28.4279308139984</v>
      </c>
      <c r="BO53" s="1">
        <v>125.883851132277</v>
      </c>
      <c r="BP53" s="1">
        <v>6.79003807476589</v>
      </c>
      <c r="BQ53" s="1">
        <v>135.762957139879</v>
      </c>
      <c r="BR53" s="1">
        <v>37.1410632784163</v>
      </c>
      <c r="BS53" s="1">
        <v>21.5357808442501</v>
      </c>
      <c r="BT53" s="1">
        <v>84.8584831049511</v>
      </c>
      <c r="BU53" s="1">
        <v>50.9543619221598</v>
      </c>
      <c r="BV53" s="1">
        <v>171.778472552916</v>
      </c>
      <c r="BW53" s="1">
        <v>33.8613877278578</v>
      </c>
      <c r="BX53" s="1">
        <v>119.259599071208</v>
      </c>
      <c r="BY53" s="1">
        <v>35.0864593707944</v>
      </c>
      <c r="BZ53" s="1">
        <v>17.5370557844316</v>
      </c>
      <c r="CA53" s="1">
        <v>35.3102114975867</v>
      </c>
      <c r="CB53" s="1">
        <v>73.6728671477276</v>
      </c>
      <c r="CC53" s="1">
        <v>52.5356860034321</v>
      </c>
      <c r="CD53" s="1">
        <v>89.7913455085823</v>
      </c>
      <c r="CE53" s="1">
        <v>48.8150758666377</v>
      </c>
      <c r="CF53" s="1">
        <v>50.1972331422196</v>
      </c>
      <c r="CG53" s="1">
        <v>132.1341047572</v>
      </c>
      <c r="CH53" s="1">
        <v>61.4762624325021</v>
      </c>
      <c r="CI53" s="1">
        <v>89.1845530797738</v>
      </c>
      <c r="CJ53" s="1">
        <v>86.9962384090632</v>
      </c>
      <c r="CK53" s="1">
        <v>41.4494586893303</v>
      </c>
      <c r="CL53" s="1">
        <v>85.9635586797689</v>
      </c>
      <c r="CM53" s="1">
        <v>96.5902797908017</v>
      </c>
      <c r="CN53" s="1">
        <v>97.7242853073847</v>
      </c>
      <c r="CO53" s="1">
        <v>68.7000183119531</v>
      </c>
      <c r="CP53" s="1">
        <v>73.3926819542309</v>
      </c>
      <c r="CQ53" s="1">
        <v>70.6004229147568</v>
      </c>
      <c r="CR53" s="1">
        <v>59.03892799662</v>
      </c>
      <c r="CS53" s="1">
        <v>63.4183333260673</v>
      </c>
      <c r="CT53" s="1">
        <v>24.6467181517544</v>
      </c>
      <c r="CU53" s="1">
        <v>117.529086925657</v>
      </c>
      <c r="CV53" s="1">
        <v>36.3369381745788</v>
      </c>
      <c r="CW53" s="1">
        <v>133.579318270527</v>
      </c>
      <c r="CX53" s="1">
        <v>61.0836402461145</v>
      </c>
      <c r="CY53" s="1">
        <v>110.762945123393</v>
      </c>
      <c r="CZ53" s="1">
        <v>48.1428035631755</v>
      </c>
      <c r="DA53" s="1">
        <v>138.597282281355</v>
      </c>
      <c r="DB53" s="1">
        <v>84.4675868302328</v>
      </c>
      <c r="DC53" s="1">
        <v>57.7874322265704</v>
      </c>
      <c r="DD53" s="1">
        <v>84.9904237659618</v>
      </c>
      <c r="DE53" s="1">
        <v>48.3940799949043</v>
      </c>
      <c r="DF53" s="1">
        <v>47.6333562949592</v>
      </c>
      <c r="DG53" s="1">
        <v>67.6286787398114</v>
      </c>
      <c r="DH53" s="1">
        <v>27.939557301225</v>
      </c>
      <c r="DI53" s="1">
        <v>45.4596032642183</v>
      </c>
      <c r="DJ53" s="1">
        <v>21.9198159431271</v>
      </c>
      <c r="DK53" s="1">
        <v>58.6800636958559</v>
      </c>
      <c r="DL53" s="1">
        <v>107.003588694502</v>
      </c>
      <c r="DM53" s="1">
        <v>8.10959123389285</v>
      </c>
      <c r="DN53" s="1">
        <v>21.6129288622477</v>
      </c>
      <c r="DO53" s="1">
        <v>16.1293994099635</v>
      </c>
      <c r="DP53" s="1">
        <v>218.531757213307</v>
      </c>
      <c r="DQ53" s="1">
        <v>26.1216410558096</v>
      </c>
      <c r="DR53" s="1">
        <v>151.589048113142</v>
      </c>
      <c r="DS53" s="1">
        <v>85.3395754642948</v>
      </c>
      <c r="DT53" s="1">
        <v>24.7099342158581</v>
      </c>
      <c r="DU53" s="1">
        <v>59.4475248132056</v>
      </c>
      <c r="DW53" s="1">
        <v>185.914432600522</v>
      </c>
      <c r="DX53" s="1">
        <v>62.6286683873303</v>
      </c>
      <c r="DY53" s="1">
        <v>56.9592164234628</v>
      </c>
      <c r="DZ53" s="1">
        <v>35.2556613309108</v>
      </c>
      <c r="EA53" s="1">
        <v>22.4827816327134</v>
      </c>
      <c r="EB53" s="1">
        <v>34.1499445001515</v>
      </c>
      <c r="EC53" s="1">
        <v>51.8777726767861</v>
      </c>
      <c r="ED53" s="1">
        <v>73.7895091916232</v>
      </c>
      <c r="EE53" s="1">
        <v>49.8461919286203</v>
      </c>
      <c r="EF53" s="1">
        <v>214.966527153505</v>
      </c>
      <c r="EG53" s="1">
        <v>258.99285973173</v>
      </c>
      <c r="EH53" s="1">
        <v>43.9814757354457</v>
      </c>
      <c r="EI53" s="1">
        <v>67.4470508112316</v>
      </c>
      <c r="EJ53" s="1">
        <v>10.8567526058262</v>
      </c>
      <c r="EK53" s="1">
        <v>150.065846497921</v>
      </c>
      <c r="EL53" s="1">
        <v>49.6752785477889</v>
      </c>
      <c r="EM53" s="1">
        <v>44.4469954171608</v>
      </c>
      <c r="EN53" s="1">
        <v>122.074418461351</v>
      </c>
      <c r="EO53" s="1">
        <v>17.3719574334277</v>
      </c>
      <c r="EP53" s="1">
        <v>29.9418897159475</v>
      </c>
      <c r="EQ53" s="1">
        <v>15.1480335245484</v>
      </c>
      <c r="ER53" s="1">
        <v>82.3579673708022</v>
      </c>
      <c r="ES53" s="1">
        <v>275.66967755423</v>
      </c>
      <c r="ET53" s="1">
        <v>105.64942642533</v>
      </c>
      <c r="EU53" s="1">
        <v>66.6885533558648</v>
      </c>
      <c r="EV53" s="1">
        <v>116.41407930702</v>
      </c>
      <c r="EW53" s="1">
        <v>43.5251378433412</v>
      </c>
      <c r="EX53" s="1">
        <v>168.039842601321</v>
      </c>
      <c r="EY53" s="1">
        <v>36.9858764323381</v>
      </c>
      <c r="EZ53" s="1">
        <v>18.1080950481612</v>
      </c>
      <c r="FA53" s="1">
        <v>31.0611821190649</v>
      </c>
      <c r="FB53" s="1">
        <v>22.8091231482467</v>
      </c>
      <c r="FC53" s="1">
        <v>142.549285525367</v>
      </c>
      <c r="FD53" s="1">
        <v>130.857020754062</v>
      </c>
      <c r="FE53" s="1">
        <v>22.1745488143038</v>
      </c>
      <c r="FF53" s="1">
        <v>28.978249325214</v>
      </c>
      <c r="FG53" s="1">
        <v>106.671584961262</v>
      </c>
      <c r="FH53" s="1">
        <v>20.1398886097766</v>
      </c>
      <c r="FI53" s="1">
        <v>91.1240630131809</v>
      </c>
      <c r="FJ53" s="1">
        <v>46.2027992979894</v>
      </c>
      <c r="FK53" s="1">
        <v>14.3674425554535</v>
      </c>
      <c r="FL53" s="1">
        <v>10.1468129111085</v>
      </c>
      <c r="FM53" s="1">
        <v>94.4588687446315</v>
      </c>
      <c r="FN53" s="1">
        <v>83.7442371145056</v>
      </c>
      <c r="FO53" s="1">
        <v>10.5367342093827</v>
      </c>
      <c r="FP53" s="1">
        <v>61.5683336712065</v>
      </c>
      <c r="FQ53" s="1">
        <v>35.4688352640724</v>
      </c>
      <c r="FR53" s="1">
        <v>20.9869096481241</v>
      </c>
      <c r="FS53" s="1">
        <v>49.142871082365</v>
      </c>
      <c r="FT53" s="1">
        <v>51.7806197635454</v>
      </c>
      <c r="FU53" s="1">
        <v>137.875826209701</v>
      </c>
      <c r="FV53" s="1">
        <v>71.5212644130433</v>
      </c>
      <c r="FW53" s="1">
        <v>284.929314120254</v>
      </c>
      <c r="FX53" s="1">
        <v>75.3433536790087</v>
      </c>
      <c r="FY53" s="1">
        <v>13.0525039227284</v>
      </c>
      <c r="FZ53" s="1">
        <v>50.7545266075529</v>
      </c>
      <c r="GA53" s="1">
        <v>71.5911192927694</v>
      </c>
      <c r="GB53" s="1">
        <v>168.516944005874</v>
      </c>
      <c r="GC53" s="1">
        <v>127.735054904585</v>
      </c>
      <c r="GD53" s="1">
        <v>35.7817842050207</v>
      </c>
      <c r="GE53" s="1">
        <v>137.25304643136</v>
      </c>
      <c r="GF53" s="1">
        <v>38.8182261912043</v>
      </c>
      <c r="GG53" s="1">
        <v>138.079218417424</v>
      </c>
      <c r="GH53" s="1">
        <v>153.249154350862</v>
      </c>
      <c r="GI53" s="1">
        <v>35.2537681835859</v>
      </c>
      <c r="GJ53" s="1">
        <v>67.4257625322771</v>
      </c>
      <c r="GK53" s="1">
        <v>36.8876473165258</v>
      </c>
      <c r="GL53" s="1">
        <v>234.540713355655</v>
      </c>
      <c r="GM53" s="1">
        <v>46.8577724230757</v>
      </c>
      <c r="GN53" s="1">
        <v>74.1223895830818</v>
      </c>
      <c r="GO53" s="1">
        <v>137.510079672138</v>
      </c>
      <c r="GP53" s="1">
        <v>28.1921427590506</v>
      </c>
      <c r="GQ53" s="1">
        <v>36.2859111994232</v>
      </c>
      <c r="GR53" s="1">
        <v>23.009445282327</v>
      </c>
      <c r="GS53" s="1">
        <v>61.0916702720281</v>
      </c>
      <c r="GT53" s="1">
        <v>44.772333930571</v>
      </c>
      <c r="GU53" s="1">
        <v>43.3680901062629</v>
      </c>
      <c r="GV53" s="1">
        <v>86.9172499111129</v>
      </c>
      <c r="GW53" s="1">
        <v>98.3694420294001</v>
      </c>
      <c r="GX53" s="1">
        <v>148.581261619939</v>
      </c>
      <c r="GY53" s="1">
        <v>49.2878046986041</v>
      </c>
      <c r="GZ53" s="1">
        <v>25.9473416205743</v>
      </c>
      <c r="HA53" s="1">
        <v>34.4960953853212</v>
      </c>
      <c r="HB53" s="1">
        <v>32.6623060843659</v>
      </c>
      <c r="HC53" s="1">
        <v>308.297858101981</v>
      </c>
      <c r="HD53" s="1">
        <v>19.1670610690022</v>
      </c>
      <c r="HE53" s="1">
        <v>62.2652685866328</v>
      </c>
      <c r="HF53" s="1">
        <v>311.667655063767</v>
      </c>
      <c r="HG53" s="1">
        <v>25.8797489589698</v>
      </c>
      <c r="HH53" s="1">
        <v>118.769627598911</v>
      </c>
      <c r="HI53" s="1">
        <v>54.8515693384312</v>
      </c>
      <c r="HJ53" s="1">
        <v>86.0743730238702</v>
      </c>
      <c r="HK53" s="1">
        <v>53.703497675146</v>
      </c>
      <c r="HL53" s="1">
        <v>5.60536469060922</v>
      </c>
      <c r="HM53" s="1">
        <v>14.703882533755</v>
      </c>
      <c r="HN53" s="1">
        <v>37.7783343804017</v>
      </c>
      <c r="HO53" s="1">
        <v>57.5400872964454</v>
      </c>
      <c r="HP53" s="1">
        <v>41.1873475604805</v>
      </c>
      <c r="HQ53" s="1">
        <v>235.174047560919</v>
      </c>
      <c r="HR53" s="1">
        <v>61.5998202729152</v>
      </c>
      <c r="HS53" s="1">
        <v>50.0610528780943</v>
      </c>
      <c r="HT53" s="1">
        <v>33.8971880380694</v>
      </c>
      <c r="HU53" s="1">
        <v>39.9891469617409</v>
      </c>
      <c r="HV53" s="1">
        <v>87.4305704844872</v>
      </c>
      <c r="HW53" s="1">
        <v>25.6437684732582</v>
      </c>
      <c r="HX53" s="1">
        <v>46.6388341166178</v>
      </c>
      <c r="HY53" s="1">
        <v>63.777695916343</v>
      </c>
      <c r="HZ53" s="1">
        <v>51.0608025370356</v>
      </c>
      <c r="IA53" s="1">
        <v>153.034223894857</v>
      </c>
      <c r="IB53" s="1">
        <v>27.5773208491547</v>
      </c>
      <c r="IC53" s="1">
        <v>53.0216521135369</v>
      </c>
      <c r="ID53" s="1">
        <v>65.1193240210394</v>
      </c>
      <c r="IE53" s="1">
        <v>115.730504485871</v>
      </c>
      <c r="IF53" s="1">
        <v>41.908167218003</v>
      </c>
      <c r="IG53" s="1">
        <v>60.1397213705762</v>
      </c>
      <c r="IH53" s="1">
        <v>97.260745048189</v>
      </c>
      <c r="II53" s="1">
        <v>20.6336914524305</v>
      </c>
      <c r="IJ53" s="1">
        <v>75.9993944071643</v>
      </c>
      <c r="IK53" s="1">
        <v>150.60367667723</v>
      </c>
      <c r="IL53" s="1">
        <v>79.8789753536764</v>
      </c>
      <c r="IM53" s="1">
        <v>33.2561930684589</v>
      </c>
      <c r="IN53" s="1">
        <v>44.7099190743384</v>
      </c>
      <c r="IO53" s="1">
        <v>321.929522559756</v>
      </c>
      <c r="IP53" s="1">
        <v>14.2741384789396</v>
      </c>
      <c r="IQ53" s="1">
        <v>96.9231553134099</v>
      </c>
      <c r="IR53" s="1">
        <v>150.578924579578</v>
      </c>
      <c r="IS53" s="1">
        <v>263.195128282599</v>
      </c>
      <c r="IT53" s="1">
        <v>73.2586003424057</v>
      </c>
      <c r="IU53" s="1">
        <v>59.3449955774937</v>
      </c>
      <c r="IV53" s="1">
        <v>50.8269058527185</v>
      </c>
      <c r="IW53" s="1">
        <v>48.101689619775</v>
      </c>
      <c r="IX53" s="1">
        <v>121.426202313458</v>
      </c>
      <c r="IY53" s="1">
        <v>97.3797852424142</v>
      </c>
      <c r="IZ53" s="1">
        <v>55.7073744578304</v>
      </c>
      <c r="JA53" s="1">
        <v>123.926034108845</v>
      </c>
      <c r="JB53" s="1">
        <v>33.9745653044238</v>
      </c>
      <c r="JC53" s="1">
        <v>105.037344086235</v>
      </c>
      <c r="JD53" s="1">
        <v>179.396172539537</v>
      </c>
      <c r="JE53" s="1">
        <v>44.6522550804699</v>
      </c>
      <c r="JF53" s="1">
        <v>81.0802612484403</v>
      </c>
      <c r="JG53" s="1">
        <v>44.3975445301086</v>
      </c>
      <c r="JH53" s="1">
        <v>206.271917736769</v>
      </c>
      <c r="JI53" s="1">
        <v>126.020391913557</v>
      </c>
      <c r="JJ53" s="1">
        <v>150.582638294508</v>
      </c>
      <c r="JK53" s="1">
        <v>51.3760117259556</v>
      </c>
      <c r="JL53" s="1">
        <v>15.7431737375788</v>
      </c>
      <c r="JM53" s="1">
        <v>61.6392527564255</v>
      </c>
      <c r="JN53" s="1">
        <v>87.2236225716089</v>
      </c>
      <c r="JO53" s="1">
        <v>60.3146443211006</v>
      </c>
      <c r="JP53" s="1">
        <v>37.8582842526644</v>
      </c>
      <c r="JQ53" s="1">
        <v>209.431789499314</v>
      </c>
      <c r="JR53" s="1">
        <v>43.6952422176445</v>
      </c>
      <c r="JS53" s="1">
        <v>84.807575357925</v>
      </c>
      <c r="JT53" s="1">
        <v>116.928101640367</v>
      </c>
      <c r="JU53" s="1">
        <v>59.0598787650473</v>
      </c>
      <c r="JV53" s="1">
        <v>84.7486767036524</v>
      </c>
      <c r="JW53" s="1">
        <v>60.4664891613084</v>
      </c>
      <c r="JX53" s="1">
        <v>208.32866858198</v>
      </c>
      <c r="JY53" s="1">
        <v>115.774068541998</v>
      </c>
      <c r="JZ53" s="1">
        <v>85.8046955338529</v>
      </c>
      <c r="KA53" s="1">
        <v>38.8655835662533</v>
      </c>
      <c r="KB53" s="1">
        <v>116.494460498949</v>
      </c>
      <c r="KC53" s="1">
        <v>77.5746814013974</v>
      </c>
      <c r="KD53" s="1">
        <v>107.364424858873</v>
      </c>
      <c r="KE53" s="1">
        <v>120.859523773193</v>
      </c>
      <c r="KF53" s="1">
        <v>158.97976175944</v>
      </c>
      <c r="KG53" s="1">
        <v>36.4930617147768</v>
      </c>
      <c r="KH53" s="1">
        <v>33.8053934998009</v>
      </c>
      <c r="KI53" s="1">
        <v>200.24285816011</v>
      </c>
      <c r="KJ53" s="1">
        <v>46.9748921258694</v>
      </c>
      <c r="KK53" s="1">
        <v>82.0395166030258</v>
      </c>
      <c r="KL53" s="1">
        <v>50.6154343614755</v>
      </c>
      <c r="KM53" s="1">
        <v>41.301443065965</v>
      </c>
      <c r="KN53" s="1">
        <v>42.8300101396562</v>
      </c>
      <c r="KO53" s="1">
        <v>74.1166597740019</v>
      </c>
      <c r="KP53" s="1">
        <v>17.021261119536</v>
      </c>
      <c r="KQ53" s="1">
        <v>25.8918434760015</v>
      </c>
      <c r="KR53" s="1">
        <v>27.4851912484338</v>
      </c>
      <c r="KS53" s="1">
        <v>171.971719237738</v>
      </c>
      <c r="KT53" s="1">
        <v>37.0381550790934</v>
      </c>
      <c r="KU53" s="1">
        <v>56.1876209163521</v>
      </c>
      <c r="KV53" s="1">
        <v>70.7931287179633</v>
      </c>
      <c r="KW53" s="1">
        <v>75.8919489172888</v>
      </c>
      <c r="KX53" s="1">
        <v>100.359682040523</v>
      </c>
      <c r="KY53" s="1">
        <v>79.7938612512645</v>
      </c>
      <c r="KZ53" s="1">
        <v>8.93652969771656</v>
      </c>
      <c r="LA53" s="1">
        <v>70.3223277438594</v>
      </c>
      <c r="LB53" s="1">
        <v>51.0359222103603</v>
      </c>
      <c r="LC53" s="1">
        <v>59.1001875413946</v>
      </c>
      <c r="LD53" s="1">
        <v>45.6220239453355</v>
      </c>
      <c r="LE53" s="1">
        <v>114.61698581517</v>
      </c>
      <c r="LF53" s="1">
        <v>42.8745652831604</v>
      </c>
      <c r="LG53" s="1">
        <v>38.9510344148106</v>
      </c>
      <c r="LH53" s="1">
        <v>53.1539303876292</v>
      </c>
      <c r="LI53" s="1">
        <v>19.4035321679767</v>
      </c>
      <c r="LJ53" s="1">
        <v>71.122142791748</v>
      </c>
      <c r="LK53" s="1">
        <v>192.231069455898</v>
      </c>
      <c r="LL53" s="1">
        <v>48.4184879293122</v>
      </c>
      <c r="LM53" s="1">
        <v>157.186422318206</v>
      </c>
      <c r="LN53" s="1">
        <v>209.907010823524</v>
      </c>
      <c r="LO53" s="1">
        <v>19.2644860949566</v>
      </c>
      <c r="LP53" s="1">
        <v>163.362869270616</v>
      </c>
      <c r="LQ53" s="1">
        <v>37.5582164308402</v>
      </c>
      <c r="LR53" s="1">
        <v>23.1326191765921</v>
      </c>
      <c r="LS53" s="1">
        <v>32.6428374918302</v>
      </c>
      <c r="LT53" s="1">
        <v>13.2050421437731</v>
      </c>
      <c r="LU53" s="1">
        <v>17.9449425966026</v>
      </c>
      <c r="LV53" s="1">
        <v>35.8135909451856</v>
      </c>
      <c r="LW53" s="1">
        <v>69.7514265864255</v>
      </c>
      <c r="LX53" s="1">
        <v>36.7980187954233</v>
      </c>
      <c r="LZ53" s="1">
        <v>190.135684376604</v>
      </c>
      <c r="MA53" s="1">
        <v>39.1545252125517</v>
      </c>
      <c r="MB53" s="1">
        <v>20.4866202379916</v>
      </c>
      <c r="MC53" s="1">
        <v>21.9318869605949</v>
      </c>
      <c r="MD53" s="1">
        <v>3.43312004627849</v>
      </c>
      <c r="ME53" s="1">
        <v>34.6706853417781</v>
      </c>
      <c r="MF53" s="1">
        <v>45.0519313659251</v>
      </c>
      <c r="MG53" s="1">
        <v>20.2016461243316</v>
      </c>
      <c r="MH53" s="1">
        <v>42.8974385319242</v>
      </c>
      <c r="MI53" s="1">
        <v>11.7274984395643</v>
      </c>
      <c r="MJ53" s="1">
        <v>16.7730951763335</v>
      </c>
      <c r="MK53" s="1">
        <v>36.0681136416832</v>
      </c>
      <c r="ML53" s="1">
        <v>39.8966229648099</v>
      </c>
      <c r="MM53" s="1">
        <v>50.0922163571902</v>
      </c>
    </row>
    <row r="54">
      <c r="A54" s="1">
        <v>2018.0</v>
      </c>
      <c r="B54" s="1">
        <v>5.0</v>
      </c>
      <c r="C54" s="1">
        <v>43.8659286399541</v>
      </c>
      <c r="D54" s="1">
        <v>76.1797603257492</v>
      </c>
      <c r="E54" s="1">
        <v>53.8049825539273</v>
      </c>
      <c r="F54" s="1">
        <v>140.369238523235</v>
      </c>
      <c r="G54" s="1">
        <v>236.747273185036</v>
      </c>
      <c r="H54" s="1">
        <v>81.8688950494404</v>
      </c>
      <c r="I54" s="1">
        <v>36.823756943485</v>
      </c>
      <c r="J54" s="1">
        <v>110.147391859644</v>
      </c>
      <c r="K54" s="1">
        <v>133.242955467918</v>
      </c>
      <c r="L54" s="1">
        <v>47.5949111572694</v>
      </c>
      <c r="M54" s="1">
        <v>53.251780413326</v>
      </c>
      <c r="N54" s="1">
        <v>9.93440885253562</v>
      </c>
      <c r="O54" s="1">
        <v>38.5570270069065</v>
      </c>
      <c r="P54" s="1">
        <v>44.7384721603835</v>
      </c>
      <c r="Q54" s="1">
        <v>80.6443226059674</v>
      </c>
      <c r="R54" s="1">
        <v>75.1359089938077</v>
      </c>
      <c r="S54" s="1">
        <v>81.3536201947887</v>
      </c>
      <c r="T54" s="1">
        <v>71.2777368094104</v>
      </c>
      <c r="U54" s="1">
        <v>48.2904298295976</v>
      </c>
      <c r="V54" s="1">
        <v>70.5355262455482</v>
      </c>
      <c r="W54" s="1">
        <v>142.203496301468</v>
      </c>
      <c r="X54" s="1">
        <v>121.114642571136</v>
      </c>
      <c r="Y54" s="1">
        <v>116.329387293463</v>
      </c>
      <c r="Z54" s="1">
        <v>79.6344549005682</v>
      </c>
      <c r="AA54" s="1">
        <v>133.322988175472</v>
      </c>
      <c r="AB54" s="1">
        <v>35.3997686947644</v>
      </c>
      <c r="AC54" s="1">
        <v>140.289495505133</v>
      </c>
      <c r="AD54" s="1">
        <v>20.3160728839774</v>
      </c>
      <c r="AE54" s="1">
        <v>93.7211646229905</v>
      </c>
      <c r="AF54" s="1">
        <v>129.33185586785</v>
      </c>
      <c r="AG54" s="1">
        <v>95.3203844339585</v>
      </c>
      <c r="AH54" s="1">
        <v>91.2068966737563</v>
      </c>
      <c r="AI54" s="1">
        <v>645.070229270241</v>
      </c>
      <c r="AJ54" s="1">
        <v>332.063601589941</v>
      </c>
      <c r="AK54" s="1">
        <v>25.7091434511748</v>
      </c>
      <c r="AL54" s="1">
        <v>62.9265767633162</v>
      </c>
      <c r="AM54" s="1">
        <v>59.4303552078101</v>
      </c>
      <c r="AN54" s="1">
        <v>200.23043708631</v>
      </c>
      <c r="AO54" s="1">
        <v>24.9023265720618</v>
      </c>
      <c r="AP54" s="1">
        <v>51.7424308225228</v>
      </c>
      <c r="AQ54" s="1">
        <v>278.72477236661</v>
      </c>
      <c r="AR54" s="1">
        <v>46.1918641297009</v>
      </c>
      <c r="AS54" s="2">
        <v>2090.41926334015</v>
      </c>
      <c r="AT54" s="1">
        <v>446.258989669324</v>
      </c>
      <c r="AU54" s="1">
        <v>41.1399884056028</v>
      </c>
      <c r="AV54" s="1">
        <v>196.181817141446</v>
      </c>
      <c r="AW54" s="1">
        <v>29.9824999895963</v>
      </c>
      <c r="AX54" s="1">
        <v>39.8862791333522</v>
      </c>
      <c r="AY54" s="1">
        <v>89.4788281882022</v>
      </c>
      <c r="AZ54" s="1">
        <v>55.3488195965699</v>
      </c>
      <c r="BA54" s="1">
        <v>29.2173826723682</v>
      </c>
      <c r="BB54" s="1">
        <v>43.6426067066865</v>
      </c>
      <c r="BC54" s="1">
        <v>130.699770906898</v>
      </c>
      <c r="BD54" s="1">
        <v>117.775105778406</v>
      </c>
      <c r="BE54" s="1">
        <v>46.946590683677</v>
      </c>
      <c r="BF54" s="1">
        <v>77.8636520631732</v>
      </c>
      <c r="BG54" s="1">
        <v>59.4124022669007</v>
      </c>
      <c r="BH54" s="1">
        <v>33.9944390859944</v>
      </c>
      <c r="BI54" s="1">
        <v>73.0263019539617</v>
      </c>
      <c r="BJ54" s="1">
        <v>162.567571747926</v>
      </c>
      <c r="BK54" s="1">
        <v>59.0892780416959</v>
      </c>
      <c r="BL54" s="1">
        <v>53.557257431461</v>
      </c>
      <c r="BM54" s="1">
        <v>99.629646254404</v>
      </c>
      <c r="BN54" s="1">
        <v>26.9465096104128</v>
      </c>
      <c r="BO54" s="1">
        <v>124.183640026802</v>
      </c>
      <c r="BP54" s="1">
        <v>8.57826818119396</v>
      </c>
      <c r="BQ54" s="1">
        <v>122.672355091737</v>
      </c>
      <c r="BR54" s="1">
        <v>37.4327666767108</v>
      </c>
      <c r="BS54" s="1">
        <v>21.1737966233652</v>
      </c>
      <c r="BT54" s="1">
        <v>82.5669324983166</v>
      </c>
      <c r="BU54" s="1">
        <v>54.807604261063</v>
      </c>
      <c r="BV54" s="1">
        <v>178.117351292387</v>
      </c>
      <c r="BW54" s="1">
        <v>30.4968375635961</v>
      </c>
      <c r="BX54" s="1">
        <v>126.575521072378</v>
      </c>
      <c r="BY54" s="1">
        <v>36.1592068780447</v>
      </c>
      <c r="BZ54" s="1">
        <v>19.0984167107211</v>
      </c>
      <c r="CA54" s="1">
        <v>36.9672177276512</v>
      </c>
      <c r="CB54" s="1">
        <v>69.9246892676467</v>
      </c>
      <c r="CC54" s="1">
        <v>52.3605481679707</v>
      </c>
      <c r="CD54" s="1">
        <v>95.3109502035474</v>
      </c>
      <c r="CE54" s="1">
        <v>47.8344730981315</v>
      </c>
      <c r="CF54" s="1">
        <v>49.7417304701964</v>
      </c>
      <c r="CG54" s="1">
        <v>133.464942785437</v>
      </c>
      <c r="CH54" s="1">
        <v>63.9521685572923</v>
      </c>
      <c r="CI54" s="1">
        <v>87.8224930107217</v>
      </c>
      <c r="CJ54" s="1">
        <v>89.2855199034768</v>
      </c>
      <c r="CK54" s="1">
        <v>39.904175645643</v>
      </c>
      <c r="CL54" s="1">
        <v>86.7827905795311</v>
      </c>
      <c r="CM54" s="1">
        <v>97.8625525902561</v>
      </c>
      <c r="CN54" s="1">
        <v>93.8902274045077</v>
      </c>
      <c r="CO54" s="1">
        <v>69.0865528858776</v>
      </c>
      <c r="CP54" s="1">
        <v>73.7773764231656</v>
      </c>
      <c r="CQ54" s="1">
        <v>69.3892376530305</v>
      </c>
      <c r="CR54" s="1">
        <v>58.5599168230403</v>
      </c>
      <c r="CS54" s="1">
        <v>66.2938635566018</v>
      </c>
      <c r="CT54" s="1">
        <v>29.5124433036933</v>
      </c>
      <c r="CU54" s="1">
        <v>125.850378154385</v>
      </c>
      <c r="CV54" s="1">
        <v>34.3203423389095</v>
      </c>
      <c r="CW54" s="1">
        <v>135.483198519551</v>
      </c>
      <c r="CX54" s="1">
        <v>60.0130179566093</v>
      </c>
      <c r="CY54" s="1">
        <v>107.431096016466</v>
      </c>
      <c r="CZ54" s="1">
        <v>46.8518279888618</v>
      </c>
      <c r="DA54" s="1">
        <v>132.280814697852</v>
      </c>
      <c r="DB54" s="1">
        <v>84.9582117284288</v>
      </c>
      <c r="DC54" s="1">
        <v>60.4731878370038</v>
      </c>
      <c r="DD54" s="1">
        <v>92.0464003563313</v>
      </c>
      <c r="DE54" s="1">
        <v>48.3295146833905</v>
      </c>
      <c r="DF54" s="1">
        <v>46.3021359557903</v>
      </c>
      <c r="DG54" s="1">
        <v>67.2807788233441</v>
      </c>
      <c r="DH54" s="1">
        <v>28.28326091551</v>
      </c>
      <c r="DI54" s="1">
        <v>45.2631816864014</v>
      </c>
      <c r="DJ54" s="1">
        <v>22.90960135563</v>
      </c>
      <c r="DK54" s="1">
        <v>64.6497540727358</v>
      </c>
      <c r="DL54" s="1">
        <v>112.080655254288</v>
      </c>
      <c r="DM54" s="1">
        <v>8.26383867610248</v>
      </c>
      <c r="DN54" s="1">
        <v>21.7674017594414</v>
      </c>
      <c r="DO54" s="1">
        <v>14.9584769841678</v>
      </c>
      <c r="DP54" s="1">
        <v>221.641138681383</v>
      </c>
      <c r="DQ54" s="1">
        <v>25.9002734827734</v>
      </c>
      <c r="DR54" s="1">
        <v>171.044773795388</v>
      </c>
      <c r="DS54" s="1">
        <v>91.3365283192235</v>
      </c>
      <c r="DT54" s="1">
        <v>25.1780580787085</v>
      </c>
      <c r="DU54" s="1">
        <v>65.5473365927513</v>
      </c>
      <c r="DW54" s="1">
        <v>172.043521903135</v>
      </c>
      <c r="DX54" s="1">
        <v>66.5498830397905</v>
      </c>
      <c r="DY54" s="1">
        <v>51.4054390907597</v>
      </c>
      <c r="DZ54" s="1">
        <v>33.6029324116757</v>
      </c>
      <c r="EA54" s="1">
        <v>22.4990157849552</v>
      </c>
      <c r="EB54" s="1">
        <v>33.6003893166244</v>
      </c>
      <c r="EC54" s="1">
        <v>53.4412825169227</v>
      </c>
      <c r="ED54" s="1">
        <v>75.027196027685</v>
      </c>
      <c r="EE54" s="1">
        <v>50.6773467247928</v>
      </c>
      <c r="EF54" s="1">
        <v>203.298603519817</v>
      </c>
      <c r="EG54" s="1">
        <v>271.798667268815</v>
      </c>
      <c r="EH54" s="1">
        <v>46.1221802012196</v>
      </c>
      <c r="EI54" s="1">
        <v>69.1432234940711</v>
      </c>
      <c r="EJ54" s="1">
        <v>10.9608784514481</v>
      </c>
      <c r="EK54" s="1">
        <v>158.413225608178</v>
      </c>
      <c r="EL54" s="1">
        <v>55.4067935281821</v>
      </c>
      <c r="EM54" s="1">
        <v>45.2479941813672</v>
      </c>
      <c r="EN54" s="1">
        <v>123.09429425738</v>
      </c>
      <c r="EO54" s="1">
        <v>17.7697991177564</v>
      </c>
      <c r="EP54" s="1">
        <v>30.4764629662773</v>
      </c>
      <c r="EQ54" s="1">
        <v>16.3642126436058</v>
      </c>
      <c r="ER54" s="1">
        <v>79.0466244817158</v>
      </c>
      <c r="ES54" s="1">
        <v>274.509102967766</v>
      </c>
      <c r="ET54" s="1">
        <v>101.12799951583</v>
      </c>
      <c r="EU54" s="1">
        <v>65.3581339608241</v>
      </c>
      <c r="EV54" s="1">
        <v>107.849660770318</v>
      </c>
      <c r="EW54" s="1">
        <v>46.012994155224</v>
      </c>
      <c r="EX54" s="1">
        <v>183.437874702487</v>
      </c>
      <c r="EY54" s="1">
        <v>37.3558013387401</v>
      </c>
      <c r="EZ54" s="1">
        <v>17.9593486067139</v>
      </c>
      <c r="FA54" s="1">
        <v>32.8482093520802</v>
      </c>
      <c r="FB54" s="1">
        <v>22.6190821128224</v>
      </c>
      <c r="FC54" s="1">
        <v>152.813105149703</v>
      </c>
      <c r="FD54" s="1">
        <v>123.621542828486</v>
      </c>
      <c r="FE54" s="1">
        <v>20.4414488555404</v>
      </c>
      <c r="FF54" s="1">
        <v>30.2059415129077</v>
      </c>
      <c r="FG54" s="1">
        <v>102.703013425062</v>
      </c>
      <c r="FH54" s="1">
        <v>21.7462781167521</v>
      </c>
      <c r="FI54" s="1">
        <v>91.4335478235206</v>
      </c>
      <c r="FJ54" s="1">
        <v>45.2525803285373</v>
      </c>
      <c r="FK54" s="1">
        <v>14.6928514688387</v>
      </c>
      <c r="FL54" s="1">
        <v>10.5580700395884</v>
      </c>
      <c r="FM54" s="1">
        <v>99.0263702659058</v>
      </c>
      <c r="FN54" s="1">
        <v>82.4474948541069</v>
      </c>
      <c r="FO54" s="1">
        <v>10.9873605944801</v>
      </c>
      <c r="FP54" s="1">
        <v>65.3336361971768</v>
      </c>
      <c r="FQ54" s="1">
        <v>34.2026564252395</v>
      </c>
      <c r="FR54" s="1">
        <v>21.3308179662041</v>
      </c>
      <c r="FS54" s="1">
        <v>49.3214816787854</v>
      </c>
      <c r="FT54" s="1">
        <v>47.6699862046237</v>
      </c>
      <c r="FU54" s="1">
        <v>145.432378051068</v>
      </c>
      <c r="FV54" s="1">
        <v>73.3453150993155</v>
      </c>
      <c r="FW54" s="1">
        <v>266.832315133969</v>
      </c>
      <c r="FX54" s="1">
        <v>77.7030232422045</v>
      </c>
      <c r="FY54" s="1">
        <v>13.2171723957388</v>
      </c>
      <c r="FZ54" s="1">
        <v>48.1847815377374</v>
      </c>
      <c r="GA54" s="1">
        <v>75.9356293330721</v>
      </c>
      <c r="GB54" s="1">
        <v>183.1106141806</v>
      </c>
      <c r="GC54" s="1">
        <v>130.396335544372</v>
      </c>
      <c r="GD54" s="1">
        <v>34.0951341338726</v>
      </c>
      <c r="GE54" s="1">
        <v>138.931460333863</v>
      </c>
      <c r="GF54" s="1">
        <v>41.1509564515677</v>
      </c>
      <c r="GG54" s="1">
        <v>139.392693305123</v>
      </c>
      <c r="GH54" s="1">
        <v>160.557603888881</v>
      </c>
      <c r="GI54" s="1">
        <v>33.4875317192382</v>
      </c>
      <c r="GJ54" s="1">
        <v>71.3969348192314</v>
      </c>
      <c r="GK54" s="1">
        <v>37.331024686477</v>
      </c>
      <c r="GL54" s="1">
        <v>212.697726856578</v>
      </c>
      <c r="GM54" s="1">
        <v>46.2389892648809</v>
      </c>
      <c r="GN54" s="1">
        <v>73.0252406773541</v>
      </c>
      <c r="GO54" s="1">
        <v>129.720370279667</v>
      </c>
      <c r="GP54" s="1">
        <v>25.2785228382457</v>
      </c>
      <c r="GQ54" s="1">
        <v>33.2069166196826</v>
      </c>
      <c r="GR54" s="1">
        <v>24.8502565277599</v>
      </c>
      <c r="GS54" s="1">
        <v>62.337668529571</v>
      </c>
      <c r="GT54" s="1">
        <v>45.6946764621619</v>
      </c>
      <c r="GU54" s="1">
        <v>43.4720876743946</v>
      </c>
      <c r="GV54" s="1">
        <v>90.3111493062718</v>
      </c>
      <c r="GW54" s="1">
        <v>98.4954974015109</v>
      </c>
      <c r="GX54" s="1">
        <v>147.190440690475</v>
      </c>
      <c r="GY54" s="1">
        <v>52.8669790056269</v>
      </c>
      <c r="GZ54" s="1">
        <v>27.0412542137066</v>
      </c>
      <c r="HA54" s="1">
        <v>34.273434670272</v>
      </c>
      <c r="HB54" s="1">
        <v>32.0310656737764</v>
      </c>
      <c r="HC54" s="1">
        <v>330.658180236816</v>
      </c>
      <c r="HD54" s="1">
        <v>20.0174443168152</v>
      </c>
      <c r="HE54" s="1">
        <v>64.7223884735551</v>
      </c>
      <c r="HF54" s="1">
        <v>289.751218249388</v>
      </c>
      <c r="HG54" s="1">
        <v>28.2223389865704</v>
      </c>
      <c r="HH54" s="1">
        <v>130.989534859587</v>
      </c>
      <c r="HI54" s="1">
        <v>57.1343869387803</v>
      </c>
      <c r="HJ54" s="1">
        <v>87.0081991812166</v>
      </c>
      <c r="HK54" s="1">
        <v>54.6440657207872</v>
      </c>
      <c r="HL54" s="1">
        <v>6.08338911809504</v>
      </c>
      <c r="HM54" s="1">
        <v>14.6164618576097</v>
      </c>
      <c r="HN54" s="1">
        <v>42.6172305438604</v>
      </c>
      <c r="HO54" s="1">
        <v>58.0068648376661</v>
      </c>
      <c r="HP54" s="1">
        <v>41.8062860195978</v>
      </c>
      <c r="HQ54" s="1">
        <v>267.418638749556</v>
      </c>
      <c r="HR54" s="1">
        <v>69.6473989462217</v>
      </c>
      <c r="HS54" s="1">
        <v>52.6046714678459</v>
      </c>
      <c r="HT54" s="1">
        <v>32.3594632599396</v>
      </c>
      <c r="HU54" s="1">
        <v>40.7617227789651</v>
      </c>
      <c r="HV54" s="1">
        <v>80.9224744094062</v>
      </c>
      <c r="HW54" s="1">
        <v>25.2680819341758</v>
      </c>
      <c r="HX54" s="1">
        <v>44.6556839230713</v>
      </c>
      <c r="HY54" s="1">
        <v>61.4041821274583</v>
      </c>
      <c r="HZ54" s="1">
        <v>51.52970300376</v>
      </c>
      <c r="IA54" s="1">
        <v>156.87563534251</v>
      </c>
      <c r="IB54" s="1">
        <v>28.1243180666356</v>
      </c>
      <c r="IC54" s="1">
        <v>53.992368774223</v>
      </c>
      <c r="ID54" s="1">
        <v>55.7642979203514</v>
      </c>
      <c r="IE54" s="1">
        <v>116.321137565139</v>
      </c>
      <c r="IF54" s="1">
        <v>40.5526011469554</v>
      </c>
      <c r="IG54" s="1">
        <v>59.7854165234448</v>
      </c>
      <c r="IH54" s="1">
        <v>92.5063898476794</v>
      </c>
      <c r="II54" s="1">
        <v>20.2993703350558</v>
      </c>
      <c r="IJ54" s="1">
        <v>72.8955691318872</v>
      </c>
      <c r="IK54" s="1">
        <v>157.645971312739</v>
      </c>
      <c r="IL54" s="1">
        <v>90.0530292213984</v>
      </c>
      <c r="IM54" s="1">
        <v>34.9905563226706</v>
      </c>
      <c r="IN54" s="1">
        <v>46.5686303648016</v>
      </c>
      <c r="IO54" s="1">
        <v>296.929774197665</v>
      </c>
      <c r="IP54" s="1">
        <v>14.5664532912612</v>
      </c>
      <c r="IQ54" s="1">
        <v>101.587883192799</v>
      </c>
      <c r="IR54" s="1">
        <v>155.926405198295</v>
      </c>
      <c r="IS54" s="1">
        <v>264.412991751106</v>
      </c>
      <c r="IT54" s="1">
        <v>75.8238652123622</v>
      </c>
      <c r="IU54" s="1">
        <v>60.3939180852619</v>
      </c>
      <c r="IV54" s="1">
        <v>49.8758438304243</v>
      </c>
      <c r="IW54" s="1">
        <v>52.5325812169684</v>
      </c>
      <c r="IX54" s="1">
        <v>119.650279257654</v>
      </c>
      <c r="IY54" s="1">
        <v>90.6749580407014</v>
      </c>
      <c r="IZ54" s="1">
        <v>58.4707260207187</v>
      </c>
      <c r="JA54" s="1">
        <v>125.703174368835</v>
      </c>
      <c r="JB54" s="1">
        <v>33.7833407564398</v>
      </c>
      <c r="JC54" s="1">
        <v>109.978691601207</v>
      </c>
      <c r="JD54" s="1">
        <v>185.337781864504</v>
      </c>
      <c r="JE54" s="1">
        <v>42.9026443224548</v>
      </c>
      <c r="JF54" s="1">
        <v>80.4589774027342</v>
      </c>
      <c r="JG54" s="1">
        <v>42.6456738216478</v>
      </c>
      <c r="JH54" s="1">
        <v>200.948591686108</v>
      </c>
      <c r="JI54" s="1">
        <v>120.387906460096</v>
      </c>
      <c r="JJ54" s="1">
        <v>158.410215725248</v>
      </c>
      <c r="JK54" s="1">
        <v>53.4801444555511</v>
      </c>
      <c r="JL54" s="1">
        <v>14.5570426745091</v>
      </c>
      <c r="JM54" s="1">
        <v>51.8605537328073</v>
      </c>
      <c r="JN54" s="1">
        <v>83.5151781664623</v>
      </c>
      <c r="JO54" s="1">
        <v>61.0813188093892</v>
      </c>
      <c r="JP54" s="1">
        <v>38.9443296895242</v>
      </c>
      <c r="JQ54" s="1">
        <v>208.567566399702</v>
      </c>
      <c r="JR54" s="1">
        <v>37.1635642418547</v>
      </c>
      <c r="JS54" s="1">
        <v>92.0315880796796</v>
      </c>
      <c r="JT54" s="1">
        <v>111.612798952499</v>
      </c>
      <c r="JU54" s="1">
        <v>57.0558553050764</v>
      </c>
      <c r="JV54" s="1">
        <v>90.4527139211317</v>
      </c>
      <c r="JW54" s="1">
        <v>64.6571824175516</v>
      </c>
      <c r="JX54" s="1">
        <v>216.636725834826</v>
      </c>
      <c r="JY54" s="1">
        <v>121.088838423935</v>
      </c>
      <c r="JZ54" s="1">
        <v>90.996625650392</v>
      </c>
      <c r="KA54" s="1">
        <v>38.7498314373968</v>
      </c>
      <c r="KB54" s="1">
        <v>124.181341661464</v>
      </c>
      <c r="KC54" s="1">
        <v>88.6337345325233</v>
      </c>
      <c r="KD54" s="1">
        <v>118.043993911592</v>
      </c>
      <c r="KE54" s="1">
        <v>125.293181852861</v>
      </c>
      <c r="KF54" s="1">
        <v>153.887955058705</v>
      </c>
      <c r="KG54" s="1">
        <v>39.4536826712829</v>
      </c>
      <c r="KH54" s="1">
        <v>33.6345625825729</v>
      </c>
      <c r="KI54" s="1">
        <v>192.61954463612</v>
      </c>
      <c r="KJ54" s="1">
        <v>46.4002602115802</v>
      </c>
      <c r="KK54" s="1">
        <v>76.2505751543784</v>
      </c>
      <c r="KL54" s="1">
        <v>50.6101281669435</v>
      </c>
      <c r="KM54" s="1">
        <v>43.9590306586583</v>
      </c>
      <c r="KN54" s="1">
        <v>44.6086357507109</v>
      </c>
      <c r="KO54" s="1">
        <v>73.3789247968868</v>
      </c>
      <c r="KP54" s="1">
        <v>18.1530209758861</v>
      </c>
      <c r="KQ54" s="1">
        <v>25.2488488519293</v>
      </c>
      <c r="KR54" s="1">
        <v>27.9433473072771</v>
      </c>
      <c r="KS54" s="1">
        <v>179.532950478971</v>
      </c>
      <c r="KT54" s="1">
        <v>36.7962491950941</v>
      </c>
      <c r="KU54" s="1">
        <v>58.4301584813924</v>
      </c>
      <c r="KV54" s="1">
        <v>65.8898699054075</v>
      </c>
      <c r="KW54" s="1">
        <v>73.7628626368724</v>
      </c>
      <c r="KX54" s="1">
        <v>105.352253733663</v>
      </c>
      <c r="KY54" s="1">
        <v>79.0813148446356</v>
      </c>
      <c r="KZ54" s="1">
        <v>10.2576974063033</v>
      </c>
      <c r="LA54" s="1">
        <v>71.0252415045587</v>
      </c>
      <c r="LB54" s="1">
        <v>54.3726172286706</v>
      </c>
      <c r="LC54" s="1">
        <v>60.5894202098511</v>
      </c>
      <c r="LD54" s="1">
        <v>43.3457214912487</v>
      </c>
      <c r="LE54" s="1">
        <v>117.902105257604</v>
      </c>
      <c r="LF54" s="1">
        <v>45.7331002313407</v>
      </c>
      <c r="LG54" s="1">
        <v>39.5097810546646</v>
      </c>
      <c r="LH54" s="1">
        <v>51.4407125138081</v>
      </c>
      <c r="LI54" s="1">
        <v>19.5173737430406</v>
      </c>
      <c r="LJ54" s="1">
        <v>71.5731820193204</v>
      </c>
      <c r="LK54" s="1">
        <v>189.376652174751</v>
      </c>
      <c r="LL54" s="1">
        <v>50.1226004800644</v>
      </c>
      <c r="LM54" s="1">
        <v>153.184430234261</v>
      </c>
      <c r="LN54" s="1">
        <v>212.361042391709</v>
      </c>
      <c r="LO54" s="1">
        <v>19.4058827939751</v>
      </c>
      <c r="LP54" s="1">
        <v>181.726269941442</v>
      </c>
      <c r="LQ54" s="1">
        <v>35.6492945949518</v>
      </c>
      <c r="LR54" s="1">
        <v>22.9770454926924</v>
      </c>
      <c r="LS54" s="1">
        <v>31.0889278719262</v>
      </c>
      <c r="LT54" s="1">
        <v>13.7369566486109</v>
      </c>
      <c r="LU54" s="1">
        <v>17.5964796066473</v>
      </c>
      <c r="LV54" s="1">
        <v>38.5893168250022</v>
      </c>
      <c r="LW54" s="1">
        <v>64.6425866899186</v>
      </c>
      <c r="LX54" s="1">
        <v>30.1169982409141</v>
      </c>
      <c r="LZ54" s="1">
        <v>201.993628400888</v>
      </c>
      <c r="MA54" s="1">
        <v>38.3921009102012</v>
      </c>
      <c r="MB54" s="1">
        <v>19.9708792352759</v>
      </c>
      <c r="MC54" s="1">
        <v>22.6158344682506</v>
      </c>
      <c r="MD54" s="1">
        <v>3.41703159156559</v>
      </c>
      <c r="ME54" s="1">
        <v>32.838035914984</v>
      </c>
      <c r="MF54" s="1">
        <v>43.5263811466069</v>
      </c>
      <c r="MG54" s="1">
        <v>21.1465278074245</v>
      </c>
      <c r="MH54" s="1">
        <v>43.4371245354903</v>
      </c>
      <c r="MI54" s="1">
        <v>12.5670167735591</v>
      </c>
      <c r="MJ54" s="1">
        <v>19.2436364780773</v>
      </c>
      <c r="MK54" s="1">
        <v>35.5135225871994</v>
      </c>
      <c r="ML54" s="1">
        <v>40.2624730343843</v>
      </c>
      <c r="MM54" s="1">
        <v>49.8724942599868</v>
      </c>
    </row>
    <row r="55">
      <c r="A55" s="1">
        <v>2018.0</v>
      </c>
      <c r="B55" s="1">
        <v>6.0</v>
      </c>
      <c r="C55" s="1">
        <v>44.737851963171</v>
      </c>
      <c r="D55" s="1">
        <v>71.981524286501</v>
      </c>
      <c r="E55" s="1">
        <v>55.4133786983862</v>
      </c>
      <c r="F55" s="1">
        <v>146.350319440812</v>
      </c>
      <c r="G55" s="1">
        <v>249.29809533982</v>
      </c>
      <c r="H55" s="1">
        <v>88.3492491222404</v>
      </c>
      <c r="I55" s="1">
        <v>37.8591995202716</v>
      </c>
      <c r="J55" s="1">
        <v>118.898885737337</v>
      </c>
      <c r="K55" s="1">
        <v>135.458334241595</v>
      </c>
      <c r="L55" s="1">
        <v>48.1532789682528</v>
      </c>
      <c r="M55" s="1">
        <v>52.5648578721736</v>
      </c>
      <c r="N55" s="1">
        <v>10.5380336114703</v>
      </c>
      <c r="O55" s="1">
        <v>38.5581092517124</v>
      </c>
      <c r="P55" s="1">
        <v>45.4929695890522</v>
      </c>
      <c r="Q55" s="1">
        <v>86.7169603442346</v>
      </c>
      <c r="R55" s="1">
        <v>78.490714663551</v>
      </c>
      <c r="S55" s="1">
        <v>79.5628812943776</v>
      </c>
      <c r="T55" s="1">
        <v>73.3441985153336</v>
      </c>
      <c r="U55" s="1">
        <v>45.8229134455536</v>
      </c>
      <c r="V55" s="1">
        <v>70.9201208044224</v>
      </c>
      <c r="W55" s="1">
        <v>151.502050980181</v>
      </c>
      <c r="X55" s="1">
        <v>126.338908753492</v>
      </c>
      <c r="Y55" s="1">
        <v>119.13557839531</v>
      </c>
      <c r="Z55" s="1">
        <v>84.9478094918387</v>
      </c>
      <c r="AA55" s="1">
        <v>131.718841632946</v>
      </c>
      <c r="AB55" s="1">
        <v>36.7638734947547</v>
      </c>
      <c r="AC55" s="1">
        <v>138.033957574249</v>
      </c>
      <c r="AD55" s="1">
        <v>20.9319841208448</v>
      </c>
      <c r="AE55" s="1">
        <v>97.7082881237367</v>
      </c>
      <c r="AF55" s="1">
        <v>134.266212913289</v>
      </c>
      <c r="AG55" s="1">
        <v>93.3200286198888</v>
      </c>
      <c r="AH55" s="1">
        <v>90.1539187578985</v>
      </c>
      <c r="AI55" s="1">
        <v>676.674999418713</v>
      </c>
      <c r="AJ55" s="1">
        <v>339.167110511888</v>
      </c>
      <c r="AK55" s="1">
        <v>25.061631010991</v>
      </c>
      <c r="AL55" s="1">
        <v>65.9967553073494</v>
      </c>
      <c r="AM55" s="1">
        <v>58.5476583522169</v>
      </c>
      <c r="AN55" s="1">
        <v>207.00258484186</v>
      </c>
      <c r="AO55" s="1">
        <v>24.8847689516006</v>
      </c>
      <c r="AP55" s="1">
        <v>47.1977451587983</v>
      </c>
      <c r="AQ55" s="1">
        <v>297.981190999349</v>
      </c>
      <c r="AR55" s="1">
        <v>46.4051939956038</v>
      </c>
      <c r="AS55" s="2">
        <v>2090.82252450096</v>
      </c>
      <c r="AT55" s="1">
        <v>447.055456222564</v>
      </c>
      <c r="AU55" s="1">
        <v>42.4388497797428</v>
      </c>
      <c r="AV55" s="1">
        <v>191.170000712077</v>
      </c>
      <c r="AW55" s="1">
        <v>32.0054761795771</v>
      </c>
      <c r="AX55" s="1">
        <v>37.9909305260337</v>
      </c>
      <c r="AY55" s="1">
        <v>90.5728941010396</v>
      </c>
      <c r="AZ55" s="1">
        <v>53.2716655084875</v>
      </c>
      <c r="BA55" s="1">
        <v>29.5230224411872</v>
      </c>
      <c r="BB55" s="1">
        <v>42.8893680775495</v>
      </c>
      <c r="BC55" s="1">
        <v>126.561386108094</v>
      </c>
      <c r="BD55" s="1">
        <v>114.203706513262</v>
      </c>
      <c r="BE55" s="1">
        <v>47.9685714358375</v>
      </c>
      <c r="BF55" s="1">
        <v>78.9722200432231</v>
      </c>
      <c r="BG55" s="1">
        <v>57.5713284946443</v>
      </c>
      <c r="BH55" s="1">
        <v>37.1396035084212</v>
      </c>
      <c r="BI55" s="1">
        <v>74.9989766177359</v>
      </c>
      <c r="BJ55" s="1">
        <v>162.70903380667</v>
      </c>
      <c r="BK55" s="1">
        <v>58.0701857899127</v>
      </c>
      <c r="BL55" s="1">
        <v>54.2313436926152</v>
      </c>
      <c r="BM55" s="1">
        <v>105.866297112272</v>
      </c>
      <c r="BN55" s="1">
        <v>27.5723202639272</v>
      </c>
      <c r="BO55" s="1">
        <v>131.354996561599</v>
      </c>
      <c r="BP55" s="1">
        <v>9.11174762816656</v>
      </c>
      <c r="BQ55" s="1">
        <v>117.276476907323</v>
      </c>
      <c r="BR55" s="1">
        <v>36.9808771653124</v>
      </c>
      <c r="BS55" s="1">
        <v>21.4854530253241</v>
      </c>
      <c r="BT55" s="1">
        <v>84.9150089244065</v>
      </c>
      <c r="BU55" s="1">
        <v>54.8378120367958</v>
      </c>
      <c r="BV55" s="1">
        <v>185.898511940593</v>
      </c>
      <c r="BW55" s="1">
        <v>29.4079319139699</v>
      </c>
      <c r="BX55" s="1">
        <v>134.724646685374</v>
      </c>
      <c r="BY55" s="1">
        <v>35.4473527772945</v>
      </c>
      <c r="BZ55" s="1">
        <v>19.9990527391057</v>
      </c>
      <c r="CA55" s="1">
        <v>38.913641682668</v>
      </c>
      <c r="CB55" s="1">
        <v>71.1838714636282</v>
      </c>
      <c r="CC55" s="1">
        <v>54.7397010474856</v>
      </c>
      <c r="CD55" s="1">
        <v>94.5084283019642</v>
      </c>
      <c r="CE55" s="1">
        <v>49.1114315828147</v>
      </c>
      <c r="CF55" s="1">
        <v>50.1785987248512</v>
      </c>
      <c r="CG55" s="1">
        <v>134.320181434561</v>
      </c>
      <c r="CH55" s="1">
        <v>63.5365498713294</v>
      </c>
      <c r="CI55" s="1">
        <v>88.9321066370374</v>
      </c>
      <c r="CJ55" s="1">
        <v>95.9009052849558</v>
      </c>
      <c r="CK55" s="1">
        <v>39.2235761348568</v>
      </c>
      <c r="CL55" s="1">
        <v>86.8905165452787</v>
      </c>
      <c r="CM55" s="1">
        <v>100.235213146852</v>
      </c>
      <c r="CN55" s="1">
        <v>85.081904456729</v>
      </c>
      <c r="CO55" s="1">
        <v>68.6010801366006</v>
      </c>
      <c r="CP55" s="1">
        <v>80.2574192009369</v>
      </c>
      <c r="CQ55" s="1">
        <v>67.8130566604441</v>
      </c>
      <c r="CR55" s="1">
        <v>57.7873652504488</v>
      </c>
      <c r="CS55" s="1">
        <v>70.6652390616281</v>
      </c>
      <c r="CT55" s="1">
        <v>30.7303360036007</v>
      </c>
      <c r="CU55" s="1">
        <v>137.123438551776</v>
      </c>
      <c r="CV55" s="1">
        <v>34.9861061669117</v>
      </c>
      <c r="CW55" s="1">
        <v>133.477984698077</v>
      </c>
      <c r="CX55" s="1">
        <v>58.9556613675468</v>
      </c>
      <c r="CY55" s="1">
        <v>117.029806930437</v>
      </c>
      <c r="CZ55" s="1">
        <v>45.7256016552722</v>
      </c>
      <c r="DA55" s="1">
        <v>140.11060032064</v>
      </c>
      <c r="DB55" s="1">
        <v>84.4826888035963</v>
      </c>
      <c r="DC55" s="1">
        <v>60.7296254570142</v>
      </c>
      <c r="DD55" s="1">
        <v>91.4452029231996</v>
      </c>
      <c r="DE55" s="1">
        <v>49.9129023737178</v>
      </c>
      <c r="DF55" s="1">
        <v>44.7186212060259</v>
      </c>
      <c r="DG55" s="1">
        <v>68.6577440650856</v>
      </c>
      <c r="DH55" s="1">
        <v>28.3323462797992</v>
      </c>
      <c r="DI55" s="1">
        <v>49.2615083058675</v>
      </c>
      <c r="DJ55" s="1">
        <v>23.4311286240513</v>
      </c>
      <c r="DK55" s="1">
        <v>69.6791812870185</v>
      </c>
      <c r="DL55" s="1">
        <v>119.983970035099</v>
      </c>
      <c r="DM55" s="1">
        <v>8.57831987244136</v>
      </c>
      <c r="DN55" s="1">
        <v>21.816348553605</v>
      </c>
      <c r="DO55" s="1">
        <v>15.7470094141951</v>
      </c>
      <c r="DP55" s="1">
        <v>224.93226133438</v>
      </c>
      <c r="DQ55" s="1">
        <v>26.52459428357</v>
      </c>
      <c r="DR55" s="1">
        <v>176.796905154274</v>
      </c>
      <c r="DS55" s="1">
        <v>94.4414643323425</v>
      </c>
      <c r="DT55" s="1">
        <v>23.6550713081337</v>
      </c>
      <c r="DU55" s="1">
        <v>65.9488429395663</v>
      </c>
      <c r="DW55" s="1">
        <v>166.95729982638</v>
      </c>
      <c r="DX55" s="1">
        <v>62.3882163643692</v>
      </c>
      <c r="DY55" s="1">
        <v>54.4023748166272</v>
      </c>
      <c r="DZ55" s="1">
        <v>35.0685282395405</v>
      </c>
      <c r="EA55" s="1">
        <v>23.4830580175652</v>
      </c>
      <c r="EB55" s="1">
        <v>38.5671263552034</v>
      </c>
      <c r="EC55" s="1">
        <v>57.2349233451922</v>
      </c>
      <c r="ED55" s="1">
        <v>77.6315627154269</v>
      </c>
      <c r="EE55" s="1">
        <v>51.9330836815106</v>
      </c>
      <c r="EF55" s="1">
        <v>196.885237493566</v>
      </c>
      <c r="EG55" s="1">
        <v>285.096272170567</v>
      </c>
      <c r="EH55" s="1">
        <v>41.5706749520799</v>
      </c>
      <c r="EI55" s="1">
        <v>71.535965250129</v>
      </c>
      <c r="EJ55" s="1">
        <v>11.2743192571761</v>
      </c>
      <c r="EK55" s="1">
        <v>167.881902019204</v>
      </c>
      <c r="EL55" s="1">
        <v>56.2601760227484</v>
      </c>
      <c r="EM55" s="1">
        <v>45.0616282425768</v>
      </c>
      <c r="EN55" s="1">
        <v>124.330836388898</v>
      </c>
      <c r="EO55" s="1">
        <v>18.883994875125</v>
      </c>
      <c r="EP55" s="1">
        <v>30.7080057935905</v>
      </c>
      <c r="EQ55" s="1">
        <v>17.0562799075619</v>
      </c>
      <c r="ER55" s="1">
        <v>79.7828807150965</v>
      </c>
      <c r="ES55" s="1">
        <v>284.278225189994</v>
      </c>
      <c r="ET55" s="1">
        <v>101.077380291168</v>
      </c>
      <c r="EU55" s="1">
        <v>68.3054929071486</v>
      </c>
      <c r="EV55" s="1">
        <v>104.603283043279</v>
      </c>
      <c r="EW55" s="1">
        <v>45.6416363761141</v>
      </c>
      <c r="EX55" s="1">
        <v>197.402398274589</v>
      </c>
      <c r="EY55" s="1">
        <v>39.2582768572984</v>
      </c>
      <c r="EZ55" s="1">
        <v>17.9715642954382</v>
      </c>
      <c r="FA55" s="1">
        <v>30.0953858601762</v>
      </c>
      <c r="FB55" s="1">
        <v>23.5732251341291</v>
      </c>
      <c r="FC55" s="1">
        <v>161.92206464495</v>
      </c>
      <c r="FD55" s="1">
        <v>123.150642228748</v>
      </c>
      <c r="FE55" s="1">
        <v>19.8730876478075</v>
      </c>
      <c r="FF55" s="1">
        <v>29.3108488339202</v>
      </c>
      <c r="FG55" s="1">
        <v>102.182750727268</v>
      </c>
      <c r="FH55" s="1">
        <v>22.5441754928614</v>
      </c>
      <c r="FI55" s="1">
        <v>88.9874264645259</v>
      </c>
      <c r="FJ55" s="1">
        <v>49.1966778219432</v>
      </c>
      <c r="FK55" s="1">
        <v>14.925832512424</v>
      </c>
      <c r="FL55" s="1">
        <v>12.0115069133979</v>
      </c>
      <c r="FM55" s="1">
        <v>100.113797108498</v>
      </c>
      <c r="FN55" s="1">
        <v>81.8107084994372</v>
      </c>
      <c r="FO55" s="1">
        <v>11.606064683973</v>
      </c>
      <c r="FP55" s="1">
        <v>73.4261910574777</v>
      </c>
      <c r="FQ55" s="1">
        <v>35.4247098074403</v>
      </c>
      <c r="FR55" s="1">
        <v>23.1052709548445</v>
      </c>
      <c r="FS55" s="1">
        <v>47.9173354561117</v>
      </c>
      <c r="FT55" s="1">
        <v>47.1615324949607</v>
      </c>
      <c r="FU55" s="1">
        <v>153.787157689223</v>
      </c>
      <c r="FV55" s="1">
        <v>77.7341590977412</v>
      </c>
      <c r="FW55" s="1">
        <v>260.243653021738</v>
      </c>
      <c r="FX55" s="1">
        <v>86.7855278657112</v>
      </c>
      <c r="FY55" s="1">
        <v>12.223080384967</v>
      </c>
      <c r="FZ55" s="1">
        <v>47.6931052451161</v>
      </c>
      <c r="GA55" s="1">
        <v>77.8639416750531</v>
      </c>
      <c r="GB55" s="1">
        <v>191.496451367469</v>
      </c>
      <c r="GC55" s="1">
        <v>128.828140130291</v>
      </c>
      <c r="GD55" s="1">
        <v>34.3966846694825</v>
      </c>
      <c r="GE55" s="1">
        <v>140.041726873588</v>
      </c>
      <c r="GF55" s="1">
        <v>44.499470296823</v>
      </c>
      <c r="GG55" s="1">
        <v>137.488585908126</v>
      </c>
      <c r="GH55" s="1">
        <v>164.559096133395</v>
      </c>
      <c r="GI55" s="1">
        <v>34.5340172687033</v>
      </c>
      <c r="GJ55" s="1">
        <v>73.3624155886511</v>
      </c>
      <c r="GK55" s="1">
        <v>36.6846365542181</v>
      </c>
      <c r="GL55" s="1">
        <v>210.195952279227</v>
      </c>
      <c r="GM55" s="1">
        <v>46.704746902426</v>
      </c>
      <c r="GN55" s="1">
        <v>73.5679666734597</v>
      </c>
      <c r="GO55" s="1">
        <v>130.889097599666</v>
      </c>
      <c r="GP55" s="1">
        <v>27.5855953125727</v>
      </c>
      <c r="GQ55" s="1">
        <v>34.1537156266253</v>
      </c>
      <c r="GR55" s="1">
        <v>26.0087489134825</v>
      </c>
      <c r="GS55" s="1">
        <v>60.6869253183351</v>
      </c>
      <c r="GT55" s="1">
        <v>48.1225184592433</v>
      </c>
      <c r="GU55" s="1">
        <v>41.0717178458888</v>
      </c>
      <c r="GV55" s="1">
        <v>94.0635280612767</v>
      </c>
      <c r="GW55" s="1">
        <v>103.986090314233</v>
      </c>
      <c r="GX55" s="1">
        <v>142.074817221436</v>
      </c>
      <c r="GY55" s="1">
        <v>56.8749364857644</v>
      </c>
      <c r="GZ55" s="1">
        <v>28.1582600308236</v>
      </c>
      <c r="HA55" s="1">
        <v>34.5832411011553</v>
      </c>
      <c r="HB55" s="1">
        <v>30.9540328406597</v>
      </c>
      <c r="HC55" s="1">
        <v>384.345239548456</v>
      </c>
      <c r="HD55" s="1">
        <v>19.7489010242147</v>
      </c>
      <c r="HE55" s="1">
        <v>68.8926582671542</v>
      </c>
      <c r="HF55" s="1">
        <v>289.872323568883</v>
      </c>
      <c r="HG55" s="1">
        <v>27.4612784300664</v>
      </c>
      <c r="HH55" s="1">
        <v>133.873414731524</v>
      </c>
      <c r="HI55" s="1">
        <v>62.9309843001507</v>
      </c>
      <c r="HJ55" s="1">
        <v>86.9999745072584</v>
      </c>
      <c r="HK55" s="1">
        <v>56.7043856252077</v>
      </c>
      <c r="HL55" s="1">
        <v>6.35862482821283</v>
      </c>
      <c r="HM55" s="1">
        <v>14.559229498757</v>
      </c>
      <c r="HN55" s="1">
        <v>45.0495033941983</v>
      </c>
      <c r="HO55" s="1">
        <v>59.0125242408475</v>
      </c>
      <c r="HP55" s="1">
        <v>41.3738890588403</v>
      </c>
      <c r="HQ55" s="1">
        <v>280.405478341239</v>
      </c>
      <c r="HR55" s="1">
        <v>71.8848591921254</v>
      </c>
      <c r="HS55" s="1">
        <v>56.6711009294969</v>
      </c>
      <c r="HT55" s="1">
        <v>32.1157087040135</v>
      </c>
      <c r="HU55" s="1">
        <v>42.1069993615066</v>
      </c>
      <c r="HV55" s="1">
        <v>86.8055591669465</v>
      </c>
      <c r="HW55" s="1">
        <v>25.9810680543687</v>
      </c>
      <c r="HX55" s="1">
        <v>43.2639625118049</v>
      </c>
      <c r="HY55" s="1">
        <v>64.058788189922</v>
      </c>
      <c r="HZ55" s="1">
        <v>51.7568823554462</v>
      </c>
      <c r="IA55" s="1">
        <v>150.43147189795</v>
      </c>
      <c r="IB55" s="1">
        <v>27.975745001759</v>
      </c>
      <c r="IC55" s="1">
        <v>54.4609897025392</v>
      </c>
      <c r="ID55" s="1">
        <v>55.2522032603905</v>
      </c>
      <c r="IE55" s="1">
        <v>112.546405287706</v>
      </c>
      <c r="IF55" s="1">
        <v>39.1664200780615</v>
      </c>
      <c r="IG55" s="1">
        <v>58.7736651645661</v>
      </c>
      <c r="IH55" s="1">
        <v>92.6491450215746</v>
      </c>
      <c r="II55" s="1">
        <v>20.1584244026585</v>
      </c>
      <c r="IJ55" s="1">
        <v>71.3345422157445</v>
      </c>
      <c r="IK55" s="1">
        <v>166.844991491892</v>
      </c>
      <c r="IL55" s="1">
        <v>88.4902029386246</v>
      </c>
      <c r="IM55" s="1">
        <v>34.9382455797355</v>
      </c>
      <c r="IN55" s="1">
        <v>49.645806906124</v>
      </c>
      <c r="IO55" s="1">
        <v>320.227144513811</v>
      </c>
      <c r="IP55" s="1">
        <v>14.397770216994</v>
      </c>
      <c r="IQ55" s="1">
        <v>118.707935782304</v>
      </c>
      <c r="IR55" s="1">
        <v>153.680859872316</v>
      </c>
      <c r="IS55" s="1">
        <v>269.185677780461</v>
      </c>
      <c r="IT55" s="1">
        <v>79.5808094891609</v>
      </c>
      <c r="IU55" s="1">
        <v>61.7719364731918</v>
      </c>
      <c r="IV55" s="1">
        <v>47.4271913496482</v>
      </c>
      <c r="IW55" s="1">
        <v>50.7102817699158</v>
      </c>
      <c r="IX55" s="1">
        <v>124.811891116461</v>
      </c>
      <c r="IY55" s="1">
        <v>86.3851998235076</v>
      </c>
      <c r="IZ55" s="1">
        <v>56.1902967181758</v>
      </c>
      <c r="JA55" s="1">
        <v>133.742172059249</v>
      </c>
      <c r="JB55" s="1">
        <v>34.093952316272</v>
      </c>
      <c r="JC55" s="1">
        <v>116.388281064518</v>
      </c>
      <c r="JD55" s="1">
        <v>193.84917719613</v>
      </c>
      <c r="JE55" s="1">
        <v>44.8137890102275</v>
      </c>
      <c r="JF55" s="1">
        <v>79.1435860826375</v>
      </c>
      <c r="JG55" s="1">
        <v>43.2948084353523</v>
      </c>
      <c r="JH55" s="1">
        <v>207.165564462755</v>
      </c>
      <c r="JI55" s="1">
        <v>118.168830820441</v>
      </c>
      <c r="JJ55" s="1">
        <v>159.788913616148</v>
      </c>
      <c r="JK55" s="1">
        <v>56.2259418462897</v>
      </c>
      <c r="JL55" s="1">
        <v>14.7207929708581</v>
      </c>
      <c r="JM55" s="1">
        <v>55.9068022738416</v>
      </c>
      <c r="JN55" s="1">
        <v>85.4886141870469</v>
      </c>
      <c r="JO55" s="1">
        <v>65.3434103257806</v>
      </c>
      <c r="JP55" s="1">
        <v>43.2881701029886</v>
      </c>
      <c r="JQ55" s="1">
        <v>208.509020049868</v>
      </c>
      <c r="JR55" s="1">
        <v>38.2604556467933</v>
      </c>
      <c r="JS55" s="1">
        <v>96.4494059759174</v>
      </c>
      <c r="JT55" s="1">
        <v>109.739783606807</v>
      </c>
      <c r="JU55" s="1">
        <v>58.7884969343983</v>
      </c>
      <c r="JV55" s="1">
        <v>95.0535940319481</v>
      </c>
      <c r="JW55" s="1">
        <v>66.6747214364836</v>
      </c>
      <c r="JX55" s="1">
        <v>226.898652738066</v>
      </c>
      <c r="JY55" s="1">
        <v>124.661962420399</v>
      </c>
      <c r="JZ55" s="1">
        <v>91.6296787646464</v>
      </c>
      <c r="KA55" s="1">
        <v>39.109879996458</v>
      </c>
      <c r="KB55" s="1">
        <v>128.073365125936</v>
      </c>
      <c r="KC55" s="1">
        <v>88.9039393533661</v>
      </c>
      <c r="KD55" s="1">
        <v>122.749549298675</v>
      </c>
      <c r="KE55" s="1">
        <v>138.362856910342</v>
      </c>
      <c r="KF55" s="1">
        <v>152.4690486363</v>
      </c>
      <c r="KG55" s="1">
        <v>40.9913397534057</v>
      </c>
      <c r="KH55" s="1">
        <v>34.0690338900502</v>
      </c>
      <c r="KI55" s="1">
        <v>197.985476902553</v>
      </c>
      <c r="KJ55" s="1">
        <v>46.9278848118986</v>
      </c>
      <c r="KK55" s="1">
        <v>75.2281322280344</v>
      </c>
      <c r="KL55" s="1">
        <v>49.9656843948926</v>
      </c>
      <c r="KM55" s="1">
        <v>46.2987229692016</v>
      </c>
      <c r="KN55" s="1">
        <v>45.3870697753898</v>
      </c>
      <c r="KO55" s="1">
        <v>73.9182119561622</v>
      </c>
      <c r="KP55" s="1">
        <v>18.3673322568911</v>
      </c>
      <c r="KQ55" s="1">
        <v>25.3399655128425</v>
      </c>
      <c r="KR55" s="1">
        <v>28.4727299715597</v>
      </c>
      <c r="KS55" s="1">
        <v>162.979426513652</v>
      </c>
      <c r="KT55" s="1">
        <v>35.9100469837191</v>
      </c>
      <c r="KU55" s="1">
        <v>59.8257392923483</v>
      </c>
      <c r="KV55" s="1">
        <v>64.7382234015158</v>
      </c>
      <c r="KW55" s="1">
        <v>72.5373792544757</v>
      </c>
      <c r="KX55" s="1">
        <v>103.843051389328</v>
      </c>
      <c r="KY55" s="1">
        <v>82.0312463499362</v>
      </c>
      <c r="KZ55" s="1">
        <v>11.1108403523779</v>
      </c>
      <c r="LA55" s="1">
        <v>69.8912035619185</v>
      </c>
      <c r="LB55" s="1">
        <v>58.8084404516499</v>
      </c>
      <c r="LC55" s="1">
        <v>63.5480245530162</v>
      </c>
      <c r="LD55" s="1">
        <v>40.4253233881156</v>
      </c>
      <c r="LE55" s="1">
        <v>112.361821432686</v>
      </c>
      <c r="LF55" s="1">
        <v>44.9101033091274</v>
      </c>
      <c r="LG55" s="1">
        <v>39.1089446721613</v>
      </c>
      <c r="LH55" s="1">
        <v>50.068823626114</v>
      </c>
      <c r="LI55" s="1">
        <v>18.8745744409338</v>
      </c>
      <c r="LJ55" s="1">
        <v>75.1176189240955</v>
      </c>
      <c r="LK55" s="1">
        <v>189.16220254484</v>
      </c>
      <c r="LL55" s="1">
        <v>52.9787443971067</v>
      </c>
      <c r="LM55" s="1">
        <v>157.769797392995</v>
      </c>
      <c r="LN55" s="1">
        <v>218.18573069859</v>
      </c>
      <c r="LO55" s="1">
        <v>21.0700771489812</v>
      </c>
      <c r="LP55" s="1">
        <v>194.37867438847</v>
      </c>
      <c r="LQ55" s="1">
        <v>34.1309466805425</v>
      </c>
      <c r="LR55" s="1">
        <v>25.4200001671201</v>
      </c>
      <c r="LS55" s="1">
        <v>32.7866277901215</v>
      </c>
      <c r="LT55" s="1">
        <v>14.3932909244702</v>
      </c>
      <c r="LU55" s="1">
        <v>17.9269392518058</v>
      </c>
      <c r="LV55" s="1">
        <v>39.8461275404017</v>
      </c>
      <c r="LW55" s="1">
        <v>63.6401262483657</v>
      </c>
      <c r="LX55" s="1">
        <v>29.7058083107099</v>
      </c>
      <c r="LZ55" s="1">
        <v>216.059576705247</v>
      </c>
      <c r="MA55" s="1">
        <v>35.5461246566827</v>
      </c>
      <c r="MB55" s="1">
        <v>18.7305787078411</v>
      </c>
      <c r="MC55" s="1">
        <v>22.1443271278302</v>
      </c>
      <c r="MD55" s="1">
        <v>3.55458960313271</v>
      </c>
      <c r="ME55" s="1">
        <v>33.7616338190463</v>
      </c>
      <c r="MF55" s="1">
        <v>40.9878141622008</v>
      </c>
      <c r="MG55" s="1">
        <v>19.4763393172397</v>
      </c>
      <c r="MH55" s="1">
        <v>51.7299912788449</v>
      </c>
      <c r="MI55" s="1">
        <v>12.4978045798198</v>
      </c>
      <c r="MJ55" s="1">
        <v>23.104999996367</v>
      </c>
      <c r="MK55" s="1">
        <v>37.2710378678112</v>
      </c>
      <c r="ML55" s="1">
        <v>42.7364771028372</v>
      </c>
      <c r="MM55" s="1">
        <v>46.474686396958</v>
      </c>
    </row>
    <row r="56">
      <c r="A56" s="1">
        <v>2018.0</v>
      </c>
      <c r="B56" s="1">
        <v>7.0</v>
      </c>
      <c r="C56" s="1">
        <v>45.1131801031424</v>
      </c>
      <c r="D56" s="1">
        <v>69.8755920437075</v>
      </c>
      <c r="E56" s="1">
        <v>56.4074135486659</v>
      </c>
      <c r="F56" s="1">
        <v>150.356771710515</v>
      </c>
      <c r="G56" s="1">
        <v>252.859046572731</v>
      </c>
      <c r="H56" s="1">
        <v>86.0941259743965</v>
      </c>
      <c r="I56" s="1">
        <v>39.351938399395</v>
      </c>
      <c r="J56" s="1">
        <v>118.85138947648</v>
      </c>
      <c r="K56" s="1">
        <v>133.942857651483</v>
      </c>
      <c r="L56" s="1">
        <v>51.0792371641242</v>
      </c>
      <c r="M56" s="1">
        <v>55.8394055684538</v>
      </c>
      <c r="N56" s="1">
        <v>10.6054359698825</v>
      </c>
      <c r="O56" s="1">
        <v>37.3339603003483</v>
      </c>
      <c r="P56" s="1">
        <v>45.575370281008</v>
      </c>
      <c r="Q56" s="1">
        <v>94.7787231294391</v>
      </c>
      <c r="R56" s="1">
        <v>77.2202384585426</v>
      </c>
      <c r="S56" s="1">
        <v>80.0183525925656</v>
      </c>
      <c r="T56" s="1">
        <v>73.1725930325428</v>
      </c>
      <c r="U56" s="1">
        <v>43.1761487591864</v>
      </c>
      <c r="V56" s="1">
        <v>70.5053091241148</v>
      </c>
      <c r="W56" s="1">
        <v>157.693232490351</v>
      </c>
      <c r="X56" s="1">
        <v>125.711044658075</v>
      </c>
      <c r="Y56" s="1">
        <v>122.037444764345</v>
      </c>
      <c r="Z56" s="1">
        <v>89.2738691057477</v>
      </c>
      <c r="AA56" s="1">
        <v>135.541752282834</v>
      </c>
      <c r="AB56" s="1">
        <v>39.4434426521413</v>
      </c>
      <c r="AC56" s="1">
        <v>134.736431314098</v>
      </c>
      <c r="AD56" s="1">
        <v>20.9867777057351</v>
      </c>
      <c r="AE56" s="1">
        <v>92.6524958845878</v>
      </c>
      <c r="AF56" s="1">
        <v>138.232021756304</v>
      </c>
      <c r="AG56" s="1">
        <v>94.3382364209504</v>
      </c>
      <c r="AH56" s="1">
        <v>91.9333702777707</v>
      </c>
      <c r="AI56" s="1">
        <v>694.146908714658</v>
      </c>
      <c r="AJ56" s="1">
        <v>336.203832864619</v>
      </c>
      <c r="AK56" s="1">
        <v>25.2846166650269</v>
      </c>
      <c r="AL56" s="1">
        <v>65.9446117528913</v>
      </c>
      <c r="AM56" s="1">
        <v>59.8998093805161</v>
      </c>
      <c r="AN56" s="1">
        <v>219.135492365837</v>
      </c>
      <c r="AO56" s="1">
        <v>24.2754716271917</v>
      </c>
      <c r="AP56" s="1">
        <v>47.0707216666262</v>
      </c>
      <c r="AQ56" s="1">
        <v>343.948333013625</v>
      </c>
      <c r="AR56" s="1">
        <v>44.047361676411</v>
      </c>
      <c r="AS56" s="2">
        <v>2028.92039631862</v>
      </c>
      <c r="AT56" s="1">
        <v>424.957052223911</v>
      </c>
      <c r="AU56" s="1">
        <v>45.2368124066014</v>
      </c>
      <c r="AV56" s="1">
        <v>193.347620282854</v>
      </c>
      <c r="AW56" s="1">
        <v>33.5264289492652</v>
      </c>
      <c r="AX56" s="1">
        <v>35.5997920605301</v>
      </c>
      <c r="AY56" s="1">
        <v>93.32542616047</v>
      </c>
      <c r="AZ56" s="1">
        <v>54.8278267294133</v>
      </c>
      <c r="BA56" s="1">
        <v>28.3508766207272</v>
      </c>
      <c r="BB56" s="1">
        <v>40.4435079878334</v>
      </c>
      <c r="BC56" s="1">
        <v>119.412086341128</v>
      </c>
      <c r="BD56" s="1">
        <v>117.929047902074</v>
      </c>
      <c r="BE56" s="1">
        <v>49.0349998474121</v>
      </c>
      <c r="BF56" s="1">
        <v>84.291354812096</v>
      </c>
      <c r="BG56" s="1">
        <v>54.1959089929218</v>
      </c>
      <c r="BH56" s="1">
        <v>36.9394744209242</v>
      </c>
      <c r="BI56" s="1">
        <v>74.8751917630793</v>
      </c>
      <c r="BJ56" s="1">
        <v>162.714591912049</v>
      </c>
      <c r="BK56" s="1">
        <v>59.4902694437692</v>
      </c>
      <c r="BL56" s="1">
        <v>56.0129110211698</v>
      </c>
      <c r="BM56" s="1">
        <v>110.498422742345</v>
      </c>
      <c r="BN56" s="1">
        <v>29.128013550289</v>
      </c>
      <c r="BO56" s="1">
        <v>129.417947005342</v>
      </c>
      <c r="BP56" s="1">
        <v>9.06521899359567</v>
      </c>
      <c r="BQ56" s="1">
        <v>113.625045649928</v>
      </c>
      <c r="BR56" s="1">
        <v>39.4273565478994</v>
      </c>
      <c r="BS56" s="1">
        <v>22.7613787881736</v>
      </c>
      <c r="BT56" s="1">
        <v>85.1378204935602</v>
      </c>
      <c r="BU56" s="1">
        <v>56.997971433324</v>
      </c>
      <c r="BV56" s="1">
        <v>194.62199781405</v>
      </c>
      <c r="BW56" s="1">
        <v>33.0877575866497</v>
      </c>
      <c r="BX56" s="1">
        <v>143.489736775004</v>
      </c>
      <c r="BY56" s="1">
        <v>34.9328682077553</v>
      </c>
      <c r="BZ56" s="1">
        <v>20.5812054047682</v>
      </c>
      <c r="CA56" s="1">
        <v>40.602673286229</v>
      </c>
      <c r="CB56" s="1">
        <v>74.3655748776573</v>
      </c>
      <c r="CC56" s="1">
        <v>54.0356166490623</v>
      </c>
      <c r="CD56" s="1">
        <v>93.6863168006387</v>
      </c>
      <c r="CE56" s="1">
        <v>52.8569833933874</v>
      </c>
      <c r="CF56" s="1">
        <v>48.384644735445</v>
      </c>
      <c r="CG56" s="1">
        <v>127.143591086194</v>
      </c>
      <c r="CH56" s="1">
        <v>61.6089498449024</v>
      </c>
      <c r="CI56" s="1">
        <v>91.2521466946861</v>
      </c>
      <c r="CJ56" s="1">
        <v>97.141250976669</v>
      </c>
      <c r="CK56" s="1">
        <v>39.1989547466777</v>
      </c>
      <c r="CL56" s="1">
        <v>86.9274104437956</v>
      </c>
      <c r="CM56" s="1">
        <v>105.672707868173</v>
      </c>
      <c r="CN56" s="1">
        <v>86.63166645595</v>
      </c>
      <c r="CO56" s="1">
        <v>69.010342923402</v>
      </c>
      <c r="CP56" s="1">
        <v>91.3201586804306</v>
      </c>
      <c r="CQ56" s="1">
        <v>72.9622431412031</v>
      </c>
      <c r="CR56" s="1">
        <v>61.5346280669109</v>
      </c>
      <c r="CS56" s="1">
        <v>70.3149998982748</v>
      </c>
      <c r="CT56" s="1">
        <v>32.5937423003571</v>
      </c>
      <c r="CU56" s="1">
        <v>140.354811364966</v>
      </c>
      <c r="CV56" s="1">
        <v>32.408572187718</v>
      </c>
      <c r="CW56" s="1">
        <v>132.269756296659</v>
      </c>
      <c r="CX56" s="1">
        <v>61.8962406093268</v>
      </c>
      <c r="CY56" s="1">
        <v>119.316277535936</v>
      </c>
      <c r="CZ56" s="1">
        <v>49.7468896265266</v>
      </c>
      <c r="DA56" s="1">
        <v>130.30433933094</v>
      </c>
      <c r="DB56" s="1">
        <v>80.7406398664319</v>
      </c>
      <c r="DC56" s="1">
        <v>59.4846675206409</v>
      </c>
      <c r="DD56" s="1">
        <v>96.7072948504155</v>
      </c>
      <c r="DE56" s="1">
        <v>50.7768109058456</v>
      </c>
      <c r="DF56" s="1">
        <v>47.8224386514244</v>
      </c>
      <c r="DG56" s="1">
        <v>68.3263653010401</v>
      </c>
      <c r="DH56" s="1">
        <v>29.1169646084981</v>
      </c>
      <c r="DI56" s="1">
        <v>49.33293678647</v>
      </c>
      <c r="DJ56" s="1">
        <v>24.0581074313646</v>
      </c>
      <c r="DK56" s="1">
        <v>68.0141964254568</v>
      </c>
      <c r="DL56" s="1">
        <v>124.919447217107</v>
      </c>
      <c r="DM56" s="1">
        <v>7.85277876544399</v>
      </c>
      <c r="DN56" s="1">
        <v>22.7329115018457</v>
      </c>
      <c r="DO56" s="1">
        <v>15.4079369798417</v>
      </c>
      <c r="DP56" s="1">
        <v>210.213850688048</v>
      </c>
      <c r="DQ56" s="1">
        <v>27.3385272160023</v>
      </c>
      <c r="DR56" s="1">
        <v>175.14452398391</v>
      </c>
      <c r="DS56" s="1">
        <v>96.067438977549</v>
      </c>
      <c r="DT56" s="1">
        <v>22.7795334992051</v>
      </c>
      <c r="DU56" s="1">
        <v>65.7978913303918</v>
      </c>
      <c r="DW56" s="1">
        <v>166.207135300803</v>
      </c>
      <c r="DX56" s="1">
        <v>62.5104591312744</v>
      </c>
      <c r="DY56" s="1">
        <v>58.8603502962275</v>
      </c>
      <c r="DZ56" s="1">
        <v>35.2777911032762</v>
      </c>
      <c r="EA56" s="1">
        <v>24.6137984693767</v>
      </c>
      <c r="EB56" s="1">
        <v>35.2828743608954</v>
      </c>
      <c r="EC56" s="1">
        <v>59.752749625093</v>
      </c>
      <c r="ED56" s="1">
        <v>78.6424630890937</v>
      </c>
      <c r="EE56" s="1">
        <v>53.5623480955978</v>
      </c>
      <c r="EF56" s="1">
        <v>197.845816293197</v>
      </c>
      <c r="EG56" s="1">
        <v>293.280531711212</v>
      </c>
      <c r="EH56" s="1">
        <v>38.7586711378038</v>
      </c>
      <c r="EI56" s="1">
        <v>76.9411313908811</v>
      </c>
      <c r="EJ56" s="1">
        <v>11.0932766644536</v>
      </c>
      <c r="EK56" s="1">
        <v>169.374261894163</v>
      </c>
      <c r="EL56" s="1">
        <v>59.3348855269244</v>
      </c>
      <c r="EM56" s="1">
        <v>45.1609379199981</v>
      </c>
      <c r="EN56" s="1">
        <v>125.936417116495</v>
      </c>
      <c r="EO56" s="1">
        <v>18.824596518846</v>
      </c>
      <c r="EP56" s="1">
        <v>31.3624598671318</v>
      </c>
      <c r="EQ56" s="1">
        <v>16.9262321125999</v>
      </c>
      <c r="ER56" s="1">
        <v>81.3566665772429</v>
      </c>
      <c r="ES56" s="1">
        <v>298.007027863208</v>
      </c>
      <c r="ET56" s="1">
        <v>102.208197252982</v>
      </c>
      <c r="EU56" s="1">
        <v>68.9442522403762</v>
      </c>
      <c r="EV56" s="1">
        <v>107.710700093891</v>
      </c>
      <c r="EW56" s="1">
        <v>43.4359065762487</v>
      </c>
      <c r="EX56" s="1">
        <v>202.432040297548</v>
      </c>
      <c r="EY56" s="1">
        <v>37.1822544316357</v>
      </c>
      <c r="EZ56" s="1">
        <v>17.4333090546912</v>
      </c>
      <c r="FA56" s="1">
        <v>27.9091322457339</v>
      </c>
      <c r="FB56" s="1">
        <v>24.5523543608155</v>
      </c>
      <c r="FC56" s="1">
        <v>170.745952061244</v>
      </c>
      <c r="FD56" s="1">
        <v>120.492618442109</v>
      </c>
      <c r="FE56" s="1">
        <v>19.0709633425336</v>
      </c>
      <c r="FF56" s="1">
        <v>30.0122793598739</v>
      </c>
      <c r="FG56" s="1">
        <v>106.250771781557</v>
      </c>
      <c r="FH56" s="1">
        <v>23.0126826582364</v>
      </c>
      <c r="FI56" s="1">
        <v>90.9766780395072</v>
      </c>
      <c r="FJ56" s="1">
        <v>52.4484789679845</v>
      </c>
      <c r="FK56" s="1">
        <v>14.9688187197699</v>
      </c>
      <c r="FL56" s="1">
        <v>12.2101525546179</v>
      </c>
      <c r="FM56" s="1">
        <v>95.5219367044921</v>
      </c>
      <c r="FN56" s="1">
        <v>84.8351108999219</v>
      </c>
      <c r="FO56" s="1">
        <v>12.0923191986332</v>
      </c>
      <c r="FP56" s="1">
        <v>76.0990473429362</v>
      </c>
      <c r="FQ56" s="1">
        <v>36.8249952269108</v>
      </c>
      <c r="FR56" s="1">
        <v>24.7396058740562</v>
      </c>
      <c r="FS56" s="1">
        <v>48.0721402690309</v>
      </c>
      <c r="FT56" s="1">
        <v>48.2975971861557</v>
      </c>
      <c r="FU56" s="1">
        <v>151.224466273564</v>
      </c>
      <c r="FV56" s="1">
        <v>81.9321195661052</v>
      </c>
      <c r="FW56" s="1">
        <v>264.442167990828</v>
      </c>
      <c r="FX56" s="1">
        <v>87.3202598700048</v>
      </c>
      <c r="FY56" s="1">
        <v>11.7863435456048</v>
      </c>
      <c r="FZ56" s="1">
        <v>49.7950640323146</v>
      </c>
      <c r="GA56" s="1">
        <v>74.6383270939754</v>
      </c>
      <c r="GB56" s="1">
        <v>196.670012723543</v>
      </c>
      <c r="GC56" s="1">
        <v>123.183091229417</v>
      </c>
      <c r="GD56" s="1">
        <v>34.6668248184697</v>
      </c>
      <c r="GE56" s="1">
        <v>135.913595612304</v>
      </c>
      <c r="GF56" s="1">
        <v>41.9659806892279</v>
      </c>
      <c r="GG56" s="1">
        <v>126.377119711104</v>
      </c>
      <c r="GH56" s="1">
        <v>168.82704290275</v>
      </c>
      <c r="GI56" s="1">
        <v>36.3176726121417</v>
      </c>
      <c r="GJ56" s="1">
        <v>74.780366425126</v>
      </c>
      <c r="GK56" s="1">
        <v>35.4009346008409</v>
      </c>
      <c r="GL56" s="1">
        <v>213.425714401972</v>
      </c>
      <c r="GM56" s="1">
        <v>52.5619602270964</v>
      </c>
      <c r="GN56" s="1">
        <v>77.3153827917731</v>
      </c>
      <c r="GO56" s="1">
        <v>131.121486582264</v>
      </c>
      <c r="GP56" s="1">
        <v>30.0986905325027</v>
      </c>
      <c r="GQ56" s="1">
        <v>34.8027958803397</v>
      </c>
      <c r="GR56" s="1">
        <v>25.9767023063702</v>
      </c>
      <c r="GS56" s="1">
        <v>59.0429613386245</v>
      </c>
      <c r="GT56" s="1">
        <v>49.2703965385563</v>
      </c>
      <c r="GU56" s="1">
        <v>40.1878027148513</v>
      </c>
      <c r="GV56" s="1">
        <v>97.8015563694422</v>
      </c>
      <c r="GW56" s="1">
        <v>110.219931352231</v>
      </c>
      <c r="GX56" s="1">
        <v>140.015252741108</v>
      </c>
      <c r="GY56" s="1">
        <v>53.3418278847042</v>
      </c>
      <c r="GZ56" s="1">
        <v>28.0280868520747</v>
      </c>
      <c r="HA56" s="1">
        <v>36.1223330892676</v>
      </c>
      <c r="HB56" s="1">
        <v>30.2654875841948</v>
      </c>
      <c r="HC56" s="1">
        <v>381.242382231213</v>
      </c>
      <c r="HD56" s="1">
        <v>21.075901219557</v>
      </c>
      <c r="HE56" s="1">
        <v>71.5675388682822</v>
      </c>
      <c r="HF56" s="1">
        <v>280.646219450142</v>
      </c>
      <c r="HG56" s="1">
        <v>26.4175132810745</v>
      </c>
      <c r="HH56" s="1">
        <v>139.985972162824</v>
      </c>
      <c r="HI56" s="1">
        <v>66.9198195790967</v>
      </c>
      <c r="HJ56" s="1">
        <v>87.7860908623366</v>
      </c>
      <c r="HK56" s="1">
        <v>56.4452349111552</v>
      </c>
      <c r="HL56" s="1">
        <v>6.15246442211142</v>
      </c>
      <c r="HM56" s="1">
        <v>14.1991405874928</v>
      </c>
      <c r="HN56" s="1">
        <v>46.0010610233467</v>
      </c>
      <c r="HO56" s="1">
        <v>57.7292249235037</v>
      </c>
      <c r="HP56" s="1">
        <v>42.9781720847018</v>
      </c>
      <c r="HQ56" s="1">
        <v>290.606428600493</v>
      </c>
      <c r="HR56" s="1">
        <v>71.5100727224196</v>
      </c>
      <c r="HS56" s="1">
        <v>57.9054349426686</v>
      </c>
      <c r="HT56" s="1">
        <v>31.7980040288491</v>
      </c>
      <c r="HU56" s="1">
        <v>41.7968767386332</v>
      </c>
      <c r="HV56" s="1">
        <v>93.4052821614148</v>
      </c>
      <c r="HW56" s="1">
        <v>26.7862846618259</v>
      </c>
      <c r="HX56" s="1">
        <v>42.4396128054476</v>
      </c>
      <c r="HY56" s="1">
        <v>66.6695913490867</v>
      </c>
      <c r="HZ56" s="1">
        <v>49.9471959133985</v>
      </c>
      <c r="IA56" s="1">
        <v>144.68933100259</v>
      </c>
      <c r="IB56" s="1">
        <v>27.476726957959</v>
      </c>
      <c r="IC56" s="1">
        <v>54.4362583645329</v>
      </c>
      <c r="ID56" s="1">
        <v>57.949949814925</v>
      </c>
      <c r="IE56" s="1">
        <v>110.849207425304</v>
      </c>
      <c r="IF56" s="1">
        <v>38.9528417635828</v>
      </c>
      <c r="IG56" s="1">
        <v>61.5168753808897</v>
      </c>
      <c r="IH56" s="1">
        <v>93.8008125664264</v>
      </c>
      <c r="II56" s="1">
        <v>21.285196088175</v>
      </c>
      <c r="IJ56" s="1">
        <v>70.3672737900928</v>
      </c>
      <c r="IK56" s="1">
        <v>171.941512154591</v>
      </c>
      <c r="IL56" s="1">
        <v>86.818011520278</v>
      </c>
      <c r="IM56" s="1">
        <v>32.9379733542691</v>
      </c>
      <c r="IN56" s="1">
        <v>49.9165910401617</v>
      </c>
      <c r="IO56" s="1">
        <v>366.158094860259</v>
      </c>
      <c r="IP56" s="1">
        <v>13.8320213379536</v>
      </c>
      <c r="IQ56" s="1">
        <v>114.971726252238</v>
      </c>
      <c r="IR56" s="1">
        <v>152.728426278195</v>
      </c>
      <c r="IS56" s="1">
        <v>273.659749314453</v>
      </c>
      <c r="IT56" s="1">
        <v>80.9160993249402</v>
      </c>
      <c r="IU56" s="1">
        <v>62.7587151379866</v>
      </c>
      <c r="IV56" s="1">
        <v>44.1316064311909</v>
      </c>
      <c r="IW56" s="1">
        <v>47.1825321420293</v>
      </c>
      <c r="IX56" s="1">
        <v>133.152548572833</v>
      </c>
      <c r="IY56" s="1">
        <v>89.4364414131025</v>
      </c>
      <c r="IZ56" s="1">
        <v>55.7297355805651</v>
      </c>
      <c r="JA56" s="1">
        <v>140.201685490336</v>
      </c>
      <c r="JB56" s="1">
        <v>36.3460676663002</v>
      </c>
      <c r="JC56" s="1">
        <v>119.76586526652</v>
      </c>
      <c r="JD56" s="1">
        <v>197.431355532756</v>
      </c>
      <c r="JE56" s="1">
        <v>46.9278305096054</v>
      </c>
      <c r="JF56" s="1">
        <v>73.9219865065034</v>
      </c>
      <c r="JG56" s="1">
        <v>43.3849844271467</v>
      </c>
      <c r="JH56" s="1">
        <v>195.183269213702</v>
      </c>
      <c r="JI56" s="1">
        <v>116.723581118842</v>
      </c>
      <c r="JJ56" s="1">
        <v>160.209411544344</v>
      </c>
      <c r="JK56" s="1">
        <v>59.0575309322566</v>
      </c>
      <c r="JL56" s="1">
        <v>14.5846004021512</v>
      </c>
      <c r="JM56" s="1">
        <v>56.6531931799822</v>
      </c>
      <c r="JN56" s="1">
        <v>82.3550271948134</v>
      </c>
      <c r="JO56" s="1">
        <v>66.3286157419928</v>
      </c>
      <c r="JP56" s="1">
        <v>43.952698557298</v>
      </c>
      <c r="JQ56" s="1">
        <v>212.685342969472</v>
      </c>
      <c r="JR56" s="1">
        <v>38.9922651375122</v>
      </c>
      <c r="JS56" s="1">
        <v>93.9150571506847</v>
      </c>
      <c r="JT56" s="1">
        <v>109.09430676959</v>
      </c>
      <c r="JU56" s="1">
        <v>54.4543976129935</v>
      </c>
      <c r="JV56" s="1">
        <v>94.5314301510719</v>
      </c>
      <c r="JW56" s="1">
        <v>66.1416771253931</v>
      </c>
      <c r="JX56" s="1">
        <v>230.075003914844</v>
      </c>
      <c r="JY56" s="1">
        <v>124.101579956431</v>
      </c>
      <c r="JZ56" s="1">
        <v>89.2012730853311</v>
      </c>
      <c r="KA56" s="1">
        <v>39.5458015243585</v>
      </c>
      <c r="KB56" s="1">
        <v>132.0006386073</v>
      </c>
      <c r="KC56" s="1">
        <v>83.148316383119</v>
      </c>
      <c r="KD56" s="1">
        <v>117.256073843829</v>
      </c>
      <c r="KE56" s="1">
        <v>146.263808840797</v>
      </c>
      <c r="KF56" s="1">
        <v>175.62857128325</v>
      </c>
      <c r="KG56" s="1">
        <v>43.6760400334811</v>
      </c>
      <c r="KH56" s="1">
        <v>36.17468536279</v>
      </c>
      <c r="KI56" s="1">
        <v>196.056903294155</v>
      </c>
      <c r="KJ56" s="1">
        <v>47.2005422337307</v>
      </c>
      <c r="KK56" s="1">
        <v>71.3831302565464</v>
      </c>
      <c r="KL56" s="1">
        <v>53.0205647794269</v>
      </c>
      <c r="KM56" s="1">
        <v>49.8904533312504</v>
      </c>
      <c r="KN56" s="1">
        <v>47.0791969099554</v>
      </c>
      <c r="KO56" s="1">
        <v>75.259772356913</v>
      </c>
      <c r="KP56" s="1">
        <v>19.1910741110761</v>
      </c>
      <c r="KQ56" s="1">
        <v>26.0847192746504</v>
      </c>
      <c r="KR56" s="1">
        <v>27.527153869577</v>
      </c>
      <c r="KS56" s="1">
        <v>150.936539071296</v>
      </c>
      <c r="KT56" s="1">
        <v>37.9207070164533</v>
      </c>
      <c r="KU56" s="1">
        <v>60.4677267535094</v>
      </c>
      <c r="KV56" s="1">
        <v>63.3290443881317</v>
      </c>
      <c r="KW56" s="1">
        <v>69.9926826579224</v>
      </c>
      <c r="KX56" s="1">
        <v>106.521037792984</v>
      </c>
      <c r="KY56" s="1">
        <v>81.4285238240488</v>
      </c>
      <c r="KZ56" s="1">
        <v>11.3856696100165</v>
      </c>
      <c r="LA56" s="1">
        <v>68.6196789250382</v>
      </c>
      <c r="LB56" s="1">
        <v>59.6944779746897</v>
      </c>
      <c r="LC56" s="1">
        <v>66.9581095497056</v>
      </c>
      <c r="LD56" s="1">
        <v>41.9780787073479</v>
      </c>
      <c r="LE56" s="1">
        <v>110.02129092435</v>
      </c>
      <c r="LF56" s="1">
        <v>42.5751312865406</v>
      </c>
      <c r="LG56" s="1">
        <v>38.2277066856118</v>
      </c>
      <c r="LH56" s="1">
        <v>49.0821054233212</v>
      </c>
      <c r="LI56" s="1">
        <v>19.9630797549727</v>
      </c>
      <c r="LJ56" s="1">
        <v>76.3890473502023</v>
      </c>
      <c r="LK56" s="1">
        <v>189.750046651626</v>
      </c>
      <c r="LL56" s="1">
        <v>53.4895035367428</v>
      </c>
      <c r="LM56" s="1">
        <v>149.784363006623</v>
      </c>
      <c r="LN56" s="1">
        <v>228.146603849418</v>
      </c>
      <c r="LO56" s="1">
        <v>18.4283844178691</v>
      </c>
      <c r="LP56" s="1">
        <v>198.890017708383</v>
      </c>
      <c r="LQ56" s="1">
        <v>35.1647049625979</v>
      </c>
      <c r="LR56" s="1">
        <v>27.0354762304397</v>
      </c>
      <c r="LS56" s="1">
        <v>33.9002073916471</v>
      </c>
      <c r="LT56" s="1">
        <v>14.1469582057982</v>
      </c>
      <c r="LU56" s="1">
        <v>18.1543140303717</v>
      </c>
      <c r="LV56" s="1">
        <v>41.5786016873562</v>
      </c>
      <c r="LW56" s="1">
        <v>65.6356965617797</v>
      </c>
      <c r="LX56" s="1">
        <v>29.5100004524077</v>
      </c>
      <c r="LZ56" s="1">
        <v>211.033775754053</v>
      </c>
      <c r="MA56" s="1">
        <v>36.3036037244758</v>
      </c>
      <c r="MB56" s="1">
        <v>17.6041395287316</v>
      </c>
      <c r="MC56" s="1">
        <v>21.5450788590707</v>
      </c>
      <c r="MD56" s="1">
        <v>3.60498820521655</v>
      </c>
      <c r="ME56" s="1">
        <v>31.1911406890045</v>
      </c>
      <c r="MF56" s="1">
        <v>43.1447931043921</v>
      </c>
      <c r="MG56" s="1">
        <v>18.6916825543477</v>
      </c>
      <c r="MH56" s="1">
        <v>50.1049750391248</v>
      </c>
      <c r="MI56" s="1">
        <v>13.234881157211</v>
      </c>
      <c r="MJ56" s="1">
        <v>21.6878572191511</v>
      </c>
      <c r="MK56" s="1">
        <v>37.2323147483909</v>
      </c>
      <c r="ML56" s="1">
        <v>43.6791305285453</v>
      </c>
      <c r="MM56" s="1">
        <v>45.0473685141014</v>
      </c>
    </row>
    <row r="57">
      <c r="A57" s="1">
        <v>2018.0</v>
      </c>
      <c r="B57" s="1">
        <v>8.0</v>
      </c>
      <c r="C57" s="1">
        <v>50.6118250230051</v>
      </c>
      <c r="D57" s="1">
        <v>72.280452591616</v>
      </c>
      <c r="E57" s="1">
        <v>58.1920859281296</v>
      </c>
      <c r="F57" s="1">
        <v>148.602566601914</v>
      </c>
      <c r="G57" s="1">
        <v>255.036303312882</v>
      </c>
      <c r="H57" s="1">
        <v>85.698427020864</v>
      </c>
      <c r="I57" s="1">
        <v>41.8786725462526</v>
      </c>
      <c r="J57" s="1">
        <v>122.456483747098</v>
      </c>
      <c r="K57" s="1">
        <v>139.043479090152</v>
      </c>
      <c r="L57" s="1">
        <v>52.6711999865946</v>
      </c>
      <c r="M57" s="1">
        <v>56.9950996151342</v>
      </c>
      <c r="N57" s="1">
        <v>11.2609919796351</v>
      </c>
      <c r="O57" s="1">
        <v>40.0561488669742</v>
      </c>
      <c r="P57" s="1">
        <v>44.6464853784025</v>
      </c>
      <c r="Q57" s="1">
        <v>93.6641792358586</v>
      </c>
      <c r="R57" s="1">
        <v>73.6130437436311</v>
      </c>
      <c r="S57" s="1">
        <v>84.9403408796834</v>
      </c>
      <c r="T57" s="1">
        <v>78.4123344002232</v>
      </c>
      <c r="U57" s="1">
        <v>42.7786232603364</v>
      </c>
      <c r="V57" s="1">
        <v>73.2565924399848</v>
      </c>
      <c r="W57" s="1">
        <v>162.473502450647</v>
      </c>
      <c r="X57" s="1">
        <v>124.089765672831</v>
      </c>
      <c r="Y57" s="1">
        <v>127.451162354066</v>
      </c>
      <c r="Z57" s="1">
        <v>94.7452278137207</v>
      </c>
      <c r="AA57" s="1">
        <v>135.809471690079</v>
      </c>
      <c r="AB57" s="1">
        <v>37.7225588727752</v>
      </c>
      <c r="AC57" s="1">
        <v>140.479431770876</v>
      </c>
      <c r="AD57" s="1">
        <v>22.0689662882681</v>
      </c>
      <c r="AE57" s="1">
        <v>92.3637346186445</v>
      </c>
      <c r="AF57" s="1">
        <v>144.944197075217</v>
      </c>
      <c r="AG57" s="1">
        <v>97.2950327663965</v>
      </c>
      <c r="AH57" s="1">
        <v>94.5143271266711</v>
      </c>
      <c r="AI57" s="1">
        <v>748.553915272588</v>
      </c>
      <c r="AJ57" s="1">
        <v>335.346713265588</v>
      </c>
      <c r="AK57" s="1">
        <v>26.5487446641448</v>
      </c>
      <c r="AL57" s="1">
        <v>64.3747932462062</v>
      </c>
      <c r="AM57" s="1">
        <v>62.2905087893207</v>
      </c>
      <c r="AN57" s="1">
        <v>224.745351009153</v>
      </c>
      <c r="AO57" s="1">
        <v>24.4883134395076</v>
      </c>
      <c r="AP57" s="1">
        <v>48.3223378278172</v>
      </c>
      <c r="AQ57" s="1">
        <v>345.061304507048</v>
      </c>
      <c r="AR57" s="1">
        <v>43.1611385002186</v>
      </c>
      <c r="AS57" s="2">
        <v>1917.67676606693</v>
      </c>
      <c r="AT57" s="1">
        <v>404.693094477536</v>
      </c>
      <c r="AU57" s="1">
        <v>47.7696471344646</v>
      </c>
      <c r="AV57" s="1">
        <v>206.759566265604</v>
      </c>
      <c r="AW57" s="1">
        <v>34.2417392730713</v>
      </c>
      <c r="AX57" s="1">
        <v>35.673218057292</v>
      </c>
      <c r="AY57" s="1">
        <v>96.6107454183778</v>
      </c>
      <c r="AZ57" s="1">
        <v>56.7341763266297</v>
      </c>
      <c r="BA57" s="1">
        <v>29.147992257779</v>
      </c>
      <c r="BB57" s="1">
        <v>41.2704359535369</v>
      </c>
      <c r="BC57" s="1">
        <v>119.611534496736</v>
      </c>
      <c r="BD57" s="1">
        <v>120.384286898382</v>
      </c>
      <c r="BE57" s="1">
        <v>48.0204348356828</v>
      </c>
      <c r="BF57" s="1">
        <v>85.9307456699936</v>
      </c>
      <c r="BG57" s="1">
        <v>56.2433527437447</v>
      </c>
      <c r="BH57" s="1">
        <v>41.7684580629527</v>
      </c>
      <c r="BI57" s="1">
        <v>81.5348108562866</v>
      </c>
      <c r="BJ57" s="1">
        <v>174.360651491743</v>
      </c>
      <c r="BK57" s="1">
        <v>63.8081583757167</v>
      </c>
      <c r="BL57" s="1">
        <v>57.1231205794095</v>
      </c>
      <c r="BM57" s="1">
        <v>120.414190508464</v>
      </c>
      <c r="BN57" s="1">
        <v>30.4042518302939</v>
      </c>
      <c r="BO57" s="1">
        <v>129.9906555594</v>
      </c>
      <c r="BP57" s="1">
        <v>9.83539127266925</v>
      </c>
      <c r="BQ57" s="1">
        <v>119.436251084066</v>
      </c>
      <c r="BR57" s="1">
        <v>40.6475018207491</v>
      </c>
      <c r="BS57" s="1">
        <v>23.1035166785604</v>
      </c>
      <c r="BT57" s="1">
        <v>87.6858032078678</v>
      </c>
      <c r="BU57" s="1">
        <v>57.9976917281854</v>
      </c>
      <c r="BV57" s="1">
        <v>203.827807385167</v>
      </c>
      <c r="BW57" s="1">
        <v>33.4799025634458</v>
      </c>
      <c r="BX57" s="1">
        <v>145.576027865733</v>
      </c>
      <c r="BY57" s="1">
        <v>36.8572477202598</v>
      </c>
      <c r="BZ57" s="1">
        <v>22.4434594017293</v>
      </c>
      <c r="CA57" s="1">
        <v>43.4895884486749</v>
      </c>
      <c r="CB57" s="1">
        <v>69.7840147361482</v>
      </c>
      <c r="CC57" s="1">
        <v>57.7067998776698</v>
      </c>
      <c r="CD57" s="1">
        <v>91.8561926395806</v>
      </c>
      <c r="CE57" s="1">
        <v>53.4472427549826</v>
      </c>
      <c r="CF57" s="1">
        <v>52.9651352396413</v>
      </c>
      <c r="CG57" s="1">
        <v>128.879227276149</v>
      </c>
      <c r="CH57" s="1">
        <v>65.6713599388143</v>
      </c>
      <c r="CI57" s="1">
        <v>96.167352138672</v>
      </c>
      <c r="CJ57" s="1">
        <v>95.7329554500206</v>
      </c>
      <c r="CK57" s="1">
        <v>41.6211740549873</v>
      </c>
      <c r="CL57" s="1">
        <v>87.4298248177489</v>
      </c>
      <c r="CM57" s="1">
        <v>109.410516952716</v>
      </c>
      <c r="CN57" s="1">
        <v>92.1769565084706</v>
      </c>
      <c r="CO57" s="1">
        <v>75.2941137062657</v>
      </c>
      <c r="CP57" s="1">
        <v>93.3787019153855</v>
      </c>
      <c r="CQ57" s="1">
        <v>76.1748736530446</v>
      </c>
      <c r="CR57" s="1">
        <v>62.4035230976249</v>
      </c>
      <c r="CS57" s="1">
        <v>72.0495653567107</v>
      </c>
      <c r="CT57" s="1">
        <v>31.1502141344769</v>
      </c>
      <c r="CU57" s="1">
        <v>124.792945622946</v>
      </c>
      <c r="CV57" s="1">
        <v>30.8375568942454</v>
      </c>
      <c r="CW57" s="1">
        <v>137.853302946502</v>
      </c>
      <c r="CX57" s="1">
        <v>62.7799457527549</v>
      </c>
      <c r="CY57" s="1">
        <v>123.332714397819</v>
      </c>
      <c r="CZ57" s="1">
        <v>51.2437203582281</v>
      </c>
      <c r="DA57" s="1">
        <v>125.850268532534</v>
      </c>
      <c r="DB57" s="1">
        <v>80.0313896917508</v>
      </c>
      <c r="DC57" s="1">
        <v>63.5982905738648</v>
      </c>
      <c r="DD57" s="1">
        <v>92.7078358471208</v>
      </c>
      <c r="DE57" s="1">
        <v>52.9406797925362</v>
      </c>
      <c r="DF57" s="1">
        <v>49.8879932184323</v>
      </c>
      <c r="DG57" s="1">
        <v>71.8024629123427</v>
      </c>
      <c r="DH57" s="1">
        <v>30.4041691493352</v>
      </c>
      <c r="DI57" s="1">
        <v>47.050000232199</v>
      </c>
      <c r="DJ57" s="1">
        <v>24.8495355427796</v>
      </c>
      <c r="DK57" s="1">
        <v>68.4434613332954</v>
      </c>
      <c r="DL57" s="1">
        <v>129.16939697724</v>
      </c>
      <c r="DM57" s="1">
        <v>7.22708049117917</v>
      </c>
      <c r="DN57" s="1">
        <v>24.6852833271121</v>
      </c>
      <c r="DO57" s="1">
        <v>13.6192571447914</v>
      </c>
      <c r="DP57" s="1">
        <v>220.060965883683</v>
      </c>
      <c r="DQ57" s="1">
        <v>28.3976272230546</v>
      </c>
      <c r="DR57" s="1">
        <v>181.227825994077</v>
      </c>
      <c r="DS57" s="1">
        <v>94.8925223109076</v>
      </c>
      <c r="DT57" s="1">
        <v>23.0003494833182</v>
      </c>
      <c r="DU57" s="1">
        <v>64.3803073533221</v>
      </c>
      <c r="DW57" s="1">
        <v>166.264267101073</v>
      </c>
      <c r="DX57" s="1">
        <v>58.8177491822894</v>
      </c>
      <c r="DY57" s="1">
        <v>58.5600975158218</v>
      </c>
      <c r="DZ57" s="1">
        <v>36.81639673438</v>
      </c>
      <c r="EA57" s="1">
        <v>27.381393118161</v>
      </c>
      <c r="EB57" s="1">
        <v>33.2849540549433</v>
      </c>
      <c r="EC57" s="1">
        <v>61.837269679131</v>
      </c>
      <c r="ED57" s="1">
        <v>82.1766345497893</v>
      </c>
      <c r="EE57" s="1">
        <v>55.4336104619702</v>
      </c>
      <c r="EF57" s="1">
        <v>202.835971781609</v>
      </c>
      <c r="EG57" s="1">
        <v>325.499495544532</v>
      </c>
      <c r="EH57" s="1">
        <v>36.3014263520591</v>
      </c>
      <c r="EI57" s="1">
        <v>79.2005696702793</v>
      </c>
      <c r="EJ57" s="1">
        <v>11.7936708681172</v>
      </c>
      <c r="EK57" s="1">
        <v>168.909679439724</v>
      </c>
      <c r="EL57" s="1">
        <v>58.8532709284578</v>
      </c>
      <c r="EM57" s="1">
        <v>44.3305065346859</v>
      </c>
      <c r="EN57" s="1">
        <v>131.270724540599</v>
      </c>
      <c r="EO57" s="1">
        <v>19.559161882704</v>
      </c>
      <c r="EP57" s="1">
        <v>32.0035143777827</v>
      </c>
      <c r="EQ57" s="1">
        <v>16.8648686556224</v>
      </c>
      <c r="ER57" s="1">
        <v>86.1372783157005</v>
      </c>
      <c r="ES57" s="1">
        <v>310.70464904527</v>
      </c>
      <c r="ET57" s="1">
        <v>103.548388545376</v>
      </c>
      <c r="EU57" s="1">
        <v>67.6784673530458</v>
      </c>
      <c r="EV57" s="1">
        <v>111.369855334611</v>
      </c>
      <c r="EW57" s="1">
        <v>41.2696119040834</v>
      </c>
      <c r="EX57" s="1">
        <v>201.530598098016</v>
      </c>
      <c r="EY57" s="1">
        <v>36.9717274822909</v>
      </c>
      <c r="EZ57" s="1">
        <v>17.3634276677394</v>
      </c>
      <c r="FA57" s="1">
        <v>28.1315826698959</v>
      </c>
      <c r="FB57" s="1">
        <v>24.7031138390025</v>
      </c>
      <c r="FC57" s="1">
        <v>176.652535811714</v>
      </c>
      <c r="FD57" s="1">
        <v>118.125204641651</v>
      </c>
      <c r="FE57" s="1">
        <v>18.1743413258561</v>
      </c>
      <c r="FF57" s="1">
        <v>32.570601583304</v>
      </c>
      <c r="FG57" s="1">
        <v>111.348031015779</v>
      </c>
      <c r="FH57" s="1">
        <v>22.7676735492882</v>
      </c>
      <c r="FI57" s="1">
        <v>95.8257384327905</v>
      </c>
      <c r="FJ57" s="1">
        <v>53.4090968644326</v>
      </c>
      <c r="FK57" s="1">
        <v>15.7627125371215</v>
      </c>
      <c r="FL57" s="1">
        <v>12.3569743658608</v>
      </c>
      <c r="FM57" s="1">
        <v>104.841733168539</v>
      </c>
      <c r="FN57" s="1">
        <v>92.0967543098869</v>
      </c>
      <c r="FO57" s="1">
        <v>12.2579043782548</v>
      </c>
      <c r="FP57" s="1">
        <v>74.8097831062649</v>
      </c>
      <c r="FQ57" s="1">
        <v>37.593749205853</v>
      </c>
      <c r="FR57" s="1">
        <v>26.6790281071506</v>
      </c>
      <c r="FS57" s="1">
        <v>48.8149895559805</v>
      </c>
      <c r="FT57" s="1">
        <v>46.837404838837</v>
      </c>
      <c r="FU57" s="1">
        <v>147.279463998081</v>
      </c>
      <c r="FV57" s="1">
        <v>94.0120454174417</v>
      </c>
      <c r="FW57" s="1">
        <v>269.847772195087</v>
      </c>
      <c r="FX57" s="1">
        <v>90.042907352469</v>
      </c>
      <c r="FY57" s="1">
        <v>11.8926118282714</v>
      </c>
      <c r="FZ57" s="1">
        <v>55.4118679530215</v>
      </c>
      <c r="GA57" s="1">
        <v>77.8850077668706</v>
      </c>
      <c r="GB57" s="1">
        <v>197.844974903922</v>
      </c>
      <c r="GC57" s="1">
        <v>118.075852802495</v>
      </c>
      <c r="GD57" s="1">
        <v>35.2352272113423</v>
      </c>
      <c r="GE57" s="1">
        <v>137.041541255749</v>
      </c>
      <c r="GF57" s="1">
        <v>39.7598996040266</v>
      </c>
      <c r="GG57" s="1">
        <v>120.750911128776</v>
      </c>
      <c r="GH57" s="1">
        <v>162.987695568633</v>
      </c>
      <c r="GI57" s="1">
        <v>36.5820047970109</v>
      </c>
      <c r="GJ57" s="1">
        <v>78.9410251265323</v>
      </c>
      <c r="GK57" s="1">
        <v>36.8485949708362</v>
      </c>
      <c r="GL57" s="1">
        <v>188.758042708687</v>
      </c>
      <c r="GM57" s="1">
        <v>54.7288751140519</v>
      </c>
      <c r="GN57" s="1">
        <v>75.7218213649155</v>
      </c>
      <c r="GO57" s="1">
        <v>134.376624784757</v>
      </c>
      <c r="GP57" s="1">
        <v>30.3411956455397</v>
      </c>
      <c r="GQ57" s="1">
        <v>35.8627807925167</v>
      </c>
      <c r="GR57" s="1">
        <v>27.681106470983</v>
      </c>
      <c r="GS57" s="1">
        <v>65.2018540716254</v>
      </c>
      <c r="GT57" s="1">
        <v>53.1483832636429</v>
      </c>
      <c r="GU57" s="1">
        <v>40.2517550579583</v>
      </c>
      <c r="GV57" s="1">
        <v>101.72204658185</v>
      </c>
      <c r="GW57" s="1">
        <v>112.378845462483</v>
      </c>
      <c r="GX57" s="1">
        <v>143.45145245207</v>
      </c>
      <c r="GY57" s="1">
        <v>49.9868223279491</v>
      </c>
      <c r="GZ57" s="1">
        <v>28.0161744746863</v>
      </c>
      <c r="HA57" s="1">
        <v>36.7729098421967</v>
      </c>
      <c r="HB57" s="1">
        <v>27.3259894687826</v>
      </c>
      <c r="HC57" s="1">
        <v>345.833912725034</v>
      </c>
      <c r="HD57" s="1">
        <v>21.7701864633335</v>
      </c>
      <c r="HE57" s="1">
        <v>75.1453599012418</v>
      </c>
      <c r="HF57" s="1">
        <v>266.47540920381</v>
      </c>
      <c r="HG57" s="1">
        <v>28.2471024614625</v>
      </c>
      <c r="HH57" s="1">
        <v>152.466319155772</v>
      </c>
      <c r="HI57" s="1">
        <v>68.8482931605424</v>
      </c>
      <c r="HJ57" s="1">
        <v>89.2284097448434</v>
      </c>
      <c r="HK57" s="1">
        <v>55.0270433478966</v>
      </c>
      <c r="HL57" s="1">
        <v>6.4377874538761</v>
      </c>
      <c r="HM57" s="1">
        <v>12.9740967838988</v>
      </c>
      <c r="HN57" s="1">
        <v>44.7777389609598</v>
      </c>
      <c r="HO57" s="1">
        <v>54.3117345368438</v>
      </c>
      <c r="HP57" s="1">
        <v>43.8060857384159</v>
      </c>
      <c r="HQ57" s="1">
        <v>322.949784652046</v>
      </c>
      <c r="HR57" s="1">
        <v>68.2956966938182</v>
      </c>
      <c r="HS57" s="1">
        <v>59.546033089509</v>
      </c>
      <c r="HT57" s="1">
        <v>33.528785294283</v>
      </c>
      <c r="HU57" s="1">
        <v>41.8416947840843</v>
      </c>
      <c r="HV57" s="1">
        <v>93.958552727954</v>
      </c>
      <c r="HW57" s="1">
        <v>29.7386694505362</v>
      </c>
      <c r="HX57" s="1">
        <v>43.13246100444</v>
      </c>
      <c r="HY57" s="1">
        <v>69.9984638652672</v>
      </c>
      <c r="HZ57" s="1">
        <v>54.0875924127905</v>
      </c>
      <c r="IA57" s="1">
        <v>154.207357722839</v>
      </c>
      <c r="IB57" s="1">
        <v>26.5117244403432</v>
      </c>
      <c r="IC57" s="1">
        <v>55.4781415143443</v>
      </c>
      <c r="ID57" s="1">
        <v>58.0020492975905</v>
      </c>
      <c r="IE57" s="1">
        <v>114.529889435977</v>
      </c>
      <c r="IF57" s="1">
        <v>39.1571005002823</v>
      </c>
      <c r="IG57" s="1">
        <v>62.255555062984</v>
      </c>
      <c r="IH57" s="1">
        <v>97.734946732727</v>
      </c>
      <c r="II57" s="1">
        <v>21.7953563072888</v>
      </c>
      <c r="IJ57" s="1">
        <v>72.4351744977359</v>
      </c>
      <c r="IK57" s="1">
        <v>164.988802054422</v>
      </c>
      <c r="IL57" s="1">
        <v>92.5264851733073</v>
      </c>
      <c r="IM57" s="1">
        <v>33.6594407073147</v>
      </c>
      <c r="IN57" s="1">
        <v>56.0363487555341</v>
      </c>
      <c r="IO57" s="1">
        <v>381.044564952021</v>
      </c>
      <c r="IP57" s="1">
        <v>14.8708144281844</v>
      </c>
      <c r="IQ57" s="1">
        <v>117.974981830436</v>
      </c>
      <c r="IR57" s="1">
        <v>156.488211466448</v>
      </c>
      <c r="IS57" s="1">
        <v>286.388057922357</v>
      </c>
      <c r="IT57" s="1">
        <v>86.5103264699278</v>
      </c>
      <c r="IU57" s="1">
        <v>66.1449248680842</v>
      </c>
      <c r="IV57" s="1">
        <v>46.0766641107466</v>
      </c>
      <c r="IW57" s="1">
        <v>46.2614055471646</v>
      </c>
      <c r="IX57" s="1">
        <v>139.951517034183</v>
      </c>
      <c r="IY57" s="1">
        <v>89.9119438191329</v>
      </c>
      <c r="IZ57" s="1">
        <v>53.997183384549</v>
      </c>
      <c r="JA57" s="1">
        <v>147.326302835476</v>
      </c>
      <c r="JB57" s="1">
        <v>35.7103547810345</v>
      </c>
      <c r="JC57" s="1">
        <v>125.436339590934</v>
      </c>
      <c r="JD57" s="1">
        <v>190.889943921364</v>
      </c>
      <c r="JE57" s="1">
        <v>46.98158044289</v>
      </c>
      <c r="JF57" s="1">
        <v>69.764911486204</v>
      </c>
      <c r="JG57" s="1">
        <v>40.887066003771</v>
      </c>
      <c r="JH57" s="1">
        <v>190.275844394483</v>
      </c>
      <c r="JI57" s="1">
        <v>120.396158849057</v>
      </c>
      <c r="JJ57" s="1">
        <v>156.258524168472</v>
      </c>
      <c r="JK57" s="1">
        <v>61.2959992105676</v>
      </c>
      <c r="JL57" s="1">
        <v>14.9733706535008</v>
      </c>
      <c r="JM57" s="1">
        <v>57.5601054665553</v>
      </c>
      <c r="JN57" s="1">
        <v>82.9744545509408</v>
      </c>
      <c r="JO57" s="1">
        <v>71.4510445065066</v>
      </c>
      <c r="JP57" s="1">
        <v>46.9405652879706</v>
      </c>
      <c r="JQ57" s="1">
        <v>230.121522233048</v>
      </c>
      <c r="JR57" s="1">
        <v>41.0922743361667</v>
      </c>
      <c r="JS57" s="1">
        <v>91.9760140862036</v>
      </c>
      <c r="JT57" s="1">
        <v>112.392166185721</v>
      </c>
      <c r="JU57" s="1">
        <v>51.2169098383909</v>
      </c>
      <c r="JV57" s="1">
        <v>94.2200990416644</v>
      </c>
      <c r="JW57" s="1">
        <v>66.9257939616563</v>
      </c>
      <c r="JX57" s="1">
        <v>237.609128670212</v>
      </c>
      <c r="JY57" s="1">
        <v>130.123310695782</v>
      </c>
      <c r="JZ57" s="1">
        <v>97.1714259487607</v>
      </c>
      <c r="KA57" s="1">
        <v>41.1927972201025</v>
      </c>
      <c r="KB57" s="1">
        <v>135.463310838379</v>
      </c>
      <c r="KC57" s="1">
        <v>88.9477365497959</v>
      </c>
      <c r="KD57" s="1">
        <v>105.994083914909</v>
      </c>
      <c r="KE57" s="1">
        <v>153.453043066937</v>
      </c>
      <c r="KF57" s="1">
        <v>177.193043584409</v>
      </c>
      <c r="KG57" s="1">
        <v>44.1417545965234</v>
      </c>
      <c r="KH57" s="1">
        <v>37.8853661013461</v>
      </c>
      <c r="KI57" s="1">
        <v>190.737391264542</v>
      </c>
      <c r="KJ57" s="1">
        <v>49.8441419591105</v>
      </c>
      <c r="KK57" s="1">
        <v>60.7365867081116</v>
      </c>
      <c r="KL57" s="1">
        <v>54.9062476863338</v>
      </c>
      <c r="KM57" s="1">
        <v>52.0979822006143</v>
      </c>
      <c r="KN57" s="1">
        <v>48.7607617223612</v>
      </c>
      <c r="KO57" s="1">
        <v>80.9088299262762</v>
      </c>
      <c r="KP57" s="1">
        <v>20.9015358064973</v>
      </c>
      <c r="KQ57" s="1">
        <v>27.997543762779</v>
      </c>
      <c r="KR57" s="1">
        <v>26.684429487699</v>
      </c>
      <c r="KS57" s="1">
        <v>138.280526100731</v>
      </c>
      <c r="KT57" s="1">
        <v>39.1715308279433</v>
      </c>
      <c r="KU57" s="1">
        <v>58.8442189023343</v>
      </c>
      <c r="KV57" s="1">
        <v>70.064287999531</v>
      </c>
      <c r="KW57" s="1">
        <v>74.0779437168241</v>
      </c>
      <c r="KX57" s="1">
        <v>114.779012806263</v>
      </c>
      <c r="KY57" s="1">
        <v>86.5004404044807</v>
      </c>
      <c r="KZ57" s="1">
        <v>12.0739709010401</v>
      </c>
      <c r="LA57" s="1">
        <v>72.2631338244482</v>
      </c>
      <c r="LB57" s="1">
        <v>67.509825568402</v>
      </c>
      <c r="LC57" s="1">
        <v>71.1362037256656</v>
      </c>
      <c r="LD57" s="1">
        <v>37.2906410243399</v>
      </c>
      <c r="LE57" s="1">
        <v>98.0224194217159</v>
      </c>
      <c r="LF57" s="1">
        <v>43.2584432594645</v>
      </c>
      <c r="LG57" s="1">
        <v>36.1910092725225</v>
      </c>
      <c r="LH57" s="1">
        <v>49.9590711766505</v>
      </c>
      <c r="LI57" s="1">
        <v>16.5977305143207</v>
      </c>
      <c r="LJ57" s="1">
        <v>78.4456525056258</v>
      </c>
      <c r="LK57" s="1">
        <v>194.415911006532</v>
      </c>
      <c r="LL57" s="1">
        <v>55.1642515507888</v>
      </c>
      <c r="LM57" s="1">
        <v>150.776641398394</v>
      </c>
      <c r="LN57" s="1">
        <v>242.328701794083</v>
      </c>
      <c r="LO57" s="1">
        <v>17.4856394323184</v>
      </c>
      <c r="LP57" s="1">
        <v>176.869802383901</v>
      </c>
      <c r="LQ57" s="1">
        <v>38.1830109618334</v>
      </c>
      <c r="LR57" s="1">
        <v>27.2093478078428</v>
      </c>
      <c r="LS57" s="1">
        <v>33.5446472168854</v>
      </c>
      <c r="LT57" s="1">
        <v>13.2890957432241</v>
      </c>
      <c r="LU57" s="1">
        <v>18.1827263461774</v>
      </c>
      <c r="LV57" s="1">
        <v>43.2057243123296</v>
      </c>
      <c r="LW57" s="1">
        <v>63.7407452921012</v>
      </c>
      <c r="LX57" s="1">
        <v>28.0448656454637</v>
      </c>
      <c r="LZ57" s="1">
        <v>194.307930174696</v>
      </c>
      <c r="MA57" s="1">
        <v>42.9451536692603</v>
      </c>
      <c r="MB57" s="1">
        <v>18.8766554297413</v>
      </c>
      <c r="MC57" s="1">
        <v>21.0248737770364</v>
      </c>
      <c r="MD57" s="1">
        <v>3.73032778266919</v>
      </c>
      <c r="ME57" s="1">
        <v>32.7696690660917</v>
      </c>
      <c r="MF57" s="1">
        <v>43.9961010867978</v>
      </c>
      <c r="MG57" s="1">
        <v>20.132774745989</v>
      </c>
      <c r="MH57" s="1">
        <v>53.0611342687016</v>
      </c>
      <c r="MI57" s="1">
        <v>14.8146734880211</v>
      </c>
      <c r="MJ57" s="1">
        <v>20.6256520229837</v>
      </c>
      <c r="MK57" s="1">
        <v>36.9863611708048</v>
      </c>
      <c r="ML57" s="1">
        <v>46.6829780957375</v>
      </c>
      <c r="MM57" s="1">
        <v>45.9349575636746</v>
      </c>
    </row>
    <row r="58">
      <c r="A58" s="1">
        <v>2018.0</v>
      </c>
      <c r="B58" s="1">
        <v>9.0</v>
      </c>
      <c r="C58" s="1">
        <v>52.8736432413692</v>
      </c>
      <c r="D58" s="1">
        <v>70.309118457915</v>
      </c>
      <c r="E58" s="1">
        <v>61.3646662428259</v>
      </c>
      <c r="F58" s="1">
        <v>155.659152808954</v>
      </c>
      <c r="G58" s="1">
        <v>266.190789473684</v>
      </c>
      <c r="H58" s="1">
        <v>83.3832383098503</v>
      </c>
      <c r="I58" s="1">
        <v>41.7699651999814</v>
      </c>
      <c r="J58" s="1">
        <v>129.307808494614</v>
      </c>
      <c r="K58" s="1">
        <v>151.549736826043</v>
      </c>
      <c r="L58" s="1">
        <v>53.9585482671822</v>
      </c>
      <c r="M58" s="1">
        <v>57.5677002934851</v>
      </c>
      <c r="N58" s="1">
        <v>11.0671917515304</v>
      </c>
      <c r="O58" s="1">
        <v>40.6200226458315</v>
      </c>
      <c r="P58" s="1">
        <v>45.1180776826296</v>
      </c>
      <c r="Q58" s="1">
        <v>92.1669162260566</v>
      </c>
      <c r="R58" s="1">
        <v>74.403158288253</v>
      </c>
      <c r="S58" s="1">
        <v>86.028027908924</v>
      </c>
      <c r="T58" s="1">
        <v>82.8306618647335</v>
      </c>
      <c r="U58" s="1">
        <v>36.795546782778</v>
      </c>
      <c r="V58" s="1">
        <v>76.3946677712453</v>
      </c>
      <c r="W58" s="1">
        <v>167.291780496036</v>
      </c>
      <c r="X58" s="1">
        <v>128.571737645015</v>
      </c>
      <c r="Y58" s="1">
        <v>125.416404945922</v>
      </c>
      <c r="Z58" s="1">
        <v>98.3829341687654</v>
      </c>
      <c r="AA58" s="1">
        <v>144.527087167698</v>
      </c>
      <c r="AB58" s="1">
        <v>39.087788768026</v>
      </c>
      <c r="AC58" s="1">
        <v>143.77487578103</v>
      </c>
      <c r="AD58" s="1">
        <v>22.39416055596</v>
      </c>
      <c r="AE58" s="1">
        <v>84.9981046506021</v>
      </c>
      <c r="AF58" s="1">
        <v>146.846191509906</v>
      </c>
      <c r="AG58" s="1">
        <v>97.3727958942586</v>
      </c>
      <c r="AH58" s="1">
        <v>99.1653935159554</v>
      </c>
      <c r="AI58" s="1">
        <v>764.753162584807</v>
      </c>
      <c r="AJ58" s="1">
        <v>346.324468562086</v>
      </c>
      <c r="AK58" s="1">
        <v>26.2953283891809</v>
      </c>
      <c r="AL58" s="1">
        <v>68.1904506993518</v>
      </c>
      <c r="AM58" s="1">
        <v>62.7649285181969</v>
      </c>
      <c r="AN58" s="1">
        <v>231.622364287908</v>
      </c>
      <c r="AO58" s="1">
        <v>23.6443758583355</v>
      </c>
      <c r="AP58" s="1">
        <v>46.2403450083841</v>
      </c>
      <c r="AQ58" s="1">
        <v>343.006578947368</v>
      </c>
      <c r="AR58" s="1">
        <v>43.0643798733089</v>
      </c>
      <c r="AS58" s="2">
        <v>1905.50697682825</v>
      </c>
      <c r="AT58" s="1">
        <v>404.698587113045</v>
      </c>
      <c r="AU58" s="1">
        <v>48.7541660051846</v>
      </c>
      <c r="AV58" s="1">
        <v>216.022368581672</v>
      </c>
      <c r="AW58" s="1">
        <v>37.2000000602321</v>
      </c>
      <c r="AX58" s="1">
        <v>35.0977002443175</v>
      </c>
      <c r="AY58" s="1">
        <v>94.1864375484437</v>
      </c>
      <c r="AZ58" s="1">
        <v>57.2582991005149</v>
      </c>
      <c r="BA58" s="1">
        <v>28.9362540452481</v>
      </c>
      <c r="BB58" s="1">
        <v>43.2136033194337</v>
      </c>
      <c r="BC58" s="1">
        <v>127.170699530694</v>
      </c>
      <c r="BD58" s="1">
        <v>121.511525330597</v>
      </c>
      <c r="BE58" s="1">
        <v>45.9200000762939</v>
      </c>
      <c r="BF58" s="1">
        <v>86.2804978243659</v>
      </c>
      <c r="BG58" s="1">
        <v>60.1390847187075</v>
      </c>
      <c r="BH58" s="1">
        <v>44.9005240182282</v>
      </c>
      <c r="BI58" s="1">
        <v>83.340091579097</v>
      </c>
      <c r="BJ58" s="1">
        <v>181.980294393103</v>
      </c>
      <c r="BK58" s="1">
        <v>65.583081233387</v>
      </c>
      <c r="BL58" s="1">
        <v>57.8085379707905</v>
      </c>
      <c r="BM58" s="1">
        <v>126.103294495316</v>
      </c>
      <c r="BN58" s="1">
        <v>31.1081557038662</v>
      </c>
      <c r="BO58" s="1">
        <v>135.791148616393</v>
      </c>
      <c r="BP58" s="1">
        <v>9.60600524199636</v>
      </c>
      <c r="BQ58" s="1">
        <v>122.458756271376</v>
      </c>
      <c r="BR58" s="1">
        <v>41.3046955157376</v>
      </c>
      <c r="BS58" s="1">
        <v>23.3968723565046</v>
      </c>
      <c r="BT58" s="1">
        <v>87.5586919984158</v>
      </c>
      <c r="BU58" s="1">
        <v>60.0590517440754</v>
      </c>
      <c r="BV58" s="1">
        <v>214.693938809013</v>
      </c>
      <c r="BW58" s="1">
        <v>32.2604349251993</v>
      </c>
      <c r="BX58" s="1">
        <v>154.045118902165</v>
      </c>
      <c r="BY58" s="1">
        <v>39.0979200687341</v>
      </c>
      <c r="BZ58" s="1">
        <v>22.7009342836648</v>
      </c>
      <c r="CA58" s="1">
        <v>43.5771561119437</v>
      </c>
      <c r="CB58" s="1">
        <v>69.8251352228106</v>
      </c>
      <c r="CC58" s="1">
        <v>63.0552251824334</v>
      </c>
      <c r="CD58" s="1">
        <v>90.4348670422769</v>
      </c>
      <c r="CE58" s="1">
        <v>54.0147656780724</v>
      </c>
      <c r="CF58" s="1">
        <v>54.6739354082592</v>
      </c>
      <c r="CG58" s="1">
        <v>135.40058121447</v>
      </c>
      <c r="CH58" s="1">
        <v>67.6438707846439</v>
      </c>
      <c r="CI58" s="1">
        <v>101.373623762756</v>
      </c>
      <c r="CJ58" s="1">
        <v>94.7380066490174</v>
      </c>
      <c r="CK58" s="1">
        <v>40.2556263404411</v>
      </c>
      <c r="CL58" s="1">
        <v>91.8564732549313</v>
      </c>
      <c r="CM58" s="1">
        <v>107.846960089455</v>
      </c>
      <c r="CN58" s="1">
        <v>83.844210775275</v>
      </c>
      <c r="CO58" s="1">
        <v>79.7088165535726</v>
      </c>
      <c r="CP58" s="1">
        <v>97.4415098105635</v>
      </c>
      <c r="CQ58" s="1">
        <v>76.4788715114931</v>
      </c>
      <c r="CR58" s="1">
        <v>62.675978158751</v>
      </c>
      <c r="CS58" s="1">
        <v>69.4110525030839</v>
      </c>
      <c r="CT58" s="1">
        <v>29.8396182928245</v>
      </c>
      <c r="CU58" s="1">
        <v>111.758367374699</v>
      </c>
      <c r="CV58" s="1">
        <v>30.6632523800173</v>
      </c>
      <c r="CW58" s="1">
        <v>145.57839310064</v>
      </c>
      <c r="CX58" s="1">
        <v>62.7704941824141</v>
      </c>
      <c r="CY58" s="1">
        <v>127.235113902934</v>
      </c>
      <c r="CZ58" s="1">
        <v>51.2624256854251</v>
      </c>
      <c r="DA58" s="1">
        <v>130.561753086548</v>
      </c>
      <c r="DB58" s="1">
        <v>78.8231570069446</v>
      </c>
      <c r="DC58" s="1">
        <v>66.1108681218739</v>
      </c>
      <c r="DD58" s="1">
        <v>92.3317190999423</v>
      </c>
      <c r="DE58" s="1">
        <v>53.2569906521582</v>
      </c>
      <c r="DF58" s="1">
        <v>50.5459278010264</v>
      </c>
      <c r="DG58" s="1">
        <v>75.8348996544001</v>
      </c>
      <c r="DH58" s="1">
        <v>30.2206771826686</v>
      </c>
      <c r="DI58" s="1">
        <v>50.4225439774363</v>
      </c>
      <c r="DJ58" s="1">
        <v>25.1268009090862</v>
      </c>
      <c r="DK58" s="1">
        <v>68.6013346504225</v>
      </c>
      <c r="DL58" s="1">
        <v>127.720320338841</v>
      </c>
      <c r="DM58" s="1">
        <v>6.99147465396498</v>
      </c>
      <c r="DN58" s="1">
        <v>24.6963756045526</v>
      </c>
      <c r="DO58" s="1">
        <v>12.7688560407526</v>
      </c>
      <c r="DP58" s="1">
        <v>221.31964731989</v>
      </c>
      <c r="DQ58" s="1">
        <v>28.9432308674765</v>
      </c>
      <c r="DR58" s="1">
        <v>193.258158232036</v>
      </c>
      <c r="DS58" s="1">
        <v>97.3295009967039</v>
      </c>
      <c r="DT58" s="1">
        <v>22.6576070381554</v>
      </c>
      <c r="DU58" s="1">
        <v>64.0719102925784</v>
      </c>
      <c r="DW58" s="1">
        <v>171.196854342258</v>
      </c>
      <c r="DX58" s="1">
        <v>56.9882900627712</v>
      </c>
      <c r="DY58" s="1">
        <v>57.6638011269726</v>
      </c>
      <c r="DZ58" s="1">
        <v>36.4826343502886</v>
      </c>
      <c r="EA58" s="1">
        <v>28.9511158071874</v>
      </c>
      <c r="EB58" s="1">
        <v>31.6113449911539</v>
      </c>
      <c r="EC58" s="1">
        <v>59.061344862502</v>
      </c>
      <c r="ED58" s="1">
        <v>84.402394035641</v>
      </c>
      <c r="EE58" s="1">
        <v>59.0756335261938</v>
      </c>
      <c r="EF58" s="1">
        <v>200.509870806535</v>
      </c>
      <c r="EG58" s="1">
        <v>324.453684367454</v>
      </c>
      <c r="EH58" s="1">
        <v>34.7405428270593</v>
      </c>
      <c r="EI58" s="1">
        <v>83.0996260677076</v>
      </c>
      <c r="EJ58" s="1">
        <v>11.7556519014309</v>
      </c>
      <c r="EK58" s="1">
        <v>179.151200879437</v>
      </c>
      <c r="EL58" s="1">
        <v>61.1751152310194</v>
      </c>
      <c r="EM58" s="1">
        <v>43.2456084254039</v>
      </c>
      <c r="EN58" s="1">
        <v>138.628765517972</v>
      </c>
      <c r="EO58" s="1">
        <v>20.4941377428546</v>
      </c>
      <c r="EP58" s="1">
        <v>34.5130370970437</v>
      </c>
      <c r="EQ58" s="1">
        <v>17.0496329195526</v>
      </c>
      <c r="ER58" s="1">
        <v>90.2152178471596</v>
      </c>
      <c r="ES58" s="1">
        <v>318.926194193185</v>
      </c>
      <c r="ET58" s="1">
        <v>106.010511920951</v>
      </c>
      <c r="EU58" s="1">
        <v>71.0651621090308</v>
      </c>
      <c r="EV58" s="1">
        <v>113.470565874689</v>
      </c>
      <c r="EW58" s="1">
        <v>39.6160196730242</v>
      </c>
      <c r="EX58" s="1">
        <v>213.476329387374</v>
      </c>
      <c r="EY58" s="1">
        <v>37.1967335462346</v>
      </c>
      <c r="EZ58" s="1">
        <v>17.7075191667947</v>
      </c>
      <c r="FA58" s="1">
        <v>27.7027488366998</v>
      </c>
      <c r="FB58" s="1">
        <v>24.7475479606402</v>
      </c>
      <c r="FC58" s="1">
        <v>185.805350052683</v>
      </c>
      <c r="FD58" s="1">
        <v>122.597487980105</v>
      </c>
      <c r="FE58" s="1">
        <v>17.5420770313308</v>
      </c>
      <c r="FF58" s="1">
        <v>31.8982982289072</v>
      </c>
      <c r="FG58" s="1">
        <v>116.74924235384</v>
      </c>
      <c r="FH58" s="1">
        <v>23.8640744864454</v>
      </c>
      <c r="FI58" s="1">
        <v>95.4160972198512</v>
      </c>
      <c r="FJ58" s="1">
        <v>54.7002353616519</v>
      </c>
      <c r="FK58" s="1">
        <v>15.2845418711728</v>
      </c>
      <c r="FL58" s="1">
        <v>12.4411985851348</v>
      </c>
      <c r="FM58" s="1">
        <v>95.8813914690417</v>
      </c>
      <c r="FN58" s="1">
        <v>93.1574246482058</v>
      </c>
      <c r="FO58" s="1">
        <v>12.2801451594769</v>
      </c>
      <c r="FP58" s="1">
        <v>78.3549999437834</v>
      </c>
      <c r="FQ58" s="1">
        <v>37.6968587752864</v>
      </c>
      <c r="FR58" s="1">
        <v>26.2993120330621</v>
      </c>
      <c r="FS58" s="1">
        <v>49.1701883502525</v>
      </c>
      <c r="FT58" s="1">
        <v>45.7518848726807</v>
      </c>
      <c r="FU58" s="1">
        <v>141.756113287267</v>
      </c>
      <c r="FV58" s="1">
        <v>96.7290193323427</v>
      </c>
      <c r="FW58" s="1">
        <v>282.27566384334</v>
      </c>
      <c r="FX58" s="1">
        <v>100.797193606143</v>
      </c>
      <c r="FY58" s="1">
        <v>10.492341039923</v>
      </c>
      <c r="FZ58" s="1">
        <v>58.0733725825536</v>
      </c>
      <c r="GA58" s="1">
        <v>73.5625044428954</v>
      </c>
      <c r="GB58" s="1">
        <v>209.847204808997</v>
      </c>
      <c r="GC58" s="1">
        <v>122.999662980942</v>
      </c>
      <c r="GD58" s="1">
        <v>34.4047772461748</v>
      </c>
      <c r="GE58" s="1">
        <v>141.017226171042</v>
      </c>
      <c r="GF58" s="1">
        <v>37.0630405764231</v>
      </c>
      <c r="GG58" s="1">
        <v>124.000495445716</v>
      </c>
      <c r="GH58" s="1">
        <v>167.088609532986</v>
      </c>
      <c r="GI58" s="1">
        <v>37.2799686312631</v>
      </c>
      <c r="GJ58" s="1">
        <v>82.7483654419971</v>
      </c>
      <c r="GK58" s="1">
        <v>37.4685479802006</v>
      </c>
      <c r="GL58" s="1">
        <v>186.232895700555</v>
      </c>
      <c r="GM58" s="1">
        <v>57.9180328719508</v>
      </c>
      <c r="GN58" s="1">
        <v>77.0867321030033</v>
      </c>
      <c r="GO58" s="1">
        <v>138.813807171698</v>
      </c>
      <c r="GP58" s="1">
        <v>29.7293421092786</v>
      </c>
      <c r="GQ58" s="1">
        <v>37.269800629739</v>
      </c>
      <c r="GR58" s="1">
        <v>28.59843719757</v>
      </c>
      <c r="GS58" s="1">
        <v>67.6457932913413</v>
      </c>
      <c r="GT58" s="1">
        <v>55.2689682676385</v>
      </c>
      <c r="GU58" s="1">
        <v>39.6466309464613</v>
      </c>
      <c r="GV58" s="1">
        <v>105.259322891183</v>
      </c>
      <c r="GW58" s="1">
        <v>116.698721599436</v>
      </c>
      <c r="GX58" s="1">
        <v>142.190043680202</v>
      </c>
      <c r="GY58" s="1">
        <v>44.2632928189512</v>
      </c>
      <c r="GZ58" s="1">
        <v>27.4839002665836</v>
      </c>
      <c r="HA58" s="1">
        <v>36.8189108261826</v>
      </c>
      <c r="HB58" s="1">
        <v>24.8768404158522</v>
      </c>
      <c r="HC58" s="1">
        <v>362.984209562603</v>
      </c>
      <c r="HD58" s="1">
        <v>21.2102100927785</v>
      </c>
      <c r="HE58" s="1">
        <v>77.4157352713684</v>
      </c>
      <c r="HF58" s="1">
        <v>276.845194575266</v>
      </c>
      <c r="HG58" s="1">
        <v>30.0843875067531</v>
      </c>
      <c r="HH58" s="1">
        <v>158.719439281717</v>
      </c>
      <c r="HI58" s="1">
        <v>71.131156772902</v>
      </c>
      <c r="HJ58" s="1">
        <v>86.66036729602</v>
      </c>
      <c r="HK58" s="1">
        <v>55.0546688298072</v>
      </c>
      <c r="HL58" s="1">
        <v>6.73637467956222</v>
      </c>
      <c r="HM58" s="1">
        <v>11.8144064799244</v>
      </c>
      <c r="HN58" s="1">
        <v>44.3675986800624</v>
      </c>
      <c r="HO58" s="1">
        <v>55.1439688146987</v>
      </c>
      <c r="HP58" s="1">
        <v>44.822712713151</v>
      </c>
      <c r="HQ58" s="1">
        <v>343.268946597451</v>
      </c>
      <c r="HR58" s="1">
        <v>67.9146127948806</v>
      </c>
      <c r="HS58" s="1">
        <v>61.8421365972729</v>
      </c>
      <c r="HT58" s="1">
        <v>35.5814941501881</v>
      </c>
      <c r="HU58" s="1">
        <v>42.4437522049709</v>
      </c>
      <c r="HV58" s="1">
        <v>94.4165163662297</v>
      </c>
      <c r="HW58" s="1">
        <v>30.9450678005264</v>
      </c>
      <c r="HX58" s="1">
        <v>44.5930331509751</v>
      </c>
      <c r="HY58" s="1">
        <v>70.6428416973257</v>
      </c>
      <c r="HZ58" s="1">
        <v>58.2636333474001</v>
      </c>
      <c r="IA58" s="1">
        <v>166.976309168676</v>
      </c>
      <c r="IB58" s="1">
        <v>24.8274498449584</v>
      </c>
      <c r="IC58" s="1">
        <v>56.4492722654945</v>
      </c>
      <c r="ID58" s="1">
        <v>56.1121553623988</v>
      </c>
      <c r="IE58" s="1">
        <v>112.260378383189</v>
      </c>
      <c r="IF58" s="1">
        <v>39.6528749750196</v>
      </c>
      <c r="IG58" s="1">
        <v>61.2930529388435</v>
      </c>
      <c r="IH58" s="1">
        <v>100.289272558271</v>
      </c>
      <c r="II58" s="1">
        <v>22.4226875402732</v>
      </c>
      <c r="IJ58" s="1">
        <v>73.8225180555718</v>
      </c>
      <c r="IK58" s="1">
        <v>160.000502229631</v>
      </c>
      <c r="IL58" s="1">
        <v>88.1834559105173</v>
      </c>
      <c r="IM58" s="1">
        <v>33.6255110881987</v>
      </c>
      <c r="IN58" s="1">
        <v>61.963922362474</v>
      </c>
      <c r="IO58" s="1">
        <v>394.123421919973</v>
      </c>
      <c r="IP58" s="1">
        <v>14.9651741581094</v>
      </c>
      <c r="IQ58" s="1">
        <v>116.961946426161</v>
      </c>
      <c r="IR58" s="1">
        <v>167.80659436264</v>
      </c>
      <c r="IS58" s="1">
        <v>293.071885566542</v>
      </c>
      <c r="IT58" s="1">
        <v>91.6829628016631</v>
      </c>
      <c r="IU58" s="1">
        <v>67.0534692515572</v>
      </c>
      <c r="IV58" s="1">
        <v>48.6430433183677</v>
      </c>
      <c r="IW58" s="1">
        <v>46.5320462354265</v>
      </c>
      <c r="IX58" s="1">
        <v>146.833385919534</v>
      </c>
      <c r="IY58" s="1">
        <v>89.1785436854129</v>
      </c>
      <c r="IZ58" s="1">
        <v>51.2512602239954</v>
      </c>
      <c r="JA58" s="1">
        <v>156.991566489243</v>
      </c>
      <c r="JB58" s="1">
        <v>34.0379873788646</v>
      </c>
      <c r="JC58" s="1">
        <v>128.004997116989</v>
      </c>
      <c r="JD58" s="1">
        <v>197.796049472803</v>
      </c>
      <c r="JE58" s="1">
        <v>47.2791745463952</v>
      </c>
      <c r="JF58" s="1">
        <v>70.6479935197231</v>
      </c>
      <c r="JG58" s="1">
        <v>37.1354979171022</v>
      </c>
      <c r="JH58" s="1">
        <v>194.640784449663</v>
      </c>
      <c r="JI58" s="1">
        <v>124.738705737139</v>
      </c>
      <c r="JJ58" s="1">
        <v>160.719781147371</v>
      </c>
      <c r="JK58" s="1">
        <v>62.4374240392785</v>
      </c>
      <c r="JL58" s="1">
        <v>15.2860088432118</v>
      </c>
      <c r="JM58" s="1">
        <v>54.5140405918091</v>
      </c>
      <c r="JN58" s="1">
        <v>81.3751018297612</v>
      </c>
      <c r="JO58" s="1">
        <v>75.4141883891199</v>
      </c>
      <c r="JP58" s="1">
        <v>50.5520501632227</v>
      </c>
      <c r="JQ58" s="1">
        <v>236.31666040141</v>
      </c>
      <c r="JR58" s="1">
        <v>41.7645835350989</v>
      </c>
      <c r="JS58" s="1">
        <v>87.6143097818888</v>
      </c>
      <c r="JT58" s="1">
        <v>113.549279738276</v>
      </c>
      <c r="JU58" s="1">
        <v>52.5097761972633</v>
      </c>
      <c r="JV58" s="1">
        <v>90.4541499014549</v>
      </c>
      <c r="JW58" s="1">
        <v>70.0423601709561</v>
      </c>
      <c r="JX58" s="1">
        <v>241.505789490666</v>
      </c>
      <c r="JY58" s="1">
        <v>138.881448979394</v>
      </c>
      <c r="JZ58" s="1">
        <v>97.0421876693197</v>
      </c>
      <c r="KA58" s="1">
        <v>41.8384244920545</v>
      </c>
      <c r="KB58" s="1">
        <v>141.015954957776</v>
      </c>
      <c r="KC58" s="1">
        <v>88.4994820490175</v>
      </c>
      <c r="KD58" s="1">
        <v>105.51233427675</v>
      </c>
      <c r="KE58" s="1">
        <v>160.176578320955</v>
      </c>
      <c r="KF58" s="1">
        <v>181.189736215692</v>
      </c>
      <c r="KG58" s="1">
        <v>43.4494017882359</v>
      </c>
      <c r="KH58" s="1">
        <v>38.2411584380445</v>
      </c>
      <c r="KI58" s="1">
        <v>194.336052342465</v>
      </c>
      <c r="KJ58" s="1">
        <v>51.7706056548759</v>
      </c>
      <c r="KK58" s="1">
        <v>54.2259488466119</v>
      </c>
      <c r="KL58" s="1">
        <v>55.6775329232404</v>
      </c>
      <c r="KM58" s="1">
        <v>52.885322027269</v>
      </c>
      <c r="KN58" s="1">
        <v>46.5154132175236</v>
      </c>
      <c r="KO58" s="1">
        <v>82.1346490008849</v>
      </c>
      <c r="KP58" s="1">
        <v>19.4786527630059</v>
      </c>
      <c r="KQ58" s="1">
        <v>28.7792848335408</v>
      </c>
      <c r="KR58" s="1">
        <v>26.139117203752</v>
      </c>
      <c r="KS58" s="1">
        <v>125.680170852506</v>
      </c>
      <c r="KT58" s="1">
        <v>39.6551471085035</v>
      </c>
      <c r="KU58" s="1">
        <v>61.9032958678816</v>
      </c>
      <c r="KV58" s="1">
        <v>74.1240112075721</v>
      </c>
      <c r="KW58" s="1">
        <v>79.0438838578803</v>
      </c>
      <c r="KX58" s="1">
        <v>117.832703156327</v>
      </c>
      <c r="KY58" s="1">
        <v>85.3987465836544</v>
      </c>
      <c r="KZ58" s="1">
        <v>13.3074275298747</v>
      </c>
      <c r="LA58" s="1">
        <v>70.0568800331433</v>
      </c>
      <c r="LB58" s="1">
        <v>62.7340559560032</v>
      </c>
      <c r="LC58" s="1">
        <v>70.369408370091</v>
      </c>
      <c r="LD58" s="1">
        <v>35.3561815774407</v>
      </c>
      <c r="LE58" s="1">
        <v>94.6265544514965</v>
      </c>
      <c r="LF58" s="1">
        <v>42.4620479268204</v>
      </c>
      <c r="LG58" s="1">
        <v>36.6922641512713</v>
      </c>
      <c r="LH58" s="1">
        <v>50.7455005567193</v>
      </c>
      <c r="LI58" s="1">
        <v>16.0715255095864</v>
      </c>
      <c r="LJ58" s="1">
        <v>80.7202630293997</v>
      </c>
      <c r="LK58" s="1">
        <v>197.615835385414</v>
      </c>
      <c r="LL58" s="1">
        <v>55.3222320238064</v>
      </c>
      <c r="LM58" s="1">
        <v>138.138118824061</v>
      </c>
      <c r="LN58" s="1">
        <v>249.703636462112</v>
      </c>
      <c r="LO58" s="1">
        <v>19.5221342387217</v>
      </c>
      <c r="LP58" s="1">
        <v>163.680016516651</v>
      </c>
      <c r="LQ58" s="1">
        <v>40.8318106538668</v>
      </c>
      <c r="LR58" s="1">
        <v>30.4586841181705</v>
      </c>
      <c r="LS58" s="1">
        <v>34.4429016859629</v>
      </c>
      <c r="LT58" s="1">
        <v>13.2374860095472</v>
      </c>
      <c r="LU58" s="1">
        <v>17.1644697904834</v>
      </c>
      <c r="LV58" s="1">
        <v>41.7829323118011</v>
      </c>
      <c r="LW58" s="1">
        <v>63.7093500193023</v>
      </c>
      <c r="LX58" s="1">
        <v>29.3403498596376</v>
      </c>
      <c r="LZ58" s="1">
        <v>184.34215480792</v>
      </c>
      <c r="MA58" s="1">
        <v>47.1829685670909</v>
      </c>
      <c r="MB58" s="1">
        <v>19.394955918495</v>
      </c>
      <c r="MC58" s="1">
        <v>21.2979785204134</v>
      </c>
      <c r="MD58" s="1">
        <v>3.79411971131938</v>
      </c>
      <c r="ME58" s="1">
        <v>32.7108689963706</v>
      </c>
      <c r="MF58" s="1">
        <v>46.2018059336119</v>
      </c>
      <c r="MG58" s="1">
        <v>20.0129535837688</v>
      </c>
      <c r="MH58" s="1">
        <v>55.0221629489705</v>
      </c>
      <c r="MI58" s="1">
        <v>15.6339322523482</v>
      </c>
      <c r="MJ58" s="1">
        <v>20.0892106106407</v>
      </c>
      <c r="MK58" s="1">
        <v>38.6893052416115</v>
      </c>
      <c r="ML58" s="1">
        <v>52.9118101867349</v>
      </c>
      <c r="MM58" s="1">
        <v>48.1783143803816</v>
      </c>
    </row>
    <row r="59">
      <c r="A59" s="1">
        <v>2018.0</v>
      </c>
      <c r="B59" s="1">
        <v>10.0</v>
      </c>
      <c r="C59" s="1">
        <v>52.5929687367685</v>
      </c>
      <c r="D59" s="1">
        <v>67.0344586196385</v>
      </c>
      <c r="E59" s="1">
        <v>62.4443752411016</v>
      </c>
      <c r="F59" s="1">
        <v>147.918842253917</v>
      </c>
      <c r="G59" s="1">
        <v>252.972391543181</v>
      </c>
      <c r="H59" s="1">
        <v>75.4277129368438</v>
      </c>
      <c r="I59" s="1">
        <v>41.3468160603947</v>
      </c>
      <c r="J59" s="1">
        <v>126.251785865964</v>
      </c>
      <c r="K59" s="1">
        <v>138.808259549348</v>
      </c>
      <c r="L59" s="1">
        <v>54.4453056941739</v>
      </c>
      <c r="M59" s="1">
        <v>57.9804106837951</v>
      </c>
      <c r="N59" s="1">
        <v>12.0508104001959</v>
      </c>
      <c r="O59" s="1">
        <v>38.638152864431</v>
      </c>
      <c r="P59" s="1">
        <v>40.9030152016401</v>
      </c>
      <c r="Q59" s="1">
        <v>91.6944662362661</v>
      </c>
      <c r="R59" s="1">
        <v>65.7419564620308</v>
      </c>
      <c r="S59" s="1">
        <v>82.8505131808612</v>
      </c>
      <c r="T59" s="1">
        <v>79.2764164822295</v>
      </c>
      <c r="U59" s="1">
        <v>32.3720390504357</v>
      </c>
      <c r="V59" s="1">
        <v>69.8114316464241</v>
      </c>
      <c r="W59" s="1">
        <v>164.50950800002</v>
      </c>
      <c r="X59" s="1">
        <v>121.680412878569</v>
      </c>
      <c r="Y59" s="1">
        <v>126.534334801716</v>
      </c>
      <c r="Z59" s="1">
        <v>89.5422278694484</v>
      </c>
      <c r="AA59" s="1">
        <v>144.911244294839</v>
      </c>
      <c r="AB59" s="1">
        <v>37.6482353949862</v>
      </c>
      <c r="AC59" s="1">
        <v>137.580491998127</v>
      </c>
      <c r="AD59" s="1">
        <v>20.5527056899926</v>
      </c>
      <c r="AE59" s="1">
        <v>75.9704146782308</v>
      </c>
      <c r="AF59" s="1">
        <v>143.094111422962</v>
      </c>
      <c r="AG59" s="1">
        <v>88.984253942695</v>
      </c>
      <c r="AH59" s="1">
        <v>96.076513232182</v>
      </c>
      <c r="AI59" s="1">
        <v>755.987828793733</v>
      </c>
      <c r="AJ59" s="1">
        <v>354.821946191432</v>
      </c>
      <c r="AK59" s="1">
        <v>24.3983357676884</v>
      </c>
      <c r="AL59" s="1">
        <v>63.483813881117</v>
      </c>
      <c r="AM59" s="1">
        <v>57.7662955808156</v>
      </c>
      <c r="AN59" s="1">
        <v>216.967098465092</v>
      </c>
      <c r="AO59" s="1">
        <v>22.4632351383506</v>
      </c>
      <c r="AP59" s="1">
        <v>43.8675108409771</v>
      </c>
      <c r="AQ59" s="1">
        <v>327.811088230299</v>
      </c>
      <c r="AR59" s="1">
        <v>40.5615525014206</v>
      </c>
      <c r="AS59" s="2">
        <v>1835.76221723928</v>
      </c>
      <c r="AT59" s="1">
        <v>362.068209690672</v>
      </c>
      <c r="AU59" s="1">
        <v>45.3784870345626</v>
      </c>
      <c r="AV59" s="1">
        <v>209.803260803223</v>
      </c>
      <c r="AW59" s="1">
        <v>37.0871739594833</v>
      </c>
      <c r="AX59" s="1">
        <v>31.3935956663741</v>
      </c>
      <c r="AY59" s="1">
        <v>88.3934049962579</v>
      </c>
      <c r="AZ59" s="1">
        <v>54.9333363803998</v>
      </c>
      <c r="BA59" s="1">
        <v>27.9278161956421</v>
      </c>
      <c r="BB59" s="1">
        <v>43.0941477412877</v>
      </c>
      <c r="BC59" s="1">
        <v>118.695275672467</v>
      </c>
      <c r="BD59" s="1">
        <v>114.731024834526</v>
      </c>
      <c r="BE59" s="1">
        <v>40.6580432394276</v>
      </c>
      <c r="BF59" s="1">
        <v>83.2580448341673</v>
      </c>
      <c r="BG59" s="1">
        <v>55.0973354790701</v>
      </c>
      <c r="BH59" s="1">
        <v>43.5449636586862</v>
      </c>
      <c r="BI59" s="1">
        <v>79.2674106392546</v>
      </c>
      <c r="BJ59" s="1">
        <v>196.006361972628</v>
      </c>
      <c r="BK59" s="1">
        <v>64.1689232323849</v>
      </c>
      <c r="BL59" s="1">
        <v>54.539215342308</v>
      </c>
      <c r="BM59" s="1">
        <v>125.096822107153</v>
      </c>
      <c r="BN59" s="1">
        <v>30.4905640907477</v>
      </c>
      <c r="BO59" s="1">
        <v>140.347732428901</v>
      </c>
      <c r="BP59" s="1">
        <v>8.76659565386565</v>
      </c>
      <c r="BQ59" s="1">
        <v>120.705665205703</v>
      </c>
      <c r="BR59" s="1">
        <v>41.4398433993633</v>
      </c>
      <c r="BS59" s="1">
        <v>22.8734937748475</v>
      </c>
      <c r="BT59" s="1">
        <v>81.8482974604926</v>
      </c>
      <c r="BU59" s="1">
        <v>59.6745578293783</v>
      </c>
      <c r="BV59" s="1">
        <v>205.961283183537</v>
      </c>
      <c r="BW59" s="1">
        <v>30.4971903408078</v>
      </c>
      <c r="BX59" s="1">
        <v>144.196990054641</v>
      </c>
      <c r="BY59" s="1">
        <v>38.15825362771</v>
      </c>
      <c r="BZ59" s="1">
        <v>21.6821428162917</v>
      </c>
      <c r="CA59" s="1">
        <v>38.1332679005597</v>
      </c>
      <c r="CB59" s="1">
        <v>66.6447239299049</v>
      </c>
      <c r="CC59" s="1">
        <v>61.3156238192676</v>
      </c>
      <c r="CD59" s="1">
        <v>90.2653346041097</v>
      </c>
      <c r="CE59" s="1">
        <v>54.9172298008644</v>
      </c>
      <c r="CF59" s="1">
        <v>50.4665448042213</v>
      </c>
      <c r="CG59" s="1">
        <v>133.404358126486</v>
      </c>
      <c r="CH59" s="1">
        <v>64.4556141604137</v>
      </c>
      <c r="CI59" s="1">
        <v>100.058624689724</v>
      </c>
      <c r="CJ59" s="1">
        <v>88.0174876443736</v>
      </c>
      <c r="CK59" s="1">
        <v>35.5523681573189</v>
      </c>
      <c r="CL59" s="1">
        <v>88.7269056530225</v>
      </c>
      <c r="CM59" s="1">
        <v>111.708055113853</v>
      </c>
      <c r="CN59" s="1">
        <v>82.9634787518045</v>
      </c>
      <c r="CO59" s="1">
        <v>76.2986450143916</v>
      </c>
      <c r="CP59" s="1">
        <v>90.0426544530936</v>
      </c>
      <c r="CQ59" s="1">
        <v>77.3606189087409</v>
      </c>
      <c r="CR59" s="1">
        <v>63.1480365205472</v>
      </c>
      <c r="CS59" s="1">
        <v>69.6556519218113</v>
      </c>
      <c r="CT59" s="1">
        <v>26.6307920572497</v>
      </c>
      <c r="CU59" s="1">
        <v>103.020574565247</v>
      </c>
      <c r="CV59" s="1">
        <v>27.6493394020067</v>
      </c>
      <c r="CW59" s="1">
        <v>141.0696338312</v>
      </c>
      <c r="CX59" s="1">
        <v>61.1051123238697</v>
      </c>
      <c r="CY59" s="1">
        <v>113.310172374302</v>
      </c>
      <c r="CZ59" s="1">
        <v>53.024075001053</v>
      </c>
      <c r="DA59" s="1">
        <v>122.713826303915</v>
      </c>
      <c r="DB59" s="1">
        <v>68.6245323967614</v>
      </c>
      <c r="DC59" s="1">
        <v>62.2715617551633</v>
      </c>
      <c r="DD59" s="1">
        <v>92.6561709141884</v>
      </c>
      <c r="DE59" s="1">
        <v>51.6578659963094</v>
      </c>
      <c r="DF59" s="1">
        <v>50.9717622292664</v>
      </c>
      <c r="DG59" s="1">
        <v>69.9725486733556</v>
      </c>
      <c r="DH59" s="1">
        <v>30.0368383998987</v>
      </c>
      <c r="DI59" s="1">
        <v>49.3352172685706</v>
      </c>
      <c r="DJ59" s="1">
        <v>25.0276349675051</v>
      </c>
      <c r="DK59" s="1">
        <v>63.5444871778634</v>
      </c>
      <c r="DL59" s="1">
        <v>119.558650002328</v>
      </c>
      <c r="DM59" s="1">
        <v>6.63456577686071</v>
      </c>
      <c r="DN59" s="1">
        <v>22.5025292854403</v>
      </c>
      <c r="DO59" s="1">
        <v>11.5689794711618</v>
      </c>
      <c r="DP59" s="1">
        <v>201.633192130657</v>
      </c>
      <c r="DQ59" s="1">
        <v>29.2283397844901</v>
      </c>
      <c r="DR59" s="1">
        <v>174.069782091224</v>
      </c>
      <c r="DS59" s="1">
        <v>93.2522722722754</v>
      </c>
      <c r="DT59" s="1">
        <v>21.1693692031821</v>
      </c>
      <c r="DU59" s="1">
        <v>62.3735777871167</v>
      </c>
      <c r="DW59" s="1">
        <v>164.88971091169</v>
      </c>
      <c r="DX59" s="1">
        <v>57.2852911948531</v>
      </c>
      <c r="DY59" s="1">
        <v>57.5503823115695</v>
      </c>
      <c r="DZ59" s="1">
        <v>35.3549781099244</v>
      </c>
      <c r="EA59" s="1">
        <v>27.178708773708</v>
      </c>
      <c r="EB59" s="1">
        <v>30.0340289796943</v>
      </c>
      <c r="EC59" s="1">
        <v>55.9768071620952</v>
      </c>
      <c r="ED59" s="1">
        <v>82.5197565526154</v>
      </c>
      <c r="EE59" s="1">
        <v>55.6247448357615</v>
      </c>
      <c r="EF59" s="1">
        <v>190.657598316199</v>
      </c>
      <c r="EG59" s="1">
        <v>280.627838162253</v>
      </c>
      <c r="EH59" s="1">
        <v>34.3438952763588</v>
      </c>
      <c r="EI59" s="1">
        <v>78.2562561493379</v>
      </c>
      <c r="EJ59" s="1">
        <v>10.7709920032045</v>
      </c>
      <c r="EK59" s="1">
        <v>161.873047790102</v>
      </c>
      <c r="EL59" s="1">
        <v>59.7347093644137</v>
      </c>
      <c r="EM59" s="1">
        <v>40.9441140954857</v>
      </c>
      <c r="EN59" s="1">
        <v>133.165216735434</v>
      </c>
      <c r="EO59" s="1">
        <v>19.8422441979434</v>
      </c>
      <c r="EP59" s="1">
        <v>34.8982659650962</v>
      </c>
      <c r="EQ59" s="1">
        <v>15.7697970125806</v>
      </c>
      <c r="ER59" s="1">
        <v>91.1296991354832</v>
      </c>
      <c r="ES59" s="1">
        <v>311.753023445819</v>
      </c>
      <c r="ET59" s="1">
        <v>98.0600501168303</v>
      </c>
      <c r="EU59" s="1">
        <v>68.4987582342499</v>
      </c>
      <c r="EV59" s="1">
        <v>116.834412337454</v>
      </c>
      <c r="EW59" s="1">
        <v>39.2733166339465</v>
      </c>
      <c r="EX59" s="1">
        <v>204.951367257365</v>
      </c>
      <c r="EY59" s="1">
        <v>31.8069338780373</v>
      </c>
      <c r="EZ59" s="1">
        <v>17.8759956973209</v>
      </c>
      <c r="FA59" s="1">
        <v>26.3071221228724</v>
      </c>
      <c r="FB59" s="1">
        <v>22.7929231101229</v>
      </c>
      <c r="FC59" s="1">
        <v>175.009926837424</v>
      </c>
      <c r="FD59" s="1">
        <v>113.931006244402</v>
      </c>
      <c r="FE59" s="1">
        <v>15.9325929332108</v>
      </c>
      <c r="FF59" s="1">
        <v>29.0406401238123</v>
      </c>
      <c r="FG59" s="1">
        <v>116.201435433601</v>
      </c>
      <c r="FH59" s="1">
        <v>23.851122530856</v>
      </c>
      <c r="FI59" s="1">
        <v>91.270392046215</v>
      </c>
      <c r="FJ59" s="1">
        <v>52.167549069309</v>
      </c>
      <c r="FK59" s="1">
        <v>13.906921580118</v>
      </c>
      <c r="FL59" s="1">
        <v>11.6231527627897</v>
      </c>
      <c r="FM59" s="1">
        <v>85.4597370101108</v>
      </c>
      <c r="FN59" s="1">
        <v>88.3752093775396</v>
      </c>
      <c r="FO59" s="1">
        <v>12.0692361269039</v>
      </c>
      <c r="FP59" s="1">
        <v>70.1058697907821</v>
      </c>
      <c r="FQ59" s="1">
        <v>37.9171008640618</v>
      </c>
      <c r="FR59" s="1">
        <v>24.6064720168755</v>
      </c>
      <c r="FS59" s="1">
        <v>46.432983457</v>
      </c>
      <c r="FT59" s="1">
        <v>38.9678055989874</v>
      </c>
      <c r="FU59" s="1">
        <v>139.094441177312</v>
      </c>
      <c r="FV59" s="1">
        <v>100.92511328363</v>
      </c>
      <c r="FW59" s="1">
        <v>278.352342176941</v>
      </c>
      <c r="FX59" s="1">
        <v>92.2029924384333</v>
      </c>
      <c r="FY59" s="1">
        <v>9.72465603423516</v>
      </c>
      <c r="FZ59" s="1">
        <v>53.1707402847873</v>
      </c>
      <c r="GA59" s="1">
        <v>67.0595132891818</v>
      </c>
      <c r="GB59" s="1">
        <v>198.60330098188</v>
      </c>
      <c r="GC59" s="1">
        <v>111.829057336241</v>
      </c>
      <c r="GD59" s="1">
        <v>29.4061499879997</v>
      </c>
      <c r="GE59" s="1">
        <v>146.152502288343</v>
      </c>
      <c r="GF59" s="1">
        <v>30.727796520163</v>
      </c>
      <c r="GG59" s="1">
        <v>123.259796458973</v>
      </c>
      <c r="GH59" s="1">
        <v>148.699576210778</v>
      </c>
      <c r="GI59" s="1">
        <v>36.1816468162119</v>
      </c>
      <c r="GJ59" s="1">
        <v>80.6621045426781</v>
      </c>
      <c r="GK59" s="1">
        <v>35.4200771497384</v>
      </c>
      <c r="GL59" s="1">
        <v>152.753695944081</v>
      </c>
      <c r="GM59" s="1">
        <v>61.3614471415801</v>
      </c>
      <c r="GN59" s="1">
        <v>74.1944879033053</v>
      </c>
      <c r="GO59" s="1">
        <v>131.818733761869</v>
      </c>
      <c r="GP59" s="1">
        <v>26.9208694540936</v>
      </c>
      <c r="GQ59" s="1">
        <v>37.9767549807604</v>
      </c>
      <c r="GR59" s="1">
        <v>29.353349703701</v>
      </c>
      <c r="GS59" s="1">
        <v>62.8631679456372</v>
      </c>
      <c r="GT59" s="1">
        <v>56.3681194784299</v>
      </c>
      <c r="GU59" s="1">
        <v>37.3710337040807</v>
      </c>
      <c r="GV59" s="1">
        <v>102.76494545456</v>
      </c>
      <c r="GW59" s="1">
        <v>112.657364597997</v>
      </c>
      <c r="GX59" s="1">
        <v>133.603457119234</v>
      </c>
      <c r="GY59" s="1">
        <v>40.098925024625</v>
      </c>
      <c r="GZ59" s="1">
        <v>25.1768223520153</v>
      </c>
      <c r="HA59" s="1">
        <v>36.9426246401718</v>
      </c>
      <c r="HB59" s="1">
        <v>25.5282388157104</v>
      </c>
      <c r="HC59" s="1">
        <v>337.735435154127</v>
      </c>
      <c r="HD59" s="1">
        <v>20.4057981968641</v>
      </c>
      <c r="HE59" s="1">
        <v>71.6333539225136</v>
      </c>
      <c r="HF59" s="1">
        <v>271.810056992498</v>
      </c>
      <c r="HG59" s="1">
        <v>30.888192383158</v>
      </c>
      <c r="HH59" s="1">
        <v>151.117981762043</v>
      </c>
      <c r="HI59" s="1">
        <v>65.8852138776233</v>
      </c>
      <c r="HJ59" s="1">
        <v>80.4720676392285</v>
      </c>
      <c r="HK59" s="1">
        <v>52.7520597839128</v>
      </c>
      <c r="HL59" s="1">
        <v>5.98527826740012</v>
      </c>
      <c r="HM59" s="1">
        <v>12.1868131828128</v>
      </c>
      <c r="HN59" s="1">
        <v>43.9540407354747</v>
      </c>
      <c r="HO59" s="1">
        <v>57.7642783992883</v>
      </c>
      <c r="HP59" s="1">
        <v>43.800755533572</v>
      </c>
      <c r="HQ59" s="1">
        <v>337.70738949983</v>
      </c>
      <c r="HR59" s="1">
        <v>64.7750969615472</v>
      </c>
      <c r="HS59" s="1">
        <v>57.4642710681371</v>
      </c>
      <c r="HT59" s="1">
        <v>31.7409754239874</v>
      </c>
      <c r="HU59" s="1">
        <v>43.6794421295296</v>
      </c>
      <c r="HV59" s="1">
        <v>91.0279201782666</v>
      </c>
      <c r="HW59" s="1">
        <v>31.6542163822722</v>
      </c>
      <c r="HX59" s="1">
        <v>42.7183884306385</v>
      </c>
      <c r="HY59" s="1">
        <v>71.4828303085318</v>
      </c>
      <c r="HZ59" s="1">
        <v>58.5401036699938</v>
      </c>
      <c r="IA59" s="1">
        <v>149.790539687689</v>
      </c>
      <c r="IB59" s="1">
        <v>21.7567815416941</v>
      </c>
      <c r="IC59" s="1">
        <v>54.9721573878034</v>
      </c>
      <c r="ID59" s="1">
        <v>60.8659074468701</v>
      </c>
      <c r="IE59" s="1">
        <v>102.478343933203</v>
      </c>
      <c r="IF59" s="1">
        <v>36.6079778933304</v>
      </c>
      <c r="IG59" s="1">
        <v>63.6186644943588</v>
      </c>
      <c r="IH59" s="1">
        <v>91.6618260322104</v>
      </c>
      <c r="II59" s="1">
        <v>22.9210301028904</v>
      </c>
      <c r="IJ59" s="1">
        <v>72.3679705672604</v>
      </c>
      <c r="IK59" s="1">
        <v>154.704748444563</v>
      </c>
      <c r="IL59" s="1">
        <v>84.1313922154566</v>
      </c>
      <c r="IM59" s="1">
        <v>31.4580172396784</v>
      </c>
      <c r="IN59" s="1">
        <v>57.0884499914386</v>
      </c>
      <c r="IO59" s="1">
        <v>378.768260126528</v>
      </c>
      <c r="IP59" s="1">
        <v>13.4846306292241</v>
      </c>
      <c r="IQ59" s="1">
        <v>112.018027166601</v>
      </c>
      <c r="IR59" s="1">
        <v>153.447457445274</v>
      </c>
      <c r="IS59" s="1">
        <v>273.934277894449</v>
      </c>
      <c r="IT59" s="1">
        <v>90.9504824396371</v>
      </c>
      <c r="IU59" s="1">
        <v>64.8116778439125</v>
      </c>
      <c r="IV59" s="1">
        <v>50.3076724432209</v>
      </c>
      <c r="IW59" s="1">
        <v>43.6530120596421</v>
      </c>
      <c r="IX59" s="1">
        <v>129.74367576953</v>
      </c>
      <c r="IY59" s="1">
        <v>85.9295454103696</v>
      </c>
      <c r="IZ59" s="1">
        <v>48.9592227444033</v>
      </c>
      <c r="JA59" s="1">
        <v>140.567289741535</v>
      </c>
      <c r="JB59" s="1">
        <v>34.3174640339799</v>
      </c>
      <c r="JC59" s="1">
        <v>123.81575781693</v>
      </c>
      <c r="JD59" s="1">
        <v>176.116982933109</v>
      </c>
      <c r="JE59" s="1">
        <v>47.0507710544368</v>
      </c>
      <c r="JF59" s="1">
        <v>63.8744638375702</v>
      </c>
      <c r="JG59" s="1">
        <v>33.465005776681</v>
      </c>
      <c r="JH59" s="1">
        <v>198.653953516679</v>
      </c>
      <c r="JI59" s="1">
        <v>108.600627506491</v>
      </c>
      <c r="JJ59" s="1">
        <v>159.303570549454</v>
      </c>
      <c r="JK59" s="1">
        <v>60.4728186271549</v>
      </c>
      <c r="JL59" s="1">
        <v>15.1329826995832</v>
      </c>
      <c r="JM59" s="1">
        <v>51.2897297556905</v>
      </c>
      <c r="JN59" s="1">
        <v>71.902448091443</v>
      </c>
      <c r="JO59" s="1">
        <v>72.417092274146</v>
      </c>
      <c r="JP59" s="1">
        <v>50.2571126335669</v>
      </c>
      <c r="JQ59" s="1">
        <v>230.651037790515</v>
      </c>
      <c r="JR59" s="1">
        <v>37.3405733265525</v>
      </c>
      <c r="JS59" s="1">
        <v>80.9799809347223</v>
      </c>
      <c r="JT59" s="1">
        <v>109.633620995655</v>
      </c>
      <c r="JU59" s="1">
        <v>51.7257241479568</v>
      </c>
      <c r="JV59" s="1">
        <v>83.7124855564612</v>
      </c>
      <c r="JW59" s="1">
        <v>62.3693011195191</v>
      </c>
      <c r="JX59" s="1">
        <v>241.177048172818</v>
      </c>
      <c r="JY59" s="1">
        <v>133.34731293559</v>
      </c>
      <c r="JZ59" s="1">
        <v>92.0567716744011</v>
      </c>
      <c r="KA59" s="1">
        <v>40.5617576549074</v>
      </c>
      <c r="KB59" s="1">
        <v>134.982387647867</v>
      </c>
      <c r="KC59" s="1">
        <v>79.1725337927288</v>
      </c>
      <c r="KD59" s="1">
        <v>95.1930499780243</v>
      </c>
      <c r="KE59" s="1">
        <v>145.562608470088</v>
      </c>
      <c r="KF59" s="1">
        <v>179.569347547448</v>
      </c>
      <c r="KG59" s="1">
        <v>42.1951893634534</v>
      </c>
      <c r="KH59" s="1">
        <v>39.3146108779369</v>
      </c>
      <c r="KI59" s="1">
        <v>185.490652333135</v>
      </c>
      <c r="KJ59" s="1">
        <v>54.9283169240897</v>
      </c>
      <c r="KK59" s="1">
        <v>50.100643823728</v>
      </c>
      <c r="KL59" s="1">
        <v>56.5116638289216</v>
      </c>
      <c r="KM59" s="1">
        <v>51.2847751867477</v>
      </c>
      <c r="KN59" s="1">
        <v>43.8939387840226</v>
      </c>
      <c r="KO59" s="1">
        <v>80.0573672257096</v>
      </c>
      <c r="KP59" s="1">
        <v>18.3353274287706</v>
      </c>
      <c r="KQ59" s="1">
        <v>29.0648459621285</v>
      </c>
      <c r="KR59" s="1">
        <v>22.502920143466</v>
      </c>
      <c r="KS59" s="1">
        <v>105.77745069921</v>
      </c>
      <c r="KT59" s="1">
        <v>40.1886888470215</v>
      </c>
      <c r="KU59" s="1">
        <v>60.888376692025</v>
      </c>
      <c r="KV59" s="1">
        <v>66.8282122242256</v>
      </c>
      <c r="KW59" s="1">
        <v>79.4144608939681</v>
      </c>
      <c r="KX59" s="1">
        <v>114.886119839584</v>
      </c>
      <c r="KY59" s="1">
        <v>86.6810988534556</v>
      </c>
      <c r="KZ59" s="1">
        <v>13.136574255678</v>
      </c>
      <c r="LA59" s="1">
        <v>63.4595013163569</v>
      </c>
      <c r="LB59" s="1">
        <v>55.8577151439031</v>
      </c>
      <c r="LC59" s="1">
        <v>66.4177743115316</v>
      </c>
      <c r="LD59" s="1">
        <v>33.2468995374999</v>
      </c>
      <c r="LE59" s="1">
        <v>83.5692429512454</v>
      </c>
      <c r="LF59" s="1">
        <v>39.5621180182316</v>
      </c>
      <c r="LG59" s="1">
        <v>31.2719387007142</v>
      </c>
      <c r="LH59" s="1">
        <v>49.0600713149296</v>
      </c>
      <c r="LI59" s="1">
        <v>13.3575525656788</v>
      </c>
      <c r="LJ59" s="1">
        <v>79.0919562630032</v>
      </c>
      <c r="LK59" s="1">
        <v>199.825228922437</v>
      </c>
      <c r="LL59" s="1">
        <v>51.1134383131545</v>
      </c>
      <c r="LM59" s="1">
        <v>126.30624857003</v>
      </c>
      <c r="LN59" s="1">
        <v>253.593785119589</v>
      </c>
      <c r="LO59" s="1">
        <v>19.2934990979578</v>
      </c>
      <c r="LP59" s="1">
        <v>153.94260009267</v>
      </c>
      <c r="LQ59" s="1">
        <v>42.0561408611045</v>
      </c>
      <c r="LR59" s="1">
        <v>32.2676088084345</v>
      </c>
      <c r="LS59" s="1">
        <v>29.9980684908432</v>
      </c>
      <c r="LT59" s="1">
        <v>12.8063788823787</v>
      </c>
      <c r="LU59" s="1">
        <v>17.8658729883282</v>
      </c>
      <c r="LV59" s="1">
        <v>38.8804258399389</v>
      </c>
      <c r="LW59" s="1">
        <v>61.0626010350128</v>
      </c>
      <c r="LX59" s="1">
        <v>29.2364883547162</v>
      </c>
      <c r="LZ59" s="1">
        <v>163.188456953992</v>
      </c>
      <c r="MA59" s="1">
        <v>43.7581713264159</v>
      </c>
      <c r="MB59" s="1">
        <v>18.9768669121953</v>
      </c>
      <c r="MC59" s="1">
        <v>20.44424754034</v>
      </c>
      <c r="MD59" s="1">
        <v>3.72297969406502</v>
      </c>
      <c r="ME59" s="1">
        <v>28.6194730150676</v>
      </c>
      <c r="MF59" s="1">
        <v>47.3504540705678</v>
      </c>
      <c r="MG59" s="1">
        <v>20.2745673143539</v>
      </c>
      <c r="MH59" s="1">
        <v>51.128686742425</v>
      </c>
      <c r="MI59" s="1">
        <v>14.882748718267</v>
      </c>
      <c r="MJ59" s="1">
        <v>19.3945651261703</v>
      </c>
      <c r="MK59" s="1">
        <v>35.630258571205</v>
      </c>
      <c r="ML59" s="1">
        <v>50.9178612068287</v>
      </c>
      <c r="MM59" s="1">
        <v>49.1154000051076</v>
      </c>
    </row>
    <row r="60">
      <c r="A60" s="1">
        <v>2018.0</v>
      </c>
      <c r="B60" s="1">
        <v>11.0</v>
      </c>
      <c r="C60" s="1">
        <v>45.6922924470644</v>
      </c>
      <c r="D60" s="1">
        <v>65.8746101817588</v>
      </c>
      <c r="E60" s="1">
        <v>63.4406240198245</v>
      </c>
      <c r="F60" s="1">
        <v>147.547235516968</v>
      </c>
      <c r="G60" s="1">
        <v>238.41476222447</v>
      </c>
      <c r="H60" s="1">
        <v>78.425846575126</v>
      </c>
      <c r="I60" s="1">
        <v>39.4254408340125</v>
      </c>
      <c r="J60" s="1">
        <v>126.543853493409</v>
      </c>
      <c r="K60" s="1">
        <v>135.125951312837</v>
      </c>
      <c r="L60" s="1">
        <v>56.5494870528033</v>
      </c>
      <c r="M60" s="1">
        <v>61.0175766311372</v>
      </c>
      <c r="N60" s="1">
        <v>12.6428726718928</v>
      </c>
      <c r="O60" s="1">
        <v>38.3729968961516</v>
      </c>
      <c r="P60" s="1">
        <v>36.6432218922125</v>
      </c>
      <c r="Q60" s="1">
        <v>88.2882617619404</v>
      </c>
      <c r="R60" s="1">
        <v>69.4252382914225</v>
      </c>
      <c r="S60" s="1">
        <v>77.3416383952369</v>
      </c>
      <c r="T60" s="1">
        <v>82.8438127966896</v>
      </c>
      <c r="U60" s="1">
        <v>32.6142134533091</v>
      </c>
      <c r="V60" s="1">
        <v>70.0689706397004</v>
      </c>
      <c r="W60" s="1">
        <v>161.37134191879</v>
      </c>
      <c r="X60" s="1">
        <v>112.694974756154</v>
      </c>
      <c r="Y60" s="1">
        <v>137.229537912676</v>
      </c>
      <c r="Z60" s="1">
        <v>81.195190066383</v>
      </c>
      <c r="AA60" s="1">
        <v>153.886307835665</v>
      </c>
      <c r="AB60" s="1">
        <v>31.3465070772522</v>
      </c>
      <c r="AC60" s="1">
        <v>136.801329922434</v>
      </c>
      <c r="AD60" s="1">
        <v>20.6755527098908</v>
      </c>
      <c r="AE60" s="1">
        <v>73.6550236316869</v>
      </c>
      <c r="AF60" s="1">
        <v>148.658075178551</v>
      </c>
      <c r="AG60" s="1">
        <v>83.457301060123</v>
      </c>
      <c r="AH60" s="1">
        <v>98.8305386490645</v>
      </c>
      <c r="AI60" s="1">
        <v>803.36333211263</v>
      </c>
      <c r="AJ60" s="1">
        <v>333.489330520146</v>
      </c>
      <c r="AK60" s="1">
        <v>23.9318284493872</v>
      </c>
      <c r="AL60" s="1">
        <v>57.6969370739102</v>
      </c>
      <c r="AM60" s="1">
        <v>53.7719408522321</v>
      </c>
      <c r="AN60" s="1">
        <v>214.91125339502</v>
      </c>
      <c r="AO60" s="1">
        <v>24.0481701453326</v>
      </c>
      <c r="AP60" s="1">
        <v>43.5920869849698</v>
      </c>
      <c r="AQ60" s="1">
        <v>321.111425490606</v>
      </c>
      <c r="AR60" s="1">
        <v>40.916183829051</v>
      </c>
      <c r="AS60" s="2">
        <v>1855.80271733186</v>
      </c>
      <c r="AT60" s="1">
        <v>350.839772672644</v>
      </c>
      <c r="AU60" s="1">
        <v>42.1204446119954</v>
      </c>
      <c r="AV60" s="1">
        <v>215.031192234584</v>
      </c>
      <c r="AW60" s="1">
        <v>36.4066666194371</v>
      </c>
      <c r="AX60" s="1">
        <v>31.4419660996788</v>
      </c>
      <c r="AY60" s="1">
        <v>93.619116437243</v>
      </c>
      <c r="AZ60" s="1">
        <v>52.1693145388216</v>
      </c>
      <c r="BA60" s="1">
        <v>26.7995519063336</v>
      </c>
      <c r="BB60" s="1">
        <v>44.5435897399506</v>
      </c>
      <c r="BC60" s="1">
        <v>110.366059726396</v>
      </c>
      <c r="BD60" s="1">
        <v>116.535246071822</v>
      </c>
      <c r="BE60" s="1">
        <v>42.8576192401704</v>
      </c>
      <c r="BF60" s="1">
        <v>85.6608134443891</v>
      </c>
      <c r="BG60" s="1">
        <v>55.7916995784168</v>
      </c>
      <c r="BH60" s="1">
        <v>40.6236828414782</v>
      </c>
      <c r="BI60" s="1">
        <v>76.9738146378409</v>
      </c>
      <c r="BJ60" s="1">
        <v>201.240200096394</v>
      </c>
      <c r="BK60" s="1">
        <v>68.0599391478457</v>
      </c>
      <c r="BL60" s="1">
        <v>53.4198791635091</v>
      </c>
      <c r="BM60" s="1">
        <v>135.28059619139</v>
      </c>
      <c r="BN60" s="1">
        <v>32.706813550125</v>
      </c>
      <c r="BO60" s="1">
        <v>148.234982299194</v>
      </c>
      <c r="BP60" s="1">
        <v>9.50812378383818</v>
      </c>
      <c r="BQ60" s="1">
        <v>123.327773146476</v>
      </c>
      <c r="BR60" s="1">
        <v>42.2174843333151</v>
      </c>
      <c r="BS60" s="1">
        <v>23.1361429312209</v>
      </c>
      <c r="BT60" s="1">
        <v>79.4146322353601</v>
      </c>
      <c r="BU60" s="1">
        <v>53.9569752428154</v>
      </c>
      <c r="BV60" s="1">
        <v>209.273028095284</v>
      </c>
      <c r="BW60" s="1">
        <v>31.8243342037678</v>
      </c>
      <c r="BX60" s="1">
        <v>132.142167010226</v>
      </c>
      <c r="BY60" s="1">
        <v>38.1532028985209</v>
      </c>
      <c r="BZ60" s="1">
        <v>21.7511282681335</v>
      </c>
      <c r="CA60" s="1">
        <v>38.627257662335</v>
      </c>
      <c r="CB60" s="1">
        <v>63.5860358027109</v>
      </c>
      <c r="CC60" s="1">
        <v>64.0334526053837</v>
      </c>
      <c r="CD60" s="1">
        <v>89.6550994764498</v>
      </c>
      <c r="CE60" s="1">
        <v>55.3783924398923</v>
      </c>
      <c r="CF60" s="1">
        <v>53.9818682111373</v>
      </c>
      <c r="CG60" s="1">
        <v>132.45542179893</v>
      </c>
      <c r="CH60" s="1">
        <v>60.6848212269583</v>
      </c>
      <c r="CI60" s="1">
        <v>103.581852293127</v>
      </c>
      <c r="CJ60" s="1">
        <v>83.1824531216626</v>
      </c>
      <c r="CK60" s="1">
        <v>33.3573326699506</v>
      </c>
      <c r="CL60" s="1">
        <v>88.8694143509741</v>
      </c>
      <c r="CM60" s="1">
        <v>111.932441552469</v>
      </c>
      <c r="CN60" s="1">
        <v>84.9952376229422</v>
      </c>
      <c r="CO60" s="1">
        <v>77.3287787394273</v>
      </c>
      <c r="CP60" s="1">
        <v>92.9342535901555</v>
      </c>
      <c r="CQ60" s="1">
        <v>80.85786490262</v>
      </c>
      <c r="CR60" s="1">
        <v>66.8341655442324</v>
      </c>
      <c r="CS60" s="1">
        <v>65.426190603347</v>
      </c>
      <c r="CT60" s="1">
        <v>22.1576609884186</v>
      </c>
      <c r="CU60" s="1">
        <v>85.8808138066242</v>
      </c>
      <c r="CV60" s="1">
        <v>26.1756846080882</v>
      </c>
      <c r="CW60" s="1">
        <v>146.737538078987</v>
      </c>
      <c r="CX60" s="1">
        <v>62.28470623225</v>
      </c>
      <c r="CY60" s="1">
        <v>96.8381715069121</v>
      </c>
      <c r="CZ60" s="1">
        <v>44.8749894465053</v>
      </c>
      <c r="DA60" s="1">
        <v>131.678900222936</v>
      </c>
      <c r="DB60" s="1">
        <v>65.6485186069205</v>
      </c>
      <c r="DC60" s="1">
        <v>58.6229804748197</v>
      </c>
      <c r="DD60" s="1">
        <v>80.3449469620596</v>
      </c>
      <c r="DE60" s="1">
        <v>54.3154969385748</v>
      </c>
      <c r="DF60" s="1">
        <v>53.4036621494063</v>
      </c>
      <c r="DG60" s="1">
        <v>65.1492669814823</v>
      </c>
      <c r="DH60" s="1">
        <v>31.3486421644122</v>
      </c>
      <c r="DI60" s="1">
        <v>50.9626187824068</v>
      </c>
      <c r="DJ60" s="1">
        <v>26.0119870170523</v>
      </c>
      <c r="DK60" s="1">
        <v>67.1878643291576</v>
      </c>
      <c r="DL60" s="1">
        <v>118.77576978791</v>
      </c>
      <c r="DM60" s="1">
        <v>7.03147213591191</v>
      </c>
      <c r="DN60" s="1">
        <v>23.7325658488608</v>
      </c>
      <c r="DO60" s="1">
        <v>10.7851568508292</v>
      </c>
      <c r="DP60" s="1">
        <v>202.521579376155</v>
      </c>
      <c r="DQ60" s="1">
        <v>29.5906592155931</v>
      </c>
      <c r="DR60" s="1">
        <v>176.397141592843</v>
      </c>
      <c r="DS60" s="1">
        <v>93.9860984246195</v>
      </c>
      <c r="DT60" s="1">
        <v>21.408527201348</v>
      </c>
      <c r="DU60" s="1">
        <v>61.0114567596572</v>
      </c>
      <c r="DW60" s="1">
        <v>155.443143718018</v>
      </c>
      <c r="DX60" s="1">
        <v>38.9587910110051</v>
      </c>
      <c r="DY60" s="1">
        <v>54.0852006054839</v>
      </c>
      <c r="DZ60" s="1">
        <v>35.4107608838457</v>
      </c>
      <c r="EA60" s="1">
        <v>26.9173551100705</v>
      </c>
      <c r="EB60" s="1">
        <v>33.064917058165</v>
      </c>
      <c r="EC60" s="1">
        <v>53.0913134544971</v>
      </c>
      <c r="ED60" s="1">
        <v>84.3041890636839</v>
      </c>
      <c r="EE60" s="1">
        <v>56.2892074634458</v>
      </c>
      <c r="EF60" s="1">
        <v>179.963864767215</v>
      </c>
      <c r="EG60" s="1">
        <v>274.365961851151</v>
      </c>
      <c r="EH60" s="1">
        <v>29.5741815923239</v>
      </c>
      <c r="EI60" s="1">
        <v>77.5112976745182</v>
      </c>
      <c r="EJ60" s="1">
        <v>10.8422950108885</v>
      </c>
      <c r="EK60" s="1">
        <v>152.613060772756</v>
      </c>
      <c r="EL60" s="1">
        <v>51.3511977314242</v>
      </c>
      <c r="EM60" s="1">
        <v>38.891540312309</v>
      </c>
      <c r="EN60" s="1">
        <v>129.149698339926</v>
      </c>
      <c r="EO60" s="1">
        <v>19.4603284035651</v>
      </c>
      <c r="EP60" s="1">
        <v>38.3450510359603</v>
      </c>
      <c r="EQ60" s="1">
        <v>15.3855845563067</v>
      </c>
      <c r="ER60" s="1">
        <v>93.9011387483893</v>
      </c>
      <c r="ES60" s="1">
        <v>308.590718535505</v>
      </c>
      <c r="ET60" s="1">
        <v>86.8038941936202</v>
      </c>
      <c r="EU60" s="1">
        <v>73.1620137829897</v>
      </c>
      <c r="EV60" s="1">
        <v>120.910154514648</v>
      </c>
      <c r="EW60" s="1">
        <v>41.0762859469136</v>
      </c>
      <c r="EX60" s="1">
        <v>201.097199005944</v>
      </c>
      <c r="EY60" s="1">
        <v>32.8695463084884</v>
      </c>
      <c r="EZ60" s="1">
        <v>18.3647662612637</v>
      </c>
      <c r="FA60" s="1">
        <v>25.567562451275</v>
      </c>
      <c r="FB60" s="1">
        <v>22.9601399432102</v>
      </c>
      <c r="FC60" s="1">
        <v>170.29722122919</v>
      </c>
      <c r="FD60" s="1">
        <v>114.93964297539</v>
      </c>
      <c r="FE60" s="1">
        <v>15.3633107554138</v>
      </c>
      <c r="FF60" s="1">
        <v>28.9560352380034</v>
      </c>
      <c r="FG60" s="1">
        <v>121.356943166748</v>
      </c>
      <c r="FH60" s="1">
        <v>24.0026520916298</v>
      </c>
      <c r="FI60" s="1">
        <v>91.4962477797779</v>
      </c>
      <c r="FJ60" s="1">
        <v>47.2576784393718</v>
      </c>
      <c r="FK60" s="1">
        <v>13.6481234594161</v>
      </c>
      <c r="FL60" s="1">
        <v>11.8479593761578</v>
      </c>
      <c r="FM60" s="1">
        <v>86.4929849176464</v>
      </c>
      <c r="FN60" s="1">
        <v>89.145377750435</v>
      </c>
      <c r="FO60" s="1">
        <v>11.8845485831277</v>
      </c>
      <c r="FP60" s="1">
        <v>65.5221429552351</v>
      </c>
      <c r="FQ60" s="1">
        <v>40.6139117464007</v>
      </c>
      <c r="FR60" s="1">
        <v>26.5620681341362</v>
      </c>
      <c r="FS60" s="1">
        <v>46.8091350007425</v>
      </c>
      <c r="FT60" s="1">
        <v>38.2871673016903</v>
      </c>
      <c r="FU60" s="1">
        <v>135.720128250597</v>
      </c>
      <c r="FV60" s="1">
        <v>102.472589494667</v>
      </c>
      <c r="FW60" s="1">
        <v>255.369799931824</v>
      </c>
      <c r="FX60" s="1">
        <v>83.796846522896</v>
      </c>
      <c r="FY60" s="1">
        <v>9.93791611095188</v>
      </c>
      <c r="FZ60" s="1">
        <v>48.7972655154943</v>
      </c>
      <c r="GA60" s="1">
        <v>64.7811248843594</v>
      </c>
      <c r="GB60" s="1">
        <v>190.369464272628</v>
      </c>
      <c r="GC60" s="1">
        <v>112.296210869562</v>
      </c>
      <c r="GD60" s="1">
        <v>28.2732539941924</v>
      </c>
      <c r="GE60" s="1">
        <v>158.871848543306</v>
      </c>
      <c r="GF60" s="1">
        <v>32.7433266661748</v>
      </c>
      <c r="GG60" s="1">
        <v>120.559322104105</v>
      </c>
      <c r="GH60" s="1">
        <v>143.017222081247</v>
      </c>
      <c r="GI60" s="1">
        <v>37.8922867526311</v>
      </c>
      <c r="GJ60" s="1">
        <v>79.3423956231999</v>
      </c>
      <c r="GK60" s="1">
        <v>35.7674568567276</v>
      </c>
      <c r="GL60" s="1">
        <v>126.297857557024</v>
      </c>
      <c r="GM60" s="1">
        <v>66.1363552297067</v>
      </c>
      <c r="GN60" s="1">
        <v>78.8025672655828</v>
      </c>
      <c r="GO60" s="1">
        <v>131.515225898756</v>
      </c>
      <c r="GP60" s="1">
        <v>27.9545236769177</v>
      </c>
      <c r="GQ60" s="1">
        <v>36.195087563299</v>
      </c>
      <c r="GR60" s="1">
        <v>32.0111827374232</v>
      </c>
      <c r="GS60" s="1">
        <v>53.5683450973588</v>
      </c>
      <c r="GT60" s="1">
        <v>59.4033198250305</v>
      </c>
      <c r="GU60" s="1">
        <v>37.0200603476676</v>
      </c>
      <c r="GV60" s="1">
        <v>100.9245200853</v>
      </c>
      <c r="GW60" s="1">
        <v>116.950119920898</v>
      </c>
      <c r="GX60" s="1">
        <v>136.981724187643</v>
      </c>
      <c r="GY60" s="1">
        <v>37.5478300787235</v>
      </c>
      <c r="GZ60" s="1">
        <v>26.8695251978793</v>
      </c>
      <c r="HA60" s="1">
        <v>38.040097172485</v>
      </c>
      <c r="HB60" s="1">
        <v>26.4794355120877</v>
      </c>
      <c r="HC60" s="1">
        <v>290.494049798875</v>
      </c>
      <c r="HD60" s="1">
        <v>21.0734392091627</v>
      </c>
      <c r="HE60" s="1">
        <v>69.6658590698434</v>
      </c>
      <c r="HF60" s="1">
        <v>245.573767497129</v>
      </c>
      <c r="HG60" s="1">
        <v>32.4104242892061</v>
      </c>
      <c r="HH60" s="1">
        <v>148.750714233495</v>
      </c>
      <c r="HI60" s="1">
        <v>61.9106352463046</v>
      </c>
      <c r="HJ60" s="1">
        <v>79.8542765729005</v>
      </c>
      <c r="HK60" s="1">
        <v>53.4435494898741</v>
      </c>
      <c r="HL60" s="1">
        <v>4.49665590290075</v>
      </c>
      <c r="HM60" s="1">
        <v>12.4263802231821</v>
      </c>
      <c r="HN60" s="1">
        <v>41.4493758008894</v>
      </c>
      <c r="HO60" s="1">
        <v>60.8941125174386</v>
      </c>
      <c r="HP60" s="1">
        <v>44.6705645144027</v>
      </c>
      <c r="HQ60" s="1">
        <v>345.565474737258</v>
      </c>
      <c r="HR60" s="1">
        <v>61.5633691995979</v>
      </c>
      <c r="HS60" s="1">
        <v>57.130298174708</v>
      </c>
      <c r="HT60" s="1">
        <v>30.5212149131073</v>
      </c>
      <c r="HU60" s="1">
        <v>43.509008926344</v>
      </c>
      <c r="HV60" s="1">
        <v>96.9266385249329</v>
      </c>
      <c r="HW60" s="1">
        <v>31.7423732383789</v>
      </c>
      <c r="HX60" s="1">
        <v>38.1772814464212</v>
      </c>
      <c r="HY60" s="1">
        <v>78.6858152557988</v>
      </c>
      <c r="HZ60" s="1">
        <v>56.5842509556667</v>
      </c>
      <c r="IA60" s="1">
        <v>150.815696447346</v>
      </c>
      <c r="IB60" s="1">
        <v>23.3728394919514</v>
      </c>
      <c r="IC60" s="1">
        <v>56.5737760794453</v>
      </c>
      <c r="ID60" s="1">
        <v>61.6779812780123</v>
      </c>
      <c r="IE60" s="1">
        <v>106.547677186983</v>
      </c>
      <c r="IF60" s="1">
        <v>38.229432599185</v>
      </c>
      <c r="IG60" s="1">
        <v>67.8735246725796</v>
      </c>
      <c r="IH60" s="1">
        <v>95.9212139502513</v>
      </c>
      <c r="II60" s="1">
        <v>23.457185374263</v>
      </c>
      <c r="IJ60" s="1">
        <v>69.2643472616362</v>
      </c>
      <c r="IK60" s="1">
        <v>160.556685687986</v>
      </c>
      <c r="IL60" s="1">
        <v>74.9710655653248</v>
      </c>
      <c r="IM60" s="1">
        <v>33.6658349271623</v>
      </c>
      <c r="IN60" s="1">
        <v>49.2378557699351</v>
      </c>
      <c r="IO60" s="1">
        <v>350.518571399507</v>
      </c>
      <c r="IP60" s="1">
        <v>12.9650312964727</v>
      </c>
      <c r="IQ60" s="1">
        <v>106.320549230919</v>
      </c>
      <c r="IR60" s="1">
        <v>152.299504465462</v>
      </c>
      <c r="IS60" s="1">
        <v>280.413776593936</v>
      </c>
      <c r="IT60" s="1">
        <v>88.0683230546773</v>
      </c>
      <c r="IU60" s="1">
        <v>67.9430501270305</v>
      </c>
      <c r="IV60" s="1">
        <v>58.3809190499273</v>
      </c>
      <c r="IW60" s="1">
        <v>42.4033831715053</v>
      </c>
      <c r="IX60" s="1">
        <v>129.859707886891</v>
      </c>
      <c r="IY60" s="1">
        <v>90.7769702937593</v>
      </c>
      <c r="IZ60" s="1">
        <v>40.9383137241767</v>
      </c>
      <c r="JA60" s="1">
        <v>137.045620834427</v>
      </c>
      <c r="JB60" s="1">
        <v>36.0434862195695</v>
      </c>
      <c r="JC60" s="1">
        <v>131.164703318567</v>
      </c>
      <c r="JD60" s="1">
        <v>171.58522742018</v>
      </c>
      <c r="JE60" s="1">
        <v>46.5222811530683</v>
      </c>
      <c r="JF60" s="1">
        <v>58.7434970290012</v>
      </c>
      <c r="JG60" s="1">
        <v>33.2911914171258</v>
      </c>
      <c r="JH60" s="1">
        <v>181.476961738145</v>
      </c>
      <c r="JI60" s="1">
        <v>107.155456509434</v>
      </c>
      <c r="JJ60" s="1">
        <v>156.930679070711</v>
      </c>
      <c r="JK60" s="1">
        <v>56.4970372045074</v>
      </c>
      <c r="JL60" s="1">
        <v>14.3127378152237</v>
      </c>
      <c r="JM60" s="1">
        <v>55.2314779793661</v>
      </c>
      <c r="JN60" s="1">
        <v>68.9603779364568</v>
      </c>
      <c r="JO60" s="1">
        <v>67.6671790419228</v>
      </c>
      <c r="JP60" s="1">
        <v>47.2027153463203</v>
      </c>
      <c r="JQ60" s="1">
        <v>235.302426052463</v>
      </c>
      <c r="JR60" s="1">
        <v>33.7311669884404</v>
      </c>
      <c r="JS60" s="1">
        <v>76.5847689878514</v>
      </c>
      <c r="JT60" s="1">
        <v>111.363695719509</v>
      </c>
      <c r="JU60" s="1">
        <v>50.6216843330557</v>
      </c>
      <c r="JV60" s="1">
        <v>81.5005990082519</v>
      </c>
      <c r="JW60" s="1">
        <v>55.1611397047006</v>
      </c>
      <c r="JX60" s="1">
        <v>244.908438641233</v>
      </c>
      <c r="JY60" s="1">
        <v>129.662919202981</v>
      </c>
      <c r="JZ60" s="1">
        <v>88.8879347048086</v>
      </c>
      <c r="KA60" s="1">
        <v>41.5382919749322</v>
      </c>
      <c r="KB60" s="1">
        <v>133.38383163508</v>
      </c>
      <c r="KC60" s="1">
        <v>64.9080128338971</v>
      </c>
      <c r="KD60" s="1">
        <v>99.3469533403545</v>
      </c>
      <c r="KE60" s="1">
        <v>154.341905139741</v>
      </c>
      <c r="KF60" s="1">
        <v>171.553571065267</v>
      </c>
      <c r="KG60" s="1">
        <v>46.3843415860368</v>
      </c>
      <c r="KH60" s="1">
        <v>42.0232992007312</v>
      </c>
      <c r="KI60" s="1">
        <v>197.262144179571</v>
      </c>
      <c r="KJ60" s="1">
        <v>60.1558378620936</v>
      </c>
      <c r="KK60" s="1">
        <v>43.6333725102293</v>
      </c>
      <c r="KL60" s="1">
        <v>57.7803427545604</v>
      </c>
      <c r="KM60" s="1">
        <v>56.3832134335005</v>
      </c>
      <c r="KN60" s="1">
        <v>44.6089360978904</v>
      </c>
      <c r="KO60" s="1">
        <v>81.5712898767433</v>
      </c>
      <c r="KP60" s="1">
        <v>17.4457628440586</v>
      </c>
      <c r="KQ60" s="1">
        <v>30.0329400732002</v>
      </c>
      <c r="KR60" s="1">
        <v>20.9493533163761</v>
      </c>
      <c r="KS60" s="1">
        <v>99.7694746516585</v>
      </c>
      <c r="KT60" s="1">
        <v>41.8941551921603</v>
      </c>
      <c r="KU60" s="1">
        <v>59.1593985227947</v>
      </c>
      <c r="KV60" s="1">
        <v>64.7143100935656</v>
      </c>
      <c r="KW60" s="1">
        <v>79.5004658778858</v>
      </c>
      <c r="KX60" s="1">
        <v>106.183647866123</v>
      </c>
      <c r="KY60" s="1">
        <v>88.0154502439987</v>
      </c>
      <c r="KZ60" s="1">
        <v>13.8404537498378</v>
      </c>
      <c r="LA60" s="1">
        <v>60.4203142412721</v>
      </c>
      <c r="LB60" s="1">
        <v>53.7577190856291</v>
      </c>
      <c r="LC60" s="1">
        <v>63.60179579634</v>
      </c>
      <c r="LD60" s="1">
        <v>33.6220267132626</v>
      </c>
      <c r="LE60" s="1">
        <v>91.1636788493725</v>
      </c>
      <c r="LF60" s="1">
        <v>39.4849741970147</v>
      </c>
      <c r="LG60" s="1">
        <v>31.9237559243972</v>
      </c>
      <c r="LH60" s="1">
        <v>48.0646278016611</v>
      </c>
      <c r="LI60" s="1">
        <v>15.8144285962612</v>
      </c>
      <c r="LJ60" s="1">
        <v>77.8611902509417</v>
      </c>
      <c r="LK60" s="1">
        <v>206.891147600398</v>
      </c>
      <c r="LL60" s="1">
        <v>52.0596195245437</v>
      </c>
      <c r="LM60" s="1">
        <v>116.502654935416</v>
      </c>
      <c r="LN60" s="1">
        <v>260.648449102935</v>
      </c>
      <c r="LO60" s="1">
        <v>19.0717175143596</v>
      </c>
      <c r="LP60" s="1">
        <v>141.160065101436</v>
      </c>
      <c r="LQ60" s="1">
        <v>45.720603487675</v>
      </c>
      <c r="LR60" s="1">
        <v>31.773571513948</v>
      </c>
      <c r="LS60" s="1">
        <v>28.6836086819013</v>
      </c>
      <c r="LT60" s="1">
        <v>13.0838445364825</v>
      </c>
      <c r="LU60" s="1">
        <v>19.4702562245959</v>
      </c>
      <c r="LV60" s="1">
        <v>32.0589563351546</v>
      </c>
      <c r="LW60" s="1">
        <v>56.141356541555</v>
      </c>
      <c r="LX60" s="1">
        <v>28.6769747656764</v>
      </c>
      <c r="LZ60" s="1">
        <v>177.742128051503</v>
      </c>
      <c r="MA60" s="1">
        <v>41.8348478907196</v>
      </c>
      <c r="MB60" s="1">
        <v>19.3667306937605</v>
      </c>
      <c r="MC60" s="1">
        <v>17.2438907377303</v>
      </c>
      <c r="MD60" s="1">
        <v>3.93053116498806</v>
      </c>
      <c r="ME60" s="1">
        <v>29.5802104368218</v>
      </c>
      <c r="MF60" s="1">
        <v>32.9661119809239</v>
      </c>
      <c r="MG60" s="1">
        <v>21.7291957846979</v>
      </c>
      <c r="MH60" s="1">
        <v>51.4242558894561</v>
      </c>
      <c r="MI60" s="1">
        <v>13.8005455977989</v>
      </c>
      <c r="MJ60" s="1">
        <v>22.5097618557158</v>
      </c>
      <c r="MK60" s="1">
        <v>35.5516052140244</v>
      </c>
      <c r="ML60" s="1">
        <v>49.2682840331905</v>
      </c>
      <c r="MM60" s="1">
        <v>45.150118292119</v>
      </c>
    </row>
    <row r="61">
      <c r="A61" s="1">
        <v>2018.0</v>
      </c>
      <c r="B61" s="1">
        <v>12.0</v>
      </c>
      <c r="C61" s="1">
        <v>39.3406183996714</v>
      </c>
      <c r="D61" s="1">
        <v>66.4741975456719</v>
      </c>
      <c r="E61" s="1">
        <v>63.2591405044307</v>
      </c>
      <c r="F61" s="1">
        <v>138.899356306564</v>
      </c>
      <c r="G61" s="1">
        <v>232.622367858887</v>
      </c>
      <c r="H61" s="1">
        <v>77.6869888284049</v>
      </c>
      <c r="I61" s="1">
        <v>36.5913812447956</v>
      </c>
      <c r="J61" s="1">
        <v>118.640629701625</v>
      </c>
      <c r="K61" s="1">
        <v>131.66131712261</v>
      </c>
      <c r="L61" s="1">
        <v>57.3581516916562</v>
      </c>
      <c r="M61" s="1">
        <v>62.7327811249081</v>
      </c>
      <c r="N61" s="1">
        <v>12.4702603427923</v>
      </c>
      <c r="O61" s="1">
        <v>38.251482292061</v>
      </c>
      <c r="P61" s="1">
        <v>32.7629337015041</v>
      </c>
      <c r="Q61" s="1">
        <v>80.0781403995135</v>
      </c>
      <c r="R61" s="1">
        <v>64.7897370990954</v>
      </c>
      <c r="S61" s="1">
        <v>71.1317731736584</v>
      </c>
      <c r="T61" s="1">
        <v>78.4482153449309</v>
      </c>
      <c r="U61" s="1">
        <v>30.999289030888</v>
      </c>
      <c r="V61" s="1">
        <v>66.6825134474983</v>
      </c>
      <c r="W61" s="1">
        <v>159.807756021018</v>
      </c>
      <c r="X61" s="1">
        <v>98.1980649932585</v>
      </c>
      <c r="Y61" s="1">
        <v>139.459028485428</v>
      </c>
      <c r="Z61" s="1">
        <v>78.3091314215409</v>
      </c>
      <c r="AA61" s="1">
        <v>144.266279670391</v>
      </c>
      <c r="AB61" s="1">
        <v>26.0519824467058</v>
      </c>
      <c r="AC61" s="1">
        <v>136.014910517065</v>
      </c>
      <c r="AD61" s="1">
        <v>19.3766647504095</v>
      </c>
      <c r="AE61" s="1">
        <v>64.4780176683482</v>
      </c>
      <c r="AF61" s="1">
        <v>147.577698055491</v>
      </c>
      <c r="AG61" s="1">
        <v>81.4554475298239</v>
      </c>
      <c r="AH61" s="1">
        <v>93.2264737159096</v>
      </c>
      <c r="AI61" s="1">
        <v>854.589472720498</v>
      </c>
      <c r="AJ61" s="1">
        <v>314.140625148249</v>
      </c>
      <c r="AK61" s="1">
        <v>21.4434708123485</v>
      </c>
      <c r="AL61" s="1">
        <v>58.5215636106386</v>
      </c>
      <c r="AM61" s="1">
        <v>44.6705864094122</v>
      </c>
      <c r="AN61" s="1">
        <v>205.793725418455</v>
      </c>
      <c r="AO61" s="1">
        <v>23.2592965663065</v>
      </c>
      <c r="AP61" s="1">
        <v>42.7204481345717</v>
      </c>
      <c r="AQ61" s="1">
        <v>307.8786862022</v>
      </c>
      <c r="AR61" s="1">
        <v>39.3206332146112</v>
      </c>
      <c r="AS61" s="2">
        <v>1764.3365701155</v>
      </c>
      <c r="AT61" s="1">
        <v>332.43599711368</v>
      </c>
      <c r="AU61" s="1">
        <v>41.4312409797843</v>
      </c>
      <c r="AV61" s="1">
        <v>201.546052230032</v>
      </c>
      <c r="AW61" s="1">
        <v>35.2502629631444</v>
      </c>
      <c r="AX61" s="1">
        <v>28.2313575424633</v>
      </c>
      <c r="AY61" s="1">
        <v>91.3027683199446</v>
      </c>
      <c r="AZ61" s="1">
        <v>44.4240223760071</v>
      </c>
      <c r="BA61" s="1">
        <v>21.8609660916222</v>
      </c>
      <c r="BB61" s="1">
        <v>40.5737392261402</v>
      </c>
      <c r="BC61" s="1">
        <v>109.000156139448</v>
      </c>
      <c r="BD61" s="1">
        <v>114.416091216797</v>
      </c>
      <c r="BE61" s="1">
        <v>40.7189473603901</v>
      </c>
      <c r="BF61" s="1">
        <v>87.1141008961518</v>
      </c>
      <c r="BG61" s="1">
        <v>51.3008755771947</v>
      </c>
      <c r="BH61" s="1">
        <v>36.0768686264978</v>
      </c>
      <c r="BI61" s="1">
        <v>73.3509135725809</v>
      </c>
      <c r="BJ61" s="1">
        <v>186.783726461945</v>
      </c>
      <c r="BK61" s="1">
        <v>66.6166669924695</v>
      </c>
      <c r="BL61" s="1">
        <v>53.7122201106305</v>
      </c>
      <c r="BM61" s="1">
        <v>134.005649830876</v>
      </c>
      <c r="BN61" s="1">
        <v>30.925587973912</v>
      </c>
      <c r="BO61" s="1">
        <v>146.56444135356</v>
      </c>
      <c r="BP61" s="1">
        <v>8.86527898437098</v>
      </c>
      <c r="BQ61" s="1">
        <v>115.286962623317</v>
      </c>
      <c r="BR61" s="1">
        <v>43.213019210402</v>
      </c>
      <c r="BS61" s="1">
        <v>23.7451439351447</v>
      </c>
      <c r="BT61" s="1">
        <v>70.8026368729838</v>
      </c>
      <c r="BU61" s="1">
        <v>51.6835784322903</v>
      </c>
      <c r="BV61" s="1">
        <v>193.206645322558</v>
      </c>
      <c r="BW61" s="1">
        <v>30.4548954537679</v>
      </c>
      <c r="BX61" s="1">
        <v>134.042369514153</v>
      </c>
      <c r="BY61" s="1">
        <v>37.2427643945593</v>
      </c>
      <c r="BZ61" s="1">
        <v>20.2358131789065</v>
      </c>
      <c r="CA61" s="1">
        <v>36.6393197722243</v>
      </c>
      <c r="CB61" s="1">
        <v>60.3661686780677</v>
      </c>
      <c r="CC61" s="1">
        <v>58.1312388407582</v>
      </c>
      <c r="CD61" s="1">
        <v>86.0203041035357</v>
      </c>
      <c r="CE61" s="1">
        <v>57.3318818180485</v>
      </c>
      <c r="CF61" s="1">
        <v>50.9924046141035</v>
      </c>
      <c r="CG61" s="1">
        <v>134.974424981933</v>
      </c>
      <c r="CH61" s="1">
        <v>53.7592295842438</v>
      </c>
      <c r="CI61" s="1">
        <v>97.1572273984089</v>
      </c>
      <c r="CJ61" s="1">
        <v>75.0459641953581</v>
      </c>
      <c r="CK61" s="1">
        <v>33.3308813327013</v>
      </c>
      <c r="CL61" s="1">
        <v>87.8694584797543</v>
      </c>
      <c r="CM61" s="1">
        <v>107.235617683709</v>
      </c>
      <c r="CN61" s="1">
        <v>85.6618419446443</v>
      </c>
      <c r="CO61" s="1">
        <v>68.8278934152274</v>
      </c>
      <c r="CP61" s="1">
        <v>86.3461456789462</v>
      </c>
      <c r="CQ61" s="1">
        <v>80.323412077147</v>
      </c>
      <c r="CR61" s="1">
        <v>69.1687025574056</v>
      </c>
      <c r="CS61" s="1">
        <v>56.1997368461207</v>
      </c>
      <c r="CT61" s="1">
        <v>18.4622156054913</v>
      </c>
      <c r="CU61" s="1">
        <v>78.5917138445956</v>
      </c>
      <c r="CV61" s="1">
        <v>25.7678228722205</v>
      </c>
      <c r="CW61" s="1">
        <v>141.174742590019</v>
      </c>
      <c r="CX61" s="1">
        <v>64.6715311042262</v>
      </c>
      <c r="CY61" s="1">
        <v>91.4357121275221</v>
      </c>
      <c r="CZ61" s="1">
        <v>44.2451224022556</v>
      </c>
      <c r="DA61" s="1">
        <v>124.954683035356</v>
      </c>
      <c r="DB61" s="1">
        <v>59.1135680595802</v>
      </c>
      <c r="DC61" s="1">
        <v>52.3280461879205</v>
      </c>
      <c r="DD61" s="1">
        <v>74.6980081985732</v>
      </c>
      <c r="DE61" s="1">
        <v>54.9468639361461</v>
      </c>
      <c r="DF61" s="1">
        <v>55.2231010512865</v>
      </c>
      <c r="DG61" s="1">
        <v>61.8024291215332</v>
      </c>
      <c r="DH61" s="1">
        <v>32.1303914802148</v>
      </c>
      <c r="DI61" s="1">
        <v>51.9271930895354</v>
      </c>
      <c r="DJ61" s="1">
        <v>26.6248815240517</v>
      </c>
      <c r="DK61" s="1">
        <v>64.8714141809449</v>
      </c>
      <c r="DL61" s="1">
        <v>114.961563119719</v>
      </c>
      <c r="DM61" s="1">
        <v>6.36344019016214</v>
      </c>
      <c r="DN61" s="1">
        <v>22.9264686723147</v>
      </c>
      <c r="DO61" s="1">
        <v>9.95075693984714</v>
      </c>
      <c r="DP61" s="1">
        <v>164.585612416204</v>
      </c>
      <c r="DQ61" s="1">
        <v>29.8330405721226</v>
      </c>
      <c r="DR61" s="1">
        <v>164.362631948371</v>
      </c>
      <c r="DS61" s="1">
        <v>92.222840046077</v>
      </c>
      <c r="DT61" s="1">
        <v>19.0108515190214</v>
      </c>
      <c r="DU61" s="1">
        <v>57.6206095514835</v>
      </c>
      <c r="DW61" s="1">
        <v>141.510627089064</v>
      </c>
      <c r="DX61" s="1">
        <v>33.8256373713078</v>
      </c>
      <c r="DY61" s="1">
        <v>51.5920020914324</v>
      </c>
      <c r="DZ61" s="1">
        <v>31.3743170992852</v>
      </c>
      <c r="EA61" s="1">
        <v>25.8380051081628</v>
      </c>
      <c r="EB61" s="1">
        <v>32.1723656160887</v>
      </c>
      <c r="EC61" s="1">
        <v>52.3246872407949</v>
      </c>
      <c r="ED61" s="1">
        <v>82.4387083676565</v>
      </c>
      <c r="EE61" s="1">
        <v>55.3680643292267</v>
      </c>
      <c r="EF61" s="1">
        <v>149.819709507943</v>
      </c>
      <c r="EG61" s="1">
        <v>263.091293194899</v>
      </c>
      <c r="EH61" s="1">
        <v>25.4520172815295</v>
      </c>
      <c r="EI61" s="1">
        <v>66.7758905379796</v>
      </c>
      <c r="EJ61" s="1">
        <v>9.31476507453052</v>
      </c>
      <c r="EK61" s="1">
        <v>147.391990533505</v>
      </c>
      <c r="EL61" s="1">
        <v>43.6554708753723</v>
      </c>
      <c r="EM61" s="1">
        <v>36.8894417599384</v>
      </c>
      <c r="EN61" s="1">
        <v>120.007132998826</v>
      </c>
      <c r="EO61" s="1">
        <v>17.7513202979179</v>
      </c>
      <c r="EP61" s="1">
        <v>37.440839372558</v>
      </c>
      <c r="EQ61" s="1">
        <v>14.2411463375884</v>
      </c>
      <c r="ER61" s="1">
        <v>93.9888667586214</v>
      </c>
      <c r="ES61" s="1">
        <v>284.718812203275</v>
      </c>
      <c r="ET61" s="1">
        <v>84.9154991224089</v>
      </c>
      <c r="EU61" s="1">
        <v>70.5402223212527</v>
      </c>
      <c r="EV61" s="1">
        <v>113.89967274347</v>
      </c>
      <c r="EW61" s="1">
        <v>40.4639192390451</v>
      </c>
      <c r="EX61" s="1">
        <v>192.281027097372</v>
      </c>
      <c r="EY61" s="1">
        <v>30.4683241949053</v>
      </c>
      <c r="EZ61" s="1">
        <v>17.2104258085348</v>
      </c>
      <c r="FA61" s="1">
        <v>21.1546550954477</v>
      </c>
      <c r="FB61" s="1">
        <v>23.6802240237406</v>
      </c>
      <c r="FC61" s="1">
        <v>162.956666645251</v>
      </c>
      <c r="FD61" s="1">
        <v>110.928186598396</v>
      </c>
      <c r="FE61" s="1">
        <v>12.9892022429585</v>
      </c>
      <c r="FF61" s="1">
        <v>27.3002785966381</v>
      </c>
      <c r="FG61" s="1">
        <v>115.193031112435</v>
      </c>
      <c r="FH61" s="1">
        <v>23.0737443654799</v>
      </c>
      <c r="FI61" s="1">
        <v>83.6535835340525</v>
      </c>
      <c r="FJ61" s="1">
        <v>45.0115950451576</v>
      </c>
      <c r="FK61" s="1">
        <v>11.6481643407494</v>
      </c>
      <c r="FL61" s="1">
        <v>11.7956081491124</v>
      </c>
      <c r="FM61" s="1">
        <v>83.0619388343078</v>
      </c>
      <c r="FN61" s="1">
        <v>92.7084869174551</v>
      </c>
      <c r="FO61" s="1">
        <v>11.0633539249173</v>
      </c>
      <c r="FP61" s="1">
        <v>61.892894744873</v>
      </c>
      <c r="FQ61" s="1">
        <v>40.2374575731843</v>
      </c>
      <c r="FR61" s="1">
        <v>25.0716208934272</v>
      </c>
      <c r="FS61" s="1">
        <v>44.0850069138091</v>
      </c>
      <c r="FT61" s="1">
        <v>36.7033962207148</v>
      </c>
      <c r="FU61" s="1">
        <v>111.224234447739</v>
      </c>
      <c r="FV61" s="1">
        <v>103.310480241208</v>
      </c>
      <c r="FW61" s="1">
        <v>236.718674391817</v>
      </c>
      <c r="FX61" s="1">
        <v>81.142486297227</v>
      </c>
      <c r="FY61" s="1">
        <v>9.31774276511437</v>
      </c>
      <c r="FZ61" s="1">
        <v>46.2713307947389</v>
      </c>
      <c r="GA61" s="1">
        <v>58.9214890909309</v>
      </c>
      <c r="GB61" s="1">
        <v>185.767512187994</v>
      </c>
      <c r="GC61" s="1">
        <v>104.14653779723</v>
      </c>
      <c r="GD61" s="1">
        <v>26.8128778508848</v>
      </c>
      <c r="GE61" s="1">
        <v>156.847503566222</v>
      </c>
      <c r="GF61" s="1">
        <v>32.3767591352186</v>
      </c>
      <c r="GG61" s="1">
        <v>111.179905958261</v>
      </c>
      <c r="GH61" s="1">
        <v>136.316116885495</v>
      </c>
      <c r="GI61" s="1">
        <v>36.8392935452924</v>
      </c>
      <c r="GJ61" s="1">
        <v>79.1994814942194</v>
      </c>
      <c r="GK61" s="1">
        <v>32.5891420138222</v>
      </c>
      <c r="GL61" s="1">
        <v>118.412631586978</v>
      </c>
      <c r="GM61" s="1">
        <v>65.5475067691596</v>
      </c>
      <c r="GN61" s="1">
        <v>74.7305857967375</v>
      </c>
      <c r="GO61" s="1">
        <v>128.727483283423</v>
      </c>
      <c r="GP61" s="1">
        <v>26.5647368682058</v>
      </c>
      <c r="GQ61" s="1">
        <v>31.8637818117713</v>
      </c>
      <c r="GR61" s="1">
        <v>28.4478737924043</v>
      </c>
      <c r="GS61" s="1">
        <v>49.0415791940517</v>
      </c>
      <c r="GT61" s="1">
        <v>60.3699555577232</v>
      </c>
      <c r="GU61" s="1">
        <v>33.3649259217169</v>
      </c>
      <c r="GV61" s="1">
        <v>98.6930521642116</v>
      </c>
      <c r="GW61" s="1">
        <v>112.597248717754</v>
      </c>
      <c r="GX61" s="1">
        <v>123.173049939909</v>
      </c>
      <c r="GY61" s="1">
        <v>33.1925091480299</v>
      </c>
      <c r="GZ61" s="1">
        <v>25.764646158299</v>
      </c>
      <c r="HA61" s="1">
        <v>38.5722539441879</v>
      </c>
      <c r="HB61" s="1">
        <v>27.6989789849447</v>
      </c>
      <c r="HC61" s="1">
        <v>265.80605195698</v>
      </c>
      <c r="HD61" s="1">
        <v>21.637559402157</v>
      </c>
      <c r="HE61" s="1">
        <v>68.0626876351034</v>
      </c>
      <c r="HF61" s="1">
        <v>229.248816991703</v>
      </c>
      <c r="HG61" s="1">
        <v>33.6371894530524</v>
      </c>
      <c r="HH61" s="1">
        <v>135.72708569619</v>
      </c>
      <c r="HI61" s="1">
        <v>52.0370211481889</v>
      </c>
      <c r="HJ61" s="1">
        <v>71.2807689426764</v>
      </c>
      <c r="HK61" s="1">
        <v>48.2591145543822</v>
      </c>
      <c r="HL61" s="1">
        <v>3.58433095548412</v>
      </c>
      <c r="HM61" s="1">
        <v>11.2428809941006</v>
      </c>
      <c r="HN61" s="1">
        <v>38.400534426078</v>
      </c>
      <c r="HO61" s="1">
        <v>59.6592861545846</v>
      </c>
      <c r="HP61" s="1">
        <v>41.9970463459685</v>
      </c>
      <c r="HQ61" s="1">
        <v>341.752369127776</v>
      </c>
      <c r="HR61" s="1">
        <v>55.788876696131</v>
      </c>
      <c r="HS61" s="1">
        <v>55.8630908082294</v>
      </c>
      <c r="HT61" s="1">
        <v>29.8292830503192</v>
      </c>
      <c r="HU61" s="1">
        <v>43.8737342152105</v>
      </c>
      <c r="HV61" s="1">
        <v>95.4539650361635</v>
      </c>
      <c r="HW61" s="1">
        <v>31.5698590046749</v>
      </c>
      <c r="HX61" s="1">
        <v>34.6822120440444</v>
      </c>
      <c r="HY61" s="1">
        <v>79.1694012309821</v>
      </c>
      <c r="HZ61" s="1">
        <v>52.0562191484545</v>
      </c>
      <c r="IA61" s="1">
        <v>139.759305877552</v>
      </c>
      <c r="IB61" s="1">
        <v>24.1487774778223</v>
      </c>
      <c r="IC61" s="1">
        <v>53.5902400726725</v>
      </c>
      <c r="ID61" s="1">
        <v>55.1290643299491</v>
      </c>
      <c r="IE61" s="1">
        <v>96.0368994049578</v>
      </c>
      <c r="IF61" s="1">
        <v>35.3507709856053</v>
      </c>
      <c r="IG61" s="1">
        <v>69.2630252449023</v>
      </c>
      <c r="IH61" s="1">
        <v>91.0257322373587</v>
      </c>
      <c r="II61" s="1">
        <v>22.578263461513</v>
      </c>
      <c r="IJ61" s="1">
        <v>61.8322140356125</v>
      </c>
      <c r="IK61" s="1">
        <v>160.23948398594</v>
      </c>
      <c r="IL61" s="1">
        <v>68.0120754831692</v>
      </c>
      <c r="IM61" s="1">
        <v>30.0620880484085</v>
      </c>
      <c r="IN61" s="1">
        <v>49.1392974002654</v>
      </c>
      <c r="IO61" s="1">
        <v>369.353423269171</v>
      </c>
      <c r="IP61" s="1">
        <v>10.9313755823443</v>
      </c>
      <c r="IQ61" s="1">
        <v>91.4031052543176</v>
      </c>
      <c r="IR61" s="1">
        <v>140.005986697612</v>
      </c>
      <c r="IS61" s="1">
        <v>264.684248433743</v>
      </c>
      <c r="IT61" s="1">
        <v>75.7810712627249</v>
      </c>
      <c r="IU61" s="1">
        <v>66.7634067347274</v>
      </c>
      <c r="IV61" s="1">
        <v>57.0163416968165</v>
      </c>
      <c r="IW61" s="1">
        <v>37.7382234924465</v>
      </c>
      <c r="IX61" s="1">
        <v>123.178812772797</v>
      </c>
      <c r="IY61" s="1">
        <v>81.7637950247271</v>
      </c>
      <c r="IZ61" s="1">
        <v>33.4896517406717</v>
      </c>
      <c r="JA61" s="1">
        <v>126.337219857107</v>
      </c>
      <c r="JB61" s="1">
        <v>35.9979681543309</v>
      </c>
      <c r="JC61" s="1">
        <v>126.797646456779</v>
      </c>
      <c r="JD61" s="1">
        <v>160.546328986552</v>
      </c>
      <c r="JE61" s="1">
        <v>46.630955886944</v>
      </c>
      <c r="JF61" s="1">
        <v>52.1055218640674</v>
      </c>
      <c r="JG61" s="1">
        <v>30.1654845674625</v>
      </c>
      <c r="JH61" s="1">
        <v>162.199493278192</v>
      </c>
      <c r="JI61" s="1">
        <v>103.031908133839</v>
      </c>
      <c r="JJ61" s="1">
        <v>152.348536833179</v>
      </c>
      <c r="JK61" s="1">
        <v>54.4206785219606</v>
      </c>
      <c r="JL61" s="1">
        <v>13.8951674154412</v>
      </c>
      <c r="JM61" s="1">
        <v>51.9536979240375</v>
      </c>
      <c r="JN61" s="1">
        <v>66.6147908152875</v>
      </c>
      <c r="JO61" s="1">
        <v>57.099640975296</v>
      </c>
      <c r="JP61" s="1">
        <v>41.3619014070107</v>
      </c>
      <c r="JQ61" s="1">
        <v>227.986916240136</v>
      </c>
      <c r="JR61" s="1">
        <v>29.5255330222007</v>
      </c>
      <c r="JS61" s="1">
        <v>73.0954190776701</v>
      </c>
      <c r="JT61" s="1">
        <v>105.585753342929</v>
      </c>
      <c r="JU61" s="1">
        <v>46.4521177778718</v>
      </c>
      <c r="JV61" s="1">
        <v>79.5817707814647</v>
      </c>
      <c r="JW61" s="1">
        <v>48.835866944107</v>
      </c>
      <c r="JX61" s="1">
        <v>236.710166780041</v>
      </c>
      <c r="JY61" s="1">
        <v>125.029070116915</v>
      </c>
      <c r="JZ61" s="1">
        <v>81.5270758585242</v>
      </c>
      <c r="KA61" s="1">
        <v>37.652144714731</v>
      </c>
      <c r="KB61" s="1">
        <v>128.479506852434</v>
      </c>
      <c r="KC61" s="1">
        <v>57.3823174051461</v>
      </c>
      <c r="KD61" s="1">
        <v>93.8235911110177</v>
      </c>
      <c r="KE61" s="1">
        <v>151.446841591283</v>
      </c>
      <c r="KF61" s="1">
        <v>168.346051667866</v>
      </c>
      <c r="KG61" s="1">
        <v>47.5560643561204</v>
      </c>
      <c r="KH61" s="1">
        <v>40.4181509745598</v>
      </c>
      <c r="KI61" s="1">
        <v>186.958155983373</v>
      </c>
      <c r="KJ61" s="1">
        <v>56.0820129144555</v>
      </c>
      <c r="KK61" s="1">
        <v>37.1137106949374</v>
      </c>
      <c r="KL61" s="1">
        <v>59.696196017541</v>
      </c>
      <c r="KM61" s="1">
        <v>58.0775687039037</v>
      </c>
      <c r="KN61" s="1">
        <v>40.0779725864027</v>
      </c>
      <c r="KO61" s="1">
        <v>81.2028696099778</v>
      </c>
      <c r="KP61" s="1">
        <v>16.129487693087</v>
      </c>
      <c r="KQ61" s="1">
        <v>27.8935318925397</v>
      </c>
      <c r="KR61" s="1">
        <v>18.7121087178734</v>
      </c>
      <c r="KS61" s="1">
        <v>97.9389477155802</v>
      </c>
      <c r="KT61" s="1">
        <v>42.999174689772</v>
      </c>
      <c r="KU61" s="1">
        <v>55.0692306893041</v>
      </c>
      <c r="KV61" s="1">
        <v>61.1868818351129</v>
      </c>
      <c r="KW61" s="1">
        <v>81.0249188973446</v>
      </c>
      <c r="KX61" s="1">
        <v>99.3267242656593</v>
      </c>
      <c r="KY61" s="1">
        <v>82.8815342513344</v>
      </c>
      <c r="KZ61" s="1">
        <v>13.0496274262355</v>
      </c>
      <c r="LA61" s="1">
        <v>52.4160550536703</v>
      </c>
      <c r="LB61" s="1">
        <v>50.3006273705086</v>
      </c>
      <c r="LC61" s="1">
        <v>57.5927381005286</v>
      </c>
      <c r="LD61" s="1">
        <v>33.9271209147193</v>
      </c>
      <c r="LE61" s="1">
        <v>87.8405694636506</v>
      </c>
      <c r="LF61" s="1">
        <v>34.6663460088287</v>
      </c>
      <c r="LG61" s="1">
        <v>30.8788781196579</v>
      </c>
      <c r="LH61" s="1">
        <v>41.0202286085415</v>
      </c>
      <c r="LI61" s="1">
        <v>16.2216371690782</v>
      </c>
      <c r="LJ61" s="1">
        <v>74.6860524227745</v>
      </c>
      <c r="LK61" s="1">
        <v>207.879201414503</v>
      </c>
      <c r="LL61" s="1">
        <v>49.7915673453484</v>
      </c>
      <c r="LM61" s="1">
        <v>95.8381360942807</v>
      </c>
      <c r="LN61" s="1">
        <v>251.020082984963</v>
      </c>
      <c r="LO61" s="1">
        <v>20.3982274672561</v>
      </c>
      <c r="LP61" s="1">
        <v>136.822608839257</v>
      </c>
      <c r="LQ61" s="1">
        <v>43.8430879330537</v>
      </c>
      <c r="LR61" s="1">
        <v>27.0626315568623</v>
      </c>
      <c r="LS61" s="1">
        <v>28.1766566109282</v>
      </c>
      <c r="LT61" s="1">
        <v>12.6066103155087</v>
      </c>
      <c r="LU61" s="1">
        <v>18.2655839682691</v>
      </c>
      <c r="LV61" s="1">
        <v>26.1521032330798</v>
      </c>
      <c r="LW61" s="1">
        <v>45.335298207434</v>
      </c>
      <c r="LX61" s="1">
        <v>23.727462576746</v>
      </c>
      <c r="LZ61" s="1">
        <v>168.401566079866</v>
      </c>
      <c r="MA61" s="1">
        <v>36.4252752799234</v>
      </c>
      <c r="MB61" s="1">
        <v>16.2484983473123</v>
      </c>
      <c r="MC61" s="1">
        <v>14.4395757799902</v>
      </c>
      <c r="MD61" s="1">
        <v>3.96453035765903</v>
      </c>
      <c r="ME61" s="1">
        <v>25.2027895823906</v>
      </c>
      <c r="MF61" s="1">
        <v>24.7237787448264</v>
      </c>
      <c r="MG61" s="1">
        <v>20.6620691171617</v>
      </c>
      <c r="MH61" s="1">
        <v>44.5967067780451</v>
      </c>
      <c r="MI61" s="1">
        <v>12.0050313769033</v>
      </c>
      <c r="MJ61" s="1">
        <v>19.8360526436254</v>
      </c>
      <c r="MK61" s="1">
        <v>31.3947879450131</v>
      </c>
      <c r="ML61" s="1">
        <v>40.5686232228822</v>
      </c>
      <c r="MM61" s="1">
        <v>40.460563825538</v>
      </c>
    </row>
    <row r="62">
      <c r="A62" s="1">
        <v>2019.0</v>
      </c>
      <c r="B62" s="1">
        <v>1.0</v>
      </c>
      <c r="C62" s="1">
        <v>36.7456754159106</v>
      </c>
      <c r="D62" s="1">
        <v>65.5033704361494</v>
      </c>
      <c r="E62" s="1">
        <v>62.7118595001382</v>
      </c>
      <c r="F62" s="1">
        <v>134.858958048895</v>
      </c>
      <c r="G62" s="1">
        <v>237.495000203451</v>
      </c>
      <c r="H62" s="1">
        <v>80.07378215502</v>
      </c>
      <c r="I62" s="1">
        <v>36.4295668801909</v>
      </c>
      <c r="J62" s="1">
        <v>117.180445101658</v>
      </c>
      <c r="K62" s="1">
        <v>136.024524325416</v>
      </c>
      <c r="L62" s="1">
        <v>55.8975556333583</v>
      </c>
      <c r="M62" s="1">
        <v>60.8443512541829</v>
      </c>
      <c r="N62" s="1">
        <v>12.687848902772</v>
      </c>
      <c r="O62" s="1">
        <v>40.2326907751322</v>
      </c>
      <c r="P62" s="1">
        <v>35.7002647398594</v>
      </c>
      <c r="Q62" s="1">
        <v>83.3363097855502</v>
      </c>
      <c r="R62" s="1">
        <v>63.1290476662772</v>
      </c>
      <c r="S62" s="1">
        <v>73.0144932685924</v>
      </c>
      <c r="T62" s="1">
        <v>76.5382870982547</v>
      </c>
      <c r="U62" s="1">
        <v>33.0280993414532</v>
      </c>
      <c r="V62" s="1">
        <v>67.3391552006742</v>
      </c>
      <c r="W62" s="1">
        <v>164.19604816346</v>
      </c>
      <c r="X62" s="1">
        <v>102.98782774726</v>
      </c>
      <c r="Y62" s="1">
        <v>140.741705574033</v>
      </c>
      <c r="Z62" s="1">
        <v>81.8094404311407</v>
      </c>
      <c r="AA62" s="1">
        <v>142.237606348188</v>
      </c>
      <c r="AB62" s="1">
        <v>26.7842686852154</v>
      </c>
      <c r="AC62" s="1">
        <v>137.469946640259</v>
      </c>
      <c r="AD62" s="1">
        <v>19.3215887111675</v>
      </c>
      <c r="AE62" s="1">
        <v>68.4086546026536</v>
      </c>
      <c r="AF62" s="1">
        <v>147.210065811382</v>
      </c>
      <c r="AG62" s="1">
        <v>85.3941995540716</v>
      </c>
      <c r="AH62" s="1">
        <v>91.1451993965296</v>
      </c>
      <c r="AI62" s="1">
        <v>830.129286993118</v>
      </c>
      <c r="AJ62" s="1">
        <v>341.603725668647</v>
      </c>
      <c r="AK62" s="1">
        <v>23.6307743034821</v>
      </c>
      <c r="AL62" s="1">
        <v>61.039493670024</v>
      </c>
      <c r="AM62" s="1">
        <v>45.8312897986626</v>
      </c>
      <c r="AN62" s="1">
        <v>207.877520446618</v>
      </c>
      <c r="AO62" s="1">
        <v>23.2947159680237</v>
      </c>
      <c r="AP62" s="1">
        <v>42.2398366447393</v>
      </c>
      <c r="AQ62" s="1">
        <v>328.347618466332</v>
      </c>
      <c r="AR62" s="1">
        <v>41.7693531471613</v>
      </c>
      <c r="AS62" s="2">
        <v>1713.33803676648</v>
      </c>
      <c r="AT62" s="1">
        <v>344.743740559142</v>
      </c>
      <c r="AU62" s="1">
        <v>39.2867873145897</v>
      </c>
      <c r="AV62" s="1">
        <v>199.311904543922</v>
      </c>
      <c r="AW62" s="1">
        <v>36.1442857469831</v>
      </c>
      <c r="AX62" s="1">
        <v>31.0431432794964</v>
      </c>
      <c r="AY62" s="1">
        <v>90.2314176074932</v>
      </c>
      <c r="AZ62" s="1">
        <v>47.8345273266542</v>
      </c>
      <c r="BA62" s="1">
        <v>17.0199069946993</v>
      </c>
      <c r="BB62" s="1">
        <v>39.4391371901208</v>
      </c>
      <c r="BC62" s="1">
        <v>113.361880953276</v>
      </c>
      <c r="BD62" s="1">
        <v>116.943620235746</v>
      </c>
      <c r="BE62" s="1">
        <v>42.5747619810559</v>
      </c>
      <c r="BF62" s="1">
        <v>85.4549883253677</v>
      </c>
      <c r="BG62" s="1">
        <v>50.544764998447</v>
      </c>
      <c r="BH62" s="1">
        <v>37.1573850000993</v>
      </c>
      <c r="BI62" s="1">
        <v>73.4019673780918</v>
      </c>
      <c r="BJ62" s="1">
        <v>180.248024707598</v>
      </c>
      <c r="BK62" s="1">
        <v>66.6208315991645</v>
      </c>
      <c r="BL62" s="1">
        <v>53.2834619231144</v>
      </c>
      <c r="BM62" s="1">
        <v>127.774376808514</v>
      </c>
      <c r="BN62" s="1">
        <v>30.7918169979023</v>
      </c>
      <c r="BO62" s="1">
        <v>145.258736855608</v>
      </c>
      <c r="BP62" s="1">
        <v>10.0926476887294</v>
      </c>
      <c r="BQ62" s="1">
        <v>120.255348689265</v>
      </c>
      <c r="BR62" s="1">
        <v>41.9818493303665</v>
      </c>
      <c r="BS62" s="1">
        <v>24.5605631369166</v>
      </c>
      <c r="BT62" s="1">
        <v>72.0442226195265</v>
      </c>
      <c r="BU62" s="1">
        <v>53.2625854710985</v>
      </c>
      <c r="BV62" s="1">
        <v>190.630334084683</v>
      </c>
      <c r="BW62" s="1">
        <v>28.3865342247423</v>
      </c>
      <c r="BX62" s="1">
        <v>144.963176720691</v>
      </c>
      <c r="BY62" s="1">
        <v>36.869251756034</v>
      </c>
      <c r="BZ62" s="1">
        <v>19.9083662979129</v>
      </c>
      <c r="CA62" s="1">
        <v>38.5035021230606</v>
      </c>
      <c r="CB62" s="1">
        <v>60.53016582818</v>
      </c>
      <c r="CC62" s="1">
        <v>53.9883917924035</v>
      </c>
      <c r="CD62" s="1">
        <v>86.2791201941402</v>
      </c>
      <c r="CE62" s="1">
        <v>53.7891145722155</v>
      </c>
      <c r="CF62" s="1">
        <v>45.7411699983658</v>
      </c>
      <c r="CG62" s="1">
        <v>143.817623825056</v>
      </c>
      <c r="CH62" s="1">
        <v>55.496202433366</v>
      </c>
      <c r="CI62" s="1">
        <v>105.040406263612</v>
      </c>
      <c r="CJ62" s="1">
        <v>74.7326520133963</v>
      </c>
      <c r="CK62" s="1">
        <v>35.1321392934699</v>
      </c>
      <c r="CL62" s="1">
        <v>90.4732373878861</v>
      </c>
      <c r="CM62" s="1">
        <v>108.162268655479</v>
      </c>
      <c r="CN62" s="1">
        <v>95.3161909920828</v>
      </c>
      <c r="CO62" s="1">
        <v>71.404987141608</v>
      </c>
      <c r="CP62" s="1">
        <v>89.2472194123216</v>
      </c>
      <c r="CQ62" s="1">
        <v>78.028037779778</v>
      </c>
      <c r="CR62" s="1">
        <v>66.7684217214794</v>
      </c>
      <c r="CS62" s="1">
        <v>55.4564286186582</v>
      </c>
      <c r="CT62" s="1">
        <v>19.1192707694177</v>
      </c>
      <c r="CU62" s="1">
        <v>86.3134685101997</v>
      </c>
      <c r="CV62" s="1">
        <v>28.2145190515515</v>
      </c>
      <c r="CW62" s="1">
        <v>141.394482781321</v>
      </c>
      <c r="CX62" s="1">
        <v>61.1099530804013</v>
      </c>
      <c r="CY62" s="1">
        <v>94.4593898745452</v>
      </c>
      <c r="CZ62" s="1">
        <v>43.4533724530429</v>
      </c>
      <c r="DA62" s="1">
        <v>119.449541042129</v>
      </c>
      <c r="DB62" s="1">
        <v>63.157860627754</v>
      </c>
      <c r="DC62" s="1">
        <v>53.4959244105608</v>
      </c>
      <c r="DD62" s="1">
        <v>75.1143284185188</v>
      </c>
      <c r="DE62" s="1">
        <v>54.9583524116705</v>
      </c>
      <c r="DF62" s="1">
        <v>54.2567551961646</v>
      </c>
      <c r="DG62" s="1">
        <v>61.639323841372</v>
      </c>
      <c r="DH62" s="1">
        <v>31.624222854974</v>
      </c>
      <c r="DI62" s="1">
        <v>53.1126189458938</v>
      </c>
      <c r="DJ62" s="1">
        <v>26.4148389207681</v>
      </c>
      <c r="DK62" s="1">
        <v>63.3874865057707</v>
      </c>
      <c r="DL62" s="1">
        <v>113.695780688656</v>
      </c>
      <c r="DM62" s="1">
        <v>6.39606518992316</v>
      </c>
      <c r="DN62" s="1">
        <v>23.8659762753771</v>
      </c>
      <c r="DO62" s="1">
        <v>10.4955691100645</v>
      </c>
      <c r="DP62" s="1">
        <v>154.116047475106</v>
      </c>
      <c r="DQ62" s="1">
        <v>29.9341648891471</v>
      </c>
      <c r="DR62" s="1">
        <v>160.112855820429</v>
      </c>
      <c r="DS62" s="1">
        <v>92.9039582766136</v>
      </c>
      <c r="DT62" s="1">
        <v>20.5321486877096</v>
      </c>
      <c r="DU62" s="1">
        <v>59.0467183646832</v>
      </c>
      <c r="DW62" s="1">
        <v>142.166523624865</v>
      </c>
      <c r="DX62" s="1">
        <v>40.995566501873</v>
      </c>
      <c r="DY62" s="1">
        <v>53.3572663825279</v>
      </c>
      <c r="DZ62" s="1">
        <v>34.2726061130468</v>
      </c>
      <c r="EA62" s="1">
        <v>25.3593219001855</v>
      </c>
      <c r="EB62" s="1">
        <v>33.9407029397711</v>
      </c>
      <c r="EC62" s="1">
        <v>53.7803159415802</v>
      </c>
      <c r="ED62" s="1">
        <v>81.2435052198837</v>
      </c>
      <c r="EE62" s="1">
        <v>57.3829239699285</v>
      </c>
      <c r="EF62" s="1">
        <v>162.337743523162</v>
      </c>
      <c r="EG62" s="1">
        <v>264.525563207607</v>
      </c>
      <c r="EH62" s="1">
        <v>27.0058239996888</v>
      </c>
      <c r="EI62" s="1">
        <v>69.4848863679383</v>
      </c>
      <c r="EJ62" s="1">
        <v>9.76687572702411</v>
      </c>
      <c r="EK62" s="1">
        <v>152.911105974501</v>
      </c>
      <c r="EL62" s="1">
        <v>45.6805578086302</v>
      </c>
      <c r="EM62" s="1">
        <v>39.334353249521</v>
      </c>
      <c r="EN62" s="1">
        <v>122.061250437833</v>
      </c>
      <c r="EO62" s="1">
        <v>17.4853768654097</v>
      </c>
      <c r="EP62" s="1">
        <v>36.3768854269638</v>
      </c>
      <c r="EQ62" s="1">
        <v>14.2398170436814</v>
      </c>
      <c r="ER62" s="1">
        <v>93.2781793799644</v>
      </c>
      <c r="ES62" s="1">
        <v>276.11415868979</v>
      </c>
      <c r="ET62" s="1">
        <v>89.8610739429151</v>
      </c>
      <c r="EU62" s="1">
        <v>68.8905498388826</v>
      </c>
      <c r="EV62" s="1">
        <v>116.091163332391</v>
      </c>
      <c r="EW62" s="1">
        <v>41.020484090409</v>
      </c>
      <c r="EX62" s="1">
        <v>198.367717697656</v>
      </c>
      <c r="EY62" s="1">
        <v>32.1030410121689</v>
      </c>
      <c r="EZ62" s="1">
        <v>17.1926864249223</v>
      </c>
      <c r="FA62" s="1">
        <v>22.4076897337843</v>
      </c>
      <c r="FB62" s="1">
        <v>24.9306322642912</v>
      </c>
      <c r="FC62" s="1">
        <v>168.437460399809</v>
      </c>
      <c r="FD62" s="1">
        <v>113.348830882159</v>
      </c>
      <c r="FE62" s="1">
        <v>13.4125783782679</v>
      </c>
      <c r="FF62" s="1">
        <v>27.7624013751011</v>
      </c>
      <c r="FG62" s="1">
        <v>109.074386245264</v>
      </c>
      <c r="FH62" s="1">
        <v>23.145813190138</v>
      </c>
      <c r="FI62" s="1">
        <v>85.5082035941645</v>
      </c>
      <c r="FJ62" s="1">
        <v>43.9833561022882</v>
      </c>
      <c r="FK62" s="1">
        <v>12.1595529445695</v>
      </c>
      <c r="FL62" s="1">
        <v>12.2201902209685</v>
      </c>
      <c r="FM62" s="1">
        <v>86.8264609238853</v>
      </c>
      <c r="FN62" s="1">
        <v>92.1145612199212</v>
      </c>
      <c r="FO62" s="1">
        <v>11.9613372087167</v>
      </c>
      <c r="FP62" s="1">
        <v>62.3471429007394</v>
      </c>
      <c r="FQ62" s="1">
        <v>39.2838593487804</v>
      </c>
      <c r="FR62" s="1">
        <v>24.8765514003937</v>
      </c>
      <c r="FS62" s="1">
        <v>45.3742961699508</v>
      </c>
      <c r="FT62" s="1">
        <v>39.8504195772343</v>
      </c>
      <c r="FU62" s="1">
        <v>110.012879302265</v>
      </c>
      <c r="FV62" s="1">
        <v>106.157154444902</v>
      </c>
      <c r="FW62" s="1">
        <v>236.366256515089</v>
      </c>
      <c r="FX62" s="1">
        <v>84.1358631576404</v>
      </c>
      <c r="FY62" s="1">
        <v>9.97691619576872</v>
      </c>
      <c r="FZ62" s="1">
        <v>47.4319349415436</v>
      </c>
      <c r="GA62" s="1">
        <v>60.3941402637166</v>
      </c>
      <c r="GB62" s="1">
        <v>190.159416777971</v>
      </c>
      <c r="GC62" s="1">
        <v>104.17208997711</v>
      </c>
      <c r="GD62" s="1">
        <v>28.6693686585478</v>
      </c>
      <c r="GE62" s="1">
        <v>157.667120117417</v>
      </c>
      <c r="GF62" s="1">
        <v>34.1278339391195</v>
      </c>
      <c r="GG62" s="1">
        <v>115.963645462034</v>
      </c>
      <c r="GH62" s="1">
        <v>142.951942369451</v>
      </c>
      <c r="GI62" s="1">
        <v>36.9563739138228</v>
      </c>
      <c r="GJ62" s="1">
        <v>74.0036970178246</v>
      </c>
      <c r="GK62" s="1">
        <v>35.5971750522141</v>
      </c>
      <c r="GL62" s="1">
        <v>124.611666724795</v>
      </c>
      <c r="GM62" s="1">
        <v>60.33937382874</v>
      </c>
      <c r="GN62" s="1">
        <v>74.6051455155236</v>
      </c>
      <c r="GO62" s="1">
        <v>127.144540257834</v>
      </c>
      <c r="GP62" s="1">
        <v>26.7980953398205</v>
      </c>
      <c r="GQ62" s="1">
        <v>29.5977987617654</v>
      </c>
      <c r="GR62" s="1">
        <v>28.3399399880605</v>
      </c>
      <c r="GS62" s="1">
        <v>51.9659610848256</v>
      </c>
      <c r="GT62" s="1">
        <v>59.5115466357433</v>
      </c>
      <c r="GU62" s="1">
        <v>34.7851349818049</v>
      </c>
      <c r="GV62" s="1">
        <v>98.0659278521007</v>
      </c>
      <c r="GW62" s="1">
        <v>106.340364881416</v>
      </c>
      <c r="GX62" s="1">
        <v>129.985817990439</v>
      </c>
      <c r="GY62" s="1">
        <v>34.3209738177916</v>
      </c>
      <c r="GZ62" s="1">
        <v>25.1113934730666</v>
      </c>
      <c r="HA62" s="1">
        <v>37.8134950612664</v>
      </c>
      <c r="HB62" s="1">
        <v>27.1872919531221</v>
      </c>
      <c r="HC62" s="1">
        <v>324.608335222517</v>
      </c>
      <c r="HD62" s="1">
        <v>21.408628376852</v>
      </c>
      <c r="HE62" s="1">
        <v>72.7897706556636</v>
      </c>
      <c r="HF62" s="1">
        <v>236.51119683172</v>
      </c>
      <c r="HG62" s="1">
        <v>33.7660655675403</v>
      </c>
      <c r="HH62" s="1">
        <v>142.468198895232</v>
      </c>
      <c r="HI62" s="1">
        <v>51.7226546293323</v>
      </c>
      <c r="HJ62" s="1">
        <v>72.4570032435827</v>
      </c>
      <c r="HK62" s="1">
        <v>49.6646982218902</v>
      </c>
      <c r="HL62" s="1">
        <v>3.58025307997142</v>
      </c>
      <c r="HM62" s="1">
        <v>11.4261708923717</v>
      </c>
      <c r="HN62" s="1">
        <v>40.5681753775675</v>
      </c>
      <c r="HO62" s="1">
        <v>60.7009480665723</v>
      </c>
      <c r="HP62" s="1">
        <v>43.8382891466712</v>
      </c>
      <c r="HQ62" s="1">
        <v>342.396668933687</v>
      </c>
      <c r="HR62" s="1">
        <v>56.9202490093373</v>
      </c>
      <c r="HS62" s="1">
        <v>57.2388285399817</v>
      </c>
      <c r="HT62" s="1">
        <v>32.0981982401424</v>
      </c>
      <c r="HU62" s="1">
        <v>42.4179086200312</v>
      </c>
      <c r="HV62" s="1">
        <v>91.9300040315501</v>
      </c>
      <c r="HW62" s="1">
        <v>30.6716230625248</v>
      </c>
      <c r="HX62" s="1">
        <v>37.4743967127915</v>
      </c>
      <c r="HY62" s="1">
        <v>79.2249479018472</v>
      </c>
      <c r="HZ62" s="1">
        <v>52.6575272602608</v>
      </c>
      <c r="IA62" s="1">
        <v>142.397545227737</v>
      </c>
      <c r="IB62" s="1">
        <v>25.51088209057</v>
      </c>
      <c r="IC62" s="1">
        <v>53.7881779939727</v>
      </c>
      <c r="ID62" s="1">
        <v>51.0180921373383</v>
      </c>
      <c r="IE62" s="1">
        <v>97.7167525735565</v>
      </c>
      <c r="IF62" s="1">
        <v>36.3949317130715</v>
      </c>
      <c r="IG62" s="1">
        <v>66.4362097721413</v>
      </c>
      <c r="IH62" s="1">
        <v>91.9802608150629</v>
      </c>
      <c r="II62" s="1">
        <v>22.6642311287905</v>
      </c>
      <c r="IJ62" s="1">
        <v>65.8171629412071</v>
      </c>
      <c r="IK62" s="1">
        <v>158.122053376633</v>
      </c>
      <c r="IL62" s="1">
        <v>72.0736396268426</v>
      </c>
      <c r="IM62" s="1">
        <v>32.0859241067188</v>
      </c>
      <c r="IN62" s="1">
        <v>46.9161006469253</v>
      </c>
      <c r="IO62" s="1">
        <v>404.079999651228</v>
      </c>
      <c r="IP62" s="1">
        <v>11.736040087944</v>
      </c>
      <c r="IQ62" s="1">
        <v>96.4705275582321</v>
      </c>
      <c r="IR62" s="1">
        <v>142.244248472645</v>
      </c>
      <c r="IS62" s="1">
        <v>265.121681471399</v>
      </c>
      <c r="IT62" s="1">
        <v>84.886831138189</v>
      </c>
      <c r="IU62" s="1">
        <v>68.0190671905721</v>
      </c>
      <c r="IV62" s="1">
        <v>57.1577153579556</v>
      </c>
      <c r="IW62" s="1">
        <v>41.387780897238</v>
      </c>
      <c r="IX62" s="1">
        <v>124.539609021957</v>
      </c>
      <c r="IY62" s="1">
        <v>83.8158704047904</v>
      </c>
      <c r="IZ62" s="1">
        <v>35.523718812089</v>
      </c>
      <c r="JA62" s="1">
        <v>136.43201538972</v>
      </c>
      <c r="JB62" s="1">
        <v>36.3739325443945</v>
      </c>
      <c r="JC62" s="1">
        <v>123.644946258867</v>
      </c>
      <c r="JD62" s="1">
        <v>171.564966878711</v>
      </c>
      <c r="JE62" s="1">
        <v>46.3254413263607</v>
      </c>
      <c r="JF62" s="1">
        <v>56.3021894392582</v>
      </c>
      <c r="JG62" s="1">
        <v>31.4845991823979</v>
      </c>
      <c r="JH62" s="1">
        <v>149.906160791543</v>
      </c>
      <c r="JI62" s="1">
        <v>106.92701665268</v>
      </c>
      <c r="JJ62" s="1">
        <v>152.457866155577</v>
      </c>
      <c r="JK62" s="1">
        <v>53.374577092229</v>
      </c>
      <c r="JL62" s="1">
        <v>14.5521762804208</v>
      </c>
      <c r="JM62" s="1">
        <v>53.5182163716869</v>
      </c>
      <c r="JN62" s="1">
        <v>70.0564671450472</v>
      </c>
      <c r="JO62" s="1">
        <v>59.9900839044721</v>
      </c>
      <c r="JP62" s="1">
        <v>43.7488683384694</v>
      </c>
      <c r="JQ62" s="1">
        <v>231.122025023989</v>
      </c>
      <c r="JR62" s="1">
        <v>30.4033068694543</v>
      </c>
      <c r="JS62" s="1">
        <v>74.0002563688196</v>
      </c>
      <c r="JT62" s="1">
        <v>106.215464518669</v>
      </c>
      <c r="JU62" s="1">
        <v>49.7471754399864</v>
      </c>
      <c r="JV62" s="1">
        <v>82.5183740007135</v>
      </c>
      <c r="JW62" s="1">
        <v>48.6374426516567</v>
      </c>
      <c r="JX62" s="1">
        <v>233.501615089106</v>
      </c>
      <c r="JY62" s="1">
        <v>133.351117978331</v>
      </c>
      <c r="JZ62" s="1">
        <v>80.6920754094223</v>
      </c>
      <c r="KA62" s="1">
        <v>38.1601221807778</v>
      </c>
      <c r="KB62" s="1">
        <v>130.790791846992</v>
      </c>
      <c r="KC62" s="1">
        <v>61.4846773406794</v>
      </c>
      <c r="KD62" s="1">
        <v>95.9485621416899</v>
      </c>
      <c r="KE62" s="1">
        <v>159.022617885045</v>
      </c>
      <c r="KF62" s="1">
        <v>183.467381795247</v>
      </c>
      <c r="KG62" s="1">
        <v>46.9955450849713</v>
      </c>
      <c r="KH62" s="1">
        <v>40.8371493376293</v>
      </c>
      <c r="KI62" s="1">
        <v>205.073334103539</v>
      </c>
      <c r="KJ62" s="1">
        <v>52.4096453181417</v>
      </c>
      <c r="KK62" s="1">
        <v>37.417040733592</v>
      </c>
      <c r="KL62" s="1">
        <v>57.8400622601708</v>
      </c>
      <c r="KM62" s="1">
        <v>58.7315700985661</v>
      </c>
      <c r="KN62" s="1">
        <v>40.9065435452577</v>
      </c>
      <c r="KO62" s="1">
        <v>84.0402313777662</v>
      </c>
      <c r="KP62" s="1">
        <v>17.7933483639129</v>
      </c>
      <c r="KQ62" s="1">
        <v>29.0126636051234</v>
      </c>
      <c r="KR62" s="1">
        <v>19.1074333424537</v>
      </c>
      <c r="KS62" s="1">
        <v>105.825205643006</v>
      </c>
      <c r="KT62" s="1">
        <v>41.6099221837676</v>
      </c>
      <c r="KU62" s="1">
        <v>53.5661261874023</v>
      </c>
      <c r="KV62" s="1">
        <v>63.899705704162</v>
      </c>
      <c r="KW62" s="1">
        <v>82.0699932434948</v>
      </c>
      <c r="KX62" s="1">
        <v>96.8555780310732</v>
      </c>
      <c r="KY62" s="1">
        <v>80.7989349378834</v>
      </c>
      <c r="KZ62" s="1">
        <v>12.8493250126132</v>
      </c>
      <c r="LA62" s="1">
        <v>57.1613044927588</v>
      </c>
      <c r="LB62" s="1">
        <v>51.5310541854858</v>
      </c>
      <c r="LC62" s="1">
        <v>59.6676852923047</v>
      </c>
      <c r="LD62" s="1">
        <v>37.0514651699618</v>
      </c>
      <c r="LE62" s="1">
        <v>94.1981020140515</v>
      </c>
      <c r="LF62" s="1">
        <v>37.0632180334971</v>
      </c>
      <c r="LG62" s="1">
        <v>33.2143329685889</v>
      </c>
      <c r="LH62" s="1">
        <v>42.8736473940765</v>
      </c>
      <c r="LI62" s="1">
        <v>15.3919168380762</v>
      </c>
      <c r="LJ62" s="1">
        <v>76.8111901056199</v>
      </c>
      <c r="LK62" s="1">
        <v>207.29031584112</v>
      </c>
      <c r="LL62" s="1">
        <v>48.4766393910748</v>
      </c>
      <c r="LM62" s="1">
        <v>102.549237413843</v>
      </c>
      <c r="LN62" s="1">
        <v>244.449068061224</v>
      </c>
      <c r="LO62" s="1">
        <v>21.1964193070845</v>
      </c>
      <c r="LP62" s="1">
        <v>144.435644024936</v>
      </c>
      <c r="LQ62" s="1">
        <v>45.7292112874791</v>
      </c>
      <c r="LR62" s="1">
        <v>26.9269046329317</v>
      </c>
      <c r="LS62" s="1">
        <v>29.5498183473918</v>
      </c>
      <c r="LT62" s="1">
        <v>12.5832322722834</v>
      </c>
      <c r="LU62" s="1">
        <v>18.9504554650936</v>
      </c>
      <c r="LV62" s="1">
        <v>27.2141237122153</v>
      </c>
      <c r="LW62" s="1">
        <v>38.2666021619842</v>
      </c>
      <c r="LX62" s="1">
        <v>25.687146821187</v>
      </c>
      <c r="LZ62" s="1">
        <v>169.274455384321</v>
      </c>
      <c r="MA62" s="1">
        <v>35.9660662435052</v>
      </c>
      <c r="MB62" s="1">
        <v>16.5695405664068</v>
      </c>
      <c r="MC62" s="1">
        <v>15.7537640418446</v>
      </c>
      <c r="MD62" s="1">
        <v>3.99242883777933</v>
      </c>
      <c r="ME62" s="1">
        <v>24.9036661789593</v>
      </c>
      <c r="MF62" s="1">
        <v>13.620925226868</v>
      </c>
      <c r="MG62" s="1">
        <v>19.9789655074722</v>
      </c>
      <c r="MH62" s="1">
        <v>48.184038288552</v>
      </c>
      <c r="MI62" s="1">
        <v>11.3831268799565</v>
      </c>
      <c r="MJ62" s="1">
        <v>19.7114285060338</v>
      </c>
      <c r="MK62" s="1">
        <v>31.7424096741641</v>
      </c>
      <c r="ML62" s="1">
        <v>39.3550794946073</v>
      </c>
      <c r="MM62" s="1">
        <v>38.6254655318047</v>
      </c>
    </row>
    <row r="63">
      <c r="A63" s="1">
        <v>2019.0</v>
      </c>
      <c r="B63" s="1">
        <v>2.0</v>
      </c>
      <c r="C63" s="1">
        <v>41.0951677037129</v>
      </c>
      <c r="D63" s="1">
        <v>61.1821882448425</v>
      </c>
      <c r="E63" s="1">
        <v>67.205093960677</v>
      </c>
      <c r="F63" s="1">
        <v>145.157553154032</v>
      </c>
      <c r="G63" s="1">
        <v>257.524211682771</v>
      </c>
      <c r="H63" s="1">
        <v>92.840836753038</v>
      </c>
      <c r="I63" s="1">
        <v>36.0054936942852</v>
      </c>
      <c r="J63" s="1">
        <v>131.001537795883</v>
      </c>
      <c r="K63" s="1">
        <v>157.606840836374</v>
      </c>
      <c r="L63" s="1">
        <v>59.1231687739531</v>
      </c>
      <c r="M63" s="1">
        <v>65.0785103584726</v>
      </c>
      <c r="N63" s="1">
        <v>14.2459437484026</v>
      </c>
      <c r="O63" s="1">
        <v>42.2751706155119</v>
      </c>
      <c r="P63" s="1">
        <v>36.7658125272605</v>
      </c>
      <c r="Q63" s="1">
        <v>87.8868834364304</v>
      </c>
      <c r="R63" s="1">
        <v>68.7476314745451</v>
      </c>
      <c r="S63" s="1">
        <v>80.4317731120519</v>
      </c>
      <c r="T63" s="1">
        <v>83.406535075403</v>
      </c>
      <c r="U63" s="1">
        <v>37.1174280091479</v>
      </c>
      <c r="V63" s="1">
        <v>74.3314048523678</v>
      </c>
      <c r="W63" s="1">
        <v>157.07499193963</v>
      </c>
      <c r="X63" s="1">
        <v>115.28157796216</v>
      </c>
      <c r="Y63" s="1">
        <v>149.939257460875</v>
      </c>
      <c r="Z63" s="1">
        <v>81.326750102796</v>
      </c>
      <c r="AA63" s="1">
        <v>162.198380443055</v>
      </c>
      <c r="AB63" s="1">
        <v>28.3777043613626</v>
      </c>
      <c r="AC63" s="1">
        <v>150.393130998191</v>
      </c>
      <c r="AD63" s="1">
        <v>21.6097973735316</v>
      </c>
      <c r="AE63" s="1">
        <v>78.9036155949302</v>
      </c>
      <c r="AF63" s="1">
        <v>158.752930162943</v>
      </c>
      <c r="AG63" s="1">
        <v>94.8684118589858</v>
      </c>
      <c r="AH63" s="1">
        <v>97.6157967440693</v>
      </c>
      <c r="AI63" s="1">
        <v>895.66131431178</v>
      </c>
      <c r="AJ63" s="1">
        <v>403.45381214369</v>
      </c>
      <c r="AK63" s="1">
        <v>24.9159821982923</v>
      </c>
      <c r="AL63" s="1">
        <v>65.4476665597039</v>
      </c>
      <c r="AM63" s="1">
        <v>48.8449774896949</v>
      </c>
      <c r="AN63" s="1">
        <v>220.951503515592</v>
      </c>
      <c r="AO63" s="1">
        <v>23.9695592243518</v>
      </c>
      <c r="AP63" s="1">
        <v>44.2205388349114</v>
      </c>
      <c r="AQ63" s="1">
        <v>326.265526219418</v>
      </c>
      <c r="AR63" s="1">
        <v>43.9817283078559</v>
      </c>
      <c r="AS63" s="2">
        <v>1871.80241122365</v>
      </c>
      <c r="AT63" s="1">
        <v>365.511765623814</v>
      </c>
      <c r="AU63" s="1">
        <v>40.9261820552547</v>
      </c>
      <c r="AV63" s="1">
        <v>204.59236907959</v>
      </c>
      <c r="AW63" s="1">
        <v>39.3949999558298</v>
      </c>
      <c r="AX63" s="1">
        <v>32.627503347294</v>
      </c>
      <c r="AY63" s="1">
        <v>100.784032010422</v>
      </c>
      <c r="AZ63" s="1">
        <v>51.4956044833522</v>
      </c>
      <c r="BA63" s="1">
        <v>18.4737839621922</v>
      </c>
      <c r="BB63" s="1">
        <v>44.4469338729003</v>
      </c>
      <c r="BC63" s="1">
        <v>117.295639842094</v>
      </c>
      <c r="BD63" s="1">
        <v>119.171418049392</v>
      </c>
      <c r="BE63" s="1">
        <v>48.5031579670153</v>
      </c>
      <c r="BF63" s="1">
        <v>92.6577966228467</v>
      </c>
      <c r="BG63" s="1">
        <v>54.9573076352207</v>
      </c>
      <c r="BH63" s="1">
        <v>37.0099906307868</v>
      </c>
      <c r="BI63" s="1">
        <v>77.8489176043469</v>
      </c>
      <c r="BJ63" s="1">
        <v>176.628686258621</v>
      </c>
      <c r="BK63" s="1">
        <v>72.263166116646</v>
      </c>
      <c r="BL63" s="1">
        <v>57.1973655132238</v>
      </c>
      <c r="BM63" s="1">
        <v>132.426562407765</v>
      </c>
      <c r="BN63" s="1">
        <v>32.4891800454406</v>
      </c>
      <c r="BO63" s="1">
        <v>141.621947467322</v>
      </c>
      <c r="BP63" s="1">
        <v>11.6511473655701</v>
      </c>
      <c r="BQ63" s="1">
        <v>129.761966806429</v>
      </c>
      <c r="BR63" s="1">
        <v>44.6546073940184</v>
      </c>
      <c r="BS63" s="1">
        <v>25.900745853643</v>
      </c>
      <c r="BT63" s="1">
        <v>72.7445430213078</v>
      </c>
      <c r="BU63" s="1">
        <v>56.0768873622107</v>
      </c>
      <c r="BV63" s="1">
        <v>194.97819424143</v>
      </c>
      <c r="BW63" s="1">
        <v>28.5241063002079</v>
      </c>
      <c r="BX63" s="1">
        <v>158.585284866011</v>
      </c>
      <c r="BY63" s="1">
        <v>40.6153007260432</v>
      </c>
      <c r="BZ63" s="1">
        <v>21.7643467001299</v>
      </c>
      <c r="CA63" s="1">
        <v>42.8884075268923</v>
      </c>
      <c r="CB63" s="1">
        <v>66.3854991526323</v>
      </c>
      <c r="CC63" s="1">
        <v>53.455393865135</v>
      </c>
      <c r="CD63" s="1">
        <v>92.0335262830396</v>
      </c>
      <c r="CE63" s="1">
        <v>56.2774958827891</v>
      </c>
      <c r="CF63" s="1">
        <v>48.2535692799669</v>
      </c>
      <c r="CG63" s="1">
        <v>149.098382760067</v>
      </c>
      <c r="CH63" s="1">
        <v>61.020074603777</v>
      </c>
      <c r="CI63" s="1">
        <v>109.486113419097</v>
      </c>
      <c r="CJ63" s="1">
        <v>77.6548098544736</v>
      </c>
      <c r="CK63" s="1">
        <v>36.9868908624462</v>
      </c>
      <c r="CL63" s="1">
        <v>98.1899120241437</v>
      </c>
      <c r="CM63" s="1">
        <v>109.508113106828</v>
      </c>
      <c r="CN63" s="1">
        <v>97.8407897949219</v>
      </c>
      <c r="CO63" s="1">
        <v>81.8919425586884</v>
      </c>
      <c r="CP63" s="1">
        <v>93.1977939143341</v>
      </c>
      <c r="CQ63" s="1">
        <v>83.4869633218812</v>
      </c>
      <c r="CR63" s="1">
        <v>69.9190568675501</v>
      </c>
      <c r="CS63" s="1">
        <v>57.5510526958265</v>
      </c>
      <c r="CT63" s="1">
        <v>20.4948565657053</v>
      </c>
      <c r="CU63" s="1">
        <v>94.1678815772158</v>
      </c>
      <c r="CV63" s="1">
        <v>32.7110000236438</v>
      </c>
      <c r="CW63" s="1">
        <v>153.132432259565</v>
      </c>
      <c r="CX63" s="1">
        <v>63.910195750534</v>
      </c>
      <c r="CY63" s="1">
        <v>103.214785836596</v>
      </c>
      <c r="CZ63" s="1">
        <v>45.9815361284378</v>
      </c>
      <c r="DA63" s="1">
        <v>142.302432991439</v>
      </c>
      <c r="DB63" s="1">
        <v>67.0058297429701</v>
      </c>
      <c r="DC63" s="1">
        <v>58.5564667662477</v>
      </c>
      <c r="DD63" s="1">
        <v>74.7940348058139</v>
      </c>
      <c r="DE63" s="1">
        <v>58.7927208073111</v>
      </c>
      <c r="DF63" s="1">
        <v>57.1790530999737</v>
      </c>
      <c r="DG63" s="1">
        <v>68.7139699901064</v>
      </c>
      <c r="DH63" s="1">
        <v>33.664413014533</v>
      </c>
      <c r="DI63" s="1">
        <v>57.534473619963</v>
      </c>
      <c r="DJ63" s="1">
        <v>27.8048279625918</v>
      </c>
      <c r="DK63" s="1">
        <v>68.0376356371532</v>
      </c>
      <c r="DL63" s="1">
        <v>124.900148134798</v>
      </c>
      <c r="DM63" s="1">
        <v>6.60407327422798</v>
      </c>
      <c r="DN63" s="1">
        <v>26.6657014628531</v>
      </c>
      <c r="DO63" s="1">
        <v>11.5334178978743</v>
      </c>
      <c r="DP63" s="1">
        <v>163.73767277183</v>
      </c>
      <c r="DQ63" s="1">
        <v>31.2243540534343</v>
      </c>
      <c r="DR63" s="1">
        <v>166.547369706003</v>
      </c>
      <c r="DS63" s="1">
        <v>96.5763731385302</v>
      </c>
      <c r="DT63" s="1">
        <v>21.4444714058591</v>
      </c>
      <c r="DU63" s="1">
        <v>64.580788144102</v>
      </c>
      <c r="DW63" s="1">
        <v>149.435106816085</v>
      </c>
      <c r="DX63" s="1">
        <v>48.4089570306925</v>
      </c>
      <c r="DY63" s="1">
        <v>52.4765665732956</v>
      </c>
      <c r="DZ63" s="1">
        <v>36.9749920074156</v>
      </c>
      <c r="EA63" s="1">
        <v>28.5585128275759</v>
      </c>
      <c r="EB63" s="1">
        <v>36.3617965464016</v>
      </c>
      <c r="EC63" s="1">
        <v>55.8360239501294</v>
      </c>
      <c r="ED63" s="1">
        <v>89.4795000704788</v>
      </c>
      <c r="EE63" s="1">
        <v>64.8765066795099</v>
      </c>
      <c r="EF63" s="1">
        <v>170.14113464214</v>
      </c>
      <c r="EG63" s="1">
        <v>283.526889204738</v>
      </c>
      <c r="EH63" s="1">
        <v>28.0605433345981</v>
      </c>
      <c r="EI63" s="1">
        <v>71.3947999917135</v>
      </c>
      <c r="EJ63" s="1">
        <v>10.4644333165972</v>
      </c>
      <c r="EK63" s="1">
        <v>161.733200741475</v>
      </c>
      <c r="EL63" s="1">
        <v>51.1865676127068</v>
      </c>
      <c r="EM63" s="1">
        <v>42.2106429671155</v>
      </c>
      <c r="EN63" s="1">
        <v>133.687006980211</v>
      </c>
      <c r="EO63" s="1">
        <v>18.8869093509698</v>
      </c>
      <c r="EP63" s="1">
        <v>36.7130417183832</v>
      </c>
      <c r="EQ63" s="1">
        <v>15.3969038525146</v>
      </c>
      <c r="ER63" s="1">
        <v>95.3878504780561</v>
      </c>
      <c r="ES63" s="1">
        <v>288.500541752504</v>
      </c>
      <c r="ET63" s="1">
        <v>99.7991600639208</v>
      </c>
      <c r="EU63" s="1">
        <v>70.2397089441321</v>
      </c>
      <c r="EV63" s="1">
        <v>115.698069429966</v>
      </c>
      <c r="EW63" s="1">
        <v>43.9197750712876</v>
      </c>
      <c r="EX63" s="1">
        <v>223.190213744369</v>
      </c>
      <c r="EY63" s="1">
        <v>33.7746153882964</v>
      </c>
      <c r="EZ63" s="1">
        <v>17.9392152090086</v>
      </c>
      <c r="FA63" s="1">
        <v>25.5715068336858</v>
      </c>
      <c r="FB63" s="1">
        <v>25.6597311012939</v>
      </c>
      <c r="FC63" s="1">
        <v>178.587455749512</v>
      </c>
      <c r="FD63" s="1">
        <v>121.512301221617</v>
      </c>
      <c r="FE63" s="1">
        <v>14.0676143633554</v>
      </c>
      <c r="FF63" s="1">
        <v>30.1166528429935</v>
      </c>
      <c r="FG63" s="1">
        <v>114.034352964864</v>
      </c>
      <c r="FH63" s="1">
        <v>22.4535344388773</v>
      </c>
      <c r="FI63" s="1">
        <v>87.5422652599266</v>
      </c>
      <c r="FJ63" s="1">
        <v>43.145823087853</v>
      </c>
      <c r="FK63" s="1">
        <v>12.9147536569963</v>
      </c>
      <c r="FL63" s="1">
        <v>13.3951057662403</v>
      </c>
      <c r="FM63" s="1">
        <v>100.876853121868</v>
      </c>
      <c r="FN63" s="1">
        <v>94.7488694805102</v>
      </c>
      <c r="FO63" s="1">
        <v>13.1269535630779</v>
      </c>
      <c r="FP63" s="1">
        <v>60.9721051266319</v>
      </c>
      <c r="FQ63" s="1">
        <v>39.1738095917916</v>
      </c>
      <c r="FR63" s="1">
        <v>25.2026054152745</v>
      </c>
      <c r="FS63" s="1">
        <v>45.9628491786718</v>
      </c>
      <c r="FT63" s="1">
        <v>43.3703764404397</v>
      </c>
      <c r="FU63" s="1">
        <v>121.212130247851</v>
      </c>
      <c r="FV63" s="1">
        <v>111.54183272789</v>
      </c>
      <c r="FW63" s="1">
        <v>258.338540867444</v>
      </c>
      <c r="FX63" s="1">
        <v>91.1581827479635</v>
      </c>
      <c r="FY63" s="1">
        <v>12.0357501012108</v>
      </c>
      <c r="FZ63" s="1">
        <v>52.7158839077176</v>
      </c>
      <c r="GA63" s="1">
        <v>61.0679609659433</v>
      </c>
      <c r="GB63" s="1">
        <v>211.940471125726</v>
      </c>
      <c r="GC63" s="1">
        <v>115.479211437316</v>
      </c>
      <c r="GD63" s="1">
        <v>33.088578605465</v>
      </c>
      <c r="GE63" s="1">
        <v>155.44774548122</v>
      </c>
      <c r="GF63" s="1">
        <v>39.9514662740257</v>
      </c>
      <c r="GG63" s="1">
        <v>125.239016021879</v>
      </c>
      <c r="GH63" s="1">
        <v>157.786426576023</v>
      </c>
      <c r="GI63" s="1">
        <v>41.021713111862</v>
      </c>
      <c r="GJ63" s="1">
        <v>77.7000986877657</v>
      </c>
      <c r="GK63" s="1">
        <v>36.4304800992772</v>
      </c>
      <c r="GL63" s="1">
        <v>136.286316520289</v>
      </c>
      <c r="GM63" s="1">
        <v>57.8480404820816</v>
      </c>
      <c r="GN63" s="1">
        <v>83.5316888439351</v>
      </c>
      <c r="GO63" s="1">
        <v>136.205852652815</v>
      </c>
      <c r="GP63" s="1">
        <v>29.2852633626837</v>
      </c>
      <c r="GQ63" s="1">
        <v>31.0733415993077</v>
      </c>
      <c r="GR63" s="1">
        <v>29.2258951052005</v>
      </c>
      <c r="GS63" s="1">
        <v>52.8224297172363</v>
      </c>
      <c r="GT63" s="1">
        <v>62.7134130479036</v>
      </c>
      <c r="GU63" s="1">
        <v>34.8062430876414</v>
      </c>
      <c r="GV63" s="1">
        <v>101.694519606653</v>
      </c>
      <c r="GW63" s="1">
        <v>122.963255634339</v>
      </c>
      <c r="GX63" s="1">
        <v>139.66138239905</v>
      </c>
      <c r="GY63" s="1">
        <v>40.0607438689734</v>
      </c>
      <c r="GZ63" s="1">
        <v>26.7960051928875</v>
      </c>
      <c r="HA63" s="1">
        <v>39.8196927817423</v>
      </c>
      <c r="HB63" s="1">
        <v>28.1097981286929</v>
      </c>
      <c r="HC63" s="1">
        <v>355.132105777138</v>
      </c>
      <c r="HD63" s="1">
        <v>21.8563465209396</v>
      </c>
      <c r="HE63" s="1">
        <v>78.4659082155547</v>
      </c>
      <c r="HF63" s="1">
        <v>257.26785747347</v>
      </c>
      <c r="HG63" s="1">
        <v>35.258528889061</v>
      </c>
      <c r="HH63" s="1">
        <v>157.879996572339</v>
      </c>
      <c r="HI63" s="1">
        <v>55.6071454951561</v>
      </c>
      <c r="HJ63" s="1">
        <v>75.9063174923912</v>
      </c>
      <c r="HK63" s="1">
        <v>53.3885226502436</v>
      </c>
      <c r="HL63" s="1">
        <v>3.80085608562466</v>
      </c>
      <c r="HM63" s="1">
        <v>11.9128106283205</v>
      </c>
      <c r="HN63" s="1">
        <v>44.9218774563606</v>
      </c>
      <c r="HO63" s="1">
        <v>60.8112249775098</v>
      </c>
      <c r="HP63" s="1">
        <v>46.9778837683978</v>
      </c>
      <c r="HQ63" s="1">
        <v>371.228155838816</v>
      </c>
      <c r="HR63" s="1">
        <v>58.0588539629595</v>
      </c>
      <c r="HS63" s="1">
        <v>63.2991205707371</v>
      </c>
      <c r="HT63" s="1">
        <v>35.714572950708</v>
      </c>
      <c r="HU63" s="1">
        <v>45.8535228841231</v>
      </c>
      <c r="HV63" s="1">
        <v>96.3097865446327</v>
      </c>
      <c r="HW63" s="1">
        <v>31.0548865781665</v>
      </c>
      <c r="HX63" s="1">
        <v>39.8848682523533</v>
      </c>
      <c r="HY63" s="1">
        <v>84.9316315800006</v>
      </c>
      <c r="HZ63" s="1">
        <v>61.0311402211814</v>
      </c>
      <c r="IA63" s="1">
        <v>155.349614195786</v>
      </c>
      <c r="IB63" s="1">
        <v>25.349790604118</v>
      </c>
      <c r="IC63" s="1">
        <v>60.2549946350575</v>
      </c>
      <c r="ID63" s="1">
        <v>58.7905661627857</v>
      </c>
      <c r="IE63" s="1">
        <v>99.4395151956037</v>
      </c>
      <c r="IF63" s="1">
        <v>38.4235882776582</v>
      </c>
      <c r="IG63" s="1">
        <v>70.7432375371756</v>
      </c>
      <c r="IH63" s="1">
        <v>97.3109484281338</v>
      </c>
      <c r="II63" s="1">
        <v>23.8382935874148</v>
      </c>
      <c r="IJ63" s="1">
        <v>69.8891853222215</v>
      </c>
      <c r="IK63" s="1">
        <v>161.959421164283</v>
      </c>
      <c r="IL63" s="1">
        <v>75.1341187134499</v>
      </c>
      <c r="IM63" s="1">
        <v>34.8211231408906</v>
      </c>
      <c r="IN63" s="1">
        <v>44.5828297755783</v>
      </c>
      <c r="IO63" s="1">
        <v>419.518945794356</v>
      </c>
      <c r="IP63" s="1">
        <v>12.4148048624215</v>
      </c>
      <c r="IQ63" s="1">
        <v>110.105710331773</v>
      </c>
      <c r="IR63" s="1">
        <v>156.502599378735</v>
      </c>
      <c r="IS63" s="1">
        <v>297.335516362492</v>
      </c>
      <c r="IT63" s="1">
        <v>88.3561410329245</v>
      </c>
      <c r="IU63" s="1">
        <v>70.6048874195706</v>
      </c>
      <c r="IV63" s="1">
        <v>61.9642364783499</v>
      </c>
      <c r="IW63" s="1">
        <v>42.3136800224914</v>
      </c>
      <c r="IX63" s="1">
        <v>136.096526837745</v>
      </c>
      <c r="IY63" s="1">
        <v>86.9257483810726</v>
      </c>
      <c r="IZ63" s="1">
        <v>37.9597373634517</v>
      </c>
      <c r="JA63" s="1">
        <v>136.731454798479</v>
      </c>
      <c r="JB63" s="1">
        <v>38.7601858005702</v>
      </c>
      <c r="JC63" s="1">
        <v>131.57878896845</v>
      </c>
      <c r="JD63" s="1">
        <v>186.963728067022</v>
      </c>
      <c r="JE63" s="1">
        <v>48.2870759658216</v>
      </c>
      <c r="JF63" s="1">
        <v>58.3105458416316</v>
      </c>
      <c r="JG63" s="1">
        <v>35.7341520385147</v>
      </c>
      <c r="JH63" s="1">
        <v>157.690563064595</v>
      </c>
      <c r="JI63" s="1">
        <v>113.564353588199</v>
      </c>
      <c r="JJ63" s="1">
        <v>172.491490337871</v>
      </c>
      <c r="JK63" s="1">
        <v>56.854282946591</v>
      </c>
      <c r="JL63" s="1">
        <v>14.5517077506338</v>
      </c>
      <c r="JM63" s="1">
        <v>53.9193243647352</v>
      </c>
      <c r="JN63" s="1">
        <v>74.1010277563896</v>
      </c>
      <c r="JO63" s="1">
        <v>62.5579349526235</v>
      </c>
      <c r="JP63" s="1">
        <v>45.9120354007754</v>
      </c>
      <c r="JQ63" s="1">
        <v>245.328589514984</v>
      </c>
      <c r="JR63" s="1">
        <v>30.1993029204393</v>
      </c>
      <c r="JS63" s="1">
        <v>76.9910146286716</v>
      </c>
      <c r="JT63" s="1">
        <v>112.358896577483</v>
      </c>
      <c r="JU63" s="1">
        <v>52.4055554254629</v>
      </c>
      <c r="JV63" s="1">
        <v>90.1578593223331</v>
      </c>
      <c r="JW63" s="1">
        <v>53.7229818879433</v>
      </c>
      <c r="JX63" s="1">
        <v>241.909338041525</v>
      </c>
      <c r="JY63" s="1">
        <v>145.887145504017</v>
      </c>
      <c r="JZ63" s="1">
        <v>89.2899526952022</v>
      </c>
      <c r="KA63" s="1">
        <v>40.0938862080209</v>
      </c>
      <c r="KB63" s="1">
        <v>137.504338814671</v>
      </c>
      <c r="KC63" s="1">
        <v>65.8295580953245</v>
      </c>
      <c r="KD63" s="1">
        <v>103.213302092528</v>
      </c>
      <c r="KE63" s="1">
        <v>174.922366895174</v>
      </c>
      <c r="KF63" s="1">
        <v>185.971052069413</v>
      </c>
      <c r="KG63" s="1">
        <v>49.6847886599216</v>
      </c>
      <c r="KH63" s="1">
        <v>39.8332189022316</v>
      </c>
      <c r="KI63" s="1">
        <v>234.126315468236</v>
      </c>
      <c r="KJ63" s="1">
        <v>52.9249461847265</v>
      </c>
      <c r="KK63" s="1">
        <v>45.5531843630396</v>
      </c>
      <c r="KL63" s="1">
        <v>61.9943399908008</v>
      </c>
      <c r="KM63" s="1">
        <v>62.3048169468102</v>
      </c>
      <c r="KN63" s="1">
        <v>41.6729187637297</v>
      </c>
      <c r="KO63" s="1">
        <v>88.7906780256344</v>
      </c>
      <c r="KP63" s="1">
        <v>18.997287492098</v>
      </c>
      <c r="KQ63" s="1">
        <v>29.6342954548818</v>
      </c>
      <c r="KR63" s="1">
        <v>20.3254840507277</v>
      </c>
      <c r="KS63" s="1">
        <v>120.274047333462</v>
      </c>
      <c r="KT63" s="1">
        <v>44.7835209100086</v>
      </c>
      <c r="KU63" s="1">
        <v>57.9073801648974</v>
      </c>
      <c r="KV63" s="1">
        <v>67.8959309211324</v>
      </c>
      <c r="KW63" s="1">
        <v>84.5241825355508</v>
      </c>
      <c r="KX63" s="1">
        <v>112.844304463142</v>
      </c>
      <c r="KY63" s="1">
        <v>86.6958926666095</v>
      </c>
      <c r="KZ63" s="1">
        <v>14.0231776437728</v>
      </c>
      <c r="LA63" s="1">
        <v>63.0864339095329</v>
      </c>
      <c r="LB63" s="1">
        <v>57.5769499029199</v>
      </c>
      <c r="LC63" s="1">
        <v>66.8557533114405</v>
      </c>
      <c r="LD63" s="1">
        <v>39.3760062842088</v>
      </c>
      <c r="LE63" s="1">
        <v>107.195662003163</v>
      </c>
      <c r="LF63" s="1">
        <v>40.8927183231144</v>
      </c>
      <c r="LG63" s="1">
        <v>38.2305284896412</v>
      </c>
      <c r="LH63" s="1">
        <v>46.5368749670157</v>
      </c>
      <c r="LI63" s="1">
        <v>14.6890481693237</v>
      </c>
      <c r="LJ63" s="1">
        <v>84.6247365851151</v>
      </c>
      <c r="LK63" s="1">
        <v>226.826080173824</v>
      </c>
      <c r="LL63" s="1">
        <v>51.9636131185815</v>
      </c>
      <c r="LM63" s="1">
        <v>112.172734975857</v>
      </c>
      <c r="LN63" s="1">
        <v>286.517121692376</v>
      </c>
      <c r="LO63" s="1">
        <v>23.1006405019618</v>
      </c>
      <c r="LP63" s="1">
        <v>164.157141161154</v>
      </c>
      <c r="LQ63" s="1">
        <v>50.7658791707637</v>
      </c>
      <c r="LR63" s="1">
        <v>28.7992104982075</v>
      </c>
      <c r="LS63" s="1">
        <v>34.0733811014624</v>
      </c>
      <c r="LT63" s="1">
        <v>12.8048005813223</v>
      </c>
      <c r="LU63" s="1">
        <v>18.9858382336041</v>
      </c>
      <c r="LV63" s="1">
        <v>27.6664298818722</v>
      </c>
      <c r="LW63" s="1">
        <v>41.2572359310171</v>
      </c>
      <c r="LX63" s="1">
        <v>28.5254803685026</v>
      </c>
      <c r="LZ63" s="1">
        <v>178.791720147917</v>
      </c>
      <c r="MA63" s="1">
        <v>39.8327604926566</v>
      </c>
      <c r="MB63" s="1">
        <v>21.6549883594224</v>
      </c>
      <c r="MC63" s="1">
        <v>16.1645053155647</v>
      </c>
      <c r="MD63" s="1">
        <v>4.29674778775526</v>
      </c>
      <c r="ME63" s="1">
        <v>26.3108284095403</v>
      </c>
      <c r="MF63" s="1">
        <v>15.9345239525547</v>
      </c>
      <c r="MG63" s="1">
        <v>18.9815242422499</v>
      </c>
      <c r="MH63" s="1">
        <v>46.8229593026251</v>
      </c>
      <c r="MI63" s="1">
        <v>10.1383607343567</v>
      </c>
      <c r="MJ63" s="1">
        <v>21.3355262655961</v>
      </c>
      <c r="MK63" s="1">
        <v>32.3240164138953</v>
      </c>
      <c r="ML63" s="1">
        <v>38.1950804511872</v>
      </c>
      <c r="MM63" s="1">
        <v>41.7240963241566</v>
      </c>
    </row>
    <row r="64">
      <c r="A64" s="1">
        <v>2019.0</v>
      </c>
      <c r="B64" s="1">
        <v>3.0</v>
      </c>
      <c r="C64" s="1">
        <v>43.9467457154198</v>
      </c>
      <c r="D64" s="1">
        <v>61.0029819635581</v>
      </c>
      <c r="E64" s="1">
        <v>70.8746015108754</v>
      </c>
      <c r="F64" s="1">
        <v>152.03970720698</v>
      </c>
      <c r="G64" s="1">
        <v>261.019999549502</v>
      </c>
      <c r="H64" s="1">
        <v>96.6557382374188</v>
      </c>
      <c r="I64" s="1">
        <v>36.2922743764552</v>
      </c>
      <c r="J64" s="1">
        <v>136.219299219912</v>
      </c>
      <c r="K64" s="1">
        <v>155.011190505255</v>
      </c>
      <c r="L64" s="1">
        <v>61.5834659136023</v>
      </c>
      <c r="M64" s="1">
        <v>67.7959647034467</v>
      </c>
      <c r="N64" s="1">
        <v>14.9571946646365</v>
      </c>
      <c r="O64" s="1">
        <v>43.1218065682866</v>
      </c>
      <c r="P64" s="1">
        <v>36.9107687814179</v>
      </c>
      <c r="Q64" s="1">
        <v>88.53884149274</v>
      </c>
      <c r="R64" s="1">
        <v>71.3730951944987</v>
      </c>
      <c r="S64" s="1">
        <v>81.829684559005</v>
      </c>
      <c r="T64" s="1">
        <v>82.833012470205</v>
      </c>
      <c r="U64" s="1">
        <v>36.904393697961</v>
      </c>
      <c r="V64" s="1">
        <v>77.3482253194166</v>
      </c>
      <c r="W64" s="1">
        <v>157.671090986944</v>
      </c>
      <c r="X64" s="1">
        <v>114.025158580361</v>
      </c>
      <c r="Y64" s="1">
        <v>161.916218308225</v>
      </c>
      <c r="Z64" s="1">
        <v>86.0585238138835</v>
      </c>
      <c r="AA64" s="1">
        <v>159.410623203453</v>
      </c>
      <c r="AB64" s="1">
        <v>29.913106402499</v>
      </c>
      <c r="AC64" s="1">
        <v>160.223955011691</v>
      </c>
      <c r="AD64" s="1">
        <v>22.3283472627512</v>
      </c>
      <c r="AE64" s="1">
        <v>80.4644348060297</v>
      </c>
      <c r="AF64" s="1">
        <v>161.59423075166</v>
      </c>
      <c r="AG64" s="1">
        <v>99.8879903227249</v>
      </c>
      <c r="AH64" s="1">
        <v>101.583947697757</v>
      </c>
      <c r="AI64" s="1">
        <v>965.085712251209</v>
      </c>
      <c r="AJ64" s="1">
        <v>381.333648799534</v>
      </c>
      <c r="AK64" s="1">
        <v>24.7723768616377</v>
      </c>
      <c r="AL64" s="1">
        <v>68.9174668991038</v>
      </c>
      <c r="AM64" s="1">
        <v>55.9349064752955</v>
      </c>
      <c r="AN64" s="1">
        <v>223.106545360821</v>
      </c>
      <c r="AO64" s="1">
        <v>24.8413914158365</v>
      </c>
      <c r="AP64" s="1">
        <v>46.8078305738584</v>
      </c>
      <c r="AQ64" s="1">
        <v>290.381666637602</v>
      </c>
      <c r="AR64" s="1">
        <v>43.3429061726588</v>
      </c>
      <c r="AS64" s="2">
        <v>1727.05023867176</v>
      </c>
      <c r="AT64" s="1">
        <v>370.737312822084</v>
      </c>
      <c r="AU64" s="1">
        <v>40.5681371749006</v>
      </c>
      <c r="AV64" s="1">
        <v>202.147856212798</v>
      </c>
      <c r="AW64" s="1">
        <v>39.0952379135858</v>
      </c>
      <c r="AX64" s="1">
        <v>30.8508783651503</v>
      </c>
      <c r="AY64" s="1">
        <v>100.623221088247</v>
      </c>
      <c r="AZ64" s="1">
        <v>51.0066446845337</v>
      </c>
      <c r="BA64" s="1">
        <v>19.4359503914747</v>
      </c>
      <c r="BB64" s="1">
        <v>41.0339335899393</v>
      </c>
      <c r="BC64" s="1">
        <v>116.837204683595</v>
      </c>
      <c r="BD64" s="1">
        <v>121.590783572098</v>
      </c>
      <c r="BE64" s="1">
        <v>49.7635713304792</v>
      </c>
      <c r="BF64" s="1">
        <v>97.161356952196</v>
      </c>
      <c r="BG64" s="1">
        <v>53.0562015227789</v>
      </c>
      <c r="BH64" s="1">
        <v>35.7986922862422</v>
      </c>
      <c r="BI64" s="1">
        <v>75.8974040058417</v>
      </c>
      <c r="BJ64" s="1">
        <v>155.561187144423</v>
      </c>
      <c r="BK64" s="1">
        <v>73.1931950884914</v>
      </c>
      <c r="BL64" s="1">
        <v>57.4564974709194</v>
      </c>
      <c r="BM64" s="1">
        <v>134.761052244715</v>
      </c>
      <c r="BN64" s="1">
        <v>34.0023889495364</v>
      </c>
      <c r="BO64" s="1">
        <v>135.285267255245</v>
      </c>
      <c r="BP64" s="1">
        <v>12.9695428666614</v>
      </c>
      <c r="BQ64" s="1">
        <v>134.453384654697</v>
      </c>
      <c r="BR64" s="1">
        <v>46.4449277913755</v>
      </c>
      <c r="BS64" s="1">
        <v>25.6794473070447</v>
      </c>
      <c r="BT64" s="1">
        <v>74.365943442635</v>
      </c>
      <c r="BU64" s="1">
        <v>55.1504213989051</v>
      </c>
      <c r="BV64" s="1">
        <v>211.623718393292</v>
      </c>
      <c r="BW64" s="1">
        <v>30.299134710256</v>
      </c>
      <c r="BX64" s="1">
        <v>158.933241934754</v>
      </c>
      <c r="BY64" s="1">
        <v>43.7613653528755</v>
      </c>
      <c r="BZ64" s="1">
        <v>22.5710376378267</v>
      </c>
      <c r="CA64" s="1">
        <v>43.9098954433326</v>
      </c>
      <c r="CB64" s="1">
        <v>65.8474008167802</v>
      </c>
      <c r="CC64" s="1">
        <v>45.7601943071167</v>
      </c>
      <c r="CD64" s="1">
        <v>96.1031885057495</v>
      </c>
      <c r="CE64" s="1">
        <v>59.1614615154637</v>
      </c>
      <c r="CF64" s="1">
        <v>48.0694941491596</v>
      </c>
      <c r="CG64" s="1">
        <v>146.323888804496</v>
      </c>
      <c r="CH64" s="1">
        <v>62.5074599374944</v>
      </c>
      <c r="CI64" s="1">
        <v>109.803229029724</v>
      </c>
      <c r="CJ64" s="1">
        <v>77.2681986953389</v>
      </c>
      <c r="CK64" s="1">
        <v>38.2336068819873</v>
      </c>
      <c r="CL64" s="1">
        <v>110.84552333845</v>
      </c>
      <c r="CM64" s="1">
        <v>109.641873977923</v>
      </c>
      <c r="CN64" s="1">
        <v>101.08238074893</v>
      </c>
      <c r="CO64" s="1">
        <v>83.8145696321626</v>
      </c>
      <c r="CP64" s="1">
        <v>95.4902348864359</v>
      </c>
      <c r="CQ64" s="1">
        <v>86.5311119421591</v>
      </c>
      <c r="CR64" s="1">
        <v>71.2286698816963</v>
      </c>
      <c r="CS64" s="1">
        <v>53.2142854418073</v>
      </c>
      <c r="CT64" s="1">
        <v>22.0602678108787</v>
      </c>
      <c r="CU64" s="1">
        <v>97.0824717484027</v>
      </c>
      <c r="CV64" s="1">
        <v>33.3047682865398</v>
      </c>
      <c r="CW64" s="1">
        <v>162.624479820659</v>
      </c>
      <c r="CX64" s="1">
        <v>68.3744068139213</v>
      </c>
      <c r="CY64" s="1">
        <v>106.699031022656</v>
      </c>
      <c r="CZ64" s="1">
        <v>48.9830302072928</v>
      </c>
      <c r="DA64" s="1">
        <v>149.09842769245</v>
      </c>
      <c r="DB64" s="1">
        <v>64.8874438630327</v>
      </c>
      <c r="DC64" s="1">
        <v>58.8795152072694</v>
      </c>
      <c r="DD64" s="1">
        <v>71.7640159958314</v>
      </c>
      <c r="DE64" s="1">
        <v>59.8744273759824</v>
      </c>
      <c r="DF64" s="1">
        <v>58.1813622437877</v>
      </c>
      <c r="DG64" s="1">
        <v>71.3186356549187</v>
      </c>
      <c r="DH64" s="1">
        <v>35.336989877519</v>
      </c>
      <c r="DI64" s="1">
        <v>60.4875398363386</v>
      </c>
      <c r="DJ64" s="1">
        <v>28.7968329789933</v>
      </c>
      <c r="DK64" s="1">
        <v>70.1423615495</v>
      </c>
      <c r="DL64" s="1">
        <v>120.781016100021</v>
      </c>
      <c r="DM64" s="1">
        <v>6.5867511659074</v>
      </c>
      <c r="DN64" s="1">
        <v>26.8235858978926</v>
      </c>
      <c r="DO64" s="1">
        <v>11.7245340200675</v>
      </c>
      <c r="DP64" s="1">
        <v>160.484062902478</v>
      </c>
      <c r="DQ64" s="1">
        <v>32.5629065871273</v>
      </c>
      <c r="DR64" s="1">
        <v>156.225714183989</v>
      </c>
      <c r="DS64" s="1">
        <v>97.195549382684</v>
      </c>
      <c r="DT64" s="1">
        <v>21.1197828039428</v>
      </c>
      <c r="DU64" s="1">
        <v>66.8316533900232</v>
      </c>
      <c r="DV64" s="1">
        <v>35.8799009217865</v>
      </c>
      <c r="DW64" s="1">
        <v>146.032366505722</v>
      </c>
      <c r="DX64" s="1">
        <v>48.4239539085873</v>
      </c>
      <c r="DY64" s="1">
        <v>50.9235917966355</v>
      </c>
      <c r="DZ64" s="1">
        <v>39.6127716071763</v>
      </c>
      <c r="EA64" s="1">
        <v>28.8206521432209</v>
      </c>
      <c r="EB64" s="1">
        <v>35.3799626251155</v>
      </c>
      <c r="EC64" s="1">
        <v>58.952815613112</v>
      </c>
      <c r="ED64" s="1">
        <v>91.6625019156061</v>
      </c>
      <c r="EE64" s="1">
        <v>73.1245246584878</v>
      </c>
      <c r="EF64" s="1">
        <v>169.818819516291</v>
      </c>
      <c r="EG64" s="1">
        <v>275.011580325206</v>
      </c>
      <c r="EH64" s="1">
        <v>26.031020173212</v>
      </c>
      <c r="EI64" s="1">
        <v>69.7987061875106</v>
      </c>
      <c r="EJ64" s="1">
        <v>10.1879426231315</v>
      </c>
      <c r="EK64" s="1">
        <v>160.800534391775</v>
      </c>
      <c r="EL64" s="1">
        <v>53.6637712990549</v>
      </c>
      <c r="EM64" s="1">
        <v>42.779080986948</v>
      </c>
      <c r="EN64" s="1">
        <v>138.199007916589</v>
      </c>
      <c r="EO64" s="1">
        <v>16.0314139636695</v>
      </c>
      <c r="EP64" s="1">
        <v>37.1830853401405</v>
      </c>
      <c r="EQ64" s="1">
        <v>15.8127387035298</v>
      </c>
      <c r="ER64" s="1">
        <v>98.578555130212</v>
      </c>
      <c r="ES64" s="1">
        <v>262.617742344401</v>
      </c>
      <c r="ET64" s="1">
        <v>101.606355366597</v>
      </c>
      <c r="EU64" s="1">
        <v>68.8177853239749</v>
      </c>
      <c r="EV64" s="1">
        <v>107.416938214191</v>
      </c>
      <c r="EW64" s="1">
        <v>46.3969478261981</v>
      </c>
      <c r="EX64" s="1">
        <v>243.374681576873</v>
      </c>
      <c r="EY64" s="1">
        <v>33.3788176751302</v>
      </c>
      <c r="EZ64" s="1">
        <v>17.5040313823765</v>
      </c>
      <c r="FA64" s="1">
        <v>27.0851362839538</v>
      </c>
      <c r="FB64" s="1">
        <v>25.3583030605256</v>
      </c>
      <c r="FC64" s="1">
        <v>185.255238124302</v>
      </c>
      <c r="FD64" s="1">
        <v>124.66878938678</v>
      </c>
      <c r="FE64" s="1">
        <v>14.6741262744351</v>
      </c>
      <c r="FF64" s="1">
        <v>31.4564739533756</v>
      </c>
      <c r="FG64" s="1">
        <v>117.830892835711</v>
      </c>
      <c r="FH64" s="1">
        <v>22.2941645191898</v>
      </c>
      <c r="FI64" s="1">
        <v>87.0131058681489</v>
      </c>
      <c r="FJ64" s="1">
        <v>42.1962831502223</v>
      </c>
      <c r="FK64" s="1">
        <v>12.5881225264852</v>
      </c>
      <c r="FL64" s="1">
        <v>13.5573593981099</v>
      </c>
      <c r="FM64" s="1">
        <v>108.863342850032</v>
      </c>
      <c r="FN64" s="1">
        <v>97.9532981916452</v>
      </c>
      <c r="FO64" s="1">
        <v>13.9917144929915</v>
      </c>
      <c r="FP64" s="1">
        <v>61.3838096800305</v>
      </c>
      <c r="FQ64" s="1">
        <v>38.2067928872874</v>
      </c>
      <c r="FR64" s="1">
        <v>22.3066439005637</v>
      </c>
      <c r="FS64" s="1">
        <v>46.4320253912638</v>
      </c>
      <c r="FT64" s="1">
        <v>43.4450422317958</v>
      </c>
      <c r="FU64" s="1">
        <v>125.503778258406</v>
      </c>
      <c r="FV64" s="1">
        <v>117.058132680248</v>
      </c>
      <c r="FW64" s="1">
        <v>257.829874751406</v>
      </c>
      <c r="FX64" s="1">
        <v>92.8296030525923</v>
      </c>
      <c r="FY64" s="1">
        <v>12.2766043039067</v>
      </c>
      <c r="FZ64" s="1">
        <v>48.0059672599519</v>
      </c>
      <c r="GA64" s="1">
        <v>61.4415420802674</v>
      </c>
      <c r="GB64" s="1">
        <v>221.605985901865</v>
      </c>
      <c r="GC64" s="1">
        <v>118.252870045833</v>
      </c>
      <c r="GD64" s="1">
        <v>35.6705978479478</v>
      </c>
      <c r="GE64" s="1">
        <v>161.145974351794</v>
      </c>
      <c r="GF64" s="1">
        <v>38.8169943497388</v>
      </c>
      <c r="GG64" s="1">
        <v>112.660503172873</v>
      </c>
      <c r="GH64" s="1">
        <v>166.887013309525</v>
      </c>
      <c r="GI64" s="1">
        <v>41.8071626191739</v>
      </c>
      <c r="GJ64" s="1">
        <v>78.8157486911258</v>
      </c>
      <c r="GK64" s="1">
        <v>36.0979949054927</v>
      </c>
      <c r="GL64" s="1">
        <v>130.138571058001</v>
      </c>
      <c r="GM64" s="1">
        <v>63.161013879229</v>
      </c>
      <c r="GN64" s="1">
        <v>84.2778411052994</v>
      </c>
      <c r="GO64" s="1">
        <v>137.301909063094</v>
      </c>
      <c r="GP64" s="1">
        <v>29.4623809087844</v>
      </c>
      <c r="GQ64" s="1">
        <v>34.7262109612124</v>
      </c>
      <c r="GR64" s="1">
        <v>25.9012561201733</v>
      </c>
      <c r="GS64" s="1">
        <v>50.0260150610043</v>
      </c>
      <c r="GT64" s="1">
        <v>65.4156690806883</v>
      </c>
      <c r="GU64" s="1">
        <v>35.1933247079103</v>
      </c>
      <c r="GV64" s="1">
        <v>108.925454782872</v>
      </c>
      <c r="GW64" s="1">
        <v>129.664898365565</v>
      </c>
      <c r="GX64" s="1">
        <v>138.073010959023</v>
      </c>
      <c r="GY64" s="1">
        <v>39.1257151934598</v>
      </c>
      <c r="GZ64" s="1">
        <v>26.1810690859811</v>
      </c>
      <c r="HA64" s="1">
        <v>41.6514033940027</v>
      </c>
      <c r="HB64" s="1">
        <v>28.0892716224498</v>
      </c>
      <c r="HC64" s="1">
        <v>359.691665649414</v>
      </c>
      <c r="HD64" s="1">
        <v>22.924797700476</v>
      </c>
      <c r="HE64" s="1">
        <v>80.1040399554173</v>
      </c>
      <c r="HF64" s="1">
        <v>250.220908042457</v>
      </c>
      <c r="HG64" s="1">
        <v>35.6587075750667</v>
      </c>
      <c r="HH64" s="1">
        <v>160.322187417457</v>
      </c>
      <c r="HI64" s="1">
        <v>55.9186005392104</v>
      </c>
      <c r="HJ64" s="1">
        <v>76.5115147997526</v>
      </c>
      <c r="HK64" s="1">
        <v>51.637936346969</v>
      </c>
      <c r="HL64" s="1">
        <v>4.14977242483315</v>
      </c>
      <c r="HM64" s="1">
        <v>11.9829573560418</v>
      </c>
      <c r="HN64" s="1">
        <v>45.8286588599108</v>
      </c>
      <c r="HO64" s="1">
        <v>60.650599608842</v>
      </c>
      <c r="HP64" s="1">
        <v>48.1905221571277</v>
      </c>
      <c r="HQ64" s="1">
        <v>375.134522937593</v>
      </c>
      <c r="HR64" s="1">
        <v>58.132229125554</v>
      </c>
      <c r="HS64" s="1">
        <v>66.3155400672606</v>
      </c>
      <c r="HT64" s="1">
        <v>36.0754237812552</v>
      </c>
      <c r="HU64" s="1">
        <v>48.7082449574852</v>
      </c>
      <c r="HV64" s="1">
        <v>100.048335711537</v>
      </c>
      <c r="HW64" s="1">
        <v>30.8539620991349</v>
      </c>
      <c r="HX64" s="1">
        <v>40.7125295786072</v>
      </c>
      <c r="HY64" s="1">
        <v>86.9280656196292</v>
      </c>
      <c r="HZ64" s="1">
        <v>63.4383741964806</v>
      </c>
      <c r="IA64" s="1">
        <v>155.834437285249</v>
      </c>
      <c r="IB64" s="1">
        <v>25.5353771119476</v>
      </c>
      <c r="IC64" s="1">
        <v>60.9722577358381</v>
      </c>
      <c r="ID64" s="1">
        <v>64.1145524462108</v>
      </c>
      <c r="IE64" s="1">
        <v>101.378858072272</v>
      </c>
      <c r="IF64" s="1">
        <v>39.2020841295335</v>
      </c>
      <c r="IG64" s="1">
        <v>74.2749314069788</v>
      </c>
      <c r="IH64" s="1">
        <v>99.6030446981409</v>
      </c>
      <c r="II64" s="1">
        <v>24.955305904408</v>
      </c>
      <c r="IJ64" s="1">
        <v>70.855508225043</v>
      </c>
      <c r="IK64" s="1">
        <v>170.891317517867</v>
      </c>
      <c r="IL64" s="1">
        <v>76.724444810793</v>
      </c>
      <c r="IM64" s="1">
        <v>35.9738056750769</v>
      </c>
      <c r="IN64" s="1">
        <v>48.5930990516155</v>
      </c>
      <c r="IO64" s="1">
        <v>412.073570614769</v>
      </c>
      <c r="IP64" s="1">
        <v>12.0101704899771</v>
      </c>
      <c r="IQ64" s="1">
        <v>109.760203632697</v>
      </c>
      <c r="IR64" s="1">
        <v>158.725989171572</v>
      </c>
      <c r="IS64" s="1">
        <v>316.857001921137</v>
      </c>
      <c r="IT64" s="1">
        <v>86.6266505525173</v>
      </c>
      <c r="IU64" s="1">
        <v>72.0116758696487</v>
      </c>
      <c r="IV64" s="1">
        <v>63.2947455316024</v>
      </c>
      <c r="IW64" s="1">
        <v>40.7235426372924</v>
      </c>
      <c r="IX64" s="1">
        <v>135.392568514557</v>
      </c>
      <c r="IY64" s="1">
        <v>89.8832589225962</v>
      </c>
      <c r="IZ64" s="1">
        <v>37.1152056700137</v>
      </c>
      <c r="JA64" s="1">
        <v>135.28313193632</v>
      </c>
      <c r="JB64" s="1">
        <v>40.6886655892478</v>
      </c>
      <c r="JC64" s="1">
        <v>128.21624991368</v>
      </c>
      <c r="JD64" s="1">
        <v>192.832301883623</v>
      </c>
      <c r="JE64" s="1">
        <v>51.2273749350507</v>
      </c>
      <c r="JF64" s="1">
        <v>56.6386802207765</v>
      </c>
      <c r="JG64" s="1">
        <v>36.9492397375279</v>
      </c>
      <c r="JH64" s="1">
        <v>155.529881434057</v>
      </c>
      <c r="JI64" s="1">
        <v>114.063873735923</v>
      </c>
      <c r="JJ64" s="1">
        <v>180.901653423431</v>
      </c>
      <c r="JK64" s="1">
        <v>56.7000011715644</v>
      </c>
      <c r="JL64" s="1">
        <v>14.7124021592151</v>
      </c>
      <c r="JM64" s="1">
        <v>52.1601619256612</v>
      </c>
      <c r="JN64" s="1">
        <v>74.7716636927895</v>
      </c>
      <c r="JO64" s="1">
        <v>67.3293526977282</v>
      </c>
      <c r="JP64" s="1">
        <v>48.2588015422779</v>
      </c>
      <c r="JQ64" s="1">
        <v>258.464468810797</v>
      </c>
      <c r="JR64" s="1">
        <v>28.1705931923649</v>
      </c>
      <c r="JS64" s="1">
        <v>80.1451234857929</v>
      </c>
      <c r="JT64" s="1">
        <v>117.367854807963</v>
      </c>
      <c r="JU64" s="1">
        <v>55.757885916168</v>
      </c>
      <c r="JV64" s="1">
        <v>91.7641373488672</v>
      </c>
      <c r="JW64" s="1">
        <v>51.423490610098</v>
      </c>
      <c r="JX64" s="1">
        <v>225.622158189989</v>
      </c>
      <c r="JY64" s="1">
        <v>145.043241726419</v>
      </c>
      <c r="JZ64" s="1">
        <v>89.6400001086204</v>
      </c>
      <c r="KA64" s="1">
        <v>39.588281964223</v>
      </c>
      <c r="KB64" s="1">
        <v>146.185305671119</v>
      </c>
      <c r="KC64" s="1">
        <v>65.8809296706156</v>
      </c>
      <c r="KD64" s="1">
        <v>108.464852258563</v>
      </c>
      <c r="KE64" s="1">
        <v>180.440476190476</v>
      </c>
      <c r="KF64" s="1">
        <v>184.422856648763</v>
      </c>
      <c r="KG64" s="1">
        <v>49.0648165688593</v>
      </c>
      <c r="KH64" s="1">
        <v>41.8978334104464</v>
      </c>
      <c r="KI64" s="1">
        <v>244.043094453358</v>
      </c>
      <c r="KJ64" s="1">
        <v>46.4639636227735</v>
      </c>
      <c r="KK64" s="1">
        <v>46.1426628466728</v>
      </c>
      <c r="KL64" s="1">
        <v>64.9589791587053</v>
      </c>
      <c r="KM64" s="1">
        <v>62.9676282950424</v>
      </c>
      <c r="KN64" s="1">
        <v>42.3039447756819</v>
      </c>
      <c r="KO64" s="1">
        <v>91.8388729217474</v>
      </c>
      <c r="KP64" s="1">
        <v>19.7711531063744</v>
      </c>
      <c r="KQ64" s="1">
        <v>29.889269827273</v>
      </c>
      <c r="KR64" s="1">
        <v>20.3203924633384</v>
      </c>
      <c r="KS64" s="1">
        <v>113.065757709842</v>
      </c>
      <c r="KT64" s="1">
        <v>47.0551081124436</v>
      </c>
      <c r="KU64" s="1">
        <v>60.8286525137913</v>
      </c>
      <c r="KV64" s="1">
        <v>72.0398818884838</v>
      </c>
      <c r="KW64" s="1">
        <v>88.2891348229486</v>
      </c>
      <c r="KX64" s="1">
        <v>115.906666218279</v>
      </c>
      <c r="KY64" s="1">
        <v>92.5770235840469</v>
      </c>
      <c r="KZ64" s="1">
        <v>14.0193349665545</v>
      </c>
      <c r="LA64" s="1">
        <v>60.050022881612</v>
      </c>
      <c r="LB64" s="1">
        <v>57.4439996009338</v>
      </c>
      <c r="LC64" s="1">
        <v>66.6504450430504</v>
      </c>
      <c r="LD64" s="1">
        <v>45.3989440522716</v>
      </c>
      <c r="LE64" s="1">
        <v>106.026330153355</v>
      </c>
      <c r="LF64" s="1">
        <v>39.4731182017678</v>
      </c>
      <c r="LG64" s="1">
        <v>40.8418163942325</v>
      </c>
      <c r="LH64" s="1">
        <v>46.5505543589756</v>
      </c>
      <c r="LI64" s="1">
        <v>12.0231995638215</v>
      </c>
      <c r="LJ64" s="1">
        <v>85.8695235479446</v>
      </c>
      <c r="LK64" s="1">
        <v>234.324251722817</v>
      </c>
      <c r="LL64" s="1">
        <v>50.9490781972577</v>
      </c>
      <c r="LM64" s="1">
        <v>111.399274760468</v>
      </c>
      <c r="LN64" s="1">
        <v>277.542390782508</v>
      </c>
      <c r="LO64" s="1">
        <v>23.7818070455428</v>
      </c>
      <c r="LP64" s="1">
        <v>166.489972494286</v>
      </c>
      <c r="LQ64" s="1">
        <v>53.5437521919138</v>
      </c>
      <c r="LR64" s="1">
        <v>27.7885715393793</v>
      </c>
      <c r="LS64" s="1">
        <v>33.471373595813</v>
      </c>
      <c r="LT64" s="1">
        <v>13.0419529011088</v>
      </c>
      <c r="LU64" s="1">
        <v>19.8734418671635</v>
      </c>
      <c r="LV64" s="1">
        <v>25.8064023565451</v>
      </c>
      <c r="LW64" s="1">
        <v>41.5096299866899</v>
      </c>
      <c r="LX64" s="1">
        <v>28.0644894322157</v>
      </c>
      <c r="LZ64" s="1">
        <v>187.431173683006</v>
      </c>
      <c r="MA64" s="1">
        <v>38.8410345111416</v>
      </c>
      <c r="MB64" s="1">
        <v>22.6431716737217</v>
      </c>
      <c r="MC64" s="1">
        <v>16.0084200911526</v>
      </c>
      <c r="MD64" s="1">
        <v>4.37655867666395</v>
      </c>
      <c r="ME64" s="1">
        <v>23.9573956298554</v>
      </c>
      <c r="MF64" s="1">
        <v>18.664947885982</v>
      </c>
      <c r="MG64" s="1">
        <v>19.1364477366059</v>
      </c>
      <c r="MH64" s="1">
        <v>48.835984545039</v>
      </c>
      <c r="MI64" s="1">
        <v>8.9581409417042</v>
      </c>
      <c r="MJ64" s="1">
        <v>21.7752381733486</v>
      </c>
      <c r="MK64" s="1">
        <v>32.2892695124322</v>
      </c>
      <c r="ML64" s="1">
        <v>37.626001498528</v>
      </c>
      <c r="MM64" s="1">
        <v>41.0894524325359</v>
      </c>
    </row>
    <row r="65">
      <c r="A65" s="1">
        <v>2019.0</v>
      </c>
      <c r="B65" s="1">
        <v>4.0</v>
      </c>
      <c r="C65" s="1">
        <v>48.0073070188214</v>
      </c>
      <c r="D65" s="1">
        <v>62.4370616378884</v>
      </c>
      <c r="E65" s="1">
        <v>70.2141320695074</v>
      </c>
      <c r="F65" s="1">
        <v>164.772730343955</v>
      </c>
      <c r="G65" s="1">
        <v>273.610001336961</v>
      </c>
      <c r="H65" s="1">
        <v>101.267011393675</v>
      </c>
      <c r="I65" s="1">
        <v>36.4678875094879</v>
      </c>
      <c r="J65" s="1">
        <v>143.73793967797</v>
      </c>
      <c r="K65" s="1">
        <v>170.494285946801</v>
      </c>
      <c r="L65" s="1">
        <v>61.0289298725943</v>
      </c>
      <c r="M65" s="1">
        <v>68.1613005840852</v>
      </c>
      <c r="N65" s="1">
        <v>14.8826780643018</v>
      </c>
      <c r="O65" s="1">
        <v>42.9287819872256</v>
      </c>
      <c r="P65" s="1">
        <v>38.9771418758604</v>
      </c>
      <c r="Q65" s="1">
        <v>84.9168142840894</v>
      </c>
      <c r="R65" s="1">
        <v>75.8999998910086</v>
      </c>
      <c r="S65" s="1">
        <v>83.7800892456519</v>
      </c>
      <c r="T65" s="1">
        <v>88.2779779119181</v>
      </c>
      <c r="U65" s="1">
        <v>40.6092776924649</v>
      </c>
      <c r="V65" s="1">
        <v>82.3063142417239</v>
      </c>
      <c r="W65" s="1">
        <v>157.302900941242</v>
      </c>
      <c r="X65" s="1">
        <v>126.297502100065</v>
      </c>
      <c r="Y65" s="1">
        <v>168.023324124733</v>
      </c>
      <c r="Z65" s="1">
        <v>93.2457137334915</v>
      </c>
      <c r="AA65" s="1">
        <v>167.195756665695</v>
      </c>
      <c r="AB65" s="1">
        <v>30.8376462332428</v>
      </c>
      <c r="AC65" s="1">
        <v>171.121879185854</v>
      </c>
      <c r="AD65" s="1">
        <v>24.0349350721542</v>
      </c>
      <c r="AE65" s="1">
        <v>86.6341946820883</v>
      </c>
      <c r="AF65" s="1">
        <v>164.468424798358</v>
      </c>
      <c r="AG65" s="1">
        <v>102.742500657853</v>
      </c>
      <c r="AH65" s="1">
        <v>103.875295216591</v>
      </c>
      <c r="AI65" s="2">
        <v>1046.16405087426</v>
      </c>
      <c r="AJ65" s="1">
        <v>370.588491143297</v>
      </c>
      <c r="AK65" s="1">
        <v>25.6658411154457</v>
      </c>
      <c r="AL65" s="1">
        <v>70.2876538104287</v>
      </c>
      <c r="AM65" s="1">
        <v>59.6983743046982</v>
      </c>
      <c r="AN65" s="1">
        <v>217.964547673865</v>
      </c>
      <c r="AO65" s="1">
        <v>26.8108736724052</v>
      </c>
      <c r="AP65" s="1">
        <v>48.7404193326193</v>
      </c>
      <c r="AQ65" s="1">
        <v>232.641905285063</v>
      </c>
      <c r="AR65" s="1">
        <v>42.1179850413574</v>
      </c>
      <c r="AS65" s="2">
        <v>1807.7249829813</v>
      </c>
      <c r="AT65" s="1">
        <v>394.428513289479</v>
      </c>
      <c r="AU65" s="1">
        <v>37.5867318284778</v>
      </c>
      <c r="AV65" s="1">
        <v>208.644286746071</v>
      </c>
      <c r="AW65" s="1">
        <v>37.2109524863107</v>
      </c>
      <c r="AX65" s="1">
        <v>34.2597882490164</v>
      </c>
      <c r="AY65" s="1">
        <v>103.86431497687</v>
      </c>
      <c r="AZ65" s="1">
        <v>54.5487371078141</v>
      </c>
      <c r="BA65" s="1">
        <v>23.6564631523714</v>
      </c>
      <c r="BB65" s="1">
        <v>39.343053605456</v>
      </c>
      <c r="BC65" s="1">
        <v>122.52895132959</v>
      </c>
      <c r="BD65" s="1">
        <v>125.543315837627</v>
      </c>
      <c r="BE65" s="1">
        <v>51.075238091605</v>
      </c>
      <c r="BF65" s="1">
        <v>99.6174869091574</v>
      </c>
      <c r="BG65" s="1">
        <v>51.0590267858482</v>
      </c>
      <c r="BH65" s="1">
        <v>37.7113491724764</v>
      </c>
      <c r="BI65" s="1">
        <v>76.8196899020483</v>
      </c>
      <c r="BJ65" s="1">
        <v>148.662647751713</v>
      </c>
      <c r="BK65" s="1">
        <v>75.6181792158253</v>
      </c>
      <c r="BL65" s="1">
        <v>59.950060768342</v>
      </c>
      <c r="BM65" s="1">
        <v>132.106268886745</v>
      </c>
      <c r="BN65" s="1">
        <v>36.0670483698772</v>
      </c>
      <c r="BO65" s="1">
        <v>138.010856941746</v>
      </c>
      <c r="BP65" s="1">
        <v>14.04510477611</v>
      </c>
      <c r="BQ65" s="1">
        <v>141.064173890518</v>
      </c>
      <c r="BR65" s="1">
        <v>46.1100057890695</v>
      </c>
      <c r="BS65" s="1">
        <v>25.7260539129815</v>
      </c>
      <c r="BT65" s="1">
        <v>78.8984311731552</v>
      </c>
      <c r="BU65" s="1">
        <v>53.7535851279624</v>
      </c>
      <c r="BV65" s="1">
        <v>223.21678582605</v>
      </c>
      <c r="BW65" s="1">
        <v>32.2041875958777</v>
      </c>
      <c r="BX65" s="1">
        <v>159.518780864946</v>
      </c>
      <c r="BY65" s="1">
        <v>46.8215672214542</v>
      </c>
      <c r="BZ65" s="1">
        <v>23.8331621698429</v>
      </c>
      <c r="CA65" s="1">
        <v>45.2078547163163</v>
      </c>
      <c r="CB65" s="1">
        <v>67.3294721512243</v>
      </c>
      <c r="CC65" s="1">
        <v>44.2746385110918</v>
      </c>
      <c r="CD65" s="1">
        <v>95.0357253752247</v>
      </c>
      <c r="CE65" s="1">
        <v>59.4211636927955</v>
      </c>
      <c r="CF65" s="1">
        <v>54.9595180963566</v>
      </c>
      <c r="CG65" s="1">
        <v>150.926015076452</v>
      </c>
      <c r="CH65" s="1">
        <v>66.6821605615618</v>
      </c>
      <c r="CI65" s="1">
        <v>114.327506496252</v>
      </c>
      <c r="CJ65" s="1">
        <v>80.8105902997561</v>
      </c>
      <c r="CK65" s="1">
        <v>41.6772536436094</v>
      </c>
      <c r="CL65" s="1">
        <v>112.864469272341</v>
      </c>
      <c r="CM65" s="1">
        <v>122.674394406809</v>
      </c>
      <c r="CN65" s="1">
        <v>106.631904420399</v>
      </c>
      <c r="CO65" s="1">
        <v>88.6358725443937</v>
      </c>
      <c r="CP65" s="1">
        <v>100.244290626131</v>
      </c>
      <c r="CQ65" s="1">
        <v>86.7736567202723</v>
      </c>
      <c r="CR65" s="1">
        <v>70.9033481192983</v>
      </c>
      <c r="CS65" s="1">
        <v>54.5007145291283</v>
      </c>
      <c r="CT65" s="1">
        <v>24.0858407680035</v>
      </c>
      <c r="CU65" s="1">
        <v>94.8594484099729</v>
      </c>
      <c r="CV65" s="1">
        <v>33.8998946167538</v>
      </c>
      <c r="CW65" s="1">
        <v>171.800803594311</v>
      </c>
      <c r="CX65" s="1">
        <v>68.4037651424076</v>
      </c>
      <c r="CY65" s="1">
        <v>118.4724512522</v>
      </c>
      <c r="CZ65" s="1">
        <v>49.7303062080378</v>
      </c>
      <c r="DA65" s="1">
        <v>156.734297879387</v>
      </c>
      <c r="DB65" s="1">
        <v>67.2625374312154</v>
      </c>
      <c r="DC65" s="1">
        <v>62.2200372554646</v>
      </c>
      <c r="DD65" s="1">
        <v>77.8325892504166</v>
      </c>
      <c r="DE65" s="1">
        <v>61.251559894838</v>
      </c>
      <c r="DF65" s="1">
        <v>58.2853904659306</v>
      </c>
      <c r="DG65" s="1">
        <v>74.179198115952</v>
      </c>
      <c r="DH65" s="1">
        <v>35.4167823852307</v>
      </c>
      <c r="DI65" s="1">
        <v>61.5831743876139</v>
      </c>
      <c r="DJ65" s="1">
        <v>29.0484901205563</v>
      </c>
      <c r="DK65" s="1">
        <v>73.3754015226793</v>
      </c>
      <c r="DL65" s="1">
        <v>123.016512630736</v>
      </c>
      <c r="DM65" s="1">
        <v>7.26598954187872</v>
      </c>
      <c r="DN65" s="1">
        <v>29.4943332766366</v>
      </c>
      <c r="DO65" s="1">
        <v>12.4446780581267</v>
      </c>
      <c r="DP65" s="1">
        <v>173.134363058888</v>
      </c>
      <c r="DQ65" s="1">
        <v>32.3523602732771</v>
      </c>
      <c r="DR65" s="1">
        <v>164.479046776181</v>
      </c>
      <c r="DS65" s="1">
        <v>101.549919264249</v>
      </c>
      <c r="DT65" s="1">
        <v>21.7447449896197</v>
      </c>
      <c r="DU65" s="1">
        <v>69.4748839515872</v>
      </c>
      <c r="DV65" s="1">
        <v>34.5716577929611</v>
      </c>
      <c r="DW65" s="1">
        <v>151.626150829233</v>
      </c>
      <c r="DX65" s="1">
        <v>46.1606859954224</v>
      </c>
      <c r="DY65" s="1">
        <v>51.7386872299674</v>
      </c>
      <c r="DZ65" s="1">
        <v>42.1665988379322</v>
      </c>
      <c r="EA65" s="1">
        <v>28.9167960402598</v>
      </c>
      <c r="EB65" s="1">
        <v>36.6052136421951</v>
      </c>
      <c r="EC65" s="1">
        <v>61.2643877315432</v>
      </c>
      <c r="ED65" s="1">
        <v>93.3605719237072</v>
      </c>
      <c r="EE65" s="1">
        <v>76.2492243352087</v>
      </c>
      <c r="EF65" s="1">
        <v>176.293651172194</v>
      </c>
      <c r="EG65" s="1">
        <v>279.982321649252</v>
      </c>
      <c r="EH65" s="1">
        <v>27.4629020755009</v>
      </c>
      <c r="EI65" s="1">
        <v>73.608469288837</v>
      </c>
      <c r="EJ65" s="1">
        <v>10.2671797623189</v>
      </c>
      <c r="EK65" s="1">
        <v>175.921411190463</v>
      </c>
      <c r="EL65" s="1">
        <v>58.7059470277974</v>
      </c>
      <c r="EM65" s="1">
        <v>44.3644864971185</v>
      </c>
      <c r="EN65" s="1">
        <v>146.576286182567</v>
      </c>
      <c r="EO65" s="1">
        <v>16.5189720649818</v>
      </c>
      <c r="EP65" s="1">
        <v>35.4754308044562</v>
      </c>
      <c r="EQ65" s="1">
        <v>15.8499234814319</v>
      </c>
      <c r="ER65" s="1">
        <v>103.772367000699</v>
      </c>
      <c r="ES65" s="1">
        <v>246.35304451663</v>
      </c>
      <c r="ET65" s="1">
        <v>103.625293120197</v>
      </c>
      <c r="EU65" s="1">
        <v>73.1110158809405</v>
      </c>
      <c r="EV65" s="1">
        <v>114.605471653786</v>
      </c>
      <c r="EW65" s="1">
        <v>48.3821198616835</v>
      </c>
      <c r="EX65" s="1">
        <v>250.709696844529</v>
      </c>
      <c r="EY65" s="1">
        <v>33.6204318852509</v>
      </c>
      <c r="EZ65" s="1">
        <v>17.4761099400486</v>
      </c>
      <c r="FA65" s="1">
        <v>28.1177982302355</v>
      </c>
      <c r="FB65" s="1">
        <v>25.7328916433075</v>
      </c>
      <c r="FC65" s="1">
        <v>183.757063366118</v>
      </c>
      <c r="FD65" s="1">
        <v>134.212758319744</v>
      </c>
      <c r="FE65" s="1">
        <v>15.9342684273709</v>
      </c>
      <c r="FF65" s="1">
        <v>31.9790484230506</v>
      </c>
      <c r="FG65" s="1">
        <v>117.43683110266</v>
      </c>
      <c r="FH65" s="1">
        <v>23.3332348418046</v>
      </c>
      <c r="FI65" s="1">
        <v>92.9320321186102</v>
      </c>
      <c r="FJ65" s="1">
        <v>44.1614966674935</v>
      </c>
      <c r="FK65" s="1">
        <v>12.7082512879311</v>
      </c>
      <c r="FL65" s="1">
        <v>13.8369511420858</v>
      </c>
      <c r="FM65" s="1">
        <v>114.332903372194</v>
      </c>
      <c r="FN65" s="1">
        <v>101.818944154852</v>
      </c>
      <c r="FO65" s="1">
        <v>13.9826241880859</v>
      </c>
      <c r="FP65" s="1">
        <v>74.5535705203102</v>
      </c>
      <c r="FQ65" s="1">
        <v>39.520334744027</v>
      </c>
      <c r="FR65" s="1">
        <v>21.9926279144173</v>
      </c>
      <c r="FS65" s="1">
        <v>47.8953830695278</v>
      </c>
      <c r="FT65" s="1">
        <v>46.3066947432604</v>
      </c>
      <c r="FU65" s="1">
        <v>128.545368414242</v>
      </c>
      <c r="FV65" s="1">
        <v>113.047684145309</v>
      </c>
      <c r="FW65" s="1">
        <v>268.529892097955</v>
      </c>
      <c r="FX65" s="1">
        <v>102.192901473856</v>
      </c>
      <c r="FY65" s="1">
        <v>14.0627389229255</v>
      </c>
      <c r="FZ65" s="1">
        <v>49.4747467361217</v>
      </c>
      <c r="GA65" s="1">
        <v>64.3620179383247</v>
      </c>
      <c r="GB65" s="1">
        <v>233.231618476354</v>
      </c>
      <c r="GC65" s="1">
        <v>128.368225655748</v>
      </c>
      <c r="GD65" s="1">
        <v>36.4056469074339</v>
      </c>
      <c r="GE65" s="1">
        <v>168.444392644774</v>
      </c>
      <c r="GF65" s="1">
        <v>43.1485639430692</v>
      </c>
      <c r="GG65" s="1">
        <v>110.781867688835</v>
      </c>
      <c r="GH65" s="1">
        <v>179.60837043322</v>
      </c>
      <c r="GI65" s="1">
        <v>43.7840535397874</v>
      </c>
      <c r="GJ65" s="1">
        <v>75.4692818025867</v>
      </c>
      <c r="GK65" s="1">
        <v>36.8547367210172</v>
      </c>
      <c r="GL65" s="1">
        <v>130.848570869082</v>
      </c>
      <c r="GM65" s="1">
        <v>68.8083224508273</v>
      </c>
      <c r="GN65" s="1">
        <v>86.3266198338105</v>
      </c>
      <c r="GO65" s="1">
        <v>140.257311296425</v>
      </c>
      <c r="GP65" s="1">
        <v>27.5188095456078</v>
      </c>
      <c r="GQ65" s="1">
        <v>34.7472995836542</v>
      </c>
      <c r="GR65" s="1">
        <v>24.613057815903</v>
      </c>
      <c r="GS65" s="1">
        <v>50.4118191814945</v>
      </c>
      <c r="GT65" s="1">
        <v>63.132241339823</v>
      </c>
      <c r="GU65" s="1">
        <v>38.3789780555019</v>
      </c>
      <c r="GV65" s="1">
        <v>116.145104835354</v>
      </c>
      <c r="GW65" s="1">
        <v>132.637496645062</v>
      </c>
      <c r="GX65" s="1">
        <v>137.304028215142</v>
      </c>
      <c r="GY65" s="1">
        <v>41.7118600037213</v>
      </c>
      <c r="GZ65" s="1">
        <v>27.2567830096121</v>
      </c>
      <c r="HA65" s="1">
        <v>41.5524145306926</v>
      </c>
      <c r="HB65" s="1">
        <v>28.7063500602421</v>
      </c>
      <c r="HC65" s="1">
        <v>365.900714692615</v>
      </c>
      <c r="HD65" s="1">
        <v>22.9131923171809</v>
      </c>
      <c r="HE65" s="1">
        <v>81.0417787800129</v>
      </c>
      <c r="HF65" s="1">
        <v>253.896930044204</v>
      </c>
      <c r="HG65" s="1">
        <v>35.2107808602958</v>
      </c>
      <c r="HH65" s="1">
        <v>175.284641107545</v>
      </c>
      <c r="HI65" s="1">
        <v>62.7672441637636</v>
      </c>
      <c r="HJ65" s="1">
        <v>79.141476336391</v>
      </c>
      <c r="HK65" s="1">
        <v>51.8369674902778</v>
      </c>
      <c r="HL65" s="1">
        <v>4.64537260253329</v>
      </c>
      <c r="HM65" s="1">
        <v>11.7798967659164</v>
      </c>
      <c r="HN65" s="1">
        <v>47.4779632823154</v>
      </c>
      <c r="HO65" s="1">
        <v>63.3218876890674</v>
      </c>
      <c r="HP65" s="1">
        <v>49.7722487758566</v>
      </c>
      <c r="HQ65" s="1">
        <v>396.284047444661</v>
      </c>
      <c r="HR65" s="1">
        <v>56.8758884947863</v>
      </c>
      <c r="HS65" s="1">
        <v>69.4226539169152</v>
      </c>
      <c r="HT65" s="1">
        <v>37.262279766664</v>
      </c>
      <c r="HU65" s="1">
        <v>48.5976373574077</v>
      </c>
      <c r="HV65" s="1">
        <v>105.197930245835</v>
      </c>
      <c r="HW65" s="1">
        <v>30.3086970349442</v>
      </c>
      <c r="HX65" s="1">
        <v>43.4246928963708</v>
      </c>
      <c r="HY65" s="1">
        <v>90.3926061895545</v>
      </c>
      <c r="HZ65" s="1">
        <v>64.6946317703457</v>
      </c>
      <c r="IA65" s="1">
        <v>168.46676133453</v>
      </c>
      <c r="IB65" s="1">
        <v>27.8944902876639</v>
      </c>
      <c r="IC65" s="1">
        <v>63.4333926382203</v>
      </c>
      <c r="ID65" s="1">
        <v>62.4456776857296</v>
      </c>
      <c r="IE65" s="1">
        <v>105.912577657327</v>
      </c>
      <c r="IF65" s="1">
        <v>37.211563914066</v>
      </c>
      <c r="IG65" s="1">
        <v>74.1860420165928</v>
      </c>
      <c r="IH65" s="1">
        <v>104.714971205966</v>
      </c>
      <c r="II65" s="1">
        <v>24.3445189465256</v>
      </c>
      <c r="IJ65" s="1">
        <v>75.6438429630093</v>
      </c>
      <c r="IK65" s="1">
        <v>172.194328263392</v>
      </c>
      <c r="IL65" s="1">
        <v>76.0073934692825</v>
      </c>
      <c r="IM65" s="1">
        <v>39.1292508652845</v>
      </c>
      <c r="IN65" s="1">
        <v>60.3625321739286</v>
      </c>
      <c r="IO65" s="1">
        <v>375.61714390346</v>
      </c>
      <c r="IP65" s="1">
        <v>12.0717599739399</v>
      </c>
      <c r="IQ65" s="1">
        <v>114.89275065423</v>
      </c>
      <c r="IR65" s="1">
        <v>165.469761856532</v>
      </c>
      <c r="IS65" s="1">
        <v>337.902549561328</v>
      </c>
      <c r="IT65" s="1">
        <v>92.4296262358545</v>
      </c>
      <c r="IU65" s="1">
        <v>72.9122250191667</v>
      </c>
      <c r="IV65" s="1">
        <v>67.088919421</v>
      </c>
      <c r="IW65" s="1">
        <v>41.4197265117081</v>
      </c>
      <c r="IX65" s="1">
        <v>141.555248609457</v>
      </c>
      <c r="IY65" s="1">
        <v>99.6933869806667</v>
      </c>
      <c r="IZ65" s="1">
        <v>38.6864105535004</v>
      </c>
      <c r="JA65" s="1">
        <v>139.558280323579</v>
      </c>
      <c r="JB65" s="1">
        <v>41.2837181789961</v>
      </c>
      <c r="JC65" s="1">
        <v>130.606435487525</v>
      </c>
      <c r="JD65" s="1">
        <v>205.417923460538</v>
      </c>
      <c r="JE65" s="1">
        <v>52.9817696184279</v>
      </c>
      <c r="JF65" s="1">
        <v>56.8383301702879</v>
      </c>
      <c r="JG65" s="1">
        <v>38.5588962141964</v>
      </c>
      <c r="JH65" s="1">
        <v>179.300303196728</v>
      </c>
      <c r="JI65" s="1">
        <v>123.784112925623</v>
      </c>
      <c r="JJ65" s="1">
        <v>179.182841526142</v>
      </c>
      <c r="JK65" s="1">
        <v>59.0407222802642</v>
      </c>
      <c r="JL65" s="1">
        <v>15.4776491455317</v>
      </c>
      <c r="JM65" s="1">
        <v>52.7882823195769</v>
      </c>
      <c r="JN65" s="1">
        <v>80.5095372236981</v>
      </c>
      <c r="JO65" s="1">
        <v>70.3533211580677</v>
      </c>
      <c r="JP65" s="1">
        <v>50.2765197469188</v>
      </c>
      <c r="JQ65" s="1">
        <v>268.443285559665</v>
      </c>
      <c r="JR65" s="1">
        <v>27.7427133315743</v>
      </c>
      <c r="JS65" s="1">
        <v>84.9884009086657</v>
      </c>
      <c r="JT65" s="1">
        <v>121.19119364224</v>
      </c>
      <c r="JU65" s="1">
        <v>61.3537696611925</v>
      </c>
      <c r="JV65" s="1">
        <v>97.9084174875902</v>
      </c>
      <c r="JW65" s="1">
        <v>51.9650241604333</v>
      </c>
      <c r="JX65" s="1">
        <v>217.022761943676</v>
      </c>
      <c r="JY65" s="1">
        <v>151.268841573524</v>
      </c>
      <c r="JZ65" s="1">
        <v>92.0647250050196</v>
      </c>
      <c r="KA65" s="1">
        <v>39.8075946502648</v>
      </c>
      <c r="KB65" s="1">
        <v>153.552479279644</v>
      </c>
      <c r="KC65" s="1">
        <v>68.8261743074588</v>
      </c>
      <c r="KD65" s="1">
        <v>115.617730832908</v>
      </c>
      <c r="KE65" s="1">
        <v>189.559286934989</v>
      </c>
      <c r="KF65" s="1">
        <v>180.191666739328</v>
      </c>
      <c r="KG65" s="1">
        <v>48.1223282590258</v>
      </c>
      <c r="KH65" s="1">
        <v>42.3430715779758</v>
      </c>
      <c r="KI65" s="1">
        <v>237.819761367071</v>
      </c>
      <c r="KJ65" s="1">
        <v>40.5286620908159</v>
      </c>
      <c r="KK65" s="1">
        <v>49.955688394867</v>
      </c>
      <c r="KL65" s="1">
        <v>64.5405080623142</v>
      </c>
      <c r="KM65" s="1">
        <v>61.8331720426941</v>
      </c>
      <c r="KN65" s="1">
        <v>40.6887625684029</v>
      </c>
      <c r="KO65" s="1">
        <v>94.6439189745544</v>
      </c>
      <c r="KP65" s="1">
        <v>20.45933150241</v>
      </c>
      <c r="KQ65" s="1">
        <v>30.690685227715</v>
      </c>
      <c r="KR65" s="1">
        <v>21.2878042864312</v>
      </c>
      <c r="KS65" s="1">
        <v>134.356212120421</v>
      </c>
      <c r="KT65" s="1">
        <v>46.6984178363177</v>
      </c>
      <c r="KU65" s="1">
        <v>61.794844689363</v>
      </c>
      <c r="KV65" s="1">
        <v>76.2472665960639</v>
      </c>
      <c r="KW65" s="1">
        <v>91.5126506627124</v>
      </c>
      <c r="KX65" s="1">
        <v>116.611090607397</v>
      </c>
      <c r="KY65" s="1">
        <v>96.957167619337</v>
      </c>
      <c r="KZ65" s="1">
        <v>15.4748207325359</v>
      </c>
      <c r="LA65" s="1">
        <v>58.6968308826067</v>
      </c>
      <c r="LB65" s="1">
        <v>57.7804214054761</v>
      </c>
      <c r="LC65" s="1">
        <v>71.400480186915</v>
      </c>
      <c r="LD65" s="1">
        <v>46.564858617129</v>
      </c>
      <c r="LE65" s="1">
        <v>106.991616384034</v>
      </c>
      <c r="LF65" s="1">
        <v>39.2818595996193</v>
      </c>
      <c r="LG65" s="1">
        <v>41.7681947796812</v>
      </c>
      <c r="LH65" s="1">
        <v>49.4508135363676</v>
      </c>
      <c r="LI65" s="1">
        <v>11.573137475187</v>
      </c>
      <c r="LJ65" s="1">
        <v>87.2583340236119</v>
      </c>
      <c r="LK65" s="1">
        <v>233.768668321209</v>
      </c>
      <c r="LL65" s="1">
        <v>51.5811085541197</v>
      </c>
      <c r="LM65" s="1">
        <v>127.728993637853</v>
      </c>
      <c r="LN65" s="1">
        <v>250.403213841893</v>
      </c>
      <c r="LO65" s="1">
        <v>26.2300382777944</v>
      </c>
      <c r="LP65" s="1">
        <v>179.743155548434</v>
      </c>
      <c r="LQ65" s="1">
        <v>54.9686853978502</v>
      </c>
      <c r="LR65" s="1">
        <v>29.6292857215518</v>
      </c>
      <c r="LS65" s="1">
        <v>33.098118272706</v>
      </c>
      <c r="LT65" s="1">
        <v>13.8364257107917</v>
      </c>
      <c r="LU65" s="1">
        <v>20.4385624992405</v>
      </c>
      <c r="LV65" s="1">
        <v>26.0537480493638</v>
      </c>
      <c r="LW65" s="1">
        <v>43.0833511400522</v>
      </c>
      <c r="LX65" s="1">
        <v>28.4270477976004</v>
      </c>
      <c r="LZ65" s="1">
        <v>200.958776114643</v>
      </c>
      <c r="MA65" s="1">
        <v>42.6145798752944</v>
      </c>
      <c r="MB65" s="1">
        <v>24.3871266233786</v>
      </c>
      <c r="MC65" s="1">
        <v>17.4435172215764</v>
      </c>
      <c r="MD65" s="1">
        <v>4.37171838629973</v>
      </c>
      <c r="ME65" s="1">
        <v>23.3371151660304</v>
      </c>
      <c r="MF65" s="1">
        <v>20.7581018382446</v>
      </c>
      <c r="MG65" s="1">
        <v>20.4389404595653</v>
      </c>
      <c r="MH65" s="1">
        <v>50.9869871099842</v>
      </c>
      <c r="MI65" s="1">
        <v>8.99607098831816</v>
      </c>
      <c r="MJ65" s="1">
        <v>21.923333304269</v>
      </c>
      <c r="MK65" s="1">
        <v>34.6434200590928</v>
      </c>
      <c r="ML65" s="1">
        <v>36.8666369694912</v>
      </c>
      <c r="MM65" s="1">
        <v>44.6465327737951</v>
      </c>
    </row>
    <row r="66">
      <c r="A66" s="1">
        <v>2019.0</v>
      </c>
      <c r="B66" s="1">
        <v>5.0</v>
      </c>
      <c r="C66" s="1">
        <v>45.9444313589417</v>
      </c>
      <c r="D66" s="1">
        <v>61.1035247467288</v>
      </c>
      <c r="E66" s="1">
        <v>69.3295033250842</v>
      </c>
      <c r="F66" s="1">
        <v>163.588782785894</v>
      </c>
      <c r="G66" s="1">
        <v>277.031592629173</v>
      </c>
      <c r="H66" s="1">
        <v>94.8514838754839</v>
      </c>
      <c r="I66" s="1">
        <v>35.119308231586</v>
      </c>
      <c r="J66" s="1">
        <v>141.799618509812</v>
      </c>
      <c r="K66" s="1">
        <v>169.755225788463</v>
      </c>
      <c r="L66" s="1">
        <v>62.5887448786236</v>
      </c>
      <c r="M66" s="1">
        <v>70.2513812454403</v>
      </c>
      <c r="N66" s="1">
        <v>13.7692693652238</v>
      </c>
      <c r="O66" s="1">
        <v>44.6187198020507</v>
      </c>
      <c r="P66" s="1">
        <v>43.5696115863622</v>
      </c>
      <c r="Q66" s="1">
        <v>87.2603575025825</v>
      </c>
      <c r="R66" s="1">
        <v>77.6427274183793</v>
      </c>
      <c r="S66" s="1">
        <v>83.6360525622603</v>
      </c>
      <c r="T66" s="1">
        <v>92.9039340503544</v>
      </c>
      <c r="U66" s="1">
        <v>38.7404189838349</v>
      </c>
      <c r="V66" s="1">
        <v>82.0488723655968</v>
      </c>
      <c r="W66" s="1">
        <v>144.42412776189</v>
      </c>
      <c r="X66" s="1">
        <v>129.974176047178</v>
      </c>
      <c r="Y66" s="1">
        <v>171.358580613428</v>
      </c>
      <c r="Z66" s="1">
        <v>93.5259089036421</v>
      </c>
      <c r="AA66" s="1">
        <v>170.643484059896</v>
      </c>
      <c r="AB66" s="1">
        <v>26.0789796681959</v>
      </c>
      <c r="AC66" s="1">
        <v>179.344139127609</v>
      </c>
      <c r="AD66" s="1">
        <v>21.9575949362865</v>
      </c>
      <c r="AE66" s="1">
        <v>73.4405646310933</v>
      </c>
      <c r="AF66" s="1">
        <v>165.377401498115</v>
      </c>
      <c r="AG66" s="1">
        <v>94.6258407582135</v>
      </c>
      <c r="AH66" s="1">
        <v>109.11641148351</v>
      </c>
      <c r="AI66" s="2">
        <v>1015.84909196333</v>
      </c>
      <c r="AJ66" s="1">
        <v>348.830191362564</v>
      </c>
      <c r="AK66" s="1">
        <v>25.007886424984</v>
      </c>
      <c r="AL66" s="1">
        <v>67.8263561086733</v>
      </c>
      <c r="AM66" s="1">
        <v>56.432277651333</v>
      </c>
      <c r="AN66" s="1">
        <v>208.246057403969</v>
      </c>
      <c r="AO66" s="1">
        <v>25.7088177649844</v>
      </c>
      <c r="AP66" s="1">
        <v>47.7090613043202</v>
      </c>
      <c r="AQ66" s="1">
        <v>228.669998862527</v>
      </c>
      <c r="AR66" s="1">
        <v>39.2833664616242</v>
      </c>
      <c r="AS66" s="2">
        <v>1746.81351130161</v>
      </c>
      <c r="AT66" s="1">
        <v>388.061602533566</v>
      </c>
      <c r="AU66" s="1">
        <v>38.09936277178</v>
      </c>
      <c r="AV66" s="1">
        <v>205.876136432994</v>
      </c>
      <c r="AW66" s="1">
        <v>37.285682071339</v>
      </c>
      <c r="AX66" s="1">
        <v>30.2371659359374</v>
      </c>
      <c r="AY66" s="1">
        <v>101.216777771356</v>
      </c>
      <c r="AZ66" s="1">
        <v>53.850513493047</v>
      </c>
      <c r="BA66" s="1">
        <v>23.2826342292457</v>
      </c>
      <c r="BB66" s="1">
        <v>39.1537284494434</v>
      </c>
      <c r="BC66" s="1">
        <v>112.234394977013</v>
      </c>
      <c r="BD66" s="1">
        <v>130.575104163041</v>
      </c>
      <c r="BE66" s="1">
        <v>48.5215909264304</v>
      </c>
      <c r="BF66" s="1">
        <v>99.2047427322788</v>
      </c>
      <c r="BG66" s="1">
        <v>50.9949665640009</v>
      </c>
      <c r="BH66" s="1">
        <v>36.2394604562964</v>
      </c>
      <c r="BI66" s="1">
        <v>70.3640581797412</v>
      </c>
      <c r="BJ66" s="1">
        <v>143.687745013</v>
      </c>
      <c r="BK66" s="1">
        <v>83.5518913216388</v>
      </c>
      <c r="BL66" s="1">
        <v>62.2437449590313</v>
      </c>
      <c r="BM66" s="1">
        <v>126.882327702329</v>
      </c>
      <c r="BN66" s="1">
        <v>37.066144754001</v>
      </c>
      <c r="BO66" s="1">
        <v>145.582570579399</v>
      </c>
      <c r="BP66" s="1">
        <v>13.9186545068567</v>
      </c>
      <c r="BQ66" s="1">
        <v>139.394701738557</v>
      </c>
      <c r="BR66" s="1">
        <v>47.4302468999641</v>
      </c>
      <c r="BS66" s="1">
        <v>25.2557433932612</v>
      </c>
      <c r="BT66" s="1">
        <v>81.7822720739528</v>
      </c>
      <c r="BU66" s="1">
        <v>50.2716476568724</v>
      </c>
      <c r="BV66" s="1">
        <v>223.589577173603</v>
      </c>
      <c r="BW66" s="1">
        <v>31.7528084167847</v>
      </c>
      <c r="BX66" s="1">
        <v>155.939018972467</v>
      </c>
      <c r="BY66" s="1">
        <v>45.3605080344351</v>
      </c>
      <c r="BZ66" s="1">
        <v>23.9350404932106</v>
      </c>
      <c r="CA66" s="1">
        <v>47.7485491647057</v>
      </c>
      <c r="CB66" s="1">
        <v>55.9494463231217</v>
      </c>
      <c r="CC66" s="1">
        <v>45.1819795435271</v>
      </c>
      <c r="CD66" s="1">
        <v>92.9954772487745</v>
      </c>
      <c r="CE66" s="1">
        <v>58.9985796773663</v>
      </c>
      <c r="CF66" s="1">
        <v>53.3007676833131</v>
      </c>
      <c r="CG66" s="1">
        <v>136.072646039173</v>
      </c>
      <c r="CH66" s="1">
        <v>68.5856777273732</v>
      </c>
      <c r="CI66" s="1">
        <v>113.482573808918</v>
      </c>
      <c r="CJ66" s="1">
        <v>86.5915488404164</v>
      </c>
      <c r="CK66" s="1">
        <v>41.4070917437903</v>
      </c>
      <c r="CL66" s="1">
        <v>113.799589727649</v>
      </c>
      <c r="CM66" s="1">
        <v>130.468828370394</v>
      </c>
      <c r="CN66" s="1">
        <v>102.120226773349</v>
      </c>
      <c r="CO66" s="1">
        <v>86.8306470324921</v>
      </c>
      <c r="CP66" s="1">
        <v>101.699860761946</v>
      </c>
      <c r="CQ66" s="1">
        <v>88.4156093450837</v>
      </c>
      <c r="CR66" s="1">
        <v>69.8146812447012</v>
      </c>
      <c r="CS66" s="1">
        <v>50.747499812733</v>
      </c>
      <c r="CT66" s="1">
        <v>21.9982597295564</v>
      </c>
      <c r="CU66" s="1">
        <v>91.6733651214288</v>
      </c>
      <c r="CV66" s="1">
        <v>33.472521668574</v>
      </c>
      <c r="CW66" s="1">
        <v>171.024349293091</v>
      </c>
      <c r="CX66" s="1">
        <v>70.1067352182324</v>
      </c>
      <c r="CY66" s="1">
        <v>115.95963097547</v>
      </c>
      <c r="CZ66" s="1">
        <v>47.0476810946644</v>
      </c>
      <c r="DA66" s="1">
        <v>156.407116328868</v>
      </c>
      <c r="DB66" s="1">
        <v>59.7760746093047</v>
      </c>
      <c r="DC66" s="1">
        <v>57.0671142308902</v>
      </c>
      <c r="DD66" s="1">
        <v>71.0126746048117</v>
      </c>
      <c r="DE66" s="1">
        <v>61.5914421427143</v>
      </c>
      <c r="DF66" s="1">
        <v>60.1903078216604</v>
      </c>
      <c r="DG66" s="1">
        <v>70.8371957259579</v>
      </c>
      <c r="DH66" s="1">
        <v>36.5422259972744</v>
      </c>
      <c r="DI66" s="1">
        <v>58.3665151596069</v>
      </c>
      <c r="DJ66" s="1">
        <v>28.7631906904759</v>
      </c>
      <c r="DK66" s="1">
        <v>68.8083448690084</v>
      </c>
      <c r="DL66" s="1">
        <v>117.985745673364</v>
      </c>
      <c r="DM66" s="1">
        <v>7.87493194613658</v>
      </c>
      <c r="DN66" s="1">
        <v>28.0049835216153</v>
      </c>
      <c r="DO66" s="1">
        <v>10.0282990993957</v>
      </c>
      <c r="DP66" s="1">
        <v>155.519671044913</v>
      </c>
      <c r="DQ66" s="1">
        <v>33.4768764706278</v>
      </c>
      <c r="DR66" s="1">
        <v>143.741590673273</v>
      </c>
      <c r="DS66" s="1">
        <v>105.943424313666</v>
      </c>
      <c r="DT66" s="1">
        <v>21.9415603527917</v>
      </c>
      <c r="DU66" s="1">
        <v>65.4810634931302</v>
      </c>
      <c r="DV66" s="1">
        <v>34.4250221396678</v>
      </c>
      <c r="DW66" s="1">
        <v>147.295994675372</v>
      </c>
      <c r="DX66" s="1">
        <v>48.2693170686285</v>
      </c>
      <c r="DY66" s="1">
        <v>51.8984851474204</v>
      </c>
      <c r="DZ66" s="1">
        <v>42.5298941365765</v>
      </c>
      <c r="EA66" s="1">
        <v>25.6079304617249</v>
      </c>
      <c r="EB66" s="1">
        <v>34.3390977828678</v>
      </c>
      <c r="EC66" s="1">
        <v>57.5737105735842</v>
      </c>
      <c r="ED66" s="1">
        <v>83.9506482090525</v>
      </c>
      <c r="EE66" s="1">
        <v>68.0655286871915</v>
      </c>
      <c r="EF66" s="1">
        <v>171.741716735022</v>
      </c>
      <c r="EG66" s="1">
        <v>248.250827458013</v>
      </c>
      <c r="EH66" s="1">
        <v>22.6814399025754</v>
      </c>
      <c r="EI66" s="1">
        <v>80.5657141370628</v>
      </c>
      <c r="EJ66" s="1">
        <v>10.1549868684267</v>
      </c>
      <c r="EK66" s="1">
        <v>168.111508702837</v>
      </c>
      <c r="EL66" s="1">
        <v>57.2583741724499</v>
      </c>
      <c r="EM66" s="1">
        <v>46.2885778517837</v>
      </c>
      <c r="EN66" s="1">
        <v>150.130667711425</v>
      </c>
      <c r="EO66" s="1">
        <v>15.9633483244451</v>
      </c>
      <c r="EP66" s="1">
        <v>34.1082804833322</v>
      </c>
      <c r="EQ66" s="1">
        <v>15.8555065273637</v>
      </c>
      <c r="ER66" s="1">
        <v>112.557364815853</v>
      </c>
      <c r="ES66" s="1">
        <v>237.311634014587</v>
      </c>
      <c r="ET66" s="1">
        <v>99.4636192519703</v>
      </c>
      <c r="EU66" s="1">
        <v>75.1496602420621</v>
      </c>
      <c r="EV66" s="1">
        <v>116.357799557316</v>
      </c>
      <c r="EW66" s="1">
        <v>40.4005088451029</v>
      </c>
      <c r="EX66" s="1">
        <v>236.519240784877</v>
      </c>
      <c r="EY66" s="1">
        <v>32.4197738238021</v>
      </c>
      <c r="EZ66" s="1">
        <v>17.8392317698452</v>
      </c>
      <c r="FA66" s="1">
        <v>34.3893769206215</v>
      </c>
      <c r="FB66" s="1">
        <v>22.8706865264796</v>
      </c>
      <c r="FC66" s="1">
        <v>162.412196766246</v>
      </c>
      <c r="FD66" s="1">
        <v>130.482100305703</v>
      </c>
      <c r="FE66" s="1">
        <v>15.880967995367</v>
      </c>
      <c r="FF66" s="1">
        <v>34.1472639805063</v>
      </c>
      <c r="FG66" s="1">
        <v>117.924624167912</v>
      </c>
      <c r="FH66" s="1">
        <v>21.9815367762728</v>
      </c>
      <c r="FI66" s="1">
        <v>94.2585030005073</v>
      </c>
      <c r="FJ66" s="1">
        <v>43.2349168372766</v>
      </c>
      <c r="FK66" s="1">
        <v>12.8124878099332</v>
      </c>
      <c r="FL66" s="1">
        <v>13.8885987119056</v>
      </c>
      <c r="FM66" s="1">
        <v>103.396841894562</v>
      </c>
      <c r="FN66" s="1">
        <v>105.628349612167</v>
      </c>
      <c r="FO66" s="1">
        <v>14.1112894704274</v>
      </c>
      <c r="FP66" s="1">
        <v>77.3390905206854</v>
      </c>
      <c r="FQ66" s="1">
        <v>40.816123734035</v>
      </c>
      <c r="FR66" s="1">
        <v>21.8217708613033</v>
      </c>
      <c r="FS66" s="1">
        <v>49.8332713810921</v>
      </c>
      <c r="FT66" s="1">
        <v>46.879199878432</v>
      </c>
      <c r="FU66" s="1">
        <v>136.35762158877</v>
      </c>
      <c r="FV66" s="1">
        <v>107.427484396672</v>
      </c>
      <c r="FW66" s="1">
        <v>289.626832300327</v>
      </c>
      <c r="FX66" s="1">
        <v>93.7611697008114</v>
      </c>
      <c r="FY66" s="1">
        <v>13.840270914415</v>
      </c>
      <c r="FZ66" s="1">
        <v>48.6113010358792</v>
      </c>
      <c r="GA66" s="1">
        <v>57.7217623250123</v>
      </c>
      <c r="GB66" s="1">
        <v>241.646217938485</v>
      </c>
      <c r="GC66" s="1">
        <v>125.338303070787</v>
      </c>
      <c r="GD66" s="1">
        <v>34.5557960346259</v>
      </c>
      <c r="GE66" s="1">
        <v>173.31059248012</v>
      </c>
      <c r="GF66" s="1">
        <v>39.4884762942302</v>
      </c>
      <c r="GG66" s="1">
        <v>120.906076882575</v>
      </c>
      <c r="GH66" s="1">
        <v>179.683358303884</v>
      </c>
      <c r="GI66" s="1">
        <v>45.2326941754592</v>
      </c>
      <c r="GJ66" s="1">
        <v>76.989022768202</v>
      </c>
      <c r="GK66" s="1">
        <v>38.9695641990146</v>
      </c>
      <c r="GL66" s="1">
        <v>137.479999889027</v>
      </c>
      <c r="GM66" s="1">
        <v>69.6031221868749</v>
      </c>
      <c r="GN66" s="1">
        <v>87.1470795666596</v>
      </c>
      <c r="GO66" s="1">
        <v>115.228288622397</v>
      </c>
      <c r="GP66" s="1">
        <v>31.1510226509788</v>
      </c>
      <c r="GQ66" s="1">
        <v>32.8370252417136</v>
      </c>
      <c r="GR66" s="1">
        <v>21.0577793744</v>
      </c>
      <c r="GS66" s="1">
        <v>44.0070713709366</v>
      </c>
      <c r="GT66" s="1">
        <v>63.3802755714817</v>
      </c>
      <c r="GU66" s="1">
        <v>37.4093518853066</v>
      </c>
      <c r="GV66" s="1">
        <v>119.763837252262</v>
      </c>
      <c r="GW66" s="1">
        <v>135.370461562147</v>
      </c>
      <c r="GX66" s="1">
        <v>137.058246832782</v>
      </c>
      <c r="GY66" s="1">
        <v>36.533011000582</v>
      </c>
      <c r="GZ66" s="1">
        <v>27.8130012821156</v>
      </c>
      <c r="HA66" s="1">
        <v>42.7974764755405</v>
      </c>
      <c r="HB66" s="1">
        <v>26.0930384771746</v>
      </c>
      <c r="HC66" s="1">
        <v>359.557273864746</v>
      </c>
      <c r="HD66" s="1">
        <v>23.1416760755898</v>
      </c>
      <c r="HE66" s="1">
        <v>77.6569634046944</v>
      </c>
      <c r="HF66" s="1">
        <v>273.81502289795</v>
      </c>
      <c r="HG66" s="1">
        <v>30.9803885588787</v>
      </c>
      <c r="HH66" s="1">
        <v>179.542836421876</v>
      </c>
      <c r="HI66" s="1">
        <v>56.720242645803</v>
      </c>
      <c r="HJ66" s="1">
        <v>78.6673201335258</v>
      </c>
      <c r="HK66" s="1">
        <v>47.6747139095636</v>
      </c>
      <c r="HL66" s="1">
        <v>3.98128246723007</v>
      </c>
      <c r="HM66" s="1">
        <v>11.0349172607078</v>
      </c>
      <c r="HN66" s="1">
        <v>45.6148426780217</v>
      </c>
      <c r="HO66" s="1">
        <v>64.278791274692</v>
      </c>
      <c r="HP66" s="1">
        <v>49.1763275634321</v>
      </c>
      <c r="HQ66" s="1">
        <v>365.167272394354</v>
      </c>
      <c r="HR66" s="1">
        <v>48.434431874184</v>
      </c>
      <c r="HS66" s="1">
        <v>72.3161196044565</v>
      </c>
      <c r="HT66" s="1">
        <v>36.6723593664333</v>
      </c>
      <c r="HU66" s="1">
        <v>49.0102678861731</v>
      </c>
      <c r="HV66" s="1">
        <v>108.66423621566</v>
      </c>
      <c r="HW66" s="1">
        <v>30.4468767475047</v>
      </c>
      <c r="HX66" s="1">
        <v>44.1767303587504</v>
      </c>
      <c r="HY66" s="1">
        <v>91.7293618460256</v>
      </c>
      <c r="HZ66" s="1">
        <v>67.0454491013441</v>
      </c>
      <c r="IA66" s="1">
        <v>153.007119656319</v>
      </c>
      <c r="IB66" s="1">
        <v>29.7391272837202</v>
      </c>
      <c r="IC66" s="1">
        <v>65.0036038476352</v>
      </c>
      <c r="ID66" s="1">
        <v>61.4409759715464</v>
      </c>
      <c r="IE66" s="1">
        <v>106.635677939788</v>
      </c>
      <c r="IF66" s="1">
        <v>33.859479885259</v>
      </c>
      <c r="IG66" s="1">
        <v>74.9103092836752</v>
      </c>
      <c r="IH66" s="1">
        <v>100.590918841176</v>
      </c>
      <c r="II66" s="1">
        <v>23.6173081388549</v>
      </c>
      <c r="IJ66" s="1">
        <v>74.6182026679637</v>
      </c>
      <c r="IK66" s="1">
        <v>180.391253650921</v>
      </c>
      <c r="IL66" s="1">
        <v>67.9723421273585</v>
      </c>
      <c r="IM66" s="1">
        <v>35.9161744323151</v>
      </c>
      <c r="IN66" s="1">
        <v>68.7512572354588</v>
      </c>
      <c r="IO66" s="1">
        <v>316.514547868208</v>
      </c>
      <c r="IP66" s="1">
        <v>11.5588304361128</v>
      </c>
      <c r="IQ66" s="1">
        <v>104.337636404593</v>
      </c>
      <c r="IR66" s="1">
        <v>147.770485449044</v>
      </c>
      <c r="IS66" s="1">
        <v>341.858643315145</v>
      </c>
      <c r="IT66" s="1">
        <v>89.9360151985015</v>
      </c>
      <c r="IU66" s="1">
        <v>76.7141092562428</v>
      </c>
      <c r="IV66" s="1">
        <v>68.6948537327661</v>
      </c>
      <c r="IW66" s="1">
        <v>40.6737289274249</v>
      </c>
      <c r="IX66" s="1">
        <v>138.265450700487</v>
      </c>
      <c r="IY66" s="1">
        <v>104.908456911558</v>
      </c>
      <c r="IZ66" s="1">
        <v>33.3901110652712</v>
      </c>
      <c r="JA66" s="1">
        <v>140.318359563107</v>
      </c>
      <c r="JB66" s="1">
        <v>42.5980353686304</v>
      </c>
      <c r="JC66" s="1">
        <v>125.654965993708</v>
      </c>
      <c r="JD66" s="1">
        <v>204.435870290599</v>
      </c>
      <c r="JE66" s="1">
        <v>54.007387761305</v>
      </c>
      <c r="JF66" s="1">
        <v>51.2993196903642</v>
      </c>
      <c r="JG66" s="1">
        <v>36.2823536942539</v>
      </c>
      <c r="JH66" s="1">
        <v>186.354436806472</v>
      </c>
      <c r="JI66" s="1">
        <v>118.685431884969</v>
      </c>
      <c r="JJ66" s="1">
        <v>174.449999242476</v>
      </c>
      <c r="JK66" s="1">
        <v>63.2301156955748</v>
      </c>
      <c r="JL66" s="1">
        <v>15.3532641202593</v>
      </c>
      <c r="JM66" s="1">
        <v>50.7283638519069</v>
      </c>
      <c r="JN66" s="1">
        <v>81.4992470636457</v>
      </c>
      <c r="JO66" s="1">
        <v>66.1458887916745</v>
      </c>
      <c r="JP66" s="1">
        <v>48.8104223270796</v>
      </c>
      <c r="JQ66" s="1">
        <v>265.247465647986</v>
      </c>
      <c r="JR66" s="1">
        <v>26.177613618702</v>
      </c>
      <c r="JS66" s="1">
        <v>83.5394055357239</v>
      </c>
      <c r="JT66" s="1">
        <v>127.479336040235</v>
      </c>
      <c r="JU66" s="1">
        <v>67.5622231816638</v>
      </c>
      <c r="JV66" s="1">
        <v>93.820127266029</v>
      </c>
      <c r="JW66" s="1">
        <v>49.3718394611487</v>
      </c>
      <c r="JX66" s="1">
        <v>220.091170381815</v>
      </c>
      <c r="JY66" s="1">
        <v>153.16388235443</v>
      </c>
      <c r="JZ66" s="1">
        <v>82.1652999024421</v>
      </c>
      <c r="KA66" s="1">
        <v>40.7732775020777</v>
      </c>
      <c r="KB66" s="1">
        <v>155.628331467254</v>
      </c>
      <c r="KC66" s="1">
        <v>64.3724679467078</v>
      </c>
      <c r="KD66" s="1">
        <v>121.65918596156</v>
      </c>
      <c r="KE66" s="1">
        <v>194.267954739657</v>
      </c>
      <c r="KF66" s="1">
        <v>169.466590187766</v>
      </c>
      <c r="KG66" s="1">
        <v>49.9045125261592</v>
      </c>
      <c r="KH66" s="1">
        <v>41.9583017830697</v>
      </c>
      <c r="KI66" s="1">
        <v>209.523182262074</v>
      </c>
      <c r="KJ66" s="1">
        <v>39.1252867319961</v>
      </c>
      <c r="KK66" s="1">
        <v>42.6774551243209</v>
      </c>
      <c r="KL66" s="1">
        <v>66.8166720240808</v>
      </c>
      <c r="KM66" s="1">
        <v>64.8684307564648</v>
      </c>
      <c r="KN66" s="1">
        <v>39.7138981290933</v>
      </c>
      <c r="KO66" s="1">
        <v>97.3444161914297</v>
      </c>
      <c r="KP66" s="1">
        <v>19.4098746870018</v>
      </c>
      <c r="KQ66" s="1">
        <v>30.9962877554028</v>
      </c>
      <c r="KR66" s="1">
        <v>19.6378880453528</v>
      </c>
      <c r="KS66" s="1">
        <v>120.161827027192</v>
      </c>
      <c r="KT66" s="1">
        <v>48.2617273147354</v>
      </c>
      <c r="KU66" s="1">
        <v>57.657958187181</v>
      </c>
      <c r="KV66" s="1">
        <v>71.698973225672</v>
      </c>
      <c r="KW66" s="1">
        <v>91.1951001199448</v>
      </c>
      <c r="KX66" s="1">
        <v>109.839714753849</v>
      </c>
      <c r="KY66" s="1">
        <v>97.7116764342595</v>
      </c>
      <c r="KZ66" s="1">
        <v>15.390731024533</v>
      </c>
      <c r="LA66" s="1">
        <v>55.9626839309576</v>
      </c>
      <c r="LB66" s="1">
        <v>50.3153963735329</v>
      </c>
      <c r="LC66" s="1">
        <v>71.0343490293925</v>
      </c>
      <c r="LD66" s="1">
        <v>50.0538073589968</v>
      </c>
      <c r="LE66" s="1">
        <v>102.603413584049</v>
      </c>
      <c r="LF66" s="1">
        <v>38.3367172134887</v>
      </c>
      <c r="LG66" s="1">
        <v>38.4667264097541</v>
      </c>
      <c r="LH66" s="1">
        <v>49.3282483506848</v>
      </c>
      <c r="LI66" s="1">
        <v>11.6349332302632</v>
      </c>
      <c r="LJ66" s="1">
        <v>86.2709097428755</v>
      </c>
      <c r="LK66" s="1">
        <v>234.297387888106</v>
      </c>
      <c r="LL66" s="1">
        <v>50.9006820739913</v>
      </c>
      <c r="LM66" s="1">
        <v>111.373447951266</v>
      </c>
      <c r="LN66" s="1">
        <v>249.392022528706</v>
      </c>
      <c r="LO66" s="1">
        <v>24.2479242424445</v>
      </c>
      <c r="LP66" s="1">
        <v>185.320498051256</v>
      </c>
      <c r="LQ66" s="1">
        <v>58.0347336764876</v>
      </c>
      <c r="LR66" s="1">
        <v>28.1888635375283</v>
      </c>
      <c r="LS66" s="1">
        <v>29.4147415745911</v>
      </c>
      <c r="LT66" s="1">
        <v>13.8726865995599</v>
      </c>
      <c r="LU66" s="1">
        <v>19.9114152043057</v>
      </c>
      <c r="LV66" s="1">
        <v>22.6271331132468</v>
      </c>
      <c r="LW66" s="1">
        <v>42.0616747144077</v>
      </c>
      <c r="LX66" s="1">
        <v>27.7013518030213</v>
      </c>
      <c r="LZ66" s="1">
        <v>207.244665196146</v>
      </c>
      <c r="MA66" s="1">
        <v>43.218211437373</v>
      </c>
      <c r="MB66" s="1">
        <v>23.2951094121186</v>
      </c>
      <c r="MC66" s="1">
        <v>16.0448626870851</v>
      </c>
      <c r="MD66" s="1">
        <v>4.38653652234962</v>
      </c>
      <c r="ME66" s="1">
        <v>18.339833706341</v>
      </c>
      <c r="MF66" s="1">
        <v>18.9874449713759</v>
      </c>
      <c r="MG66" s="1">
        <v>21.4109809761147</v>
      </c>
      <c r="MH66" s="1">
        <v>43.8080044232977</v>
      </c>
      <c r="MI66" s="1">
        <v>7.98183434820541</v>
      </c>
      <c r="MJ66" s="1">
        <v>22.6656818823381</v>
      </c>
      <c r="MK66" s="1">
        <v>31.341130049532</v>
      </c>
      <c r="ML66" s="1">
        <v>31.4199278383334</v>
      </c>
      <c r="MM66" s="1">
        <v>41.5031220526818</v>
      </c>
    </row>
    <row r="67">
      <c r="A67" s="1">
        <v>2019.0</v>
      </c>
      <c r="B67" s="1">
        <v>6.0</v>
      </c>
      <c r="C67" s="1">
        <v>46.4168729322967</v>
      </c>
      <c r="D67" s="1">
        <v>59.0755371596338</v>
      </c>
      <c r="E67" s="1">
        <v>74.1463799352719</v>
      </c>
      <c r="F67" s="1">
        <v>169.613306364727</v>
      </c>
      <c r="G67" s="1">
        <v>282.754248046875</v>
      </c>
      <c r="H67" s="1">
        <v>96.4316302977902</v>
      </c>
      <c r="I67" s="1">
        <v>34.6886490748587</v>
      </c>
      <c r="J67" s="1">
        <v>146.868470515584</v>
      </c>
      <c r="K67" s="1">
        <v>163.598749923706</v>
      </c>
      <c r="L67" s="1">
        <v>64.8755931967608</v>
      </c>
      <c r="M67" s="1">
        <v>73.5329835744642</v>
      </c>
      <c r="N67" s="1">
        <v>13.9603296909665</v>
      </c>
      <c r="O67" s="1">
        <v>47.6730243437367</v>
      </c>
      <c r="P67" s="1">
        <v>45.8607945373456</v>
      </c>
      <c r="Q67" s="1">
        <v>94.8863144792388</v>
      </c>
      <c r="R67" s="1">
        <v>78.4637504577637</v>
      </c>
      <c r="S67" s="1">
        <v>88.0187566366403</v>
      </c>
      <c r="T67" s="1">
        <v>98.5696363212914</v>
      </c>
      <c r="U67" s="1">
        <v>39.8612186436381</v>
      </c>
      <c r="V67" s="1">
        <v>83.0233380640686</v>
      </c>
      <c r="W67" s="1">
        <v>151.688142502228</v>
      </c>
      <c r="X67" s="1">
        <v>133.503408464936</v>
      </c>
      <c r="Y67" s="1">
        <v>183.474116800653</v>
      </c>
      <c r="Z67" s="1">
        <v>92.6446994781494</v>
      </c>
      <c r="AA67" s="1">
        <v>181.448270106636</v>
      </c>
      <c r="AB67" s="1">
        <v>25.0988194276397</v>
      </c>
      <c r="AC67" s="1">
        <v>192.40825162206</v>
      </c>
      <c r="AD67" s="1">
        <v>22.2263263285836</v>
      </c>
      <c r="AE67" s="1">
        <v>75.1050283725666</v>
      </c>
      <c r="AF67" s="1">
        <v>170.22944900421</v>
      </c>
      <c r="AG67" s="1">
        <v>101.320364493746</v>
      </c>
      <c r="AH67" s="1">
        <v>112.7919138252</v>
      </c>
      <c r="AI67" s="2">
        <v>1098.7825012207</v>
      </c>
      <c r="AJ67" s="1">
        <v>352.005225533628</v>
      </c>
      <c r="AK67" s="1">
        <v>24.4195215985568</v>
      </c>
      <c r="AL67" s="1">
        <v>71.2097261117146</v>
      </c>
      <c r="AM67" s="1">
        <v>53.8763424789383</v>
      </c>
      <c r="AN67" s="1">
        <v>216.96488971198</v>
      </c>
      <c r="AO67" s="1">
        <v>25.8457880471551</v>
      </c>
      <c r="AP67" s="1">
        <v>50.840353463265</v>
      </c>
      <c r="AQ67" s="1">
        <v>231.543748474121</v>
      </c>
      <c r="AR67" s="1">
        <v>36.8063812674622</v>
      </c>
      <c r="AS67" s="2">
        <v>1787.53711737992</v>
      </c>
      <c r="AT67" s="1">
        <v>390.613477752359</v>
      </c>
      <c r="AU67" s="1">
        <v>38.2048594623586</v>
      </c>
      <c r="AV67" s="1">
        <v>205.973750305176</v>
      </c>
      <c r="AW67" s="1">
        <v>40.9652497291565</v>
      </c>
      <c r="AX67" s="1">
        <v>32.7998199968601</v>
      </c>
      <c r="AY67" s="1">
        <v>102.331871669471</v>
      </c>
      <c r="AZ67" s="1">
        <v>54.5208239185429</v>
      </c>
      <c r="BA67" s="1">
        <v>23.263428770117</v>
      </c>
      <c r="BB67" s="1">
        <v>37.3676337487294</v>
      </c>
      <c r="BC67" s="1">
        <v>113.24641744592</v>
      </c>
      <c r="BD67" s="1">
        <v>134.297184388266</v>
      </c>
      <c r="BE67" s="1">
        <v>49.5467499732971</v>
      </c>
      <c r="BF67" s="1">
        <v>106.258626744521</v>
      </c>
      <c r="BG67" s="1">
        <v>48.5030169018447</v>
      </c>
      <c r="BH67" s="1">
        <v>39.2415181400734</v>
      </c>
      <c r="BI67" s="1">
        <v>71.4399700885452</v>
      </c>
      <c r="BJ67" s="1">
        <v>146.829557687609</v>
      </c>
      <c r="BK67" s="1">
        <v>88.9138262745537</v>
      </c>
      <c r="BL67" s="1">
        <v>63.638456361687</v>
      </c>
      <c r="BM67" s="1">
        <v>132.401156961933</v>
      </c>
      <c r="BN67" s="1">
        <v>36.5798442651091</v>
      </c>
      <c r="BO67" s="1">
        <v>157.967602839061</v>
      </c>
      <c r="BP67" s="1">
        <v>14.345854973793</v>
      </c>
      <c r="BQ67" s="1">
        <v>142.283151753959</v>
      </c>
      <c r="BR67" s="1">
        <v>49.3667001902172</v>
      </c>
      <c r="BS67" s="1">
        <v>24.9155541612798</v>
      </c>
      <c r="BT67" s="1">
        <v>81.6656546356236</v>
      </c>
      <c r="BU67" s="1">
        <v>48.928725419399</v>
      </c>
      <c r="BV67" s="1">
        <v>236.75825057264</v>
      </c>
      <c r="BW67" s="1">
        <v>34.2427542823397</v>
      </c>
      <c r="BX67" s="1">
        <v>152.070621644902</v>
      </c>
      <c r="BY67" s="1">
        <v>46.693635725611</v>
      </c>
      <c r="BZ67" s="1">
        <v>24.0326734880364</v>
      </c>
      <c r="CA67" s="1">
        <v>50.1678537914277</v>
      </c>
      <c r="CB67" s="1">
        <v>57.9188828946809</v>
      </c>
      <c r="CC67" s="1">
        <v>45.1794556474878</v>
      </c>
      <c r="CD67" s="1">
        <v>95.4853113767785</v>
      </c>
      <c r="CE67" s="1">
        <v>60.3131816800571</v>
      </c>
      <c r="CF67" s="1">
        <v>53.5301310715681</v>
      </c>
      <c r="CG67" s="1">
        <v>143.095454773989</v>
      </c>
      <c r="CH67" s="1">
        <v>68.2451242952474</v>
      </c>
      <c r="CI67" s="1">
        <v>125.925767829023</v>
      </c>
      <c r="CJ67" s="1">
        <v>88.8924289415582</v>
      </c>
      <c r="CK67" s="1">
        <v>42.2443695853812</v>
      </c>
      <c r="CL67" s="1">
        <v>120.58297440038</v>
      </c>
      <c r="CM67" s="1">
        <v>135.263500649473</v>
      </c>
      <c r="CN67" s="1">
        <v>107.056500434875</v>
      </c>
      <c r="CO67" s="1">
        <v>88.9714576783074</v>
      </c>
      <c r="CP67" s="1">
        <v>101.655777632783</v>
      </c>
      <c r="CQ67" s="1">
        <v>90.9205468980783</v>
      </c>
      <c r="CR67" s="1">
        <v>69.9979098486909</v>
      </c>
      <c r="CS67" s="1">
        <v>50.0332503318787</v>
      </c>
      <c r="CT67" s="1">
        <v>19.8088869839577</v>
      </c>
      <c r="CU67" s="1">
        <v>92.9342521347481</v>
      </c>
      <c r="CV67" s="1">
        <v>35.1102463443017</v>
      </c>
      <c r="CW67" s="1">
        <v>182.17519753078</v>
      </c>
      <c r="CX67" s="1">
        <v>72.1780807125745</v>
      </c>
      <c r="CY67" s="1">
        <v>125.161096311105</v>
      </c>
      <c r="CZ67" s="1">
        <v>48.8841464127429</v>
      </c>
      <c r="DA67" s="1">
        <v>166.335928786897</v>
      </c>
      <c r="DB67" s="1">
        <v>60.6886491131814</v>
      </c>
      <c r="DC67" s="1">
        <v>56.0412166730205</v>
      </c>
      <c r="DD67" s="1">
        <v>67.9852156881373</v>
      </c>
      <c r="DE67" s="1">
        <v>62.7829049653248</v>
      </c>
      <c r="DF67" s="1">
        <v>63.5181646193234</v>
      </c>
      <c r="DG67" s="1">
        <v>71.5069493724152</v>
      </c>
      <c r="DH67" s="1">
        <v>38.3228011388963</v>
      </c>
      <c r="DI67" s="1">
        <v>61.641499710083</v>
      </c>
      <c r="DJ67" s="1">
        <v>29.0911761100317</v>
      </c>
      <c r="DK67" s="1">
        <v>69.0378742545055</v>
      </c>
      <c r="DL67" s="1">
        <v>124.307612571146</v>
      </c>
      <c r="DM67" s="1">
        <v>7.71859885538767</v>
      </c>
      <c r="DN67" s="1">
        <v>27.8218807401892</v>
      </c>
      <c r="DO67" s="1">
        <v>10.1351107551072</v>
      </c>
      <c r="DP67" s="1">
        <v>146.399214886466</v>
      </c>
      <c r="DQ67" s="1">
        <v>34.3763226465736</v>
      </c>
      <c r="DR67" s="1">
        <v>140.912250518799</v>
      </c>
      <c r="DS67" s="1">
        <v>109.604351455503</v>
      </c>
      <c r="DT67" s="1">
        <v>21.6939400706486</v>
      </c>
      <c r="DU67" s="1">
        <v>70.1546599053611</v>
      </c>
      <c r="DV67" s="1">
        <v>32.590803644667</v>
      </c>
      <c r="DW67" s="1">
        <v>151.198604718332</v>
      </c>
      <c r="DX67" s="1">
        <v>49.4652101472795</v>
      </c>
      <c r="DY67" s="1">
        <v>53.1118030864416</v>
      </c>
      <c r="DZ67" s="1">
        <v>43.2568708198287</v>
      </c>
      <c r="EA67" s="1">
        <v>26.867647212308</v>
      </c>
      <c r="EB67" s="1">
        <v>34.2574126477768</v>
      </c>
      <c r="EC67" s="1">
        <v>54.035628830647</v>
      </c>
      <c r="ED67" s="1">
        <v>87.6191012341754</v>
      </c>
      <c r="EE67" s="1">
        <v>69.9838771453534</v>
      </c>
      <c r="EF67" s="1">
        <v>168.999013772433</v>
      </c>
      <c r="EG67" s="1">
        <v>251.976789869692</v>
      </c>
      <c r="EH67" s="1">
        <v>20.0012896415029</v>
      </c>
      <c r="EI67" s="1">
        <v>85.887566701202</v>
      </c>
      <c r="EJ67" s="1">
        <v>10.2162290395601</v>
      </c>
      <c r="EK67" s="1">
        <v>177.160551469637</v>
      </c>
      <c r="EL67" s="1">
        <v>54.1592692364595</v>
      </c>
      <c r="EM67" s="1">
        <v>48.4282560972167</v>
      </c>
      <c r="EN67" s="1">
        <v>154.17513107781</v>
      </c>
      <c r="EO67" s="1">
        <v>16.7637471629482</v>
      </c>
      <c r="EP67" s="1">
        <v>35.5680458464177</v>
      </c>
      <c r="EQ67" s="1">
        <v>15.1862895960143</v>
      </c>
      <c r="ER67" s="1">
        <v>121.294533532441</v>
      </c>
      <c r="ES67" s="1">
        <v>244.697374118648</v>
      </c>
      <c r="ET67" s="1">
        <v>100.339625301023</v>
      </c>
      <c r="EU67" s="1">
        <v>79.2292596814579</v>
      </c>
      <c r="EV67" s="1">
        <v>126.18373879772</v>
      </c>
      <c r="EW67" s="1">
        <v>40.5157042024955</v>
      </c>
      <c r="EX67" s="1">
        <v>247.362178438436</v>
      </c>
      <c r="EY67" s="1">
        <v>31.8784450724472</v>
      </c>
      <c r="EZ67" s="1">
        <v>17.6730392104258</v>
      </c>
      <c r="FA67" s="1">
        <v>33.8215275674858</v>
      </c>
      <c r="FB67" s="1">
        <v>23.1804165653676</v>
      </c>
      <c r="FC67" s="1">
        <v>168.556999969482</v>
      </c>
      <c r="FD67" s="1">
        <v>130.598412056697</v>
      </c>
      <c r="FE67" s="1">
        <v>15.7276280278661</v>
      </c>
      <c r="FF67" s="1">
        <v>34.8108372442942</v>
      </c>
      <c r="FG67" s="1">
        <v>119.661296863579</v>
      </c>
      <c r="FH67" s="1">
        <v>22.6626112985382</v>
      </c>
      <c r="FI67" s="1">
        <v>92.9124988144356</v>
      </c>
      <c r="FJ67" s="1">
        <v>42.5903495735431</v>
      </c>
      <c r="FK67" s="1">
        <v>13.0129830708922</v>
      </c>
      <c r="FL67" s="1">
        <v>14.3003147740447</v>
      </c>
      <c r="FM67" s="1">
        <v>103.423856099105</v>
      </c>
      <c r="FN67" s="1">
        <v>111.8834301236</v>
      </c>
      <c r="FO67" s="1">
        <v>14.7116158347014</v>
      </c>
      <c r="FP67" s="1">
        <v>82.7677497863769</v>
      </c>
      <c r="FQ67" s="1">
        <v>43.0225229338106</v>
      </c>
      <c r="FR67" s="1">
        <v>20.657253351118</v>
      </c>
      <c r="FS67" s="1">
        <v>52.287474421512</v>
      </c>
      <c r="FT67" s="1">
        <v>46.7001631369586</v>
      </c>
      <c r="FU67" s="1">
        <v>139.355826454926</v>
      </c>
      <c r="FV67" s="1">
        <v>106.37584052438</v>
      </c>
      <c r="FW67" s="1">
        <v>305.731712618306</v>
      </c>
      <c r="FX67" s="1">
        <v>88.4866845741296</v>
      </c>
      <c r="FY67" s="1">
        <v>13.1873712372021</v>
      </c>
      <c r="FZ67" s="1">
        <v>47.7297901549147</v>
      </c>
      <c r="GA67" s="1">
        <v>60.6832634658868</v>
      </c>
      <c r="GB67" s="1">
        <v>252.455471833113</v>
      </c>
      <c r="GC67" s="1">
        <v>128.465028877367</v>
      </c>
      <c r="GD67" s="1">
        <v>34.7507174067832</v>
      </c>
      <c r="GE67" s="1">
        <v>179.42649696392</v>
      </c>
      <c r="GF67" s="1">
        <v>38.5459999519368</v>
      </c>
      <c r="GG67" s="1">
        <v>126.359677917855</v>
      </c>
      <c r="GH67" s="1">
        <v>182.989291631748</v>
      </c>
      <c r="GI67" s="1">
        <v>47.5160433814773</v>
      </c>
      <c r="GJ67" s="1">
        <v>83.9568008565267</v>
      </c>
      <c r="GK67" s="1">
        <v>40.1024282182661</v>
      </c>
      <c r="GL67" s="1">
        <v>146.990500259399</v>
      </c>
      <c r="GM67" s="1">
        <v>70.1804403235836</v>
      </c>
      <c r="GN67" s="1">
        <v>90.1546214928071</v>
      </c>
      <c r="GO67" s="1">
        <v>113.392818519057</v>
      </c>
      <c r="GP67" s="1">
        <v>31.7216250419617</v>
      </c>
      <c r="GQ67" s="1">
        <v>31.8409814152747</v>
      </c>
      <c r="GR67" s="1">
        <v>21.1282617743294</v>
      </c>
      <c r="GS67" s="1">
        <v>41.3187043106228</v>
      </c>
      <c r="GT67" s="1">
        <v>67.0770693519104</v>
      </c>
      <c r="GU67" s="1">
        <v>35.9747400725913</v>
      </c>
      <c r="GV67" s="1">
        <v>125.426222549094</v>
      </c>
      <c r="GW67" s="1">
        <v>150.535947862366</v>
      </c>
      <c r="GX67" s="1">
        <v>138.973217262896</v>
      </c>
      <c r="GY67" s="1">
        <v>33.5259138747303</v>
      </c>
      <c r="GZ67" s="1">
        <v>29.355278055669</v>
      </c>
      <c r="HA67" s="1">
        <v>45.0195367724116</v>
      </c>
      <c r="HB67" s="1">
        <v>30.6301283472842</v>
      </c>
      <c r="HC67" s="1">
        <v>356.844750976562</v>
      </c>
      <c r="HD67" s="1">
        <v>23.8287729339917</v>
      </c>
      <c r="HE67" s="1">
        <v>78.0634563987675</v>
      </c>
      <c r="HF67" s="1">
        <v>287.62022737215</v>
      </c>
      <c r="HG67" s="1">
        <v>29.2995324923559</v>
      </c>
      <c r="HH67" s="1">
        <v>176.077346216217</v>
      </c>
      <c r="HI67" s="1">
        <v>52.0856415910801</v>
      </c>
      <c r="HJ67" s="1">
        <v>73.0961349859757</v>
      </c>
      <c r="HK67" s="1">
        <v>46.3231674116969</v>
      </c>
      <c r="HL67" s="1">
        <v>3.7171647544332</v>
      </c>
      <c r="HM67" s="1">
        <v>11.6880277888012</v>
      </c>
      <c r="HN67" s="1">
        <v>45.4378995893284</v>
      </c>
      <c r="HO67" s="1">
        <v>65.2874528956984</v>
      </c>
      <c r="HP67" s="1">
        <v>49.6269167343611</v>
      </c>
      <c r="HQ67" s="1">
        <v>378.9807472229</v>
      </c>
      <c r="HR67" s="1">
        <v>44.378857368411</v>
      </c>
      <c r="HS67" s="1">
        <v>73.5358074808702</v>
      </c>
      <c r="HT67" s="1">
        <v>37.4948424776241</v>
      </c>
      <c r="HU67" s="1">
        <v>49.7980960135155</v>
      </c>
      <c r="HV67" s="1">
        <v>113.080135735649</v>
      </c>
      <c r="HW67" s="1">
        <v>31.8112062958807</v>
      </c>
      <c r="HX67" s="1">
        <v>45.0343953849058</v>
      </c>
      <c r="HY67" s="1">
        <v>94.8614873272174</v>
      </c>
      <c r="HZ67" s="1">
        <v>71.1192235665826</v>
      </c>
      <c r="IA67" s="1">
        <v>152.430294639418</v>
      </c>
      <c r="IB67" s="1">
        <v>30.291521670437</v>
      </c>
      <c r="IC67" s="1">
        <v>68.4579002620704</v>
      </c>
      <c r="ID67" s="1">
        <v>57.0263183446067</v>
      </c>
      <c r="IE67" s="1">
        <v>108.364871174642</v>
      </c>
      <c r="IF67" s="1">
        <v>33.2271321363396</v>
      </c>
      <c r="IG67" s="1">
        <v>76.3754711450882</v>
      </c>
      <c r="IH67" s="1">
        <v>103.96598746247</v>
      </c>
      <c r="II67" s="1">
        <v>24.3353911491868</v>
      </c>
      <c r="IJ67" s="1">
        <v>75.1363159526675</v>
      </c>
      <c r="IK67" s="1">
        <v>191.312532195279</v>
      </c>
      <c r="IL67" s="1">
        <v>69.401280818358</v>
      </c>
      <c r="IM67" s="1">
        <v>37.104040923818</v>
      </c>
      <c r="IN67" s="1">
        <v>62.3415899519946</v>
      </c>
      <c r="IO67" s="1">
        <v>308.557500457764</v>
      </c>
      <c r="IP67" s="1">
        <v>11.48724652928</v>
      </c>
      <c r="IQ67" s="1">
        <v>100.433520900833</v>
      </c>
      <c r="IR67" s="1">
        <v>143.76849175572</v>
      </c>
      <c r="IS67" s="1">
        <v>351.428340035914</v>
      </c>
      <c r="IT67" s="1">
        <v>94.5416022936769</v>
      </c>
      <c r="IU67" s="1">
        <v>79.2204137625808</v>
      </c>
      <c r="IV67" s="1">
        <v>73.4518379149917</v>
      </c>
      <c r="IW67" s="1">
        <v>38.3115721447331</v>
      </c>
      <c r="IX67" s="1">
        <v>146.787832315074</v>
      </c>
      <c r="IY67" s="1">
        <v>102.464925398258</v>
      </c>
      <c r="IZ67" s="1">
        <v>32.1108252503963</v>
      </c>
      <c r="JA67" s="1">
        <v>141.161123854223</v>
      </c>
      <c r="JB67" s="1">
        <v>44.31828757585</v>
      </c>
      <c r="JC67" s="1">
        <v>119.282305187331</v>
      </c>
      <c r="JD67" s="1">
        <v>214.615327273144</v>
      </c>
      <c r="JE67" s="1">
        <v>56.8312808725247</v>
      </c>
      <c r="JF67" s="1">
        <v>46.2135328729512</v>
      </c>
      <c r="JG67" s="1">
        <v>35.8752056712595</v>
      </c>
      <c r="JH67" s="1">
        <v>172.101568931018</v>
      </c>
      <c r="JI67" s="1">
        <v>121.022921063034</v>
      </c>
      <c r="JJ67" s="1">
        <v>185.181147620579</v>
      </c>
      <c r="JK67" s="1">
        <v>61.2744689320865</v>
      </c>
      <c r="JL67" s="1">
        <v>15.8434387861875</v>
      </c>
      <c r="JM67" s="1">
        <v>48.4281741025083</v>
      </c>
      <c r="JN67" s="1">
        <v>83.9859586061114</v>
      </c>
      <c r="JO67" s="1">
        <v>75.9996437778114</v>
      </c>
      <c r="JP67" s="1">
        <v>48.752287867501</v>
      </c>
      <c r="JQ67" s="1">
        <v>281.818792339936</v>
      </c>
      <c r="JR67" s="1">
        <v>25.9361394304242</v>
      </c>
      <c r="JS67" s="1">
        <v>85.6754115001671</v>
      </c>
      <c r="JT67" s="1">
        <v>132.394947824857</v>
      </c>
      <c r="JU67" s="1">
        <v>68.9546155207989</v>
      </c>
      <c r="JV67" s="1">
        <v>95.4029409975817</v>
      </c>
      <c r="JW67" s="1">
        <v>49.6239169271236</v>
      </c>
      <c r="JX67" s="1">
        <v>225.949217254561</v>
      </c>
      <c r="JY67" s="1">
        <v>149.289645009875</v>
      </c>
      <c r="JZ67" s="1">
        <v>82.8380997819589</v>
      </c>
      <c r="KA67" s="1">
        <v>41.2764962947757</v>
      </c>
      <c r="KB67" s="1">
        <v>163.311256110083</v>
      </c>
      <c r="KC67" s="1">
        <v>61.6666548983482</v>
      </c>
      <c r="KD67" s="1">
        <v>126.98731531107</v>
      </c>
      <c r="KE67" s="1">
        <v>205.33724861145</v>
      </c>
      <c r="KF67" s="1">
        <v>175.340250015259</v>
      </c>
      <c r="KG67" s="1">
        <v>52.6755052966861</v>
      </c>
      <c r="KH67" s="1">
        <v>41.8487805357422</v>
      </c>
      <c r="KI67" s="1">
        <v>208.172999954224</v>
      </c>
      <c r="KJ67" s="1">
        <v>39.17102792403</v>
      </c>
      <c r="KK67" s="1">
        <v>37.7021023236996</v>
      </c>
      <c r="KL67" s="1">
        <v>70.2565361226257</v>
      </c>
      <c r="KM67" s="1">
        <v>68.7885776092412</v>
      </c>
      <c r="KN67" s="1">
        <v>39.3072407616587</v>
      </c>
      <c r="KO67" s="1">
        <v>104.225964008611</v>
      </c>
      <c r="KP67" s="1">
        <v>19.7124370076651</v>
      </c>
      <c r="KQ67" s="1">
        <v>33.120267221383</v>
      </c>
      <c r="KR67" s="1">
        <v>20.1750147139251</v>
      </c>
      <c r="KS67" s="1">
        <v>111.964712263287</v>
      </c>
      <c r="KT67" s="1">
        <v>50.5117485286724</v>
      </c>
      <c r="KU67" s="1">
        <v>57.5335467881241</v>
      </c>
      <c r="KV67" s="1">
        <v>75.4264043375885</v>
      </c>
      <c r="KW67" s="1">
        <v>98.4822209910994</v>
      </c>
      <c r="KX67" s="1">
        <v>109.968657409201</v>
      </c>
      <c r="KY67" s="1">
        <v>106.294303243898</v>
      </c>
      <c r="KZ67" s="1">
        <v>16.3820624151198</v>
      </c>
      <c r="LA67" s="1">
        <v>53.3455303747334</v>
      </c>
      <c r="LB67" s="1">
        <v>49.172254285008</v>
      </c>
      <c r="LC67" s="1">
        <v>71.8796418152062</v>
      </c>
      <c r="LD67" s="1">
        <v>52.5789046396637</v>
      </c>
      <c r="LE67" s="1">
        <v>105.792352506027</v>
      </c>
      <c r="LF67" s="1">
        <v>36.7220145224421</v>
      </c>
      <c r="LG67" s="1">
        <v>39.4153189838502</v>
      </c>
      <c r="LH67" s="1">
        <v>48.5942265821687</v>
      </c>
      <c r="LI67" s="1">
        <v>11.5525605121038</v>
      </c>
      <c r="LJ67" s="1">
        <v>89.5297500610352</v>
      </c>
      <c r="LK67" s="1">
        <v>244.087638288487</v>
      </c>
      <c r="LL67" s="1">
        <v>50.6580995903318</v>
      </c>
      <c r="LM67" s="1">
        <v>89.3316366771392</v>
      </c>
      <c r="LN67" s="1">
        <v>265.195925603463</v>
      </c>
      <c r="LO67" s="1">
        <v>23.2468154233852</v>
      </c>
      <c r="LP67" s="1">
        <v>180.77894011324</v>
      </c>
      <c r="LQ67" s="1">
        <v>62.3487662268049</v>
      </c>
      <c r="LR67" s="1">
        <v>29.3594999790192</v>
      </c>
      <c r="LS67" s="1">
        <v>29.384601842746</v>
      </c>
      <c r="LT67" s="1">
        <v>14.4044457839155</v>
      </c>
      <c r="LU67" s="1">
        <v>18.5968897315051</v>
      </c>
      <c r="LV67" s="1">
        <v>19.9840300936734</v>
      </c>
      <c r="LW67" s="1">
        <v>38.4993984131308</v>
      </c>
      <c r="LX67" s="1">
        <v>26.1666267362269</v>
      </c>
      <c r="LZ67" s="1">
        <v>215.607209453528</v>
      </c>
      <c r="MA67" s="1">
        <v>43.7242618248611</v>
      </c>
      <c r="MB67" s="1">
        <v>25.0133281740837</v>
      </c>
      <c r="MC67" s="1">
        <v>16.6157439975553</v>
      </c>
      <c r="MD67" s="1">
        <v>4.4987249698644</v>
      </c>
      <c r="ME67" s="1">
        <v>15.3506278664026</v>
      </c>
      <c r="MF67" s="1">
        <v>20.2755751954249</v>
      </c>
      <c r="MG67" s="1">
        <v>22.2427904802186</v>
      </c>
      <c r="MH67" s="1">
        <v>34.4639728387977</v>
      </c>
      <c r="MI67" s="1">
        <v>8.3084979078133</v>
      </c>
      <c r="MJ67" s="1">
        <v>25.816250038147</v>
      </c>
      <c r="MK67" s="1">
        <v>31.5286019810248</v>
      </c>
      <c r="ML67" s="1">
        <v>27.76505619406</v>
      </c>
      <c r="MM67" s="1">
        <v>37.9464489601084</v>
      </c>
    </row>
    <row r="68">
      <c r="A68" s="1">
        <v>2019.0</v>
      </c>
      <c r="B68" s="1">
        <v>7.0</v>
      </c>
      <c r="C68" s="1">
        <v>49.3820320918049</v>
      </c>
      <c r="D68" s="1">
        <v>54.7625707691692</v>
      </c>
      <c r="E68" s="1">
        <v>78.2964407886896</v>
      </c>
      <c r="F68" s="1">
        <v>178.795924693011</v>
      </c>
      <c r="G68" s="1">
        <v>306.322957819158</v>
      </c>
      <c r="H68" s="1">
        <v>105.507699019985</v>
      </c>
      <c r="I68" s="1">
        <v>35.3333003209788</v>
      </c>
      <c r="J68" s="1">
        <v>147.627680582928</v>
      </c>
      <c r="K68" s="1">
        <v>169.942500027743</v>
      </c>
      <c r="L68" s="1">
        <v>65.3199878560378</v>
      </c>
      <c r="M68" s="1">
        <v>73.8969293970072</v>
      </c>
      <c r="N68" s="1">
        <v>14.3515860372036</v>
      </c>
      <c r="O68" s="1">
        <v>48.5904898436604</v>
      </c>
      <c r="P68" s="1">
        <v>48.1203754894871</v>
      </c>
      <c r="Q68" s="1">
        <v>100.756372801176</v>
      </c>
      <c r="R68" s="1">
        <v>82.6897725191983</v>
      </c>
      <c r="S68" s="1">
        <v>90.2987420196075</v>
      </c>
      <c r="T68" s="1">
        <v>101.465039781966</v>
      </c>
      <c r="U68" s="1">
        <v>44.8427501139881</v>
      </c>
      <c r="V68" s="1">
        <v>86.9347851260416</v>
      </c>
      <c r="W68" s="1">
        <v>152.100572999719</v>
      </c>
      <c r="X68" s="1">
        <v>134.238685792602</v>
      </c>
      <c r="Y68" s="1">
        <v>180.844271032238</v>
      </c>
      <c r="Z68" s="1">
        <v>98.2698747461493</v>
      </c>
      <c r="AA68" s="1">
        <v>187.360512844735</v>
      </c>
      <c r="AB68" s="1">
        <v>22.6550996525142</v>
      </c>
      <c r="AC68" s="1">
        <v>200.228376524262</v>
      </c>
      <c r="AD68" s="1">
        <v>22.9396270031454</v>
      </c>
      <c r="AE68" s="1">
        <v>79.6288417526783</v>
      </c>
      <c r="AF68" s="1">
        <v>173.01459123682</v>
      </c>
      <c r="AG68" s="1">
        <v>105.912065697542</v>
      </c>
      <c r="AH68" s="1">
        <v>117.416853734236</v>
      </c>
      <c r="AI68" s="2">
        <v>1149.99932029031</v>
      </c>
      <c r="AJ68" s="1">
        <v>351.34573016733</v>
      </c>
      <c r="AK68" s="1">
        <v>25.8797114316982</v>
      </c>
      <c r="AL68" s="1">
        <v>74.7250339473636</v>
      </c>
      <c r="AM68" s="1">
        <v>60.917858240526</v>
      </c>
      <c r="AN68" s="1">
        <v>228.869389835731</v>
      </c>
      <c r="AO68" s="1">
        <v>27.0188383766949</v>
      </c>
      <c r="AP68" s="1">
        <v>51.4865877333339</v>
      </c>
      <c r="AQ68" s="1">
        <v>235.189773906361</v>
      </c>
      <c r="AR68" s="1">
        <v>37.8561024508959</v>
      </c>
      <c r="AS68" s="2">
        <v>1881.67505818298</v>
      </c>
      <c r="AT68" s="1">
        <v>413.580419493511</v>
      </c>
      <c r="AU68" s="1">
        <v>36.8377948562316</v>
      </c>
      <c r="AV68" s="1">
        <v>210.939545371316</v>
      </c>
      <c r="AW68" s="1">
        <v>42.5772728486495</v>
      </c>
      <c r="AX68" s="1">
        <v>32.3469431651227</v>
      </c>
      <c r="AY68" s="1">
        <v>100.829372274905</v>
      </c>
      <c r="AZ68" s="1">
        <v>58.1301869147962</v>
      </c>
      <c r="BA68" s="1">
        <v>22.8645646716071</v>
      </c>
      <c r="BB68" s="1">
        <v>39.2844457493767</v>
      </c>
      <c r="BC68" s="1">
        <v>119.190061811046</v>
      </c>
      <c r="BD68" s="1">
        <v>135.93695868086</v>
      </c>
      <c r="BE68" s="1">
        <v>52.5154545523904</v>
      </c>
      <c r="BF68" s="1">
        <v>104.522919368457</v>
      </c>
      <c r="BG68" s="1">
        <v>44.8062356077421</v>
      </c>
      <c r="BH68" s="1">
        <v>41.0325041989696</v>
      </c>
      <c r="BI68" s="1">
        <v>73.0444515490155</v>
      </c>
      <c r="BJ68" s="1">
        <v>158.481596309883</v>
      </c>
      <c r="BK68" s="1">
        <v>92.650791560364</v>
      </c>
      <c r="BL68" s="1">
        <v>64.2176775231429</v>
      </c>
      <c r="BM68" s="1">
        <v>136.484033835515</v>
      </c>
      <c r="BN68" s="1">
        <v>38.2697176750717</v>
      </c>
      <c r="BO68" s="1">
        <v>162.101298685249</v>
      </c>
      <c r="BP68" s="1">
        <v>15.1366227106615</v>
      </c>
      <c r="BQ68" s="1">
        <v>147.352752364042</v>
      </c>
      <c r="BR68" s="1">
        <v>49.7810340813555</v>
      </c>
      <c r="BS68" s="1">
        <v>24.6365541985014</v>
      </c>
      <c r="BT68" s="1">
        <v>83.525269342946</v>
      </c>
      <c r="BU68" s="1">
        <v>49.493913129776</v>
      </c>
      <c r="BV68" s="1">
        <v>252.661135600448</v>
      </c>
      <c r="BW68" s="1">
        <v>34.5162746904406</v>
      </c>
      <c r="BX68" s="1">
        <v>155.949183241498</v>
      </c>
      <c r="BY68" s="1">
        <v>47.9556817448725</v>
      </c>
      <c r="BZ68" s="1">
        <v>23.0024718648382</v>
      </c>
      <c r="CA68" s="1">
        <v>53.9294234275777</v>
      </c>
      <c r="CB68" s="1">
        <v>60.1127788700614</v>
      </c>
      <c r="CC68" s="1">
        <v>46.9255546408241</v>
      </c>
      <c r="CD68" s="1">
        <v>97.8354004109429</v>
      </c>
      <c r="CE68" s="1">
        <v>60.5778049651679</v>
      </c>
      <c r="CF68" s="1">
        <v>58.9152411237474</v>
      </c>
      <c r="CG68" s="1">
        <v>153.116911051879</v>
      </c>
      <c r="CH68" s="1">
        <v>73.4724175808741</v>
      </c>
      <c r="CI68" s="1">
        <v>130.063244173887</v>
      </c>
      <c r="CJ68" s="1">
        <v>91.3005505477062</v>
      </c>
      <c r="CK68" s="1">
        <v>42.1914128737744</v>
      </c>
      <c r="CL68" s="1">
        <v>123.613020937504</v>
      </c>
      <c r="CM68" s="1">
        <v>140.183823127232</v>
      </c>
      <c r="CN68" s="1">
        <v>108.732727397572</v>
      </c>
      <c r="CO68" s="1">
        <v>91.3891770286083</v>
      </c>
      <c r="CP68" s="1">
        <v>105.845354740503</v>
      </c>
      <c r="CQ68" s="1">
        <v>91.6925279891968</v>
      </c>
      <c r="CR68" s="1">
        <v>70.779291842784</v>
      </c>
      <c r="CS68" s="1">
        <v>57.3595457077026</v>
      </c>
      <c r="CT68" s="1">
        <v>20.1095991719117</v>
      </c>
      <c r="CU68" s="1">
        <v>90.1908456463297</v>
      </c>
      <c r="CV68" s="1">
        <v>36.7242756986409</v>
      </c>
      <c r="CW68" s="1">
        <v>187.294046760212</v>
      </c>
      <c r="CX68" s="1">
        <v>71.7314872368056</v>
      </c>
      <c r="CY68" s="1">
        <v>132.548567224838</v>
      </c>
      <c r="CZ68" s="1">
        <v>54.8873436872711</v>
      </c>
      <c r="DA68" s="1">
        <v>175.641547364267</v>
      </c>
      <c r="DB68" s="1">
        <v>64.4418549871401</v>
      </c>
      <c r="DC68" s="1">
        <v>57.5612707370751</v>
      </c>
      <c r="DD68" s="1">
        <v>68.4642034165671</v>
      </c>
      <c r="DE68" s="1">
        <v>63.9398397625898</v>
      </c>
      <c r="DF68" s="1">
        <v>63.991225093603</v>
      </c>
      <c r="DG68" s="1">
        <v>72.5710092798034</v>
      </c>
      <c r="DH68" s="1">
        <v>39.5728475185435</v>
      </c>
      <c r="DI68" s="1">
        <v>65.5768936330622</v>
      </c>
      <c r="DJ68" s="1">
        <v>28.0894266878285</v>
      </c>
      <c r="DK68" s="1">
        <v>70.1643007731322</v>
      </c>
      <c r="DL68" s="1">
        <v>134.095593534884</v>
      </c>
      <c r="DM68" s="1">
        <v>7.88165422359219</v>
      </c>
      <c r="DN68" s="1">
        <v>27.1384006919141</v>
      </c>
      <c r="DO68" s="1">
        <v>10.5944356539049</v>
      </c>
      <c r="DP68" s="1">
        <v>151.932284345078</v>
      </c>
      <c r="DQ68" s="1">
        <v>34.8417975653394</v>
      </c>
      <c r="DR68" s="1">
        <v>146.605682373047</v>
      </c>
      <c r="DS68" s="1">
        <v>116.911327585823</v>
      </c>
      <c r="DT68" s="1">
        <v>22.8734995314176</v>
      </c>
      <c r="DU68" s="1">
        <v>73.5741127055174</v>
      </c>
      <c r="DV68" s="1">
        <v>33.8645973423642</v>
      </c>
      <c r="DW68" s="1">
        <v>162.048208680417</v>
      </c>
      <c r="DX68" s="1">
        <v>50.4610305763815</v>
      </c>
      <c r="DY68" s="1">
        <v>53.7200587702641</v>
      </c>
      <c r="DZ68" s="1">
        <v>44.4708224353135</v>
      </c>
      <c r="EA68" s="1">
        <v>28.1535694792308</v>
      </c>
      <c r="EB68" s="1">
        <v>37.1360820563931</v>
      </c>
      <c r="EC68" s="1">
        <v>57.3759512844435</v>
      </c>
      <c r="ED68" s="1">
        <v>86.8048660078712</v>
      </c>
      <c r="EE68" s="1">
        <v>70.0372756539573</v>
      </c>
      <c r="EF68" s="1">
        <v>186.448150044193</v>
      </c>
      <c r="EG68" s="1">
        <v>256.05267278201</v>
      </c>
      <c r="EH68" s="1">
        <v>20.8983148960757</v>
      </c>
      <c r="EI68" s="1">
        <v>91.5184349371858</v>
      </c>
      <c r="EJ68" s="1">
        <v>10.7118458657066</v>
      </c>
      <c r="EK68" s="1">
        <v>187.330142083416</v>
      </c>
      <c r="EL68" s="1">
        <v>56.8089651973536</v>
      </c>
      <c r="EM68" s="1">
        <v>50.4896547339377</v>
      </c>
      <c r="EN68" s="1">
        <v>156.033013385025</v>
      </c>
      <c r="EO68" s="1">
        <v>17.7145102267355</v>
      </c>
      <c r="EP68" s="1">
        <v>35.7529206326487</v>
      </c>
      <c r="EQ68" s="1">
        <v>15.0852285533184</v>
      </c>
      <c r="ER68" s="1">
        <v>127.02452429254</v>
      </c>
      <c r="ES68" s="1">
        <v>264.855656552129</v>
      </c>
      <c r="ET68" s="1">
        <v>107.432129776055</v>
      </c>
      <c r="EU68" s="1">
        <v>83.5403014533676</v>
      </c>
      <c r="EV68" s="1">
        <v>124.020406709538</v>
      </c>
      <c r="EW68" s="1">
        <v>43.4690122686412</v>
      </c>
      <c r="EX68" s="1">
        <v>267.230437831004</v>
      </c>
      <c r="EY68" s="1">
        <v>32.0194406563479</v>
      </c>
      <c r="EZ68" s="1">
        <v>18.4869359937084</v>
      </c>
      <c r="FA68" s="1">
        <v>33.3205864891131</v>
      </c>
      <c r="FB68" s="1">
        <v>22.6783095577457</v>
      </c>
      <c r="FC68" s="1">
        <v>176.87621272694</v>
      </c>
      <c r="FD68" s="1">
        <v>133.27550021361</v>
      </c>
      <c r="FE68" s="1">
        <v>15.3872730985356</v>
      </c>
      <c r="FF68" s="1">
        <v>36.4852536350842</v>
      </c>
      <c r="FG68" s="1">
        <v>115.871762849964</v>
      </c>
      <c r="FH68" s="1">
        <v>22.8818947859279</v>
      </c>
      <c r="FI68" s="1">
        <v>97.7036796345347</v>
      </c>
      <c r="FJ68" s="1">
        <v>43.425764356961</v>
      </c>
      <c r="FK68" s="1">
        <v>13.6494873647381</v>
      </c>
      <c r="FL68" s="1">
        <v>14.5199808075892</v>
      </c>
      <c r="FM68" s="1">
        <v>119.047095735326</v>
      </c>
      <c r="FN68" s="1">
        <v>113.696256254983</v>
      </c>
      <c r="FO68" s="1">
        <v>14.8459593413022</v>
      </c>
      <c r="FP68" s="1">
        <v>87.7411365509033</v>
      </c>
      <c r="FQ68" s="1">
        <v>44.2853882860742</v>
      </c>
      <c r="FR68" s="1">
        <v>19.1042974575255</v>
      </c>
      <c r="FS68" s="1">
        <v>53.4954981803768</v>
      </c>
      <c r="FT68" s="1">
        <v>43.1266078956467</v>
      </c>
      <c r="FU68" s="1">
        <v>144.291969029428</v>
      </c>
      <c r="FV68" s="1">
        <v>101.847275253655</v>
      </c>
      <c r="FW68" s="1">
        <v>316.137424941888</v>
      </c>
      <c r="FX68" s="1">
        <v>93.7311786706694</v>
      </c>
      <c r="FY68" s="1">
        <v>14.2654500233296</v>
      </c>
      <c r="FZ68" s="1">
        <v>49.377854746504</v>
      </c>
      <c r="GA68" s="1">
        <v>61.785201948303</v>
      </c>
      <c r="GB68" s="1">
        <v>267.821524506042</v>
      </c>
      <c r="GC68" s="1">
        <v>135.565020066729</v>
      </c>
      <c r="GD68" s="1">
        <v>36.1354973107589</v>
      </c>
      <c r="GE68" s="1">
        <v>187.509798026836</v>
      </c>
      <c r="GF68" s="1">
        <v>42.3148982281872</v>
      </c>
      <c r="GG68" s="1">
        <v>134.2593829872</v>
      </c>
      <c r="GH68" s="1">
        <v>192.981694106223</v>
      </c>
      <c r="GI68" s="1">
        <v>48.3326815838826</v>
      </c>
      <c r="GJ68" s="1">
        <v>86.9261736801793</v>
      </c>
      <c r="GK68" s="1">
        <v>41.4931322023274</v>
      </c>
      <c r="GL68" s="1">
        <v>147.15227283131</v>
      </c>
      <c r="GM68" s="1">
        <v>72.1721351477802</v>
      </c>
      <c r="GN68" s="1">
        <v>93.8137815913986</v>
      </c>
      <c r="GO68" s="1">
        <v>116.612485438647</v>
      </c>
      <c r="GP68" s="1">
        <v>32.4570453817194</v>
      </c>
      <c r="GQ68" s="1">
        <v>31.6006527593655</v>
      </c>
      <c r="GR68" s="1">
        <v>22.0256591255512</v>
      </c>
      <c r="GS68" s="1">
        <v>46.1242323982108</v>
      </c>
      <c r="GT68" s="1">
        <v>66.9887207125635</v>
      </c>
      <c r="GU68" s="1">
        <v>37.2341979505519</v>
      </c>
      <c r="GV68" s="1">
        <v>131.305976493354</v>
      </c>
      <c r="GW68" s="1">
        <v>157.583230256524</v>
      </c>
      <c r="GX68" s="1">
        <v>140.588086157204</v>
      </c>
      <c r="GY68" s="1">
        <v>43.0306464128697</v>
      </c>
      <c r="GZ68" s="1">
        <v>30.9175737657452</v>
      </c>
      <c r="HA68" s="1">
        <v>45.9056965691348</v>
      </c>
      <c r="HB68" s="1">
        <v>32.729135962763</v>
      </c>
      <c r="HC68" s="1">
        <v>351.107954545454</v>
      </c>
      <c r="HD68" s="1">
        <v>24.3369602325905</v>
      </c>
      <c r="HE68" s="1">
        <v>81.9117339837286</v>
      </c>
      <c r="HF68" s="1">
        <v>302.634167670679</v>
      </c>
      <c r="HG68" s="1">
        <v>29.6798444244523</v>
      </c>
      <c r="HH68" s="1">
        <v>175.913813374975</v>
      </c>
      <c r="HI68" s="1">
        <v>51.345352302522</v>
      </c>
      <c r="HJ68" s="1">
        <v>78.694710549961</v>
      </c>
      <c r="HK68" s="1">
        <v>49.4001400140043</v>
      </c>
      <c r="HL68" s="1">
        <v>4.17815810633603</v>
      </c>
      <c r="HM68" s="1">
        <v>12.5743149932878</v>
      </c>
      <c r="HN68" s="1">
        <v>47.7332831197388</v>
      </c>
      <c r="HO68" s="1">
        <v>67.6937083461488</v>
      </c>
      <c r="HP68" s="1">
        <v>53.7300060975483</v>
      </c>
      <c r="HQ68" s="1">
        <v>390.068182511763</v>
      </c>
      <c r="HR68" s="1">
        <v>45.6920975535895</v>
      </c>
      <c r="HS68" s="1">
        <v>72.6556086163713</v>
      </c>
      <c r="HT68" s="1">
        <v>37.8500544309169</v>
      </c>
      <c r="HU68" s="1">
        <v>49.4739294349737</v>
      </c>
      <c r="HV68" s="1">
        <v>112.787442516111</v>
      </c>
      <c r="HW68" s="1">
        <v>31.6262550776443</v>
      </c>
      <c r="HX68" s="1">
        <v>47.6858368427444</v>
      </c>
      <c r="HY68" s="1">
        <v>99.5475912779232</v>
      </c>
      <c r="HZ68" s="1">
        <v>71.8352663737518</v>
      </c>
      <c r="IA68" s="1">
        <v>155.860050612802</v>
      </c>
      <c r="IB68" s="1">
        <v>30.5451947898966</v>
      </c>
      <c r="IC68" s="1">
        <v>70.8132829058724</v>
      </c>
      <c r="ID68" s="1">
        <v>61.5192748237309</v>
      </c>
      <c r="IE68" s="1">
        <v>114.391527070575</v>
      </c>
      <c r="IF68" s="1">
        <v>35.008642706918</v>
      </c>
      <c r="IG68" s="1">
        <v>74.1185053221352</v>
      </c>
      <c r="IH68" s="1">
        <v>106.405839069766</v>
      </c>
      <c r="II68" s="1">
        <v>23.8809469597756</v>
      </c>
      <c r="IJ68" s="1">
        <v>77.2802894816956</v>
      </c>
      <c r="IK68" s="1">
        <v>194.873062710627</v>
      </c>
      <c r="IL68" s="1">
        <v>79.6564360057955</v>
      </c>
      <c r="IM68" s="1">
        <v>37.5109326335628</v>
      </c>
      <c r="IN68" s="1">
        <v>66.5911017158008</v>
      </c>
      <c r="IO68" s="1">
        <v>305.035000887784</v>
      </c>
      <c r="IP68" s="1">
        <v>12.2194200681202</v>
      </c>
      <c r="IQ68" s="1">
        <v>98.9055887522543</v>
      </c>
      <c r="IR68" s="1">
        <v>145.756097058866</v>
      </c>
      <c r="IS68" s="1">
        <v>362.699951600151</v>
      </c>
      <c r="IT68" s="1">
        <v>98.9310785768955</v>
      </c>
      <c r="IU68" s="1">
        <v>80.6342985419569</v>
      </c>
      <c r="IV68" s="1">
        <v>80.5361960227602</v>
      </c>
      <c r="IW68" s="1">
        <v>38.5288526129442</v>
      </c>
      <c r="IX68" s="1">
        <v>151.22931193184</v>
      </c>
      <c r="IY68" s="1">
        <v>97.1866608159402</v>
      </c>
      <c r="IZ68" s="1">
        <v>34.6049283365757</v>
      </c>
      <c r="JA68" s="1">
        <v>135.916636368156</v>
      </c>
      <c r="JB68" s="1">
        <v>44.8653113061032</v>
      </c>
      <c r="JC68" s="1">
        <v>117.63070345435</v>
      </c>
      <c r="JD68" s="1">
        <v>228.20633167661</v>
      </c>
      <c r="JE68" s="1">
        <v>58.2658160545509</v>
      </c>
      <c r="JF68" s="1">
        <v>47.7084025446743</v>
      </c>
      <c r="JG68" s="1">
        <v>38.1007417418399</v>
      </c>
      <c r="JH68" s="1">
        <v>184.303414410763</v>
      </c>
      <c r="JI68" s="1">
        <v>126.859493694841</v>
      </c>
      <c r="JJ68" s="1">
        <v>197.32547362241</v>
      </c>
      <c r="JK68" s="1">
        <v>61.6177069854979</v>
      </c>
      <c r="JL68" s="1">
        <v>16.7336376266953</v>
      </c>
      <c r="JM68" s="1">
        <v>48.4712290371826</v>
      </c>
      <c r="JN68" s="1">
        <v>84.608695409891</v>
      </c>
      <c r="JO68" s="1">
        <v>77.0178761622107</v>
      </c>
      <c r="JP68" s="1">
        <v>51.07136925382</v>
      </c>
      <c r="JQ68" s="1">
        <v>288.798467448068</v>
      </c>
      <c r="JR68" s="1">
        <v>26.1291842760454</v>
      </c>
      <c r="JS68" s="1">
        <v>89.8151076002687</v>
      </c>
      <c r="JT68" s="1">
        <v>133.942351862862</v>
      </c>
      <c r="JU68" s="1">
        <v>69.8786602506658</v>
      </c>
      <c r="JV68" s="1">
        <v>103.222297512349</v>
      </c>
      <c r="JW68" s="1">
        <v>51.2160243103781</v>
      </c>
      <c r="JX68" s="1">
        <v>233.736269380143</v>
      </c>
      <c r="JY68" s="1">
        <v>153.19664322453</v>
      </c>
      <c r="JZ68" s="1">
        <v>88.7946194556541</v>
      </c>
      <c r="KA68" s="1">
        <v>43.3841145801718</v>
      </c>
      <c r="KB68" s="1">
        <v>172.742994880113</v>
      </c>
      <c r="KC68" s="1">
        <v>66.2419853605832</v>
      </c>
      <c r="KD68" s="1">
        <v>130.732274384036</v>
      </c>
      <c r="KE68" s="1">
        <v>216.209317987615</v>
      </c>
      <c r="KF68" s="1">
        <v>175.412952769886</v>
      </c>
      <c r="KG68" s="1">
        <v>54.6254136119208</v>
      </c>
      <c r="KH68" s="1">
        <v>41.9516469584291</v>
      </c>
      <c r="KI68" s="1">
        <v>216.639772588556</v>
      </c>
      <c r="KJ68" s="1">
        <v>41.251358681778</v>
      </c>
      <c r="KK68" s="1">
        <v>51.5171220359431</v>
      </c>
      <c r="KL68" s="1">
        <v>72.1683114515908</v>
      </c>
      <c r="KM68" s="1">
        <v>70.0187797289932</v>
      </c>
      <c r="KN68" s="1">
        <v>40.5611329676685</v>
      </c>
      <c r="KO68" s="1">
        <v>106.960063547115</v>
      </c>
      <c r="KP68" s="1">
        <v>19.8595124449757</v>
      </c>
      <c r="KQ68" s="1">
        <v>34.5956914937106</v>
      </c>
      <c r="KR68" s="1">
        <v>20.9276498776213</v>
      </c>
      <c r="KS68" s="1">
        <v>128.949774270459</v>
      </c>
      <c r="KT68" s="1">
        <v>51.4589026750965</v>
      </c>
      <c r="KU68" s="1">
        <v>58.1436246493078</v>
      </c>
      <c r="KV68" s="1">
        <v>76.6050138463676</v>
      </c>
      <c r="KW68" s="1">
        <v>101.156021996643</v>
      </c>
      <c r="KX68" s="1">
        <v>115.147615656749</v>
      </c>
      <c r="KY68" s="1">
        <v>109.834920282262</v>
      </c>
      <c r="KZ68" s="1">
        <v>17.0742268546467</v>
      </c>
      <c r="LA68" s="1">
        <v>54.5445314724925</v>
      </c>
      <c r="LB68" s="1">
        <v>51.8386013576174</v>
      </c>
      <c r="LC68" s="1">
        <v>73.3387958603136</v>
      </c>
      <c r="LD68" s="1">
        <v>52.8299629312359</v>
      </c>
      <c r="LE68" s="1">
        <v>115.129705484179</v>
      </c>
      <c r="LF68" s="1">
        <v>37.3775050073588</v>
      </c>
      <c r="LG68" s="1">
        <v>39.4286577139136</v>
      </c>
      <c r="LH68" s="1">
        <v>50.9954412101486</v>
      </c>
      <c r="LI68" s="1">
        <v>11.5379892601504</v>
      </c>
      <c r="LJ68" s="1">
        <v>96.0070460926403</v>
      </c>
      <c r="LK68" s="1">
        <v>249.733657328699</v>
      </c>
      <c r="LL68" s="1">
        <v>49.3817023069316</v>
      </c>
      <c r="LM68" s="1">
        <v>89.4817364317988</v>
      </c>
      <c r="LN68" s="1">
        <v>275.929950685834</v>
      </c>
      <c r="LO68" s="1">
        <v>24.715234618616</v>
      </c>
      <c r="LP68" s="1">
        <v>198.695767736292</v>
      </c>
      <c r="LQ68" s="1">
        <v>66.9200278628157</v>
      </c>
      <c r="LR68" s="1">
        <v>31.4061361226169</v>
      </c>
      <c r="LS68" s="1">
        <v>30.5674789713938</v>
      </c>
      <c r="LT68" s="1">
        <v>14.9358268528431</v>
      </c>
      <c r="LU68" s="1">
        <v>17.3367539491562</v>
      </c>
      <c r="LV68" s="1">
        <v>20.6602111272551</v>
      </c>
      <c r="LW68" s="1">
        <v>44.9059939691764</v>
      </c>
      <c r="LX68" s="1">
        <v>26.4347583706989</v>
      </c>
      <c r="LZ68" s="1">
        <v>219.204055263374</v>
      </c>
      <c r="MA68" s="1">
        <v>46.0739950588485</v>
      </c>
      <c r="MB68" s="1">
        <v>25.5693490767856</v>
      </c>
      <c r="MC68" s="1">
        <v>18.4354734175098</v>
      </c>
      <c r="MD68" s="1">
        <v>4.47965903384948</v>
      </c>
      <c r="ME68" s="1">
        <v>16.4394178012099</v>
      </c>
      <c r="MF68" s="1">
        <v>19.6587332281585</v>
      </c>
      <c r="MG68" s="1">
        <v>22.6743491127699</v>
      </c>
      <c r="MH68" s="1">
        <v>35.8568903060175</v>
      </c>
      <c r="MI68" s="1">
        <v>8.93591501563113</v>
      </c>
      <c r="MJ68" s="1">
        <v>26.428636377508</v>
      </c>
      <c r="MK68" s="1">
        <v>32.16552436602</v>
      </c>
      <c r="ML68" s="1">
        <v>26.2955170044436</v>
      </c>
      <c r="MM68" s="1">
        <v>38.0265137093974</v>
      </c>
    </row>
    <row r="69">
      <c r="A69" s="1">
        <v>2019.0</v>
      </c>
      <c r="B69" s="1">
        <v>8.0</v>
      </c>
      <c r="C69" s="1">
        <v>49.513641654489</v>
      </c>
      <c r="D69" s="1">
        <v>51.7075822938773</v>
      </c>
      <c r="E69" s="1">
        <v>77.0151490333254</v>
      </c>
      <c r="F69" s="1">
        <v>178.641589093169</v>
      </c>
      <c r="G69" s="1">
        <v>288.689091769132</v>
      </c>
      <c r="H69" s="1">
        <v>99.204827224448</v>
      </c>
      <c r="I69" s="1">
        <v>32.7182645716646</v>
      </c>
      <c r="J69" s="1">
        <v>148.339265044442</v>
      </c>
      <c r="K69" s="1">
        <v>146.34340875799</v>
      </c>
      <c r="L69" s="1">
        <v>65.1772784189433</v>
      </c>
      <c r="M69" s="1">
        <v>74.3696549790601</v>
      </c>
      <c r="N69" s="1">
        <v>13.0691815556692</v>
      </c>
      <c r="O69" s="1">
        <v>44.9472757762467</v>
      </c>
      <c r="P69" s="1">
        <v>46.7052833625197</v>
      </c>
      <c r="Q69" s="1">
        <v>107.907583455161</v>
      </c>
      <c r="R69" s="1">
        <v>87.7045454545455</v>
      </c>
      <c r="S69" s="1">
        <v>90.4478088270272</v>
      </c>
      <c r="T69" s="1">
        <v>90.6505779854019</v>
      </c>
      <c r="U69" s="1">
        <v>44.4149200555277</v>
      </c>
      <c r="V69" s="1">
        <v>82.38127283229</v>
      </c>
      <c r="W69" s="1">
        <v>168.499540652682</v>
      </c>
      <c r="X69" s="1">
        <v>117.140551132883</v>
      </c>
      <c r="Y69" s="1">
        <v>193.85844466045</v>
      </c>
      <c r="Z69" s="1">
        <v>89.8243753259832</v>
      </c>
      <c r="AA69" s="1">
        <v>182.129556871387</v>
      </c>
      <c r="AB69" s="1">
        <v>19.402487208951</v>
      </c>
      <c r="AC69" s="1">
        <v>198.201945321768</v>
      </c>
      <c r="AD69" s="1">
        <v>20.6452166770309</v>
      </c>
      <c r="AE69" s="1">
        <v>82.1366569147262</v>
      </c>
      <c r="AF69" s="1">
        <v>170.825451944869</v>
      </c>
      <c r="AG69" s="1">
        <v>102.918979198343</v>
      </c>
      <c r="AH69" s="1">
        <v>113.578626782104</v>
      </c>
      <c r="AI69" s="2">
        <v>1084.3450012207</v>
      </c>
      <c r="AJ69" s="1">
        <v>336.319078900291</v>
      </c>
      <c r="AK69" s="1">
        <v>24.0095169598615</v>
      </c>
      <c r="AL69" s="1">
        <v>77.3647096828721</v>
      </c>
      <c r="AM69" s="1">
        <v>55.0434347469731</v>
      </c>
      <c r="AN69" s="1">
        <v>225.262295855091</v>
      </c>
      <c r="AO69" s="1">
        <v>21.8295450017613</v>
      </c>
      <c r="AP69" s="1">
        <v>52.1899607561794</v>
      </c>
      <c r="AQ69" s="1">
        <v>231.629090742631</v>
      </c>
      <c r="AR69" s="1">
        <v>36.5834892382976</v>
      </c>
      <c r="AS69" s="2">
        <v>1889.71604653324</v>
      </c>
      <c r="AT69" s="1">
        <v>368.717057303206</v>
      </c>
      <c r="AU69" s="1">
        <v>38.5799071150273</v>
      </c>
      <c r="AV69" s="1">
        <v>199.808863899925</v>
      </c>
      <c r="AW69" s="1">
        <v>42.3724998994307</v>
      </c>
      <c r="AX69" s="1">
        <v>26.6613081165378</v>
      </c>
      <c r="AY69" s="1">
        <v>98.2529659400349</v>
      </c>
      <c r="AZ69" s="1">
        <v>52.7275648840068</v>
      </c>
      <c r="BA69" s="1">
        <v>23.2281216156427</v>
      </c>
      <c r="BB69" s="1">
        <v>36.9519191084282</v>
      </c>
      <c r="BC69" s="1">
        <v>105.078007161013</v>
      </c>
      <c r="BD69" s="1">
        <v>140.239006476131</v>
      </c>
      <c r="BE69" s="1">
        <v>51.7056818008423</v>
      </c>
      <c r="BF69" s="1">
        <v>112.82719768159</v>
      </c>
      <c r="BG69" s="1">
        <v>43.6889988392728</v>
      </c>
      <c r="BH69" s="1">
        <v>43.1213199810122</v>
      </c>
      <c r="BI69" s="1">
        <v>72.5579241674276</v>
      </c>
      <c r="BJ69" s="1">
        <v>149.870215226501</v>
      </c>
      <c r="BK69" s="1">
        <v>94.5022184469867</v>
      </c>
      <c r="BL69" s="1">
        <v>63.2527383377854</v>
      </c>
      <c r="BM69" s="1">
        <v>136.089622854209</v>
      </c>
      <c r="BN69" s="1">
        <v>37.5273210880388</v>
      </c>
      <c r="BO69" s="1">
        <v>169.289844952709</v>
      </c>
      <c r="BP69" s="1">
        <v>16.276713588021</v>
      </c>
      <c r="BQ69" s="1">
        <v>129.646816370474</v>
      </c>
      <c r="BR69" s="1">
        <v>52.0088492914874</v>
      </c>
      <c r="BS69" s="1">
        <v>23.9877846891117</v>
      </c>
      <c r="BT69" s="1">
        <v>78.5628269267725</v>
      </c>
      <c r="BU69" s="1">
        <v>43.895864937253</v>
      </c>
      <c r="BV69" s="1">
        <v>253.685242906516</v>
      </c>
      <c r="BW69" s="1">
        <v>35.6640320040304</v>
      </c>
      <c r="BX69" s="1">
        <v>146.224865829317</v>
      </c>
      <c r="BY69" s="1">
        <v>42.0462345434924</v>
      </c>
      <c r="BZ69" s="1">
        <v>20.4259604219689</v>
      </c>
      <c r="CA69" s="1">
        <v>56.4597105426919</v>
      </c>
      <c r="CB69" s="1">
        <v>57.0858365641052</v>
      </c>
      <c r="CC69" s="1">
        <v>49.7577676188967</v>
      </c>
      <c r="CD69" s="1">
        <v>93.5247627000544</v>
      </c>
      <c r="CE69" s="1">
        <v>60.0542136366274</v>
      </c>
      <c r="CF69" s="1">
        <v>56.4867103788377</v>
      </c>
      <c r="CG69" s="1">
        <v>140.70759490249</v>
      </c>
      <c r="CH69" s="1">
        <v>71.8043037211733</v>
      </c>
      <c r="CI69" s="1">
        <v>128.83040481182</v>
      </c>
      <c r="CJ69" s="1">
        <v>90.3017497200296</v>
      </c>
      <c r="CK69" s="1">
        <v>45.5047747692429</v>
      </c>
      <c r="CL69" s="1">
        <v>120.701041779921</v>
      </c>
      <c r="CM69" s="1">
        <v>134.10872775645</v>
      </c>
      <c r="CN69" s="1">
        <v>95.1152267456055</v>
      </c>
      <c r="CO69" s="1">
        <v>83.9848329524283</v>
      </c>
      <c r="CP69" s="1">
        <v>102.644077755519</v>
      </c>
      <c r="CQ69" s="1">
        <v>91.2817472569907</v>
      </c>
      <c r="CR69" s="1">
        <v>72.353193087432</v>
      </c>
      <c r="CS69" s="1">
        <v>57.5388632687655</v>
      </c>
      <c r="CT69" s="1">
        <v>17.1951884333917</v>
      </c>
      <c r="CU69" s="1">
        <v>90.1120205754533</v>
      </c>
      <c r="CV69" s="1">
        <v>36.462737849086</v>
      </c>
      <c r="CW69" s="1">
        <v>192.292845643361</v>
      </c>
      <c r="CX69" s="1">
        <v>71.768039968884</v>
      </c>
      <c r="CY69" s="1">
        <v>135.937962752399</v>
      </c>
      <c r="CZ69" s="1">
        <v>57.633629904904</v>
      </c>
      <c r="DA69" s="1">
        <v>177.556808602461</v>
      </c>
      <c r="DB69" s="1">
        <v>54.8569230214686</v>
      </c>
      <c r="DC69" s="1">
        <v>51.8852211849653</v>
      </c>
      <c r="DD69" s="1">
        <v>59.8842598713965</v>
      </c>
      <c r="DE69" s="1">
        <v>66.5755706275441</v>
      </c>
      <c r="DF69" s="1">
        <v>65.368733663069</v>
      </c>
      <c r="DG69" s="1">
        <v>70.6352268675009</v>
      </c>
      <c r="DH69" s="1">
        <v>41.8484137979085</v>
      </c>
      <c r="DI69" s="1">
        <v>72.2037882371382</v>
      </c>
      <c r="DJ69" s="1">
        <v>26.7341001758634</v>
      </c>
      <c r="DK69" s="1">
        <v>66.9887739531132</v>
      </c>
      <c r="DL69" s="1">
        <v>127.866136410327</v>
      </c>
      <c r="DM69" s="1">
        <v>7.21033360025158</v>
      </c>
      <c r="DN69" s="1">
        <v>25.9834119654998</v>
      </c>
      <c r="DO69" s="1">
        <v>8.91568154610791</v>
      </c>
      <c r="DP69" s="1">
        <v>143.537128447354</v>
      </c>
      <c r="DQ69" s="1">
        <v>35.8683974090604</v>
      </c>
      <c r="DR69" s="1">
        <v>130.988636363636</v>
      </c>
      <c r="DS69" s="1">
        <v>121.68308204973</v>
      </c>
      <c r="DT69" s="1">
        <v>21.1060809665174</v>
      </c>
      <c r="DU69" s="1">
        <v>74.5271493967099</v>
      </c>
      <c r="DV69" s="1">
        <v>31.6500254840997</v>
      </c>
      <c r="DW69" s="1">
        <v>161.481894913607</v>
      </c>
      <c r="DX69" s="1">
        <v>42.9482165505659</v>
      </c>
      <c r="DY69" s="1">
        <v>51.1500271031833</v>
      </c>
      <c r="DZ69" s="1">
        <v>44.9023304109937</v>
      </c>
      <c r="EA69" s="1">
        <v>23.8344052802416</v>
      </c>
      <c r="EB69" s="1">
        <v>35.7879017941683</v>
      </c>
      <c r="EC69" s="1">
        <v>58.9331244076337</v>
      </c>
      <c r="ED69" s="1">
        <v>77.286448447488</v>
      </c>
      <c r="EE69" s="1">
        <v>68.7486344458626</v>
      </c>
      <c r="EF69" s="1">
        <v>177.260087387736</v>
      </c>
      <c r="EG69" s="1">
        <v>252.618245595956</v>
      </c>
      <c r="EH69" s="1">
        <v>17.3622442447985</v>
      </c>
      <c r="EI69" s="1">
        <v>92.1378532682426</v>
      </c>
      <c r="EJ69" s="1">
        <v>9.93620215171232</v>
      </c>
      <c r="EK69" s="1">
        <v>186.429360327872</v>
      </c>
      <c r="EL69" s="1">
        <v>56.1979924455225</v>
      </c>
      <c r="EM69" s="1">
        <v>51.3389955787994</v>
      </c>
      <c r="EN69" s="1">
        <v>146.705045911785</v>
      </c>
      <c r="EO69" s="1">
        <v>15.8315153713686</v>
      </c>
      <c r="EP69" s="1">
        <v>36.1766542209984</v>
      </c>
      <c r="EQ69" s="1">
        <v>13.6201099695655</v>
      </c>
      <c r="ER69" s="1">
        <v>138.430256183512</v>
      </c>
      <c r="ES69" s="1">
        <v>279.72579006311</v>
      </c>
      <c r="ET69" s="1">
        <v>101.756042143502</v>
      </c>
      <c r="EU69" s="1">
        <v>85.1601444281304</v>
      </c>
      <c r="EV69" s="1">
        <v>101.349540281522</v>
      </c>
      <c r="EW69" s="1">
        <v>40.9655880811012</v>
      </c>
      <c r="EX69" s="1">
        <v>266.212467698789</v>
      </c>
      <c r="EY69" s="1">
        <v>29.1691009046492</v>
      </c>
      <c r="EZ69" s="1">
        <v>16.544753950431</v>
      </c>
      <c r="FA69" s="1">
        <v>29.6350494388516</v>
      </c>
      <c r="FB69" s="1">
        <v>23.1470017394926</v>
      </c>
      <c r="FC69" s="1">
        <v>168.034849340265</v>
      </c>
      <c r="FD69" s="1">
        <v>131.175266849197</v>
      </c>
      <c r="FE69" s="1">
        <v>12.5914176042886</v>
      </c>
      <c r="FF69" s="1">
        <v>37.0707332305159</v>
      </c>
      <c r="FG69" s="1">
        <v>112.19240848936</v>
      </c>
      <c r="FH69" s="1">
        <v>20.7628048231923</v>
      </c>
      <c r="FI69" s="1">
        <v>92.656108888745</v>
      </c>
      <c r="FJ69" s="1">
        <v>48.482374906544</v>
      </c>
      <c r="FK69" s="1">
        <v>12.592052517446</v>
      </c>
      <c r="FL69" s="1">
        <v>14.6571959519934</v>
      </c>
      <c r="FM69" s="1">
        <v>128.4186263668</v>
      </c>
      <c r="FN69" s="1">
        <v>115.284725329244</v>
      </c>
      <c r="FO69" s="1">
        <v>14.5102474942497</v>
      </c>
      <c r="FP69" s="1">
        <v>83.7259091463956</v>
      </c>
      <c r="FQ69" s="1">
        <v>45.3153332410374</v>
      </c>
      <c r="FR69" s="1">
        <v>20.4215360169012</v>
      </c>
      <c r="FS69" s="1">
        <v>48.40976647135</v>
      </c>
      <c r="FT69" s="1">
        <v>45.196119841756</v>
      </c>
      <c r="FU69" s="1">
        <v>137.157626745792</v>
      </c>
      <c r="FV69" s="1">
        <v>103.802154883527</v>
      </c>
      <c r="FW69" s="1">
        <v>324.576425935351</v>
      </c>
      <c r="FX69" s="1">
        <v>91.688551587585</v>
      </c>
      <c r="FY69" s="1">
        <v>14.7028112052897</v>
      </c>
      <c r="FZ69" s="1">
        <v>47.4231676804359</v>
      </c>
      <c r="GA69" s="1">
        <v>53.5692264426458</v>
      </c>
      <c r="GB69" s="1">
        <v>265.64566678095</v>
      </c>
      <c r="GC69" s="1">
        <v>124.712344373161</v>
      </c>
      <c r="GD69" s="1">
        <v>36.1723567516228</v>
      </c>
      <c r="GE69" s="1">
        <v>191.249016287322</v>
      </c>
      <c r="GF69" s="1">
        <v>40.0777617730772</v>
      </c>
      <c r="GG69" s="1">
        <v>137.388904459885</v>
      </c>
      <c r="GH69" s="1">
        <v>203.449286480873</v>
      </c>
      <c r="GI69" s="1">
        <v>47.6479373168643</v>
      </c>
      <c r="GJ69" s="1">
        <v>90.1596109544917</v>
      </c>
      <c r="GK69" s="1">
        <v>38.1212006419757</v>
      </c>
      <c r="GL69" s="1">
        <v>115.73227223483</v>
      </c>
      <c r="GM69" s="1">
        <v>73.6387791706147</v>
      </c>
      <c r="GN69" s="1">
        <v>90.3553233996443</v>
      </c>
      <c r="GO69" s="1">
        <v>109.427635657189</v>
      </c>
      <c r="GP69" s="1">
        <v>29.2660227688876</v>
      </c>
      <c r="GQ69" s="1">
        <v>29.7327092008995</v>
      </c>
      <c r="GR69" s="1">
        <v>18.7911922836287</v>
      </c>
      <c r="GS69" s="1">
        <v>40.200421175539</v>
      </c>
      <c r="GT69" s="1">
        <v>68.8239109083213</v>
      </c>
      <c r="GU69" s="1">
        <v>34.2987564651136</v>
      </c>
      <c r="GV69" s="1">
        <v>129.883543890284</v>
      </c>
      <c r="GW69" s="1">
        <v>162.357566792463</v>
      </c>
      <c r="GX69" s="1">
        <v>124.909897105689</v>
      </c>
      <c r="GY69" s="1">
        <v>42.3625517237671</v>
      </c>
      <c r="GZ69" s="1">
        <v>30.055211303283</v>
      </c>
      <c r="HA69" s="1">
        <v>47.7690626440359</v>
      </c>
      <c r="HB69" s="1">
        <v>32.7959456871506</v>
      </c>
      <c r="HC69" s="1">
        <v>303.639542319558</v>
      </c>
      <c r="HD69" s="1">
        <v>24.2409727509922</v>
      </c>
      <c r="HE69" s="1">
        <v>76.973115183533</v>
      </c>
      <c r="HF69" s="1">
        <v>332.290627664513</v>
      </c>
      <c r="HG69" s="1">
        <v>29.4398006536904</v>
      </c>
      <c r="HH69" s="1">
        <v>157.89478317678</v>
      </c>
      <c r="HI69" s="1">
        <v>40.2804776322</v>
      </c>
      <c r="HJ69" s="1">
        <v>74.1459230063884</v>
      </c>
      <c r="HK69" s="1">
        <v>44.2371134092506</v>
      </c>
      <c r="HL69" s="1">
        <v>3.99236155908733</v>
      </c>
      <c r="HM69" s="1">
        <v>12.7423661630672</v>
      </c>
      <c r="HN69" s="1">
        <v>48.2108071305625</v>
      </c>
      <c r="HO69" s="1">
        <v>63.3160748777082</v>
      </c>
      <c r="HP69" s="1">
        <v>49.1300841467748</v>
      </c>
      <c r="HQ69" s="1">
        <v>377.854544206099</v>
      </c>
      <c r="HR69" s="1">
        <v>40.9831840551424</v>
      </c>
      <c r="HS69" s="1">
        <v>70.5755298324752</v>
      </c>
      <c r="HT69" s="1">
        <v>34.8329936080159</v>
      </c>
      <c r="HU69" s="1">
        <v>48.1753530032021</v>
      </c>
      <c r="HV69" s="1">
        <v>111.662837117952</v>
      </c>
      <c r="HW69" s="1">
        <v>26.6437565093699</v>
      </c>
      <c r="HX69" s="1">
        <v>43.430236960654</v>
      </c>
      <c r="HY69" s="1">
        <v>102.958209571512</v>
      </c>
      <c r="HZ69" s="1">
        <v>67.93995900204</v>
      </c>
      <c r="IA69" s="1">
        <v>150.402621275537</v>
      </c>
      <c r="IB69" s="1">
        <v>30.4537690572288</v>
      </c>
      <c r="IC69" s="1">
        <v>70.9763358780474</v>
      </c>
      <c r="ID69" s="1">
        <v>59.9687095424977</v>
      </c>
      <c r="IE69" s="1">
        <v>105.599741557461</v>
      </c>
      <c r="IF69" s="1">
        <v>33.5174472741372</v>
      </c>
      <c r="IG69" s="1">
        <v>74.5142157941407</v>
      </c>
      <c r="IH69" s="1">
        <v>101.175690907672</v>
      </c>
      <c r="II69" s="1">
        <v>23.1430027012319</v>
      </c>
      <c r="IJ69" s="1">
        <v>63.2777780475808</v>
      </c>
      <c r="IK69" s="1">
        <v>204.433797489667</v>
      </c>
      <c r="IL69" s="1">
        <v>78.5451033971301</v>
      </c>
      <c r="IM69" s="1">
        <v>32.9416839994884</v>
      </c>
      <c r="IN69" s="1">
        <v>64.025819013373</v>
      </c>
      <c r="IO69" s="1">
        <v>297.029090881348</v>
      </c>
      <c r="IP69" s="1">
        <v>11.4640270778422</v>
      </c>
      <c r="IQ69" s="1">
        <v>81.0221351650658</v>
      </c>
      <c r="IR69" s="1">
        <v>137.232472584836</v>
      </c>
      <c r="IS69" s="1">
        <v>344.436630340873</v>
      </c>
      <c r="IT69" s="1">
        <v>99.000095047785</v>
      </c>
      <c r="IU69" s="1">
        <v>81.8792769874332</v>
      </c>
      <c r="IV69" s="1">
        <v>85.7041060595116</v>
      </c>
      <c r="IW69" s="1">
        <v>35.0072494799658</v>
      </c>
      <c r="IX69" s="1">
        <v>164.703154387254</v>
      </c>
      <c r="IY69" s="1">
        <v>94.1049734015072</v>
      </c>
      <c r="IZ69" s="1">
        <v>29.5405937679694</v>
      </c>
      <c r="JA69" s="1">
        <v>129.199180863005</v>
      </c>
      <c r="JB69" s="1">
        <v>46.5500851237095</v>
      </c>
      <c r="JC69" s="1">
        <v>111.39165538362</v>
      </c>
      <c r="JD69" s="1">
        <v>244.544811646463</v>
      </c>
      <c r="JE69" s="1">
        <v>57.901768939115</v>
      </c>
      <c r="JF69" s="1">
        <v>43.1642390974478</v>
      </c>
      <c r="JG69" s="1">
        <v>36.9342630554214</v>
      </c>
      <c r="JH69" s="1">
        <v>181.642735941608</v>
      </c>
      <c r="JI69" s="1">
        <v>117.093550444291</v>
      </c>
      <c r="JJ69" s="1">
        <v>203.540334674362</v>
      </c>
      <c r="JK69" s="1">
        <v>62.1564688309901</v>
      </c>
      <c r="JL69" s="1">
        <v>17.3350368504844</v>
      </c>
      <c r="JM69" s="1">
        <v>45.0431504327401</v>
      </c>
      <c r="JN69" s="1">
        <v>81.9543906204065</v>
      </c>
      <c r="JO69" s="1">
        <v>80.4373079922864</v>
      </c>
      <c r="JP69" s="1">
        <v>49.1291218797282</v>
      </c>
      <c r="JQ69" s="1">
        <v>272.309569308016</v>
      </c>
      <c r="JR69" s="1">
        <v>20.5814566509391</v>
      </c>
      <c r="JS69" s="1">
        <v>87.5796035135886</v>
      </c>
      <c r="JT69" s="1">
        <v>129.754133434304</v>
      </c>
      <c r="JU69" s="1">
        <v>75.367652909267</v>
      </c>
      <c r="JV69" s="1">
        <v>105.635024998636</v>
      </c>
      <c r="JW69" s="1">
        <v>45.0072431490376</v>
      </c>
      <c r="JX69" s="1">
        <v>222.095747974173</v>
      </c>
      <c r="JY69" s="1">
        <v>147.190453043458</v>
      </c>
      <c r="JZ69" s="1">
        <v>96.1503181963047</v>
      </c>
      <c r="KA69" s="1">
        <v>41.7381588726345</v>
      </c>
      <c r="KB69" s="1">
        <v>171.011025782077</v>
      </c>
      <c r="KC69" s="1">
        <v>61.7648456357777</v>
      </c>
      <c r="KD69" s="1">
        <v>133.412632740672</v>
      </c>
      <c r="KE69" s="1">
        <v>205.845227328214</v>
      </c>
      <c r="KF69" s="1">
        <v>180.677499250932</v>
      </c>
      <c r="KG69" s="1">
        <v>56.9595901752503</v>
      </c>
      <c r="KH69" s="1">
        <v>41.567792590802</v>
      </c>
      <c r="KI69" s="1">
        <v>207.86068240079</v>
      </c>
      <c r="KJ69" s="1">
        <v>38.6080711522758</v>
      </c>
      <c r="KK69" s="1">
        <v>53.2188946474894</v>
      </c>
      <c r="KL69" s="1">
        <v>76.7203578434777</v>
      </c>
      <c r="KM69" s="1">
        <v>73.3956308134439</v>
      </c>
      <c r="KN69" s="1">
        <v>39.4199168800967</v>
      </c>
      <c r="KO69" s="1">
        <v>107.3878445459</v>
      </c>
      <c r="KP69" s="1">
        <v>17.0955964820618</v>
      </c>
      <c r="KQ69" s="1">
        <v>33.9642133673562</v>
      </c>
      <c r="KR69" s="1">
        <v>20.3258009482684</v>
      </c>
      <c r="KS69" s="1">
        <v>105.694039671321</v>
      </c>
      <c r="KT69" s="1">
        <v>52.5372462189442</v>
      </c>
      <c r="KU69" s="1">
        <v>53.6829635049087</v>
      </c>
      <c r="KV69" s="1">
        <v>71.2400812325893</v>
      </c>
      <c r="KW69" s="1">
        <v>105.734373305688</v>
      </c>
      <c r="KX69" s="1">
        <v>127.330999762371</v>
      </c>
      <c r="KY69" s="1">
        <v>118.28529669199</v>
      </c>
      <c r="KZ69" s="1">
        <v>15.8651989800993</v>
      </c>
      <c r="LA69" s="1">
        <v>47.3822129562127</v>
      </c>
      <c r="LB69" s="1">
        <v>48.8909182042893</v>
      </c>
      <c r="LC69" s="1">
        <v>67.6610071439992</v>
      </c>
      <c r="LD69" s="1">
        <v>48.5240301075761</v>
      </c>
      <c r="LE69" s="1">
        <v>107.396279935393</v>
      </c>
      <c r="LF69" s="1">
        <v>34.0790099057075</v>
      </c>
      <c r="LG69" s="1">
        <v>38.6380723910746</v>
      </c>
      <c r="LH69" s="1">
        <v>42.2695417788765</v>
      </c>
      <c r="LI69" s="1">
        <v>12.3947633392001</v>
      </c>
      <c r="LJ69" s="1">
        <v>105.630227175626</v>
      </c>
      <c r="LK69" s="1">
        <v>258.228954632789</v>
      </c>
      <c r="LL69" s="1">
        <v>46.8279208080118</v>
      </c>
      <c r="LM69" s="1">
        <v>73.688298600454</v>
      </c>
      <c r="LN69" s="1">
        <v>256.670472903549</v>
      </c>
      <c r="LO69" s="1">
        <v>23.591951572531</v>
      </c>
      <c r="LP69" s="1">
        <v>184.043105090991</v>
      </c>
      <c r="LQ69" s="1">
        <v>73.1157624961371</v>
      </c>
      <c r="LR69" s="1">
        <v>28.4429546269504</v>
      </c>
      <c r="LS69" s="1">
        <v>29.9084370029855</v>
      </c>
      <c r="LT69" s="1">
        <v>15.5966236044283</v>
      </c>
      <c r="LU69" s="1">
        <v>13.2950279552812</v>
      </c>
      <c r="LV69" s="1">
        <v>18.9488587873284</v>
      </c>
      <c r="LW69" s="1">
        <v>41.8016810522328</v>
      </c>
      <c r="LX69" s="1">
        <v>21.8423257268424</v>
      </c>
      <c r="LZ69" s="1">
        <v>240.761986294479</v>
      </c>
      <c r="MA69" s="1">
        <v>37.917828305059</v>
      </c>
      <c r="MB69" s="1">
        <v>20.9938097070124</v>
      </c>
      <c r="MC69" s="1">
        <v>17.3920882176824</v>
      </c>
      <c r="MD69" s="1">
        <v>4.46908815567563</v>
      </c>
      <c r="ME69" s="1">
        <v>16.3685561347664</v>
      </c>
      <c r="MF69" s="1">
        <v>14.4886366808917</v>
      </c>
      <c r="MG69" s="1">
        <v>21.6670620307917</v>
      </c>
      <c r="MH69" s="1">
        <v>34.5320782857938</v>
      </c>
      <c r="MI69" s="1">
        <v>8.69078302689169</v>
      </c>
      <c r="MJ69" s="1">
        <v>19.5206818147139</v>
      </c>
      <c r="MK69" s="1">
        <v>29.3584126764179</v>
      </c>
      <c r="ML69" s="1">
        <v>24.5696136112047</v>
      </c>
      <c r="MM69" s="1">
        <v>31.1050191894197</v>
      </c>
    </row>
    <row r="70">
      <c r="A70" s="1">
        <v>2019.0</v>
      </c>
      <c r="B70" s="1">
        <v>9.0</v>
      </c>
      <c r="C70" s="1">
        <v>52.645113219842</v>
      </c>
      <c r="D70" s="1">
        <v>55.530748218433</v>
      </c>
      <c r="E70" s="1">
        <v>76.1564367736054</v>
      </c>
      <c r="F70" s="1">
        <v>179.748512122059</v>
      </c>
      <c r="G70" s="1">
        <v>280.347500610352</v>
      </c>
      <c r="H70" s="1">
        <v>103.084505108003</v>
      </c>
      <c r="I70" s="1">
        <v>35.0271260432585</v>
      </c>
      <c r="J70" s="1">
        <v>145.654563446676</v>
      </c>
      <c r="K70" s="1">
        <v>150.024250411987</v>
      </c>
      <c r="L70" s="1">
        <v>66.9246643054437</v>
      </c>
      <c r="M70" s="1">
        <v>76.7278471595666</v>
      </c>
      <c r="N70" s="1">
        <v>13.3637971372711</v>
      </c>
      <c r="O70" s="1">
        <v>45.5555138593142</v>
      </c>
      <c r="P70" s="1">
        <v>48.5608701485267</v>
      </c>
      <c r="Q70" s="1">
        <v>113.839012657368</v>
      </c>
      <c r="R70" s="1">
        <v>90.1942499160767</v>
      </c>
      <c r="S70" s="1">
        <v>93.6550255839176</v>
      </c>
      <c r="T70" s="1">
        <v>94.0513893147092</v>
      </c>
      <c r="U70" s="1">
        <v>48.2876300057002</v>
      </c>
      <c r="V70" s="1">
        <v>86.1681618391075</v>
      </c>
      <c r="W70" s="1">
        <v>169.30137117531</v>
      </c>
      <c r="X70" s="1">
        <v>129.373907768297</v>
      </c>
      <c r="Y70" s="1">
        <v>195.359321879851</v>
      </c>
      <c r="Z70" s="1">
        <v>90.0209247589111</v>
      </c>
      <c r="AA70" s="1">
        <v>184.90686127714</v>
      </c>
      <c r="AB70" s="1">
        <v>21.8404371637226</v>
      </c>
      <c r="AC70" s="1">
        <v>194.529142497731</v>
      </c>
      <c r="AD70" s="1">
        <v>21.9662671361382</v>
      </c>
      <c r="AE70" s="1">
        <v>87.8419996126208</v>
      </c>
      <c r="AF70" s="1">
        <v>175.837951822887</v>
      </c>
      <c r="AG70" s="1">
        <v>104.320340324225</v>
      </c>
      <c r="AH70" s="1">
        <v>110.14106545018</v>
      </c>
      <c r="AI70" s="2">
        <v>1131.04949951172</v>
      </c>
      <c r="AJ70" s="1">
        <v>370.594474042923</v>
      </c>
      <c r="AK70" s="1">
        <v>25.5305071762611</v>
      </c>
      <c r="AL70" s="1">
        <v>78.8107483776484</v>
      </c>
      <c r="AM70" s="1">
        <v>55.1934909792928</v>
      </c>
      <c r="AN70" s="1">
        <v>231.696992911524</v>
      </c>
      <c r="AO70" s="1">
        <v>22.0960515384825</v>
      </c>
      <c r="AP70" s="1">
        <v>58.231351478564</v>
      </c>
      <c r="AQ70" s="1">
        <v>231.823249816895</v>
      </c>
      <c r="AR70" s="1">
        <v>38.4185288911619</v>
      </c>
      <c r="AS70" s="2">
        <v>1992.80981931751</v>
      </c>
      <c r="AT70" s="1">
        <v>382.328462679182</v>
      </c>
      <c r="AU70" s="1">
        <v>40.633290135319</v>
      </c>
      <c r="AV70" s="1">
        <v>207.802249526978</v>
      </c>
      <c r="AW70" s="1">
        <v>42.2870001792908</v>
      </c>
      <c r="AX70" s="1">
        <v>29.8909410445686</v>
      </c>
      <c r="AY70" s="1">
        <v>100.364560570165</v>
      </c>
      <c r="AZ70" s="1">
        <v>56.1078598160748</v>
      </c>
      <c r="BA70" s="1">
        <v>24.063890600711</v>
      </c>
      <c r="BB70" s="1">
        <v>39.8281448478684</v>
      </c>
      <c r="BC70" s="1">
        <v>112.952522959206</v>
      </c>
      <c r="BD70" s="1">
        <v>144.704351801222</v>
      </c>
      <c r="BE70" s="1">
        <v>53.6782502174377</v>
      </c>
      <c r="BF70" s="1">
        <v>113.355167966582</v>
      </c>
      <c r="BG70" s="1">
        <v>45.9998766470118</v>
      </c>
      <c r="BH70" s="1">
        <v>43.3869037993022</v>
      </c>
      <c r="BI70" s="1">
        <v>74.2787165408452</v>
      </c>
      <c r="BJ70" s="1">
        <v>147.690202289211</v>
      </c>
      <c r="BK70" s="1">
        <v>98.936651871832</v>
      </c>
      <c r="BL70" s="1">
        <v>63.5891960118667</v>
      </c>
      <c r="BM70" s="1">
        <v>134.543423352226</v>
      </c>
      <c r="BN70" s="1">
        <v>40.1255719154995</v>
      </c>
      <c r="BO70" s="1">
        <v>171.199937271279</v>
      </c>
      <c r="BP70" s="1">
        <v>16.4668398141861</v>
      </c>
      <c r="BQ70" s="1">
        <v>139.555223994913</v>
      </c>
      <c r="BR70" s="1">
        <v>53.8766301999102</v>
      </c>
      <c r="BS70" s="1">
        <v>25.5028947840429</v>
      </c>
      <c r="BT70" s="1">
        <v>83.0396966046988</v>
      </c>
      <c r="BU70" s="1">
        <v>47.3570267361626</v>
      </c>
      <c r="BV70" s="1">
        <v>267.568331220771</v>
      </c>
      <c r="BW70" s="1">
        <v>38.8146353861469</v>
      </c>
      <c r="BX70" s="1">
        <v>151.73102023506</v>
      </c>
      <c r="BY70" s="1">
        <v>41.4051884212618</v>
      </c>
      <c r="BZ70" s="1">
        <v>21.6723492217732</v>
      </c>
      <c r="CA70" s="1">
        <v>55.4088717089267</v>
      </c>
      <c r="CB70" s="1">
        <v>57.9730159347297</v>
      </c>
      <c r="CC70" s="1">
        <v>53.0878297922083</v>
      </c>
      <c r="CD70" s="1">
        <v>96.1552986582336</v>
      </c>
      <c r="CE70" s="1">
        <v>63.0984193930815</v>
      </c>
      <c r="CF70" s="1">
        <v>56.7534132458685</v>
      </c>
      <c r="CG70" s="1">
        <v>150.126915692957</v>
      </c>
      <c r="CH70" s="1">
        <v>73.1358618998663</v>
      </c>
      <c r="CI70" s="1">
        <v>147.640087192822</v>
      </c>
      <c r="CJ70" s="1">
        <v>94.0542830539928</v>
      </c>
      <c r="CK70" s="1">
        <v>48.0405635983913</v>
      </c>
      <c r="CL70" s="1">
        <v>123.435991570288</v>
      </c>
      <c r="CM70" s="1">
        <v>132.84047606097</v>
      </c>
      <c r="CN70" s="1">
        <v>110.597500228882</v>
      </c>
      <c r="CO70" s="1">
        <v>90.7392354250022</v>
      </c>
      <c r="CP70" s="1">
        <v>105.151504143157</v>
      </c>
      <c r="CQ70" s="1">
        <v>93.0208757516072</v>
      </c>
      <c r="CR70" s="1">
        <v>76.3636681523809</v>
      </c>
      <c r="CS70" s="1">
        <v>59.4892498970032</v>
      </c>
      <c r="CT70" s="1">
        <v>18.4274685844634</v>
      </c>
      <c r="CU70" s="1">
        <v>95.7073237702676</v>
      </c>
      <c r="CV70" s="1">
        <v>36.556710449062</v>
      </c>
      <c r="CW70" s="1">
        <v>187.969347144949</v>
      </c>
      <c r="CX70" s="1">
        <v>75.5789859229158</v>
      </c>
      <c r="CY70" s="1">
        <v>137.07422754948</v>
      </c>
      <c r="CZ70" s="1">
        <v>57.7107468270469</v>
      </c>
      <c r="DA70" s="1">
        <v>185.027211828488</v>
      </c>
      <c r="DB70" s="1">
        <v>59.6001408992361</v>
      </c>
      <c r="DC70" s="1">
        <v>56.5641598833997</v>
      </c>
      <c r="DD70" s="1">
        <v>61.3117883280447</v>
      </c>
      <c r="DE70" s="1">
        <v>69.8311191653162</v>
      </c>
      <c r="DF70" s="1">
        <v>69.2915202840625</v>
      </c>
      <c r="DG70" s="1">
        <v>75.8020499452141</v>
      </c>
      <c r="DH70" s="1">
        <v>44.2404951868864</v>
      </c>
      <c r="DI70" s="1">
        <v>73.2029998779297</v>
      </c>
      <c r="DJ70" s="1">
        <v>28.4953740651454</v>
      </c>
      <c r="DK70" s="1">
        <v>69.1213188902075</v>
      </c>
      <c r="DL70" s="1">
        <v>131.051946763047</v>
      </c>
      <c r="DM70" s="1">
        <v>7.29196971191278</v>
      </c>
      <c r="DN70" s="1">
        <v>28.0477152485361</v>
      </c>
      <c r="DO70" s="1">
        <v>9.36553681520747</v>
      </c>
      <c r="DP70" s="1">
        <v>144.497436771716</v>
      </c>
      <c r="DQ70" s="1">
        <v>38.2658080212206</v>
      </c>
      <c r="DR70" s="1">
        <v>137.3827501297</v>
      </c>
      <c r="DS70" s="1">
        <v>120.904209327957</v>
      </c>
      <c r="DT70" s="1">
        <v>22.1148238238887</v>
      </c>
      <c r="DU70" s="1">
        <v>77.4222359366528</v>
      </c>
      <c r="DV70" s="1">
        <v>30.6974807988792</v>
      </c>
      <c r="DW70" s="1">
        <v>165.496003249266</v>
      </c>
      <c r="DX70" s="1">
        <v>44.2372984620789</v>
      </c>
      <c r="DY70" s="1">
        <v>52.4848989263487</v>
      </c>
      <c r="DZ70" s="1">
        <v>45.476800073328</v>
      </c>
      <c r="EA70" s="1">
        <v>24.325723443801</v>
      </c>
      <c r="EB70" s="1">
        <v>36.2492644698968</v>
      </c>
      <c r="EC70" s="1">
        <v>60.780353872128</v>
      </c>
      <c r="ED70" s="1">
        <v>83.238431025299</v>
      </c>
      <c r="EE70" s="1">
        <v>74.3243279297483</v>
      </c>
      <c r="EF70" s="1">
        <v>186.233307433713</v>
      </c>
      <c r="EG70" s="1">
        <v>268.732407569483</v>
      </c>
      <c r="EH70" s="1">
        <v>18.1898786908224</v>
      </c>
      <c r="EI70" s="1">
        <v>95.4335211109379</v>
      </c>
      <c r="EJ70" s="1">
        <v>10.9535975765554</v>
      </c>
      <c r="EK70" s="1">
        <v>202.080328105629</v>
      </c>
      <c r="EL70" s="1">
        <v>59.4642341356901</v>
      </c>
      <c r="EM70" s="1">
        <v>53.278511447352</v>
      </c>
      <c r="EN70" s="1">
        <v>150.674028637152</v>
      </c>
      <c r="EO70" s="1">
        <v>15.694941688074</v>
      </c>
      <c r="EP70" s="1">
        <v>37.4749753722368</v>
      </c>
      <c r="EQ70" s="1">
        <v>14.3069060413497</v>
      </c>
      <c r="ER70" s="1">
        <v>137.885554065382</v>
      </c>
      <c r="ES70" s="1">
        <v>262.088851829373</v>
      </c>
      <c r="ET70" s="1">
        <v>106.291271450868</v>
      </c>
      <c r="EU70" s="1">
        <v>86.5230685690812</v>
      </c>
      <c r="EV70" s="1">
        <v>104.105392970694</v>
      </c>
      <c r="EW70" s="1">
        <v>44.746811264664</v>
      </c>
      <c r="EX70" s="1">
        <v>262.76746499818</v>
      </c>
      <c r="EY70" s="1">
        <v>30.4383352702825</v>
      </c>
      <c r="EZ70" s="1">
        <v>17.0557412863344</v>
      </c>
      <c r="FA70" s="1">
        <v>29.3187801231457</v>
      </c>
      <c r="FB70" s="1">
        <v>24.3354795408057</v>
      </c>
      <c r="FC70" s="1">
        <v>173.923749542236</v>
      </c>
      <c r="FD70" s="1">
        <v>135.933553611603</v>
      </c>
      <c r="FE70" s="1">
        <v>13.1255457823018</v>
      </c>
      <c r="FF70" s="1">
        <v>38.4593357550563</v>
      </c>
      <c r="FG70" s="1">
        <v>112.244359066025</v>
      </c>
      <c r="FH70" s="1">
        <v>20.730955848315</v>
      </c>
      <c r="FI70" s="1">
        <v>99.5360879982183</v>
      </c>
      <c r="FJ70" s="1">
        <v>49.7188158554852</v>
      </c>
      <c r="FK70" s="1">
        <v>13.6803786903562</v>
      </c>
      <c r="FL70" s="1">
        <v>15.6683399605464</v>
      </c>
      <c r="FM70" s="1">
        <v>143.938121895042</v>
      </c>
      <c r="FN70" s="1">
        <v>113.724609138051</v>
      </c>
      <c r="FO70" s="1">
        <v>14.7609748757241</v>
      </c>
      <c r="FP70" s="1">
        <v>85.9759996414184</v>
      </c>
      <c r="FQ70" s="1">
        <v>46.253579668373</v>
      </c>
      <c r="FR70" s="1">
        <v>22.7034996256064</v>
      </c>
      <c r="FS70" s="1">
        <v>49.2383365236724</v>
      </c>
      <c r="FT70" s="1">
        <v>48.637796267727</v>
      </c>
      <c r="FU70" s="1">
        <v>141.758702270543</v>
      </c>
      <c r="FV70" s="1">
        <v>104.988168481217</v>
      </c>
      <c r="FW70" s="1">
        <v>337.824230844742</v>
      </c>
      <c r="FX70" s="1">
        <v>101.795954747773</v>
      </c>
      <c r="FY70" s="1">
        <v>16.9195372391366</v>
      </c>
      <c r="FZ70" s="1">
        <v>51.1627074611826</v>
      </c>
      <c r="GA70" s="1">
        <v>61.8297038578688</v>
      </c>
      <c r="GB70" s="1">
        <v>268.944578263904</v>
      </c>
      <c r="GC70" s="1">
        <v>123.543924082667</v>
      </c>
      <c r="GD70" s="1">
        <v>38.1087538369678</v>
      </c>
      <c r="GE70" s="1">
        <v>188.65566138409</v>
      </c>
      <c r="GF70" s="1">
        <v>42.0494793573427</v>
      </c>
      <c r="GG70" s="1">
        <v>137.272802338329</v>
      </c>
      <c r="GH70" s="1">
        <v>205.009562374478</v>
      </c>
      <c r="GI70" s="1">
        <v>48.5707206800206</v>
      </c>
      <c r="GJ70" s="1">
        <v>94.4930658711803</v>
      </c>
      <c r="GK70" s="1">
        <v>39.1637090830101</v>
      </c>
      <c r="GL70" s="1">
        <v>121.994249916077</v>
      </c>
      <c r="GM70" s="1">
        <v>72.5607764642861</v>
      </c>
      <c r="GN70" s="1">
        <v>92.6056726304017</v>
      </c>
      <c r="GO70" s="1">
        <v>112.441656799884</v>
      </c>
      <c r="GP70" s="1">
        <v>29.0697499275208</v>
      </c>
      <c r="GQ70" s="1">
        <v>27.3780143338872</v>
      </c>
      <c r="GR70" s="1">
        <v>18.8710770086629</v>
      </c>
      <c r="GS70" s="1">
        <v>45.9954059701455</v>
      </c>
      <c r="GT70" s="1">
        <v>68.1345630301297</v>
      </c>
      <c r="GU70" s="1">
        <v>36.5335334431453</v>
      </c>
      <c r="GV70" s="1">
        <v>131.773296836491</v>
      </c>
      <c r="GW70" s="1">
        <v>158.386413637898</v>
      </c>
      <c r="GX70" s="1">
        <v>129.876381664738</v>
      </c>
      <c r="GY70" s="1">
        <v>47.6900262337312</v>
      </c>
      <c r="GZ70" s="1">
        <v>31.1164263825291</v>
      </c>
      <c r="HA70" s="1">
        <v>49.4551837781378</v>
      </c>
      <c r="HB70" s="1">
        <v>33.3224514345941</v>
      </c>
      <c r="HC70" s="1">
        <v>282.218250656128</v>
      </c>
      <c r="HD70" s="1">
        <v>24.6613753357805</v>
      </c>
      <c r="HE70" s="1">
        <v>83.1633577348224</v>
      </c>
      <c r="HF70" s="1">
        <v>338.859971603844</v>
      </c>
      <c r="HG70" s="1">
        <v>32.5748727925102</v>
      </c>
      <c r="HH70" s="1">
        <v>160.97093194041</v>
      </c>
      <c r="HI70" s="1">
        <v>45.9929191348109</v>
      </c>
      <c r="HJ70" s="1">
        <v>79.3843569985326</v>
      </c>
      <c r="HK70" s="1">
        <v>45.9513594512997</v>
      </c>
      <c r="HL70" s="1">
        <v>4.4055292118597</v>
      </c>
      <c r="HM70" s="1">
        <v>13.3422732529823</v>
      </c>
      <c r="HN70" s="1">
        <v>51.3743156804173</v>
      </c>
      <c r="HO70" s="1">
        <v>64.6925685637461</v>
      </c>
      <c r="HP70" s="1">
        <v>49.3713382599727</v>
      </c>
      <c r="HQ70" s="1">
        <v>394.646997070312</v>
      </c>
      <c r="HR70" s="1">
        <v>41.2449414085509</v>
      </c>
      <c r="HS70" s="1">
        <v>70.6765399256422</v>
      </c>
      <c r="HT70" s="1">
        <v>37.3152700906878</v>
      </c>
      <c r="HU70" s="1">
        <v>51.2504972622637</v>
      </c>
      <c r="HV70" s="1">
        <v>117.000922890724</v>
      </c>
      <c r="HW70" s="1">
        <v>27.2335504946596</v>
      </c>
      <c r="HX70" s="1">
        <v>45.827304556652</v>
      </c>
      <c r="HY70" s="1">
        <v>106.767961990773</v>
      </c>
      <c r="HZ70" s="1">
        <v>66.4378107736581</v>
      </c>
      <c r="IA70" s="1">
        <v>163.63101482276</v>
      </c>
      <c r="IB70" s="1">
        <v>33.2139826489129</v>
      </c>
      <c r="IC70" s="1">
        <v>73.6648800180649</v>
      </c>
      <c r="ID70" s="1">
        <v>54.4486855496359</v>
      </c>
      <c r="IE70" s="1">
        <v>112.265122883901</v>
      </c>
      <c r="IF70" s="1">
        <v>34.2418531599048</v>
      </c>
      <c r="IG70" s="1">
        <v>75.9107091334362</v>
      </c>
      <c r="IH70" s="1">
        <v>106.131972157357</v>
      </c>
      <c r="II70" s="1">
        <v>24.4396714022121</v>
      </c>
      <c r="IJ70" s="1">
        <v>66.8073910898794</v>
      </c>
      <c r="IK70" s="1">
        <v>200.816307741267</v>
      </c>
      <c r="IL70" s="1">
        <v>82.3789768824549</v>
      </c>
      <c r="IM70" s="1">
        <v>36.4272611605098</v>
      </c>
      <c r="IN70" s="1">
        <v>68.9131055647636</v>
      </c>
      <c r="IO70" s="1">
        <v>286.031748199463</v>
      </c>
      <c r="IP70" s="1">
        <v>12.7008337071546</v>
      </c>
      <c r="IQ70" s="1">
        <v>85.7135904499005</v>
      </c>
      <c r="IR70" s="1">
        <v>147.113969188109</v>
      </c>
      <c r="IS70" s="1">
        <v>349.227892569426</v>
      </c>
      <c r="IT70" s="1">
        <v>102.688311440363</v>
      </c>
      <c r="IU70" s="1">
        <v>80.007123292663</v>
      </c>
      <c r="IV70" s="1">
        <v>82.148259370469</v>
      </c>
      <c r="IW70" s="1">
        <v>38.6370932302447</v>
      </c>
      <c r="IX70" s="1">
        <v>171.240025593707</v>
      </c>
      <c r="IY70" s="1">
        <v>90.9543867990337</v>
      </c>
      <c r="IZ70" s="1">
        <v>31.7853734902194</v>
      </c>
      <c r="JA70" s="1">
        <v>135.531468747323</v>
      </c>
      <c r="JB70" s="1">
        <v>49.0812227463004</v>
      </c>
      <c r="JC70" s="1">
        <v>114.521617605285</v>
      </c>
      <c r="JD70" s="1">
        <v>244.138894578181</v>
      </c>
      <c r="JE70" s="1">
        <v>60.0044664080592</v>
      </c>
      <c r="JF70" s="1">
        <v>48.2826519746672</v>
      </c>
      <c r="JG70" s="1">
        <v>43.4778653347869</v>
      </c>
      <c r="JH70" s="1">
        <v>190.740751663457</v>
      </c>
      <c r="JI70" s="1">
        <v>122.617731606108</v>
      </c>
      <c r="JJ70" s="1">
        <v>205.834421449462</v>
      </c>
      <c r="JK70" s="1">
        <v>67.0032134828805</v>
      </c>
      <c r="JL70" s="1">
        <v>18.6133810818136</v>
      </c>
      <c r="JM70" s="1">
        <v>49.0654778450792</v>
      </c>
      <c r="JN70" s="1">
        <v>85.999484732408</v>
      </c>
      <c r="JO70" s="1">
        <v>95.4474286996513</v>
      </c>
      <c r="JP70" s="1">
        <v>52.0228466379673</v>
      </c>
      <c r="JQ70" s="1">
        <v>287.511559074587</v>
      </c>
      <c r="JR70" s="1">
        <v>21.4419398655312</v>
      </c>
      <c r="JS70" s="1">
        <v>93.9352983823069</v>
      </c>
      <c r="JT70" s="1">
        <v>131.314867925437</v>
      </c>
      <c r="JU70" s="1">
        <v>74.4692637927602</v>
      </c>
      <c r="JV70" s="1">
        <v>110.184356088758</v>
      </c>
      <c r="JW70" s="1">
        <v>49.2538454703631</v>
      </c>
      <c r="JX70" s="1">
        <v>211.346194180888</v>
      </c>
      <c r="JY70" s="1">
        <v>147.677215832812</v>
      </c>
      <c r="JZ70" s="1">
        <v>100.517266908893</v>
      </c>
      <c r="KA70" s="1">
        <v>43.7468133748701</v>
      </c>
      <c r="KB70" s="1">
        <v>171.195877682941</v>
      </c>
      <c r="KC70" s="1">
        <v>65.2976742554438</v>
      </c>
      <c r="KD70" s="1">
        <v>140.260905506712</v>
      </c>
      <c r="KE70" s="1">
        <v>194.110999679565</v>
      </c>
      <c r="KF70" s="1">
        <v>174.920249938965</v>
      </c>
      <c r="KG70" s="1">
        <v>58.0385697298651</v>
      </c>
      <c r="KH70" s="1">
        <v>44.0659711639807</v>
      </c>
      <c r="KI70" s="1">
        <v>223.539500045776</v>
      </c>
      <c r="KJ70" s="1">
        <v>41.0605780222473</v>
      </c>
      <c r="KK70" s="1">
        <v>60.0382955176546</v>
      </c>
      <c r="KL70" s="1">
        <v>79.275631579408</v>
      </c>
      <c r="KM70" s="1">
        <v>75.1435829657022</v>
      </c>
      <c r="KN70" s="1">
        <v>42.0731903807572</v>
      </c>
      <c r="KO70" s="1">
        <v>105.736865720154</v>
      </c>
      <c r="KP70" s="1">
        <v>17.8046520159728</v>
      </c>
      <c r="KQ70" s="1">
        <v>35.9674090943434</v>
      </c>
      <c r="KR70" s="1">
        <v>22.4547118499291</v>
      </c>
      <c r="KS70" s="1">
        <v>108.103486460896</v>
      </c>
      <c r="KT70" s="1">
        <v>54.7747035877577</v>
      </c>
      <c r="KU70" s="1">
        <v>55.4782130428103</v>
      </c>
      <c r="KV70" s="1">
        <v>73.28429726276</v>
      </c>
      <c r="KW70" s="1">
        <v>103.774409872306</v>
      </c>
      <c r="KX70" s="1">
        <v>129.491989112401</v>
      </c>
      <c r="KY70" s="1">
        <v>119.526012303401</v>
      </c>
      <c r="KZ70" s="1">
        <v>14.9360340111261</v>
      </c>
      <c r="LA70" s="1">
        <v>49.3203290608181</v>
      </c>
      <c r="LB70" s="1">
        <v>48.7886427461903</v>
      </c>
      <c r="LC70" s="1">
        <v>73.2287102103968</v>
      </c>
      <c r="LD70" s="1">
        <v>47.9174061697474</v>
      </c>
      <c r="LE70" s="1">
        <v>117.901629203651</v>
      </c>
      <c r="LF70" s="1">
        <v>36.2827603160745</v>
      </c>
      <c r="LG70" s="1">
        <v>37.3495572547244</v>
      </c>
      <c r="LH70" s="1">
        <v>45.6043734148533</v>
      </c>
      <c r="LI70" s="1">
        <v>14.2349300457343</v>
      </c>
      <c r="LJ70" s="1">
        <v>104.865749740601</v>
      </c>
      <c r="LK70" s="1">
        <v>269.584184025974</v>
      </c>
      <c r="LL70" s="1">
        <v>48.4843615216863</v>
      </c>
      <c r="LM70" s="1">
        <v>86.1934239582524</v>
      </c>
      <c r="LN70" s="1">
        <v>234.953253591378</v>
      </c>
      <c r="LO70" s="1">
        <v>24.4677484840168</v>
      </c>
      <c r="LP70" s="1">
        <v>185.301412646934</v>
      </c>
      <c r="LQ70" s="1">
        <v>70.8316141757305</v>
      </c>
      <c r="LR70" s="1">
        <v>27.2342499256134</v>
      </c>
      <c r="LS70" s="1">
        <v>31.9160596010149</v>
      </c>
      <c r="LT70" s="1">
        <v>16.6536681250678</v>
      </c>
      <c r="LU70" s="1">
        <v>13.9414101187505</v>
      </c>
      <c r="LV70" s="1">
        <v>21.3688356430295</v>
      </c>
      <c r="LW70" s="1">
        <v>46.467513970987</v>
      </c>
      <c r="LX70" s="1">
        <v>22.880451051608</v>
      </c>
      <c r="LZ70" s="1">
        <v>254.17378122593</v>
      </c>
      <c r="MA70" s="1">
        <v>41.1064518374045</v>
      </c>
      <c r="MB70" s="1">
        <v>22.1307360909632</v>
      </c>
      <c r="MC70" s="1">
        <v>17.7508827882872</v>
      </c>
      <c r="MD70" s="1">
        <v>4.57884699812801</v>
      </c>
      <c r="ME70" s="1">
        <v>17.8252472294042</v>
      </c>
      <c r="MF70" s="1">
        <v>10.8637483933534</v>
      </c>
      <c r="MG70" s="1">
        <v>19.363495733936</v>
      </c>
      <c r="MH70" s="1">
        <v>36.4711020545082</v>
      </c>
      <c r="MI70" s="1">
        <v>9.74122004637825</v>
      </c>
      <c r="MJ70" s="1">
        <v>20.1152499675751</v>
      </c>
      <c r="MK70" s="1">
        <v>31.3089457019139</v>
      </c>
      <c r="ML70" s="1">
        <v>28.1967403497559</v>
      </c>
      <c r="MM70" s="1">
        <v>31.6769108341226</v>
      </c>
    </row>
    <row r="71">
      <c r="A71" s="1">
        <v>2019.0</v>
      </c>
      <c r="B71" s="1">
        <v>10.0</v>
      </c>
      <c r="C71" s="1">
        <v>56.8127163879142</v>
      </c>
      <c r="D71" s="1">
        <v>60.1377235227065</v>
      </c>
      <c r="E71" s="1">
        <v>74.1231169701396</v>
      </c>
      <c r="F71" s="1">
        <v>172.155867804111</v>
      </c>
      <c r="G71" s="1">
        <v>272.061954664147</v>
      </c>
      <c r="H71" s="1">
        <v>99.4724622026662</v>
      </c>
      <c r="I71" s="1">
        <v>34.8983867236527</v>
      </c>
      <c r="J71" s="1">
        <v>144.125195418678</v>
      </c>
      <c r="K71" s="1">
        <v>145.70587025518</v>
      </c>
      <c r="L71" s="1">
        <v>66.5378038853071</v>
      </c>
      <c r="M71" s="1">
        <v>77.3018110087064</v>
      </c>
      <c r="N71" s="1">
        <v>13.8188471712819</v>
      </c>
      <c r="O71" s="1">
        <v>46.1386694302603</v>
      </c>
      <c r="P71" s="1">
        <v>46.5295077062829</v>
      </c>
      <c r="Q71" s="1">
        <v>113.863859231738</v>
      </c>
      <c r="R71" s="1">
        <v>89.9769570723824</v>
      </c>
      <c r="S71" s="1">
        <v>94.3360015898938</v>
      </c>
      <c r="T71" s="1">
        <v>99.0056058325376</v>
      </c>
      <c r="U71" s="1">
        <v>49.6713912259015</v>
      </c>
      <c r="V71" s="1">
        <v>85.7700565282243</v>
      </c>
      <c r="W71" s="1">
        <v>171.433406646355</v>
      </c>
      <c r="X71" s="1">
        <v>128.535346842005</v>
      </c>
      <c r="Y71" s="1">
        <v>194.939177014406</v>
      </c>
      <c r="Z71" s="1">
        <v>87.5367393493652</v>
      </c>
      <c r="AA71" s="1">
        <v>182.832236149227</v>
      </c>
      <c r="AB71" s="1">
        <v>19.8021927598382</v>
      </c>
      <c r="AC71" s="1">
        <v>188.623350623948</v>
      </c>
      <c r="AD71" s="1">
        <v>23.2660229414015</v>
      </c>
      <c r="AE71" s="1">
        <v>86.5320325003975</v>
      </c>
      <c r="AF71" s="1">
        <v>182.223917627262</v>
      </c>
      <c r="AG71" s="1">
        <v>107.505737367597</v>
      </c>
      <c r="AH71" s="1">
        <v>108.372433643375</v>
      </c>
      <c r="AI71" s="2">
        <v>1096.38174040421</v>
      </c>
      <c r="AJ71" s="1">
        <v>355.575917184718</v>
      </c>
      <c r="AK71" s="1">
        <v>26.2133206315548</v>
      </c>
      <c r="AL71" s="1">
        <v>76.2254319343888</v>
      </c>
      <c r="AM71" s="1">
        <v>57.2574549471868</v>
      </c>
      <c r="AN71" s="1">
        <v>227.27088781782</v>
      </c>
      <c r="AO71" s="1">
        <v>21.3799621478537</v>
      </c>
      <c r="AP71" s="1">
        <v>58.5986007733356</v>
      </c>
      <c r="AQ71" s="1">
        <v>247.86869612984</v>
      </c>
      <c r="AR71" s="1">
        <v>37.8384210351509</v>
      </c>
      <c r="AS71" s="2">
        <v>1984.19246918938</v>
      </c>
      <c r="AT71" s="1">
        <v>387.222225422908</v>
      </c>
      <c r="AU71" s="1">
        <v>43.6184932098328</v>
      </c>
      <c r="AV71" s="1">
        <v>208.863477623981</v>
      </c>
      <c r="AW71" s="1">
        <v>39.5871738765551</v>
      </c>
      <c r="AX71" s="1">
        <v>30.5013375125746</v>
      </c>
      <c r="AY71" s="1">
        <v>100.38040700977</v>
      </c>
      <c r="AZ71" s="1">
        <v>57.5028068983141</v>
      </c>
      <c r="BA71" s="1">
        <v>22.6605261506786</v>
      </c>
      <c r="BB71" s="1">
        <v>41.3094230926019</v>
      </c>
      <c r="BC71" s="1">
        <v>114.928043611754</v>
      </c>
      <c r="BD71" s="1">
        <v>140.359507548688</v>
      </c>
      <c r="BE71" s="1">
        <v>51.8071740191916</v>
      </c>
      <c r="BF71" s="1">
        <v>111.166899295548</v>
      </c>
      <c r="BG71" s="1">
        <v>41.4777205566149</v>
      </c>
      <c r="BH71" s="1">
        <v>42.0585245846026</v>
      </c>
      <c r="BI71" s="1">
        <v>74.4263867131765</v>
      </c>
      <c r="BJ71" s="1">
        <v>150.216876245418</v>
      </c>
      <c r="BK71" s="1">
        <v>99.7096565030818</v>
      </c>
      <c r="BL71" s="1">
        <v>61.0861936949445</v>
      </c>
      <c r="BM71" s="1">
        <v>129.114618746807</v>
      </c>
      <c r="BN71" s="1">
        <v>39.5189859466556</v>
      </c>
      <c r="BO71" s="1">
        <v>167.979304905603</v>
      </c>
      <c r="BP71" s="1">
        <v>16.2900433540344</v>
      </c>
      <c r="BQ71" s="1">
        <v>144.722956505711</v>
      </c>
      <c r="BR71" s="1">
        <v>54.6733172545261</v>
      </c>
      <c r="BS71" s="1">
        <v>24.8940053509491</v>
      </c>
      <c r="BT71" s="1">
        <v>81.7985262926474</v>
      </c>
      <c r="BU71" s="1">
        <v>45.7783501935721</v>
      </c>
      <c r="BV71" s="1">
        <v>271.279659245075</v>
      </c>
      <c r="BW71" s="1">
        <v>39.7391521056401</v>
      </c>
      <c r="BX71" s="1">
        <v>147.596694285406</v>
      </c>
      <c r="BY71" s="1">
        <v>39.9535263241746</v>
      </c>
      <c r="BZ71" s="1">
        <v>21.5278336983237</v>
      </c>
      <c r="CA71" s="1">
        <v>57.6221702950939</v>
      </c>
      <c r="CB71" s="1">
        <v>55.9067427362885</v>
      </c>
      <c r="CC71" s="1">
        <v>54.0826075677794</v>
      </c>
      <c r="CD71" s="1">
        <v>91.7435292368943</v>
      </c>
      <c r="CE71" s="1">
        <v>65.1166130478563</v>
      </c>
      <c r="CF71" s="1">
        <v>52.5868719081702</v>
      </c>
      <c r="CG71" s="1">
        <v>158.4253599057</v>
      </c>
      <c r="CH71" s="1">
        <v>69.7166577688388</v>
      </c>
      <c r="CI71" s="1">
        <v>151.148525819089</v>
      </c>
      <c r="CJ71" s="1">
        <v>92.6973415966442</v>
      </c>
      <c r="CK71" s="1">
        <v>49.9903413993094</v>
      </c>
      <c r="CL71" s="1">
        <v>119.961961635876</v>
      </c>
      <c r="CM71" s="1">
        <v>127.940221332763</v>
      </c>
      <c r="CN71" s="1">
        <v>114.65304366402</v>
      </c>
      <c r="CO71" s="1">
        <v>91.8869842501894</v>
      </c>
      <c r="CP71" s="1">
        <v>97.0203254189911</v>
      </c>
      <c r="CQ71" s="1">
        <v>92.1953538927296</v>
      </c>
      <c r="CR71" s="1">
        <v>77.0494080959644</v>
      </c>
      <c r="CS71" s="1">
        <v>57.1347822935685</v>
      </c>
      <c r="CT71" s="1">
        <v>15.8098876579742</v>
      </c>
      <c r="CU71" s="1">
        <v>92.8373635780903</v>
      </c>
      <c r="CV71" s="1">
        <v>34.4995497337572</v>
      </c>
      <c r="CW71" s="1">
        <v>182.200348255692</v>
      </c>
      <c r="CX71" s="1">
        <v>76.403686678748</v>
      </c>
      <c r="CY71" s="1">
        <v>134.340889263473</v>
      </c>
      <c r="CZ71" s="1">
        <v>56.3516182336233</v>
      </c>
      <c r="DA71" s="1">
        <v>178.856231656812</v>
      </c>
      <c r="DB71" s="1">
        <v>61.143784757275</v>
      </c>
      <c r="DC71" s="1">
        <v>59.6690511210994</v>
      </c>
      <c r="DD71" s="1">
        <v>54.45929703559</v>
      </c>
      <c r="DE71" s="1">
        <v>71.9405303410347</v>
      </c>
      <c r="DF71" s="1">
        <v>71.150324610994</v>
      </c>
      <c r="DG71" s="1">
        <v>74.1516385686995</v>
      </c>
      <c r="DH71" s="1">
        <v>45.5450057135332</v>
      </c>
      <c r="DI71" s="1">
        <v>75.6844926917035</v>
      </c>
      <c r="DJ71" s="1">
        <v>27.547683042898</v>
      </c>
      <c r="DK71" s="1">
        <v>68.7780313516906</v>
      </c>
      <c r="DL71" s="1">
        <v>134.883169096302</v>
      </c>
      <c r="DM71" s="1">
        <v>6.99262233630619</v>
      </c>
      <c r="DN71" s="1">
        <v>30.1029442678612</v>
      </c>
      <c r="DO71" s="1">
        <v>8.89879502830297</v>
      </c>
      <c r="DP71" s="1">
        <v>135.556474767889</v>
      </c>
      <c r="DQ71" s="1">
        <v>38.5484839777249</v>
      </c>
      <c r="DR71" s="1">
        <v>137.502825861392</v>
      </c>
      <c r="DS71" s="1">
        <v>117.870944587343</v>
      </c>
      <c r="DT71" s="1">
        <v>22.1972860900573</v>
      </c>
      <c r="DU71" s="1">
        <v>73.4187388893249</v>
      </c>
      <c r="DV71" s="1">
        <v>29.5153618768318</v>
      </c>
      <c r="DW71" s="1">
        <v>155.624144093539</v>
      </c>
      <c r="DX71" s="1">
        <v>43.2472871086627</v>
      </c>
      <c r="DY71" s="1">
        <v>51.5897264189931</v>
      </c>
      <c r="DZ71" s="1">
        <v>44.3026592071069</v>
      </c>
      <c r="EA71" s="1">
        <v>24.8321826076354</v>
      </c>
      <c r="EB71" s="1">
        <v>34.2382657417525</v>
      </c>
      <c r="EC71" s="1">
        <v>61.3714801375569</v>
      </c>
      <c r="ED71" s="1">
        <v>85.335843201545</v>
      </c>
      <c r="EE71" s="1">
        <v>76.6118417752631</v>
      </c>
      <c r="EF71" s="1">
        <v>181.561350666539</v>
      </c>
      <c r="EG71" s="1">
        <v>282.864091800801</v>
      </c>
      <c r="EH71" s="1">
        <v>17.4201708263813</v>
      </c>
      <c r="EI71" s="1">
        <v>91.5710741886297</v>
      </c>
      <c r="EJ71" s="1">
        <v>10.9431882117549</v>
      </c>
      <c r="EK71" s="1">
        <v>205.280533103434</v>
      </c>
      <c r="EL71" s="1">
        <v>59.8797810803292</v>
      </c>
      <c r="EM71" s="1">
        <v>51.667587019006</v>
      </c>
      <c r="EN71" s="1">
        <v>149.194955248097</v>
      </c>
      <c r="EO71" s="1">
        <v>14.4333661655401</v>
      </c>
      <c r="EP71" s="1">
        <v>36.2523255300873</v>
      </c>
      <c r="EQ71" s="1">
        <v>14.1124463070935</v>
      </c>
      <c r="ER71" s="1">
        <v>135.546197612342</v>
      </c>
      <c r="ES71" s="1">
        <v>263.185955745014</v>
      </c>
      <c r="ET71" s="1">
        <v>103.512763772265</v>
      </c>
      <c r="EU71" s="1">
        <v>86.9317189848809</v>
      </c>
      <c r="EV71" s="1">
        <v>103.048272818069</v>
      </c>
      <c r="EW71" s="1">
        <v>45.9377243518432</v>
      </c>
      <c r="EX71" s="1">
        <v>254.31186939278</v>
      </c>
      <c r="EY71" s="1">
        <v>30.7894586919223</v>
      </c>
      <c r="EZ71" s="1">
        <v>17.0137210041136</v>
      </c>
      <c r="FA71" s="1">
        <v>29.6903938282847</v>
      </c>
      <c r="FB71" s="1">
        <v>24.8522562977776</v>
      </c>
      <c r="FC71" s="1">
        <v>178.303187826405</v>
      </c>
      <c r="FD71" s="1">
        <v>139.448941018835</v>
      </c>
      <c r="FE71" s="1">
        <v>12.6765546672837</v>
      </c>
      <c r="FF71" s="1">
        <v>37.5297694313068</v>
      </c>
      <c r="FG71" s="1">
        <v>113.334909672994</v>
      </c>
      <c r="FH71" s="1">
        <v>20.6936445097345</v>
      </c>
      <c r="FI71" s="1">
        <v>102.807915598641</v>
      </c>
      <c r="FJ71" s="1">
        <v>48.5688241361292</v>
      </c>
      <c r="FK71" s="1">
        <v>13.6857055538</v>
      </c>
      <c r="FL71" s="1">
        <v>16.5914167622754</v>
      </c>
      <c r="FM71" s="1">
        <v>151.639101706422</v>
      </c>
      <c r="FN71" s="1">
        <v>113.973097817976</v>
      </c>
      <c r="FO71" s="1">
        <v>14.5469007545904</v>
      </c>
      <c r="FP71" s="1">
        <v>91.0008695851202</v>
      </c>
      <c r="FQ71" s="1">
        <v>45.8467016938607</v>
      </c>
      <c r="FR71" s="1">
        <v>22.005501734686</v>
      </c>
      <c r="FS71" s="1">
        <v>48.9628385615311</v>
      </c>
      <c r="FT71" s="1">
        <v>54.1993026842924</v>
      </c>
      <c r="FU71" s="1">
        <v>138.08352963592</v>
      </c>
      <c r="FV71" s="1">
        <v>101.566664815581</v>
      </c>
      <c r="FW71" s="1">
        <v>329.452686394739</v>
      </c>
      <c r="FX71" s="1">
        <v>99.9521982319077</v>
      </c>
      <c r="FY71" s="1">
        <v>18.6482115270568</v>
      </c>
      <c r="FZ71" s="1">
        <v>51.1709270031441</v>
      </c>
      <c r="GA71" s="1">
        <v>63.5635292503374</v>
      </c>
      <c r="GB71" s="1">
        <v>264.185197107044</v>
      </c>
      <c r="GC71" s="1">
        <v>117.929569569864</v>
      </c>
      <c r="GD71" s="1">
        <v>39.7698246716257</v>
      </c>
      <c r="GE71" s="1">
        <v>181.489754577101</v>
      </c>
      <c r="GF71" s="1">
        <v>43.1682451010128</v>
      </c>
      <c r="GG71" s="1">
        <v>134.052339128698</v>
      </c>
      <c r="GH71" s="1">
        <v>203.148945748442</v>
      </c>
      <c r="GI71" s="1">
        <v>47.7680554374834</v>
      </c>
      <c r="GJ71" s="1">
        <v>93.3234887870096</v>
      </c>
      <c r="GK71" s="1">
        <v>38.1781179567996</v>
      </c>
      <c r="GL71" s="1">
        <v>128.435435087784</v>
      </c>
      <c r="GM71" s="1">
        <v>74.1764048184072</v>
      </c>
      <c r="GN71" s="1">
        <v>91.0691856793311</v>
      </c>
      <c r="GO71" s="1">
        <v>109.051619822565</v>
      </c>
      <c r="GP71" s="1">
        <v>28.0836957019308</v>
      </c>
      <c r="GQ71" s="1">
        <v>28.6453837856013</v>
      </c>
      <c r="GR71" s="1">
        <v>18.1882671980571</v>
      </c>
      <c r="GS71" s="1">
        <v>53.4173325823158</v>
      </c>
      <c r="GT71" s="1">
        <v>68.1883294387462</v>
      </c>
      <c r="GU71" s="1">
        <v>36.536443632306</v>
      </c>
      <c r="GV71" s="1">
        <v>132.860153482671</v>
      </c>
      <c r="GW71" s="1">
        <v>156.917175136181</v>
      </c>
      <c r="GX71" s="1">
        <v>130.37826915287</v>
      </c>
      <c r="GY71" s="1">
        <v>44.1081363615141</v>
      </c>
      <c r="GZ71" s="1">
        <v>30.4446244662662</v>
      </c>
      <c r="HA71" s="1">
        <v>51.4190975925072</v>
      </c>
      <c r="HB71" s="1">
        <v>32.6359889784188</v>
      </c>
      <c r="HC71" s="1">
        <v>277.238475633704</v>
      </c>
      <c r="HD71" s="1">
        <v>23.7983129966685</v>
      </c>
      <c r="HE71" s="1">
        <v>87.5093045588286</v>
      </c>
      <c r="HF71" s="1">
        <v>329.948394366292</v>
      </c>
      <c r="HG71" s="1">
        <v>33.5166413570843</v>
      </c>
      <c r="HH71" s="1">
        <v>160.951469101072</v>
      </c>
      <c r="HI71" s="1">
        <v>46.0122421312009</v>
      </c>
      <c r="HJ71" s="1">
        <v>79.8482103557568</v>
      </c>
      <c r="HK71" s="1">
        <v>46.466721700996</v>
      </c>
      <c r="HL71" s="1">
        <v>4.73796896186685</v>
      </c>
      <c r="HM71" s="1">
        <v>12.922893514235</v>
      </c>
      <c r="HN71" s="1">
        <v>48.9484616549384</v>
      </c>
      <c r="HO71" s="1">
        <v>62.9998062943446</v>
      </c>
      <c r="HP71" s="1">
        <v>50.5729408036704</v>
      </c>
      <c r="HQ71" s="1">
        <v>407.918914794922</v>
      </c>
      <c r="HR71" s="1">
        <v>38.1726728152796</v>
      </c>
      <c r="HS71" s="1">
        <v>72.2250514844731</v>
      </c>
      <c r="HT71" s="1">
        <v>38.2688398575905</v>
      </c>
      <c r="HU71" s="1">
        <v>51.9011348101338</v>
      </c>
      <c r="HV71" s="1">
        <v>117.977487192528</v>
      </c>
      <c r="HW71" s="1">
        <v>27.1609931586747</v>
      </c>
      <c r="HX71" s="1">
        <v>44.9114469706672</v>
      </c>
      <c r="HY71" s="1">
        <v>106.612543859009</v>
      </c>
      <c r="HZ71" s="1">
        <v>63.5747602167583</v>
      </c>
      <c r="IA71" s="1">
        <v>166.596477820364</v>
      </c>
      <c r="IB71" s="1">
        <v>35.9261044165714</v>
      </c>
      <c r="IC71" s="1">
        <v>76.3477488092554</v>
      </c>
      <c r="ID71" s="1">
        <v>59.6763755389765</v>
      </c>
      <c r="IE71" s="1">
        <v>116.752544543807</v>
      </c>
      <c r="IF71" s="1">
        <v>35.4866244214002</v>
      </c>
      <c r="IG71" s="1">
        <v>75.528942891912</v>
      </c>
      <c r="IH71" s="1">
        <v>109.113363037939</v>
      </c>
      <c r="II71" s="1">
        <v>25.3816876535204</v>
      </c>
      <c r="IJ71" s="1">
        <v>68.6493124036343</v>
      </c>
      <c r="IK71" s="1">
        <v>193.1046501496</v>
      </c>
      <c r="IL71" s="1">
        <v>86.241452753826</v>
      </c>
      <c r="IM71" s="1">
        <v>38.7383774034719</v>
      </c>
      <c r="IN71" s="1">
        <v>69.0016428629062</v>
      </c>
      <c r="IO71" s="1">
        <v>296.698693980341</v>
      </c>
      <c r="IP71" s="1">
        <v>12.6854958271077</v>
      </c>
      <c r="IQ71" s="1">
        <v>84.7144365546504</v>
      </c>
      <c r="IR71" s="1">
        <v>150.855613618326</v>
      </c>
      <c r="IS71" s="1">
        <v>328.508746546824</v>
      </c>
      <c r="IT71" s="1">
        <v>104.854322924871</v>
      </c>
      <c r="IU71" s="1">
        <v>80.0234542757626</v>
      </c>
      <c r="IV71" s="1">
        <v>76.2955225292646</v>
      </c>
      <c r="IW71" s="1">
        <v>35.9000281346334</v>
      </c>
      <c r="IX71" s="1">
        <v>178.207401023765</v>
      </c>
      <c r="IY71" s="1">
        <v>91.0886316051888</v>
      </c>
      <c r="IZ71" s="1">
        <v>29.0864001502361</v>
      </c>
      <c r="JA71" s="1">
        <v>138.12258603589</v>
      </c>
      <c r="JB71" s="1">
        <v>49.9139900419621</v>
      </c>
      <c r="JC71" s="1">
        <v>111.60919437643</v>
      </c>
      <c r="JD71" s="1">
        <v>237.846140906262</v>
      </c>
      <c r="JE71" s="1">
        <v>61.3310567743696</v>
      </c>
      <c r="JF71" s="1">
        <v>51.3792326949518</v>
      </c>
      <c r="JG71" s="1">
        <v>44.5373532775909</v>
      </c>
      <c r="JH71" s="1">
        <v>180.831362300429</v>
      </c>
      <c r="JI71" s="1">
        <v>126.549013099926</v>
      </c>
      <c r="JJ71" s="1">
        <v>201.396396965999</v>
      </c>
      <c r="JK71" s="1">
        <v>68.5265014261506</v>
      </c>
      <c r="JL71" s="1">
        <v>19.1351403063811</v>
      </c>
      <c r="JM71" s="1">
        <v>49.7788106818942</v>
      </c>
      <c r="JN71" s="1">
        <v>83.6559217373071</v>
      </c>
      <c r="JO71" s="1">
        <v>97.3389358260595</v>
      </c>
      <c r="JP71" s="1">
        <v>53.889715607558</v>
      </c>
      <c r="JQ71" s="1">
        <v>283.940249259659</v>
      </c>
      <c r="JR71" s="1">
        <v>22.3368760987238</v>
      </c>
      <c r="JS71" s="1">
        <v>90.8318147315724</v>
      </c>
      <c r="JT71" s="1">
        <v>123.12906867952</v>
      </c>
      <c r="JU71" s="1">
        <v>70.5241810043779</v>
      </c>
      <c r="JV71" s="1">
        <v>108.934394783975</v>
      </c>
      <c r="JW71" s="1">
        <v>47.1463043109687</v>
      </c>
      <c r="JX71" s="1">
        <v>216.796075268912</v>
      </c>
      <c r="JY71" s="1">
        <v>144.523106808452</v>
      </c>
      <c r="JZ71" s="1">
        <v>96.8978928103512</v>
      </c>
      <c r="KA71" s="1">
        <v>43.9129253382492</v>
      </c>
      <c r="KB71" s="1">
        <v>169.369562244329</v>
      </c>
      <c r="KC71" s="1">
        <v>72.3686750254328</v>
      </c>
      <c r="KD71" s="1">
        <v>140.132642807851</v>
      </c>
      <c r="KE71" s="1">
        <v>185.816957556683</v>
      </c>
      <c r="KF71" s="1">
        <v>180.018478393555</v>
      </c>
      <c r="KG71" s="1">
        <v>57.3225995830533</v>
      </c>
      <c r="KH71" s="1">
        <v>44.7345541062394</v>
      </c>
      <c r="KI71" s="1">
        <v>216.434564673382</v>
      </c>
      <c r="KJ71" s="1">
        <v>40.9539298290161</v>
      </c>
      <c r="KK71" s="1">
        <v>57.590744443284</v>
      </c>
      <c r="KL71" s="1">
        <v>79.3947476498507</v>
      </c>
      <c r="KM71" s="1">
        <v>76.4104864560923</v>
      </c>
      <c r="KN71" s="1">
        <v>43.2811569300091</v>
      </c>
      <c r="KO71" s="1">
        <v>105.276836017751</v>
      </c>
      <c r="KP71" s="1">
        <v>16.9614466458329</v>
      </c>
      <c r="KQ71" s="1">
        <v>36.5159963201544</v>
      </c>
      <c r="KR71" s="1">
        <v>22.9297866486851</v>
      </c>
      <c r="KS71" s="1">
        <v>109.476877374699</v>
      </c>
      <c r="KT71" s="1">
        <v>54.4114526203541</v>
      </c>
      <c r="KU71" s="1">
        <v>53.0718274983479</v>
      </c>
      <c r="KV71" s="1">
        <v>73.9247360886138</v>
      </c>
      <c r="KW71" s="1">
        <v>100.866622987123</v>
      </c>
      <c r="KX71" s="1">
        <v>126.349881968431</v>
      </c>
      <c r="KY71" s="1">
        <v>120.868428850757</v>
      </c>
      <c r="KZ71" s="1">
        <v>14.4987351199309</v>
      </c>
      <c r="LA71" s="1">
        <v>49.9236059108192</v>
      </c>
      <c r="LB71" s="1">
        <v>49.0394143556458</v>
      </c>
      <c r="LC71" s="1">
        <v>74.1544841182965</v>
      </c>
      <c r="LD71" s="1">
        <v>50.031218935783</v>
      </c>
      <c r="LE71" s="1">
        <v>124.934038442896</v>
      </c>
      <c r="LF71" s="1">
        <v>37.7768661072889</v>
      </c>
      <c r="LG71" s="1">
        <v>37.3387850261722</v>
      </c>
      <c r="LH71" s="1">
        <v>45.6333064844432</v>
      </c>
      <c r="LI71" s="1">
        <v>15.111016218172</v>
      </c>
      <c r="LJ71" s="1">
        <v>104.317608211352</v>
      </c>
      <c r="LK71" s="1">
        <v>273.180455853289</v>
      </c>
      <c r="LL71" s="1">
        <v>48.8986053108569</v>
      </c>
      <c r="LM71" s="1">
        <v>86.4189482191725</v>
      </c>
      <c r="LN71" s="1">
        <v>233.945661521243</v>
      </c>
      <c r="LO71" s="1">
        <v>24.303090762979</v>
      </c>
      <c r="LP71" s="1">
        <v>183.675110315765</v>
      </c>
      <c r="LQ71" s="1">
        <v>68.2798532358553</v>
      </c>
      <c r="LR71" s="1">
        <v>27.4480434500653</v>
      </c>
      <c r="LS71" s="1">
        <v>33.895213981945</v>
      </c>
      <c r="LT71" s="1">
        <v>17.5561825665317</v>
      </c>
      <c r="LU71" s="1">
        <v>13.9853864924626</v>
      </c>
      <c r="LV71" s="1">
        <v>20.1287582702723</v>
      </c>
      <c r="LW71" s="1">
        <v>46.9156302183383</v>
      </c>
      <c r="LX71" s="1">
        <v>22.5231629287445</v>
      </c>
      <c r="LZ71" s="1">
        <v>256.232732144855</v>
      </c>
      <c r="MA71" s="1">
        <v>40.9379898824455</v>
      </c>
      <c r="MB71" s="1">
        <v>22.2466371844835</v>
      </c>
      <c r="MC71" s="1">
        <v>16.052991420624</v>
      </c>
      <c r="MD71" s="1">
        <v>4.7806559742042</v>
      </c>
      <c r="ME71" s="1">
        <v>16.1016632764832</v>
      </c>
      <c r="MF71" s="1">
        <v>8.00634143215277</v>
      </c>
      <c r="MG71" s="1">
        <v>19.4074988621753</v>
      </c>
      <c r="MH71" s="1">
        <v>37.1377722503319</v>
      </c>
      <c r="MI71" s="1">
        <v>9.46921857048396</v>
      </c>
      <c r="MJ71" s="1">
        <v>20.1226086823837</v>
      </c>
      <c r="MK71" s="1">
        <v>33.4728457336429</v>
      </c>
      <c r="ML71" s="1">
        <v>30.1859891293231</v>
      </c>
      <c r="MM71" s="1">
        <v>29.3815709518435</v>
      </c>
    </row>
    <row r="72">
      <c r="A72" s="1">
        <v>2019.0</v>
      </c>
      <c r="B72" s="1">
        <v>11.0</v>
      </c>
      <c r="C72" s="1">
        <v>63.4899439473639</v>
      </c>
      <c r="D72" s="1">
        <v>68.625263016902</v>
      </c>
      <c r="E72" s="1">
        <v>76.6089944861278</v>
      </c>
      <c r="F72" s="1">
        <v>180.372125415861</v>
      </c>
      <c r="G72" s="1">
        <v>295.280498504639</v>
      </c>
      <c r="H72" s="1">
        <v>101.864131193466</v>
      </c>
      <c r="I72" s="1">
        <v>37.3496875919826</v>
      </c>
      <c r="J72" s="1">
        <v>149.441024932814</v>
      </c>
      <c r="K72" s="1">
        <v>160.467499542236</v>
      </c>
      <c r="L72" s="1">
        <v>64.7472628738631</v>
      </c>
      <c r="M72" s="1">
        <v>75.6453836310005</v>
      </c>
      <c r="N72" s="1">
        <v>15.5103915544707</v>
      </c>
      <c r="O72" s="1">
        <v>47.7078362691341</v>
      </c>
      <c r="P72" s="1">
        <v>46.9831191313268</v>
      </c>
      <c r="Q72" s="1">
        <v>118.634318378391</v>
      </c>
      <c r="R72" s="1">
        <v>86.971750831604</v>
      </c>
      <c r="S72" s="1">
        <v>96.2721198023202</v>
      </c>
      <c r="T72" s="1">
        <v>110.567345314951</v>
      </c>
      <c r="U72" s="1">
        <v>54.7685555278498</v>
      </c>
      <c r="V72" s="1">
        <v>93.8122553859788</v>
      </c>
      <c r="W72" s="1">
        <v>191.007065389726</v>
      </c>
      <c r="X72" s="1">
        <v>144.929753098608</v>
      </c>
      <c r="Y72" s="1">
        <v>184.626762508614</v>
      </c>
      <c r="Z72" s="1">
        <v>88.740800857544</v>
      </c>
      <c r="AA72" s="1">
        <v>189.814419266493</v>
      </c>
      <c r="AB72" s="1">
        <v>21.089767246602</v>
      </c>
      <c r="AC72" s="1">
        <v>205.01038711683</v>
      </c>
      <c r="AD72" s="1">
        <v>24.3742046989143</v>
      </c>
      <c r="AE72" s="1">
        <v>93.2501747446447</v>
      </c>
      <c r="AF72" s="1">
        <v>177.877225037838</v>
      </c>
      <c r="AG72" s="1">
        <v>120.710966151397</v>
      </c>
      <c r="AH72" s="1">
        <v>111.794276928222</v>
      </c>
      <c r="AI72" s="2">
        <v>1167.57225341797</v>
      </c>
      <c r="AJ72" s="1">
        <v>360.733667563745</v>
      </c>
      <c r="AK72" s="1">
        <v>28.9201132456308</v>
      </c>
      <c r="AL72" s="1">
        <v>72.4149248648016</v>
      </c>
      <c r="AM72" s="1">
        <v>62.4604440514327</v>
      </c>
      <c r="AN72" s="1">
        <v>225.961095554309</v>
      </c>
      <c r="AO72" s="1">
        <v>21.7987888017293</v>
      </c>
      <c r="AP72" s="1">
        <v>60.8650062160969</v>
      </c>
      <c r="AQ72" s="1">
        <v>291.49349822998</v>
      </c>
      <c r="AR72" s="1">
        <v>41.5598740388424</v>
      </c>
      <c r="AS72" s="2">
        <v>1888.7105678531</v>
      </c>
      <c r="AT72" s="1">
        <v>426.731838703312</v>
      </c>
      <c r="AU72" s="1">
        <v>47.5542427001848</v>
      </c>
      <c r="AV72" s="1">
        <v>219.445500564575</v>
      </c>
      <c r="AW72" s="1">
        <v>41.7732500076294</v>
      </c>
      <c r="AX72" s="1">
        <v>35.8165672323008</v>
      </c>
      <c r="AY72" s="1">
        <v>106.560932161837</v>
      </c>
      <c r="AZ72" s="1">
        <v>61.8069372405167</v>
      </c>
      <c r="BA72" s="1">
        <v>23.2365220300983</v>
      </c>
      <c r="BB72" s="1">
        <v>46.2875357743128</v>
      </c>
      <c r="BC72" s="1">
        <v>129.483709273349</v>
      </c>
      <c r="BD72" s="1">
        <v>137.749864179567</v>
      </c>
      <c r="BE72" s="1">
        <v>55.4452499389648</v>
      </c>
      <c r="BF72" s="1">
        <v>107.142332453505</v>
      </c>
      <c r="BG72" s="1">
        <v>43.5146246132363</v>
      </c>
      <c r="BH72" s="1">
        <v>40.7366619651193</v>
      </c>
      <c r="BI72" s="1">
        <v>66.6385092070996</v>
      </c>
      <c r="BJ72" s="1">
        <v>179.730062020999</v>
      </c>
      <c r="BK72" s="1">
        <v>94.3696145209331</v>
      </c>
      <c r="BL72" s="1">
        <v>59.1042660057239</v>
      </c>
      <c r="BM72" s="1">
        <v>127.247061850205</v>
      </c>
      <c r="BN72" s="1">
        <v>39.03487148567</v>
      </c>
      <c r="BO72" s="1">
        <v>162.953413603436</v>
      </c>
      <c r="BP72" s="1">
        <v>15.3235499382019</v>
      </c>
      <c r="BQ72" s="1">
        <v>159.496512084616</v>
      </c>
      <c r="BR72" s="1">
        <v>52.6623442655209</v>
      </c>
      <c r="BS72" s="1">
        <v>23.0373373371628</v>
      </c>
      <c r="BT72" s="1">
        <v>88.8799462791567</v>
      </c>
      <c r="BU72" s="1">
        <v>48.7177429092435</v>
      </c>
      <c r="BV72" s="1">
        <v>276.806870554069</v>
      </c>
      <c r="BW72" s="1">
        <v>39.7572948025595</v>
      </c>
      <c r="BX72" s="1">
        <v>160.817521693162</v>
      </c>
      <c r="BY72" s="1">
        <v>39.4966758776739</v>
      </c>
      <c r="BZ72" s="1">
        <v>22.4455749223858</v>
      </c>
      <c r="CA72" s="1">
        <v>56.4414981705635</v>
      </c>
      <c r="CB72" s="1">
        <v>58.304384981044</v>
      </c>
      <c r="CC72" s="1">
        <v>61.8278159801582</v>
      </c>
      <c r="CD72" s="1">
        <v>95.1421700319158</v>
      </c>
      <c r="CE72" s="1">
        <v>65.4304616380022</v>
      </c>
      <c r="CF72" s="1">
        <v>55.5822575383545</v>
      </c>
      <c r="CG72" s="1">
        <v>163.139676896538</v>
      </c>
      <c r="CH72" s="1">
        <v>74.2979983401325</v>
      </c>
      <c r="CI72" s="1">
        <v>148.93690955039</v>
      </c>
      <c r="CJ72" s="1">
        <v>93.0065742263565</v>
      </c>
      <c r="CK72" s="1">
        <v>50.7979245074697</v>
      </c>
      <c r="CL72" s="1">
        <v>121.160530956405</v>
      </c>
      <c r="CM72" s="1">
        <v>140.137079389303</v>
      </c>
      <c r="CN72" s="1">
        <v>107.477500152588</v>
      </c>
      <c r="CO72" s="1">
        <v>101.616742476545</v>
      </c>
      <c r="CP72" s="1">
        <v>98.3979231576075</v>
      </c>
      <c r="CQ72" s="1">
        <v>87.9917765974038</v>
      </c>
      <c r="CR72" s="1">
        <v>72.6364150888911</v>
      </c>
      <c r="CS72" s="1">
        <v>69.4175002098083</v>
      </c>
      <c r="CT72" s="1">
        <v>16.5709728450432</v>
      </c>
      <c r="CU72" s="1">
        <v>95.7656956337793</v>
      </c>
      <c r="CV72" s="1">
        <v>32.235898042893</v>
      </c>
      <c r="CW72" s="1">
        <v>178.518115002189</v>
      </c>
      <c r="CX72" s="1">
        <v>72.658969080511</v>
      </c>
      <c r="CY72" s="1">
        <v>132.098109382689</v>
      </c>
      <c r="CZ72" s="1">
        <v>54.2112054050114</v>
      </c>
      <c r="DA72" s="1">
        <v>178.778248216689</v>
      </c>
      <c r="DB72" s="1">
        <v>66.8344702872819</v>
      </c>
      <c r="DC72" s="1">
        <v>65.1170421613296</v>
      </c>
      <c r="DD72" s="1">
        <v>56.909005213159</v>
      </c>
      <c r="DE72" s="1">
        <v>70.2452460883599</v>
      </c>
      <c r="DF72" s="1">
        <v>68.1927387449953</v>
      </c>
      <c r="DG72" s="1">
        <v>82.8718879747506</v>
      </c>
      <c r="DH72" s="1">
        <v>45.162945245856</v>
      </c>
      <c r="DI72" s="1">
        <v>80.116250038147</v>
      </c>
      <c r="DJ72" s="1">
        <v>26.5542068753164</v>
      </c>
      <c r="DK72" s="1">
        <v>71.2400899337052</v>
      </c>
      <c r="DL72" s="1">
        <v>104.924975120718</v>
      </c>
      <c r="DM72" s="1">
        <v>7.16061939553691</v>
      </c>
      <c r="DN72" s="1">
        <v>31.8234750634344</v>
      </c>
      <c r="DO72" s="1">
        <v>10.4764672240056</v>
      </c>
      <c r="DP72" s="1">
        <v>145.335775341002</v>
      </c>
      <c r="DQ72" s="1">
        <v>38.1784478469808</v>
      </c>
      <c r="DR72" s="1">
        <v>145.522750854492</v>
      </c>
      <c r="DS72" s="1">
        <v>121.901507715967</v>
      </c>
      <c r="DT72" s="1">
        <v>24.3617782348407</v>
      </c>
      <c r="DU72" s="1">
        <v>85.4860229829141</v>
      </c>
      <c r="DV72" s="1">
        <v>32.298651666429</v>
      </c>
      <c r="DW72" s="1">
        <v>161.541774585686</v>
      </c>
      <c r="DX72" s="1">
        <v>54.8133887406819</v>
      </c>
      <c r="DY72" s="1">
        <v>52.6457901442311</v>
      </c>
      <c r="DZ72" s="1">
        <v>44.1779354675499</v>
      </c>
      <c r="EA72" s="1">
        <v>25.2521261399344</v>
      </c>
      <c r="EB72" s="1">
        <v>35.3381979157772</v>
      </c>
      <c r="EC72" s="1">
        <v>64.8687718389359</v>
      </c>
      <c r="ED72" s="1">
        <v>90.6408866367508</v>
      </c>
      <c r="EE72" s="1">
        <v>84.9531868359048</v>
      </c>
      <c r="EF72" s="1">
        <v>193.665710980819</v>
      </c>
      <c r="EG72" s="1">
        <v>299.857934412908</v>
      </c>
      <c r="EH72" s="1">
        <v>18.978336551398</v>
      </c>
      <c r="EI72" s="1">
        <v>79.4535921426459</v>
      </c>
      <c r="EJ72" s="1">
        <v>11.4751386574773</v>
      </c>
      <c r="EK72" s="1">
        <v>202.036602316088</v>
      </c>
      <c r="EL72" s="1">
        <v>62.6488672141618</v>
      </c>
      <c r="EM72" s="1">
        <v>54.1944764830387</v>
      </c>
      <c r="EN72" s="1">
        <v>161.375787959407</v>
      </c>
      <c r="EO72" s="1">
        <v>16.5008859717801</v>
      </c>
      <c r="EP72" s="1">
        <v>37.0312275127133</v>
      </c>
      <c r="EQ72" s="1">
        <v>14.5137164980464</v>
      </c>
      <c r="ER72" s="1">
        <v>129.657745858268</v>
      </c>
      <c r="ES72" s="1">
        <v>310.82144953871</v>
      </c>
      <c r="ET72" s="1">
        <v>102.377605341915</v>
      </c>
      <c r="EU72" s="1">
        <v>86.5517588924506</v>
      </c>
      <c r="EV72" s="1">
        <v>116.26949692952</v>
      </c>
      <c r="EW72" s="1">
        <v>51.0759424328464</v>
      </c>
      <c r="EX72" s="1">
        <v>253.001356131915</v>
      </c>
      <c r="EY72" s="1">
        <v>34.1027005472681</v>
      </c>
      <c r="EZ72" s="1">
        <v>18.1063408834113</v>
      </c>
      <c r="FA72" s="1">
        <v>33.3103795802819</v>
      </c>
      <c r="FB72" s="1">
        <v>25.1319367104056</v>
      </c>
      <c r="FC72" s="1">
        <v>188.30641746521</v>
      </c>
      <c r="FD72" s="1">
        <v>154.608774348241</v>
      </c>
      <c r="FE72" s="1">
        <v>13.9456633586598</v>
      </c>
      <c r="FF72" s="1">
        <v>37.9531509759305</v>
      </c>
      <c r="FG72" s="1">
        <v>115.748279305028</v>
      </c>
      <c r="FH72" s="1">
        <v>21.9241247441172</v>
      </c>
      <c r="FI72" s="1">
        <v>111.839079836273</v>
      </c>
      <c r="FJ72" s="1">
        <v>50.240268114275</v>
      </c>
      <c r="FK72" s="1">
        <v>14.7757547161855</v>
      </c>
      <c r="FL72" s="1">
        <v>16.999174861026</v>
      </c>
      <c r="FM72" s="1">
        <v>160.124767417088</v>
      </c>
      <c r="FN72" s="1">
        <v>110.791085358346</v>
      </c>
      <c r="FO72" s="1">
        <v>14.6482094321616</v>
      </c>
      <c r="FP72" s="1">
        <v>96.6990001678467</v>
      </c>
      <c r="FQ72" s="1">
        <v>45.027777399111</v>
      </c>
      <c r="FR72" s="1">
        <v>23.9833846912087</v>
      </c>
      <c r="FS72" s="1">
        <v>49.2739425185894</v>
      </c>
      <c r="FT72" s="1">
        <v>53.7488506061717</v>
      </c>
      <c r="FU72" s="1">
        <v>140.114050738594</v>
      </c>
      <c r="FV72" s="1">
        <v>106.729393525216</v>
      </c>
      <c r="FW72" s="1">
        <v>335.957690609163</v>
      </c>
      <c r="FX72" s="1">
        <v>104.782424955318</v>
      </c>
      <c r="FY72" s="1">
        <v>20.9047929011324</v>
      </c>
      <c r="FZ72" s="1">
        <v>54.3052551473597</v>
      </c>
      <c r="GA72" s="1">
        <v>69.4674239414675</v>
      </c>
      <c r="GB72" s="1">
        <v>272.246663088376</v>
      </c>
      <c r="GC72" s="1">
        <v>129.880510718038</v>
      </c>
      <c r="GD72" s="1">
        <v>42.593723345912</v>
      </c>
      <c r="GE72" s="1">
        <v>171.44179392076</v>
      </c>
      <c r="GF72" s="1">
        <v>43.3990457074631</v>
      </c>
      <c r="GG72" s="1">
        <v>138.990199842575</v>
      </c>
      <c r="GH72" s="1">
        <v>211.438322261135</v>
      </c>
      <c r="GI72" s="1">
        <v>46.2748175983471</v>
      </c>
      <c r="GJ72" s="1">
        <v>95.5485693066033</v>
      </c>
      <c r="GK72" s="1">
        <v>41.2338727820763</v>
      </c>
      <c r="GL72" s="1">
        <v>144.489247894287</v>
      </c>
      <c r="GM72" s="1">
        <v>74.3211514353178</v>
      </c>
      <c r="GN72" s="1">
        <v>97.7833296209256</v>
      </c>
      <c r="GO72" s="1">
        <v>116.015346352235</v>
      </c>
      <c r="GP72" s="1">
        <v>29.0886250495911</v>
      </c>
      <c r="GQ72" s="1">
        <v>30.9388568332005</v>
      </c>
      <c r="GR72" s="1">
        <v>18.0721005229252</v>
      </c>
      <c r="GS72" s="1">
        <v>54.140239994129</v>
      </c>
      <c r="GT72" s="1">
        <v>69.006331080758</v>
      </c>
      <c r="GU72" s="1">
        <v>41.6250219976419</v>
      </c>
      <c r="GV72" s="1">
        <v>141.226922130366</v>
      </c>
      <c r="GW72" s="1">
        <v>152.324312176917</v>
      </c>
      <c r="GX72" s="1">
        <v>138.486296909255</v>
      </c>
      <c r="GY72" s="1">
        <v>46.3048938592079</v>
      </c>
      <c r="GZ72" s="1">
        <v>31.7062818318234</v>
      </c>
      <c r="HA72" s="1">
        <v>50.9480417795936</v>
      </c>
      <c r="HB72" s="1">
        <v>32.167300130157</v>
      </c>
      <c r="HC72" s="1">
        <v>298.395750427246</v>
      </c>
      <c r="HD72" s="1">
        <v>22.3120243474024</v>
      </c>
      <c r="HE72" s="1">
        <v>86.4299505777758</v>
      </c>
      <c r="HF72" s="1">
        <v>321.6439242142</v>
      </c>
      <c r="HG72" s="1">
        <v>33.3709919418368</v>
      </c>
      <c r="HH72" s="1">
        <v>174.147435061337</v>
      </c>
      <c r="HI72" s="1">
        <v>52.1627338321852</v>
      </c>
      <c r="HJ72" s="1">
        <v>89.918663355456</v>
      </c>
      <c r="HK72" s="1">
        <v>49.6678971360984</v>
      </c>
      <c r="HL72" s="1">
        <v>5.23494512942237</v>
      </c>
      <c r="HM72" s="1">
        <v>12.4311747945911</v>
      </c>
      <c r="HN72" s="1">
        <v>50.0040025971448</v>
      </c>
      <c r="HO72" s="1">
        <v>65.0864091277801</v>
      </c>
      <c r="HP72" s="1">
        <v>51.8556470958684</v>
      </c>
      <c r="HQ72" s="1">
        <v>440.506751251221</v>
      </c>
      <c r="HR72" s="1">
        <v>36.106380983627</v>
      </c>
      <c r="HS72" s="1">
        <v>73.0809553110754</v>
      </c>
      <c r="HT72" s="1">
        <v>43.0178743388077</v>
      </c>
      <c r="HU72" s="1">
        <v>50.9086986086594</v>
      </c>
      <c r="HV72" s="1">
        <v>115.495994481558</v>
      </c>
      <c r="HW72" s="1">
        <v>28.2838302482683</v>
      </c>
      <c r="HX72" s="1">
        <v>44.9280594512005</v>
      </c>
      <c r="HY72" s="1">
        <v>106.151722508549</v>
      </c>
      <c r="HZ72" s="1">
        <v>62.755663299641</v>
      </c>
      <c r="IA72" s="1">
        <v>183.072814375945</v>
      </c>
      <c r="IB72" s="1">
        <v>36.9533979565808</v>
      </c>
      <c r="IC72" s="1">
        <v>77.70452235161</v>
      </c>
      <c r="ID72" s="1">
        <v>62.7777359129092</v>
      </c>
      <c r="IE72" s="1">
        <v>125.026552244926</v>
      </c>
      <c r="IF72" s="1">
        <v>40.1490926786226</v>
      </c>
      <c r="IG72" s="1">
        <v>70.5785116231558</v>
      </c>
      <c r="IH72" s="1">
        <v>117.177651862992</v>
      </c>
      <c r="II72" s="1">
        <v>26.8163413407446</v>
      </c>
      <c r="IJ72" s="1">
        <v>71.6891859000135</v>
      </c>
      <c r="IK72" s="1">
        <v>170.682794979726</v>
      </c>
      <c r="IL72" s="1">
        <v>94.986586612153</v>
      </c>
      <c r="IM72" s="1">
        <v>41.9208061610369</v>
      </c>
      <c r="IN72" s="1">
        <v>77.8119851926276</v>
      </c>
      <c r="IO72" s="1">
        <v>343.180498504639</v>
      </c>
      <c r="IP72" s="1">
        <v>13.4777466618246</v>
      </c>
      <c r="IQ72" s="1">
        <v>97.6207070971703</v>
      </c>
      <c r="IR72" s="1">
        <v>174.243717784263</v>
      </c>
      <c r="IS72" s="1">
        <v>337.795683856591</v>
      </c>
      <c r="IT72" s="1">
        <v>107.093688703437</v>
      </c>
      <c r="IU72" s="1">
        <v>80.3559677939432</v>
      </c>
      <c r="IV72" s="1">
        <v>74.8860452527721</v>
      </c>
      <c r="IW72" s="1">
        <v>41.9370758285618</v>
      </c>
      <c r="IX72" s="1">
        <v>184.80233134746</v>
      </c>
      <c r="IY72" s="1">
        <v>90.225205082977</v>
      </c>
      <c r="IZ72" s="1">
        <v>31.6210722394498</v>
      </c>
      <c r="JA72" s="1">
        <v>143.364399306185</v>
      </c>
      <c r="JB72" s="1">
        <v>50.5302496287644</v>
      </c>
      <c r="JC72" s="1">
        <v>114.010122328348</v>
      </c>
      <c r="JD72" s="1">
        <v>249.530374159159</v>
      </c>
      <c r="JE72" s="1">
        <v>61.4651658998844</v>
      </c>
      <c r="JF72" s="1">
        <v>61.2414038179158</v>
      </c>
      <c r="JG72" s="1">
        <v>47.7425981851905</v>
      </c>
      <c r="JH72" s="1">
        <v>172.375823458423</v>
      </c>
      <c r="JI72" s="1">
        <v>136.59580290563</v>
      </c>
      <c r="JJ72" s="1">
        <v>192.122235307419</v>
      </c>
      <c r="JK72" s="1">
        <v>69.9595300329442</v>
      </c>
      <c r="JL72" s="1">
        <v>19.6591884750224</v>
      </c>
      <c r="JM72" s="1">
        <v>46.4450183841936</v>
      </c>
      <c r="JN72" s="1">
        <v>85.409499104509</v>
      </c>
      <c r="JO72" s="1">
        <v>102.828404798555</v>
      </c>
      <c r="JP72" s="1">
        <v>55.4880648174169</v>
      </c>
      <c r="JQ72" s="1">
        <v>299.056143886903</v>
      </c>
      <c r="JR72" s="1">
        <v>23.1898021677079</v>
      </c>
      <c r="JS72" s="1">
        <v>98.4340831417776</v>
      </c>
      <c r="JT72" s="1">
        <v>119.034965476901</v>
      </c>
      <c r="JU72" s="1">
        <v>75.1888900254515</v>
      </c>
      <c r="JV72" s="1">
        <v>103.38228449989</v>
      </c>
      <c r="JW72" s="1">
        <v>46.3869591995443</v>
      </c>
      <c r="JX72" s="1">
        <v>244.947869505256</v>
      </c>
      <c r="JY72" s="1">
        <v>156.879519138254</v>
      </c>
      <c r="JZ72" s="1">
        <v>101.893540591871</v>
      </c>
      <c r="KA72" s="1">
        <v>47.2742543431753</v>
      </c>
      <c r="KB72" s="1">
        <v>173.794396520795</v>
      </c>
      <c r="KC72" s="1">
        <v>79.8201642305981</v>
      </c>
      <c r="KD72" s="1">
        <v>133.823717382941</v>
      </c>
      <c r="KE72" s="1">
        <v>188.213250350952</v>
      </c>
      <c r="KF72" s="1">
        <v>208.43424987793</v>
      </c>
      <c r="KG72" s="1">
        <v>47.7831701150797</v>
      </c>
      <c r="KH72" s="1">
        <v>44.5388426256671</v>
      </c>
      <c r="KI72" s="1">
        <v>216.065251159668</v>
      </c>
      <c r="KJ72" s="1">
        <v>45.9522856959373</v>
      </c>
      <c r="KK72" s="1">
        <v>49.9763227174044</v>
      </c>
      <c r="KL72" s="1">
        <v>75.626042613437</v>
      </c>
      <c r="KM72" s="1">
        <v>71.6210301965325</v>
      </c>
      <c r="KN72" s="1">
        <v>46.9249378378176</v>
      </c>
      <c r="KO72" s="1">
        <v>101.957659726441</v>
      </c>
      <c r="KP72" s="1">
        <v>16.4795094751366</v>
      </c>
      <c r="KQ72" s="1">
        <v>36.7711081818731</v>
      </c>
      <c r="KR72" s="1">
        <v>24.1844263947201</v>
      </c>
      <c r="KS72" s="1">
        <v>118.058893379949</v>
      </c>
      <c r="KT72" s="1">
        <v>52.1910825297198</v>
      </c>
      <c r="KU72" s="1">
        <v>54.4744196792018</v>
      </c>
      <c r="KV72" s="1">
        <v>72.9712933323841</v>
      </c>
      <c r="KW72" s="1">
        <v>89.8409682581765</v>
      </c>
      <c r="KX72" s="1">
        <v>133.718747707962</v>
      </c>
      <c r="KY72" s="1">
        <v>115.511592493241</v>
      </c>
      <c r="KZ72" s="1">
        <v>14.9188165997377</v>
      </c>
      <c r="LA72" s="1">
        <v>53.9005364865467</v>
      </c>
      <c r="LB72" s="1">
        <v>51.6049975786196</v>
      </c>
      <c r="LC72" s="1">
        <v>72.1861267162201</v>
      </c>
      <c r="LD72" s="1">
        <v>52.497380440646</v>
      </c>
      <c r="LE72" s="1">
        <v>119.143385741546</v>
      </c>
      <c r="LF72" s="1">
        <v>41.8273346325293</v>
      </c>
      <c r="LG72" s="1">
        <v>35.3477056267061</v>
      </c>
      <c r="LH72" s="1">
        <v>46.0916065618155</v>
      </c>
      <c r="LI72" s="1">
        <v>15.6882779456883</v>
      </c>
      <c r="LJ72" s="1">
        <v>111.847250366211</v>
      </c>
      <c r="LK72" s="1">
        <v>263.589732358028</v>
      </c>
      <c r="LL72" s="1">
        <v>50.3378106812996</v>
      </c>
      <c r="LM72" s="1">
        <v>96.3875592878686</v>
      </c>
      <c r="LN72" s="1">
        <v>266.858275562613</v>
      </c>
      <c r="LO72" s="1">
        <v>26.8495798746943</v>
      </c>
      <c r="LP72" s="1">
        <v>194.812328363249</v>
      </c>
      <c r="LQ72" s="1">
        <v>62.4189531934959</v>
      </c>
      <c r="LR72" s="1">
        <v>30.6324998378754</v>
      </c>
      <c r="LS72" s="1">
        <v>42.0743024165956</v>
      </c>
      <c r="LT72" s="1">
        <v>19.7725304620165</v>
      </c>
      <c r="LU72" s="1">
        <v>13.6009069896548</v>
      </c>
      <c r="LV72" s="1">
        <v>21.5261468584968</v>
      </c>
      <c r="LW72" s="1">
        <v>43.855386117251</v>
      </c>
      <c r="LX72" s="1">
        <v>24.0776958158264</v>
      </c>
      <c r="LZ72" s="1">
        <v>251.041692268574</v>
      </c>
      <c r="MA72" s="1">
        <v>43.3797363149677</v>
      </c>
      <c r="MB72" s="1">
        <v>27.8788416468237</v>
      </c>
      <c r="MC72" s="1">
        <v>14.312310724807</v>
      </c>
      <c r="MD72" s="1">
        <v>4.81053645660082</v>
      </c>
      <c r="ME72" s="1">
        <v>15.3293693451083</v>
      </c>
      <c r="MF72" s="1">
        <v>7.01147374854535</v>
      </c>
      <c r="MG72" s="1">
        <v>20.0151243556674</v>
      </c>
      <c r="MH72" s="1">
        <v>38.6006479510974</v>
      </c>
      <c r="MI72" s="1">
        <v>11.2883439623076</v>
      </c>
      <c r="MJ72" s="1">
        <v>17.8027500629425</v>
      </c>
      <c r="MK72" s="1">
        <v>34.3821205514069</v>
      </c>
      <c r="ML72" s="1">
        <v>32.1464884402953</v>
      </c>
      <c r="MM72" s="1">
        <v>31.0124699622323</v>
      </c>
    </row>
    <row r="73">
      <c r="A73" s="1">
        <v>2019.0</v>
      </c>
      <c r="B73" s="1">
        <v>12.0</v>
      </c>
      <c r="C73" s="1">
        <v>66.8842495354001</v>
      </c>
      <c r="D73" s="1">
        <v>70.6192195850727</v>
      </c>
      <c r="E73" s="1">
        <v>78.4766253212385</v>
      </c>
      <c r="F73" s="1">
        <v>190.848298331502</v>
      </c>
      <c r="G73" s="1">
        <v>317.094524565197</v>
      </c>
      <c r="H73" s="1">
        <v>106.607332336608</v>
      </c>
      <c r="I73" s="1">
        <v>39.2863843740171</v>
      </c>
      <c r="J73" s="1">
        <v>151.680020741295</v>
      </c>
      <c r="K73" s="1">
        <v>180.758333478655</v>
      </c>
      <c r="L73" s="1">
        <v>65.1202837816174</v>
      </c>
      <c r="M73" s="1">
        <v>77.4507794791587</v>
      </c>
      <c r="N73" s="1">
        <v>16.4512755752579</v>
      </c>
      <c r="O73" s="1">
        <v>46.8566947364874</v>
      </c>
      <c r="P73" s="1">
        <v>44.7974106203085</v>
      </c>
      <c r="Q73" s="1">
        <v>118.918923572773</v>
      </c>
      <c r="R73" s="1">
        <v>85.2880955650693</v>
      </c>
      <c r="S73" s="1">
        <v>97.6995895715258</v>
      </c>
      <c r="T73" s="1">
        <v>115.699741427702</v>
      </c>
      <c r="U73" s="1">
        <v>56.5626848750724</v>
      </c>
      <c r="V73" s="1">
        <v>95.6758204395499</v>
      </c>
      <c r="W73" s="1">
        <v>204.547507867189</v>
      </c>
      <c r="X73" s="1">
        <v>151.498433390086</v>
      </c>
      <c r="Y73" s="1">
        <v>190.504264789572</v>
      </c>
      <c r="Z73" s="1">
        <v>89.299071539016</v>
      </c>
      <c r="AA73" s="1">
        <v>197.991131100476</v>
      </c>
      <c r="AB73" s="1">
        <v>20.0514685021714</v>
      </c>
      <c r="AC73" s="1">
        <v>205.814205222747</v>
      </c>
      <c r="AD73" s="1">
        <v>25.2292419835224</v>
      </c>
      <c r="AE73" s="1">
        <v>94.6328874059195</v>
      </c>
      <c r="AF73" s="1">
        <v>175.860579782643</v>
      </c>
      <c r="AG73" s="1">
        <v>120.448318903574</v>
      </c>
      <c r="AH73" s="1">
        <v>114.080213439944</v>
      </c>
      <c r="AI73" s="2">
        <v>1207.08381289528</v>
      </c>
      <c r="AJ73" s="1">
        <v>337.872854246331</v>
      </c>
      <c r="AK73" s="1">
        <v>30.3511995264372</v>
      </c>
      <c r="AL73" s="1">
        <v>75.1222082772671</v>
      </c>
      <c r="AM73" s="1">
        <v>69.9506564517051</v>
      </c>
      <c r="AN73" s="1">
        <v>240.7204033157</v>
      </c>
      <c r="AO73" s="1">
        <v>20.5935145343965</v>
      </c>
      <c r="AP73" s="1">
        <v>60.7029089926656</v>
      </c>
      <c r="AQ73" s="1">
        <v>297.413571312314</v>
      </c>
      <c r="AR73" s="1">
        <v>42.6767864900554</v>
      </c>
      <c r="AS73" s="2">
        <v>1957.80784604381</v>
      </c>
      <c r="AT73" s="1">
        <v>438.833801594599</v>
      </c>
      <c r="AU73" s="1">
        <v>51.4719187388548</v>
      </c>
      <c r="AV73" s="1">
        <v>223.892144339425</v>
      </c>
      <c r="AW73" s="1">
        <v>44.3985717410133</v>
      </c>
      <c r="AX73" s="1">
        <v>35.5801359696452</v>
      </c>
      <c r="AY73" s="1">
        <v>106.083663596274</v>
      </c>
      <c r="AZ73" s="1">
        <v>63.6580458813884</v>
      </c>
      <c r="BA73" s="1">
        <v>25.2444505250809</v>
      </c>
      <c r="BB73" s="1">
        <v>45.2469782142869</v>
      </c>
      <c r="BC73" s="1">
        <v>129.672223292966</v>
      </c>
      <c r="BD73" s="1">
        <v>139.946939869741</v>
      </c>
      <c r="BE73" s="1">
        <v>59.0757141113281</v>
      </c>
      <c r="BF73" s="1">
        <v>110.104209717218</v>
      </c>
      <c r="BG73" s="1">
        <v>46.8559868782313</v>
      </c>
      <c r="BH73" s="1">
        <v>40.8625798424039</v>
      </c>
      <c r="BI73" s="1">
        <v>67.6725717822408</v>
      </c>
      <c r="BJ73" s="1">
        <v>185.047587107695</v>
      </c>
      <c r="BK73" s="1">
        <v>91.4422140331028</v>
      </c>
      <c r="BL73" s="1">
        <v>60.3500609029093</v>
      </c>
      <c r="BM73" s="1">
        <v>131.284718502634</v>
      </c>
      <c r="BN73" s="1">
        <v>38.4053558138176</v>
      </c>
      <c r="BO73" s="1">
        <v>164.327209105932</v>
      </c>
      <c r="BP73" s="1">
        <v>16.4991428284418</v>
      </c>
      <c r="BQ73" s="1">
        <v>158.909510447962</v>
      </c>
      <c r="BR73" s="1">
        <v>53.2589594551481</v>
      </c>
      <c r="BS73" s="1">
        <v>22.489996959916</v>
      </c>
      <c r="BT73" s="1">
        <v>93.4739322080687</v>
      </c>
      <c r="BU73" s="1">
        <v>52.0664631543882</v>
      </c>
      <c r="BV73" s="1">
        <v>271.028837806723</v>
      </c>
      <c r="BW73" s="1">
        <v>40.9262744471599</v>
      </c>
      <c r="BX73" s="1">
        <v>159.900935606348</v>
      </c>
      <c r="BY73" s="1">
        <v>39.0619607768025</v>
      </c>
      <c r="BZ73" s="1">
        <v>22.4584951524339</v>
      </c>
      <c r="CA73" s="1">
        <v>57.1218975377741</v>
      </c>
      <c r="CB73" s="1">
        <v>57.7376726918367</v>
      </c>
      <c r="CC73" s="1">
        <v>63.0982963508483</v>
      </c>
      <c r="CD73" s="1">
        <v>94.889973762968</v>
      </c>
      <c r="CE73" s="1">
        <v>65.6100218974878</v>
      </c>
      <c r="CF73" s="1">
        <v>56.3246018430738</v>
      </c>
      <c r="CG73" s="1">
        <v>159.012656990618</v>
      </c>
      <c r="CH73" s="1">
        <v>75.6546311542371</v>
      </c>
      <c r="CI73" s="1">
        <v>145.423180263391</v>
      </c>
      <c r="CJ73" s="1">
        <v>95.5966293838193</v>
      </c>
      <c r="CK73" s="1">
        <v>51.4075099490863</v>
      </c>
      <c r="CL73" s="1">
        <v>130.35522248879</v>
      </c>
      <c r="CM73" s="1">
        <v>144.811606635151</v>
      </c>
      <c r="CN73" s="1">
        <v>92.1519050598145</v>
      </c>
      <c r="CO73" s="1">
        <v>105.670909376817</v>
      </c>
      <c r="CP73" s="1">
        <v>98.8110458487926</v>
      </c>
      <c r="CQ73" s="1">
        <v>90.7956383852735</v>
      </c>
      <c r="CR73" s="1">
        <v>73.2391898128841</v>
      </c>
      <c r="CS73" s="1">
        <v>73.1711901710147</v>
      </c>
      <c r="CT73" s="1">
        <v>18.0028199012937</v>
      </c>
      <c r="CU73" s="1">
        <v>102.549664214377</v>
      </c>
      <c r="CV73" s="1">
        <v>32.5392656377009</v>
      </c>
      <c r="CW73" s="1">
        <v>177.920948257497</v>
      </c>
      <c r="CX73" s="1">
        <v>73.4114225193399</v>
      </c>
      <c r="CY73" s="1">
        <v>133.03682333737</v>
      </c>
      <c r="CZ73" s="1">
        <v>58.097205535756</v>
      </c>
      <c r="DA73" s="1">
        <v>189.870388308484</v>
      </c>
      <c r="DB73" s="1">
        <v>65.7226371420386</v>
      </c>
      <c r="DC73" s="1">
        <v>67.2342193852914</v>
      </c>
      <c r="DD73" s="1">
        <v>60.749099517599</v>
      </c>
      <c r="DE73" s="1">
        <v>67.3474912747144</v>
      </c>
      <c r="DF73" s="1">
        <v>69.4136140580307</v>
      </c>
      <c r="DG73" s="1">
        <v>85.2619538433645</v>
      </c>
      <c r="DH73" s="1">
        <v>45.9920648908305</v>
      </c>
      <c r="DI73" s="1">
        <v>78.8769042605446</v>
      </c>
      <c r="DJ73" s="1">
        <v>26.7519148951571</v>
      </c>
      <c r="DK73" s="1">
        <v>71.3888093228063</v>
      </c>
      <c r="DL73" s="1">
        <v>108.404372857659</v>
      </c>
      <c r="DM73" s="1">
        <v>7.4013760720203</v>
      </c>
      <c r="DN73" s="1">
        <v>31.9400131911603</v>
      </c>
      <c r="DO73" s="1">
        <v>11.7667503200154</v>
      </c>
      <c r="DP73" s="1">
        <v>141.864735321786</v>
      </c>
      <c r="DQ73" s="1">
        <v>39.1349677967931</v>
      </c>
      <c r="DR73" s="1">
        <v>140.056905110677</v>
      </c>
      <c r="DS73" s="1">
        <v>124.509055141896</v>
      </c>
      <c r="DT73" s="1">
        <v>24.8638209081636</v>
      </c>
      <c r="DU73" s="1">
        <v>87.239373446014</v>
      </c>
      <c r="DV73" s="1">
        <v>34.0181467106654</v>
      </c>
      <c r="DW73" s="1">
        <v>158.322350497173</v>
      </c>
      <c r="DX73" s="1">
        <v>54.0681673552546</v>
      </c>
      <c r="DY73" s="1">
        <v>53.9211673271162</v>
      </c>
      <c r="DZ73" s="1">
        <v>44.5572703640295</v>
      </c>
      <c r="EA73" s="1">
        <v>24.6222396581054</v>
      </c>
      <c r="EB73" s="1">
        <v>34.7664075474658</v>
      </c>
      <c r="EC73" s="1">
        <v>66.8144568398802</v>
      </c>
      <c r="ED73" s="1">
        <v>91.2794140954726</v>
      </c>
      <c r="EE73" s="1">
        <v>86.4229273099095</v>
      </c>
      <c r="EF73" s="1">
        <v>199.531251447589</v>
      </c>
      <c r="EG73" s="1">
        <v>309.306391017903</v>
      </c>
      <c r="EH73" s="1">
        <v>21.640917307713</v>
      </c>
      <c r="EI73" s="1">
        <v>84.5908536213072</v>
      </c>
      <c r="EJ73" s="1">
        <v>11.8231770319</v>
      </c>
      <c r="EK73" s="1">
        <v>192.10560329106</v>
      </c>
      <c r="EL73" s="1">
        <v>59.097401987551</v>
      </c>
      <c r="EM73" s="1">
        <v>54.1378993038276</v>
      </c>
      <c r="EN73" s="1">
        <v>158.510511033204</v>
      </c>
      <c r="EO73" s="1">
        <v>17.2198760402658</v>
      </c>
      <c r="EP73" s="1">
        <v>39.4400941640909</v>
      </c>
      <c r="EQ73" s="1">
        <v>15.4558749132811</v>
      </c>
      <c r="ER73" s="1">
        <v>132.576689420838</v>
      </c>
      <c r="ES73" s="1">
        <v>342.292372328708</v>
      </c>
      <c r="ET73" s="1">
        <v>101.58859232861</v>
      </c>
      <c r="EU73" s="1">
        <v>86.7628391331871</v>
      </c>
      <c r="EV73" s="1">
        <v>113.459459612012</v>
      </c>
      <c r="EW73" s="1">
        <v>51.0603072006753</v>
      </c>
      <c r="EX73" s="1">
        <v>251.166913434158</v>
      </c>
      <c r="EY73" s="1">
        <v>34.9020277184684</v>
      </c>
      <c r="EZ73" s="1">
        <v>18.6175962240595</v>
      </c>
      <c r="FA73" s="1">
        <v>35.1517536022886</v>
      </c>
      <c r="FB73" s="1">
        <v>24.488882738628</v>
      </c>
      <c r="FC73" s="1">
        <v>195.790792556036</v>
      </c>
      <c r="FD73" s="1">
        <v>156.817040268634</v>
      </c>
      <c r="FE73" s="1">
        <v>14.0054413862394</v>
      </c>
      <c r="FF73" s="1">
        <v>36.8023340122228</v>
      </c>
      <c r="FG73" s="1">
        <v>124.014390388255</v>
      </c>
      <c r="FH73" s="1">
        <v>21.0201732454235</v>
      </c>
      <c r="FI73" s="1">
        <v>117.130858474274</v>
      </c>
      <c r="FJ73" s="1">
        <v>52.6600008215812</v>
      </c>
      <c r="FK73" s="1">
        <v>15.571919669539</v>
      </c>
      <c r="FL73" s="1">
        <v>16.5282973105554</v>
      </c>
      <c r="FM73" s="1">
        <v>159.961852292198</v>
      </c>
      <c r="FN73" s="1">
        <v>114.858419049188</v>
      </c>
      <c r="FO73" s="1">
        <v>14.8208705253575</v>
      </c>
      <c r="FP73" s="1">
        <v>94.9009522937593</v>
      </c>
      <c r="FQ73" s="1">
        <v>46.6086161181082</v>
      </c>
      <c r="FR73" s="1">
        <v>25.3609024602832</v>
      </c>
      <c r="FS73" s="1">
        <v>49.6600709535904</v>
      </c>
      <c r="FT73" s="1">
        <v>52.2434365724152</v>
      </c>
      <c r="FU73" s="1">
        <v>140.330238589589</v>
      </c>
      <c r="FV73" s="1">
        <v>117.044682901874</v>
      </c>
      <c r="FW73" s="1">
        <v>338.491455346185</v>
      </c>
      <c r="FX73" s="1">
        <v>107.65028064171</v>
      </c>
      <c r="FY73" s="1">
        <v>21.5764489704638</v>
      </c>
      <c r="FZ73" s="1">
        <v>51.9662815744062</v>
      </c>
      <c r="GA73" s="1">
        <v>68.8893496229732</v>
      </c>
      <c r="GB73" s="1">
        <v>285.292888618962</v>
      </c>
      <c r="GC73" s="1">
        <v>141.893025838752</v>
      </c>
      <c r="GD73" s="1">
        <v>43.2667312025521</v>
      </c>
      <c r="GE73" s="1">
        <v>174.616053084049</v>
      </c>
      <c r="GF73" s="1">
        <v>46.5370734525657</v>
      </c>
      <c r="GG73" s="1">
        <v>135.466340213144</v>
      </c>
      <c r="GH73" s="1">
        <v>224.227039644104</v>
      </c>
      <c r="GI73" s="1">
        <v>47.9361848285924</v>
      </c>
      <c r="GJ73" s="1">
        <v>98.3475435639923</v>
      </c>
      <c r="GK73" s="1">
        <v>42.2653717672814</v>
      </c>
      <c r="GL73" s="1">
        <v>136.346190679641</v>
      </c>
      <c r="GM73" s="1">
        <v>77.004374876672</v>
      </c>
      <c r="GN73" s="1">
        <v>102.082006233414</v>
      </c>
      <c r="GO73" s="1">
        <v>116.997384765287</v>
      </c>
      <c r="GP73" s="1">
        <v>31.0285713104975</v>
      </c>
      <c r="GQ73" s="1">
        <v>33.0851833565347</v>
      </c>
      <c r="GR73" s="1">
        <v>18.2111923097494</v>
      </c>
      <c r="GS73" s="1">
        <v>50.9332338475443</v>
      </c>
      <c r="GT73" s="1">
        <v>73.2224649778148</v>
      </c>
      <c r="GU73" s="1">
        <v>42.7335135486239</v>
      </c>
      <c r="GV73" s="1">
        <v>147.375742036156</v>
      </c>
      <c r="GW73" s="1">
        <v>151.20909410617</v>
      </c>
      <c r="GX73" s="1">
        <v>142.271467681149</v>
      </c>
      <c r="GY73" s="1">
        <v>50.035494059415</v>
      </c>
      <c r="GZ73" s="1">
        <v>32.7429659120292</v>
      </c>
      <c r="HA73" s="1">
        <v>52.8115764872303</v>
      </c>
      <c r="HB73" s="1">
        <v>34.8836576916668</v>
      </c>
      <c r="HC73" s="1">
        <v>314.480952671596</v>
      </c>
      <c r="HD73" s="1">
        <v>22.7315157456724</v>
      </c>
      <c r="HE73" s="1">
        <v>92.6921217603014</v>
      </c>
      <c r="HF73" s="1">
        <v>318.234605980684</v>
      </c>
      <c r="HG73" s="1">
        <v>33.3733460635611</v>
      </c>
      <c r="HH73" s="1">
        <v>172.876110209097</v>
      </c>
      <c r="HI73" s="1">
        <v>53.2370888882953</v>
      </c>
      <c r="HJ73" s="1">
        <v>91.5660479082896</v>
      </c>
      <c r="HK73" s="1">
        <v>51.079613351796</v>
      </c>
      <c r="HL73" s="1">
        <v>5.58548288820219</v>
      </c>
      <c r="HM73" s="1">
        <v>12.8781255262998</v>
      </c>
      <c r="HN73" s="1">
        <v>51.7431973778955</v>
      </c>
      <c r="HO73" s="1">
        <v>66.7400455357817</v>
      </c>
      <c r="HP73" s="1">
        <v>50.1567656375233</v>
      </c>
      <c r="HQ73" s="1">
        <v>441.125475928897</v>
      </c>
      <c r="HR73" s="1">
        <v>36.0040241334375</v>
      </c>
      <c r="HS73" s="1">
        <v>73.5705113609255</v>
      </c>
      <c r="HT73" s="1">
        <v>43.9762829106123</v>
      </c>
      <c r="HU73" s="1">
        <v>49.2860756946136</v>
      </c>
      <c r="HV73" s="1">
        <v>118.383770812632</v>
      </c>
      <c r="HW73" s="1">
        <v>29.1940624501718</v>
      </c>
      <c r="HX73" s="1">
        <v>44.7004130987311</v>
      </c>
      <c r="HY73" s="1">
        <v>109.502982328982</v>
      </c>
      <c r="HZ73" s="1">
        <v>62.9821490486382</v>
      </c>
      <c r="IA73" s="1">
        <v>189.728810298459</v>
      </c>
      <c r="IB73" s="1">
        <v>37.3976967715828</v>
      </c>
      <c r="IC73" s="1">
        <v>78.0829790826551</v>
      </c>
      <c r="ID73" s="1">
        <v>64.096440080692</v>
      </c>
      <c r="IE73" s="1">
        <v>129.583868832692</v>
      </c>
      <c r="IF73" s="1">
        <v>41.9813906978776</v>
      </c>
      <c r="IG73" s="1">
        <v>70.2278914528064</v>
      </c>
      <c r="IH73" s="1">
        <v>120.681789738608</v>
      </c>
      <c r="II73" s="1">
        <v>28.1118190421571</v>
      </c>
      <c r="IJ73" s="1">
        <v>72.535757832973</v>
      </c>
      <c r="IK73" s="1">
        <v>169.378043259555</v>
      </c>
      <c r="IL73" s="1">
        <v>91.3320445750959</v>
      </c>
      <c r="IM73" s="1">
        <v>40.325486718001</v>
      </c>
      <c r="IN73" s="1">
        <v>77.4288016703</v>
      </c>
      <c r="IO73" s="1">
        <v>371.890953427269</v>
      </c>
      <c r="IP73" s="1">
        <v>13.9076166643121</v>
      </c>
      <c r="IQ73" s="1">
        <v>103.44240644369</v>
      </c>
      <c r="IR73" s="1">
        <v>184.125870635757</v>
      </c>
      <c r="IS73" s="1">
        <v>340.678006239784</v>
      </c>
      <c r="IT73" s="1">
        <v>109.602280432887</v>
      </c>
      <c r="IU73" s="1">
        <v>82.2745361210211</v>
      </c>
      <c r="IV73" s="1">
        <v>78.3957840227287</v>
      </c>
      <c r="IW73" s="1">
        <v>45.6577756857897</v>
      </c>
      <c r="IX73" s="1">
        <v>184.174005333188</v>
      </c>
      <c r="IY73" s="1">
        <v>89.2117671976318</v>
      </c>
      <c r="IZ73" s="1">
        <v>34.4824592422905</v>
      </c>
      <c r="JA73" s="1">
        <v>146.450915055785</v>
      </c>
      <c r="JB73" s="1">
        <v>51.1942155943606</v>
      </c>
      <c r="JC73" s="1">
        <v>110.331860607205</v>
      </c>
      <c r="JD73" s="1">
        <v>259.795746311892</v>
      </c>
      <c r="JE73" s="1">
        <v>63.0100556759237</v>
      </c>
      <c r="JF73" s="1">
        <v>66.1081481664953</v>
      </c>
      <c r="JG73" s="1">
        <v>48.0761718917742</v>
      </c>
      <c r="JH73" s="1">
        <v>171.687700196699</v>
      </c>
      <c r="JI73" s="1">
        <v>141.093225250496</v>
      </c>
      <c r="JJ73" s="1">
        <v>194.07062660224</v>
      </c>
      <c r="JK73" s="1">
        <v>72.8177175084618</v>
      </c>
      <c r="JL73" s="1">
        <v>19.6247332654271</v>
      </c>
      <c r="JM73" s="1">
        <v>46.5122633397571</v>
      </c>
      <c r="JN73" s="1">
        <v>86.4267231354259</v>
      </c>
      <c r="JO73" s="1">
        <v>113.119303658511</v>
      </c>
      <c r="JP73" s="1">
        <v>56.5970236510027</v>
      </c>
      <c r="JQ73" s="1">
        <v>316.861115992291</v>
      </c>
      <c r="JR73" s="1">
        <v>23.0664473533471</v>
      </c>
      <c r="JS73" s="1">
        <v>100.523379968583</v>
      </c>
      <c r="JT73" s="1">
        <v>121.349289850794</v>
      </c>
      <c r="JU73" s="1">
        <v>77.8638687518338</v>
      </c>
      <c r="JV73" s="1">
        <v>108.72505651727</v>
      </c>
      <c r="JW73" s="1">
        <v>44.4503651598038</v>
      </c>
      <c r="JX73" s="1">
        <v>266.947555839936</v>
      </c>
      <c r="JY73" s="1">
        <v>157.931493613622</v>
      </c>
      <c r="JZ73" s="1">
        <v>99.2420097181874</v>
      </c>
      <c r="KA73" s="1">
        <v>47.9780657320102</v>
      </c>
      <c r="KB73" s="1">
        <v>178.479052617292</v>
      </c>
      <c r="KC73" s="1">
        <v>76.1604809149303</v>
      </c>
      <c r="KD73" s="1">
        <v>136.391232990772</v>
      </c>
      <c r="KE73" s="1">
        <v>190.272142319452</v>
      </c>
      <c r="KF73" s="1">
        <v>220.525239127023</v>
      </c>
      <c r="KG73" s="1">
        <v>45.922846091607</v>
      </c>
      <c r="KH73" s="1">
        <v>45.5441877372506</v>
      </c>
      <c r="KI73" s="1">
        <v>229.874284653437</v>
      </c>
      <c r="KJ73" s="1">
        <v>44.4956417422938</v>
      </c>
      <c r="KK73" s="1">
        <v>54.0714978935397</v>
      </c>
      <c r="KL73" s="1">
        <v>76.9280136970848</v>
      </c>
      <c r="KM73" s="1">
        <v>68.9141779954953</v>
      </c>
      <c r="KN73" s="1">
        <v>47.067718967907</v>
      </c>
      <c r="KO73" s="1">
        <v>103.401243698441</v>
      </c>
      <c r="KP73" s="1">
        <v>17.0513091391019</v>
      </c>
      <c r="KQ73" s="1">
        <v>36.9664717213145</v>
      </c>
      <c r="KR73" s="1">
        <v>24.5629799872001</v>
      </c>
      <c r="KS73" s="1">
        <v>126.645078224012</v>
      </c>
      <c r="KT73" s="1">
        <v>53.4527462607816</v>
      </c>
      <c r="KU73" s="1">
        <v>54.4911973465461</v>
      </c>
      <c r="KV73" s="1">
        <v>72.8733935529565</v>
      </c>
      <c r="KW73" s="1">
        <v>91.0695612853646</v>
      </c>
      <c r="KX73" s="1">
        <v>138.421811328534</v>
      </c>
      <c r="KY73" s="1">
        <v>121.310531886999</v>
      </c>
      <c r="KZ73" s="1">
        <v>14.6855508650473</v>
      </c>
      <c r="LA73" s="1">
        <v>55.1051233144761</v>
      </c>
      <c r="LB73" s="1">
        <v>54.241008452236</v>
      </c>
      <c r="LC73" s="1">
        <v>79.0016626767621</v>
      </c>
      <c r="LD73" s="1">
        <v>53.1066165011841</v>
      </c>
      <c r="LE73" s="1">
        <v>116.834673518457</v>
      </c>
      <c r="LF73" s="1">
        <v>42.6247560078091</v>
      </c>
      <c r="LG73" s="1">
        <v>35.7018252802394</v>
      </c>
      <c r="LH73" s="1">
        <v>45.9505045303386</v>
      </c>
      <c r="LI73" s="1">
        <v>15.3219534744296</v>
      </c>
      <c r="LJ73" s="1">
        <v>115.624761672247</v>
      </c>
      <c r="LK73" s="1">
        <v>252.507929272125</v>
      </c>
      <c r="LL73" s="1">
        <v>51.317169961494</v>
      </c>
      <c r="LM73" s="1">
        <v>102.012930527809</v>
      </c>
      <c r="LN73" s="1">
        <v>275.005928956346</v>
      </c>
      <c r="LO73" s="1">
        <v>27.3862616490903</v>
      </c>
      <c r="LP73" s="1">
        <v>201.27827289732</v>
      </c>
      <c r="LQ73" s="1">
        <v>61.2388986141111</v>
      </c>
      <c r="LR73" s="1">
        <v>32.5369049253918</v>
      </c>
      <c r="LS73" s="1">
        <v>40.8979969558931</v>
      </c>
      <c r="LT73" s="1">
        <v>19.8394869797364</v>
      </c>
      <c r="LU73" s="1">
        <v>12.9703033358794</v>
      </c>
      <c r="LV73" s="1">
        <v>22.7660710995088</v>
      </c>
      <c r="LW73" s="1">
        <v>46.3553205295644</v>
      </c>
      <c r="LX73" s="1">
        <v>24.004494932802</v>
      </c>
      <c r="LZ73" s="1">
        <v>263.932623498008</v>
      </c>
      <c r="MA73" s="1">
        <v>43.1865568253875</v>
      </c>
      <c r="MB73" s="1">
        <v>27.5577720723493</v>
      </c>
      <c r="MC73" s="1">
        <v>14.3569505441974</v>
      </c>
      <c r="MD73" s="1">
        <v>4.6244987378568</v>
      </c>
      <c r="ME73" s="1">
        <v>16.5080968778204</v>
      </c>
      <c r="MF73" s="1">
        <v>10.5034967779047</v>
      </c>
      <c r="MG73" s="1">
        <v>19.1846031601376</v>
      </c>
      <c r="MH73" s="1">
        <v>36.3672935206915</v>
      </c>
      <c r="MI73" s="1">
        <v>10.8111639799588</v>
      </c>
      <c r="MJ73" s="1">
        <v>20.0997619628906</v>
      </c>
      <c r="MK73" s="1">
        <v>34.034162902508</v>
      </c>
      <c r="ML73" s="1">
        <v>34.4971914089768</v>
      </c>
      <c r="MM73" s="1">
        <v>33.0960339546891</v>
      </c>
    </row>
    <row r="74">
      <c r="A74" s="1">
        <v>2020.0</v>
      </c>
      <c r="B74" s="1">
        <v>1.0</v>
      </c>
      <c r="C74" s="1">
        <v>75.5090101357076</v>
      </c>
      <c r="D74" s="1">
        <v>70.2305500127521</v>
      </c>
      <c r="E74" s="1">
        <v>80.2851210104678</v>
      </c>
      <c r="F74" s="1">
        <v>193.729844386878</v>
      </c>
      <c r="G74" s="1">
        <v>344.475478399368</v>
      </c>
      <c r="H74" s="1">
        <v>107.524444652504</v>
      </c>
      <c r="I74" s="1">
        <v>39.2151939315984</v>
      </c>
      <c r="J74" s="1">
        <v>155.731624680626</v>
      </c>
      <c r="K74" s="1">
        <v>193.045476640974</v>
      </c>
      <c r="L74" s="1">
        <v>68.1359090356619</v>
      </c>
      <c r="M74" s="1">
        <v>81.5012622844192</v>
      </c>
      <c r="N74" s="1">
        <v>17.2751232568132</v>
      </c>
      <c r="O74" s="1">
        <v>46.5059976734593</v>
      </c>
      <c r="P74" s="1">
        <v>45.0370689765669</v>
      </c>
      <c r="Q74" s="1">
        <v>119.856346741192</v>
      </c>
      <c r="R74" s="1">
        <v>93.2245234534854</v>
      </c>
      <c r="S74" s="1">
        <v>101.930309645392</v>
      </c>
      <c r="T74" s="1">
        <v>118.747056649123</v>
      </c>
      <c r="U74" s="1">
        <v>58.8604105538512</v>
      </c>
      <c r="V74" s="1">
        <v>96.9973353175988</v>
      </c>
      <c r="W74" s="1">
        <v>201.668143412942</v>
      </c>
      <c r="X74" s="1">
        <v>153.743116054935</v>
      </c>
      <c r="Y74" s="1">
        <v>203.968105386522</v>
      </c>
      <c r="Z74" s="1">
        <v>94.2573209490095</v>
      </c>
      <c r="AA74" s="1">
        <v>202.718785725955</v>
      </c>
      <c r="AB74" s="1">
        <v>27.2933395808887</v>
      </c>
      <c r="AC74" s="1">
        <v>208.097935614733</v>
      </c>
      <c r="AD74" s="1">
        <v>25.4445001603117</v>
      </c>
      <c r="AE74" s="1">
        <v>90.4763158189015</v>
      </c>
      <c r="AF74" s="1">
        <v>179.056315937117</v>
      </c>
      <c r="AG74" s="1">
        <v>120.189346444277</v>
      </c>
      <c r="AH74" s="1">
        <v>120.682431944155</v>
      </c>
      <c r="AI74" s="2">
        <v>1139.32713390532</v>
      </c>
      <c r="AJ74" s="1">
        <v>324.062164331752</v>
      </c>
      <c r="AK74" s="1">
        <v>30.3116622791196</v>
      </c>
      <c r="AL74" s="1">
        <v>80.1956312317605</v>
      </c>
      <c r="AM74" s="1">
        <v>73.5613353243549</v>
      </c>
      <c r="AN74" s="1">
        <v>250.664347292578</v>
      </c>
      <c r="AO74" s="1">
        <v>20.0487935091871</v>
      </c>
      <c r="AP74" s="1">
        <v>64.0508663195878</v>
      </c>
      <c r="AQ74" s="1">
        <v>288.309762863886</v>
      </c>
      <c r="AR74" s="1">
        <v>41.1766440091708</v>
      </c>
      <c r="AS74" s="2">
        <v>1993.52800653534</v>
      </c>
      <c r="AT74" s="1">
        <v>461.74018623872</v>
      </c>
      <c r="AU74" s="1">
        <v>54.2768076621849</v>
      </c>
      <c r="AV74" s="1">
        <v>227.08523777553</v>
      </c>
      <c r="AW74" s="1">
        <v>44.108333224342</v>
      </c>
      <c r="AX74" s="1">
        <v>32.8191403766465</v>
      </c>
      <c r="AY74" s="1">
        <v>108.029853652197</v>
      </c>
      <c r="AZ74" s="1">
        <v>65.5373091751535</v>
      </c>
      <c r="BA74" s="1">
        <v>26.8148440003521</v>
      </c>
      <c r="BB74" s="1">
        <v>45.124409014419</v>
      </c>
      <c r="BC74" s="1">
        <v>128.855908850998</v>
      </c>
      <c r="BD74" s="1">
        <v>139.635650719838</v>
      </c>
      <c r="BE74" s="1">
        <v>60.8085714975993</v>
      </c>
      <c r="BF74" s="1">
        <v>117.510442006055</v>
      </c>
      <c r="BG74" s="1">
        <v>48.1447544425081</v>
      </c>
      <c r="BH74" s="1">
        <v>38.8071584407194</v>
      </c>
      <c r="BI74" s="1">
        <v>69.3466408064277</v>
      </c>
      <c r="BJ74" s="1">
        <v>192.739074495464</v>
      </c>
      <c r="BK74" s="1">
        <v>92.2832707189593</v>
      </c>
      <c r="BL74" s="1">
        <v>61.9737991695962</v>
      </c>
      <c r="BM74" s="1">
        <v>135.255500738823</v>
      </c>
      <c r="BN74" s="1">
        <v>39.8325558252936</v>
      </c>
      <c r="BO74" s="1">
        <v>169.672375392493</v>
      </c>
      <c r="BP74" s="1">
        <v>17.348519098191</v>
      </c>
      <c r="BQ74" s="1">
        <v>150.690433158786</v>
      </c>
      <c r="BR74" s="1">
        <v>55.9145269487115</v>
      </c>
      <c r="BS74" s="1">
        <v>23.226374908803</v>
      </c>
      <c r="BT74" s="1">
        <v>93.5698548176472</v>
      </c>
      <c r="BU74" s="1">
        <v>53.1565508307326</v>
      </c>
      <c r="BV74" s="1">
        <v>277.999462607209</v>
      </c>
      <c r="BW74" s="1">
        <v>41.1604085879175</v>
      </c>
      <c r="BX74" s="1">
        <v>178.453500333771</v>
      </c>
      <c r="BY74" s="1">
        <v>41.0490249189301</v>
      </c>
      <c r="BZ74" s="1">
        <v>23.3794276435721</v>
      </c>
      <c r="CA74" s="1">
        <v>60.7408532833842</v>
      </c>
      <c r="CB74" s="1">
        <v>57.3053095753307</v>
      </c>
      <c r="CC74" s="1">
        <v>62.0994647197625</v>
      </c>
      <c r="CD74" s="1">
        <v>92.3043848857593</v>
      </c>
      <c r="CE74" s="1">
        <v>67.1702502895509</v>
      </c>
      <c r="CF74" s="1">
        <v>57.6960323722758</v>
      </c>
      <c r="CG74" s="1">
        <v>160.0199107314</v>
      </c>
      <c r="CH74" s="1">
        <v>72.2201119753705</v>
      </c>
      <c r="CI74" s="1">
        <v>145.616825697889</v>
      </c>
      <c r="CJ74" s="1">
        <v>96.852485011702</v>
      </c>
      <c r="CK74" s="1">
        <v>53.3624447105271</v>
      </c>
      <c r="CL74" s="1">
        <v>139.37982535322</v>
      </c>
      <c r="CM74" s="1">
        <v>141.188427438372</v>
      </c>
      <c r="CN74" s="1">
        <v>90.0199997311547</v>
      </c>
      <c r="CO74" s="1">
        <v>108.927598044169</v>
      </c>
      <c r="CP74" s="1">
        <v>99.4344118697428</v>
      </c>
      <c r="CQ74" s="1">
        <v>94.2170130087546</v>
      </c>
      <c r="CR74" s="1">
        <v>76.1351586795404</v>
      </c>
      <c r="CS74" s="1">
        <v>78.6188098362514</v>
      </c>
      <c r="CT74" s="1">
        <v>18.5857863402877</v>
      </c>
      <c r="CU74" s="1">
        <v>107.792161840291</v>
      </c>
      <c r="CV74" s="1">
        <v>32.4770273043945</v>
      </c>
      <c r="CW74" s="1">
        <v>183.068376633344</v>
      </c>
      <c r="CX74" s="1">
        <v>75.132809276495</v>
      </c>
      <c r="CY74" s="1">
        <v>143.912369938383</v>
      </c>
      <c r="CZ74" s="1">
        <v>61.1458057286011</v>
      </c>
      <c r="DA74" s="1">
        <v>195.62109196267</v>
      </c>
      <c r="DB74" s="1">
        <v>62.820320522711</v>
      </c>
      <c r="DC74" s="1">
        <v>67.9242197270976</v>
      </c>
      <c r="DD74" s="1">
        <v>65.337190235</v>
      </c>
      <c r="DE74" s="1">
        <v>67.7101434541667</v>
      </c>
      <c r="DF74" s="1">
        <v>73.7340625246206</v>
      </c>
      <c r="DG74" s="1">
        <v>86.8589815772751</v>
      </c>
      <c r="DH74" s="1">
        <v>48.3668508456944</v>
      </c>
      <c r="DI74" s="1">
        <v>78.0531739734468</v>
      </c>
      <c r="DJ74" s="1">
        <v>27.8902859487886</v>
      </c>
      <c r="DK74" s="1">
        <v>71.7279000865319</v>
      </c>
      <c r="DL74" s="1">
        <v>109.617247435441</v>
      </c>
      <c r="DM74" s="1">
        <v>7.33384674294143</v>
      </c>
      <c r="DN74" s="1">
        <v>31.690111485673</v>
      </c>
      <c r="DO74" s="1">
        <v>11.7411794966696</v>
      </c>
      <c r="DP74" s="1">
        <v>141.702077684893</v>
      </c>
      <c r="DQ74" s="1">
        <v>39.6877548741871</v>
      </c>
      <c r="DR74" s="1">
        <v>134.328810010638</v>
      </c>
      <c r="DS74" s="1">
        <v>130.799187678297</v>
      </c>
      <c r="DT74" s="1">
        <v>24.0861391889935</v>
      </c>
      <c r="DU74" s="1">
        <v>86.4366034025521</v>
      </c>
      <c r="DV74" s="1">
        <v>34.8229122887238</v>
      </c>
      <c r="DW74" s="1">
        <v>160.576288661214</v>
      </c>
      <c r="DX74" s="1">
        <v>58.2296420909688</v>
      </c>
      <c r="DY74" s="1">
        <v>52.4133662141644</v>
      </c>
      <c r="DZ74" s="1">
        <v>45.0354930012689</v>
      </c>
      <c r="EA74" s="1">
        <v>25.3173447531663</v>
      </c>
      <c r="EB74" s="1">
        <v>33.6124622935103</v>
      </c>
      <c r="EC74" s="1">
        <v>71.4755740350961</v>
      </c>
      <c r="ED74" s="1">
        <v>87.1216898843001</v>
      </c>
      <c r="EE74" s="1">
        <v>87.6151914975785</v>
      </c>
      <c r="EF74" s="1">
        <v>213.530256508069</v>
      </c>
      <c r="EG74" s="1">
        <v>313.23555059662</v>
      </c>
      <c r="EH74" s="1">
        <v>21.7577337996558</v>
      </c>
      <c r="EI74" s="1">
        <v>85.8862559905017</v>
      </c>
      <c r="EJ74" s="1">
        <v>11.2256432081297</v>
      </c>
      <c r="EK74" s="1">
        <v>201.068060522377</v>
      </c>
      <c r="EL74" s="1">
        <v>61.9798547934658</v>
      </c>
      <c r="EM74" s="1">
        <v>53.1947544146397</v>
      </c>
      <c r="EN74" s="1">
        <v>161.156849712943</v>
      </c>
      <c r="EO74" s="1">
        <v>18.161677454627</v>
      </c>
      <c r="EP74" s="1">
        <v>40.2083072724563</v>
      </c>
      <c r="EQ74" s="1">
        <v>15.0032186403339</v>
      </c>
      <c r="ER74" s="1">
        <v>134.428527876366</v>
      </c>
      <c r="ES74" s="1">
        <v>346.925058266645</v>
      </c>
      <c r="ET74" s="1">
        <v>104.355375576683</v>
      </c>
      <c r="EU74" s="1">
        <v>89.9011676687317</v>
      </c>
      <c r="EV74" s="1">
        <v>113.731944334485</v>
      </c>
      <c r="EW74" s="1">
        <v>54.5160058149375</v>
      </c>
      <c r="EX74" s="1">
        <v>268.883465917551</v>
      </c>
      <c r="EY74" s="1">
        <v>33.1501212960072</v>
      </c>
      <c r="EZ74" s="1">
        <v>19.0866586899103</v>
      </c>
      <c r="FA74" s="1">
        <v>35.3020877155055</v>
      </c>
      <c r="FB74" s="1">
        <v>24.0340149233739</v>
      </c>
      <c r="FC74" s="1">
        <v>196.922777811686</v>
      </c>
      <c r="FD74" s="1">
        <v>158.499070777909</v>
      </c>
      <c r="FE74" s="1">
        <v>14.2997802504368</v>
      </c>
      <c r="FF74" s="1">
        <v>36.4920660587875</v>
      </c>
      <c r="FG74" s="1">
        <v>128.030419583134</v>
      </c>
      <c r="FH74" s="1">
        <v>20.8972127170902</v>
      </c>
      <c r="FI74" s="1">
        <v>118.077344518912</v>
      </c>
      <c r="FJ74" s="1">
        <v>54.5107666871003</v>
      </c>
      <c r="FK74" s="1">
        <v>15.1991831666389</v>
      </c>
      <c r="FL74" s="1">
        <v>16.1147689538935</v>
      </c>
      <c r="FM74" s="1">
        <v>165.983682510646</v>
      </c>
      <c r="FN74" s="1">
        <v>118.848477754153</v>
      </c>
      <c r="FO74" s="1">
        <v>15.5192577491657</v>
      </c>
      <c r="FP74" s="1">
        <v>92.9950002034505</v>
      </c>
      <c r="FQ74" s="1">
        <v>48.292711476659</v>
      </c>
      <c r="FR74" s="1">
        <v>25.414567493638</v>
      </c>
      <c r="FS74" s="1">
        <v>50.7596879006118</v>
      </c>
      <c r="FT74" s="1">
        <v>56.6251750841737</v>
      </c>
      <c r="FU74" s="1">
        <v>146.044955757226</v>
      </c>
      <c r="FV74" s="1">
        <v>129.197641913569</v>
      </c>
      <c r="FW74" s="1">
        <v>368.776413728375</v>
      </c>
      <c r="FX74" s="1">
        <v>109.816272217708</v>
      </c>
      <c r="FY74" s="1">
        <v>23.14618487737</v>
      </c>
      <c r="FZ74" s="1">
        <v>51.9607277458835</v>
      </c>
      <c r="GA74" s="1">
        <v>65.2944159183558</v>
      </c>
      <c r="GB74" s="1">
        <v>305.53776949155</v>
      </c>
      <c r="GC74" s="1">
        <v>140.943650532179</v>
      </c>
      <c r="GD74" s="1">
        <v>44.3938510229078</v>
      </c>
      <c r="GE74" s="1">
        <v>185.602898403257</v>
      </c>
      <c r="GF74" s="1">
        <v>49.3505242356268</v>
      </c>
      <c r="GG74" s="1">
        <v>142.303754082373</v>
      </c>
      <c r="GH74" s="1">
        <v>241.433726833674</v>
      </c>
      <c r="GI74" s="1">
        <v>48.8854483106114</v>
      </c>
      <c r="GJ74" s="1">
        <v>103.036470136455</v>
      </c>
      <c r="GK74" s="1">
        <v>43.3261497563913</v>
      </c>
      <c r="GL74" s="1">
        <v>135.144761040097</v>
      </c>
      <c r="GM74" s="1">
        <v>76.6331382082351</v>
      </c>
      <c r="GN74" s="1">
        <v>104.70095156413</v>
      </c>
      <c r="GO74" s="1">
        <v>120.580339320008</v>
      </c>
      <c r="GP74" s="1">
        <v>32.8651188895816</v>
      </c>
      <c r="GQ74" s="1">
        <v>33.3130023507623</v>
      </c>
      <c r="GR74" s="1">
        <v>18.8899355297784</v>
      </c>
      <c r="GS74" s="1">
        <v>48.413198273941</v>
      </c>
      <c r="GT74" s="1">
        <v>72.9991367586625</v>
      </c>
      <c r="GU74" s="1">
        <v>45.4380634230387</v>
      </c>
      <c r="GV74" s="1">
        <v>156.850407146245</v>
      </c>
      <c r="GW74" s="1">
        <v>161.005533677616</v>
      </c>
      <c r="GX74" s="1">
        <v>141.506607328868</v>
      </c>
      <c r="GY74" s="1">
        <v>55.5350172860126</v>
      </c>
      <c r="GZ74" s="1">
        <v>33.8505119134435</v>
      </c>
      <c r="HA74" s="1">
        <v>56.1401065818598</v>
      </c>
      <c r="HB74" s="1">
        <v>37.1128430976244</v>
      </c>
      <c r="HC74" s="1">
        <v>338.436428251721</v>
      </c>
      <c r="HD74" s="1">
        <v>23.8770915836438</v>
      </c>
      <c r="HE74" s="1">
        <v>96.0520205812058</v>
      </c>
      <c r="HF74" s="1">
        <v>346.794429995012</v>
      </c>
      <c r="HG74" s="1">
        <v>31.9024220258629</v>
      </c>
      <c r="HH74" s="1">
        <v>183.282461942618</v>
      </c>
      <c r="HI74" s="1">
        <v>53.0477012131754</v>
      </c>
      <c r="HJ74" s="1">
        <v>89.3887697548671</v>
      </c>
      <c r="HK74" s="1">
        <v>47.3591715476279</v>
      </c>
      <c r="HL74" s="1">
        <v>6.09371541330385</v>
      </c>
      <c r="HM74" s="1">
        <v>13.5187047185057</v>
      </c>
      <c r="HN74" s="1">
        <v>53.6316727967376</v>
      </c>
      <c r="HO74" s="1">
        <v>65.7146817005385</v>
      </c>
      <c r="HP74" s="1">
        <v>50.1864857946643</v>
      </c>
      <c r="HQ74" s="1">
        <v>433.17404683431</v>
      </c>
      <c r="HR74" s="1">
        <v>40.9699781109257</v>
      </c>
      <c r="HS74" s="1">
        <v>75.3581783832756</v>
      </c>
      <c r="HT74" s="1">
        <v>43.012433773498</v>
      </c>
      <c r="HU74" s="1">
        <v>49.892428833278</v>
      </c>
      <c r="HV74" s="1">
        <v>120.433182047476</v>
      </c>
      <c r="HW74" s="1">
        <v>29.6625612603306</v>
      </c>
      <c r="HX74" s="1">
        <v>45.5315487670113</v>
      </c>
      <c r="HY74" s="1">
        <v>109.730628202618</v>
      </c>
      <c r="HZ74" s="1">
        <v>68.2113001163059</v>
      </c>
      <c r="IA74" s="1">
        <v>188.98325567374</v>
      </c>
      <c r="IB74" s="1">
        <v>39.772233897801</v>
      </c>
      <c r="IC74" s="1">
        <v>81.0335123465058</v>
      </c>
      <c r="ID74" s="1">
        <v>66.0736911282208</v>
      </c>
      <c r="IE74" s="1">
        <v>127.941753890055</v>
      </c>
      <c r="IF74" s="1">
        <v>42.3281184902311</v>
      </c>
      <c r="IG74" s="1">
        <v>74.7475628377269</v>
      </c>
      <c r="IH74" s="1">
        <v>116.011650321212</v>
      </c>
      <c r="II74" s="1">
        <v>28.9127533056942</v>
      </c>
      <c r="IJ74" s="1">
        <v>72.9511413285319</v>
      </c>
      <c r="IK74" s="1">
        <v>176.954135748706</v>
      </c>
      <c r="IL74" s="1">
        <v>83.5295688580668</v>
      </c>
      <c r="IM74" s="1">
        <v>40.1267858417901</v>
      </c>
      <c r="IN74" s="1">
        <v>80.4445050347016</v>
      </c>
      <c r="IO74" s="1">
        <v>366.818335396903</v>
      </c>
      <c r="IP74" s="1">
        <v>13.2269859368493</v>
      </c>
      <c r="IQ74" s="1">
        <v>106.649676602212</v>
      </c>
      <c r="IR74" s="1">
        <v>184.475718248474</v>
      </c>
      <c r="IS74" s="1">
        <v>362.124362012971</v>
      </c>
      <c r="IT74" s="1">
        <v>111.859808889187</v>
      </c>
      <c r="IU74" s="1">
        <v>85.9969799302269</v>
      </c>
      <c r="IV74" s="1">
        <v>80.8321066605336</v>
      </c>
      <c r="IW74" s="1">
        <v>44.2239025939224</v>
      </c>
      <c r="IX74" s="1">
        <v>184.403884632365</v>
      </c>
      <c r="IY74" s="1">
        <v>89.8674810680692</v>
      </c>
      <c r="IZ74" s="1">
        <v>33.7945376272963</v>
      </c>
      <c r="JA74" s="1">
        <v>146.084182692217</v>
      </c>
      <c r="JB74" s="1">
        <v>54.311381366808</v>
      </c>
      <c r="JC74" s="1">
        <v>108.633631857065</v>
      </c>
      <c r="JD74" s="1">
        <v>278.827542906225</v>
      </c>
      <c r="JE74" s="1">
        <v>65.542314791169</v>
      </c>
      <c r="JF74" s="1">
        <v>67.9230666069965</v>
      </c>
      <c r="JG74" s="1">
        <v>49.584541038165</v>
      </c>
      <c r="JH74" s="1">
        <v>176.843545274837</v>
      </c>
      <c r="JI74" s="1">
        <v>144.842346998668</v>
      </c>
      <c r="JJ74" s="1">
        <v>200.319688187734</v>
      </c>
      <c r="JK74" s="1">
        <v>72.8860688229122</v>
      </c>
      <c r="JL74" s="1">
        <v>19.8570850032723</v>
      </c>
      <c r="JM74" s="1">
        <v>49.5571252563439</v>
      </c>
      <c r="JN74" s="1">
        <v>90.1061597528011</v>
      </c>
      <c r="JO74" s="1">
        <v>106.091341241439</v>
      </c>
      <c r="JP74" s="1">
        <v>57.8567653670178</v>
      </c>
      <c r="JQ74" s="1">
        <v>326.54896120307</v>
      </c>
      <c r="JR74" s="1">
        <v>24.333957590646</v>
      </c>
      <c r="JS74" s="1">
        <v>106.602321955344</v>
      </c>
      <c r="JT74" s="1">
        <v>121.978794623915</v>
      </c>
      <c r="JU74" s="1">
        <v>76.8009841487164</v>
      </c>
      <c r="JV74" s="1">
        <v>112.485249482731</v>
      </c>
      <c r="JW74" s="1">
        <v>44.9643128632026</v>
      </c>
      <c r="JX74" s="1">
        <v>270.7791640005</v>
      </c>
      <c r="JY74" s="1">
        <v>162.437277881423</v>
      </c>
      <c r="JZ74" s="1">
        <v>97.5145082578552</v>
      </c>
      <c r="KA74" s="1">
        <v>44.8870162501724</v>
      </c>
      <c r="KB74" s="1">
        <v>191.650976636876</v>
      </c>
      <c r="KC74" s="1">
        <v>73.6288309614199</v>
      </c>
      <c r="KD74" s="1">
        <v>135.157327072815</v>
      </c>
      <c r="KE74" s="1">
        <v>209.043095906575</v>
      </c>
      <c r="KF74" s="1">
        <v>229.513809204102</v>
      </c>
      <c r="KG74" s="1">
        <v>47.1520407029624</v>
      </c>
      <c r="KH74" s="1">
        <v>44.9699129524127</v>
      </c>
      <c r="KI74" s="1">
        <v>233.537380400158</v>
      </c>
      <c r="KJ74" s="1">
        <v>41.5722194292004</v>
      </c>
      <c r="KK74" s="1">
        <v>66.7790512604707</v>
      </c>
      <c r="KL74" s="1">
        <v>81.1963835978885</v>
      </c>
      <c r="KM74" s="1">
        <v>71.8933293168372</v>
      </c>
      <c r="KN74" s="1">
        <v>43.7932806957871</v>
      </c>
      <c r="KO74" s="1">
        <v>109.114886409208</v>
      </c>
      <c r="KP74" s="1">
        <v>17.118547231</v>
      </c>
      <c r="KQ74" s="1">
        <v>35.9256530802559</v>
      </c>
      <c r="KR74" s="1">
        <v>24.9738139226745</v>
      </c>
      <c r="KS74" s="1">
        <v>135.502114858283</v>
      </c>
      <c r="KT74" s="1">
        <v>55.6961998040117</v>
      </c>
      <c r="KU74" s="1">
        <v>53.3071351591575</v>
      </c>
      <c r="KV74" s="1">
        <v>76.6041235272495</v>
      </c>
      <c r="KW74" s="1">
        <v>94.2034272283279</v>
      </c>
      <c r="KX74" s="1">
        <v>139.164365688974</v>
      </c>
      <c r="KY74" s="1">
        <v>131.436061672472</v>
      </c>
      <c r="KZ74" s="1">
        <v>14.3013423945946</v>
      </c>
      <c r="LA74" s="1">
        <v>52.0457202955995</v>
      </c>
      <c r="LB74" s="1">
        <v>55.6035682438553</v>
      </c>
      <c r="LC74" s="1">
        <v>77.9308987716328</v>
      </c>
      <c r="LD74" s="1">
        <v>54.3751425571436</v>
      </c>
      <c r="LE74" s="1">
        <v>120.549171532936</v>
      </c>
      <c r="LF74" s="1">
        <v>41.5706848006788</v>
      </c>
      <c r="LG74" s="1">
        <v>34.8225507638968</v>
      </c>
      <c r="LH74" s="1">
        <v>45.3520806081621</v>
      </c>
      <c r="LI74" s="1">
        <v>15.7574597671892</v>
      </c>
      <c r="LJ74" s="1">
        <v>118.835238502139</v>
      </c>
      <c r="LK74" s="1">
        <v>255.647293048522</v>
      </c>
      <c r="LL74" s="1">
        <v>53.5298029393167</v>
      </c>
      <c r="LM74" s="1">
        <v>98.1268842815913</v>
      </c>
      <c r="LN74" s="1">
        <v>278.423329941743</v>
      </c>
      <c r="LO74" s="1">
        <v>27.0668594806562</v>
      </c>
      <c r="LP74" s="1">
        <v>215.624186374297</v>
      </c>
      <c r="LQ74" s="1">
        <v>64.9154951477556</v>
      </c>
      <c r="LR74" s="1">
        <v>31.4797619410924</v>
      </c>
      <c r="LS74" s="1">
        <v>40.0307834302312</v>
      </c>
      <c r="LT74" s="1">
        <v>19.8556871578977</v>
      </c>
      <c r="LU74" s="1">
        <v>12.7168894717572</v>
      </c>
      <c r="LV74" s="1">
        <v>22.1306970536229</v>
      </c>
      <c r="LW74" s="1">
        <v>48.4582917587208</v>
      </c>
      <c r="LX74" s="1">
        <v>23.0818889109263</v>
      </c>
      <c r="LZ74" s="1">
        <v>259.491539225402</v>
      </c>
      <c r="MA74" s="1">
        <v>43.8769374053185</v>
      </c>
      <c r="MB74" s="1">
        <v>27.0346773653331</v>
      </c>
      <c r="MC74" s="1">
        <v>14.0299237363395</v>
      </c>
      <c r="MD74" s="1">
        <v>4.69102489274803</v>
      </c>
      <c r="ME74" s="1">
        <v>18.3302860473133</v>
      </c>
      <c r="MF74" s="1">
        <v>12.4032797121194</v>
      </c>
      <c r="MG74" s="1">
        <v>19.5515697139883</v>
      </c>
      <c r="MH74" s="1">
        <v>34.7333320937278</v>
      </c>
      <c r="MI74" s="1">
        <v>10.8009927756325</v>
      </c>
      <c r="MJ74" s="1">
        <v>20.7545240038917</v>
      </c>
      <c r="MK74" s="1">
        <v>32.4862933078432</v>
      </c>
      <c r="ML74" s="1">
        <v>35.2332244910411</v>
      </c>
      <c r="MM74" s="1">
        <v>34.5212306868217</v>
      </c>
    </row>
    <row r="75">
      <c r="A75" s="1">
        <v>2020.0</v>
      </c>
      <c r="B75" s="1">
        <v>2.0</v>
      </c>
      <c r="C75" s="1">
        <v>75.4672064414035</v>
      </c>
      <c r="D75" s="1">
        <v>73.5866310704381</v>
      </c>
      <c r="E75" s="1">
        <v>79.4277642700841</v>
      </c>
      <c r="F75" s="1">
        <v>193.673836769118</v>
      </c>
      <c r="G75" s="1">
        <v>365.324999357525</v>
      </c>
      <c r="H75" s="1">
        <v>106.045732948866</v>
      </c>
      <c r="I75" s="1">
        <v>38.507619921218</v>
      </c>
      <c r="J75" s="1">
        <v>157.8493058324</v>
      </c>
      <c r="K75" s="1">
        <v>201.333947031122</v>
      </c>
      <c r="L75" s="1">
        <v>72.9333135908084</v>
      </c>
      <c r="M75" s="1">
        <v>84.7915031876127</v>
      </c>
      <c r="N75" s="1">
        <v>17.3753387616804</v>
      </c>
      <c r="O75" s="1">
        <v>45.1669367952672</v>
      </c>
      <c r="P75" s="1">
        <v>43.5018019786109</v>
      </c>
      <c r="Q75" s="1">
        <v>124.453108781253</v>
      </c>
      <c r="R75" s="1">
        <v>96.5121050382916</v>
      </c>
      <c r="S75" s="1">
        <v>107.061266856995</v>
      </c>
      <c r="T75" s="1">
        <v>122.995607425043</v>
      </c>
      <c r="U75" s="1">
        <v>60.0849506417023</v>
      </c>
      <c r="V75" s="1">
        <v>94.245072512269</v>
      </c>
      <c r="W75" s="1">
        <v>190.879859753519</v>
      </c>
      <c r="X75" s="1">
        <v>156.156759782815</v>
      </c>
      <c r="Y75" s="1">
        <v>214.276174153052</v>
      </c>
      <c r="Z75" s="1">
        <v>103.300723627994</v>
      </c>
      <c r="AA75" s="1">
        <v>219.57926125397</v>
      </c>
      <c r="AB75" s="1">
        <v>24.9011739881009</v>
      </c>
      <c r="AC75" s="1">
        <v>219.479727825431</v>
      </c>
      <c r="AD75" s="1">
        <v>24.0354050128614</v>
      </c>
      <c r="AE75" s="1">
        <v>87.1177081854408</v>
      </c>
      <c r="AF75" s="1">
        <v>186.002419976645</v>
      </c>
      <c r="AG75" s="1">
        <v>122.386294855467</v>
      </c>
      <c r="AH75" s="1">
        <v>121.544306805041</v>
      </c>
      <c r="AI75" s="2">
        <v>1053.79815995066</v>
      </c>
      <c r="AJ75" s="1">
        <v>325.892806812604</v>
      </c>
      <c r="AK75" s="1">
        <v>29.558491134306</v>
      </c>
      <c r="AL75" s="1">
        <v>81.9722461528046</v>
      </c>
      <c r="AM75" s="1">
        <v>72.2803787245273</v>
      </c>
      <c r="AN75" s="1">
        <v>232.619532825444</v>
      </c>
      <c r="AO75" s="1">
        <v>19.6328373730347</v>
      </c>
      <c r="AP75" s="1">
        <v>63.6963038289853</v>
      </c>
      <c r="AQ75" s="1">
        <v>324.351055747584</v>
      </c>
      <c r="AR75" s="1">
        <v>38.5865910083823</v>
      </c>
      <c r="AS75" s="2">
        <v>1859.45664264974</v>
      </c>
      <c r="AT75" s="1">
        <v>479.214795795454</v>
      </c>
      <c r="AU75" s="1">
        <v>54.0511240699597</v>
      </c>
      <c r="AV75" s="1">
        <v>224.06710494192</v>
      </c>
      <c r="AW75" s="1">
        <v>41.6781577060097</v>
      </c>
      <c r="AX75" s="1">
        <v>27.3143180611551</v>
      </c>
      <c r="AY75" s="1">
        <v>111.102921020322</v>
      </c>
      <c r="AZ75" s="1">
        <v>62.797545935656</v>
      </c>
      <c r="BA75" s="1">
        <v>25.3472570667518</v>
      </c>
      <c r="BB75" s="1">
        <v>49.1624936392967</v>
      </c>
      <c r="BC75" s="1">
        <v>120.461949769573</v>
      </c>
      <c r="BD75" s="1">
        <v>146.74876605248</v>
      </c>
      <c r="BE75" s="1">
        <v>62.0326317235043</v>
      </c>
      <c r="BF75" s="1">
        <v>127.891559682027</v>
      </c>
      <c r="BG75" s="1">
        <v>40.5941191622618</v>
      </c>
      <c r="BH75" s="1">
        <v>35.2402550268013</v>
      </c>
      <c r="BI75" s="1">
        <v>63.9526852388148</v>
      </c>
      <c r="BJ75" s="1">
        <v>193.26630263854</v>
      </c>
      <c r="BK75" s="1">
        <v>95.8973831436835</v>
      </c>
      <c r="BL75" s="1">
        <v>66.6441524179173</v>
      </c>
      <c r="BM75" s="1">
        <v>144.015020412153</v>
      </c>
      <c r="BN75" s="1">
        <v>39.1424858849708</v>
      </c>
      <c r="BO75" s="1">
        <v>172.613179108241</v>
      </c>
      <c r="BP75" s="1">
        <v>17.5676317465933</v>
      </c>
      <c r="BQ75" s="1">
        <v>143.872398086359</v>
      </c>
      <c r="BR75" s="1">
        <v>58.2819572254964</v>
      </c>
      <c r="BS75" s="1">
        <v>22.7971348380644</v>
      </c>
      <c r="BT75" s="1">
        <v>91.5981316710707</v>
      </c>
      <c r="BU75" s="1">
        <v>47.4021594883853</v>
      </c>
      <c r="BV75" s="1">
        <v>286.549993105182</v>
      </c>
      <c r="BW75" s="1">
        <v>40.9700230768221</v>
      </c>
      <c r="BX75" s="1">
        <v>184.856183389753</v>
      </c>
      <c r="BY75" s="1">
        <v>39.5430685006299</v>
      </c>
      <c r="BZ75" s="1">
        <v>24.3332869054721</v>
      </c>
      <c r="CA75" s="1">
        <v>63.1612697759449</v>
      </c>
      <c r="CB75" s="1">
        <v>62.2858302703233</v>
      </c>
      <c r="CC75" s="1">
        <v>59.1874754814145</v>
      </c>
      <c r="CD75" s="1">
        <v>86.0825747619417</v>
      </c>
      <c r="CE75" s="1">
        <v>69.5799279879945</v>
      </c>
      <c r="CF75" s="1">
        <v>55.0982681350564</v>
      </c>
      <c r="CG75" s="1">
        <v>156.150809312218</v>
      </c>
      <c r="CH75" s="1">
        <v>66.047844832782</v>
      </c>
      <c r="CI75" s="1">
        <v>149.225570444683</v>
      </c>
      <c r="CJ75" s="1">
        <v>100.897145883461</v>
      </c>
      <c r="CK75" s="1">
        <v>57.1798807219268</v>
      </c>
      <c r="CL75" s="1">
        <v>138.991881011371</v>
      </c>
      <c r="CM75" s="1">
        <v>135.366414352598</v>
      </c>
      <c r="CN75" s="1">
        <v>88.9257894817152</v>
      </c>
      <c r="CO75" s="1">
        <v>107.920750003812</v>
      </c>
      <c r="CP75" s="1">
        <v>101.899703386852</v>
      </c>
      <c r="CQ75" s="1">
        <v>94.5444681876407</v>
      </c>
      <c r="CR75" s="1">
        <v>80.9267703681863</v>
      </c>
      <c r="CS75" s="1">
        <v>83.0713159661544</v>
      </c>
      <c r="CT75" s="1">
        <v>15.8236611216803</v>
      </c>
      <c r="CU75" s="1">
        <v>105.185039308381</v>
      </c>
      <c r="CV75" s="1">
        <v>33.6872324185191</v>
      </c>
      <c r="CW75" s="1">
        <v>191.810692848361</v>
      </c>
      <c r="CX75" s="1">
        <v>76.3861298854725</v>
      </c>
      <c r="CY75" s="1">
        <v>149.776811298965</v>
      </c>
      <c r="CZ75" s="1">
        <v>61.1461961321693</v>
      </c>
      <c r="DA75" s="1">
        <v>192.015428839403</v>
      </c>
      <c r="DB75" s="1">
        <v>60.5515424212098</v>
      </c>
      <c r="DC75" s="1">
        <v>63.9475397786289</v>
      </c>
      <c r="DD75" s="1">
        <v>56.8691557180079</v>
      </c>
      <c r="DE75" s="1">
        <v>69.5691775279718</v>
      </c>
      <c r="DF75" s="1">
        <v>77.9434311322754</v>
      </c>
      <c r="DG75" s="1">
        <v>91.9651043641181</v>
      </c>
      <c r="DH75" s="1">
        <v>51.0353788898987</v>
      </c>
      <c r="DI75" s="1">
        <v>75.6488597267552</v>
      </c>
      <c r="DJ75" s="1">
        <v>29.0043025845706</v>
      </c>
      <c r="DK75" s="1">
        <v>69.1941664533238</v>
      </c>
      <c r="DL75" s="1">
        <v>111.405291398732</v>
      </c>
      <c r="DM75" s="1">
        <v>6.52278990134851</v>
      </c>
      <c r="DN75" s="1">
        <v>32.9063317508631</v>
      </c>
      <c r="DO75" s="1">
        <v>11.0876965894896</v>
      </c>
      <c r="DP75" s="1">
        <v>140.407278435846</v>
      </c>
      <c r="DQ75" s="1">
        <v>41.4342532829039</v>
      </c>
      <c r="DR75" s="1">
        <v>126.43157938907</v>
      </c>
      <c r="DS75" s="1">
        <v>135.192358279634</v>
      </c>
      <c r="DT75" s="1">
        <v>23.5082608208865</v>
      </c>
      <c r="DU75" s="1">
        <v>90.4579568214122</v>
      </c>
      <c r="DV75" s="1">
        <v>33.8588726664278</v>
      </c>
      <c r="DW75" s="1">
        <v>161.568850636466</v>
      </c>
      <c r="DX75" s="1">
        <v>60.0778821405785</v>
      </c>
      <c r="DY75" s="1">
        <v>56.2482788050999</v>
      </c>
      <c r="DZ75" s="1">
        <v>44.6790445400378</v>
      </c>
      <c r="EA75" s="1">
        <v>23.5337077233376</v>
      </c>
      <c r="EB75" s="1">
        <v>32.6383565738139</v>
      </c>
      <c r="EC75" s="1">
        <v>72.8567304108616</v>
      </c>
      <c r="ED75" s="1">
        <v>82.740180823233</v>
      </c>
      <c r="EE75" s="1">
        <v>85.9428406440246</v>
      </c>
      <c r="EF75" s="1">
        <v>205.145692978632</v>
      </c>
      <c r="EG75" s="1">
        <v>283.307395620598</v>
      </c>
      <c r="EH75" s="1">
        <v>19.4465527020592</v>
      </c>
      <c r="EI75" s="1">
        <v>79.1555794876274</v>
      </c>
      <c r="EJ75" s="1">
        <v>10.7289513266024</v>
      </c>
      <c r="EK75" s="1">
        <v>211.409566090664</v>
      </c>
      <c r="EL75" s="1">
        <v>54.3443399726784</v>
      </c>
      <c r="EM75" s="1">
        <v>51.3902128795469</v>
      </c>
      <c r="EN75" s="1">
        <v>157.997246613604</v>
      </c>
      <c r="EO75" s="1">
        <v>18.8141477830394</v>
      </c>
      <c r="EP75" s="1">
        <v>40.7211507031036</v>
      </c>
      <c r="EQ75" s="1">
        <v>14.1911989371341</v>
      </c>
      <c r="ER75" s="1">
        <v>140.824938867361</v>
      </c>
      <c r="ES75" s="1">
        <v>340.484527578007</v>
      </c>
      <c r="ET75" s="1">
        <v>113.649422103449</v>
      </c>
      <c r="EU75" s="1">
        <v>88.3437804010419</v>
      </c>
      <c r="EV75" s="1">
        <v>116.555217416581</v>
      </c>
      <c r="EW75" s="1">
        <v>57.0745355652189</v>
      </c>
      <c r="EX75" s="1">
        <v>283.006290018188</v>
      </c>
      <c r="EY75" s="1">
        <v>31.8672005650513</v>
      </c>
      <c r="EZ75" s="1">
        <v>19.3768577254833</v>
      </c>
      <c r="FA75" s="1">
        <v>36.6339470006354</v>
      </c>
      <c r="FB75" s="1">
        <v>25.1049134078436</v>
      </c>
      <c r="FC75" s="1">
        <v>194.307192350689</v>
      </c>
      <c r="FD75" s="1">
        <v>162.965492878038</v>
      </c>
      <c r="FE75" s="1">
        <v>14.0243219818517</v>
      </c>
      <c r="FF75" s="1">
        <v>36.0320541717446</v>
      </c>
      <c r="FG75" s="1">
        <v>129.622892778055</v>
      </c>
      <c r="FH75" s="1">
        <v>20.3679414382444</v>
      </c>
      <c r="FI75" s="1">
        <v>115.976656827944</v>
      </c>
      <c r="FJ75" s="1">
        <v>51.4814809579433</v>
      </c>
      <c r="FK75" s="1">
        <v>14.9473859882123</v>
      </c>
      <c r="FL75" s="1">
        <v>15.3123542046422</v>
      </c>
      <c r="FM75" s="1">
        <v>155.712926415669</v>
      </c>
      <c r="FN75" s="1">
        <v>119.840909814439</v>
      </c>
      <c r="FO75" s="1">
        <v>15.7066711979021</v>
      </c>
      <c r="FP75" s="1">
        <v>96.719736601177</v>
      </c>
      <c r="FQ75" s="1">
        <v>50.2916760029035</v>
      </c>
      <c r="FR75" s="1">
        <v>25.8510030799805</v>
      </c>
      <c r="FS75" s="1">
        <v>51.4839157530514</v>
      </c>
      <c r="FT75" s="1">
        <v>61.9851881505655</v>
      </c>
      <c r="FU75" s="1">
        <v>154.154350430804</v>
      </c>
      <c r="FV75" s="1">
        <v>132.323362008058</v>
      </c>
      <c r="FW75" s="1">
        <v>371.783160716083</v>
      </c>
      <c r="FX75" s="1">
        <v>110.280897460697</v>
      </c>
      <c r="FY75" s="1">
        <v>24.3276016900592</v>
      </c>
      <c r="FZ75" s="1">
        <v>52.3472802964653</v>
      </c>
      <c r="GA75" s="1">
        <v>59.5258520549493</v>
      </c>
      <c r="GB75" s="1">
        <v>316.179886430293</v>
      </c>
      <c r="GC75" s="1">
        <v>136.453084088832</v>
      </c>
      <c r="GD75" s="1">
        <v>42.797491104512</v>
      </c>
      <c r="GE75" s="1">
        <v>189.881915730262</v>
      </c>
      <c r="GF75" s="1">
        <v>47.8666233760187</v>
      </c>
      <c r="GG75" s="1">
        <v>154.595285070158</v>
      </c>
      <c r="GH75" s="1">
        <v>256.638404921226</v>
      </c>
      <c r="GI75" s="1">
        <v>51.5974209412726</v>
      </c>
      <c r="GJ75" s="1">
        <v>100.158657713082</v>
      </c>
      <c r="GK75" s="1">
        <v>42.7105795810386</v>
      </c>
      <c r="GL75" s="1">
        <v>130.304209658974</v>
      </c>
      <c r="GM75" s="1">
        <v>73.6566923427852</v>
      </c>
      <c r="GN75" s="1">
        <v>107.446230389145</v>
      </c>
      <c r="GO75" s="1">
        <v>108.401081074364</v>
      </c>
      <c r="GP75" s="1">
        <v>34.247105247096</v>
      </c>
      <c r="GQ75" s="1">
        <v>29.8420145237773</v>
      </c>
      <c r="GR75" s="1">
        <v>17.6719628420664</v>
      </c>
      <c r="GS75" s="1">
        <v>47.1700366413721</v>
      </c>
      <c r="GT75" s="1">
        <v>68.0704143008842</v>
      </c>
      <c r="GU75" s="1">
        <v>45.3214644481306</v>
      </c>
      <c r="GV75" s="1">
        <v>171.05944237393</v>
      </c>
      <c r="GW75" s="1">
        <v>168.731379008402</v>
      </c>
      <c r="GX75" s="1">
        <v>140.187365854051</v>
      </c>
      <c r="GY75" s="1">
        <v>55.0726060913643</v>
      </c>
      <c r="GZ75" s="1">
        <v>35.4839686538554</v>
      </c>
      <c r="HA75" s="1">
        <v>60.1388785820581</v>
      </c>
      <c r="HB75" s="1">
        <v>39.1776899855847</v>
      </c>
      <c r="HC75" s="1">
        <v>373.057894254986</v>
      </c>
      <c r="HD75" s="1">
        <v>24.8475151634759</v>
      </c>
      <c r="HE75" s="1">
        <v>93.3645417205596</v>
      </c>
      <c r="HF75" s="1">
        <v>331.358850010266</v>
      </c>
      <c r="HG75" s="1">
        <v>32.3162851349581</v>
      </c>
      <c r="HH75" s="1">
        <v>186.223592531193</v>
      </c>
      <c r="HI75" s="1">
        <v>46.8506553726402</v>
      </c>
      <c r="HJ75" s="1">
        <v>84.316753405674</v>
      </c>
      <c r="HK75" s="1">
        <v>42.6529878255081</v>
      </c>
      <c r="HL75" s="1">
        <v>6.71142298225759</v>
      </c>
      <c r="HM75" s="1">
        <v>13.1006543590567</v>
      </c>
      <c r="HN75" s="1">
        <v>53.5760655831742</v>
      </c>
      <c r="HO75" s="1">
        <v>63.7254498523946</v>
      </c>
      <c r="HP75" s="1">
        <v>50.0542466489006</v>
      </c>
      <c r="HQ75" s="1">
        <v>391.358946147718</v>
      </c>
      <c r="HR75" s="1">
        <v>37.4075931626625</v>
      </c>
      <c r="HS75" s="1">
        <v>75.9132954427229</v>
      </c>
      <c r="HT75" s="1">
        <v>41.1885797197647</v>
      </c>
      <c r="HU75" s="1">
        <v>48.8208555120375</v>
      </c>
      <c r="HV75" s="1">
        <v>124.572161822833</v>
      </c>
      <c r="HW75" s="1">
        <v>27.7815816350832</v>
      </c>
      <c r="HX75" s="1">
        <v>44.4650965925861</v>
      </c>
      <c r="HY75" s="1">
        <v>109.474962810471</v>
      </c>
      <c r="HZ75" s="1">
        <v>73.6539708875014</v>
      </c>
      <c r="IA75" s="1">
        <v>191.216511332338</v>
      </c>
      <c r="IB75" s="1">
        <v>42.8761973850334</v>
      </c>
      <c r="IC75" s="1">
        <v>82.842503918527</v>
      </c>
      <c r="ID75" s="1">
        <v>65.8436570158526</v>
      </c>
      <c r="IE75" s="1">
        <v>124.17644853457</v>
      </c>
      <c r="IF75" s="1">
        <v>40.42273755986</v>
      </c>
      <c r="IG75" s="1">
        <v>79.9710219165228</v>
      </c>
      <c r="IH75" s="1">
        <v>108.111603133644</v>
      </c>
      <c r="II75" s="1">
        <v>28.3879721107088</v>
      </c>
      <c r="IJ75" s="1">
        <v>71.2351219427475</v>
      </c>
      <c r="IK75" s="1">
        <v>181.423492458812</v>
      </c>
      <c r="IL75" s="1">
        <v>71.2805907709115</v>
      </c>
      <c r="IM75" s="1">
        <v>39.0309632792774</v>
      </c>
      <c r="IN75" s="1">
        <v>77.6016258433459</v>
      </c>
      <c r="IO75" s="1">
        <v>399.754209819593</v>
      </c>
      <c r="IP75" s="1">
        <v>12.9749536158527</v>
      </c>
      <c r="IQ75" s="1">
        <v>105.620085378737</v>
      </c>
      <c r="IR75" s="1">
        <v>183.535322693157</v>
      </c>
      <c r="IS75" s="1">
        <v>370.785736299799</v>
      </c>
      <c r="IT75" s="1">
        <v>113.265316472671</v>
      </c>
      <c r="IU75" s="1">
        <v>90.4895801831926</v>
      </c>
      <c r="IV75" s="1">
        <v>77.7925467506657</v>
      </c>
      <c r="IW75" s="1">
        <v>42.8386651531264</v>
      </c>
      <c r="IX75" s="1">
        <v>181.875532192447</v>
      </c>
      <c r="IY75" s="1">
        <v>92.9593058381472</v>
      </c>
      <c r="IZ75" s="1">
        <v>29.7159195968382</v>
      </c>
      <c r="JA75" s="1">
        <v>137.768383043302</v>
      </c>
      <c r="JB75" s="1">
        <v>56.1265197966431</v>
      </c>
      <c r="JC75" s="1">
        <v>104.224736847585</v>
      </c>
      <c r="JD75" s="1">
        <v>282.30135758436</v>
      </c>
      <c r="JE75" s="1">
        <v>66.4604718234685</v>
      </c>
      <c r="JF75" s="1">
        <v>64.9250054792838</v>
      </c>
      <c r="JG75" s="1">
        <v>44.4129552599526</v>
      </c>
      <c r="JH75" s="1">
        <v>183.747159217314</v>
      </c>
      <c r="JI75" s="1">
        <v>138.753693436955</v>
      </c>
      <c r="JJ75" s="1">
        <v>203.305466332279</v>
      </c>
      <c r="JK75" s="1">
        <v>66.244497593258</v>
      </c>
      <c r="JL75" s="1">
        <v>19.6022088608757</v>
      </c>
      <c r="JM75" s="1">
        <v>49.2534111229918</v>
      </c>
      <c r="JN75" s="1">
        <v>84.6469254642048</v>
      </c>
      <c r="JO75" s="1">
        <v>102.244876532929</v>
      </c>
      <c r="JP75" s="1">
        <v>58.3992987135423</v>
      </c>
      <c r="JQ75" s="1">
        <v>322.339086943501</v>
      </c>
      <c r="JR75" s="1">
        <v>24.0531617231184</v>
      </c>
      <c r="JS75" s="1">
        <v>110.261961215316</v>
      </c>
      <c r="JT75" s="1">
        <v>119.670689177391</v>
      </c>
      <c r="JU75" s="1">
        <v>68.0893292950525</v>
      </c>
      <c r="JV75" s="1">
        <v>111.301710912317</v>
      </c>
      <c r="JW75" s="1">
        <v>46.969589320754</v>
      </c>
      <c r="JX75" s="1">
        <v>266.029557867404</v>
      </c>
      <c r="JY75" s="1">
        <v>160.860013088013</v>
      </c>
      <c r="JZ75" s="1">
        <v>86.1551813589638</v>
      </c>
      <c r="KA75" s="1">
        <v>43.0913432409953</v>
      </c>
      <c r="KB75" s="1">
        <v>194.731231907508</v>
      </c>
      <c r="KC75" s="1">
        <v>65.4888939000187</v>
      </c>
      <c r="KD75" s="1">
        <v>132.196178531103</v>
      </c>
      <c r="KE75" s="1">
        <v>205.71078892758</v>
      </c>
      <c r="KF75" s="1">
        <v>239.097368340743</v>
      </c>
      <c r="KG75" s="1">
        <v>48.2396819083867</v>
      </c>
      <c r="KH75" s="1">
        <v>43.8397679148476</v>
      </c>
      <c r="KI75" s="1">
        <v>215.24657922042</v>
      </c>
      <c r="KJ75" s="1">
        <v>39.2299932276344</v>
      </c>
      <c r="KK75" s="1">
        <v>65.1887059887974</v>
      </c>
      <c r="KL75" s="1">
        <v>85.8474203251497</v>
      </c>
      <c r="KM75" s="1">
        <v>72.3570453339671</v>
      </c>
      <c r="KN75" s="1">
        <v>41.3245787757124</v>
      </c>
      <c r="KO75" s="1">
        <v>113.200822455391</v>
      </c>
      <c r="KP75" s="1">
        <v>15.6177346439804</v>
      </c>
      <c r="KQ75" s="1">
        <v>35.7867010669048</v>
      </c>
      <c r="KR75" s="1">
        <v>24.0841111491723</v>
      </c>
      <c r="KS75" s="1">
        <v>123.921508233631</v>
      </c>
      <c r="KT75" s="1">
        <v>59.4559550089686</v>
      </c>
      <c r="KU75" s="1">
        <v>46.6525353797128</v>
      </c>
      <c r="KV75" s="1">
        <v>80.6557824826564</v>
      </c>
      <c r="KW75" s="1">
        <v>93.5395967113143</v>
      </c>
      <c r="KX75" s="1">
        <v>144.405419099617</v>
      </c>
      <c r="KY75" s="1">
        <v>134.468014816525</v>
      </c>
      <c r="KZ75" s="1">
        <v>14.9363394803316</v>
      </c>
      <c r="LA75" s="1">
        <v>47.332911851097</v>
      </c>
      <c r="LB75" s="1">
        <v>51.7585882766114</v>
      </c>
      <c r="LC75" s="1">
        <v>68.8711996680432</v>
      </c>
      <c r="LD75" s="1">
        <v>52.0744962566686</v>
      </c>
      <c r="LE75" s="1">
        <v>117.40733886385</v>
      </c>
      <c r="LF75" s="1">
        <v>38.0678596074706</v>
      </c>
      <c r="LG75" s="1">
        <v>32.1059288715116</v>
      </c>
      <c r="LH75" s="1">
        <v>44.9169428063048</v>
      </c>
      <c r="LI75" s="1">
        <v>15.3656044948039</v>
      </c>
      <c r="LJ75" s="1">
        <v>119.264736777858</v>
      </c>
      <c r="LK75" s="1">
        <v>265.53528288771</v>
      </c>
      <c r="LL75" s="1">
        <v>51.8811619668293</v>
      </c>
      <c r="LM75" s="1">
        <v>83.9554469884955</v>
      </c>
      <c r="LN75" s="1">
        <v>264.876115849891</v>
      </c>
      <c r="LO75" s="1">
        <v>26.6206158610782</v>
      </c>
      <c r="LP75" s="1">
        <v>206.482830866282</v>
      </c>
      <c r="LQ75" s="1">
        <v>71.9246891362998</v>
      </c>
      <c r="LR75" s="1">
        <v>29.1444734272204</v>
      </c>
      <c r="LS75" s="1">
        <v>35.5320633022956</v>
      </c>
      <c r="LT75" s="1">
        <v>19.2790691398267</v>
      </c>
      <c r="LU75" s="1">
        <v>11.5660042121665</v>
      </c>
      <c r="LV75" s="1">
        <v>21.1137403961383</v>
      </c>
      <c r="LW75" s="1">
        <v>51.4654381510073</v>
      </c>
      <c r="LX75" s="1">
        <v>23.2413224761288</v>
      </c>
      <c r="LZ75" s="1">
        <v>249.572423673503</v>
      </c>
      <c r="MA75" s="1">
        <v>40.7155916054669</v>
      </c>
      <c r="MB75" s="1">
        <v>27.1799283624182</v>
      </c>
      <c r="MC75" s="1">
        <v>12.0552791159442</v>
      </c>
      <c r="MD75" s="1">
        <v>4.82360223790077</v>
      </c>
      <c r="ME75" s="1">
        <v>18.2977799700322</v>
      </c>
      <c r="MF75" s="1">
        <v>16.9399541004719</v>
      </c>
      <c r="MG75" s="1">
        <v>18.4179190913114</v>
      </c>
      <c r="MH75" s="1">
        <v>32.2118697984536</v>
      </c>
      <c r="MI75" s="1">
        <v>10.8010425886839</v>
      </c>
      <c r="MJ75" s="1">
        <v>17.4018421424063</v>
      </c>
      <c r="MK75" s="1">
        <v>31.2525784692782</v>
      </c>
      <c r="ML75" s="1">
        <v>33.8672508568267</v>
      </c>
      <c r="MM75" s="1">
        <v>33.836103249497</v>
      </c>
    </row>
    <row r="76">
      <c r="A76" s="1">
        <v>2020.0</v>
      </c>
      <c r="B76" s="1">
        <v>3.0</v>
      </c>
      <c r="C76" s="1">
        <v>63.5932280339635</v>
      </c>
      <c r="D76" s="1">
        <v>63.501454438564</v>
      </c>
      <c r="E76" s="1">
        <v>69.8766624059412</v>
      </c>
      <c r="F76" s="1">
        <v>153.54845857929</v>
      </c>
      <c r="G76" s="1">
        <v>317.781365134499</v>
      </c>
      <c r="H76" s="1">
        <v>87.58934021951</v>
      </c>
      <c r="I76" s="1">
        <v>30.5009622201048</v>
      </c>
      <c r="J76" s="1">
        <v>123.485968302433</v>
      </c>
      <c r="K76" s="1">
        <v>158.477501262318</v>
      </c>
      <c r="L76" s="1">
        <v>65.6401979829434</v>
      </c>
      <c r="M76" s="1">
        <v>72.0368330466472</v>
      </c>
      <c r="N76" s="1">
        <v>11.8291463814754</v>
      </c>
      <c r="O76" s="1">
        <v>30.9414831581672</v>
      </c>
      <c r="P76" s="1">
        <v>25.4766682686234</v>
      </c>
      <c r="Q76" s="1">
        <v>95.2116475020593</v>
      </c>
      <c r="R76" s="1">
        <v>88.298863844438</v>
      </c>
      <c r="S76" s="1">
        <v>80.6586678339839</v>
      </c>
      <c r="T76" s="1">
        <v>97.1029208196615</v>
      </c>
      <c r="U76" s="1">
        <v>46.693264211009</v>
      </c>
      <c r="V76" s="1">
        <v>71.7603204075949</v>
      </c>
      <c r="W76" s="1">
        <v>172.367437911563</v>
      </c>
      <c r="X76" s="1">
        <v>100.69743299984</v>
      </c>
      <c r="Y76" s="1">
        <v>194.317844849276</v>
      </c>
      <c r="Z76" s="1">
        <v>93.3864768635143</v>
      </c>
      <c r="AA76" s="1">
        <v>171.606976902386</v>
      </c>
      <c r="AB76" s="1">
        <v>9.49293561373215</v>
      </c>
      <c r="AC76" s="1">
        <v>181.061240571924</v>
      </c>
      <c r="AD76" s="1">
        <v>18.9576166075161</v>
      </c>
      <c r="AE76" s="1">
        <v>59.6781817349521</v>
      </c>
      <c r="AF76" s="1">
        <v>145.836711838651</v>
      </c>
      <c r="AG76" s="1">
        <v>98.0575741796227</v>
      </c>
      <c r="AH76" s="1">
        <v>86.3300531733155</v>
      </c>
      <c r="AI76" s="1">
        <v>931.494315407493</v>
      </c>
      <c r="AJ76" s="1">
        <v>180.961589466442</v>
      </c>
      <c r="AK76" s="1">
        <v>20.2283748570502</v>
      </c>
      <c r="AL76" s="1">
        <v>72.3793929197159</v>
      </c>
      <c r="AM76" s="1">
        <v>52.8054245622832</v>
      </c>
      <c r="AN76" s="1">
        <v>206.741801457112</v>
      </c>
      <c r="AO76" s="1">
        <v>15.0490004599745</v>
      </c>
      <c r="AP76" s="1">
        <v>51.7334687965894</v>
      </c>
      <c r="AQ76" s="1">
        <v>297.888410394842</v>
      </c>
      <c r="AR76" s="1">
        <v>28.6446016339064</v>
      </c>
      <c r="AS76" s="2">
        <v>1393.13982213017</v>
      </c>
      <c r="AT76" s="1">
        <v>371.760737755321</v>
      </c>
      <c r="AU76" s="1">
        <v>45.1554861783696</v>
      </c>
      <c r="AV76" s="1">
        <v>188.416818445379</v>
      </c>
      <c r="AW76" s="1">
        <v>31.9620452794162</v>
      </c>
      <c r="AX76" s="1">
        <v>20.7512327924786</v>
      </c>
      <c r="AY76" s="1">
        <v>83.9026973844452</v>
      </c>
      <c r="AZ76" s="1">
        <v>40.3418720094417</v>
      </c>
      <c r="BA76" s="1">
        <v>22.4458920483566</v>
      </c>
      <c r="BB76" s="1">
        <v>40.684218036281</v>
      </c>
      <c r="BC76" s="1">
        <v>95.9536184241533</v>
      </c>
      <c r="BD76" s="1">
        <v>109.707434056024</v>
      </c>
      <c r="BE76" s="1">
        <v>44.0881818424572</v>
      </c>
      <c r="BF76" s="1">
        <v>116.906993330105</v>
      </c>
      <c r="BG76" s="1">
        <v>18.8818182295019</v>
      </c>
      <c r="BH76" s="1">
        <v>25.4913952352979</v>
      </c>
      <c r="BI76" s="1">
        <v>57.1301052260753</v>
      </c>
      <c r="BJ76" s="1">
        <v>158.610917459617</v>
      </c>
      <c r="BK76" s="1">
        <v>75.145530567797</v>
      </c>
      <c r="BL76" s="1">
        <v>59.6730423316502</v>
      </c>
      <c r="BM76" s="1">
        <v>151.936751751233</v>
      </c>
      <c r="BN76" s="1">
        <v>32.6021636709622</v>
      </c>
      <c r="BO76" s="1">
        <v>146.951332767827</v>
      </c>
      <c r="BP76" s="1">
        <v>12.8422590819272</v>
      </c>
      <c r="BQ76" s="1">
        <v>119.258092948122</v>
      </c>
      <c r="BR76" s="1">
        <v>51.8490244227002</v>
      </c>
      <c r="BS76" s="1">
        <v>14.8271985541655</v>
      </c>
      <c r="BT76" s="1">
        <v>58.747988030949</v>
      </c>
      <c r="BU76" s="1">
        <v>28.0499839798154</v>
      </c>
      <c r="BV76" s="1">
        <v>273.427859154706</v>
      </c>
      <c r="BW76" s="1">
        <v>40.8898035833523</v>
      </c>
      <c r="BX76" s="1">
        <v>149.830405749849</v>
      </c>
      <c r="BY76" s="1">
        <v>32.4334338519304</v>
      </c>
      <c r="BZ76" s="1">
        <v>18.3164100182746</v>
      </c>
      <c r="CA76" s="1">
        <v>47.6534619181429</v>
      </c>
      <c r="CB76" s="1">
        <v>47.505170209738</v>
      </c>
      <c r="CC76" s="1">
        <v>50.0616086639758</v>
      </c>
      <c r="CD76" s="1">
        <v>61.9050560561091</v>
      </c>
      <c r="CE76" s="1">
        <v>62.0142092180254</v>
      </c>
      <c r="CF76" s="1">
        <v>34.8518388931684</v>
      </c>
      <c r="CG76" s="1">
        <v>128.673872980902</v>
      </c>
      <c r="CH76" s="1">
        <v>40.8310492211319</v>
      </c>
      <c r="CI76" s="1">
        <v>139.720187618685</v>
      </c>
      <c r="CJ76" s="1">
        <v>84.181885674884</v>
      </c>
      <c r="CK76" s="1">
        <v>39.3617933721698</v>
      </c>
      <c r="CL76" s="1">
        <v>119.144127425414</v>
      </c>
      <c r="CM76" s="1">
        <v>100.713996147065</v>
      </c>
      <c r="CN76" s="1">
        <v>77.2238637750799</v>
      </c>
      <c r="CO76" s="1">
        <v>81.4578295151569</v>
      </c>
      <c r="CP76" s="1">
        <v>56.15950684945</v>
      </c>
      <c r="CQ76" s="1">
        <v>70.212718275852</v>
      </c>
      <c r="CR76" s="1">
        <v>69.5377390611422</v>
      </c>
      <c r="CS76" s="1">
        <v>74.2243177240545</v>
      </c>
      <c r="CT76" s="1">
        <v>6.85507292322153</v>
      </c>
      <c r="CU76" s="1">
        <v>95.776998325937</v>
      </c>
      <c r="CV76" s="1">
        <v>29.9072526385333</v>
      </c>
      <c r="CW76" s="1">
        <v>161.498766970974</v>
      </c>
      <c r="CX76" s="1">
        <v>68.5786540101066</v>
      </c>
      <c r="CY76" s="1">
        <v>127.688460280477</v>
      </c>
      <c r="CZ76" s="1">
        <v>45.6411825964562</v>
      </c>
      <c r="DA76" s="1">
        <v>158.753162906164</v>
      </c>
      <c r="DB76" s="1">
        <v>40.9061335391055</v>
      </c>
      <c r="DC76" s="1">
        <v>45.5509307803137</v>
      </c>
      <c r="DD76" s="1">
        <v>32.5257044804259</v>
      </c>
      <c r="DE76" s="1">
        <v>55.6489318466242</v>
      </c>
      <c r="DF76" s="1">
        <v>70.8099507865029</v>
      </c>
      <c r="DG76" s="1">
        <v>72.8377453276178</v>
      </c>
      <c r="DH76" s="1">
        <v>40.3395243427878</v>
      </c>
      <c r="DI76" s="1">
        <v>63.4154549511996</v>
      </c>
      <c r="DJ76" s="1">
        <v>22.6685432727493</v>
      </c>
      <c r="DK76" s="1">
        <v>61.1285845375488</v>
      </c>
      <c r="DL76" s="1">
        <v>69.2270571909515</v>
      </c>
      <c r="DM76" s="1">
        <v>4.53606795379579</v>
      </c>
      <c r="DN76" s="1">
        <v>28.4760177215686</v>
      </c>
      <c r="DO76" s="1">
        <v>7.13829289936982</v>
      </c>
      <c r="DP76" s="1">
        <v>107.208012332367</v>
      </c>
      <c r="DQ76" s="1">
        <v>32.928824486808</v>
      </c>
      <c r="DR76" s="1">
        <v>107.204772775823</v>
      </c>
      <c r="DS76" s="1">
        <v>112.740910651079</v>
      </c>
      <c r="DT76" s="1">
        <v>14.2382821673346</v>
      </c>
      <c r="DU76" s="1">
        <v>70.0897954325118</v>
      </c>
      <c r="DV76" s="1">
        <v>24.1536919988169</v>
      </c>
      <c r="DW76" s="1">
        <v>121.95322671424</v>
      </c>
      <c r="DX76" s="1">
        <v>39.7161703663966</v>
      </c>
      <c r="DY76" s="1">
        <v>60.7460343839162</v>
      </c>
      <c r="DZ76" s="1">
        <v>44.5373680388292</v>
      </c>
      <c r="EA76" s="1">
        <v>18.9127079131965</v>
      </c>
      <c r="EB76" s="1">
        <v>22.991709901376</v>
      </c>
      <c r="EC76" s="1">
        <v>58.9564037334549</v>
      </c>
      <c r="ED76" s="1">
        <v>64.3199131096022</v>
      </c>
      <c r="EE76" s="1">
        <v>69.1650983167987</v>
      </c>
      <c r="EF76" s="1">
        <v>149.089551804346</v>
      </c>
      <c r="EG76" s="1">
        <v>239.411762847946</v>
      </c>
      <c r="EH76" s="1">
        <v>8.05504124970918</v>
      </c>
      <c r="EI76" s="1">
        <v>51.7209004602921</v>
      </c>
      <c r="EJ76" s="1">
        <v>7.28456165691016</v>
      </c>
      <c r="EK76" s="1">
        <v>173.900076192031</v>
      </c>
      <c r="EL76" s="1">
        <v>35.6976649120182</v>
      </c>
      <c r="EM76" s="1">
        <v>35.9203353095376</v>
      </c>
      <c r="EN76" s="1">
        <v>126.523792155808</v>
      </c>
      <c r="EO76" s="1">
        <v>14.9079155890238</v>
      </c>
      <c r="EP76" s="1">
        <v>38.622100775604</v>
      </c>
      <c r="EQ76" s="1">
        <v>10.1223146253228</v>
      </c>
      <c r="ER76" s="1">
        <v>123.532022526347</v>
      </c>
      <c r="ES76" s="1">
        <v>288.030413457197</v>
      </c>
      <c r="ET76" s="1">
        <v>86.2119704744251</v>
      </c>
      <c r="EU76" s="1">
        <v>77.0773792717565</v>
      </c>
      <c r="EV76" s="1">
        <v>96.4341918709924</v>
      </c>
      <c r="EW76" s="1">
        <v>45.982247410749</v>
      </c>
      <c r="EX76" s="1">
        <v>237.213542586844</v>
      </c>
      <c r="EY76" s="1">
        <v>24.4186173712388</v>
      </c>
      <c r="EZ76" s="1">
        <v>13.9915260129128</v>
      </c>
      <c r="FA76" s="1">
        <v>23.7761673793801</v>
      </c>
      <c r="FB76" s="1">
        <v>21.2716741547546</v>
      </c>
      <c r="FC76" s="1">
        <v>159.878332658248</v>
      </c>
      <c r="FD76" s="1">
        <v>133.681130384483</v>
      </c>
      <c r="FE76" s="1">
        <v>8.69071155087475</v>
      </c>
      <c r="FF76" s="1">
        <v>27.7442451435529</v>
      </c>
      <c r="FG76" s="1">
        <v>114.481093432785</v>
      </c>
      <c r="FH76" s="1">
        <v>17.2547447141918</v>
      </c>
      <c r="FI76" s="1">
        <v>83.5863440367864</v>
      </c>
      <c r="FJ76" s="1">
        <v>48.4188122743962</v>
      </c>
      <c r="FK76" s="1">
        <v>9.37608406562481</v>
      </c>
      <c r="FL76" s="1">
        <v>10.5887572710389</v>
      </c>
      <c r="FM76" s="1">
        <v>133.401393183084</v>
      </c>
      <c r="FN76" s="1">
        <v>111.533156830332</v>
      </c>
      <c r="FO76" s="1">
        <v>10.9862669002966</v>
      </c>
      <c r="FP76" s="1">
        <v>66.3790910894221</v>
      </c>
      <c r="FQ76" s="1">
        <v>41.0385404484494</v>
      </c>
      <c r="FR76" s="1">
        <v>27.9046867131777</v>
      </c>
      <c r="FS76" s="1">
        <v>37.1273558703415</v>
      </c>
      <c r="FT76" s="1">
        <v>42.0851393168529</v>
      </c>
      <c r="FU76" s="1">
        <v>120.034601603751</v>
      </c>
      <c r="FV76" s="1">
        <v>125.417667416902</v>
      </c>
      <c r="FW76" s="1">
        <v>297.448884271588</v>
      </c>
      <c r="FX76" s="1">
        <v>81.2169108854488</v>
      </c>
      <c r="FY76" s="1">
        <v>19.472834265869</v>
      </c>
      <c r="FZ76" s="1">
        <v>37.8333232301771</v>
      </c>
      <c r="GA76" s="1">
        <v>40.1222545487619</v>
      </c>
      <c r="GB76" s="1">
        <v>249.364922156913</v>
      </c>
      <c r="GC76" s="1">
        <v>88.6585689020424</v>
      </c>
      <c r="GD76" s="1">
        <v>34.0937788249534</v>
      </c>
      <c r="GE76" s="1">
        <v>153.832003437517</v>
      </c>
      <c r="GF76" s="1">
        <v>33.8583966717576</v>
      </c>
      <c r="GG76" s="1">
        <v>128.734802549197</v>
      </c>
      <c r="GH76" s="1">
        <v>203.741197221132</v>
      </c>
      <c r="GI76" s="1">
        <v>44.3980205559754</v>
      </c>
      <c r="GJ76" s="1">
        <v>77.8924979021044</v>
      </c>
      <c r="GK76" s="1">
        <v>27.4973203940581</v>
      </c>
      <c r="GL76" s="1">
        <v>92.9452277096835</v>
      </c>
      <c r="GM76" s="1">
        <v>62.490702811459</v>
      </c>
      <c r="GN76" s="1">
        <v>86.4909462697109</v>
      </c>
      <c r="GO76" s="1">
        <v>95.9921339553581</v>
      </c>
      <c r="GP76" s="1">
        <v>29.5562499219721</v>
      </c>
      <c r="GQ76" s="1">
        <v>25.554978954341</v>
      </c>
      <c r="GR76" s="1">
        <v>10.7725073550559</v>
      </c>
      <c r="GS76" s="1">
        <v>23.9531690716268</v>
      </c>
      <c r="GT76" s="1">
        <v>61.736452739595</v>
      </c>
      <c r="GU76" s="1">
        <v>30.7975475783756</v>
      </c>
      <c r="GV76" s="1">
        <v>146.04381251918</v>
      </c>
      <c r="GW76" s="1">
        <v>142.640121759381</v>
      </c>
      <c r="GX76" s="1">
        <v>96.0126154260281</v>
      </c>
      <c r="GY76" s="1">
        <v>42.9438810233597</v>
      </c>
      <c r="GZ76" s="1">
        <v>29.8635987645871</v>
      </c>
      <c r="HA76" s="1">
        <v>51.7983951566344</v>
      </c>
      <c r="HB76" s="1">
        <v>39.1870993801186</v>
      </c>
      <c r="HC76" s="1">
        <v>350.102952436967</v>
      </c>
      <c r="HD76" s="1">
        <v>21.3210439508114</v>
      </c>
      <c r="HE76" s="1">
        <v>75.216882707308</v>
      </c>
      <c r="HF76" s="1">
        <v>286.079054522968</v>
      </c>
      <c r="HG76" s="1">
        <v>24.1606206625302</v>
      </c>
      <c r="HH76" s="1">
        <v>134.928012539771</v>
      </c>
      <c r="HI76" s="1">
        <v>35.6705150213741</v>
      </c>
      <c r="HJ76" s="1">
        <v>62.3781524558923</v>
      </c>
      <c r="HK76" s="1">
        <v>31.4391815802242</v>
      </c>
      <c r="HL76" s="1">
        <v>6.04859175364012</v>
      </c>
      <c r="HM76" s="1">
        <v>9.53989000856983</v>
      </c>
      <c r="HN76" s="1">
        <v>25.3762473853395</v>
      </c>
      <c r="HO76" s="1">
        <v>49.546374397112</v>
      </c>
      <c r="HP76" s="1">
        <v>43.5060971088937</v>
      </c>
      <c r="HQ76" s="1">
        <v>328.5625</v>
      </c>
      <c r="HR76" s="1">
        <v>15.5472834965104</v>
      </c>
      <c r="HS76" s="1">
        <v>58.3586595712618</v>
      </c>
      <c r="HT76" s="1">
        <v>33.7366703992613</v>
      </c>
      <c r="HU76" s="1">
        <v>38.7165624449558</v>
      </c>
      <c r="HV76" s="1">
        <v>107.662367239221</v>
      </c>
      <c r="HW76" s="1">
        <v>24.4640672816635</v>
      </c>
      <c r="HX76" s="1">
        <v>28.6037762521051</v>
      </c>
      <c r="HY76" s="1">
        <v>98.7534236093589</v>
      </c>
      <c r="HZ76" s="1">
        <v>66.7522599675344</v>
      </c>
      <c r="IA76" s="1">
        <v>129.223896836407</v>
      </c>
      <c r="IB76" s="1">
        <v>28.2858228095234</v>
      </c>
      <c r="IC76" s="1">
        <v>67.0426694031048</v>
      </c>
      <c r="ID76" s="1">
        <v>56.8621724638243</v>
      </c>
      <c r="IE76" s="1">
        <v>84.7149828686875</v>
      </c>
      <c r="IF76" s="1">
        <v>30.0349843303798</v>
      </c>
      <c r="IG76" s="1">
        <v>65.7638491268307</v>
      </c>
      <c r="IH76" s="1">
        <v>82.298337933185</v>
      </c>
      <c r="II76" s="1">
        <v>21.3116329962219</v>
      </c>
      <c r="IJ76" s="1">
        <v>43.8781125218469</v>
      </c>
      <c r="IK76" s="1">
        <v>163.271668534431</v>
      </c>
      <c r="IL76" s="1">
        <v>45.9007417717511</v>
      </c>
      <c r="IM76" s="1">
        <v>31.3705624261448</v>
      </c>
      <c r="IN76" s="1">
        <v>63.3807191278988</v>
      </c>
      <c r="IO76" s="1">
        <v>465.853863802823</v>
      </c>
      <c r="IP76" s="1">
        <v>8.46408102590471</v>
      </c>
      <c r="IQ76" s="1">
        <v>75.6228163924734</v>
      </c>
      <c r="IR76" s="1">
        <v>143.641705102755</v>
      </c>
      <c r="IS76" s="1">
        <v>302.717849964229</v>
      </c>
      <c r="IT76" s="1">
        <v>82.4933803660318</v>
      </c>
      <c r="IU76" s="1">
        <v>76.2028396752974</v>
      </c>
      <c r="IV76" s="1">
        <v>60.9881792193037</v>
      </c>
      <c r="IW76" s="1">
        <v>30.9865688608786</v>
      </c>
      <c r="IX76" s="1">
        <v>153.422504620148</v>
      </c>
      <c r="IY76" s="1">
        <v>92.118991672451</v>
      </c>
      <c r="IZ76" s="1">
        <v>15.8592041914484</v>
      </c>
      <c r="JA76" s="1">
        <v>107.909719061594</v>
      </c>
      <c r="JB76" s="1">
        <v>46.5154869094101</v>
      </c>
      <c r="JC76" s="1">
        <v>62.3661901506356</v>
      </c>
      <c r="JD76" s="1">
        <v>230.755234992944</v>
      </c>
      <c r="JE76" s="1">
        <v>50.0393706819703</v>
      </c>
      <c r="JF76" s="1">
        <v>45.2290797389978</v>
      </c>
      <c r="JG76" s="1">
        <v>37.9640869603695</v>
      </c>
      <c r="JH76" s="1">
        <v>135.178076262376</v>
      </c>
      <c r="JI76" s="1">
        <v>93.2920725512977</v>
      </c>
      <c r="JJ76" s="1">
        <v>155.009780043661</v>
      </c>
      <c r="JK76" s="1">
        <v>44.1617090481105</v>
      </c>
      <c r="JL76" s="1">
        <v>16.872326157036</v>
      </c>
      <c r="JM76" s="1">
        <v>37.9436284952784</v>
      </c>
      <c r="JN76" s="1">
        <v>62.9620397977374</v>
      </c>
      <c r="JO76" s="1">
        <v>89.8763161513708</v>
      </c>
      <c r="JP76" s="1">
        <v>46.5565201925634</v>
      </c>
      <c r="JQ76" s="1">
        <v>287.325124376299</v>
      </c>
      <c r="JR76" s="1">
        <v>14.6549587969525</v>
      </c>
      <c r="JS76" s="1">
        <v>86.2124868082975</v>
      </c>
      <c r="JT76" s="1">
        <v>94.0093577486646</v>
      </c>
      <c r="JU76" s="1">
        <v>51.1392010240993</v>
      </c>
      <c r="JV76" s="1">
        <v>92.1461299551512</v>
      </c>
      <c r="JW76" s="1">
        <v>29.6780010260804</v>
      </c>
      <c r="JX76" s="1">
        <v>231.811668105753</v>
      </c>
      <c r="JY76" s="1">
        <v>123.894506784177</v>
      </c>
      <c r="JZ76" s="1">
        <v>79.0288671280645</v>
      </c>
      <c r="KA76" s="1">
        <v>29.5032061253994</v>
      </c>
      <c r="KB76" s="1">
        <v>160.96154331477</v>
      </c>
      <c r="KC76" s="1">
        <v>39.9030822008405</v>
      </c>
      <c r="KD76" s="1">
        <v>101.66710928689</v>
      </c>
      <c r="KE76" s="1">
        <v>175.892272602428</v>
      </c>
      <c r="KF76" s="1">
        <v>219.758636127819</v>
      </c>
      <c r="KG76" s="1">
        <v>27.9497179042972</v>
      </c>
      <c r="KH76" s="1">
        <v>40.4800272221352</v>
      </c>
      <c r="KI76" s="1">
        <v>185.08772763339</v>
      </c>
      <c r="KJ76" s="1">
        <v>35.6012932270768</v>
      </c>
      <c r="KK76" s="1">
        <v>43.1031073497373</v>
      </c>
      <c r="KL76" s="1">
        <v>79.5754917476744</v>
      </c>
      <c r="KM76" s="1">
        <v>46.5934886575049</v>
      </c>
      <c r="KN76" s="1">
        <v>28.2093598484388</v>
      </c>
      <c r="KO76" s="1">
        <v>95.6537810422159</v>
      </c>
      <c r="KP76" s="1">
        <v>11.016078903333</v>
      </c>
      <c r="KQ76" s="1">
        <v>35.2953778910223</v>
      </c>
      <c r="KR76" s="1">
        <v>17.0864036050039</v>
      </c>
      <c r="KS76" s="1">
        <v>72.2898940705423</v>
      </c>
      <c r="KT76" s="1">
        <v>53.1498774505597</v>
      </c>
      <c r="KU76" s="1">
        <v>32.1720256366654</v>
      </c>
      <c r="KV76" s="1">
        <v>66.1025421096695</v>
      </c>
      <c r="KW76" s="1">
        <v>69.3685289758687</v>
      </c>
      <c r="KX76" s="1">
        <v>97.9914108736834</v>
      </c>
      <c r="KY76" s="1">
        <v>114.695010006023</v>
      </c>
      <c r="KZ76" s="1">
        <v>12.9046656455684</v>
      </c>
      <c r="LA76" s="1">
        <v>28.8122205925251</v>
      </c>
      <c r="LB76" s="1">
        <v>38.5959536416202</v>
      </c>
      <c r="LC76" s="1">
        <v>51.4942889450756</v>
      </c>
      <c r="LD76" s="1">
        <v>36.8123255009409</v>
      </c>
      <c r="LE76" s="1">
        <v>81.2000332199435</v>
      </c>
      <c r="LF76" s="1">
        <v>25.442119009389</v>
      </c>
      <c r="LG76" s="1">
        <v>23.4449135018028</v>
      </c>
      <c r="LH76" s="1">
        <v>23.0596027295952</v>
      </c>
      <c r="LI76" s="1">
        <v>10.8194874462034</v>
      </c>
      <c r="LJ76" s="1">
        <v>96.1802271062677</v>
      </c>
      <c r="LK76" s="1">
        <v>206.253213912987</v>
      </c>
      <c r="LL76" s="1">
        <v>33.6985528685812</v>
      </c>
      <c r="LM76" s="1">
        <v>48.6506108713179</v>
      </c>
      <c r="LN76" s="1">
        <v>227.048108316984</v>
      </c>
      <c r="LO76" s="1">
        <v>20.2546959802124</v>
      </c>
      <c r="LP76" s="1">
        <v>164.885602301246</v>
      </c>
      <c r="LQ76" s="1">
        <v>62.4742818750198</v>
      </c>
      <c r="LR76" s="1">
        <v>22.2190909385681</v>
      </c>
      <c r="LS76" s="1">
        <v>24.943589556275</v>
      </c>
      <c r="LT76" s="1">
        <v>15.4727753938685</v>
      </c>
      <c r="LU76" s="1">
        <v>12.8184725197552</v>
      </c>
      <c r="LV76" s="1">
        <v>11.5244521788389</v>
      </c>
      <c r="LW76" s="1">
        <v>41.9520609843653</v>
      </c>
      <c r="LX76" s="1">
        <v>13.2587977685994</v>
      </c>
      <c r="LZ76" s="1">
        <v>187.893112925651</v>
      </c>
      <c r="MA76" s="1">
        <v>24.3801559845565</v>
      </c>
      <c r="MB76" s="1">
        <v>17.242320643108</v>
      </c>
      <c r="MC76" s="1">
        <v>6.22981761608093</v>
      </c>
      <c r="MD76" s="1">
        <v>3.55202163152178</v>
      </c>
      <c r="ME76" s="1">
        <v>13.0922673277012</v>
      </c>
      <c r="MF76" s="1">
        <v>10.8903146104591</v>
      </c>
      <c r="MG76" s="1">
        <v>13.9739563721109</v>
      </c>
      <c r="MH76" s="1">
        <v>18.0782410348054</v>
      </c>
      <c r="MI76" s="1">
        <v>8.33311717605463</v>
      </c>
      <c r="MJ76" s="1">
        <v>10.5690909732472</v>
      </c>
      <c r="MK76" s="1">
        <v>20.7493040709443</v>
      </c>
      <c r="ML76" s="1">
        <v>19.9074603397402</v>
      </c>
      <c r="MM76" s="1">
        <v>16.312347704732</v>
      </c>
    </row>
    <row r="77">
      <c r="A77" s="1">
        <v>2020.0</v>
      </c>
      <c r="B77" s="1">
        <v>4.0</v>
      </c>
      <c r="C77" s="1">
        <v>66.105273180311</v>
      </c>
      <c r="D77" s="1">
        <v>65.6638950551991</v>
      </c>
      <c r="E77" s="1">
        <v>81.8103565279004</v>
      </c>
      <c r="F77" s="1">
        <v>160.255895764333</v>
      </c>
      <c r="G77" s="1">
        <v>329.689760480608</v>
      </c>
      <c r="H77" s="1">
        <v>91.6778898727965</v>
      </c>
      <c r="I77" s="1">
        <v>31.8216335722825</v>
      </c>
      <c r="J77" s="1">
        <v>125.462341035743</v>
      </c>
      <c r="K77" s="1">
        <v>166.782143365769</v>
      </c>
      <c r="L77" s="1">
        <v>64.7879659580496</v>
      </c>
      <c r="M77" s="1">
        <v>69.1139013673589</v>
      </c>
      <c r="N77" s="1">
        <v>11.4074775508671</v>
      </c>
      <c r="O77" s="1">
        <v>31.9548983371837</v>
      </c>
      <c r="P77" s="1">
        <v>21.0625230185203</v>
      </c>
      <c r="Q77" s="1">
        <v>96.0929429912599</v>
      </c>
      <c r="R77" s="1">
        <v>99.6745234898158</v>
      </c>
      <c r="S77" s="1">
        <v>87.1272487233956</v>
      </c>
      <c r="T77" s="1">
        <v>88.9504372709337</v>
      </c>
      <c r="U77" s="1">
        <v>47.5595749516745</v>
      </c>
      <c r="V77" s="1">
        <v>74.4486283130474</v>
      </c>
      <c r="W77" s="1">
        <v>193.87994631507</v>
      </c>
      <c r="X77" s="1">
        <v>98.4895073534417</v>
      </c>
      <c r="Y77" s="1">
        <v>212.995639427436</v>
      </c>
      <c r="Z77" s="1">
        <v>111.120416913714</v>
      </c>
      <c r="AA77" s="1">
        <v>170.620032443123</v>
      </c>
      <c r="AB77" s="1">
        <v>7.57083964657841</v>
      </c>
      <c r="AC77" s="1">
        <v>189.242723305055</v>
      </c>
      <c r="AD77" s="1">
        <v>19.2286394061854</v>
      </c>
      <c r="AE77" s="1">
        <v>58.8811905270531</v>
      </c>
      <c r="AF77" s="1">
        <v>133.082098065998</v>
      </c>
      <c r="AG77" s="1">
        <v>98.6539958643035</v>
      </c>
      <c r="AH77" s="1">
        <v>80.3384709972266</v>
      </c>
      <c r="AI77" s="1">
        <v>952.276904878162</v>
      </c>
      <c r="AJ77" s="1">
        <v>139.945000058129</v>
      </c>
      <c r="AK77" s="1">
        <v>20.0159319217646</v>
      </c>
      <c r="AL77" s="1">
        <v>79.8288066948996</v>
      </c>
      <c r="AM77" s="1">
        <v>55.882181916807</v>
      </c>
      <c r="AN77" s="1">
        <v>229.135513158096</v>
      </c>
      <c r="AO77" s="1">
        <v>13.2225547538561</v>
      </c>
      <c r="AP77" s="1">
        <v>55.930602588595</v>
      </c>
      <c r="AQ77" s="1">
        <v>313.186666579474</v>
      </c>
      <c r="AR77" s="1">
        <v>30.8051948869641</v>
      </c>
      <c r="AS77" s="2">
        <v>1378.21651889951</v>
      </c>
      <c r="AT77" s="1">
        <v>412.437680163175</v>
      </c>
      <c r="AU77" s="1">
        <v>50.0295069494235</v>
      </c>
      <c r="AV77" s="1">
        <v>187.08166721889</v>
      </c>
      <c r="AW77" s="1">
        <v>35.1954763503302</v>
      </c>
      <c r="AX77" s="1">
        <v>21.2533324682918</v>
      </c>
      <c r="AY77" s="1">
        <v>74.0557289562965</v>
      </c>
      <c r="AZ77" s="1">
        <v>36.3964696146281</v>
      </c>
      <c r="BA77" s="1">
        <v>26.9847887869307</v>
      </c>
      <c r="BB77" s="1">
        <v>43.2269051420764</v>
      </c>
      <c r="BC77" s="1">
        <v>104.778925696151</v>
      </c>
      <c r="BD77" s="1">
        <v>102.874499467385</v>
      </c>
      <c r="BE77" s="1">
        <v>41.4338094620478</v>
      </c>
      <c r="BF77" s="1">
        <v>128.232960335843</v>
      </c>
      <c r="BG77" s="1">
        <v>12.0471429257166</v>
      </c>
      <c r="BH77" s="1">
        <v>25.0302949813977</v>
      </c>
      <c r="BI77" s="1">
        <v>63.4799000249105</v>
      </c>
      <c r="BJ77" s="1">
        <v>171.441925700441</v>
      </c>
      <c r="BK77" s="1">
        <v>69.5191808367221</v>
      </c>
      <c r="BL77" s="1">
        <v>62.8758053310675</v>
      </c>
      <c r="BM77" s="1">
        <v>163.136352025064</v>
      </c>
      <c r="BN77" s="1">
        <v>32.5147855618126</v>
      </c>
      <c r="BO77" s="1">
        <v>148.707776516075</v>
      </c>
      <c r="BP77" s="1">
        <v>15.5991666430519</v>
      </c>
      <c r="BQ77" s="1">
        <v>129.984932172837</v>
      </c>
      <c r="BR77" s="1">
        <v>51.3312504177012</v>
      </c>
      <c r="BS77" s="1">
        <v>14.2161863145263</v>
      </c>
      <c r="BT77" s="1">
        <v>49.9288699660806</v>
      </c>
      <c r="BU77" s="1">
        <v>29.2261400225612</v>
      </c>
      <c r="BV77" s="1">
        <v>280.687834272481</v>
      </c>
      <c r="BW77" s="1">
        <v>42.3415662796085</v>
      </c>
      <c r="BX77" s="1">
        <v>151.232207123852</v>
      </c>
      <c r="BY77" s="1">
        <v>35.8901480381234</v>
      </c>
      <c r="BZ77" s="1">
        <v>19.430511226213</v>
      </c>
      <c r="CA77" s="1">
        <v>42.3584638581521</v>
      </c>
      <c r="CB77" s="1">
        <v>48.0707261687506</v>
      </c>
      <c r="CC77" s="1">
        <v>51.7431210404422</v>
      </c>
      <c r="CD77" s="1">
        <v>67.7476059310328</v>
      </c>
      <c r="CE77" s="1">
        <v>62.9649439991068</v>
      </c>
      <c r="CF77" s="1">
        <v>23.4250487266094</v>
      </c>
      <c r="CG77" s="1">
        <v>130.766829608949</v>
      </c>
      <c r="CH77" s="1">
        <v>31.8712873487373</v>
      </c>
      <c r="CI77" s="1">
        <v>162.444149749986</v>
      </c>
      <c r="CJ77" s="1">
        <v>84.9439954865257</v>
      </c>
      <c r="CK77" s="1">
        <v>37.4923787405991</v>
      </c>
      <c r="CL77" s="1">
        <v>131.964316511407</v>
      </c>
      <c r="CM77" s="1">
        <v>101.349628875744</v>
      </c>
      <c r="CN77" s="1">
        <v>77.2800000508626</v>
      </c>
      <c r="CO77" s="1">
        <v>81.6467398438823</v>
      </c>
      <c r="CP77" s="1">
        <v>54.298703865011</v>
      </c>
      <c r="CQ77" s="1">
        <v>73.6058045424077</v>
      </c>
      <c r="CR77" s="1">
        <v>70.2081838278577</v>
      </c>
      <c r="CS77" s="1">
        <v>74.9042854309082</v>
      </c>
      <c r="CT77" s="1">
        <v>7.14804854204737</v>
      </c>
      <c r="CU77" s="1">
        <v>107.966380763919</v>
      </c>
      <c r="CV77" s="1">
        <v>32.638289427113</v>
      </c>
      <c r="CW77" s="1">
        <v>164.419049823433</v>
      </c>
      <c r="CX77" s="1">
        <v>69.9913912140247</v>
      </c>
      <c r="CY77" s="1">
        <v>121.364255257257</v>
      </c>
      <c r="CZ77" s="1">
        <v>46.8555346798048</v>
      </c>
      <c r="DA77" s="1">
        <v>154.510954772713</v>
      </c>
      <c r="DB77" s="1">
        <v>46.6225945185324</v>
      </c>
      <c r="DC77" s="1">
        <v>46.0331796278241</v>
      </c>
      <c r="DD77" s="1">
        <v>33.2583781580154</v>
      </c>
      <c r="DE77" s="1">
        <v>53.3474023020237</v>
      </c>
      <c r="DF77" s="1">
        <v>72.1212946135234</v>
      </c>
      <c r="DG77" s="1">
        <v>72.0451822002216</v>
      </c>
      <c r="DH77" s="1">
        <v>37.9382070440425</v>
      </c>
      <c r="DI77" s="1">
        <v>70.0186502365839</v>
      </c>
      <c r="DJ77" s="1">
        <v>22.1722686229885</v>
      </c>
      <c r="DK77" s="1">
        <v>66.3609387900548</v>
      </c>
      <c r="DL77" s="1">
        <v>61.1123808906192</v>
      </c>
      <c r="DM77" s="1">
        <v>4.0345064206232</v>
      </c>
      <c r="DN77" s="1">
        <v>30.069912047605</v>
      </c>
      <c r="DO77" s="1">
        <v>7.45071566674832</v>
      </c>
      <c r="DP77" s="1">
        <v>112.169022189331</v>
      </c>
      <c r="DQ77" s="1">
        <v>34.8919803084292</v>
      </c>
      <c r="DR77" s="1">
        <v>122.311905088879</v>
      </c>
      <c r="DS77" s="1">
        <v>112.213993400732</v>
      </c>
      <c r="DT77" s="1">
        <v>13.7313006064989</v>
      </c>
      <c r="DU77" s="1">
        <v>75.0980065044149</v>
      </c>
      <c r="DV77" s="1">
        <v>23.8840903974387</v>
      </c>
      <c r="DW77" s="1">
        <v>119.651823196988</v>
      </c>
      <c r="DX77" s="1">
        <v>33.1622176418927</v>
      </c>
      <c r="DY77" s="1">
        <v>64.4486461116826</v>
      </c>
      <c r="DZ77" s="1">
        <v>49.9893185333954</v>
      </c>
      <c r="EA77" s="1">
        <v>17.6962275583312</v>
      </c>
      <c r="EB77" s="1">
        <v>21.0933236383347</v>
      </c>
      <c r="EC77" s="1">
        <v>61.3314421520196</v>
      </c>
      <c r="ED77" s="1">
        <v>63.1353235107029</v>
      </c>
      <c r="EE77" s="1">
        <v>70.1553067528606</v>
      </c>
      <c r="EF77" s="1">
        <v>154.523281413258</v>
      </c>
      <c r="EG77" s="1">
        <v>252.889015578378</v>
      </c>
      <c r="EH77" s="1">
        <v>7.64273475027726</v>
      </c>
      <c r="EI77" s="1">
        <v>60.9798198638241</v>
      </c>
      <c r="EJ77" s="1">
        <v>6.54725288183388</v>
      </c>
      <c r="EK77" s="1">
        <v>179.573944138174</v>
      </c>
      <c r="EL77" s="1">
        <v>36.1927740045397</v>
      </c>
      <c r="EM77" s="1">
        <v>33.5902919864799</v>
      </c>
      <c r="EN77" s="1">
        <v>123.937303089328</v>
      </c>
      <c r="EO77" s="1">
        <v>13.1564151576693</v>
      </c>
      <c r="EP77" s="1">
        <v>42.2404494884026</v>
      </c>
      <c r="EQ77" s="1">
        <v>9.69097239244214</v>
      </c>
      <c r="ER77" s="1">
        <v>126.1377566581</v>
      </c>
      <c r="ES77" s="1">
        <v>336.588595377872</v>
      </c>
      <c r="ET77" s="1">
        <v>91.0210509497618</v>
      </c>
      <c r="EU77" s="1">
        <v>81.6522583406515</v>
      </c>
      <c r="EV77" s="1">
        <v>104.809011037848</v>
      </c>
      <c r="EW77" s="1">
        <v>51.6922958334584</v>
      </c>
      <c r="EX77" s="1">
        <v>244.914385054511</v>
      </c>
      <c r="EY77" s="1">
        <v>24.4118527999624</v>
      </c>
      <c r="EZ77" s="1">
        <v>12.6843406518953</v>
      </c>
      <c r="FA77" s="1">
        <v>26.2087381073552</v>
      </c>
      <c r="FB77" s="1">
        <v>19.3180476791197</v>
      </c>
      <c r="FC77" s="1">
        <v>167.496507553827</v>
      </c>
      <c r="FD77" s="1">
        <v>138.617388366828</v>
      </c>
      <c r="FE77" s="1">
        <v>7.11058079911454</v>
      </c>
      <c r="FF77" s="1">
        <v>25.5857314593553</v>
      </c>
      <c r="FG77" s="1">
        <v>127.491064880166</v>
      </c>
      <c r="FH77" s="1">
        <v>19.3107752696085</v>
      </c>
      <c r="FI77" s="1">
        <v>80.7037841655055</v>
      </c>
      <c r="FJ77" s="1">
        <v>50.598842323101</v>
      </c>
      <c r="FK77" s="1">
        <v>8.50973912819375</v>
      </c>
      <c r="FL77" s="1">
        <v>7.70458357779246</v>
      </c>
      <c r="FM77" s="1">
        <v>145.376429161483</v>
      </c>
      <c r="FN77" s="1">
        <v>115.658177258533</v>
      </c>
      <c r="FO77" s="1">
        <v>10.7062683202114</v>
      </c>
      <c r="FP77" s="1">
        <v>63.3333334241594</v>
      </c>
      <c r="FQ77" s="1">
        <v>40.0995200194069</v>
      </c>
      <c r="FR77" s="1">
        <v>28.8124998620354</v>
      </c>
      <c r="FS77" s="1">
        <v>34.2677669391057</v>
      </c>
      <c r="FT77" s="1">
        <v>38.0942333771721</v>
      </c>
      <c r="FU77" s="1">
        <v>121.295721879435</v>
      </c>
      <c r="FV77" s="1">
        <v>141.908267379364</v>
      </c>
      <c r="FW77" s="1">
        <v>328.453234945378</v>
      </c>
      <c r="FX77" s="1">
        <v>86.5309764310025</v>
      </c>
      <c r="FY77" s="1">
        <v>21.1054766181714</v>
      </c>
      <c r="FZ77" s="1">
        <v>30.2982225897475</v>
      </c>
      <c r="GA77" s="1">
        <v>38.9285459929846</v>
      </c>
      <c r="GB77" s="1">
        <v>251.835297163046</v>
      </c>
      <c r="GC77" s="1">
        <v>77.3774969710213</v>
      </c>
      <c r="GD77" s="1">
        <v>35.649374838123</v>
      </c>
      <c r="GE77" s="1">
        <v>160.206666124668</v>
      </c>
      <c r="GF77" s="1">
        <v>35.9580503955439</v>
      </c>
      <c r="GG77" s="1">
        <v>131.647092155333</v>
      </c>
      <c r="GH77" s="1">
        <v>224.167397284244</v>
      </c>
      <c r="GI77" s="1">
        <v>46.436745933712</v>
      </c>
      <c r="GJ77" s="1">
        <v>85.0174719419216</v>
      </c>
      <c r="GK77" s="1">
        <v>27.6295605750225</v>
      </c>
      <c r="GL77" s="1">
        <v>78.7114284152076</v>
      </c>
      <c r="GM77" s="1">
        <v>69.4458188747085</v>
      </c>
      <c r="GN77" s="1">
        <v>86.5287148070297</v>
      </c>
      <c r="GO77" s="1">
        <v>100.41794335298</v>
      </c>
      <c r="GP77" s="1">
        <v>29.8409522374471</v>
      </c>
      <c r="GQ77" s="1">
        <v>26.8556096591946</v>
      </c>
      <c r="GR77" s="1">
        <v>10.4499386905147</v>
      </c>
      <c r="GS77" s="1">
        <v>21.4478603753186</v>
      </c>
      <c r="GT77" s="1">
        <v>66.4369260733981</v>
      </c>
      <c r="GU77" s="1">
        <v>32.5321976172423</v>
      </c>
      <c r="GV77" s="1">
        <v>162.205631200031</v>
      </c>
      <c r="GW77" s="1">
        <v>137.546818166714</v>
      </c>
      <c r="GX77" s="1">
        <v>90.0666961311165</v>
      </c>
      <c r="GY77" s="1">
        <v>44.1129498744506</v>
      </c>
      <c r="GZ77" s="1">
        <v>32.7041781176278</v>
      </c>
      <c r="HA77" s="1">
        <v>52.8904418783181</v>
      </c>
      <c r="HB77" s="1">
        <v>48.5591600749491</v>
      </c>
      <c r="HC77" s="1">
        <v>403.499760945638</v>
      </c>
      <c r="HD77" s="1">
        <v>21.4891695598405</v>
      </c>
      <c r="HE77" s="1">
        <v>81.3590867978494</v>
      </c>
      <c r="HF77" s="1">
        <v>309.730434314987</v>
      </c>
      <c r="HG77" s="1">
        <v>25.8705037710286</v>
      </c>
      <c r="HH77" s="1">
        <v>142.055460885568</v>
      </c>
      <c r="HI77" s="1">
        <v>36.3340593097576</v>
      </c>
      <c r="HJ77" s="1">
        <v>68.4815645856145</v>
      </c>
      <c r="HK77" s="1">
        <v>34.6053807817118</v>
      </c>
      <c r="HL77" s="1">
        <v>6.90723106984194</v>
      </c>
      <c r="HM77" s="1">
        <v>8.593172720389</v>
      </c>
      <c r="HN77" s="1">
        <v>19.429805740722</v>
      </c>
      <c r="HO77" s="1">
        <v>45.4239720288331</v>
      </c>
      <c r="HP77" s="1">
        <v>48.6668733493336</v>
      </c>
      <c r="HQ77" s="1">
        <v>354.186430431548</v>
      </c>
      <c r="HR77" s="1">
        <v>13.3477933321043</v>
      </c>
      <c r="HS77" s="1">
        <v>57.2586839048511</v>
      </c>
      <c r="HT77" s="1">
        <v>36.8136000374679</v>
      </c>
      <c r="HU77" s="1">
        <v>42.6392586882342</v>
      </c>
      <c r="HV77" s="1">
        <v>114.888390419093</v>
      </c>
      <c r="HW77" s="1">
        <v>27.2171312342137</v>
      </c>
      <c r="HX77" s="1">
        <v>25.3952311813494</v>
      </c>
      <c r="HY77" s="1">
        <v>103.930808506811</v>
      </c>
      <c r="HZ77" s="1">
        <v>71.630081564382</v>
      </c>
      <c r="IA77" s="1">
        <v>126.222885363083</v>
      </c>
      <c r="IB77" s="1">
        <v>23.3911410377494</v>
      </c>
      <c r="IC77" s="1">
        <v>75.956222554052</v>
      </c>
      <c r="ID77" s="1">
        <v>58.0273319241474</v>
      </c>
      <c r="IE77" s="1">
        <v>82.5551706932387</v>
      </c>
      <c r="IF77" s="1">
        <v>29.2346926353574</v>
      </c>
      <c r="IG77" s="1">
        <v>62.4097744112166</v>
      </c>
      <c r="IH77" s="1">
        <v>82.6754517061324</v>
      </c>
      <c r="II77" s="1">
        <v>20.5003960665165</v>
      </c>
      <c r="IJ77" s="1">
        <v>43.0392984625578</v>
      </c>
      <c r="IK77" s="1">
        <v>159.604994678982</v>
      </c>
      <c r="IL77" s="1">
        <v>48.9100213350776</v>
      </c>
      <c r="IM77" s="1">
        <v>33.0836401584798</v>
      </c>
      <c r="IN77" s="1">
        <v>66.4866490141769</v>
      </c>
      <c r="IO77" s="1">
        <v>528.426433018276</v>
      </c>
      <c r="IP77" s="1">
        <v>7.93227923075147</v>
      </c>
      <c r="IQ77" s="1">
        <v>65.6888392631822</v>
      </c>
      <c r="IR77" s="1">
        <v>153.451194083165</v>
      </c>
      <c r="IS77" s="1">
        <v>307.919691343759</v>
      </c>
      <c r="IT77" s="1">
        <v>83.2659251040122</v>
      </c>
      <c r="IU77" s="1">
        <v>72.1978093697202</v>
      </c>
      <c r="IV77" s="1">
        <v>65.6880451637077</v>
      </c>
      <c r="IW77" s="1">
        <v>33.408444057671</v>
      </c>
      <c r="IX77" s="1">
        <v>155.907958288801</v>
      </c>
      <c r="IY77" s="1">
        <v>99.7783238333127</v>
      </c>
      <c r="IZ77" s="1">
        <v>14.2002350520388</v>
      </c>
      <c r="JA77" s="1">
        <v>101.121235313669</v>
      </c>
      <c r="JB77" s="1">
        <v>46.5423931200685</v>
      </c>
      <c r="JC77" s="1">
        <v>43.9355184553285</v>
      </c>
      <c r="JD77" s="1">
        <v>260.536838888816</v>
      </c>
      <c r="JE77" s="1">
        <v>51.9224060934762</v>
      </c>
      <c r="JF77" s="1">
        <v>49.7032813411345</v>
      </c>
      <c r="JG77" s="1">
        <v>41.5161727581396</v>
      </c>
      <c r="JH77" s="1">
        <v>145.254512638262</v>
      </c>
      <c r="JI77" s="1">
        <v>95.2644956379688</v>
      </c>
      <c r="JJ77" s="1">
        <v>166.75635111369</v>
      </c>
      <c r="JK77" s="1">
        <v>43.1061445471597</v>
      </c>
      <c r="JL77" s="1">
        <v>15.8624022111214</v>
      </c>
      <c r="JM77" s="1">
        <v>39.1374952258603</v>
      </c>
      <c r="JN77" s="1">
        <v>62.5917560441518</v>
      </c>
      <c r="JO77" s="1">
        <v>93.8278813784</v>
      </c>
      <c r="JP77" s="1">
        <v>44.5232436551691</v>
      </c>
      <c r="JQ77" s="1">
        <v>313.457079250023</v>
      </c>
      <c r="JR77" s="1">
        <v>12.7295679961461</v>
      </c>
      <c r="JS77" s="1">
        <v>85.1998725282282</v>
      </c>
      <c r="JT77" s="1">
        <v>91.9209191125258</v>
      </c>
      <c r="JU77" s="1">
        <v>52.1969793452074</v>
      </c>
      <c r="JV77" s="1">
        <v>95.9706389243845</v>
      </c>
      <c r="JW77" s="1">
        <v>26.9171500214328</v>
      </c>
      <c r="JX77" s="1">
        <v>253.408406333002</v>
      </c>
      <c r="JY77" s="1">
        <v>134.723454054289</v>
      </c>
      <c r="JZ77" s="1">
        <v>83.081665695222</v>
      </c>
      <c r="KA77" s="1">
        <v>28.2793778424605</v>
      </c>
      <c r="KB77" s="1">
        <v>162.311796567896</v>
      </c>
      <c r="KC77" s="1">
        <v>41.1393412862448</v>
      </c>
      <c r="KD77" s="1">
        <v>103.992776267525</v>
      </c>
      <c r="KE77" s="1">
        <v>201.656429109119</v>
      </c>
      <c r="KF77" s="1">
        <v>257.135951814197</v>
      </c>
      <c r="KG77" s="1">
        <v>24.1848705322517</v>
      </c>
      <c r="KH77" s="1">
        <v>43.3117844665649</v>
      </c>
      <c r="KI77" s="1">
        <v>189.983095441546</v>
      </c>
      <c r="KJ77" s="1">
        <v>33.3469055628508</v>
      </c>
      <c r="KK77" s="1">
        <v>42.2351592658915</v>
      </c>
      <c r="KL77" s="1">
        <v>80.0698137190258</v>
      </c>
      <c r="KM77" s="1">
        <v>40.1247051576974</v>
      </c>
      <c r="KN77" s="1">
        <v>25.2538439877462</v>
      </c>
      <c r="KO77" s="1">
        <v>89.457942386284</v>
      </c>
      <c r="KP77" s="1">
        <v>12.8355344359256</v>
      </c>
      <c r="KQ77" s="1">
        <v>38.9421856385489</v>
      </c>
      <c r="KR77" s="1">
        <v>16.0373754167282</v>
      </c>
      <c r="KS77" s="1">
        <v>69.5772273686656</v>
      </c>
      <c r="KT77" s="1">
        <v>54.847385855976</v>
      </c>
      <c r="KU77" s="1">
        <v>33.6818546256904</v>
      </c>
      <c r="KV77" s="1">
        <v>64.216034044405</v>
      </c>
      <c r="KW77" s="1">
        <v>72.3898135489113</v>
      </c>
      <c r="KX77" s="1">
        <v>102.172647409322</v>
      </c>
      <c r="KY77" s="1">
        <v>119.874402897864</v>
      </c>
      <c r="KZ77" s="1">
        <v>14.585424855931</v>
      </c>
      <c r="LA77" s="1">
        <v>24.5840748534408</v>
      </c>
      <c r="LB77" s="1">
        <v>37.5630382575396</v>
      </c>
      <c r="LC77" s="1">
        <v>47.2279519251486</v>
      </c>
      <c r="LD77" s="1">
        <v>37.1323161900285</v>
      </c>
      <c r="LE77" s="1">
        <v>80.6489114178072</v>
      </c>
      <c r="LF77" s="1">
        <v>24.3640694249476</v>
      </c>
      <c r="LG77" s="1">
        <v>25.7083229633075</v>
      </c>
      <c r="LH77" s="1">
        <v>23.6041805966394</v>
      </c>
      <c r="LI77" s="1">
        <v>10.6460620339019</v>
      </c>
      <c r="LJ77" s="1">
        <v>96.1285718282064</v>
      </c>
      <c r="LK77" s="1">
        <v>198.817533651005</v>
      </c>
      <c r="LL77" s="1">
        <v>31.4378920615296</v>
      </c>
      <c r="LM77" s="1">
        <v>42.7636817088811</v>
      </c>
      <c r="LN77" s="1">
        <v>235.381065120144</v>
      </c>
      <c r="LO77" s="1">
        <v>22.6803354980385</v>
      </c>
      <c r="LP77" s="1">
        <v>176.388346724066</v>
      </c>
      <c r="LQ77" s="1">
        <v>63.2289684708553</v>
      </c>
      <c r="LR77" s="1">
        <v>21.2735714231219</v>
      </c>
      <c r="LS77" s="1">
        <v>22.9128253952464</v>
      </c>
      <c r="LT77" s="1">
        <v>14.3254974148653</v>
      </c>
      <c r="LU77" s="1">
        <v>15.3833045857774</v>
      </c>
      <c r="LV77" s="1">
        <v>11.0127991115588</v>
      </c>
      <c r="LW77" s="1">
        <v>43.9416056499456</v>
      </c>
      <c r="LX77" s="1">
        <v>12.4977144080446</v>
      </c>
      <c r="LZ77" s="1">
        <v>182.040510447051</v>
      </c>
      <c r="MA77" s="1">
        <v>23.0719376530227</v>
      </c>
      <c r="MB77" s="1">
        <v>13.4215312412051</v>
      </c>
      <c r="MC77" s="1">
        <v>5.81424202527999</v>
      </c>
      <c r="MD77" s="1">
        <v>3.2754166050537</v>
      </c>
      <c r="ME77" s="1">
        <v>13.2786692132042</v>
      </c>
      <c r="MF77" s="1">
        <v>10.3960155010503</v>
      </c>
      <c r="MG77" s="1">
        <v>11.8602861382232</v>
      </c>
      <c r="MH77" s="1">
        <v>13.0555107388984</v>
      </c>
      <c r="MI77" s="1">
        <v>8.02056313015084</v>
      </c>
      <c r="MJ77" s="1">
        <v>9.65880958239238</v>
      </c>
      <c r="MK77" s="1">
        <v>17.5924340584287</v>
      </c>
      <c r="ML77" s="1">
        <v>15.9026003377807</v>
      </c>
      <c r="MM77" s="1">
        <v>14.1985789221118</v>
      </c>
    </row>
    <row r="78">
      <c r="A78" s="1">
        <v>2020.0</v>
      </c>
      <c r="B78" s="1">
        <v>5.0</v>
      </c>
      <c r="C78" s="1">
        <v>75.3309299581849</v>
      </c>
      <c r="D78" s="1">
        <v>72.9218341176665</v>
      </c>
      <c r="E78" s="1">
        <v>84.2927998251099</v>
      </c>
      <c r="F78" s="1">
        <v>176.965528923128</v>
      </c>
      <c r="G78" s="1">
        <v>367.999251556396</v>
      </c>
      <c r="H78" s="1">
        <v>99.427176038129</v>
      </c>
      <c r="I78" s="1">
        <v>31.5813084170973</v>
      </c>
      <c r="J78" s="1">
        <v>127.103015977194</v>
      </c>
      <c r="K78" s="1">
        <v>187.793000411987</v>
      </c>
      <c r="L78" s="1">
        <v>61.6464186396367</v>
      </c>
      <c r="M78" s="1">
        <v>67.6573845676997</v>
      </c>
      <c r="N78" s="1">
        <v>10.9348501203921</v>
      </c>
      <c r="O78" s="1">
        <v>31.3499652115633</v>
      </c>
      <c r="P78" s="1">
        <v>24.1695859371617</v>
      </c>
      <c r="Q78" s="1">
        <v>90.8545066550693</v>
      </c>
      <c r="R78" s="1">
        <v>99.41725025177</v>
      </c>
      <c r="S78" s="1">
        <v>87.0373871160717</v>
      </c>
      <c r="T78" s="1">
        <v>91.6855830740797</v>
      </c>
      <c r="U78" s="1">
        <v>50.8953043798329</v>
      </c>
      <c r="V78" s="1">
        <v>81.3168802579431</v>
      </c>
      <c r="W78" s="1">
        <v>201.339894157059</v>
      </c>
      <c r="X78" s="1">
        <v>116.321229686135</v>
      </c>
      <c r="Y78" s="1">
        <v>209.63172482024</v>
      </c>
      <c r="Z78" s="1">
        <v>119.633025169373</v>
      </c>
      <c r="AA78" s="1">
        <v>183.599389483395</v>
      </c>
      <c r="AB78" s="1">
        <v>10.7063302003066</v>
      </c>
      <c r="AC78" s="1">
        <v>206.988818490299</v>
      </c>
      <c r="AD78" s="1">
        <v>21.1027616431247</v>
      </c>
      <c r="AE78" s="1">
        <v>68.7495000839233</v>
      </c>
      <c r="AF78" s="1">
        <v>133.239889617966</v>
      </c>
      <c r="AG78" s="1">
        <v>98.903355224608</v>
      </c>
      <c r="AH78" s="1">
        <v>83.2186211126922</v>
      </c>
      <c r="AI78" s="2">
        <v>1075.96574401855</v>
      </c>
      <c r="AJ78" s="1">
        <v>133.388751411438</v>
      </c>
      <c r="AK78" s="1">
        <v>20.4499530443022</v>
      </c>
      <c r="AL78" s="1">
        <v>79.3527348159005</v>
      </c>
      <c r="AM78" s="1">
        <v>65.2417252235904</v>
      </c>
      <c r="AN78" s="1">
        <v>230.22006796772</v>
      </c>
      <c r="AO78" s="1">
        <v>14.713243960612</v>
      </c>
      <c r="AP78" s="1">
        <v>60.7500969235549</v>
      </c>
      <c r="AQ78" s="1">
        <v>308.781998443604</v>
      </c>
      <c r="AR78" s="1">
        <v>30.248760084946</v>
      </c>
      <c r="AS78" s="2">
        <v>1490.87992184427</v>
      </c>
      <c r="AT78" s="1">
        <v>446.754344735266</v>
      </c>
      <c r="AU78" s="1">
        <v>52.006745011617</v>
      </c>
      <c r="AV78" s="1">
        <v>176.740501022339</v>
      </c>
      <c r="AW78" s="1">
        <v>36.49375</v>
      </c>
      <c r="AX78" s="1">
        <v>23.889262357677</v>
      </c>
      <c r="AY78" s="1">
        <v>65.6732357699983</v>
      </c>
      <c r="AZ78" s="1">
        <v>38.0290565945226</v>
      </c>
      <c r="BA78" s="1">
        <v>27.8167972523022</v>
      </c>
      <c r="BB78" s="1">
        <v>44.2518816740083</v>
      </c>
      <c r="BC78" s="1">
        <v>101.61185243846</v>
      </c>
      <c r="BD78" s="1">
        <v>97.8991795738367</v>
      </c>
      <c r="BE78" s="1">
        <v>40.0332500457764</v>
      </c>
      <c r="BF78" s="1">
        <v>127.987512090668</v>
      </c>
      <c r="BG78" s="1">
        <v>14.2532499551773</v>
      </c>
      <c r="BH78" s="1">
        <v>24.4161824282368</v>
      </c>
      <c r="BI78" s="1">
        <v>66.4446301125119</v>
      </c>
      <c r="BJ78" s="1">
        <v>177.464683803643</v>
      </c>
      <c r="BK78" s="1">
        <v>49.2278387033003</v>
      </c>
      <c r="BL78" s="1">
        <v>62.3436298647629</v>
      </c>
      <c r="BM78" s="1">
        <v>177.535088344666</v>
      </c>
      <c r="BN78" s="1">
        <v>33.0253265830369</v>
      </c>
      <c r="BO78" s="1">
        <v>147.049790983378</v>
      </c>
      <c r="BP78" s="1">
        <v>19.0893349170685</v>
      </c>
      <c r="BQ78" s="1">
        <v>141.212452908919</v>
      </c>
      <c r="BR78" s="1">
        <v>48.4355203845743</v>
      </c>
      <c r="BS78" s="1">
        <v>15.2524833537231</v>
      </c>
      <c r="BT78" s="1">
        <v>57.0080083207027</v>
      </c>
      <c r="BU78" s="1">
        <v>35.6071269330156</v>
      </c>
      <c r="BV78" s="1">
        <v>281.405214510246</v>
      </c>
      <c r="BW78" s="1">
        <v>43.3546049727546</v>
      </c>
      <c r="BX78" s="1">
        <v>171.236072356783</v>
      </c>
      <c r="BY78" s="1">
        <v>37.782934545128</v>
      </c>
      <c r="BZ78" s="1">
        <v>20.846910114621</v>
      </c>
      <c r="CA78" s="1">
        <v>49.5375926074301</v>
      </c>
      <c r="CB78" s="1">
        <v>50.3459509848138</v>
      </c>
      <c r="CC78" s="1">
        <v>54.3279649268501</v>
      </c>
      <c r="CD78" s="1">
        <v>74.8833122378884</v>
      </c>
      <c r="CE78" s="1">
        <v>64.5938610566599</v>
      </c>
      <c r="CF78" s="1">
        <v>22.2007143598538</v>
      </c>
      <c r="CG78" s="1">
        <v>129.978636504388</v>
      </c>
      <c r="CH78" s="1">
        <v>37.4139010019318</v>
      </c>
      <c r="CI78" s="1">
        <v>169.118243362842</v>
      </c>
      <c r="CJ78" s="1">
        <v>101.168293266434</v>
      </c>
      <c r="CK78" s="1">
        <v>48.1704936789458</v>
      </c>
      <c r="CL78" s="1">
        <v>140.407190311974</v>
      </c>
      <c r="CM78" s="1">
        <v>109.537068479431</v>
      </c>
      <c r="CN78" s="1">
        <v>80.4997505187988</v>
      </c>
      <c r="CO78" s="1">
        <v>85.1536526473241</v>
      </c>
      <c r="CP78" s="1">
        <v>63.9912853765011</v>
      </c>
      <c r="CQ78" s="1">
        <v>73.9205558857738</v>
      </c>
      <c r="CR78" s="1">
        <v>68.6675249271938</v>
      </c>
      <c r="CS78" s="1">
        <v>79.3292503356934</v>
      </c>
      <c r="CT78" s="1">
        <v>9.11784579566865</v>
      </c>
      <c r="CU78" s="1">
        <v>114.736096499144</v>
      </c>
      <c r="CV78" s="1">
        <v>38.7899188684893</v>
      </c>
      <c r="CW78" s="1">
        <v>188.760864934236</v>
      </c>
      <c r="CX78" s="1">
        <v>61.6784889086876</v>
      </c>
      <c r="CY78" s="1">
        <v>141.878602266456</v>
      </c>
      <c r="CZ78" s="1">
        <v>45.9794874100188</v>
      </c>
      <c r="DA78" s="1">
        <v>165.975175806816</v>
      </c>
      <c r="DB78" s="1">
        <v>54.1546957652003</v>
      </c>
      <c r="DC78" s="1">
        <v>50.4958080926669</v>
      </c>
      <c r="DD78" s="1">
        <v>39.4192442265663</v>
      </c>
      <c r="DE78" s="1">
        <v>50.6071529754297</v>
      </c>
      <c r="DF78" s="1">
        <v>66.8536945917885</v>
      </c>
      <c r="DG78" s="1">
        <v>73.1991880676329</v>
      </c>
      <c r="DH78" s="1">
        <v>38.4243478961612</v>
      </c>
      <c r="DI78" s="1">
        <v>72.3570003509522</v>
      </c>
      <c r="DJ78" s="1">
        <v>22.1233940726286</v>
      </c>
      <c r="DK78" s="1">
        <v>69.2270940652971</v>
      </c>
      <c r="DL78" s="1">
        <v>71.9114999771118</v>
      </c>
      <c r="DM78" s="1">
        <v>4.28574139167154</v>
      </c>
      <c r="DN78" s="1">
        <v>34.2820810607311</v>
      </c>
      <c r="DO78" s="1">
        <v>8.41084147787358</v>
      </c>
      <c r="DP78" s="1">
        <v>108.946424217178</v>
      </c>
      <c r="DQ78" s="1">
        <v>33.4949887379932</v>
      </c>
      <c r="DR78" s="1">
        <v>140.359999465942</v>
      </c>
      <c r="DS78" s="1">
        <v>120.84411617136</v>
      </c>
      <c r="DT78" s="1">
        <v>14.7053310212954</v>
      </c>
      <c r="DU78" s="1">
        <v>81.7120170408294</v>
      </c>
      <c r="DV78" s="1">
        <v>25.0014873064762</v>
      </c>
      <c r="DW78" s="1">
        <v>120.895413777474</v>
      </c>
      <c r="DX78" s="1">
        <v>30.7991735975605</v>
      </c>
      <c r="DY78" s="1">
        <v>63.0306489471685</v>
      </c>
      <c r="DZ78" s="1">
        <v>52.1696781189589</v>
      </c>
      <c r="EA78" s="1">
        <v>18.4315564796418</v>
      </c>
      <c r="EB78" s="1">
        <v>23.3055929390329</v>
      </c>
      <c r="EC78" s="1">
        <v>68.7193241565479</v>
      </c>
      <c r="ED78" s="1">
        <v>67.3975908434326</v>
      </c>
      <c r="EE78" s="1">
        <v>73.527380292824</v>
      </c>
      <c r="EF78" s="1">
        <v>162.896665396435</v>
      </c>
      <c r="EG78" s="1">
        <v>272.154750296348</v>
      </c>
      <c r="EH78" s="1">
        <v>10.0745625872304</v>
      </c>
      <c r="EI78" s="1">
        <v>57.4101902889985</v>
      </c>
      <c r="EJ78" s="1">
        <v>6.65699129783145</v>
      </c>
      <c r="EK78" s="1">
        <v>210.044108521366</v>
      </c>
      <c r="EL78" s="1">
        <v>43.6717900411935</v>
      </c>
      <c r="EM78" s="1">
        <v>32.0226624724525</v>
      </c>
      <c r="EN78" s="1">
        <v>123.756950039286</v>
      </c>
      <c r="EO78" s="1">
        <v>13.3816428769094</v>
      </c>
      <c r="EP78" s="1">
        <v>41.7013940995162</v>
      </c>
      <c r="EQ78" s="1">
        <v>9.74335882350654</v>
      </c>
      <c r="ER78" s="1">
        <v>119.101737191925</v>
      </c>
      <c r="ES78" s="1">
        <v>374.294546813879</v>
      </c>
      <c r="ET78" s="1">
        <v>93.8769154216867</v>
      </c>
      <c r="EU78" s="1">
        <v>87.5869493452261</v>
      </c>
      <c r="EV78" s="1">
        <v>115.075036292814</v>
      </c>
      <c r="EW78" s="1">
        <v>53.6089354113628</v>
      </c>
      <c r="EX78" s="1">
        <v>273.187938887585</v>
      </c>
      <c r="EY78" s="1">
        <v>25.3041828558625</v>
      </c>
      <c r="EZ78" s="1">
        <v>13.6684685155109</v>
      </c>
      <c r="FA78" s="1">
        <v>28.0696622533193</v>
      </c>
      <c r="FB78" s="1">
        <v>18.7816542495998</v>
      </c>
      <c r="FC78" s="1">
        <v>178.337500762939</v>
      </c>
      <c r="FD78" s="1">
        <v>145.506776223327</v>
      </c>
      <c r="FE78" s="1">
        <v>6.27272042039202</v>
      </c>
      <c r="FF78" s="1">
        <v>26.2733689645953</v>
      </c>
      <c r="FG78" s="1">
        <v>129.848595509424</v>
      </c>
      <c r="FH78" s="1">
        <v>20.181956732953</v>
      </c>
      <c r="FI78" s="1">
        <v>80.3169599780548</v>
      </c>
      <c r="FJ78" s="1">
        <v>50.4573334424673</v>
      </c>
      <c r="FK78" s="1">
        <v>8.58720106508132</v>
      </c>
      <c r="FL78" s="1">
        <v>8.75977598840068</v>
      </c>
      <c r="FM78" s="1">
        <v>159.517386721279</v>
      </c>
      <c r="FN78" s="1">
        <v>116.730033827395</v>
      </c>
      <c r="FO78" s="1">
        <v>11.417014544255</v>
      </c>
      <c r="FP78" s="1">
        <v>78.0797504425049</v>
      </c>
      <c r="FQ78" s="1">
        <v>39.1913089674711</v>
      </c>
      <c r="FR78" s="1">
        <v>29.5593433358627</v>
      </c>
      <c r="FS78" s="1">
        <v>30.750279584497</v>
      </c>
      <c r="FT78" s="1">
        <v>49.8145785383645</v>
      </c>
      <c r="FU78" s="1">
        <v>138.300120472696</v>
      </c>
      <c r="FV78" s="1">
        <v>145.99646890732</v>
      </c>
      <c r="FW78" s="1">
        <v>331.708084534955</v>
      </c>
      <c r="FX78" s="1">
        <v>106.446981305935</v>
      </c>
      <c r="FY78" s="1">
        <v>21.0295567035486</v>
      </c>
      <c r="FZ78" s="1">
        <v>26.6374696393357</v>
      </c>
      <c r="GA78" s="1">
        <v>43.4505442368495</v>
      </c>
      <c r="GB78" s="1">
        <v>277.605802835274</v>
      </c>
      <c r="GC78" s="1">
        <v>84.7287395302258</v>
      </c>
      <c r="GD78" s="1">
        <v>39.8974398138123</v>
      </c>
      <c r="GE78" s="1">
        <v>162.773820720202</v>
      </c>
      <c r="GF78" s="1">
        <v>40.6130032409062</v>
      </c>
      <c r="GG78" s="1">
        <v>136.477818929609</v>
      </c>
      <c r="GH78" s="1">
        <v>243.669943872608</v>
      </c>
      <c r="GI78" s="1">
        <v>45.0452375524978</v>
      </c>
      <c r="GJ78" s="1">
        <v>85.2142315392564</v>
      </c>
      <c r="GK78" s="1">
        <v>29.1744778460775</v>
      </c>
      <c r="GL78" s="1">
        <v>83.976000213623</v>
      </c>
      <c r="GM78" s="1">
        <v>77.0627035254947</v>
      </c>
      <c r="GN78" s="1">
        <v>97.0107885093642</v>
      </c>
      <c r="GO78" s="1">
        <v>101.890645162377</v>
      </c>
      <c r="GP78" s="1">
        <v>32.9138752937317</v>
      </c>
      <c r="GQ78" s="1">
        <v>25.4830069337736</v>
      </c>
      <c r="GR78" s="1">
        <v>10.4522515874629</v>
      </c>
      <c r="GS78" s="1">
        <v>28.6597779925225</v>
      </c>
      <c r="GT78" s="1">
        <v>64.288720795767</v>
      </c>
      <c r="GU78" s="1">
        <v>34.6073277897473</v>
      </c>
      <c r="GV78" s="1">
        <v>175.021498568797</v>
      </c>
      <c r="GW78" s="1">
        <v>126.80766197648</v>
      </c>
      <c r="GX78" s="1">
        <v>85.8706050867483</v>
      </c>
      <c r="GY78" s="1">
        <v>45.1047680354231</v>
      </c>
      <c r="GZ78" s="1">
        <v>34.7025494047</v>
      </c>
      <c r="HA78" s="1">
        <v>51.921319782278</v>
      </c>
      <c r="HB78" s="1">
        <v>54.2096968684369</v>
      </c>
      <c r="HC78" s="1">
        <v>433.587249755859</v>
      </c>
      <c r="HD78" s="1">
        <v>19.9199974619049</v>
      </c>
      <c r="HE78" s="1">
        <v>86.1406620541537</v>
      </c>
      <c r="HF78" s="1">
        <v>302.84401904238</v>
      </c>
      <c r="HG78" s="1">
        <v>29.1924062525894</v>
      </c>
      <c r="HH78" s="1">
        <v>156.555100934103</v>
      </c>
      <c r="HI78" s="1">
        <v>38.3797738609392</v>
      </c>
      <c r="HJ78" s="1">
        <v>64.745570586499</v>
      </c>
      <c r="HK78" s="1">
        <v>37.106523696352</v>
      </c>
      <c r="HL78" s="1">
        <v>8.13682938631977</v>
      </c>
      <c r="HM78" s="1">
        <v>10.3716392188241</v>
      </c>
      <c r="HN78" s="1">
        <v>24.379289980608</v>
      </c>
      <c r="HO78" s="1">
        <v>45.033440526151</v>
      </c>
      <c r="HP78" s="1">
        <v>49.1700483639547</v>
      </c>
      <c r="HQ78" s="1">
        <v>400.152499389648</v>
      </c>
      <c r="HR78" s="1">
        <v>13.9503109209543</v>
      </c>
      <c r="HS78" s="1">
        <v>58.8179185708052</v>
      </c>
      <c r="HT78" s="1">
        <v>38.6698349931061</v>
      </c>
      <c r="HU78" s="1">
        <v>41.2483334434183</v>
      </c>
      <c r="HV78" s="1">
        <v>115.282291649049</v>
      </c>
      <c r="HW78" s="1">
        <v>28.9695596674925</v>
      </c>
      <c r="HX78" s="1">
        <v>30.3558501772133</v>
      </c>
      <c r="HY78" s="1">
        <v>101.862389212787</v>
      </c>
      <c r="HZ78" s="1">
        <v>68.2179733241107</v>
      </c>
      <c r="IA78" s="1">
        <v>151.892592196993</v>
      </c>
      <c r="IB78" s="1">
        <v>28.8245558902111</v>
      </c>
      <c r="IC78" s="1">
        <v>77.4288401626367</v>
      </c>
      <c r="ID78" s="1">
        <v>55.2744981845008</v>
      </c>
      <c r="IE78" s="1">
        <v>87.3339014490501</v>
      </c>
      <c r="IF78" s="1">
        <v>33.1897234869183</v>
      </c>
      <c r="IG78" s="1">
        <v>60.2943230086727</v>
      </c>
      <c r="IH78" s="1">
        <v>85.0693368402225</v>
      </c>
      <c r="II78" s="1">
        <v>20.841259614228</v>
      </c>
      <c r="IJ78" s="1">
        <v>45.3364107784013</v>
      </c>
      <c r="IK78" s="1">
        <v>151.114465902724</v>
      </c>
      <c r="IL78" s="1">
        <v>61.8982433005571</v>
      </c>
      <c r="IM78" s="1">
        <v>33.6281200393557</v>
      </c>
      <c r="IN78" s="1">
        <v>70.8924848076691</v>
      </c>
      <c r="IO78" s="1">
        <v>562.117250061035</v>
      </c>
      <c r="IP78" s="1">
        <v>8.34352307204028</v>
      </c>
      <c r="IQ78" s="1">
        <v>65.8204135757986</v>
      </c>
      <c r="IR78" s="1">
        <v>183.179847167947</v>
      </c>
      <c r="IS78" s="1">
        <v>351.514877043354</v>
      </c>
      <c r="IT78" s="1">
        <v>86.7859249937115</v>
      </c>
      <c r="IU78" s="1">
        <v>75.5990626074876</v>
      </c>
      <c r="IV78" s="1">
        <v>68.8938727472592</v>
      </c>
      <c r="IW78" s="1">
        <v>32.6066027315108</v>
      </c>
      <c r="IX78" s="1">
        <v>178.259096606392</v>
      </c>
      <c r="IY78" s="1">
        <v>98.206709303759</v>
      </c>
      <c r="IZ78" s="1">
        <v>15.6621206210556</v>
      </c>
      <c r="JA78" s="1">
        <v>113.20700563597</v>
      </c>
      <c r="JB78" s="1">
        <v>45.6229251213722</v>
      </c>
      <c r="JC78" s="1">
        <v>43.8955047341636</v>
      </c>
      <c r="JD78" s="1">
        <v>291.956311171712</v>
      </c>
      <c r="JE78" s="1">
        <v>52.9077671083318</v>
      </c>
      <c r="JF78" s="1">
        <v>49.9743057250779</v>
      </c>
      <c r="JG78" s="1">
        <v>41.3705371073708</v>
      </c>
      <c r="JH78" s="1">
        <v>156.03134923882</v>
      </c>
      <c r="JI78" s="1">
        <v>101.38711083539</v>
      </c>
      <c r="JJ78" s="1">
        <v>178.529812513725</v>
      </c>
      <c r="JK78" s="1">
        <v>46.1631569915886</v>
      </c>
      <c r="JL78" s="1">
        <v>15.7645422587579</v>
      </c>
      <c r="JM78" s="1">
        <v>34.1641744493379</v>
      </c>
      <c r="JN78" s="1">
        <v>69.4785598349088</v>
      </c>
      <c r="JO78" s="1">
        <v>105.485043941413</v>
      </c>
      <c r="JP78" s="1">
        <v>46.8286071392736</v>
      </c>
      <c r="JQ78" s="1">
        <v>334.420677691962</v>
      </c>
      <c r="JR78" s="1">
        <v>12.5082160946099</v>
      </c>
      <c r="JS78" s="1">
        <v>94.6368959462418</v>
      </c>
      <c r="JT78" s="1">
        <v>87.6186259643678</v>
      </c>
      <c r="JU78" s="1">
        <v>51.8817612292586</v>
      </c>
      <c r="JV78" s="1">
        <v>100.113619228217</v>
      </c>
      <c r="JW78" s="1">
        <v>26.6145266201472</v>
      </c>
      <c r="JX78" s="1">
        <v>271.675035149562</v>
      </c>
      <c r="JY78" s="1">
        <v>144.47347229812</v>
      </c>
      <c r="JZ78" s="1">
        <v>80.7474737894476</v>
      </c>
      <c r="KA78" s="1">
        <v>27.4592210785091</v>
      </c>
      <c r="KB78" s="1">
        <v>179.566174072981</v>
      </c>
      <c r="KC78" s="1">
        <v>52.8437239766254</v>
      </c>
      <c r="KD78" s="1">
        <v>98.9940000124028</v>
      </c>
      <c r="KE78" s="1">
        <v>212.07799949646</v>
      </c>
      <c r="KF78" s="1">
        <v>276.476499557495</v>
      </c>
      <c r="KG78" s="1">
        <v>26.2081169014459</v>
      </c>
      <c r="KH78" s="1">
        <v>42.2828491198376</v>
      </c>
      <c r="KI78" s="1">
        <v>186.467249679565</v>
      </c>
      <c r="KJ78" s="1">
        <v>31.5776008683634</v>
      </c>
      <c r="KK78" s="1">
        <v>42.0502498626709</v>
      </c>
      <c r="KL78" s="1">
        <v>74.6977963457299</v>
      </c>
      <c r="KM78" s="1">
        <v>39.4351552866742</v>
      </c>
      <c r="KN78" s="1">
        <v>22.8716973943722</v>
      </c>
      <c r="KO78" s="1">
        <v>92.4296600691731</v>
      </c>
      <c r="KP78" s="1">
        <v>14.8034486084237</v>
      </c>
      <c r="KQ78" s="1">
        <v>38.7568508710473</v>
      </c>
      <c r="KR78" s="1">
        <v>16.0088271347335</v>
      </c>
      <c r="KS78" s="1">
        <v>80.2068756973502</v>
      </c>
      <c r="KT78" s="1">
        <v>52.5353340632842</v>
      </c>
      <c r="KU78" s="1">
        <v>35.9807098621872</v>
      </c>
      <c r="KV78" s="1">
        <v>60.0382395125935</v>
      </c>
      <c r="KW78" s="1">
        <v>78.785667024712</v>
      </c>
      <c r="KX78" s="1">
        <v>112.50959159223</v>
      </c>
      <c r="KY78" s="1">
        <v>124.761653330786</v>
      </c>
      <c r="KZ78" s="1">
        <v>17.3186956806832</v>
      </c>
      <c r="LA78" s="1">
        <v>26.255614088759</v>
      </c>
      <c r="LB78" s="1">
        <v>42.1960217940313</v>
      </c>
      <c r="LC78" s="1">
        <v>47.9241197588163</v>
      </c>
      <c r="LD78" s="1">
        <v>38.5713145288514</v>
      </c>
      <c r="LE78" s="1">
        <v>92.833670975721</v>
      </c>
      <c r="LF78" s="1">
        <v>25.9448153949277</v>
      </c>
      <c r="LG78" s="1">
        <v>27.3876280139422</v>
      </c>
      <c r="LH78" s="1">
        <v>27.8573414104638</v>
      </c>
      <c r="LI78" s="1">
        <v>10.2312974202382</v>
      </c>
      <c r="LJ78" s="1">
        <v>103.420750236511</v>
      </c>
      <c r="LK78" s="1">
        <v>202.618350632478</v>
      </c>
      <c r="LL78" s="1">
        <v>30.5260358885664</v>
      </c>
      <c r="LM78" s="1">
        <v>44.3083492014185</v>
      </c>
      <c r="LN78" s="1">
        <v>261.686994831749</v>
      </c>
      <c r="LO78" s="1">
        <v>24.0525865957802</v>
      </c>
      <c r="LP78" s="1">
        <v>215.33369061572</v>
      </c>
      <c r="LQ78" s="1">
        <v>61.7779315149515</v>
      </c>
      <c r="LR78" s="1">
        <v>21.0697499752045</v>
      </c>
      <c r="LS78" s="1">
        <v>24.0600801389361</v>
      </c>
      <c r="LT78" s="1">
        <v>14.3462351633242</v>
      </c>
      <c r="LU78" s="1">
        <v>15.3061950780766</v>
      </c>
      <c r="LV78" s="1">
        <v>11.9084120625613</v>
      </c>
      <c r="LW78" s="1">
        <v>47.1327028131034</v>
      </c>
      <c r="LX78" s="1">
        <v>12.6028360767462</v>
      </c>
      <c r="LZ78" s="1">
        <v>174.593187803517</v>
      </c>
      <c r="MA78" s="1">
        <v>23.0058666801466</v>
      </c>
      <c r="MB78" s="1">
        <v>12.566115260738</v>
      </c>
      <c r="MC78" s="1">
        <v>5.50749886142606</v>
      </c>
      <c r="MD78" s="1">
        <v>3.29162844897727</v>
      </c>
      <c r="ME78" s="1">
        <v>14.1296382456136</v>
      </c>
      <c r="MF78" s="1">
        <v>11.4155683500873</v>
      </c>
      <c r="MG78" s="1">
        <v>13.620745117489</v>
      </c>
      <c r="MH78" s="1">
        <v>13.8844218527721</v>
      </c>
      <c r="MI78" s="1">
        <v>7.93017159978472</v>
      </c>
      <c r="MJ78" s="1">
        <v>8.8477499127388</v>
      </c>
      <c r="MK78" s="1">
        <v>20.1280023662399</v>
      </c>
      <c r="ML78" s="1">
        <v>15.01083112671</v>
      </c>
      <c r="MM78" s="1">
        <v>15.0388155895048</v>
      </c>
    </row>
    <row r="79">
      <c r="A79" s="1">
        <v>2020.0</v>
      </c>
      <c r="B79" s="1">
        <v>6.0</v>
      </c>
      <c r="C79" s="1">
        <v>84.0855637888657</v>
      </c>
      <c r="D79" s="1">
        <v>77.9721906489195</v>
      </c>
      <c r="E79" s="1">
        <v>83.0740966046953</v>
      </c>
      <c r="F79" s="1">
        <v>193.112508820337</v>
      </c>
      <c r="G79" s="1">
        <v>410.898409756747</v>
      </c>
      <c r="H79" s="1">
        <v>111.227520229318</v>
      </c>
      <c r="I79" s="1">
        <v>35.8685067344947</v>
      </c>
      <c r="J79" s="1">
        <v>136.533341210639</v>
      </c>
      <c r="K79" s="1">
        <v>231.732953851873</v>
      </c>
      <c r="L79" s="1">
        <v>63.5212299081577</v>
      </c>
      <c r="M79" s="1">
        <v>70.1806609047728</v>
      </c>
      <c r="N79" s="1">
        <v>11.782899148987</v>
      </c>
      <c r="O79" s="1">
        <v>33.5369345064259</v>
      </c>
      <c r="P79" s="1">
        <v>29.3203884700357</v>
      </c>
      <c r="Q79" s="1">
        <v>98.6218706591861</v>
      </c>
      <c r="R79" s="1">
        <v>102.492954774336</v>
      </c>
      <c r="S79" s="1">
        <v>88.1365187601726</v>
      </c>
      <c r="T79" s="1">
        <v>98.0854364085486</v>
      </c>
      <c r="U79" s="1">
        <v>56.5606407807645</v>
      </c>
      <c r="V79" s="1">
        <v>88.0483454430257</v>
      </c>
      <c r="W79" s="1">
        <v>198.270493519761</v>
      </c>
      <c r="X79" s="1">
        <v>139.20906745222</v>
      </c>
      <c r="Y79" s="1">
        <v>230.336793139071</v>
      </c>
      <c r="Z79" s="1">
        <v>130.547386516224</v>
      </c>
      <c r="AA79" s="1">
        <v>184.767950055927</v>
      </c>
      <c r="AB79" s="1">
        <v>12.6390001812178</v>
      </c>
      <c r="AC79" s="1">
        <v>215.217318296041</v>
      </c>
      <c r="AD79" s="1">
        <v>23.5469558973919</v>
      </c>
      <c r="AE79" s="1">
        <v>78.3036367242987</v>
      </c>
      <c r="AF79" s="1">
        <v>136.940829172837</v>
      </c>
      <c r="AG79" s="1">
        <v>108.040864608964</v>
      </c>
      <c r="AH79" s="1">
        <v>95.8452019792006</v>
      </c>
      <c r="AI79" s="2">
        <v>1129.59113935991</v>
      </c>
      <c r="AJ79" s="1">
        <v>186.691591089422</v>
      </c>
      <c r="AK79" s="1">
        <v>22.6644308572859</v>
      </c>
      <c r="AL79" s="1">
        <v>78.2643396358374</v>
      </c>
      <c r="AM79" s="1">
        <v>69.1334648872938</v>
      </c>
      <c r="AN79" s="1">
        <v>216.888239800712</v>
      </c>
      <c r="AO79" s="1">
        <v>17.3357228912693</v>
      </c>
      <c r="AP79" s="1">
        <v>61.1152194771727</v>
      </c>
      <c r="AQ79" s="1">
        <v>281.489999250932</v>
      </c>
      <c r="AR79" s="1">
        <v>33.6848192635252</v>
      </c>
      <c r="AS79" s="2">
        <v>1655.16997205328</v>
      </c>
      <c r="AT79" s="1">
        <v>488.948789170796</v>
      </c>
      <c r="AU79" s="1">
        <v>49.264781199464</v>
      </c>
      <c r="AV79" s="1">
        <v>184.621364246715</v>
      </c>
      <c r="AW79" s="1">
        <v>36.4625001387163</v>
      </c>
      <c r="AX79" s="1">
        <v>28.3817289767395</v>
      </c>
      <c r="AY79" s="1">
        <v>74.670418599744</v>
      </c>
      <c r="AZ79" s="1">
        <v>44.8221301134245</v>
      </c>
      <c r="BA79" s="1">
        <v>28.0481137080298</v>
      </c>
      <c r="BB79" s="1">
        <v>47.3430585476812</v>
      </c>
      <c r="BC79" s="1">
        <v>115.239083945881</v>
      </c>
      <c r="BD79" s="1">
        <v>118.99192125608</v>
      </c>
      <c r="BE79" s="1">
        <v>47.6184093301946</v>
      </c>
      <c r="BF79" s="1">
        <v>137.823796517135</v>
      </c>
      <c r="BG79" s="1">
        <v>18.591818115928</v>
      </c>
      <c r="BH79" s="1">
        <v>27.0573036866772</v>
      </c>
      <c r="BI79" s="1">
        <v>71.2308043920861</v>
      </c>
      <c r="BJ79" s="1">
        <v>182.767524068666</v>
      </c>
      <c r="BK79" s="1">
        <v>56.275350029555</v>
      </c>
      <c r="BL79" s="1">
        <v>65.2127154582301</v>
      </c>
      <c r="BM79" s="1">
        <v>183.712538577678</v>
      </c>
      <c r="BN79" s="1">
        <v>35.4329437327472</v>
      </c>
      <c r="BO79" s="1">
        <v>146.107935419454</v>
      </c>
      <c r="BP79" s="1">
        <v>20.7380590872331</v>
      </c>
      <c r="BQ79" s="1">
        <v>154.121329427872</v>
      </c>
      <c r="BR79" s="1">
        <v>51.2648213718027</v>
      </c>
      <c r="BS79" s="1">
        <v>16.2109010900833</v>
      </c>
      <c r="BT79" s="1">
        <v>65.2533786803391</v>
      </c>
      <c r="BU79" s="1">
        <v>37.3233732402701</v>
      </c>
      <c r="BV79" s="1">
        <v>279.922245590235</v>
      </c>
      <c r="BW79" s="1">
        <v>42.3424021701579</v>
      </c>
      <c r="BX79" s="1">
        <v>179.292890676475</v>
      </c>
      <c r="BY79" s="1">
        <v>39.9673609382391</v>
      </c>
      <c r="BZ79" s="1">
        <v>22.2342757391382</v>
      </c>
      <c r="CA79" s="1">
        <v>58.6374875509298</v>
      </c>
      <c r="CB79" s="1">
        <v>51.7326010759144</v>
      </c>
      <c r="CC79" s="1">
        <v>56.474654961418</v>
      </c>
      <c r="CD79" s="1">
        <v>76.6066065907648</v>
      </c>
      <c r="CE79" s="1">
        <v>69.1427183646802</v>
      </c>
      <c r="CF79" s="1">
        <v>29.4374174918436</v>
      </c>
      <c r="CG79" s="1">
        <v>146.822910727412</v>
      </c>
      <c r="CH79" s="1">
        <v>48.9795721352225</v>
      </c>
      <c r="CI79" s="1">
        <v>178.061352186076</v>
      </c>
      <c r="CJ79" s="1">
        <v>103.252027321328</v>
      </c>
      <c r="CK79" s="1">
        <v>53.0773791093848</v>
      </c>
      <c r="CL79" s="1">
        <v>149.469782906019</v>
      </c>
      <c r="CM79" s="1">
        <v>116.109712515302</v>
      </c>
      <c r="CN79" s="1">
        <v>91.957500631159</v>
      </c>
      <c r="CO79" s="1">
        <v>92.781943468708</v>
      </c>
      <c r="CP79" s="1">
        <v>67.3054203225989</v>
      </c>
      <c r="CQ79" s="1">
        <v>79.3392302407546</v>
      </c>
      <c r="CR79" s="1">
        <v>71.3897500083709</v>
      </c>
      <c r="CS79" s="1">
        <v>80.1513631994074</v>
      </c>
      <c r="CT79" s="1">
        <v>9.60921021765158</v>
      </c>
      <c r="CU79" s="1">
        <v>122.71459827006</v>
      </c>
      <c r="CV79" s="1">
        <v>45.0968876524018</v>
      </c>
      <c r="CW79" s="1">
        <v>198.578418572936</v>
      </c>
      <c r="CX79" s="1">
        <v>62.9620707622344</v>
      </c>
      <c r="CY79" s="1">
        <v>164.569199018132</v>
      </c>
      <c r="CZ79" s="1">
        <v>47.3742056471411</v>
      </c>
      <c r="DA79" s="1">
        <v>184.199292108962</v>
      </c>
      <c r="DB79" s="1">
        <v>61.0797914190326</v>
      </c>
      <c r="DC79" s="1">
        <v>56.6459762492674</v>
      </c>
      <c r="DD79" s="1">
        <v>42.4098739934358</v>
      </c>
      <c r="DE79" s="1">
        <v>51.6184952855217</v>
      </c>
      <c r="DF79" s="1">
        <v>72.2544289199703</v>
      </c>
      <c r="DG79" s="1">
        <v>81.2131401944238</v>
      </c>
      <c r="DH79" s="1">
        <v>39.1549190901316</v>
      </c>
      <c r="DI79" s="1">
        <v>71.1215908744118</v>
      </c>
      <c r="DJ79" s="1">
        <v>23.2496712866166</v>
      </c>
      <c r="DK79" s="1">
        <v>71.6976933143794</v>
      </c>
      <c r="DL79" s="1">
        <v>85.0193179737438</v>
      </c>
      <c r="DM79" s="1">
        <v>5.2080505754399</v>
      </c>
      <c r="DN79" s="1">
        <v>37.0720502498507</v>
      </c>
      <c r="DO79" s="1">
        <v>10.0658083418659</v>
      </c>
      <c r="DP79" s="1">
        <v>126.083100429897</v>
      </c>
      <c r="DQ79" s="1">
        <v>33.5793274871872</v>
      </c>
      <c r="DR79" s="1">
        <v>141.081364024769</v>
      </c>
      <c r="DS79" s="1">
        <v>125.281066127662</v>
      </c>
      <c r="DT79" s="1">
        <v>17.6163822089591</v>
      </c>
      <c r="DU79" s="1">
        <v>88.8145297484402</v>
      </c>
      <c r="DV79" s="1">
        <v>27.1070254374401</v>
      </c>
      <c r="DW79" s="1">
        <v>137.697169914094</v>
      </c>
      <c r="DX79" s="1">
        <v>35.3148738963958</v>
      </c>
      <c r="DY79" s="1">
        <v>62.3347946477</v>
      </c>
      <c r="DZ79" s="1">
        <v>52.6793737736602</v>
      </c>
      <c r="EA79" s="1">
        <v>22.9641093633566</v>
      </c>
      <c r="EB79" s="1">
        <v>26.7192478991126</v>
      </c>
      <c r="EC79" s="1">
        <v>71.3249410026709</v>
      </c>
      <c r="ED79" s="1">
        <v>77.4492500453555</v>
      </c>
      <c r="EE79" s="1">
        <v>85.7387710409513</v>
      </c>
      <c r="EF79" s="1">
        <v>184.030668599774</v>
      </c>
      <c r="EG79" s="1">
        <v>293.139513864676</v>
      </c>
      <c r="EH79" s="1">
        <v>12.3266963683956</v>
      </c>
      <c r="EI79" s="1">
        <v>62.7388159090456</v>
      </c>
      <c r="EJ79" s="1">
        <v>8.02145534916161</v>
      </c>
      <c r="EK79" s="1">
        <v>223.277878028756</v>
      </c>
      <c r="EL79" s="1">
        <v>48.5928953522454</v>
      </c>
      <c r="EM79" s="1">
        <v>36.9770779806531</v>
      </c>
      <c r="EN79" s="1">
        <v>135.619149922211</v>
      </c>
      <c r="EO79" s="1">
        <v>14.4207339899297</v>
      </c>
      <c r="EP79" s="1">
        <v>42.3663078797772</v>
      </c>
      <c r="EQ79" s="1">
        <v>10.766047661522</v>
      </c>
      <c r="ER79" s="1">
        <v>119.627819480306</v>
      </c>
      <c r="ES79" s="1">
        <v>371.532257829201</v>
      </c>
      <c r="ET79" s="1">
        <v>96.406128136731</v>
      </c>
      <c r="EU79" s="1">
        <v>89.1458934935914</v>
      </c>
      <c r="EV79" s="1">
        <v>113.249966201521</v>
      </c>
      <c r="EW79" s="1">
        <v>54.2396550783453</v>
      </c>
      <c r="EX79" s="1">
        <v>279.644152948204</v>
      </c>
      <c r="EY79" s="1">
        <v>27.593215721919</v>
      </c>
      <c r="EZ79" s="1">
        <v>14.8703365823621</v>
      </c>
      <c r="FA79" s="1">
        <v>30.0150791461435</v>
      </c>
      <c r="FB79" s="1">
        <v>21.7972806619134</v>
      </c>
      <c r="FC79" s="1">
        <v>191.215303594416</v>
      </c>
      <c r="FD79" s="1">
        <v>154.751067610985</v>
      </c>
      <c r="FE79" s="1">
        <v>8.598735215551</v>
      </c>
      <c r="FF79" s="1">
        <v>30.9282638528793</v>
      </c>
      <c r="FG79" s="1">
        <v>127.035351238032</v>
      </c>
      <c r="FH79" s="1">
        <v>20.9505228135418</v>
      </c>
      <c r="FI79" s="1">
        <v>88.3261264668831</v>
      </c>
      <c r="FJ79" s="1">
        <v>52.7295230527278</v>
      </c>
      <c r="FK79" s="1">
        <v>10.5800707550666</v>
      </c>
      <c r="FL79" s="1">
        <v>11.1348341664909</v>
      </c>
      <c r="FM79" s="1">
        <v>179.198741826914</v>
      </c>
      <c r="FN79" s="1">
        <v>119.395045069738</v>
      </c>
      <c r="FO79" s="1">
        <v>11.8577702304408</v>
      </c>
      <c r="FP79" s="1">
        <v>92.5900003259832</v>
      </c>
      <c r="FQ79" s="1">
        <v>40.493303157813</v>
      </c>
      <c r="FR79" s="1">
        <v>29.654081329265</v>
      </c>
      <c r="FS79" s="1">
        <v>34.1098555357861</v>
      </c>
      <c r="FT79" s="1">
        <v>55.8237938921077</v>
      </c>
      <c r="FU79" s="1">
        <v>141.645869311485</v>
      </c>
      <c r="FV79" s="1">
        <v>146.856418751015</v>
      </c>
      <c r="FW79" s="1">
        <v>340.333468878858</v>
      </c>
      <c r="FX79" s="1">
        <v>120.791463364848</v>
      </c>
      <c r="FY79" s="1">
        <v>24.5563457925373</v>
      </c>
      <c r="FZ79" s="1">
        <v>33.7519345253185</v>
      </c>
      <c r="GA79" s="1">
        <v>51.5949471424286</v>
      </c>
      <c r="GB79" s="1">
        <v>294.292428770035</v>
      </c>
      <c r="GC79" s="1">
        <v>92.0357168756951</v>
      </c>
      <c r="GD79" s="1">
        <v>44.474325376218</v>
      </c>
      <c r="GE79" s="1">
        <v>171.024714221086</v>
      </c>
      <c r="GF79" s="1">
        <v>47.8566416578752</v>
      </c>
      <c r="GG79" s="1">
        <v>150.819355133342</v>
      </c>
      <c r="GH79" s="1">
        <v>263.885055707851</v>
      </c>
      <c r="GI79" s="1">
        <v>46.4854943407031</v>
      </c>
      <c r="GJ79" s="1">
        <v>83.6059388502228</v>
      </c>
      <c r="GK79" s="1">
        <v>32.5621666392464</v>
      </c>
      <c r="GL79" s="1">
        <v>100.30977266485</v>
      </c>
      <c r="GM79" s="1">
        <v>79.4568936133344</v>
      </c>
      <c r="GN79" s="1">
        <v>100.373499652544</v>
      </c>
      <c r="GO79" s="1">
        <v>110.453274598139</v>
      </c>
      <c r="GP79" s="1">
        <v>35.0485228625211</v>
      </c>
      <c r="GQ79" s="1">
        <v>27.8909794476265</v>
      </c>
      <c r="GR79" s="1">
        <v>12.2038132073157</v>
      </c>
      <c r="GS79" s="1">
        <v>33.0749110071166</v>
      </c>
      <c r="GT79" s="1">
        <v>65.0136151100942</v>
      </c>
      <c r="GU79" s="1">
        <v>41.1316086136939</v>
      </c>
      <c r="GV79" s="1">
        <v>184.974873996593</v>
      </c>
      <c r="GW79" s="1">
        <v>134.603960121795</v>
      </c>
      <c r="GX79" s="1">
        <v>95.7581717312691</v>
      </c>
      <c r="GY79" s="1">
        <v>49.1407281460589</v>
      </c>
      <c r="GZ79" s="1">
        <v>36.9628400163462</v>
      </c>
      <c r="HA79" s="1">
        <v>55.9876151113407</v>
      </c>
      <c r="HB79" s="1">
        <v>49.3859123321851</v>
      </c>
      <c r="HC79" s="1">
        <v>438.342501553622</v>
      </c>
      <c r="HD79" s="1">
        <v>20.2381007633445</v>
      </c>
      <c r="HE79" s="1">
        <v>94.4950227455323</v>
      </c>
      <c r="HF79" s="1">
        <v>299.567541295877</v>
      </c>
      <c r="HG79" s="1">
        <v>29.6505300086421</v>
      </c>
      <c r="HH79" s="1">
        <v>163.971208227973</v>
      </c>
      <c r="HI79" s="1">
        <v>38.8498000088411</v>
      </c>
      <c r="HJ79" s="1">
        <v>72.0493655135906</v>
      </c>
      <c r="HK79" s="1">
        <v>39.2482196380264</v>
      </c>
      <c r="HL79" s="1">
        <v>9.0839015930279</v>
      </c>
      <c r="HM79" s="1">
        <v>11.6293369477454</v>
      </c>
      <c r="HN79" s="1">
        <v>27.5775985346377</v>
      </c>
      <c r="HO79" s="1">
        <v>47.4009646990747</v>
      </c>
      <c r="HP79" s="1">
        <v>50.1032180718841</v>
      </c>
      <c r="HQ79" s="1">
        <v>420.210911837491</v>
      </c>
      <c r="HR79" s="1">
        <v>17.9370106536088</v>
      </c>
      <c r="HS79" s="1">
        <v>65.9655128584166</v>
      </c>
      <c r="HT79" s="1">
        <v>41.7861302567931</v>
      </c>
      <c r="HU79" s="1">
        <v>43.3760639411897</v>
      </c>
      <c r="HV79" s="1">
        <v>115.42459545921</v>
      </c>
      <c r="HW79" s="1">
        <v>26.2761170444596</v>
      </c>
      <c r="HX79" s="1">
        <v>35.8843885891209</v>
      </c>
      <c r="HY79" s="1">
        <v>104.730288131108</v>
      </c>
      <c r="HZ79" s="1">
        <v>71.9271183226291</v>
      </c>
      <c r="IA79" s="1">
        <v>173.571613341904</v>
      </c>
      <c r="IB79" s="1">
        <v>33.2945547078304</v>
      </c>
      <c r="IC79" s="1">
        <v>83.400766653868</v>
      </c>
      <c r="ID79" s="1">
        <v>57.0417782854876</v>
      </c>
      <c r="IE79" s="1">
        <v>95.3764331263059</v>
      </c>
      <c r="IF79" s="1">
        <v>36.1862511305954</v>
      </c>
      <c r="IG79" s="1">
        <v>62.2220591552578</v>
      </c>
      <c r="IH79" s="1">
        <v>97.6469625129417</v>
      </c>
      <c r="II79" s="1">
        <v>22.5553675378626</v>
      </c>
      <c r="IJ79" s="1">
        <v>51.1574771265263</v>
      </c>
      <c r="IK79" s="1">
        <v>163.146742533436</v>
      </c>
      <c r="IL79" s="1">
        <v>64.1102178475139</v>
      </c>
      <c r="IM79" s="1">
        <v>38.8943270415631</v>
      </c>
      <c r="IN79" s="1">
        <v>79.7519384609648</v>
      </c>
      <c r="IO79" s="1">
        <v>607.717727661133</v>
      </c>
      <c r="IP79" s="1">
        <v>10.102963213863</v>
      </c>
      <c r="IQ79" s="1">
        <v>70.456052880159</v>
      </c>
      <c r="IR79" s="1">
        <v>197.517957021838</v>
      </c>
      <c r="IS79" s="1">
        <v>385.831352602035</v>
      </c>
      <c r="IT79" s="1">
        <v>90.2481332843717</v>
      </c>
      <c r="IU79" s="1">
        <v>78.1507980919225</v>
      </c>
      <c r="IV79" s="1">
        <v>69.8326251660068</v>
      </c>
      <c r="IW79" s="1">
        <v>34.8338664627657</v>
      </c>
      <c r="IX79" s="1">
        <v>184.822744988533</v>
      </c>
      <c r="IY79" s="1">
        <v>94.2376182564857</v>
      </c>
      <c r="IZ79" s="1">
        <v>17.9833958277699</v>
      </c>
      <c r="JA79" s="1">
        <v>123.159583432285</v>
      </c>
      <c r="JB79" s="1">
        <v>46.7716027696971</v>
      </c>
      <c r="JC79" s="1">
        <v>55.5402951303013</v>
      </c>
      <c r="JD79" s="1">
        <v>313.37958601499</v>
      </c>
      <c r="JE79" s="1">
        <v>53.5473711369961</v>
      </c>
      <c r="JF79" s="1">
        <v>55.4325074517554</v>
      </c>
      <c r="JG79" s="1">
        <v>43.0176157259261</v>
      </c>
      <c r="JH79" s="1">
        <v>165.546377156083</v>
      </c>
      <c r="JI79" s="1">
        <v>119.892442859853</v>
      </c>
      <c r="JJ79" s="1">
        <v>181.132647767095</v>
      </c>
      <c r="JK79" s="1">
        <v>50.1212038425878</v>
      </c>
      <c r="JL79" s="1">
        <v>16.3816247883495</v>
      </c>
      <c r="JM79" s="1">
        <v>34.914727960268</v>
      </c>
      <c r="JN79" s="1">
        <v>77.5139751527592</v>
      </c>
      <c r="JO79" s="1">
        <v>107.888063309575</v>
      </c>
      <c r="JP79" s="1">
        <v>50.373005456593</v>
      </c>
      <c r="JQ79" s="1">
        <v>345.609478352579</v>
      </c>
      <c r="JR79" s="1">
        <v>13.0956199744111</v>
      </c>
      <c r="JS79" s="1">
        <v>103.693873507743</v>
      </c>
      <c r="JT79" s="1">
        <v>104.821971597723</v>
      </c>
      <c r="JU79" s="1">
        <v>54.9631479654534</v>
      </c>
      <c r="JV79" s="1">
        <v>111.442020353523</v>
      </c>
      <c r="JW79" s="1">
        <v>34.2893570897626</v>
      </c>
      <c r="JX79" s="1">
        <v>277.418584320242</v>
      </c>
      <c r="JY79" s="1">
        <v>155.124213634956</v>
      </c>
      <c r="JZ79" s="1">
        <v>91.1936234321157</v>
      </c>
      <c r="KA79" s="1">
        <v>31.4848617283623</v>
      </c>
      <c r="KB79" s="1">
        <v>188.457152898208</v>
      </c>
      <c r="KC79" s="1">
        <v>53.822396041874</v>
      </c>
      <c r="KD79" s="1">
        <v>112.795989846486</v>
      </c>
      <c r="KE79" s="1">
        <v>209.074090437456</v>
      </c>
      <c r="KF79" s="1">
        <v>280.011590437456</v>
      </c>
      <c r="KG79" s="1">
        <v>32.4705801887558</v>
      </c>
      <c r="KH79" s="1">
        <v>42.7948005249098</v>
      </c>
      <c r="KI79" s="1">
        <v>190.998635378751</v>
      </c>
      <c r="KJ79" s="1">
        <v>33.3667481877733</v>
      </c>
      <c r="KK79" s="1">
        <v>44.3940906524658</v>
      </c>
      <c r="KL79" s="1">
        <v>78.126267324802</v>
      </c>
      <c r="KM79" s="1">
        <v>47.6979363254761</v>
      </c>
      <c r="KN79" s="1">
        <v>25.5064696161487</v>
      </c>
      <c r="KO79" s="1">
        <v>98.4904196101296</v>
      </c>
      <c r="KP79" s="1">
        <v>15.1583126745832</v>
      </c>
      <c r="KQ79" s="1">
        <v>37.6421286292789</v>
      </c>
      <c r="KR79" s="1">
        <v>18.7460204480736</v>
      </c>
      <c r="KS79" s="1">
        <v>86.6680202284101</v>
      </c>
      <c r="KT79" s="1">
        <v>56.0950825959358</v>
      </c>
      <c r="KU79" s="1">
        <v>38.6656776313347</v>
      </c>
      <c r="KV79" s="1">
        <v>63.1842791924599</v>
      </c>
      <c r="KW79" s="1">
        <v>83.645978160009</v>
      </c>
      <c r="KX79" s="1">
        <v>118.624046794404</v>
      </c>
      <c r="KY79" s="1">
        <v>132.165769490517</v>
      </c>
      <c r="KZ79" s="1">
        <v>20.0655093390969</v>
      </c>
      <c r="LA79" s="1">
        <v>32.0719149151816</v>
      </c>
      <c r="LB79" s="1">
        <v>47.8695209398571</v>
      </c>
      <c r="LC79" s="1">
        <v>53.1852429106077</v>
      </c>
      <c r="LD79" s="1">
        <v>42.5397702611342</v>
      </c>
      <c r="LE79" s="1">
        <v>104.812235731388</v>
      </c>
      <c r="LF79" s="1">
        <v>30.4951792903558</v>
      </c>
      <c r="LG79" s="1">
        <v>29.8033966668603</v>
      </c>
      <c r="LH79" s="1">
        <v>32.3523724323562</v>
      </c>
      <c r="LI79" s="1">
        <v>12.7564599127045</v>
      </c>
      <c r="LJ79" s="1">
        <v>103.031591068615</v>
      </c>
      <c r="LK79" s="1">
        <v>207.441799781663</v>
      </c>
      <c r="LL79" s="1">
        <v>33.0893647601567</v>
      </c>
      <c r="LM79" s="1">
        <v>51.8555384568127</v>
      </c>
      <c r="LN79" s="1">
        <v>259.239243237865</v>
      </c>
      <c r="LO79" s="1">
        <v>27.3277262552582</v>
      </c>
      <c r="LP79" s="1">
        <v>230.911794442324</v>
      </c>
      <c r="LQ79" s="1">
        <v>67.3114987042932</v>
      </c>
      <c r="LR79" s="1">
        <v>22.4145454493436</v>
      </c>
      <c r="LS79" s="1">
        <v>28.0181314251905</v>
      </c>
      <c r="LT79" s="1">
        <v>16.7593170201055</v>
      </c>
      <c r="LU79" s="1">
        <v>15.2071825683746</v>
      </c>
      <c r="LV79" s="1">
        <v>12.4503352594139</v>
      </c>
      <c r="LW79" s="1">
        <v>48.2282388825239</v>
      </c>
      <c r="LX79" s="1">
        <v>14.174414327347</v>
      </c>
      <c r="LZ79" s="1">
        <v>201.545245127417</v>
      </c>
      <c r="MA79" s="1">
        <v>25.7558816858655</v>
      </c>
      <c r="MB79" s="1">
        <v>12.5825043353952</v>
      </c>
      <c r="MC79" s="1">
        <v>5.94466657305299</v>
      </c>
      <c r="MD79" s="1">
        <v>3.57556572329736</v>
      </c>
      <c r="ME79" s="1">
        <v>14.4339773429308</v>
      </c>
      <c r="MF79" s="1">
        <v>10.8964292143625</v>
      </c>
      <c r="MG79" s="1">
        <v>14.0672952662068</v>
      </c>
      <c r="MH79" s="1">
        <v>17.5888135175257</v>
      </c>
      <c r="MI79" s="1">
        <v>8.49552116790288</v>
      </c>
      <c r="MJ79" s="1">
        <v>9.96295449950478</v>
      </c>
      <c r="MK79" s="1">
        <v>22.9844972825004</v>
      </c>
      <c r="ML79" s="1">
        <v>16.1793665527665</v>
      </c>
      <c r="MM79" s="1">
        <v>18.5202789156532</v>
      </c>
    </row>
    <row r="80">
      <c r="A80" s="1">
        <v>2020.0</v>
      </c>
      <c r="B80" s="1">
        <v>7.0</v>
      </c>
      <c r="C80" s="1">
        <v>93.0486206568</v>
      </c>
      <c r="D80" s="1">
        <v>81.4419874340308</v>
      </c>
      <c r="E80" s="1">
        <v>89.1466344923001</v>
      </c>
      <c r="F80" s="1">
        <v>206.838381251827</v>
      </c>
      <c r="G80" s="1">
        <v>442.471362720836</v>
      </c>
      <c r="H80" s="1">
        <v>108.892276485331</v>
      </c>
      <c r="I80" s="1">
        <v>36.2805942273123</v>
      </c>
      <c r="J80" s="1">
        <v>132.671818106099</v>
      </c>
      <c r="K80" s="1">
        <v>239.383181832053</v>
      </c>
      <c r="L80" s="1">
        <v>67.3224468695939</v>
      </c>
      <c r="M80" s="1">
        <v>71.9592748705031</v>
      </c>
      <c r="N80" s="1">
        <v>12.9824053866176</v>
      </c>
      <c r="O80" s="1">
        <v>32.1478363016034</v>
      </c>
      <c r="P80" s="1">
        <v>27.6763808924712</v>
      </c>
      <c r="Q80" s="1">
        <v>95.3797168610121</v>
      </c>
      <c r="R80" s="1">
        <v>112.280909798362</v>
      </c>
      <c r="S80" s="1">
        <v>82.0013849285526</v>
      </c>
      <c r="T80" s="1">
        <v>97.6405385994663</v>
      </c>
      <c r="U80" s="1">
        <v>60.2072119899764</v>
      </c>
      <c r="V80" s="1">
        <v>88.4814027996574</v>
      </c>
      <c r="W80" s="1">
        <v>219.869185445563</v>
      </c>
      <c r="X80" s="1">
        <v>140.637741195731</v>
      </c>
      <c r="Y80" s="1">
        <v>231.710242419803</v>
      </c>
      <c r="Z80" s="1">
        <v>152.693430120295</v>
      </c>
      <c r="AA80" s="1">
        <v>193.806247813222</v>
      </c>
      <c r="AB80" s="1">
        <v>12.4560683579783</v>
      </c>
      <c r="AC80" s="1">
        <v>250.189915683161</v>
      </c>
      <c r="AD80" s="1">
        <v>24.026927957501</v>
      </c>
      <c r="AE80" s="1">
        <v>79.9043182026256</v>
      </c>
      <c r="AF80" s="1">
        <v>130.795814046566</v>
      </c>
      <c r="AG80" s="1">
        <v>108.925960595624</v>
      </c>
      <c r="AH80" s="1">
        <v>89.5161874476046</v>
      </c>
      <c r="AI80" s="2">
        <v>1151.29180908203</v>
      </c>
      <c r="AJ80" s="1">
        <v>176.53000016646</v>
      </c>
      <c r="AK80" s="1">
        <v>21.4546759116556</v>
      </c>
      <c r="AL80" s="1">
        <v>79.1824043012584</v>
      </c>
      <c r="AM80" s="1">
        <v>76.6844362129223</v>
      </c>
      <c r="AN80" s="1">
        <v>240.616522796801</v>
      </c>
      <c r="AO80" s="1">
        <v>16.8540109501765</v>
      </c>
      <c r="AP80" s="1">
        <v>61.8873186206169</v>
      </c>
      <c r="AQ80" s="1">
        <v>277.892044067383</v>
      </c>
      <c r="AR80" s="1">
        <v>32.1313681931918</v>
      </c>
      <c r="AS80" s="2">
        <v>1683.68664025073</v>
      </c>
      <c r="AT80" s="1">
        <v>506.947520005369</v>
      </c>
      <c r="AU80" s="1">
        <v>50.1264999423427</v>
      </c>
      <c r="AV80" s="1">
        <v>188.021590839733</v>
      </c>
      <c r="AW80" s="1">
        <v>36.761363289573</v>
      </c>
      <c r="AX80" s="1">
        <v>30.3453852992347</v>
      </c>
      <c r="AY80" s="1">
        <v>71.8490864975701</v>
      </c>
      <c r="AZ80" s="1">
        <v>43.057846691385</v>
      </c>
      <c r="BA80" s="1">
        <v>30.2113960564988</v>
      </c>
      <c r="BB80" s="1">
        <v>46.9118232132805</v>
      </c>
      <c r="BC80" s="1">
        <v>121.788809903554</v>
      </c>
      <c r="BD80" s="1">
        <v>121.362506384247</v>
      </c>
      <c r="BE80" s="1">
        <v>44.11409109289</v>
      </c>
      <c r="BF80" s="1">
        <v>139.612366102473</v>
      </c>
      <c r="BG80" s="1">
        <v>15.2268182147633</v>
      </c>
      <c r="BH80" s="1">
        <v>26.8190548101726</v>
      </c>
      <c r="BI80" s="1">
        <v>75.7545645764527</v>
      </c>
      <c r="BJ80" s="1">
        <v>168.356403606981</v>
      </c>
      <c r="BK80" s="1">
        <v>66.5115145223732</v>
      </c>
      <c r="BL80" s="1">
        <v>66.8471328830078</v>
      </c>
      <c r="BM80" s="1">
        <v>199.421407673575</v>
      </c>
      <c r="BN80" s="1">
        <v>37.0672784336048</v>
      </c>
      <c r="BO80" s="1">
        <v>137.272224640122</v>
      </c>
      <c r="BP80" s="1">
        <v>22.5113728263161</v>
      </c>
      <c r="BQ80" s="1">
        <v>163.226927918352</v>
      </c>
      <c r="BR80" s="1">
        <v>53.528118959886</v>
      </c>
      <c r="BS80" s="1">
        <v>17.2276141852913</v>
      </c>
      <c r="BT80" s="1">
        <v>57.8039835747487</v>
      </c>
      <c r="BU80" s="1">
        <v>34.2081962372793</v>
      </c>
      <c r="BV80" s="1">
        <v>297.622384953691</v>
      </c>
      <c r="BW80" s="1">
        <v>42.8371127529624</v>
      </c>
      <c r="BX80" s="1">
        <v>191.27098566381</v>
      </c>
      <c r="BY80" s="1">
        <v>40.4672341115775</v>
      </c>
      <c r="BZ80" s="1">
        <v>22.1205634843767</v>
      </c>
      <c r="CA80" s="1">
        <v>61.4301554825076</v>
      </c>
      <c r="CB80" s="1">
        <v>56.200801900637</v>
      </c>
      <c r="CC80" s="1">
        <v>55.1066320696446</v>
      </c>
      <c r="CD80" s="1">
        <v>72.2635106317658</v>
      </c>
      <c r="CE80" s="1">
        <v>64.2738381049376</v>
      </c>
      <c r="CF80" s="1">
        <v>26.2332476542287</v>
      </c>
      <c r="CG80" s="1">
        <v>159.66023395764</v>
      </c>
      <c r="CH80" s="1">
        <v>44.7204423434282</v>
      </c>
      <c r="CI80" s="1">
        <v>179.000062496559</v>
      </c>
      <c r="CJ80" s="1">
        <v>111.786268058051</v>
      </c>
      <c r="CK80" s="1">
        <v>58.5632131970111</v>
      </c>
      <c r="CL80" s="1">
        <v>165.82935856717</v>
      </c>
      <c r="CM80" s="1">
        <v>115.284231076091</v>
      </c>
      <c r="CN80" s="1">
        <v>94.198863809759</v>
      </c>
      <c r="CO80" s="1">
        <v>95.1572088833542</v>
      </c>
      <c r="CP80" s="1">
        <v>65.7318621369078</v>
      </c>
      <c r="CQ80" s="1">
        <v>81.2694776117422</v>
      </c>
      <c r="CR80" s="1">
        <v>68.4131834688633</v>
      </c>
      <c r="CS80" s="1">
        <v>84.5602274808017</v>
      </c>
      <c r="CT80" s="1">
        <v>8.08114046615788</v>
      </c>
      <c r="CU80" s="1">
        <v>134.039433242426</v>
      </c>
      <c r="CV80" s="1">
        <v>52.5320141343575</v>
      </c>
      <c r="CW80" s="1">
        <v>193.12885646963</v>
      </c>
      <c r="CX80" s="1">
        <v>62.5940047815562</v>
      </c>
      <c r="CY80" s="1">
        <v>161.900639327228</v>
      </c>
      <c r="CZ80" s="1">
        <v>45.4115870288639</v>
      </c>
      <c r="DA80" s="1">
        <v>182.141538519516</v>
      </c>
      <c r="DB80" s="1">
        <v>63.8157963561983</v>
      </c>
      <c r="DC80" s="1">
        <v>56.4028831190692</v>
      </c>
      <c r="DD80" s="1">
        <v>38.2279146336916</v>
      </c>
      <c r="DE80" s="1">
        <v>47.5787984487427</v>
      </c>
      <c r="DF80" s="1">
        <v>74.2306438587731</v>
      </c>
      <c r="DG80" s="1">
        <v>83.9066958461825</v>
      </c>
      <c r="DH80" s="1">
        <v>39.5361916689072</v>
      </c>
      <c r="DI80" s="1">
        <v>73.2968189933083</v>
      </c>
      <c r="DJ80" s="1">
        <v>23.0120098812412</v>
      </c>
      <c r="DK80" s="1">
        <v>75.2596320186448</v>
      </c>
      <c r="DL80" s="1">
        <v>84.9959092573686</v>
      </c>
      <c r="DM80" s="1">
        <v>5.31195969712004</v>
      </c>
      <c r="DN80" s="1">
        <v>39.6707615999501</v>
      </c>
      <c r="DO80" s="1">
        <v>12.3419044329669</v>
      </c>
      <c r="DP80" s="1">
        <v>150.585876116254</v>
      </c>
      <c r="DQ80" s="1">
        <v>29.8407708044584</v>
      </c>
      <c r="DR80" s="1">
        <v>144.137272921476</v>
      </c>
      <c r="DS80" s="1">
        <v>127.747315948095</v>
      </c>
      <c r="DT80" s="1">
        <v>15.9117698993724</v>
      </c>
      <c r="DU80" s="1">
        <v>93.0849712977993</v>
      </c>
      <c r="DV80" s="1">
        <v>24.1724572314641</v>
      </c>
      <c r="DW80" s="1">
        <v>132.325403167456</v>
      </c>
      <c r="DX80" s="1">
        <v>33.3739993328726</v>
      </c>
      <c r="DY80" s="1">
        <v>62.7764237536359</v>
      </c>
      <c r="DZ80" s="1">
        <v>54.8687873183358</v>
      </c>
      <c r="EA80" s="1">
        <v>24.8973956299325</v>
      </c>
      <c r="EB80" s="1">
        <v>25.0195101089734</v>
      </c>
      <c r="EC80" s="1">
        <v>75.362906116207</v>
      </c>
      <c r="ED80" s="1">
        <v>77.6741453920476</v>
      </c>
      <c r="EE80" s="1">
        <v>89.1113467057147</v>
      </c>
      <c r="EF80" s="1">
        <v>183.956155435999</v>
      </c>
      <c r="EG80" s="1">
        <v>310.547328550097</v>
      </c>
      <c r="EH80" s="1">
        <v>12.5570401610565</v>
      </c>
      <c r="EI80" s="1">
        <v>63.0482748660346</v>
      </c>
      <c r="EJ80" s="1">
        <v>7.24155475961417</v>
      </c>
      <c r="EK80" s="1">
        <v>231.298327648012</v>
      </c>
      <c r="EL80" s="1">
        <v>46.0373114466755</v>
      </c>
      <c r="EM80" s="1">
        <v>35.9876087453721</v>
      </c>
      <c r="EN80" s="1">
        <v>136.265715775666</v>
      </c>
      <c r="EO80" s="1">
        <v>14.9971946078331</v>
      </c>
      <c r="EP80" s="1">
        <v>43.5707527005984</v>
      </c>
      <c r="EQ80" s="1">
        <v>9.48791049708136</v>
      </c>
      <c r="ER80" s="1">
        <v>123.347064244253</v>
      </c>
      <c r="ES80" s="1">
        <v>379.483680950689</v>
      </c>
      <c r="ET80" s="1">
        <v>95.1378659833416</v>
      </c>
      <c r="EU80" s="1">
        <v>88.361883289855</v>
      </c>
      <c r="EV80" s="1">
        <v>112.267881647284</v>
      </c>
      <c r="EW80" s="1">
        <v>50.5091657390637</v>
      </c>
      <c r="EX80" s="1">
        <v>290.476151980136</v>
      </c>
      <c r="EY80" s="1">
        <v>27.7354329803168</v>
      </c>
      <c r="EZ80" s="1">
        <v>14.9055114614198</v>
      </c>
      <c r="FA80" s="1">
        <v>30.0899977270406</v>
      </c>
      <c r="FB80" s="1">
        <v>21.8344960748453</v>
      </c>
      <c r="FC80" s="1">
        <v>209.275985370983</v>
      </c>
      <c r="FD80" s="1">
        <v>162.523486776784</v>
      </c>
      <c r="FE80" s="1">
        <v>8.69973909717693</v>
      </c>
      <c r="FF80" s="1">
        <v>32.5077370829184</v>
      </c>
      <c r="FG80" s="1">
        <v>128.957338422584</v>
      </c>
      <c r="FH80" s="1">
        <v>20.8036372040198</v>
      </c>
      <c r="FI80" s="1">
        <v>85.5263178041356</v>
      </c>
      <c r="FJ80" s="1">
        <v>54.4189574655396</v>
      </c>
      <c r="FK80" s="1">
        <v>9.52149783427761</v>
      </c>
      <c r="FL80" s="1">
        <v>9.73944008713874</v>
      </c>
      <c r="FM80" s="1">
        <v>188.793782147157</v>
      </c>
      <c r="FN80" s="1">
        <v>123.99902219425</v>
      </c>
      <c r="FO80" s="1">
        <v>10.9386314815586</v>
      </c>
      <c r="FP80" s="1">
        <v>93.3395446430553</v>
      </c>
      <c r="FQ80" s="1">
        <v>40.5309890986863</v>
      </c>
      <c r="FR80" s="1">
        <v>30.9143785403901</v>
      </c>
      <c r="FS80" s="1">
        <v>34.775129188946</v>
      </c>
      <c r="FT80" s="1">
        <v>61.3954129161458</v>
      </c>
      <c r="FU80" s="1">
        <v>154.898452728367</v>
      </c>
      <c r="FV80" s="1">
        <v>154.78467996069</v>
      </c>
      <c r="FW80" s="1">
        <v>326.727073169878</v>
      </c>
      <c r="FX80" s="1">
        <v>130.970987707294</v>
      </c>
      <c r="FY80" s="1">
        <v>28.352808386326</v>
      </c>
      <c r="FZ80" s="1">
        <v>31.3721338805581</v>
      </c>
      <c r="GA80" s="1">
        <v>51.0662456524076</v>
      </c>
      <c r="GB80" s="1">
        <v>296.198924606871</v>
      </c>
      <c r="GC80" s="1">
        <v>86.1350610577809</v>
      </c>
      <c r="GD80" s="1">
        <v>48.806872917421</v>
      </c>
      <c r="GE80" s="1">
        <v>172.511558831344</v>
      </c>
      <c r="GF80" s="1">
        <v>48.5626808246928</v>
      </c>
      <c r="GG80" s="1">
        <v>147.006068498316</v>
      </c>
      <c r="GH80" s="1">
        <v>277.659099087382</v>
      </c>
      <c r="GI80" s="1">
        <v>47.9721088414336</v>
      </c>
      <c r="GJ80" s="1">
        <v>84.0954928802949</v>
      </c>
      <c r="GK80" s="1">
        <v>32.281631433726</v>
      </c>
      <c r="GL80" s="1">
        <v>84.3581825603138</v>
      </c>
      <c r="GM80" s="1">
        <v>86.7605199788684</v>
      </c>
      <c r="GN80" s="1">
        <v>104.89154919309</v>
      </c>
      <c r="GO80" s="1">
        <v>109.093594527188</v>
      </c>
      <c r="GP80" s="1">
        <v>36.7073867971247</v>
      </c>
      <c r="GQ80" s="1">
        <v>28.4685863243914</v>
      </c>
      <c r="GR80" s="1">
        <v>12.1170016463713</v>
      </c>
      <c r="GS80" s="1">
        <v>32.2350010499195</v>
      </c>
      <c r="GT80" s="1">
        <v>65.4599404580628</v>
      </c>
      <c r="GU80" s="1">
        <v>43.3143201191204</v>
      </c>
      <c r="GV80" s="1">
        <v>199.181949476654</v>
      </c>
      <c r="GW80" s="1">
        <v>128.593761864821</v>
      </c>
      <c r="GX80" s="1">
        <v>87.8349829589787</v>
      </c>
      <c r="GY80" s="1">
        <v>49.4123703771314</v>
      </c>
      <c r="GZ80" s="1">
        <v>39.6044052428176</v>
      </c>
      <c r="HA80" s="1">
        <v>59.7193424859476</v>
      </c>
      <c r="HB80" s="1">
        <v>54.9935719388756</v>
      </c>
      <c r="HC80" s="1">
        <v>498.695908979936</v>
      </c>
      <c r="HD80" s="1">
        <v>20.4038913654959</v>
      </c>
      <c r="HE80" s="1">
        <v>92.6199177552872</v>
      </c>
      <c r="HF80" s="1">
        <v>284.988865624782</v>
      </c>
      <c r="HG80" s="1">
        <v>28.7210351806766</v>
      </c>
      <c r="HH80" s="1">
        <v>165.937900400384</v>
      </c>
      <c r="HI80" s="1">
        <v>38.9573057043273</v>
      </c>
      <c r="HJ80" s="1">
        <v>68.208826231203</v>
      </c>
      <c r="HK80" s="1">
        <v>38.4080574502618</v>
      </c>
      <c r="HL80" s="1">
        <v>10.1847668216676</v>
      </c>
      <c r="HM80" s="1">
        <v>11.9176728765753</v>
      </c>
      <c r="HN80" s="1">
        <v>21.213269708909</v>
      </c>
      <c r="HO80" s="1">
        <v>46.674014474106</v>
      </c>
      <c r="HP80" s="1">
        <v>52.3673138896951</v>
      </c>
      <c r="HQ80" s="1">
        <v>438.311590021307</v>
      </c>
      <c r="HR80" s="1">
        <v>16.2158972229228</v>
      </c>
      <c r="HS80" s="1">
        <v>64.9165713664344</v>
      </c>
      <c r="HT80" s="1">
        <v>44.7724171529961</v>
      </c>
      <c r="HU80" s="1">
        <v>44.435411433194</v>
      </c>
      <c r="HV80" s="1">
        <v>118.638386899166</v>
      </c>
      <c r="HW80" s="1">
        <v>27.9018940347829</v>
      </c>
      <c r="HX80" s="1">
        <v>36.4753169921758</v>
      </c>
      <c r="HY80" s="1">
        <v>111.384915196051</v>
      </c>
      <c r="HZ80" s="1">
        <v>76.5940208390112</v>
      </c>
      <c r="IA80" s="1">
        <v>170.842556180898</v>
      </c>
      <c r="IB80" s="1">
        <v>36.2010996072233</v>
      </c>
      <c r="IC80" s="1">
        <v>86.7013278179537</v>
      </c>
      <c r="ID80" s="1">
        <v>58.7336342720961</v>
      </c>
      <c r="IE80" s="1">
        <v>87.8512390434498</v>
      </c>
      <c r="IF80" s="1">
        <v>38.0751607531495</v>
      </c>
      <c r="IG80" s="1">
        <v>65.055086327222</v>
      </c>
      <c r="IH80" s="1">
        <v>101.326153829425</v>
      </c>
      <c r="II80" s="1">
        <v>21.2665803952376</v>
      </c>
      <c r="IJ80" s="1">
        <v>50.1763296318457</v>
      </c>
      <c r="IK80" s="1">
        <v>159.09824886811</v>
      </c>
      <c r="IL80" s="1">
        <v>53.4128152042175</v>
      </c>
      <c r="IM80" s="1">
        <v>39.0352703240773</v>
      </c>
      <c r="IN80" s="1">
        <v>84.7974794457239</v>
      </c>
      <c r="IO80" s="1">
        <v>633.070000388406</v>
      </c>
      <c r="IP80" s="1">
        <v>8.83780928206628</v>
      </c>
      <c r="IQ80" s="1">
        <v>65.1010527374984</v>
      </c>
      <c r="IR80" s="1">
        <v>202.669887498442</v>
      </c>
      <c r="IS80" s="1">
        <v>397.274204556481</v>
      </c>
      <c r="IT80" s="1">
        <v>82.5410107819766</v>
      </c>
      <c r="IU80" s="1">
        <v>78.669165304077</v>
      </c>
      <c r="IV80" s="1">
        <v>68.0989941562501</v>
      </c>
      <c r="IW80" s="1">
        <v>32.165920124637</v>
      </c>
      <c r="IX80" s="1">
        <v>194.195743398578</v>
      </c>
      <c r="IY80" s="1">
        <v>92.7296696878615</v>
      </c>
      <c r="IZ80" s="1">
        <v>17.0177779714673</v>
      </c>
      <c r="JA80" s="1">
        <v>123.588763374218</v>
      </c>
      <c r="JB80" s="1">
        <v>45.1208199895012</v>
      </c>
      <c r="JC80" s="1">
        <v>49.5643537842814</v>
      </c>
      <c r="JD80" s="1">
        <v>336.584743512438</v>
      </c>
      <c r="JE80" s="1">
        <v>52.9526101869622</v>
      </c>
      <c r="JF80" s="1">
        <v>54.5711422343186</v>
      </c>
      <c r="JG80" s="1">
        <v>40.3049418142532</v>
      </c>
      <c r="JH80" s="1">
        <v>170.107974234402</v>
      </c>
      <c r="JI80" s="1">
        <v>130.103897994489</v>
      </c>
      <c r="JJ80" s="1">
        <v>179.903982786679</v>
      </c>
      <c r="JK80" s="1">
        <v>47.8898756317034</v>
      </c>
      <c r="JL80" s="1">
        <v>16.1888213235306</v>
      </c>
      <c r="JM80" s="1">
        <v>32.1826766490592</v>
      </c>
      <c r="JN80" s="1">
        <v>78.5795196324674</v>
      </c>
      <c r="JO80" s="1">
        <v>108.957924697293</v>
      </c>
      <c r="JP80" s="1">
        <v>48.7844946736702</v>
      </c>
      <c r="JQ80" s="1">
        <v>389.828439361149</v>
      </c>
      <c r="JR80" s="1">
        <v>11.9738901316357</v>
      </c>
      <c r="JS80" s="1">
        <v>108.890549163163</v>
      </c>
      <c r="JT80" s="1">
        <v>105.469657262889</v>
      </c>
      <c r="JU80" s="1">
        <v>52.4922200463626</v>
      </c>
      <c r="JV80" s="1">
        <v>115.347264680681</v>
      </c>
      <c r="JW80" s="1">
        <v>33.0276076463626</v>
      </c>
      <c r="JX80" s="1">
        <v>282.378370705574</v>
      </c>
      <c r="JY80" s="1">
        <v>157.172779449998</v>
      </c>
      <c r="JZ80" s="1">
        <v>102.521722094487</v>
      </c>
      <c r="KA80" s="1">
        <v>30.0595659140009</v>
      </c>
      <c r="KB80" s="1">
        <v>189.004031281729</v>
      </c>
      <c r="KC80" s="1">
        <v>46.330536887244</v>
      </c>
      <c r="KD80" s="1">
        <v>117.843143125921</v>
      </c>
      <c r="KE80" s="1">
        <v>206.870908216997</v>
      </c>
      <c r="KF80" s="1">
        <v>289.102497447621</v>
      </c>
      <c r="KG80" s="1">
        <v>30.7806303456143</v>
      </c>
      <c r="KH80" s="1">
        <v>42.8219502917289</v>
      </c>
      <c r="KI80" s="1">
        <v>207.49909175526</v>
      </c>
      <c r="KJ80" s="1">
        <v>31.6812756339509</v>
      </c>
      <c r="KK80" s="1">
        <v>43.0915907079523</v>
      </c>
      <c r="KL80" s="1">
        <v>78.3344999063679</v>
      </c>
      <c r="KM80" s="1">
        <v>44.8176933145145</v>
      </c>
      <c r="KN80" s="1">
        <v>22.787013186858</v>
      </c>
      <c r="KO80" s="1">
        <v>98.9147002936954</v>
      </c>
      <c r="KP80" s="1">
        <v>14.9623380732407</v>
      </c>
      <c r="KQ80" s="1">
        <v>40.1973092971102</v>
      </c>
      <c r="KR80" s="1">
        <v>20.9901839687921</v>
      </c>
      <c r="KS80" s="1">
        <v>75.3245586786947</v>
      </c>
      <c r="KT80" s="1">
        <v>57.1932011251517</v>
      </c>
      <c r="KU80" s="1">
        <v>35.2597109319859</v>
      </c>
      <c r="KV80" s="1">
        <v>67.7503303546651</v>
      </c>
      <c r="KW80" s="1">
        <v>82.7577531263354</v>
      </c>
      <c r="KX80" s="1">
        <v>119.869177323594</v>
      </c>
      <c r="KY80" s="1">
        <v>137.407172235622</v>
      </c>
      <c r="KZ80" s="1">
        <v>22.5341373674626</v>
      </c>
      <c r="LA80" s="1">
        <v>29.203723262515</v>
      </c>
      <c r="LB80" s="1">
        <v>47.1427275511965</v>
      </c>
      <c r="LC80" s="1">
        <v>51.6961594133429</v>
      </c>
      <c r="LD80" s="1">
        <v>40.8744964611762</v>
      </c>
      <c r="LE80" s="1">
        <v>118.615977341256</v>
      </c>
      <c r="LF80" s="1">
        <v>27.9574810019286</v>
      </c>
      <c r="LG80" s="1">
        <v>32.7099785141461</v>
      </c>
      <c r="LH80" s="1">
        <v>29.0213616276341</v>
      </c>
      <c r="LI80" s="1">
        <v>13.6063005892739</v>
      </c>
      <c r="LJ80" s="1">
        <v>99.3990910269997</v>
      </c>
      <c r="LK80" s="1">
        <v>190.997630883462</v>
      </c>
      <c r="LL80" s="1">
        <v>29.8663228343822</v>
      </c>
      <c r="LM80" s="1">
        <v>47.8599077053407</v>
      </c>
      <c r="LN80" s="1">
        <v>251.890715822962</v>
      </c>
      <c r="LO80" s="1">
        <v>28.0102257299654</v>
      </c>
      <c r="LP80" s="1">
        <v>238.047040093854</v>
      </c>
      <c r="LQ80" s="1">
        <v>68.8054901219831</v>
      </c>
      <c r="LR80" s="1">
        <v>20.8915909853849</v>
      </c>
      <c r="LS80" s="1">
        <v>29.6124941320942</v>
      </c>
      <c r="LT80" s="1">
        <v>16.6642673481787</v>
      </c>
      <c r="LU80" s="1">
        <v>14.1850365171326</v>
      </c>
      <c r="LV80" s="1">
        <v>11.2974457744392</v>
      </c>
      <c r="LW80" s="1">
        <v>49.5925372948515</v>
      </c>
      <c r="LX80" s="1">
        <v>14.326376950851</v>
      </c>
      <c r="LZ80" s="1">
        <v>210.117893147025</v>
      </c>
      <c r="MA80" s="1">
        <v>26.4089074301276</v>
      </c>
      <c r="MB80" s="1">
        <v>12.1171313357871</v>
      </c>
      <c r="MC80" s="1">
        <v>5.57533713880939</v>
      </c>
      <c r="MD80" s="1">
        <v>3.41561425102666</v>
      </c>
      <c r="ME80" s="1">
        <v>14.0271505300029</v>
      </c>
      <c r="MF80" s="1">
        <v>9.12942841680601</v>
      </c>
      <c r="MG80" s="1">
        <v>12.1766560575353</v>
      </c>
      <c r="MH80" s="1">
        <v>16.1531387285668</v>
      </c>
      <c r="MI80" s="1">
        <v>8.13122871397608</v>
      </c>
      <c r="MJ80" s="1">
        <v>10.22181818702</v>
      </c>
      <c r="MK80" s="1">
        <v>25.2159907743563</v>
      </c>
      <c r="ML80" s="1">
        <v>13.4624425363757</v>
      </c>
      <c r="MM80" s="1">
        <v>15.6834837220582</v>
      </c>
    </row>
    <row r="81">
      <c r="A81" s="1">
        <v>2020.0</v>
      </c>
      <c r="B81" s="1">
        <v>8.0</v>
      </c>
      <c r="C81" s="1">
        <v>114.306800223369</v>
      </c>
      <c r="D81" s="1">
        <v>78.685618867296</v>
      </c>
      <c r="E81" s="1">
        <v>94.5867413880484</v>
      </c>
      <c r="F81" s="1">
        <v>219.660740453914</v>
      </c>
      <c r="G81" s="1">
        <v>467.303336007255</v>
      </c>
      <c r="H81" s="1">
        <v>108.671007499687</v>
      </c>
      <c r="I81" s="1">
        <v>39.3923775416833</v>
      </c>
      <c r="J81" s="1">
        <v>126.189203953521</v>
      </c>
      <c r="K81" s="1">
        <v>241.625477382115</v>
      </c>
      <c r="L81" s="1">
        <v>70.8523427898846</v>
      </c>
      <c r="M81" s="1">
        <v>70.2025744382117</v>
      </c>
      <c r="N81" s="1">
        <v>15.1077336537333</v>
      </c>
      <c r="O81" s="1">
        <v>33.1288629668143</v>
      </c>
      <c r="P81" s="1">
        <v>26.9575055368813</v>
      </c>
      <c r="Q81" s="1">
        <v>111.982008984983</v>
      </c>
      <c r="R81" s="1">
        <v>110.450238545736</v>
      </c>
      <c r="S81" s="1">
        <v>85.0578247899005</v>
      </c>
      <c r="T81" s="1">
        <v>96.0800421806145</v>
      </c>
      <c r="U81" s="1">
        <v>62.2078856714759</v>
      </c>
      <c r="V81" s="1">
        <v>96.6791174680243</v>
      </c>
      <c r="W81" s="1">
        <v>212.35353249013</v>
      </c>
      <c r="X81" s="1">
        <v>146.818371625736</v>
      </c>
      <c r="Y81" s="1">
        <v>222.14773534481</v>
      </c>
      <c r="Z81" s="1">
        <v>162.267035348075</v>
      </c>
      <c r="AA81" s="1">
        <v>189.709668770543</v>
      </c>
      <c r="AB81" s="1">
        <v>13.9120248624491</v>
      </c>
      <c r="AC81" s="1">
        <v>257.663095257972</v>
      </c>
      <c r="AD81" s="1">
        <v>26.0265130985058</v>
      </c>
      <c r="AE81" s="1">
        <v>85.6042851039342</v>
      </c>
      <c r="AF81" s="1">
        <v>131.683301571461</v>
      </c>
      <c r="AG81" s="1">
        <v>107.858923159914</v>
      </c>
      <c r="AH81" s="1">
        <v>92.9968717578171</v>
      </c>
      <c r="AI81" s="2">
        <v>1196.70738292876</v>
      </c>
      <c r="AJ81" s="1">
        <v>172.658571879069</v>
      </c>
      <c r="AK81" s="1">
        <v>23.1234336348205</v>
      </c>
      <c r="AL81" s="1">
        <v>75.9254818869038</v>
      </c>
      <c r="AM81" s="1">
        <v>91.1637088694013</v>
      </c>
      <c r="AN81" s="1">
        <v>237.534214094077</v>
      </c>
      <c r="AO81" s="1">
        <v>17.6142425041026</v>
      </c>
      <c r="AP81" s="1">
        <v>66.1618078951577</v>
      </c>
      <c r="AQ81" s="1">
        <v>284.768334524972</v>
      </c>
      <c r="AR81" s="1">
        <v>32.2022249963144</v>
      </c>
      <c r="AS81" s="2">
        <v>1774.45072263585</v>
      </c>
      <c r="AT81" s="1">
        <v>526.096817323771</v>
      </c>
      <c r="AU81" s="1">
        <v>52.6986362063995</v>
      </c>
      <c r="AV81" s="1">
        <v>209.542856852214</v>
      </c>
      <c r="AW81" s="1">
        <v>39.1345235733759</v>
      </c>
      <c r="AX81" s="1">
        <v>33.261202415742</v>
      </c>
      <c r="AY81" s="1">
        <v>69.4465965844807</v>
      </c>
      <c r="AZ81" s="1">
        <v>43.6994197275932</v>
      </c>
      <c r="BA81" s="1">
        <v>31.7173214297565</v>
      </c>
      <c r="BB81" s="1">
        <v>46.2844239544538</v>
      </c>
      <c r="BC81" s="1">
        <v>126.954682545187</v>
      </c>
      <c r="BD81" s="1">
        <v>117.649688862116</v>
      </c>
      <c r="BE81" s="1">
        <v>45.1859523228236</v>
      </c>
      <c r="BF81" s="1">
        <v>134.609672261559</v>
      </c>
      <c r="BG81" s="1">
        <v>15.0192857242766</v>
      </c>
      <c r="BH81" s="1">
        <v>30.5122019854572</v>
      </c>
      <c r="BI81" s="1">
        <v>85.7449522067949</v>
      </c>
      <c r="BJ81" s="1">
        <v>166.80834152686</v>
      </c>
      <c r="BK81" s="1">
        <v>70.8735578695821</v>
      </c>
      <c r="BL81" s="1">
        <v>69.8019637962033</v>
      </c>
      <c r="BM81" s="1">
        <v>200.478591933744</v>
      </c>
      <c r="BN81" s="1">
        <v>38.6292653054303</v>
      </c>
      <c r="BO81" s="1">
        <v>140.529273047717</v>
      </c>
      <c r="BP81" s="1">
        <v>24.2853570665632</v>
      </c>
      <c r="BQ81" s="1">
        <v>184.902394875134</v>
      </c>
      <c r="BR81" s="1">
        <v>53.7618373135062</v>
      </c>
      <c r="BS81" s="1">
        <v>17.8970829079465</v>
      </c>
      <c r="BT81" s="1">
        <v>61.5362769511643</v>
      </c>
      <c r="BU81" s="1">
        <v>33.2808263044702</v>
      </c>
      <c r="BV81" s="1">
        <v>314.972830879506</v>
      </c>
      <c r="BW81" s="1">
        <v>44.610841105905</v>
      </c>
      <c r="BX81" s="1">
        <v>213.327525262015</v>
      </c>
      <c r="BY81" s="1">
        <v>38.5250026701905</v>
      </c>
      <c r="BZ81" s="1">
        <v>23.3257178747064</v>
      </c>
      <c r="CA81" s="1">
        <v>69.1165219276028</v>
      </c>
      <c r="CB81" s="1">
        <v>62.8328487500384</v>
      </c>
      <c r="CC81" s="1">
        <v>55.8597712013592</v>
      </c>
      <c r="CD81" s="1">
        <v>72.1445591446622</v>
      </c>
      <c r="CE81" s="1">
        <v>65.1529307938766</v>
      </c>
      <c r="CF81" s="1">
        <v>28.0297967062298</v>
      </c>
      <c r="CG81" s="1">
        <v>182.860948398809</v>
      </c>
      <c r="CH81" s="1">
        <v>47.1885515543515</v>
      </c>
      <c r="CI81" s="1">
        <v>186.047921762152</v>
      </c>
      <c r="CJ81" s="1">
        <v>109.871072887458</v>
      </c>
      <c r="CK81" s="1">
        <v>68.7697204211564</v>
      </c>
      <c r="CL81" s="1">
        <v>179.231639933664</v>
      </c>
      <c r="CM81" s="1">
        <v>127.221208150217</v>
      </c>
      <c r="CN81" s="1">
        <v>98.194285256522</v>
      </c>
      <c r="CO81" s="1">
        <v>103.046113996877</v>
      </c>
      <c r="CP81" s="1">
        <v>71.2661809150645</v>
      </c>
      <c r="CQ81" s="1">
        <v>85.856346885104</v>
      </c>
      <c r="CR81" s="1">
        <v>69.233831607852</v>
      </c>
      <c r="CS81" s="1">
        <v>85.0845238821847</v>
      </c>
      <c r="CT81" s="1">
        <v>8.80959025874961</v>
      </c>
      <c r="CU81" s="1">
        <v>138.883574410441</v>
      </c>
      <c r="CV81" s="1">
        <v>52.2343931977403</v>
      </c>
      <c r="CW81" s="1">
        <v>185.631070232196</v>
      </c>
      <c r="CX81" s="1">
        <v>62.627972278152</v>
      </c>
      <c r="CY81" s="1">
        <v>158.492167744547</v>
      </c>
      <c r="CZ81" s="1">
        <v>43.4044497767976</v>
      </c>
      <c r="DA81" s="1">
        <v>196.967264976857</v>
      </c>
      <c r="DB81" s="1">
        <v>63.1829583300769</v>
      </c>
      <c r="DC81" s="1">
        <v>61.8467689772475</v>
      </c>
      <c r="DD81" s="1">
        <v>37.4718549983047</v>
      </c>
      <c r="DE81" s="1">
        <v>46.2408984848073</v>
      </c>
      <c r="DF81" s="1">
        <v>74.2667284170996</v>
      </c>
      <c r="DG81" s="1">
        <v>92.2273056679923</v>
      </c>
      <c r="DH81" s="1">
        <v>40.2096746594178</v>
      </c>
      <c r="DI81" s="1">
        <v>79.052856808617</v>
      </c>
      <c r="DJ81" s="1">
        <v>22.9846718304167</v>
      </c>
      <c r="DK81" s="1">
        <v>82.0418971327862</v>
      </c>
      <c r="DL81" s="1">
        <v>88.7473807561965</v>
      </c>
      <c r="DM81" s="1">
        <v>5.64524333094941</v>
      </c>
      <c r="DN81" s="1">
        <v>42.8948590577193</v>
      </c>
      <c r="DO81" s="1">
        <v>13.5460187201411</v>
      </c>
      <c r="DP81" s="1">
        <v>185.357332912766</v>
      </c>
      <c r="DQ81" s="1">
        <v>24.1372181482772</v>
      </c>
      <c r="DR81" s="1">
        <v>136.240237281436</v>
      </c>
      <c r="DS81" s="1">
        <v>132.823683819422</v>
      </c>
      <c r="DT81" s="1">
        <v>17.2216143848422</v>
      </c>
      <c r="DU81" s="1">
        <v>96.9344451345325</v>
      </c>
      <c r="DV81" s="1">
        <v>24.3305851444441</v>
      </c>
      <c r="DW81" s="1">
        <v>137.189597560506</v>
      </c>
      <c r="DX81" s="1">
        <v>31.5886314159597</v>
      </c>
      <c r="DY81" s="1">
        <v>56.2868016481232</v>
      </c>
      <c r="DZ81" s="1">
        <v>55.3049741782422</v>
      </c>
      <c r="EA81" s="1">
        <v>28.2725472470379</v>
      </c>
      <c r="EB81" s="1">
        <v>27.6357820369881</v>
      </c>
      <c r="EC81" s="1">
        <v>76.8449312374124</v>
      </c>
      <c r="ED81" s="1">
        <v>82.9379673104726</v>
      </c>
      <c r="EE81" s="1">
        <v>92.8182572504326</v>
      </c>
      <c r="EF81" s="1">
        <v>184.395701587397</v>
      </c>
      <c r="EG81" s="1">
        <v>334.546483895947</v>
      </c>
      <c r="EH81" s="1">
        <v>14.8779745869412</v>
      </c>
      <c r="EI81" s="1">
        <v>66.1328649265004</v>
      </c>
      <c r="EJ81" s="1">
        <v>7.74702018288413</v>
      </c>
      <c r="EK81" s="1">
        <v>251.341103739279</v>
      </c>
      <c r="EL81" s="1">
        <v>47.4843240146473</v>
      </c>
      <c r="EM81" s="1">
        <v>37.7327582332611</v>
      </c>
      <c r="EN81" s="1">
        <v>145.10139870739</v>
      </c>
      <c r="EO81" s="1">
        <v>15.9560537712791</v>
      </c>
      <c r="EP81" s="1">
        <v>45.8403037866773</v>
      </c>
      <c r="EQ81" s="1">
        <v>9.73204751574363</v>
      </c>
      <c r="ER81" s="1">
        <v>133.170916386241</v>
      </c>
      <c r="ES81" s="1">
        <v>397.300293651782</v>
      </c>
      <c r="ET81" s="1">
        <v>98.0016566979392</v>
      </c>
      <c r="EU81" s="1">
        <v>95.8485010887846</v>
      </c>
      <c r="EV81" s="1">
        <v>109.922538408494</v>
      </c>
      <c r="EW81" s="1">
        <v>44.0422012457902</v>
      </c>
      <c r="EX81" s="1">
        <v>309.641833377582</v>
      </c>
      <c r="EY81" s="1">
        <v>28.2510496301937</v>
      </c>
      <c r="EZ81" s="1">
        <v>15.5304462191645</v>
      </c>
      <c r="FA81" s="1">
        <v>34.4335134396823</v>
      </c>
      <c r="FB81" s="1">
        <v>23.9611733578223</v>
      </c>
      <c r="FC81" s="1">
        <v>231.217777070545</v>
      </c>
      <c r="FD81" s="1">
        <v>175.615739734415</v>
      </c>
      <c r="FE81" s="1">
        <v>8.76497908182594</v>
      </c>
      <c r="FF81" s="1">
        <v>36.3854772431565</v>
      </c>
      <c r="FG81" s="1">
        <v>132.456754365853</v>
      </c>
      <c r="FH81" s="1">
        <v>21.7788272291526</v>
      </c>
      <c r="FI81" s="1">
        <v>88.186739948685</v>
      </c>
      <c r="FJ81" s="1">
        <v>55.5956601885177</v>
      </c>
      <c r="FK81" s="1">
        <v>9.97692181612399</v>
      </c>
      <c r="FL81" s="1">
        <v>9.78747568821745</v>
      </c>
      <c r="FM81" s="1">
        <v>196.875359273431</v>
      </c>
      <c r="FN81" s="1">
        <v>133.903896757745</v>
      </c>
      <c r="FO81" s="1">
        <v>10.8677788141594</v>
      </c>
      <c r="FP81" s="1">
        <v>104.366190410796</v>
      </c>
      <c r="FQ81" s="1">
        <v>41.758004520468</v>
      </c>
      <c r="FR81" s="1">
        <v>32.3143008050736</v>
      </c>
      <c r="FS81" s="1">
        <v>36.0593529932294</v>
      </c>
      <c r="FT81" s="1">
        <v>68.9258490793176</v>
      </c>
      <c r="FU81" s="1">
        <v>154.066712062891</v>
      </c>
      <c r="FV81" s="1">
        <v>143.769081147799</v>
      </c>
      <c r="FW81" s="1">
        <v>344.522208365218</v>
      </c>
      <c r="FX81" s="1">
        <v>146.029670271614</v>
      </c>
      <c r="FY81" s="1">
        <v>30.1341424954509</v>
      </c>
      <c r="FZ81" s="1">
        <v>33.1444679678711</v>
      </c>
      <c r="GA81" s="1">
        <v>51.4752771967684</v>
      </c>
      <c r="GB81" s="1">
        <v>325.655935225699</v>
      </c>
      <c r="GC81" s="1">
        <v>92.6436763409689</v>
      </c>
      <c r="GD81" s="1">
        <v>54.115234377397</v>
      </c>
      <c r="GE81" s="1">
        <v>186.99046082512</v>
      </c>
      <c r="GF81" s="1">
        <v>48.3724648665615</v>
      </c>
      <c r="GG81" s="1">
        <v>148.932622930391</v>
      </c>
      <c r="GH81" s="1">
        <v>272.26161386456</v>
      </c>
      <c r="GI81" s="1">
        <v>50.9094490148614</v>
      </c>
      <c r="GJ81" s="1">
        <v>89.6806502884816</v>
      </c>
      <c r="GK81" s="1">
        <v>33.6413508093436</v>
      </c>
      <c r="GL81" s="1">
        <v>89.7923814682733</v>
      </c>
      <c r="GM81" s="1">
        <v>92.6139472108692</v>
      </c>
      <c r="GN81" s="1">
        <v>108.993096756069</v>
      </c>
      <c r="GO81" s="1">
        <v>112.694356169278</v>
      </c>
      <c r="GP81" s="1">
        <v>41.3213096800305</v>
      </c>
      <c r="GQ81" s="1">
        <v>29.923347476309</v>
      </c>
      <c r="GR81" s="1">
        <v>16.1373764473344</v>
      </c>
      <c r="GS81" s="1">
        <v>32.3394546039856</v>
      </c>
      <c r="GT81" s="1">
        <v>69.5935951443423</v>
      </c>
      <c r="GU81" s="1">
        <v>44.5789498638255</v>
      </c>
      <c r="GV81" s="1">
        <v>206.090549540206</v>
      </c>
      <c r="GW81" s="1">
        <v>138.807231640087</v>
      </c>
      <c r="GX81" s="1">
        <v>91.414287687571</v>
      </c>
      <c r="GY81" s="1">
        <v>45.5584502253017</v>
      </c>
      <c r="GZ81" s="1">
        <v>40.9619489798645</v>
      </c>
      <c r="HA81" s="1">
        <v>63.4165511605371</v>
      </c>
      <c r="HB81" s="1">
        <v>57.4130181574566</v>
      </c>
      <c r="HC81" s="1">
        <v>497.230237688337</v>
      </c>
      <c r="HD81" s="1">
        <v>20.326110143807</v>
      </c>
      <c r="HE81" s="1">
        <v>100.865189040931</v>
      </c>
      <c r="HF81" s="1">
        <v>313.145225128067</v>
      </c>
      <c r="HG81" s="1">
        <v>29.9891771992273</v>
      </c>
      <c r="HH81" s="1">
        <v>187.772972924579</v>
      </c>
      <c r="HI81" s="1">
        <v>38.1276516734907</v>
      </c>
      <c r="HJ81" s="1">
        <v>71.6100534751834</v>
      </c>
      <c r="HK81" s="1">
        <v>41.7447214158477</v>
      </c>
      <c r="HL81" s="1">
        <v>11.9000245362298</v>
      </c>
      <c r="HM81" s="1">
        <v>14.0155596044516</v>
      </c>
      <c r="HN81" s="1">
        <v>21.7464248639757</v>
      </c>
      <c r="HO81" s="1">
        <v>45.9683456926787</v>
      </c>
      <c r="HP81" s="1">
        <v>52.035787988185</v>
      </c>
      <c r="HQ81" s="1">
        <v>465.095000494094</v>
      </c>
      <c r="HR81" s="1">
        <v>13.8600839982591</v>
      </c>
      <c r="HS81" s="1">
        <v>66.1158107711841</v>
      </c>
      <c r="HT81" s="1">
        <v>49.1247588193836</v>
      </c>
      <c r="HU81" s="1">
        <v>46.5301523945021</v>
      </c>
      <c r="HV81" s="1">
        <v>120.668343738293</v>
      </c>
      <c r="HW81" s="1">
        <v>29.738347821852</v>
      </c>
      <c r="HX81" s="1">
        <v>37.3994304908775</v>
      </c>
      <c r="HY81" s="1">
        <v>121.357570283242</v>
      </c>
      <c r="HZ81" s="1">
        <v>82.3004003000762</v>
      </c>
      <c r="IA81" s="1">
        <v>189.891601429717</v>
      </c>
      <c r="IB81" s="1">
        <v>43.5110779308281</v>
      </c>
      <c r="IC81" s="1">
        <v>91.8606513036902</v>
      </c>
      <c r="ID81" s="1">
        <v>61.8867372253975</v>
      </c>
      <c r="IE81" s="1">
        <v>92.7597328887973</v>
      </c>
      <c r="IF81" s="1">
        <v>42.321109090598</v>
      </c>
      <c r="IG81" s="1">
        <v>64.147074943882</v>
      </c>
      <c r="IH81" s="1">
        <v>108.48681025617</v>
      </c>
      <c r="II81" s="1">
        <v>23.0723321891253</v>
      </c>
      <c r="IJ81" s="1">
        <v>54.9112644113509</v>
      </c>
      <c r="IK81" s="1">
        <v>166.92754558098</v>
      </c>
      <c r="IL81" s="1">
        <v>51.7904122483164</v>
      </c>
      <c r="IM81" s="1">
        <v>47.9535476318297</v>
      </c>
      <c r="IN81" s="1">
        <v>102.39719275361</v>
      </c>
      <c r="IO81" s="1">
        <v>617.25238327753</v>
      </c>
      <c r="IP81" s="1">
        <v>9.50191429972025</v>
      </c>
      <c r="IQ81" s="1">
        <v>62.8689170090342</v>
      </c>
      <c r="IR81" s="1">
        <v>212.198690444612</v>
      </c>
      <c r="IS81" s="1">
        <v>425.815253065104</v>
      </c>
      <c r="IT81" s="1">
        <v>86.9667217250935</v>
      </c>
      <c r="IU81" s="1">
        <v>84.4808704314254</v>
      </c>
      <c r="IV81" s="1">
        <v>71.8658657326884</v>
      </c>
      <c r="IW81" s="1">
        <v>32.763671670985</v>
      </c>
      <c r="IX81" s="1">
        <v>213.084844387058</v>
      </c>
      <c r="IY81" s="1">
        <v>99.8555551426422</v>
      </c>
      <c r="IZ81" s="1">
        <v>17.8063592313554</v>
      </c>
      <c r="JA81" s="1">
        <v>133.323284882652</v>
      </c>
      <c r="JB81" s="1">
        <v>45.0126885565726</v>
      </c>
      <c r="JC81" s="1">
        <v>51.1565674401449</v>
      </c>
      <c r="JD81" s="1">
        <v>342.253704073437</v>
      </c>
      <c r="JE81" s="1">
        <v>55.3174437036962</v>
      </c>
      <c r="JF81" s="1">
        <v>59.3301979833302</v>
      </c>
      <c r="JG81" s="1">
        <v>38.444339231537</v>
      </c>
      <c r="JH81" s="1">
        <v>166.235690085407</v>
      </c>
      <c r="JI81" s="1">
        <v>139.995448919548</v>
      </c>
      <c r="JJ81" s="1">
        <v>181.280361213439</v>
      </c>
      <c r="JK81" s="1">
        <v>51.7495706304142</v>
      </c>
      <c r="JL81" s="1">
        <v>16.2614612285693</v>
      </c>
      <c r="JM81" s="1">
        <v>33.8628503629572</v>
      </c>
      <c r="JN81" s="1">
        <v>87.7251448805239</v>
      </c>
      <c r="JO81" s="1">
        <v>127.396845090889</v>
      </c>
      <c r="JP81" s="1">
        <v>51.4641222546314</v>
      </c>
      <c r="JQ81" s="1">
        <v>413.781288058324</v>
      </c>
      <c r="JR81" s="1">
        <v>13.3292150953131</v>
      </c>
      <c r="JS81" s="1">
        <v>114.8305877904</v>
      </c>
      <c r="JT81" s="1">
        <v>104.985108557947</v>
      </c>
      <c r="JU81" s="1">
        <v>55.9809573670333</v>
      </c>
      <c r="JV81" s="1">
        <v>122.254291950456</v>
      </c>
      <c r="JW81" s="1">
        <v>37.7046712914849</v>
      </c>
      <c r="JX81" s="1">
        <v>294.617109758245</v>
      </c>
      <c r="JY81" s="1">
        <v>170.642242568358</v>
      </c>
      <c r="JZ81" s="1">
        <v>134.520243339256</v>
      </c>
      <c r="KA81" s="1">
        <v>30.4113262234597</v>
      </c>
      <c r="KB81" s="1">
        <v>194.999945609726</v>
      </c>
      <c r="KC81" s="1">
        <v>45.3871700121813</v>
      </c>
      <c r="KD81" s="1">
        <v>121.98952465667</v>
      </c>
      <c r="KE81" s="1">
        <v>208.438095092773</v>
      </c>
      <c r="KF81" s="1">
        <v>271.358095441546</v>
      </c>
      <c r="KG81" s="1">
        <v>34.5506114106294</v>
      </c>
      <c r="KH81" s="1">
        <v>45.2266403072603</v>
      </c>
      <c r="KI81" s="1">
        <v>214.677855718703</v>
      </c>
      <c r="KJ81" s="1">
        <v>31.5912627623137</v>
      </c>
      <c r="KK81" s="1">
        <v>37.0123810541062</v>
      </c>
      <c r="KL81" s="1">
        <v>80.2941028966258</v>
      </c>
      <c r="KM81" s="1">
        <v>49.0502803889582</v>
      </c>
      <c r="KN81" s="1">
        <v>22.190978511238</v>
      </c>
      <c r="KO81" s="1">
        <v>103.632442075984</v>
      </c>
      <c r="KP81" s="1">
        <v>16.5960925734395</v>
      </c>
      <c r="KQ81" s="1">
        <v>41.3829627875209</v>
      </c>
      <c r="KR81" s="1">
        <v>24.2741730940118</v>
      </c>
      <c r="KS81" s="1">
        <v>80.572416093359</v>
      </c>
      <c r="KT81" s="1">
        <v>60.8766394602483</v>
      </c>
      <c r="KU81" s="1">
        <v>34.8240299100535</v>
      </c>
      <c r="KV81" s="1">
        <v>74.8286930751471</v>
      </c>
      <c r="KW81" s="1">
        <v>86.3165831076567</v>
      </c>
      <c r="KX81" s="1">
        <v>128.744562374248</v>
      </c>
      <c r="KY81" s="1">
        <v>152.700025849091</v>
      </c>
      <c r="KZ81" s="1">
        <v>24.1004274798019</v>
      </c>
      <c r="LA81" s="1">
        <v>32.0938988838472</v>
      </c>
      <c r="LB81" s="1">
        <v>49.5068084557613</v>
      </c>
      <c r="LC81" s="1">
        <v>53.8413315966591</v>
      </c>
      <c r="LD81" s="1">
        <v>41.4881702574146</v>
      </c>
      <c r="LE81" s="1">
        <v>145.092544518967</v>
      </c>
      <c r="LF81" s="1">
        <v>28.6371902564641</v>
      </c>
      <c r="LG81" s="1">
        <v>37.2110019472259</v>
      </c>
      <c r="LH81" s="1">
        <v>30.0130061473329</v>
      </c>
      <c r="LI81" s="1">
        <v>13.819964823666</v>
      </c>
      <c r="LJ81" s="1">
        <v>99.6090480259486</v>
      </c>
      <c r="LK81" s="1">
        <v>185.494274311846</v>
      </c>
      <c r="LL81" s="1">
        <v>29.8118386953101</v>
      </c>
      <c r="LM81" s="1">
        <v>52.3739257483909</v>
      </c>
      <c r="LN81" s="1">
        <v>263.565559897026</v>
      </c>
      <c r="LO81" s="1">
        <v>29.5120910223922</v>
      </c>
      <c r="LP81" s="1">
        <v>266.949320850674</v>
      </c>
      <c r="LQ81" s="1">
        <v>72.4923684358262</v>
      </c>
      <c r="LR81" s="1">
        <v>22.1309522901263</v>
      </c>
      <c r="LS81" s="1">
        <v>32.7148173646395</v>
      </c>
      <c r="LT81" s="1">
        <v>17.8089431125898</v>
      </c>
      <c r="LU81" s="1">
        <v>15.5705143122406</v>
      </c>
      <c r="LV81" s="1">
        <v>11.7918116436446</v>
      </c>
      <c r="LW81" s="1">
        <v>46.6425233757271</v>
      </c>
      <c r="LX81" s="1">
        <v>15.5194682540738</v>
      </c>
      <c r="LZ81" s="1">
        <v>207.853753962003</v>
      </c>
      <c r="MA81" s="1">
        <v>27.2209173453758</v>
      </c>
      <c r="MB81" s="1">
        <v>13.4553983661479</v>
      </c>
      <c r="MC81" s="1">
        <v>5.98671025762208</v>
      </c>
      <c r="MD81" s="1">
        <v>3.35070483545022</v>
      </c>
      <c r="ME81" s="1">
        <v>14.0228835443423</v>
      </c>
      <c r="MF81" s="1">
        <v>9.12664578192083</v>
      </c>
      <c r="MG81" s="1">
        <v>12.509477707543</v>
      </c>
      <c r="MH81" s="1">
        <v>16.2691472617637</v>
      </c>
      <c r="MI81" s="1">
        <v>8.95593393595886</v>
      </c>
      <c r="MJ81" s="1">
        <v>10.283809480213</v>
      </c>
      <c r="MK81" s="1">
        <v>25.6888930181759</v>
      </c>
      <c r="ML81" s="1">
        <v>13.8944923883414</v>
      </c>
      <c r="MM81" s="1">
        <v>15.106931258176</v>
      </c>
    </row>
    <row r="82">
      <c r="A82" s="1">
        <v>2020.0</v>
      </c>
      <c r="B82" s="1">
        <v>9.0</v>
      </c>
      <c r="C82" s="1">
        <v>112.847443224887</v>
      </c>
      <c r="D82" s="1">
        <v>74.7200150205339</v>
      </c>
      <c r="E82" s="1">
        <v>97.2579909507742</v>
      </c>
      <c r="F82" s="1">
        <v>219.528633973122</v>
      </c>
      <c r="G82" s="1">
        <v>487.175952003116</v>
      </c>
      <c r="H82" s="1">
        <v>107.147399696775</v>
      </c>
      <c r="I82" s="1">
        <v>41.6084052851764</v>
      </c>
      <c r="J82" s="1">
        <v>124.190715705753</v>
      </c>
      <c r="K82" s="1">
        <v>232.39047568185</v>
      </c>
      <c r="L82" s="1">
        <v>68.6120874492508</v>
      </c>
      <c r="M82" s="1">
        <v>68.147106354868</v>
      </c>
      <c r="N82" s="1">
        <v>15.7306072253406</v>
      </c>
      <c r="O82" s="1">
        <v>33.161447123277</v>
      </c>
      <c r="P82" s="1">
        <v>25.469709145366</v>
      </c>
      <c r="Q82" s="1">
        <v>111.30975894024</v>
      </c>
      <c r="R82" s="1">
        <v>110.320000421433</v>
      </c>
      <c r="S82" s="1">
        <v>83.3501712746521</v>
      </c>
      <c r="T82" s="1">
        <v>94.4835006611574</v>
      </c>
      <c r="U82" s="1">
        <v>56.0255411804296</v>
      </c>
      <c r="V82" s="1">
        <v>96.803958097007</v>
      </c>
      <c r="W82" s="1">
        <v>216.296781475428</v>
      </c>
      <c r="X82" s="1">
        <v>142.368141928629</v>
      </c>
      <c r="Y82" s="1">
        <v>219.369203181951</v>
      </c>
      <c r="Z82" s="1">
        <v>158.532225109282</v>
      </c>
      <c r="AA82" s="1">
        <v>195.120340739533</v>
      </c>
      <c r="AB82" s="1">
        <v>11.1682321905913</v>
      </c>
      <c r="AC82" s="1">
        <v>267.054458425006</v>
      </c>
      <c r="AD82" s="1">
        <v>25.7407179019021</v>
      </c>
      <c r="AE82" s="1">
        <v>86.5130951291039</v>
      </c>
      <c r="AF82" s="1">
        <v>131.2994308285</v>
      </c>
      <c r="AG82" s="1">
        <v>113.366513532058</v>
      </c>
      <c r="AH82" s="1">
        <v>96.1623608130974</v>
      </c>
      <c r="AI82" s="2">
        <v>1200.53190976097</v>
      </c>
      <c r="AJ82" s="1">
        <v>162.578096662249</v>
      </c>
      <c r="AK82" s="1">
        <v>22.4642234108875</v>
      </c>
      <c r="AL82" s="1">
        <v>74.5634614017911</v>
      </c>
      <c r="AM82" s="1">
        <v>91.2483606137743</v>
      </c>
      <c r="AN82" s="1">
        <v>211.964625294517</v>
      </c>
      <c r="AO82" s="1">
        <v>16.6580993792043</v>
      </c>
      <c r="AP82" s="1">
        <v>72.166762048336</v>
      </c>
      <c r="AQ82" s="1">
        <v>275.719288417271</v>
      </c>
      <c r="AR82" s="1">
        <v>30.7818489000565</v>
      </c>
      <c r="AS82" s="2">
        <v>1767.54951847734</v>
      </c>
      <c r="AT82" s="1">
        <v>502.767602349432</v>
      </c>
      <c r="AU82" s="1">
        <v>50.4451503761592</v>
      </c>
      <c r="AV82" s="1">
        <v>216.206666855585</v>
      </c>
      <c r="AW82" s="1">
        <v>39.7883333478655</v>
      </c>
      <c r="AX82" s="1">
        <v>33.1953982481764</v>
      </c>
      <c r="AY82" s="1">
        <v>67.1625862674289</v>
      </c>
      <c r="AZ82" s="1">
        <v>39.9210910717318</v>
      </c>
      <c r="BA82" s="1">
        <v>29.6786959388538</v>
      </c>
      <c r="BB82" s="1">
        <v>42.2862293161134</v>
      </c>
      <c r="BC82" s="1">
        <v>135.958167724829</v>
      </c>
      <c r="BD82" s="1">
        <v>110.742823281875</v>
      </c>
      <c r="BE82" s="1">
        <v>47.7019048418318</v>
      </c>
      <c r="BF82" s="1">
        <v>132.886231402838</v>
      </c>
      <c r="BG82" s="1">
        <v>16.240714322953</v>
      </c>
      <c r="BH82" s="1">
        <v>29.4123857466678</v>
      </c>
      <c r="BI82" s="1">
        <v>90.5311964193836</v>
      </c>
      <c r="BJ82" s="1">
        <v>158.266095351381</v>
      </c>
      <c r="BK82" s="1">
        <v>69.6940189231308</v>
      </c>
      <c r="BL82" s="1">
        <v>69.1125703384576</v>
      </c>
      <c r="BM82" s="1">
        <v>188.102990185523</v>
      </c>
      <c r="BN82" s="1">
        <v>40.390152497826</v>
      </c>
      <c r="BO82" s="1">
        <v>138.789158451665</v>
      </c>
      <c r="BP82" s="1">
        <v>25.5849335534232</v>
      </c>
      <c r="BQ82" s="1">
        <v>187.37626556483</v>
      </c>
      <c r="BR82" s="1">
        <v>53.5941257586808</v>
      </c>
      <c r="BS82" s="1">
        <v>17.3416034658844</v>
      </c>
      <c r="BT82" s="1">
        <v>65.9657565184316</v>
      </c>
      <c r="BU82" s="1">
        <v>29.4290993657805</v>
      </c>
      <c r="BV82" s="1">
        <v>319.449912205234</v>
      </c>
      <c r="BW82" s="1">
        <v>40.6831087267779</v>
      </c>
      <c r="BX82" s="1">
        <v>249.133726124821</v>
      </c>
      <c r="BY82" s="1">
        <v>34.780746695846</v>
      </c>
      <c r="BZ82" s="1">
        <v>24.5411779855598</v>
      </c>
      <c r="CA82" s="1">
        <v>71.1976256178317</v>
      </c>
      <c r="CB82" s="1">
        <v>63.783138261344</v>
      </c>
      <c r="CC82" s="1">
        <v>50.8971222926484</v>
      </c>
      <c r="CD82" s="1">
        <v>64.4753181935213</v>
      </c>
      <c r="CE82" s="1">
        <v>65.5147919742394</v>
      </c>
      <c r="CF82" s="1">
        <v>30.9695312055337</v>
      </c>
      <c r="CG82" s="1">
        <v>204.305191294251</v>
      </c>
      <c r="CH82" s="1">
        <v>50.7350868407779</v>
      </c>
      <c r="CI82" s="1">
        <v>190.976052894773</v>
      </c>
      <c r="CJ82" s="1">
        <v>102.289425290719</v>
      </c>
      <c r="CK82" s="1">
        <v>69.2460097733906</v>
      </c>
      <c r="CL82" s="1">
        <v>179.298884514255</v>
      </c>
      <c r="CM82" s="1">
        <v>127.915965573693</v>
      </c>
      <c r="CN82" s="1">
        <v>90.0142856779553</v>
      </c>
      <c r="CO82" s="1">
        <v>104.476841100503</v>
      </c>
      <c r="CP82" s="1">
        <v>79.9509797469855</v>
      </c>
      <c r="CQ82" s="1">
        <v>85.7306753976159</v>
      </c>
      <c r="CR82" s="1">
        <v>69.7273725338702</v>
      </c>
      <c r="CS82" s="1">
        <v>86.69690486363</v>
      </c>
      <c r="CT82" s="1">
        <v>7.53757173171824</v>
      </c>
      <c r="CU82" s="1">
        <v>126.867331590933</v>
      </c>
      <c r="CV82" s="1">
        <v>48.2464151161893</v>
      </c>
      <c r="CW82" s="1">
        <v>192.452347710994</v>
      </c>
      <c r="CX82" s="1">
        <v>63.2490084892719</v>
      </c>
      <c r="CY82" s="1">
        <v>156.34336045495</v>
      </c>
      <c r="CZ82" s="1">
        <v>42.2533755935092</v>
      </c>
      <c r="DA82" s="1">
        <v>203.631616979224</v>
      </c>
      <c r="DB82" s="1">
        <v>68.8824554452089</v>
      </c>
      <c r="DC82" s="1">
        <v>61.3492944528692</v>
      </c>
      <c r="DD82" s="1">
        <v>31.8373502750331</v>
      </c>
      <c r="DE82" s="1">
        <v>46.3046329730802</v>
      </c>
      <c r="DF82" s="1">
        <v>70.896951389023</v>
      </c>
      <c r="DG82" s="1">
        <v>94.2416573448346</v>
      </c>
      <c r="DH82" s="1">
        <v>38.9016554091218</v>
      </c>
      <c r="DI82" s="1">
        <v>81.8240472702753</v>
      </c>
      <c r="DJ82" s="1">
        <v>22.0815814857553</v>
      </c>
      <c r="DK82" s="1">
        <v>85.635881652414</v>
      </c>
      <c r="DL82" s="1">
        <v>96.0345241001674</v>
      </c>
      <c r="DM82" s="1">
        <v>5.61089802478829</v>
      </c>
      <c r="DN82" s="1">
        <v>40.4182590335322</v>
      </c>
      <c r="DO82" s="1">
        <v>15.1087777554589</v>
      </c>
      <c r="DP82" s="1">
        <v>220.445333550778</v>
      </c>
      <c r="DQ82" s="1">
        <v>24.1965256696197</v>
      </c>
      <c r="DR82" s="1">
        <v>123.115237826393</v>
      </c>
      <c r="DS82" s="1">
        <v>134.640694908349</v>
      </c>
      <c r="DT82" s="1">
        <v>17.7557186079405</v>
      </c>
      <c r="DU82" s="1">
        <v>96.5642690927192</v>
      </c>
      <c r="DV82" s="1">
        <v>26.1836291014586</v>
      </c>
      <c r="DW82" s="1">
        <v>129.779981882943</v>
      </c>
      <c r="DX82" s="1">
        <v>30.7346803206311</v>
      </c>
      <c r="DY82" s="1">
        <v>53.9092782540622</v>
      </c>
      <c r="DZ82" s="1">
        <v>51.7321675579754</v>
      </c>
      <c r="EA82" s="1">
        <v>28.3671894613768</v>
      </c>
      <c r="EB82" s="1">
        <v>29.6499539624037</v>
      </c>
      <c r="EC82" s="1">
        <v>75.4849314392269</v>
      </c>
      <c r="ED82" s="1">
        <v>87.4216694472454</v>
      </c>
      <c r="EE82" s="1">
        <v>89.0755099614158</v>
      </c>
      <c r="EF82" s="1">
        <v>179.966130943445</v>
      </c>
      <c r="EG82" s="1">
        <v>336.795896418001</v>
      </c>
      <c r="EH82" s="1">
        <v>13.3420708821379</v>
      </c>
      <c r="EI82" s="1">
        <v>66.5902097745928</v>
      </c>
      <c r="EJ82" s="1">
        <v>7.7190847111037</v>
      </c>
      <c r="EK82" s="1">
        <v>248.738827186701</v>
      </c>
      <c r="EL82" s="1">
        <v>40.8258324277037</v>
      </c>
      <c r="EM82" s="1">
        <v>34.7325213902351</v>
      </c>
      <c r="EN82" s="1">
        <v>152.124344185726</v>
      </c>
      <c r="EO82" s="1">
        <v>16.6018925195451</v>
      </c>
      <c r="EP82" s="1">
        <v>43.9854016814678</v>
      </c>
      <c r="EQ82" s="1">
        <v>9.80335567743918</v>
      </c>
      <c r="ER82" s="1">
        <v>130.573510062113</v>
      </c>
      <c r="ES82" s="1">
        <v>388.668391207045</v>
      </c>
      <c r="ET82" s="1">
        <v>95.8871220333094</v>
      </c>
      <c r="EU82" s="1">
        <v>94.9511838600027</v>
      </c>
      <c r="EV82" s="1">
        <v>107.787516909623</v>
      </c>
      <c r="EW82" s="1">
        <v>44.9597019895242</v>
      </c>
      <c r="EX82" s="1">
        <v>313.056757193329</v>
      </c>
      <c r="EY82" s="1">
        <v>31.3119165845041</v>
      </c>
      <c r="EZ82" s="1">
        <v>14.8309367786211</v>
      </c>
      <c r="FA82" s="1">
        <v>35.5475081005755</v>
      </c>
      <c r="FB82" s="1">
        <v>23.3200378369189</v>
      </c>
      <c r="FC82" s="1">
        <v>232.966826302665</v>
      </c>
      <c r="FD82" s="1">
        <v>176.63256281812</v>
      </c>
      <c r="FE82" s="1">
        <v>9.03938653589999</v>
      </c>
      <c r="FF82" s="1">
        <v>37.5753677969611</v>
      </c>
      <c r="FG82" s="1">
        <v>131.509672439613</v>
      </c>
      <c r="FH82" s="1">
        <v>20.2756041945413</v>
      </c>
      <c r="FI82" s="1">
        <v>86.9520052734092</v>
      </c>
      <c r="FJ82" s="1">
        <v>52.6725022767232</v>
      </c>
      <c r="FK82" s="1">
        <v>10.0330635973537</v>
      </c>
      <c r="FL82" s="1">
        <v>10.0054005332092</v>
      </c>
      <c r="FM82" s="1">
        <v>177.44633302814</v>
      </c>
      <c r="FN82" s="1">
        <v>127.919558248995</v>
      </c>
      <c r="FO82" s="1">
        <v>9.94126096006204</v>
      </c>
      <c r="FP82" s="1">
        <v>102.464048113142</v>
      </c>
      <c r="FQ82" s="1">
        <v>43.7552449353006</v>
      </c>
      <c r="FR82" s="1">
        <v>31.0503139438113</v>
      </c>
      <c r="FS82" s="1">
        <v>34.8544090594423</v>
      </c>
      <c r="FT82" s="1">
        <v>70.5216627427484</v>
      </c>
      <c r="FU82" s="1">
        <v>149.991038069868</v>
      </c>
      <c r="FV82" s="1">
        <v>142.376985289776</v>
      </c>
      <c r="FW82" s="1">
        <v>345.686597612833</v>
      </c>
      <c r="FX82" s="1">
        <v>149.648573146539</v>
      </c>
      <c r="FY82" s="1">
        <v>26.2401944779834</v>
      </c>
      <c r="FZ82" s="1">
        <v>36.9176541450064</v>
      </c>
      <c r="GA82" s="1">
        <v>56.0698559115199</v>
      </c>
      <c r="GB82" s="1">
        <v>329.497587535299</v>
      </c>
      <c r="GC82" s="1">
        <v>97.178639276368</v>
      </c>
      <c r="GD82" s="1">
        <v>53.1150459408024</v>
      </c>
      <c r="GE82" s="1">
        <v>197.421721892757</v>
      </c>
      <c r="GF82" s="1">
        <v>47.990067124478</v>
      </c>
      <c r="GG82" s="1">
        <v>146.473929829693</v>
      </c>
      <c r="GH82" s="1">
        <v>274.967244198971</v>
      </c>
      <c r="GI82" s="1">
        <v>51.3934777319286</v>
      </c>
      <c r="GJ82" s="1">
        <v>93.629624769769</v>
      </c>
      <c r="GK82" s="1">
        <v>32.9645899700154</v>
      </c>
      <c r="GL82" s="1">
        <v>96.0880948021298</v>
      </c>
      <c r="GM82" s="1">
        <v>90.5055090826782</v>
      </c>
      <c r="GN82" s="1">
        <v>108.998022391166</v>
      </c>
      <c r="GO82" s="1">
        <v>115.736237208265</v>
      </c>
      <c r="GP82" s="1">
        <v>40.5947618030366</v>
      </c>
      <c r="GQ82" s="1">
        <v>29.1181340280647</v>
      </c>
      <c r="GR82" s="1">
        <v>16.9885459527622</v>
      </c>
      <c r="GS82" s="1">
        <v>27.8780782933712</v>
      </c>
      <c r="GT82" s="1">
        <v>70.3536340500035</v>
      </c>
      <c r="GU82" s="1">
        <v>43.437258235668</v>
      </c>
      <c r="GV82" s="1">
        <v>201.659551783243</v>
      </c>
      <c r="GW82" s="1">
        <v>146.36786015532</v>
      </c>
      <c r="GX82" s="1">
        <v>86.3604373762958</v>
      </c>
      <c r="GY82" s="1">
        <v>47.1850477821783</v>
      </c>
      <c r="GZ82" s="1">
        <v>39.7215134368193</v>
      </c>
      <c r="HA82" s="1">
        <v>63.3012038017598</v>
      </c>
      <c r="HB82" s="1">
        <v>56.026706154646</v>
      </c>
      <c r="HC82" s="1">
        <v>496.232143583752</v>
      </c>
      <c r="HD82" s="1">
        <v>18.974625944528</v>
      </c>
      <c r="HE82" s="1">
        <v>112.62634572496</v>
      </c>
      <c r="HF82" s="1">
        <v>312.887675837259</v>
      </c>
      <c r="HG82" s="1">
        <v>27.0552209060463</v>
      </c>
      <c r="HH82" s="1">
        <v>198.120650812806</v>
      </c>
      <c r="HI82" s="1">
        <v>39.4790238222931</v>
      </c>
      <c r="HJ82" s="1">
        <v>70.0171325559922</v>
      </c>
      <c r="HK82" s="1">
        <v>42.8573281468939</v>
      </c>
      <c r="HL82" s="1">
        <v>12.7593675304628</v>
      </c>
      <c r="HM82" s="1">
        <v>14.2317222473565</v>
      </c>
      <c r="HN82" s="1">
        <v>20.1747237187246</v>
      </c>
      <c r="HO82" s="1">
        <v>44.373581560203</v>
      </c>
      <c r="HP82" s="1">
        <v>55.1963135417093</v>
      </c>
      <c r="HQ82" s="1">
        <v>465.051666259766</v>
      </c>
      <c r="HR82" s="1">
        <v>10.6758482117656</v>
      </c>
      <c r="HS82" s="1">
        <v>68.6729113986593</v>
      </c>
      <c r="HT82" s="1">
        <v>47.6016150430308</v>
      </c>
      <c r="HU82" s="1">
        <v>45.4726803857263</v>
      </c>
      <c r="HV82" s="1">
        <v>120.077109592084</v>
      </c>
      <c r="HW82" s="1">
        <v>28.2900695095979</v>
      </c>
      <c r="HX82" s="1">
        <v>34.9704406048376</v>
      </c>
      <c r="HY82" s="1">
        <v>123.398756454069</v>
      </c>
      <c r="HZ82" s="1">
        <v>85.4982569472818</v>
      </c>
      <c r="IA82" s="1">
        <v>193.664941138095</v>
      </c>
      <c r="IB82" s="1">
        <v>42.985820268778</v>
      </c>
      <c r="IC82" s="1">
        <v>89.2934421394319</v>
      </c>
      <c r="ID82" s="1">
        <v>62.2856652587292</v>
      </c>
      <c r="IE82" s="1">
        <v>93.0809873521194</v>
      </c>
      <c r="IF82" s="1">
        <v>42.4739888492521</v>
      </c>
      <c r="IG82" s="1">
        <v>59.7342885264318</v>
      </c>
      <c r="IH82" s="1">
        <v>114.766511821103</v>
      </c>
      <c r="II82" s="1">
        <v>22.8231645783761</v>
      </c>
      <c r="IJ82" s="1">
        <v>54.2216124327546</v>
      </c>
      <c r="IK82" s="1">
        <v>180.976876498543</v>
      </c>
      <c r="IL82" s="1">
        <v>47.7009640938612</v>
      </c>
      <c r="IM82" s="1">
        <v>51.3641840388917</v>
      </c>
      <c r="IN82" s="1">
        <v>105.18145568849</v>
      </c>
      <c r="IO82" s="1">
        <v>570.599527994792</v>
      </c>
      <c r="IP82" s="1">
        <v>9.72132664139944</v>
      </c>
      <c r="IQ82" s="1">
        <v>67.7372231574806</v>
      </c>
      <c r="IR82" s="1">
        <v>206.536169476315</v>
      </c>
      <c r="IS82" s="1">
        <v>394.00096052951</v>
      </c>
      <c r="IT82" s="1">
        <v>87.9054068542943</v>
      </c>
      <c r="IU82" s="1">
        <v>88.6944111991001</v>
      </c>
      <c r="IV82" s="1">
        <v>78.173401771582</v>
      </c>
      <c r="IW82" s="1">
        <v>33.407665820695</v>
      </c>
      <c r="IX82" s="1">
        <v>223.564426188936</v>
      </c>
      <c r="IY82" s="1">
        <v>99.3192188713454</v>
      </c>
      <c r="IZ82" s="1">
        <v>16.4045454666263</v>
      </c>
      <c r="JA82" s="1">
        <v>132.528838375831</v>
      </c>
      <c r="JB82" s="1">
        <v>44.7737183358566</v>
      </c>
      <c r="JC82" s="1">
        <v>52.2774929576824</v>
      </c>
      <c r="JD82" s="1">
        <v>340.908151996845</v>
      </c>
      <c r="JE82" s="1">
        <v>51.6695571284286</v>
      </c>
      <c r="JF82" s="1">
        <v>54.6287365899094</v>
      </c>
      <c r="JG82" s="1">
        <v>40.5583903355908</v>
      </c>
      <c r="JH82" s="1">
        <v>177.459139396347</v>
      </c>
      <c r="JI82" s="1">
        <v>141.923139528708</v>
      </c>
      <c r="JJ82" s="1">
        <v>194.518419886137</v>
      </c>
      <c r="JK82" s="1">
        <v>55.861282052641</v>
      </c>
      <c r="JL82" s="1">
        <v>15.7215265132876</v>
      </c>
      <c r="JM82" s="1">
        <v>31.8314438436934</v>
      </c>
      <c r="JN82" s="1">
        <v>91.6387275043248</v>
      </c>
      <c r="JO82" s="1">
        <v>135.832756460271</v>
      </c>
      <c r="JP82" s="1">
        <v>51.7074216267111</v>
      </c>
      <c r="JQ82" s="1">
        <v>422.634955708201</v>
      </c>
      <c r="JR82" s="1">
        <v>14.4426012277042</v>
      </c>
      <c r="JS82" s="1">
        <v>108.0826422442</v>
      </c>
      <c r="JT82" s="1">
        <v>102.149442348712</v>
      </c>
      <c r="JU82" s="1">
        <v>54.4933067286583</v>
      </c>
      <c r="JV82" s="1">
        <v>124.243002573371</v>
      </c>
      <c r="JW82" s="1">
        <v>37.6165753557833</v>
      </c>
      <c r="JX82" s="1">
        <v>287.394295669068</v>
      </c>
      <c r="JY82" s="1">
        <v>178.883230078106</v>
      </c>
      <c r="JZ82" s="1">
        <v>139.924013313768</v>
      </c>
      <c r="KA82" s="1">
        <v>30.2252808141578</v>
      </c>
      <c r="KB82" s="1">
        <v>197.110042591626</v>
      </c>
      <c r="KC82" s="1">
        <v>40.267518229724</v>
      </c>
      <c r="KD82" s="1">
        <v>123.353180086598</v>
      </c>
      <c r="KE82" s="1">
        <v>204.436428251721</v>
      </c>
      <c r="KF82" s="1">
        <v>266.871903919038</v>
      </c>
      <c r="KG82" s="1">
        <v>36.5792666573298</v>
      </c>
      <c r="KH82" s="1">
        <v>46.1139673066452</v>
      </c>
      <c r="KI82" s="1">
        <v>201.618571690151</v>
      </c>
      <c r="KJ82" s="1">
        <v>28.2146549493286</v>
      </c>
      <c r="KK82" s="1">
        <v>37.7226186479841</v>
      </c>
      <c r="KL82" s="1">
        <v>83.5456108580529</v>
      </c>
      <c r="KM82" s="1">
        <v>50.51452320194</v>
      </c>
      <c r="KN82" s="1">
        <v>21.9159679648175</v>
      </c>
      <c r="KO82" s="1">
        <v>106.012335891951</v>
      </c>
      <c r="KP82" s="1">
        <v>16.2710165471621</v>
      </c>
      <c r="KQ82" s="1">
        <v>43.5602746627799</v>
      </c>
      <c r="KR82" s="1">
        <v>23.9453088938089</v>
      </c>
      <c r="KS82" s="1">
        <v>77.9120095866321</v>
      </c>
      <c r="KT82" s="1">
        <v>60.1326210409303</v>
      </c>
      <c r="KU82" s="1">
        <v>30.4977310885412</v>
      </c>
      <c r="KV82" s="1">
        <v>79.3747926929915</v>
      </c>
      <c r="KW82" s="1">
        <v>85.9773744845972</v>
      </c>
      <c r="KX82" s="1">
        <v>130.10695756501</v>
      </c>
      <c r="KY82" s="1">
        <v>154.697051671188</v>
      </c>
      <c r="KZ82" s="1">
        <v>22.6761977299954</v>
      </c>
      <c r="LA82" s="1">
        <v>31.9693140749349</v>
      </c>
      <c r="LB82" s="1">
        <v>48.0205406513378</v>
      </c>
      <c r="LC82" s="1">
        <v>60.3415937350569</v>
      </c>
      <c r="LD82" s="1">
        <v>41.8137945000904</v>
      </c>
      <c r="LE82" s="1">
        <v>145.096446544659</v>
      </c>
      <c r="LF82" s="1">
        <v>26.6790802502881</v>
      </c>
      <c r="LG82" s="1">
        <v>35.9410431632193</v>
      </c>
      <c r="LH82" s="1">
        <v>27.0962960929096</v>
      </c>
      <c r="LI82" s="1">
        <v>14.2624070262816</v>
      </c>
      <c r="LJ82" s="1">
        <v>99.9614285060338</v>
      </c>
      <c r="LK82" s="1">
        <v>181.981168519189</v>
      </c>
      <c r="LL82" s="1">
        <v>29.0808326923169</v>
      </c>
      <c r="LM82" s="1">
        <v>64.1471800614579</v>
      </c>
      <c r="LN82" s="1">
        <v>249.520081346313</v>
      </c>
      <c r="LO82" s="1">
        <v>32.2315595169668</v>
      </c>
      <c r="LP82" s="1">
        <v>266.217115122111</v>
      </c>
      <c r="LQ82" s="1">
        <v>78.3446792170731</v>
      </c>
      <c r="LR82" s="1">
        <v>22.5464285441807</v>
      </c>
      <c r="LS82" s="1">
        <v>35.1002732413068</v>
      </c>
      <c r="LT82" s="1">
        <v>16.9883020466297</v>
      </c>
      <c r="LU82" s="1">
        <v>14.7297008698256</v>
      </c>
      <c r="LV82" s="1">
        <v>10.6066253167722</v>
      </c>
      <c r="LW82" s="1">
        <v>42.7352212812981</v>
      </c>
      <c r="LX82" s="1">
        <v>15.2100150951421</v>
      </c>
      <c r="LZ82" s="1">
        <v>211.775244954225</v>
      </c>
      <c r="MA82" s="1">
        <v>25.5422426454051</v>
      </c>
      <c r="MB82" s="1">
        <v>14.0683026785173</v>
      </c>
      <c r="MC82" s="1">
        <v>5.101979954011</v>
      </c>
      <c r="MD82" s="1">
        <v>3.27587687996679</v>
      </c>
      <c r="ME82" s="1">
        <v>13.1252862147317</v>
      </c>
      <c r="MF82" s="1">
        <v>9.42109281554964</v>
      </c>
      <c r="MG82" s="1">
        <v>12.8086535520526</v>
      </c>
      <c r="MH82" s="1">
        <v>16.5303123857033</v>
      </c>
      <c r="MI82" s="1">
        <v>8.96148887220382</v>
      </c>
      <c r="MJ82" s="1">
        <v>11.0692857333592</v>
      </c>
      <c r="MK82" s="1">
        <v>24.4140555569458</v>
      </c>
      <c r="ML82" s="1">
        <v>12.6551861601536</v>
      </c>
      <c r="MM82" s="1">
        <v>12.9424479152288</v>
      </c>
    </row>
    <row r="83">
      <c r="A83" s="1">
        <v>2020.0</v>
      </c>
      <c r="B83" s="1">
        <v>10.0</v>
      </c>
      <c r="C83" s="1">
        <v>113.776261375864</v>
      </c>
      <c r="D83" s="1">
        <v>71.6034297520897</v>
      </c>
      <c r="E83" s="1">
        <v>99.8780487030198</v>
      </c>
      <c r="F83" s="1">
        <v>212.374082315981</v>
      </c>
      <c r="G83" s="1">
        <v>489.429546702992</v>
      </c>
      <c r="H83" s="1">
        <v>112.311087997523</v>
      </c>
      <c r="I83" s="1">
        <v>44.2251254751695</v>
      </c>
      <c r="J83" s="1">
        <v>135.07235549605</v>
      </c>
      <c r="K83" s="1">
        <v>243.746591394598</v>
      </c>
      <c r="L83" s="1">
        <v>72.146508894123</v>
      </c>
      <c r="M83" s="1">
        <v>76.5318618692313</v>
      </c>
      <c r="N83" s="1">
        <v>17.1102845332979</v>
      </c>
      <c r="O83" s="1">
        <v>33.3262657806984</v>
      </c>
      <c r="P83" s="1">
        <v>27.3171941756136</v>
      </c>
      <c r="Q83" s="1">
        <v>114.446271746911</v>
      </c>
      <c r="R83" s="1">
        <v>108.177727439187</v>
      </c>
      <c r="S83" s="1">
        <v>82.2258514434071</v>
      </c>
      <c r="T83" s="1">
        <v>96.8407339944433</v>
      </c>
      <c r="U83" s="1">
        <v>59.2055297568192</v>
      </c>
      <c r="V83" s="1">
        <v>102.237237828235</v>
      </c>
      <c r="W83" s="1">
        <v>206.539194733848</v>
      </c>
      <c r="X83" s="1">
        <v>154.188072909574</v>
      </c>
      <c r="Y83" s="1">
        <v>213.342823869236</v>
      </c>
      <c r="Z83" s="1">
        <v>161.798977591775</v>
      </c>
      <c r="AA83" s="1">
        <v>198.969517253178</v>
      </c>
      <c r="AB83" s="1">
        <v>8.3850801878087</v>
      </c>
      <c r="AC83" s="1">
        <v>265.12070059687</v>
      </c>
      <c r="AD83" s="1">
        <v>27.2773059079138</v>
      </c>
      <c r="AE83" s="1">
        <v>97.4484095139937</v>
      </c>
      <c r="AF83" s="1">
        <v>130.075391615515</v>
      </c>
      <c r="AG83" s="1">
        <v>124.643268132243</v>
      </c>
      <c r="AH83" s="1">
        <v>96.0260338805466</v>
      </c>
      <c r="AI83" s="2">
        <v>1161.97204867276</v>
      </c>
      <c r="AJ83" s="1">
        <v>163.540000221946</v>
      </c>
      <c r="AK83" s="1">
        <v>21.9606952642727</v>
      </c>
      <c r="AL83" s="1">
        <v>73.102422553574</v>
      </c>
      <c r="AM83" s="1">
        <v>98.3092231689907</v>
      </c>
      <c r="AN83" s="1">
        <v>216.877924688073</v>
      </c>
      <c r="AO83" s="1">
        <v>17.9766328387128</v>
      </c>
      <c r="AP83" s="1">
        <v>70.1490285587479</v>
      </c>
      <c r="AQ83" s="1">
        <v>273.839545510032</v>
      </c>
      <c r="AR83" s="1">
        <v>31.7255113460744</v>
      </c>
      <c r="AS83" s="2">
        <v>1708.71273012602</v>
      </c>
      <c r="AT83" s="1">
        <v>553.804940123117</v>
      </c>
      <c r="AU83" s="1">
        <v>51.294327169344</v>
      </c>
      <c r="AV83" s="1">
        <v>210.407953782515</v>
      </c>
      <c r="AW83" s="1">
        <v>38.2540908293291</v>
      </c>
      <c r="AX83" s="1">
        <v>32.2985168145422</v>
      </c>
      <c r="AY83" s="1">
        <v>63.5028820615103</v>
      </c>
      <c r="AZ83" s="1">
        <v>36.9827575604878</v>
      </c>
      <c r="BA83" s="1">
        <v>31.0149681683855</v>
      </c>
      <c r="BB83" s="1">
        <v>42.2971540860121</v>
      </c>
      <c r="BC83" s="1">
        <v>146.277513500378</v>
      </c>
      <c r="BD83" s="1">
        <v>113.952381746142</v>
      </c>
      <c r="BE83" s="1">
        <v>48.1234094446356</v>
      </c>
      <c r="BF83" s="1">
        <v>135.587972182018</v>
      </c>
      <c r="BG83" s="1">
        <v>14.5293180942535</v>
      </c>
      <c r="BH83" s="1">
        <v>26.406494629812</v>
      </c>
      <c r="BI83" s="1">
        <v>90.578491802828</v>
      </c>
      <c r="BJ83" s="1">
        <v>162.401408163416</v>
      </c>
      <c r="BK83" s="1">
        <v>70.0688193807206</v>
      </c>
      <c r="BL83" s="1">
        <v>71.1701796959173</v>
      </c>
      <c r="BM83" s="1">
        <v>187.564126695115</v>
      </c>
      <c r="BN83" s="1">
        <v>40.0119453420005</v>
      </c>
      <c r="BO83" s="1">
        <v>136.086599340337</v>
      </c>
      <c r="BP83" s="1">
        <v>25.8604681708596</v>
      </c>
      <c r="BQ83" s="1">
        <v>197.441301381966</v>
      </c>
      <c r="BR83" s="1">
        <v>56.3633644135804</v>
      </c>
      <c r="BS83" s="1">
        <v>18.8485802180613</v>
      </c>
      <c r="BT83" s="1">
        <v>70.9365709008277</v>
      </c>
      <c r="BU83" s="1">
        <v>28.0943539143836</v>
      </c>
      <c r="BV83" s="1">
        <v>341.943735618906</v>
      </c>
      <c r="BW83" s="1">
        <v>42.1354136869544</v>
      </c>
      <c r="BX83" s="1">
        <v>252.407468919618</v>
      </c>
      <c r="BY83" s="1">
        <v>34.0283096616634</v>
      </c>
      <c r="BZ83" s="1">
        <v>24.8988787429534</v>
      </c>
      <c r="CA83" s="1">
        <v>73.4669976587704</v>
      </c>
      <c r="CB83" s="1">
        <v>67.9108726046159</v>
      </c>
      <c r="CC83" s="1">
        <v>51.1598408973554</v>
      </c>
      <c r="CD83" s="1">
        <v>59.961791368093</v>
      </c>
      <c r="CE83" s="1">
        <v>67.5011484063717</v>
      </c>
      <c r="CF83" s="1">
        <v>31.2659427300654</v>
      </c>
      <c r="CG83" s="1">
        <v>220.153008669997</v>
      </c>
      <c r="CH83" s="1">
        <v>58.1652186756528</v>
      </c>
      <c r="CI83" s="1">
        <v>203.953567739584</v>
      </c>
      <c r="CJ83" s="1">
        <v>110.100588439682</v>
      </c>
      <c r="CK83" s="1">
        <v>71.8544685269835</v>
      </c>
      <c r="CL83" s="1">
        <v>196.900611767943</v>
      </c>
      <c r="CM83" s="1">
        <v>122.970862273619</v>
      </c>
      <c r="CN83" s="1">
        <v>93.2013636502353</v>
      </c>
      <c r="CO83" s="1">
        <v>106.094036000326</v>
      </c>
      <c r="CP83" s="1">
        <v>86.3975928026727</v>
      </c>
      <c r="CQ83" s="1">
        <v>88.6543979244124</v>
      </c>
      <c r="CR83" s="1">
        <v>77.6259218721079</v>
      </c>
      <c r="CS83" s="1">
        <v>87.980000409213</v>
      </c>
      <c r="CT83" s="1">
        <v>7.3033156410524</v>
      </c>
      <c r="CU83" s="1">
        <v>125.517777648309</v>
      </c>
      <c r="CV83" s="1">
        <v>49.3236816341353</v>
      </c>
      <c r="CW83" s="1">
        <v>190.06433025538</v>
      </c>
      <c r="CX83" s="1">
        <v>69.4311662673388</v>
      </c>
      <c r="CY83" s="1">
        <v>152.4076759679</v>
      </c>
      <c r="CZ83" s="1">
        <v>46.7852399247534</v>
      </c>
      <c r="DA83" s="1">
        <v>212.361518922608</v>
      </c>
      <c r="DB83" s="1">
        <v>72.8997320491243</v>
      </c>
      <c r="DC83" s="1">
        <v>62.0487095310651</v>
      </c>
      <c r="DD83" s="1">
        <v>29.0627224573754</v>
      </c>
      <c r="DE83" s="1">
        <v>44.5158083451676</v>
      </c>
      <c r="DF83" s="1">
        <v>77.9300179602609</v>
      </c>
      <c r="DG83" s="1">
        <v>98.4860476722546</v>
      </c>
      <c r="DH83" s="1">
        <v>42.2664157284773</v>
      </c>
      <c r="DI83" s="1">
        <v>80.6627277027477</v>
      </c>
      <c r="DJ83" s="1">
        <v>24.5058896117203</v>
      </c>
      <c r="DK83" s="1">
        <v>87.6190689637094</v>
      </c>
      <c r="DL83" s="1">
        <v>94.3515911102295</v>
      </c>
      <c r="DM83" s="1">
        <v>6.16379234283367</v>
      </c>
      <c r="DN83" s="1">
        <v>40.0781967848378</v>
      </c>
      <c r="DO83" s="1">
        <v>16.1142433910496</v>
      </c>
      <c r="DP83" s="1">
        <v>252.043962679146</v>
      </c>
      <c r="DQ83" s="1">
        <v>26.2201218609005</v>
      </c>
      <c r="DR83" s="1">
        <v>128.913636641069</v>
      </c>
      <c r="DS83" s="1">
        <v>129.708094126928</v>
      </c>
      <c r="DT83" s="1">
        <v>19.6759822628664</v>
      </c>
      <c r="DU83" s="1">
        <v>95.1930299802039</v>
      </c>
      <c r="DV83" s="1">
        <v>25.865857462431</v>
      </c>
      <c r="DW83" s="1">
        <v>126.739776830594</v>
      </c>
      <c r="DX83" s="1">
        <v>34.1634781421766</v>
      </c>
      <c r="DY83" s="1">
        <v>51.9116261017836</v>
      </c>
      <c r="DZ83" s="1">
        <v>53.4862685769125</v>
      </c>
      <c r="EA83" s="1">
        <v>30.1070330994885</v>
      </c>
      <c r="EB83" s="1">
        <v>32.37765557268</v>
      </c>
      <c r="EC83" s="1">
        <v>76.7950223613884</v>
      </c>
      <c r="ED83" s="1">
        <v>87.2199213895514</v>
      </c>
      <c r="EE83" s="1">
        <v>89.1796507403016</v>
      </c>
      <c r="EF83" s="1">
        <v>183.164452662936</v>
      </c>
      <c r="EG83" s="1">
        <v>352.539725407408</v>
      </c>
      <c r="EH83" s="1">
        <v>11.5447494790951</v>
      </c>
      <c r="EI83" s="1">
        <v>72.5594897838349</v>
      </c>
      <c r="EJ83" s="1">
        <v>8.0653011050416</v>
      </c>
      <c r="EK83" s="1">
        <v>253.937894648936</v>
      </c>
      <c r="EL83" s="1">
        <v>35.9825236162395</v>
      </c>
      <c r="EM83" s="1">
        <v>34.8892752830484</v>
      </c>
      <c r="EN83" s="1">
        <v>156.435385764312</v>
      </c>
      <c r="EO83" s="1">
        <v>16.6315994465232</v>
      </c>
      <c r="EP83" s="1">
        <v>43.8729738682532</v>
      </c>
      <c r="EQ83" s="1">
        <v>9.75440466654395</v>
      </c>
      <c r="ER83" s="1">
        <v>132.101162086932</v>
      </c>
      <c r="ES83" s="1">
        <v>412.419038174134</v>
      </c>
      <c r="ET83" s="1">
        <v>94.3746947981867</v>
      </c>
      <c r="EU83" s="1">
        <v>94.5382885630423</v>
      </c>
      <c r="EV83" s="1">
        <v>101.113017776986</v>
      </c>
      <c r="EW83" s="1">
        <v>45.8435530599917</v>
      </c>
      <c r="EX83" s="1">
        <v>325.269310082791</v>
      </c>
      <c r="EY83" s="1">
        <v>34.5169458618871</v>
      </c>
      <c r="EZ83" s="1">
        <v>15.5000848649474</v>
      </c>
      <c r="FA83" s="1">
        <v>36.573583958204</v>
      </c>
      <c r="FB83" s="1">
        <v>22.5089476464343</v>
      </c>
      <c r="FC83" s="1">
        <v>241.015606620095</v>
      </c>
      <c r="FD83" s="1">
        <v>181.838354981931</v>
      </c>
      <c r="FE83" s="1">
        <v>11.1588981929829</v>
      </c>
      <c r="FF83" s="1">
        <v>38.8104704506686</v>
      </c>
      <c r="FG83" s="1">
        <v>129.439659687692</v>
      </c>
      <c r="FH83" s="1">
        <v>19.4381343348725</v>
      </c>
      <c r="FI83" s="1">
        <v>89.1028889474456</v>
      </c>
      <c r="FJ83" s="1">
        <v>52.9213955062234</v>
      </c>
      <c r="FK83" s="1">
        <v>10.4255808972003</v>
      </c>
      <c r="FL83" s="1">
        <v>9.42817715007197</v>
      </c>
      <c r="FM83" s="1">
        <v>194.553870063735</v>
      </c>
      <c r="FN83" s="1">
        <v>125.575342418547</v>
      </c>
      <c r="FO83" s="1">
        <v>9.58787477238522</v>
      </c>
      <c r="FP83" s="1">
        <v>92.1947725469416</v>
      </c>
      <c r="FQ83" s="1">
        <v>43.7129099059463</v>
      </c>
      <c r="FR83" s="1">
        <v>30.6318009196307</v>
      </c>
      <c r="FS83" s="1">
        <v>34.8803283814612</v>
      </c>
      <c r="FT83" s="1">
        <v>73.3950580528296</v>
      </c>
      <c r="FU83" s="1">
        <v>163.791414429539</v>
      </c>
      <c r="FV83" s="1">
        <v>137.132307324685</v>
      </c>
      <c r="FW83" s="1">
        <v>335.404401869009</v>
      </c>
      <c r="FX83" s="1">
        <v>157.291647667284</v>
      </c>
      <c r="FY83" s="1">
        <v>29.168656798598</v>
      </c>
      <c r="FZ83" s="1">
        <v>37.4676992504396</v>
      </c>
      <c r="GA83" s="1">
        <v>58.2555581952415</v>
      </c>
      <c r="GB83" s="1">
        <v>324.408901930053</v>
      </c>
      <c r="GC83" s="1">
        <v>94.1059604756964</v>
      </c>
      <c r="GD83" s="1">
        <v>51.8801934007617</v>
      </c>
      <c r="GE83" s="1">
        <v>203.837410057033</v>
      </c>
      <c r="GF83" s="1">
        <v>50.9452018412773</v>
      </c>
      <c r="GG83" s="1">
        <v>146.640593748403</v>
      </c>
      <c r="GH83" s="1">
        <v>273.166428369065</v>
      </c>
      <c r="GI83" s="1">
        <v>51.2557452851284</v>
      </c>
      <c r="GJ83" s="1">
        <v>95.0245976666481</v>
      </c>
      <c r="GK83" s="1">
        <v>33.8497798493077</v>
      </c>
      <c r="GL83" s="1">
        <v>102.431363712658</v>
      </c>
      <c r="GM83" s="1">
        <v>89.6187928486602</v>
      </c>
      <c r="GN83" s="1">
        <v>106.50882066288</v>
      </c>
      <c r="GO83" s="1">
        <v>116.426270113504</v>
      </c>
      <c r="GP83" s="1">
        <v>40.0293182026256</v>
      </c>
      <c r="GQ83" s="1">
        <v>27.7395020459755</v>
      </c>
      <c r="GR83" s="1">
        <v>17.4904675106535</v>
      </c>
      <c r="GS83" s="1">
        <v>25.7401052945561</v>
      </c>
      <c r="GT83" s="1">
        <v>66.5345350015885</v>
      </c>
      <c r="GU83" s="1">
        <v>43.2406321808145</v>
      </c>
      <c r="GV83" s="1">
        <v>205.322671791873</v>
      </c>
      <c r="GW83" s="1">
        <v>156.992598327171</v>
      </c>
      <c r="GX83" s="1">
        <v>86.8073726341659</v>
      </c>
      <c r="GY83" s="1">
        <v>49.6377389050156</v>
      </c>
      <c r="GZ83" s="1">
        <v>39.6075805637147</v>
      </c>
      <c r="HA83" s="1">
        <v>67.1618721586845</v>
      </c>
      <c r="HB83" s="1">
        <v>53.3451631749766</v>
      </c>
      <c r="HC83" s="1">
        <v>516.371815074574</v>
      </c>
      <c r="HD83" s="1">
        <v>19.8561498007779</v>
      </c>
      <c r="HE83" s="1">
        <v>121.610980519223</v>
      </c>
      <c r="HF83" s="1">
        <v>288.797522726783</v>
      </c>
      <c r="HG83" s="1">
        <v>28.1317863581415</v>
      </c>
      <c r="HH83" s="1">
        <v>195.515301621069</v>
      </c>
      <c r="HI83" s="1">
        <v>40.7789967582978</v>
      </c>
      <c r="HJ83" s="1">
        <v>72.4924909129749</v>
      </c>
      <c r="HK83" s="1">
        <v>44.9859410874271</v>
      </c>
      <c r="HL83" s="1">
        <v>13.5600405855337</v>
      </c>
      <c r="HM83" s="1">
        <v>13.4325209077951</v>
      </c>
      <c r="HN83" s="1">
        <v>21.9533269685851</v>
      </c>
      <c r="HO83" s="1">
        <v>44.1270574017245</v>
      </c>
      <c r="HP83" s="1">
        <v>55.7429971645493</v>
      </c>
      <c r="HQ83" s="1">
        <v>457.277044122869</v>
      </c>
      <c r="HR83" s="1">
        <v>9.64394919705437</v>
      </c>
      <c r="HS83" s="1">
        <v>72.9893470646783</v>
      </c>
      <c r="HT83" s="1">
        <v>49.8003099913285</v>
      </c>
      <c r="HU83" s="1">
        <v>50.5390887616831</v>
      </c>
      <c r="HV83" s="1">
        <v>122.973508234145</v>
      </c>
      <c r="HW83" s="1">
        <v>28.6120738211749</v>
      </c>
      <c r="HX83" s="1">
        <v>35.4369021477633</v>
      </c>
      <c r="HY83" s="1">
        <v>126.804019705553</v>
      </c>
      <c r="HZ83" s="1">
        <v>86.7608202877206</v>
      </c>
      <c r="IA83" s="1">
        <v>202.92233312554</v>
      </c>
      <c r="IB83" s="1">
        <v>44.0687021258617</v>
      </c>
      <c r="IC83" s="1">
        <v>92.576882971623</v>
      </c>
      <c r="ID83" s="1">
        <v>60.6248465831485</v>
      </c>
      <c r="IE83" s="1">
        <v>95.9108650693535</v>
      </c>
      <c r="IF83" s="1">
        <v>46.275545790124</v>
      </c>
      <c r="IG83" s="1">
        <v>67.6975640128405</v>
      </c>
      <c r="IH83" s="1">
        <v>121.454888250298</v>
      </c>
      <c r="II83" s="1">
        <v>23.7722189213194</v>
      </c>
      <c r="IJ83" s="1">
        <v>53.6689226538339</v>
      </c>
      <c r="IK83" s="1">
        <v>193.527579904859</v>
      </c>
      <c r="IL83" s="1">
        <v>42.1679081397187</v>
      </c>
      <c r="IM83" s="1">
        <v>59.3642220371475</v>
      </c>
      <c r="IN83" s="1">
        <v>114.384316272081</v>
      </c>
      <c r="IO83" s="1">
        <v>584.730680985884</v>
      </c>
      <c r="IP83" s="1">
        <v>10.7706075848568</v>
      </c>
      <c r="IQ83" s="1">
        <v>66.9527511687336</v>
      </c>
      <c r="IR83" s="1">
        <v>221.155414633295</v>
      </c>
      <c r="IS83" s="1">
        <v>399.560136772491</v>
      </c>
      <c r="IT83" s="1">
        <v>89.9269328521726</v>
      </c>
      <c r="IU83" s="1">
        <v>86.8171255991584</v>
      </c>
      <c r="IV83" s="1">
        <v>80.9323290029746</v>
      </c>
      <c r="IW83" s="1">
        <v>36.3786322858035</v>
      </c>
      <c r="IX83" s="1">
        <v>220.699264823751</v>
      </c>
      <c r="IY83" s="1">
        <v>101.671292434193</v>
      </c>
      <c r="IZ83" s="1">
        <v>14.2187532068927</v>
      </c>
      <c r="JA83" s="1">
        <v>140.876311317028</v>
      </c>
      <c r="JB83" s="1">
        <v>49.3416579648485</v>
      </c>
      <c r="JC83" s="1">
        <v>52.0278743800653</v>
      </c>
      <c r="JD83" s="1">
        <v>334.494298230905</v>
      </c>
      <c r="JE83" s="1">
        <v>55.3016767334759</v>
      </c>
      <c r="JF83" s="1">
        <v>55.2677445951615</v>
      </c>
      <c r="JG83" s="1">
        <v>43.0235968170738</v>
      </c>
      <c r="JH83" s="1">
        <v>169.302179161216</v>
      </c>
      <c r="JI83" s="1">
        <v>151.991799831284</v>
      </c>
      <c r="JJ83" s="1">
        <v>207.235618021301</v>
      </c>
      <c r="JK83" s="1">
        <v>57.012779882325</v>
      </c>
      <c r="JL83" s="1">
        <v>15.3549075236922</v>
      </c>
      <c r="JM83" s="1">
        <v>31.4762725147256</v>
      </c>
      <c r="JN83" s="1">
        <v>97.0553567302034</v>
      </c>
      <c r="JO83" s="1">
        <v>145.673822172842</v>
      </c>
      <c r="JP83" s="1">
        <v>52.7291720186129</v>
      </c>
      <c r="JQ83" s="1">
        <v>459.816034161583</v>
      </c>
      <c r="JR83" s="1">
        <v>17.5019640376046</v>
      </c>
      <c r="JS83" s="1">
        <v>117.926840547102</v>
      </c>
      <c r="JT83" s="1">
        <v>106.191126908497</v>
      </c>
      <c r="JU83" s="1">
        <v>51.8929790584291</v>
      </c>
      <c r="JV83" s="1">
        <v>131.882004849412</v>
      </c>
      <c r="JW83" s="1">
        <v>35.217664268841</v>
      </c>
      <c r="JX83" s="1">
        <v>301.680498691942</v>
      </c>
      <c r="JY83" s="1">
        <v>178.806520641301</v>
      </c>
      <c r="JZ83" s="1">
        <v>147.515637838344</v>
      </c>
      <c r="KA83" s="1">
        <v>32.2431685000657</v>
      </c>
      <c r="KB83" s="1">
        <v>192.243165368731</v>
      </c>
      <c r="KC83" s="1">
        <v>34.4978350342409</v>
      </c>
      <c r="KD83" s="1">
        <v>139.085355995072</v>
      </c>
      <c r="KE83" s="1">
        <v>203.908409812234</v>
      </c>
      <c r="KF83" s="1">
        <v>238.716818376021</v>
      </c>
      <c r="KG83" s="1">
        <v>36.5804537660565</v>
      </c>
      <c r="KH83" s="1">
        <v>45.254121442781</v>
      </c>
      <c r="KI83" s="1">
        <v>210.767954739657</v>
      </c>
      <c r="KJ83" s="1">
        <v>28.5940451213241</v>
      </c>
      <c r="KK83" s="1">
        <v>38.7515909021551</v>
      </c>
      <c r="KL83" s="1">
        <v>86.8952357781092</v>
      </c>
      <c r="KM83" s="1">
        <v>48.5766718058086</v>
      </c>
      <c r="KN83" s="1">
        <v>21.1952213462917</v>
      </c>
      <c r="KO83" s="1">
        <v>106.1229709663</v>
      </c>
      <c r="KP83" s="1">
        <v>15.4260624204431</v>
      </c>
      <c r="KQ83" s="1">
        <v>44.6884054974489</v>
      </c>
      <c r="KR83" s="1">
        <v>24.4520367455448</v>
      </c>
      <c r="KS83" s="1">
        <v>71.5087569845814</v>
      </c>
      <c r="KT83" s="1">
        <v>62.7902304868086</v>
      </c>
      <c r="KU83" s="1">
        <v>27.8495810103522</v>
      </c>
      <c r="KV83" s="1">
        <v>84.7252031180206</v>
      </c>
      <c r="KW83" s="1">
        <v>89.0590006627562</v>
      </c>
      <c r="KX83" s="1">
        <v>133.379962666539</v>
      </c>
      <c r="KY83" s="1">
        <v>156.974550111364</v>
      </c>
      <c r="KZ83" s="1">
        <v>23.2074371532669</v>
      </c>
      <c r="LA83" s="1">
        <v>34.713809312629</v>
      </c>
      <c r="LB83" s="1">
        <v>49.711957864968</v>
      </c>
      <c r="LC83" s="1">
        <v>63.6191312695621</v>
      </c>
      <c r="LD83" s="1">
        <v>42.789965000751</v>
      </c>
      <c r="LE83" s="1">
        <v>160.858281024249</v>
      </c>
      <c r="LF83" s="1">
        <v>26.9082373908183</v>
      </c>
      <c r="LG83" s="1">
        <v>38.2652181169042</v>
      </c>
      <c r="LH83" s="1">
        <v>27.8621182663079</v>
      </c>
      <c r="LI83" s="1">
        <v>14.823520689771</v>
      </c>
      <c r="LJ83" s="1">
        <v>100.980000062422</v>
      </c>
      <c r="LK83" s="1">
        <v>176.949764150396</v>
      </c>
      <c r="LL83" s="1">
        <v>28.1902620968452</v>
      </c>
      <c r="LM83" s="1">
        <v>62.3498308359126</v>
      </c>
      <c r="LN83" s="1">
        <v>275.804158391163</v>
      </c>
      <c r="LO83" s="1">
        <v>33.266551458748</v>
      </c>
      <c r="LP83" s="1">
        <v>269.157289915721</v>
      </c>
      <c r="LQ83" s="1">
        <v>84.8943476207135</v>
      </c>
      <c r="LR83" s="1">
        <v>21.1279544830322</v>
      </c>
      <c r="LS83" s="1">
        <v>35.8726196852534</v>
      </c>
      <c r="LT83" s="1">
        <v>16.443023109612</v>
      </c>
      <c r="LU83" s="1">
        <v>14.8427329091243</v>
      </c>
      <c r="LV83" s="1">
        <v>8.43396450695155</v>
      </c>
      <c r="LW83" s="1">
        <v>40.1613659586132</v>
      </c>
      <c r="LX83" s="1">
        <v>15.6389089184362</v>
      </c>
      <c r="LZ83" s="1">
        <v>250.153164815381</v>
      </c>
      <c r="MA83" s="1">
        <v>26.3138011696135</v>
      </c>
      <c r="MB83" s="1">
        <v>14.8304108603545</v>
      </c>
      <c r="MC83" s="1">
        <v>4.83384002330843</v>
      </c>
      <c r="MD83" s="1">
        <v>3.19093942093952</v>
      </c>
      <c r="ME83" s="1">
        <v>13.054981664436</v>
      </c>
      <c r="MF83" s="1">
        <v>10.1864130536328</v>
      </c>
      <c r="MG83" s="1">
        <v>15.0860875873224</v>
      </c>
      <c r="MH83" s="1">
        <v>16.2412591962906</v>
      </c>
      <c r="MI83" s="1">
        <v>8.18510516001532</v>
      </c>
      <c r="MJ83" s="1">
        <v>13.0252273082733</v>
      </c>
      <c r="MK83" s="1">
        <v>27.1178354581515</v>
      </c>
      <c r="ML83" s="1">
        <v>11.5688357536007</v>
      </c>
      <c r="MM83" s="1">
        <v>12.3610470822768</v>
      </c>
    </row>
    <row r="84">
      <c r="A84" s="1">
        <v>2020.0</v>
      </c>
      <c r="B84" s="1">
        <v>11.0</v>
      </c>
      <c r="C84" s="1">
        <v>114.162932822605</v>
      </c>
      <c r="D84" s="1">
        <v>82.7218267373451</v>
      </c>
      <c r="E84" s="1">
        <v>102.452231765875</v>
      </c>
      <c r="F84" s="1">
        <v>226.553467549205</v>
      </c>
      <c r="G84" s="1">
        <v>469.071750640869</v>
      </c>
      <c r="H84" s="1">
        <v>123.837801382009</v>
      </c>
      <c r="I84" s="1">
        <v>44.376375167358</v>
      </c>
      <c r="J84" s="1">
        <v>156.639015618355</v>
      </c>
      <c r="K84" s="1">
        <v>255.6625</v>
      </c>
      <c r="L84" s="1">
        <v>71.9211842349718</v>
      </c>
      <c r="M84" s="1">
        <v>75.5983183302495</v>
      </c>
      <c r="N84" s="1">
        <v>18.3872564885104</v>
      </c>
      <c r="O84" s="1">
        <v>37.5268117021466</v>
      </c>
      <c r="P84" s="1">
        <v>33.4935489136997</v>
      </c>
      <c r="Q84" s="1">
        <v>122.95867263502</v>
      </c>
      <c r="R84" s="1">
        <v>100.695749092102</v>
      </c>
      <c r="S84" s="1">
        <v>87.2960656541926</v>
      </c>
      <c r="T84" s="1">
        <v>105.595467032281</v>
      </c>
      <c r="U84" s="1">
        <v>70.6235155159505</v>
      </c>
      <c r="V84" s="1">
        <v>111.913919630575</v>
      </c>
      <c r="W84" s="1">
        <v>202.080993289927</v>
      </c>
      <c r="X84" s="1">
        <v>169.168162314452</v>
      </c>
      <c r="Y84" s="1">
        <v>210.283634735501</v>
      </c>
      <c r="Z84" s="1">
        <v>157.228363037109</v>
      </c>
      <c r="AA84" s="1">
        <v>192.216085580088</v>
      </c>
      <c r="AB84" s="1">
        <v>9.91299831426207</v>
      </c>
      <c r="AC84" s="1">
        <v>255.131970876386</v>
      </c>
      <c r="AD84" s="1">
        <v>29.7815021217768</v>
      </c>
      <c r="AE84" s="1">
        <v>111.086500358582</v>
      </c>
      <c r="AF84" s="1">
        <v>142.48118965337</v>
      </c>
      <c r="AG84" s="1">
        <v>139.217101780534</v>
      </c>
      <c r="AH84" s="1">
        <v>105.280629962149</v>
      </c>
      <c r="AI84" s="2">
        <v>1145.14850463867</v>
      </c>
      <c r="AJ84" s="1">
        <v>188.625500106812</v>
      </c>
      <c r="AK84" s="1">
        <v>24.1252244840467</v>
      </c>
      <c r="AL84" s="1">
        <v>71.9283119877835</v>
      </c>
      <c r="AM84" s="1">
        <v>98.8186466193662</v>
      </c>
      <c r="AN84" s="1">
        <v>216.914922209557</v>
      </c>
      <c r="AO84" s="1">
        <v>17.1071328207298</v>
      </c>
      <c r="AP84" s="1">
        <v>73.064979080509</v>
      </c>
      <c r="AQ84" s="1">
        <v>256.091249084473</v>
      </c>
      <c r="AR84" s="1">
        <v>33.5690763969449</v>
      </c>
      <c r="AS84" s="2">
        <v>1940.20449308012</v>
      </c>
      <c r="AT84" s="1">
        <v>603.158664416267</v>
      </c>
      <c r="AU84" s="1">
        <v>53.924219669327</v>
      </c>
      <c r="AV84" s="1">
        <v>223.677000045776</v>
      </c>
      <c r="AW84" s="1">
        <v>35.4792502403259</v>
      </c>
      <c r="AX84" s="1">
        <v>31.3468329405661</v>
      </c>
      <c r="AY84" s="1">
        <v>73.2194626883748</v>
      </c>
      <c r="AZ84" s="1">
        <v>42.4314964553377</v>
      </c>
      <c r="BA84" s="1">
        <v>30.1173628450244</v>
      </c>
      <c r="BB84" s="1">
        <v>47.6637470932689</v>
      </c>
      <c r="BC84" s="1">
        <v>156.412534695384</v>
      </c>
      <c r="BD84" s="1">
        <v>136.374950967989</v>
      </c>
      <c r="BE84" s="1">
        <v>57.2634998321533</v>
      </c>
      <c r="BF84" s="1">
        <v>136.414572110326</v>
      </c>
      <c r="BG84" s="1">
        <v>17.0640000343323</v>
      </c>
      <c r="BH84" s="1">
        <v>29.0601637875597</v>
      </c>
      <c r="BI84" s="1">
        <v>82.6863287363814</v>
      </c>
      <c r="BJ84" s="1">
        <v>194.593211758755</v>
      </c>
      <c r="BK84" s="1">
        <v>70.5743171943092</v>
      </c>
      <c r="BL84" s="1">
        <v>76.2298480279605</v>
      </c>
      <c r="BM84" s="1">
        <v>182.443154176711</v>
      </c>
      <c r="BN84" s="1">
        <v>42.8427151660542</v>
      </c>
      <c r="BO84" s="1">
        <v>135.795066628948</v>
      </c>
      <c r="BP84" s="1">
        <v>25.4925351142883</v>
      </c>
      <c r="BQ84" s="1">
        <v>208.585679651923</v>
      </c>
      <c r="BR84" s="1">
        <v>56.5127246403696</v>
      </c>
      <c r="BS84" s="1">
        <v>21.1257287666448</v>
      </c>
      <c r="BT84" s="1">
        <v>78.0881316757983</v>
      </c>
      <c r="BU84" s="1">
        <v>31.5129672302435</v>
      </c>
      <c r="BV84" s="1">
        <v>351.71380496014</v>
      </c>
      <c r="BW84" s="1">
        <v>42.3393514346644</v>
      </c>
      <c r="BX84" s="1">
        <v>251.446068638186</v>
      </c>
      <c r="BY84" s="1">
        <v>35.1854041147515</v>
      </c>
      <c r="BZ84" s="1">
        <v>28.3021773520936</v>
      </c>
      <c r="CA84" s="1">
        <v>79.8863669860886</v>
      </c>
      <c r="CB84" s="1">
        <v>71.13302735459</v>
      </c>
      <c r="CC84" s="1">
        <v>58.1525634411142</v>
      </c>
      <c r="CD84" s="1">
        <v>69.468618566396</v>
      </c>
      <c r="CE84" s="1">
        <v>68.7462587365809</v>
      </c>
      <c r="CF84" s="1">
        <v>35.7002273035525</v>
      </c>
      <c r="CG84" s="1">
        <v>238.779002568239</v>
      </c>
      <c r="CH84" s="1">
        <v>68.218271555814</v>
      </c>
      <c r="CI84" s="1">
        <v>201.667191239251</v>
      </c>
      <c r="CJ84" s="1">
        <v>113.897079228533</v>
      </c>
      <c r="CK84" s="1">
        <v>70.2228033805502</v>
      </c>
      <c r="CL84" s="1">
        <v>200.667274479192</v>
      </c>
      <c r="CM84" s="1">
        <v>137.024746225081</v>
      </c>
      <c r="CN84" s="1">
        <v>97.7507497787476</v>
      </c>
      <c r="CO84" s="1">
        <v>114.615533825554</v>
      </c>
      <c r="CP84" s="1">
        <v>93.3492446050027</v>
      </c>
      <c r="CQ84" s="1">
        <v>95.7315707917476</v>
      </c>
      <c r="CR84" s="1">
        <v>80.1525669108074</v>
      </c>
      <c r="CS84" s="1">
        <v>105.151499557495</v>
      </c>
      <c r="CT84" s="1">
        <v>9.61036630350602</v>
      </c>
      <c r="CU84" s="1">
        <v>118.12318036138</v>
      </c>
      <c r="CV84" s="1">
        <v>45.3702896211538</v>
      </c>
      <c r="CW84" s="1">
        <v>199.036406224048</v>
      </c>
      <c r="CX84" s="1">
        <v>68.4071727147044</v>
      </c>
      <c r="CY84" s="1">
        <v>156.765860403549</v>
      </c>
      <c r="CZ84" s="1">
        <v>51.7112361472228</v>
      </c>
      <c r="DA84" s="1">
        <v>230.381663482523</v>
      </c>
      <c r="DB84" s="1">
        <v>81.2976657885473</v>
      </c>
      <c r="DC84" s="1">
        <v>68.5572048854322</v>
      </c>
      <c r="DD84" s="1">
        <v>34.8931207121926</v>
      </c>
      <c r="DE84" s="1">
        <v>49.4341504803599</v>
      </c>
      <c r="DF84" s="1">
        <v>78.3147253546218</v>
      </c>
      <c r="DG84" s="1">
        <v>107.36140328449</v>
      </c>
      <c r="DH84" s="1">
        <v>44.0695574023958</v>
      </c>
      <c r="DI84" s="1">
        <v>81.6122493743897</v>
      </c>
      <c r="DJ84" s="1">
        <v>26.2550685684207</v>
      </c>
      <c r="DK84" s="1">
        <v>84.6801928856822</v>
      </c>
      <c r="DL84" s="1">
        <v>116.860749816895</v>
      </c>
      <c r="DM84" s="1">
        <v>6.93216371342165</v>
      </c>
      <c r="DN84" s="1">
        <v>42.4430705372363</v>
      </c>
      <c r="DO84" s="1">
        <v>19.483467172243</v>
      </c>
      <c r="DP84" s="1">
        <v>257.639508855464</v>
      </c>
      <c r="DQ84" s="1">
        <v>24.2944189192372</v>
      </c>
      <c r="DR84" s="1">
        <v>154.70599937439</v>
      </c>
      <c r="DS84" s="1">
        <v>129.428592104948</v>
      </c>
      <c r="DT84" s="1">
        <v>21.6949454903098</v>
      </c>
      <c r="DU84" s="1">
        <v>100.00672229151</v>
      </c>
      <c r="DV84" s="1">
        <v>25.9886863524034</v>
      </c>
      <c r="DW84" s="1">
        <v>133.993921631054</v>
      </c>
      <c r="DX84" s="1">
        <v>45.0306839841254</v>
      </c>
      <c r="DY84" s="1">
        <v>50.2749403076675</v>
      </c>
      <c r="DZ84" s="1">
        <v>52.7658380735146</v>
      </c>
      <c r="EA84" s="1">
        <v>31.6651472281716</v>
      </c>
      <c r="EB84" s="1">
        <v>39.861750774778</v>
      </c>
      <c r="EC84" s="1">
        <v>86.7769391760833</v>
      </c>
      <c r="ED84" s="1">
        <v>87.2951162032403</v>
      </c>
      <c r="EE84" s="1">
        <v>103.995071286477</v>
      </c>
      <c r="EF84" s="1">
        <v>196.127040769965</v>
      </c>
      <c r="EG84" s="1">
        <v>382.301994547556</v>
      </c>
      <c r="EH84" s="1">
        <v>14.0492970919875</v>
      </c>
      <c r="EI84" s="1">
        <v>75.3221935517697</v>
      </c>
      <c r="EJ84" s="1">
        <v>9.58593553614071</v>
      </c>
      <c r="EK84" s="1">
        <v>249.045726413141</v>
      </c>
      <c r="EL84" s="1">
        <v>42.0700748971879</v>
      </c>
      <c r="EM84" s="1">
        <v>40.2389416668092</v>
      </c>
      <c r="EN84" s="1">
        <v>181.758730464598</v>
      </c>
      <c r="EO84" s="1">
        <v>17.5712083932974</v>
      </c>
      <c r="EP84" s="1">
        <v>44.5074281600395</v>
      </c>
      <c r="EQ84" s="1">
        <v>11.528272452537</v>
      </c>
      <c r="ER84" s="1">
        <v>136.231145180757</v>
      </c>
      <c r="ES84" s="1">
        <v>407.958956397299</v>
      </c>
      <c r="ET84" s="1">
        <v>93.3952707504484</v>
      </c>
      <c r="EU84" s="1">
        <v>94.979073158588</v>
      </c>
      <c r="EV84" s="1">
        <v>98.6400392917937</v>
      </c>
      <c r="EW84" s="1">
        <v>41.4199919694236</v>
      </c>
      <c r="EX84" s="1">
        <v>339.742809753911</v>
      </c>
      <c r="EY84" s="1">
        <v>38.3570783349235</v>
      </c>
      <c r="EZ84" s="1">
        <v>17.9817728986804</v>
      </c>
      <c r="FA84" s="1">
        <v>42.3255855539589</v>
      </c>
      <c r="FB84" s="1">
        <v>21.8116014853151</v>
      </c>
      <c r="FC84" s="1">
        <v>244.104249954224</v>
      </c>
      <c r="FD84" s="1">
        <v>190.505658840973</v>
      </c>
      <c r="FE84" s="1">
        <v>13.0042381827211</v>
      </c>
      <c r="FF84" s="1">
        <v>40.8518834082873</v>
      </c>
      <c r="FG84" s="1">
        <v>129.158027384797</v>
      </c>
      <c r="FH84" s="1">
        <v>19.0423063437881</v>
      </c>
      <c r="FI84" s="1">
        <v>101.064476443213</v>
      </c>
      <c r="FJ84" s="1">
        <v>52.0371834098156</v>
      </c>
      <c r="FK84" s="1">
        <v>12.2021387158348</v>
      </c>
      <c r="FL84" s="1">
        <v>11.4114233398064</v>
      </c>
      <c r="FM84" s="1">
        <v>224.50232997086</v>
      </c>
      <c r="FN84" s="1">
        <v>119.058601296755</v>
      </c>
      <c r="FO84" s="1">
        <v>10.4025999560339</v>
      </c>
      <c r="FP84" s="1">
        <v>94.1742500305176</v>
      </c>
      <c r="FQ84" s="1">
        <v>45.84388365628</v>
      </c>
      <c r="FR84" s="1">
        <v>29.5762121063807</v>
      </c>
      <c r="FS84" s="1">
        <v>40.8200421373585</v>
      </c>
      <c r="FT84" s="1">
        <v>69.5618519981785</v>
      </c>
      <c r="FU84" s="1">
        <v>169.058763920182</v>
      </c>
      <c r="FV84" s="1">
        <v>136.057502043006</v>
      </c>
      <c r="FW84" s="1">
        <v>330.643928913523</v>
      </c>
      <c r="FX84" s="1">
        <v>146.439477632411</v>
      </c>
      <c r="FY84" s="1">
        <v>34.5589342286794</v>
      </c>
      <c r="FZ84" s="1">
        <v>42.0045090862182</v>
      </c>
      <c r="GA84" s="1">
        <v>61.5404528546</v>
      </c>
      <c r="GB84" s="1">
        <v>320.484769317848</v>
      </c>
      <c r="GC84" s="1">
        <v>113.103278120191</v>
      </c>
      <c r="GD84" s="1">
        <v>51.4363576263642</v>
      </c>
      <c r="GE84" s="1">
        <v>196.320930008949</v>
      </c>
      <c r="GF84" s="1">
        <v>58.1031379690629</v>
      </c>
      <c r="GG84" s="1">
        <v>169.642038779457</v>
      </c>
      <c r="GH84" s="1">
        <v>267.370245144294</v>
      </c>
      <c r="GI84" s="1">
        <v>51.5059076890011</v>
      </c>
      <c r="GJ84" s="1">
        <v>97.9647932376963</v>
      </c>
      <c r="GK84" s="1">
        <v>39.222604367938</v>
      </c>
      <c r="GL84" s="1">
        <v>124.500000762939</v>
      </c>
      <c r="GM84" s="1">
        <v>85.4469510300747</v>
      </c>
      <c r="GN84" s="1">
        <v>105.832585384018</v>
      </c>
      <c r="GO84" s="1">
        <v>119.75649044651</v>
      </c>
      <c r="GP84" s="1">
        <v>41.645749950409</v>
      </c>
      <c r="GQ84" s="1">
        <v>28.0472811523732</v>
      </c>
      <c r="GR84" s="1">
        <v>17.639831749576</v>
      </c>
      <c r="GS84" s="1">
        <v>33.038639536643</v>
      </c>
      <c r="GT84" s="1">
        <v>67.3185826462573</v>
      </c>
      <c r="GU84" s="1">
        <v>49.8709835236906</v>
      </c>
      <c r="GV84" s="1">
        <v>206.699078705945</v>
      </c>
      <c r="GW84" s="1">
        <v>159.603093064365</v>
      </c>
      <c r="GX84" s="1">
        <v>101.665103332131</v>
      </c>
      <c r="GY84" s="1">
        <v>57.1610787697588</v>
      </c>
      <c r="GZ84" s="1">
        <v>39.9862263065762</v>
      </c>
      <c r="HA84" s="1">
        <v>68.6776950385688</v>
      </c>
      <c r="HB84" s="1">
        <v>54.5770957271067</v>
      </c>
      <c r="HC84" s="1">
        <v>487.18099899292</v>
      </c>
      <c r="HD84" s="1">
        <v>21.0153579303254</v>
      </c>
      <c r="HE84" s="1">
        <v>124.017123217696</v>
      </c>
      <c r="HF84" s="1">
        <v>287.810692271552</v>
      </c>
      <c r="HG84" s="1">
        <v>28.0280297639417</v>
      </c>
      <c r="HH84" s="1">
        <v>216.273445576597</v>
      </c>
      <c r="HI84" s="1">
        <v>45.0248677720998</v>
      </c>
      <c r="HJ84" s="1">
        <v>78.5688156301805</v>
      </c>
      <c r="HK84" s="1">
        <v>48.4306701450781</v>
      </c>
      <c r="HL84" s="1">
        <v>13.3563582812607</v>
      </c>
      <c r="HM84" s="1">
        <v>15.8356225287748</v>
      </c>
      <c r="HN84" s="1">
        <v>25.4694039471538</v>
      </c>
      <c r="HO84" s="1">
        <v>49.2477627222755</v>
      </c>
      <c r="HP84" s="1">
        <v>53.498348225468</v>
      </c>
      <c r="HQ84" s="1">
        <v>451.704000091553</v>
      </c>
      <c r="HR84" s="1">
        <v>12.2531137045694</v>
      </c>
      <c r="HS84" s="1">
        <v>81.1366847130555</v>
      </c>
      <c r="HT84" s="1">
        <v>50.5383420472208</v>
      </c>
      <c r="HU84" s="1">
        <v>51.2815425412845</v>
      </c>
      <c r="HV84" s="1">
        <v>125.688540097634</v>
      </c>
      <c r="HW84" s="1">
        <v>29.914072517857</v>
      </c>
      <c r="HX84" s="1">
        <v>40.1725014679846</v>
      </c>
      <c r="HY84" s="1">
        <v>126.567020699268</v>
      </c>
      <c r="HZ84" s="1">
        <v>84.7530215374728</v>
      </c>
      <c r="IA84" s="1">
        <v>241.759797224421</v>
      </c>
      <c r="IB84" s="1">
        <v>41.733274893312</v>
      </c>
      <c r="IC84" s="1">
        <v>91.4771377764888</v>
      </c>
      <c r="ID84" s="1">
        <v>60.1031315448768</v>
      </c>
      <c r="IE84" s="1">
        <v>108.696308362941</v>
      </c>
      <c r="IF84" s="1">
        <v>49.8559832024855</v>
      </c>
      <c r="IG84" s="1">
        <v>71.4432989975546</v>
      </c>
      <c r="IH84" s="1">
        <v>132.07585761845</v>
      </c>
      <c r="II84" s="1">
        <v>24.4572831103654</v>
      </c>
      <c r="IJ84" s="1">
        <v>59.5848162809326</v>
      </c>
      <c r="IK84" s="1">
        <v>191.41370709449</v>
      </c>
      <c r="IL84" s="1">
        <v>49.1829251337555</v>
      </c>
      <c r="IM84" s="1">
        <v>66.9417280877587</v>
      </c>
      <c r="IN84" s="1">
        <v>130.458130110777</v>
      </c>
      <c r="IO84" s="1">
        <v>546.280498504639</v>
      </c>
      <c r="IP84" s="1">
        <v>12.5960109011077</v>
      </c>
      <c r="IQ84" s="1">
        <v>71.8394865372397</v>
      </c>
      <c r="IR84" s="1">
        <v>231.243965630049</v>
      </c>
      <c r="IS84" s="1">
        <v>392.08439751028</v>
      </c>
      <c r="IT84" s="1">
        <v>100.176335818127</v>
      </c>
      <c r="IU84" s="1">
        <v>92.6279257373376</v>
      </c>
      <c r="IV84" s="1">
        <v>86.8906144321316</v>
      </c>
      <c r="IW84" s="1">
        <v>43.4243693894788</v>
      </c>
      <c r="IX84" s="1">
        <v>233.206503005598</v>
      </c>
      <c r="IY84" s="1">
        <v>102.97558036433</v>
      </c>
      <c r="IZ84" s="1">
        <v>17.3053724955503</v>
      </c>
      <c r="JA84" s="1">
        <v>153.010517482025</v>
      </c>
      <c r="JB84" s="1">
        <v>52.3833947502915</v>
      </c>
      <c r="JC84" s="1">
        <v>60.2318416480074</v>
      </c>
      <c r="JD84" s="1">
        <v>329.616603961421</v>
      </c>
      <c r="JE84" s="1">
        <v>57.3269571479199</v>
      </c>
      <c r="JF84" s="1">
        <v>59.1201979732843</v>
      </c>
      <c r="JG84" s="1">
        <v>46.8444452458749</v>
      </c>
      <c r="JH84" s="1">
        <v>185.947196160002</v>
      </c>
      <c r="JI84" s="1">
        <v>160.98437164742</v>
      </c>
      <c r="JJ84" s="1">
        <v>216.501567757928</v>
      </c>
      <c r="JK84" s="1">
        <v>61.5270373901332</v>
      </c>
      <c r="JL84" s="1">
        <v>15.8071838597935</v>
      </c>
      <c r="JM84" s="1">
        <v>38.4213228764007</v>
      </c>
      <c r="JN84" s="1">
        <v>102.076685780171</v>
      </c>
      <c r="JO84" s="1">
        <v>150.283461057894</v>
      </c>
      <c r="JP84" s="1">
        <v>55.9712955660223</v>
      </c>
      <c r="JQ84" s="1">
        <v>472.438941709153</v>
      </c>
      <c r="JR84" s="1">
        <v>23.9945743936547</v>
      </c>
      <c r="JS84" s="1">
        <v>116.789439223731</v>
      </c>
      <c r="JT84" s="1">
        <v>121.003293213621</v>
      </c>
      <c r="JU84" s="1">
        <v>54.316984163752</v>
      </c>
      <c r="JV84" s="1">
        <v>139.360034510537</v>
      </c>
      <c r="JW84" s="1">
        <v>43.1543325731062</v>
      </c>
      <c r="JX84" s="1">
        <v>323.351093648801</v>
      </c>
      <c r="JY84" s="1">
        <v>182.085519583215</v>
      </c>
      <c r="JZ84" s="1">
        <v>144.028465319008</v>
      </c>
      <c r="KA84" s="1">
        <v>35.7478618518395</v>
      </c>
      <c r="KB84" s="1">
        <v>199.701123197162</v>
      </c>
      <c r="KC84" s="1">
        <v>42.0198226226444</v>
      </c>
      <c r="KD84" s="1">
        <v>136.192740888006</v>
      </c>
      <c r="KE84" s="1">
        <v>198.778249740601</v>
      </c>
      <c r="KF84" s="1">
        <v>218.824751281738</v>
      </c>
      <c r="KG84" s="1">
        <v>40.3103929993587</v>
      </c>
      <c r="KH84" s="1">
        <v>46.5993594649785</v>
      </c>
      <c r="KI84" s="1">
        <v>226.133250427246</v>
      </c>
      <c r="KJ84" s="1">
        <v>30.7269850010836</v>
      </c>
      <c r="KK84" s="1">
        <v>41.7077500343323</v>
      </c>
      <c r="KL84" s="1">
        <v>87.618421095254</v>
      </c>
      <c r="KM84" s="1">
        <v>56.0407599157528</v>
      </c>
      <c r="KN84" s="1">
        <v>22.5644230065446</v>
      </c>
      <c r="KO84" s="1">
        <v>111.735714957382</v>
      </c>
      <c r="KP84" s="1">
        <v>15.9923078857103</v>
      </c>
      <c r="KQ84" s="1">
        <v>46.3553545295578</v>
      </c>
      <c r="KR84" s="1">
        <v>24.1289028862839</v>
      </c>
      <c r="KS84" s="1">
        <v>89.8932165365348</v>
      </c>
      <c r="KT84" s="1">
        <v>62.8161325062495</v>
      </c>
      <c r="KU84" s="1">
        <v>31.0413856140636</v>
      </c>
      <c r="KV84" s="1">
        <v>89.7670233765434</v>
      </c>
      <c r="KW84" s="1">
        <v>95.0553288035306</v>
      </c>
      <c r="KX84" s="1">
        <v>137.778758898267</v>
      </c>
      <c r="KY84" s="1">
        <v>159.764740988188</v>
      </c>
      <c r="KZ84" s="1">
        <v>21.5258669168008</v>
      </c>
      <c r="LA84" s="1">
        <v>41.189387167064</v>
      </c>
      <c r="LB84" s="1">
        <v>55.3218776264451</v>
      </c>
      <c r="LC84" s="1">
        <v>68.4421881427116</v>
      </c>
      <c r="LD84" s="1">
        <v>46.4550671239379</v>
      </c>
      <c r="LE84" s="1">
        <v>159.343425743042</v>
      </c>
      <c r="LF84" s="1">
        <v>32.4600489048882</v>
      </c>
      <c r="LG84" s="1">
        <v>40.3594604884223</v>
      </c>
      <c r="LH84" s="1">
        <v>34.4186968447877</v>
      </c>
      <c r="LI84" s="1">
        <v>16.7548758954484</v>
      </c>
      <c r="LJ84" s="1">
        <v>108.318749809265</v>
      </c>
      <c r="LK84" s="1">
        <v>212.626513514218</v>
      </c>
      <c r="LL84" s="1">
        <v>31.9564181568783</v>
      </c>
      <c r="LM84" s="1">
        <v>72.2674442683808</v>
      </c>
      <c r="LN84" s="1">
        <v>300.898037224336</v>
      </c>
      <c r="LO84" s="1">
        <v>34.0258773998041</v>
      </c>
      <c r="LP84" s="1">
        <v>275.294633339296</v>
      </c>
      <c r="LQ84" s="1">
        <v>91.1005453641708</v>
      </c>
      <c r="LR84" s="1">
        <v>23.7030001163483</v>
      </c>
      <c r="LS84" s="1">
        <v>35.1774341250666</v>
      </c>
      <c r="LT84" s="1">
        <v>16.2574252675406</v>
      </c>
      <c r="LU84" s="1">
        <v>13.7026737273391</v>
      </c>
      <c r="LV84" s="1">
        <v>10.8583886120322</v>
      </c>
      <c r="LW84" s="1">
        <v>41.8957469762224</v>
      </c>
      <c r="LX84" s="1">
        <v>18.0435954630298</v>
      </c>
      <c r="LZ84" s="1">
        <v>259.480618048716</v>
      </c>
      <c r="MA84" s="1">
        <v>29.9743791111886</v>
      </c>
      <c r="MB84" s="1">
        <v>16.2217068197262</v>
      </c>
      <c r="MC84" s="1">
        <v>5.57857627676934</v>
      </c>
      <c r="MD84" s="1">
        <v>3.67172948113442</v>
      </c>
      <c r="ME84" s="1">
        <v>13.764586805001</v>
      </c>
      <c r="MF84" s="1">
        <v>11.3144220328079</v>
      </c>
      <c r="MG84" s="1">
        <v>15.5388844573583</v>
      </c>
      <c r="MH84" s="1">
        <v>20.4623182876417</v>
      </c>
      <c r="MI84" s="1">
        <v>8.31928978847536</v>
      </c>
      <c r="MJ84" s="1">
        <v>15.6287501335144</v>
      </c>
      <c r="MK84" s="1">
        <v>33.6158392443466</v>
      </c>
      <c r="ML84" s="1">
        <v>16.6115414546424</v>
      </c>
      <c r="MM84" s="1">
        <v>16.0338698159299</v>
      </c>
    </row>
    <row r="85">
      <c r="A85" s="1">
        <v>2020.0</v>
      </c>
      <c r="B85" s="1">
        <v>12.0</v>
      </c>
      <c r="C85" s="1">
        <v>124.403158496548</v>
      </c>
      <c r="D85" s="1">
        <v>88.6465268458421</v>
      </c>
      <c r="E85" s="1">
        <v>99.8350952788928</v>
      </c>
      <c r="F85" s="1">
        <v>239.787054152549</v>
      </c>
      <c r="G85" s="1">
        <v>491.349090576172</v>
      </c>
      <c r="H85" s="1">
        <v>133.416629630293</v>
      </c>
      <c r="I85" s="1">
        <v>44.8893316867571</v>
      </c>
      <c r="J85" s="1">
        <v>160.982801987974</v>
      </c>
      <c r="K85" s="1">
        <v>290.572044372559</v>
      </c>
      <c r="L85" s="1">
        <v>68.7877502996742</v>
      </c>
      <c r="M85" s="1">
        <v>71.5199333098926</v>
      </c>
      <c r="N85" s="1">
        <v>19.3765598738866</v>
      </c>
      <c r="O85" s="1">
        <v>40.562750468756</v>
      </c>
      <c r="P85" s="1">
        <v>34.9947564301772</v>
      </c>
      <c r="Q85" s="1">
        <v>123.184915278418</v>
      </c>
      <c r="R85" s="1">
        <v>104.963635878129</v>
      </c>
      <c r="S85" s="1">
        <v>95.3845305452271</v>
      </c>
      <c r="T85" s="1">
        <v>107.229291371846</v>
      </c>
      <c r="U85" s="1">
        <v>83.9974479740836</v>
      </c>
      <c r="V85" s="1">
        <v>114.888345302022</v>
      </c>
      <c r="W85" s="1">
        <v>200.366821470233</v>
      </c>
      <c r="X85" s="1">
        <v>179.15572233601</v>
      </c>
      <c r="Y85" s="1">
        <v>197.765545357948</v>
      </c>
      <c r="Z85" s="1">
        <v>159.941977761008</v>
      </c>
      <c r="AA85" s="1">
        <v>201.929358684413</v>
      </c>
      <c r="AB85" s="1">
        <v>13.4524044593559</v>
      </c>
      <c r="AC85" s="1">
        <v>243.66135745677</v>
      </c>
      <c r="AD85" s="1">
        <v>31.4842695030762</v>
      </c>
      <c r="AE85" s="1">
        <v>124.630000201139</v>
      </c>
      <c r="AF85" s="1">
        <v>141.581263474765</v>
      </c>
      <c r="AG85" s="1">
        <v>143.158955915997</v>
      </c>
      <c r="AH85" s="1">
        <v>113.564006493778</v>
      </c>
      <c r="AI85" s="2">
        <v>1167.7734042081</v>
      </c>
      <c r="AJ85" s="1">
        <v>224.944318251176</v>
      </c>
      <c r="AK85" s="1">
        <v>26.4757125753629</v>
      </c>
      <c r="AL85" s="1">
        <v>72.0236859443789</v>
      </c>
      <c r="AM85" s="1">
        <v>87.7947127050413</v>
      </c>
      <c r="AN85" s="1">
        <v>224.114540503495</v>
      </c>
      <c r="AO85" s="1">
        <v>19.9383844391505</v>
      </c>
      <c r="AP85" s="1">
        <v>73.2950496751184</v>
      </c>
      <c r="AQ85" s="1">
        <v>246.222726995295</v>
      </c>
      <c r="AR85" s="1">
        <v>35.8219617144992</v>
      </c>
      <c r="AS85" s="2">
        <v>2089.42485379038</v>
      </c>
      <c r="AT85" s="1">
        <v>638.11332802937</v>
      </c>
      <c r="AU85" s="1">
        <v>52.7206613952187</v>
      </c>
      <c r="AV85" s="1">
        <v>227.017727591775</v>
      </c>
      <c r="AW85" s="1">
        <v>34.5093180049549</v>
      </c>
      <c r="AX85" s="1">
        <v>32.1901879354634</v>
      </c>
      <c r="AY85" s="1">
        <v>79.4799608536047</v>
      </c>
      <c r="AZ85" s="1">
        <v>51.0087272070845</v>
      </c>
      <c r="BA85" s="1">
        <v>30.2185095901319</v>
      </c>
      <c r="BB85" s="1">
        <v>48.601915077002</v>
      </c>
      <c r="BC85" s="1">
        <v>164.248259200762</v>
      </c>
      <c r="BD85" s="1">
        <v>142.746421068948</v>
      </c>
      <c r="BE85" s="1">
        <v>64.0781816135753</v>
      </c>
      <c r="BF85" s="1">
        <v>131.691023435497</v>
      </c>
      <c r="BG85" s="1">
        <v>21.7272726405751</v>
      </c>
      <c r="BH85" s="1">
        <v>34.871111839892</v>
      </c>
      <c r="BI85" s="1">
        <v>83.967344264684</v>
      </c>
      <c r="BJ85" s="1">
        <v>192.987401600762</v>
      </c>
      <c r="BK85" s="1">
        <v>74.5955423263993</v>
      </c>
      <c r="BL85" s="1">
        <v>77.0508315552351</v>
      </c>
      <c r="BM85" s="1">
        <v>179.067635611025</v>
      </c>
      <c r="BN85" s="1">
        <v>45.7278149906446</v>
      </c>
      <c r="BO85" s="1">
        <v>150.8728850057</v>
      </c>
      <c r="BP85" s="1">
        <v>27.2474045319991</v>
      </c>
      <c r="BQ85" s="1">
        <v>201.789219036452</v>
      </c>
      <c r="BR85" s="1">
        <v>52.6990609526688</v>
      </c>
      <c r="BS85" s="1">
        <v>19.8009902840382</v>
      </c>
      <c r="BT85" s="1">
        <v>86.9098750220851</v>
      </c>
      <c r="BU85" s="1">
        <v>35.6721751155161</v>
      </c>
      <c r="BV85" s="1">
        <v>354.549458081133</v>
      </c>
      <c r="BW85" s="1">
        <v>41.9313440370409</v>
      </c>
      <c r="BX85" s="1">
        <v>224.388967884563</v>
      </c>
      <c r="BY85" s="1">
        <v>39.0595283791028</v>
      </c>
      <c r="BZ85" s="1">
        <v>28.6003366271517</v>
      </c>
      <c r="CA85" s="1">
        <v>80.1025662922741</v>
      </c>
      <c r="CB85" s="1">
        <v>75.3652437196678</v>
      </c>
      <c r="CC85" s="1">
        <v>61.3272819253938</v>
      </c>
      <c r="CD85" s="1">
        <v>74.8015782267523</v>
      </c>
      <c r="CE85" s="1">
        <v>63.450974407341</v>
      </c>
      <c r="CF85" s="1">
        <v>40.4448166248834</v>
      </c>
      <c r="CG85" s="1">
        <v>247.307325717304</v>
      </c>
      <c r="CH85" s="1">
        <v>77.932467992247</v>
      </c>
      <c r="CI85" s="1">
        <v>199.481768700358</v>
      </c>
      <c r="CJ85" s="1">
        <v>112.270332763921</v>
      </c>
      <c r="CK85" s="1">
        <v>68.6646813930513</v>
      </c>
      <c r="CL85" s="1">
        <v>194.940288314227</v>
      </c>
      <c r="CM85" s="1">
        <v>164.596407255447</v>
      </c>
      <c r="CN85" s="1">
        <v>110.121591221202</v>
      </c>
      <c r="CO85" s="1">
        <v>116.539469710791</v>
      </c>
      <c r="CP85" s="1">
        <v>100.510880313052</v>
      </c>
      <c r="CQ85" s="1">
        <v>91.3105218288204</v>
      </c>
      <c r="CR85" s="1">
        <v>77.643622037621</v>
      </c>
      <c r="CS85" s="1">
        <v>112.313409285112</v>
      </c>
      <c r="CT85" s="1">
        <v>12.3483226638596</v>
      </c>
      <c r="CU85" s="1">
        <v>133.65332604886</v>
      </c>
      <c r="CV85" s="1">
        <v>47.3525468776334</v>
      </c>
      <c r="CW85" s="1">
        <v>209.972659732216</v>
      </c>
      <c r="CX85" s="1">
        <v>62.992921638732</v>
      </c>
      <c r="CY85" s="1">
        <v>179.918578700156</v>
      </c>
      <c r="CZ85" s="1">
        <v>51.7820879599485</v>
      </c>
      <c r="DA85" s="1">
        <v>240.278326259283</v>
      </c>
      <c r="DB85" s="1">
        <v>88.6993620856562</v>
      </c>
      <c r="DC85" s="1">
        <v>73.2356126021918</v>
      </c>
      <c r="DD85" s="1">
        <v>41.0658148790144</v>
      </c>
      <c r="DE85" s="1">
        <v>50.82597904851</v>
      </c>
      <c r="DF85" s="1">
        <v>73.8083237386463</v>
      </c>
      <c r="DG85" s="1">
        <v>109.205180048574</v>
      </c>
      <c r="DH85" s="1">
        <v>41.1497228942057</v>
      </c>
      <c r="DI85" s="1">
        <v>86.4147723804821</v>
      </c>
      <c r="DJ85" s="1">
        <v>25.815866879905</v>
      </c>
      <c r="DK85" s="1">
        <v>87.9604406328231</v>
      </c>
      <c r="DL85" s="1">
        <v>126.912045392123</v>
      </c>
      <c r="DM85" s="1">
        <v>7.38977117483855</v>
      </c>
      <c r="DN85" s="1">
        <v>44.4054671259763</v>
      </c>
      <c r="DO85" s="1">
        <v>23.3381593219527</v>
      </c>
      <c r="DP85" s="1">
        <v>262.491104715993</v>
      </c>
      <c r="DQ85" s="1">
        <v>25.1494521304782</v>
      </c>
      <c r="DR85" s="1">
        <v>171.767954739657</v>
      </c>
      <c r="DS85" s="1">
        <v>132.226008187683</v>
      </c>
      <c r="DT85" s="1">
        <v>23.1928862152646</v>
      </c>
      <c r="DU85" s="1">
        <v>104.180826113323</v>
      </c>
      <c r="DV85" s="1">
        <v>27.4269401725457</v>
      </c>
      <c r="DW85" s="1">
        <v>137.367219379939</v>
      </c>
      <c r="DX85" s="1">
        <v>52.8492614022307</v>
      </c>
      <c r="DY85" s="1">
        <v>50.0474072990226</v>
      </c>
      <c r="DZ85" s="1">
        <v>51.8283559179764</v>
      </c>
      <c r="EA85" s="1">
        <v>32.6534654238833</v>
      </c>
      <c r="EB85" s="1">
        <v>41.526373462743</v>
      </c>
      <c r="EC85" s="1">
        <v>88.0728179936712</v>
      </c>
      <c r="ED85" s="1">
        <v>88.1027556072179</v>
      </c>
      <c r="EE85" s="1">
        <v>108.752304616185</v>
      </c>
      <c r="EF85" s="1">
        <v>222.901209366305</v>
      </c>
      <c r="EG85" s="1">
        <v>389.65839246945</v>
      </c>
      <c r="EH85" s="1">
        <v>17.9991086028548</v>
      </c>
      <c r="EI85" s="1">
        <v>78.6096087752214</v>
      </c>
      <c r="EJ85" s="1">
        <v>10.4281560664254</v>
      </c>
      <c r="EK85" s="1">
        <v>243.363924129719</v>
      </c>
      <c r="EL85" s="1">
        <v>50.8565624884581</v>
      </c>
      <c r="EM85" s="1">
        <v>42.9600369194631</v>
      </c>
      <c r="EN85" s="1">
        <v>194.328301089455</v>
      </c>
      <c r="EO85" s="1">
        <v>20.8185976103845</v>
      </c>
      <c r="EP85" s="1">
        <v>42.0504590636558</v>
      </c>
      <c r="EQ85" s="1">
        <v>12.7292279670418</v>
      </c>
      <c r="ER85" s="1">
        <v>137.809607422288</v>
      </c>
      <c r="ES85" s="1">
        <v>387.810487599632</v>
      </c>
      <c r="ET85" s="1">
        <v>99.5018198052652</v>
      </c>
      <c r="EU85" s="1">
        <v>104.930235144557</v>
      </c>
      <c r="EV85" s="1">
        <v>100.10509448099</v>
      </c>
      <c r="EW85" s="1">
        <v>44.4957148849907</v>
      </c>
      <c r="EX85" s="1">
        <v>360.871138459342</v>
      </c>
      <c r="EY85" s="1">
        <v>39.1353153020662</v>
      </c>
      <c r="EZ85" s="1">
        <v>20.3879228045171</v>
      </c>
      <c r="FA85" s="1">
        <v>44.7617581704285</v>
      </c>
      <c r="FB85" s="1">
        <v>24.3638499291486</v>
      </c>
      <c r="FC85" s="1">
        <v>259.561893463135</v>
      </c>
      <c r="FD85" s="1">
        <v>185.294411385171</v>
      </c>
      <c r="FE85" s="1">
        <v>14.7754957700957</v>
      </c>
      <c r="FF85" s="1">
        <v>41.9148655181853</v>
      </c>
      <c r="FG85" s="1">
        <v>135.655818105767</v>
      </c>
      <c r="FH85" s="1">
        <v>19.8204267221766</v>
      </c>
      <c r="FI85" s="1">
        <v>108.952181754935</v>
      </c>
      <c r="FJ85" s="1">
        <v>50.6065276784744</v>
      </c>
      <c r="FK85" s="1">
        <v>13.1388305610803</v>
      </c>
      <c r="FL85" s="1">
        <v>12.517436886571</v>
      </c>
      <c r="FM85" s="1">
        <v>247.732925014192</v>
      </c>
      <c r="FN85" s="1">
        <v>117.548578912182</v>
      </c>
      <c r="FO85" s="1">
        <v>11.1475682212667</v>
      </c>
      <c r="FP85" s="1">
        <v>95.0995455655185</v>
      </c>
      <c r="FQ85" s="1">
        <v>47.1891336163912</v>
      </c>
      <c r="FR85" s="1">
        <v>28.7030211831844</v>
      </c>
      <c r="FS85" s="1">
        <v>42.9052481425903</v>
      </c>
      <c r="FT85" s="1">
        <v>69.7083316036382</v>
      </c>
      <c r="FU85" s="1">
        <v>168.045429960191</v>
      </c>
      <c r="FV85" s="1">
        <v>153.395236448265</v>
      </c>
      <c r="FW85" s="1">
        <v>320.599887520088</v>
      </c>
      <c r="FX85" s="1">
        <v>147.491295797506</v>
      </c>
      <c r="FY85" s="1">
        <v>40.762848273346</v>
      </c>
      <c r="FZ85" s="1">
        <v>44.2157948435431</v>
      </c>
      <c r="GA85" s="1">
        <v>69.4481691737752</v>
      </c>
      <c r="GB85" s="1">
        <v>329.923244850456</v>
      </c>
      <c r="GC85" s="1">
        <v>126.601725057036</v>
      </c>
      <c r="GD85" s="1">
        <v>50.6531217471191</v>
      </c>
      <c r="GE85" s="1">
        <v>193.458102526613</v>
      </c>
      <c r="GF85" s="1">
        <v>64.8719684003421</v>
      </c>
      <c r="GG85" s="1">
        <v>170.87169054589</v>
      </c>
      <c r="GH85" s="1">
        <v>270.305295313856</v>
      </c>
      <c r="GI85" s="1">
        <v>52.4189626796339</v>
      </c>
      <c r="GJ85" s="1">
        <v>101.793295239521</v>
      </c>
      <c r="GK85" s="1">
        <v>41.2433248630524</v>
      </c>
      <c r="GL85" s="1">
        <v>134.763408834284</v>
      </c>
      <c r="GM85" s="1">
        <v>86.1243457302684</v>
      </c>
      <c r="GN85" s="1">
        <v>109.331654068984</v>
      </c>
      <c r="GO85" s="1">
        <v>123.164820819207</v>
      </c>
      <c r="GP85" s="1">
        <v>44.3767044760964</v>
      </c>
      <c r="GQ85" s="1">
        <v>29.9871779794921</v>
      </c>
      <c r="GR85" s="1">
        <v>20.7347495081746</v>
      </c>
      <c r="GS85" s="1">
        <v>37.0439785017696</v>
      </c>
      <c r="GT85" s="1">
        <v>68.3169818373454</v>
      </c>
      <c r="GU85" s="1">
        <v>57.259897883879</v>
      </c>
      <c r="GV85" s="1">
        <v>210.51777972075</v>
      </c>
      <c r="GW85" s="1">
        <v>160.799674291041</v>
      </c>
      <c r="GX85" s="1">
        <v>110.106322275969</v>
      </c>
      <c r="GY85" s="1">
        <v>69.7760457604395</v>
      </c>
      <c r="GZ85" s="1">
        <v>40.2783105348079</v>
      </c>
      <c r="HA85" s="1">
        <v>67.4794258392541</v>
      </c>
      <c r="HB85" s="1">
        <v>52.0481192722102</v>
      </c>
      <c r="HC85" s="1">
        <v>515.291591991078</v>
      </c>
      <c r="HD85" s="1">
        <v>19.9256989651076</v>
      </c>
      <c r="HE85" s="1">
        <v>132.921516632572</v>
      </c>
      <c r="HF85" s="1">
        <v>282.155104184841</v>
      </c>
      <c r="HG85" s="1">
        <v>29.9192954131981</v>
      </c>
      <c r="HH85" s="1">
        <v>216.349249876783</v>
      </c>
      <c r="HI85" s="1">
        <v>56.2703955567865</v>
      </c>
      <c r="HJ85" s="1">
        <v>81.1485291887434</v>
      </c>
      <c r="HK85" s="1">
        <v>51.1863512699246</v>
      </c>
      <c r="HL85" s="1">
        <v>13.2080150109921</v>
      </c>
      <c r="HM85" s="1">
        <v>17.3578727097643</v>
      </c>
      <c r="HN85" s="1">
        <v>31.0474263085382</v>
      </c>
      <c r="HO85" s="1">
        <v>54.6413305351203</v>
      </c>
      <c r="HP85" s="1">
        <v>58.3094254873107</v>
      </c>
      <c r="HQ85" s="1">
        <v>450.499088634144</v>
      </c>
      <c r="HR85" s="1">
        <v>17.5140030746858</v>
      </c>
      <c r="HS85" s="1">
        <v>84.1358848216137</v>
      </c>
      <c r="HT85" s="1">
        <v>48.6962992656288</v>
      </c>
      <c r="HU85" s="1">
        <v>49.7678711412059</v>
      </c>
      <c r="HV85" s="1">
        <v>129.55268100478</v>
      </c>
      <c r="HW85" s="1">
        <v>32.2758141805392</v>
      </c>
      <c r="HX85" s="1">
        <v>42.6713152770348</v>
      </c>
      <c r="HY85" s="1">
        <v>123.816308236935</v>
      </c>
      <c r="HZ85" s="1">
        <v>85.8342289258326</v>
      </c>
      <c r="IA85" s="1">
        <v>256.562691304248</v>
      </c>
      <c r="IB85" s="1">
        <v>41.6009916427643</v>
      </c>
      <c r="IC85" s="1">
        <v>88.0308348795876</v>
      </c>
      <c r="ID85" s="1">
        <v>66.4113610320988</v>
      </c>
      <c r="IE85" s="1">
        <v>123.562542236967</v>
      </c>
      <c r="IF85" s="1">
        <v>49.0145329078299</v>
      </c>
      <c r="IG85" s="1">
        <v>66.6865710271864</v>
      </c>
      <c r="IH85" s="1">
        <v>134.672453116805</v>
      </c>
      <c r="II85" s="1">
        <v>23.5585727381707</v>
      </c>
      <c r="IJ85" s="1">
        <v>64.4486825280581</v>
      </c>
      <c r="IK85" s="1">
        <v>189.380612872699</v>
      </c>
      <c r="IL85" s="1">
        <v>57.7043549832235</v>
      </c>
      <c r="IM85" s="1">
        <v>69.7153550991797</v>
      </c>
      <c r="IN85" s="1">
        <v>138.099102439125</v>
      </c>
      <c r="IO85" s="1">
        <v>492.93409243497</v>
      </c>
      <c r="IP85" s="1">
        <v>13.4584577765118</v>
      </c>
      <c r="IQ85" s="1">
        <v>90.8117760556968</v>
      </c>
      <c r="IR85" s="1">
        <v>231.140171917121</v>
      </c>
      <c r="IS85" s="1">
        <v>410.581212642481</v>
      </c>
      <c r="IT85" s="1">
        <v>110.389138810235</v>
      </c>
      <c r="IU85" s="1">
        <v>90.0695236713257</v>
      </c>
      <c r="IV85" s="1">
        <v>94.1835478049964</v>
      </c>
      <c r="IW85" s="1">
        <v>48.6246797216309</v>
      </c>
      <c r="IX85" s="1">
        <v>233.20203173645</v>
      </c>
      <c r="IY85" s="1">
        <v>101.994781455957</v>
      </c>
      <c r="IZ85" s="1">
        <v>20.6281477203321</v>
      </c>
      <c r="JA85" s="1">
        <v>157.593228163553</v>
      </c>
      <c r="JB85" s="1">
        <v>51.8524241051961</v>
      </c>
      <c r="JC85" s="1">
        <v>69.4360279236021</v>
      </c>
      <c r="JD85" s="1">
        <v>315.069679653284</v>
      </c>
      <c r="JE85" s="1">
        <v>56.289177147578</v>
      </c>
      <c r="JF85" s="1">
        <v>63.2144054988349</v>
      </c>
      <c r="JG85" s="1">
        <v>54.5286167451244</v>
      </c>
      <c r="JH85" s="1">
        <v>200.884556143348</v>
      </c>
      <c r="JI85" s="1">
        <v>158.628010723967</v>
      </c>
      <c r="JJ85" s="1">
        <v>225.980148882231</v>
      </c>
      <c r="JK85" s="1">
        <v>66.5361218082918</v>
      </c>
      <c r="JL85" s="1">
        <v>16.4435093701684</v>
      </c>
      <c r="JM85" s="1">
        <v>41.7208606407657</v>
      </c>
      <c r="JN85" s="1">
        <v>111.016691084359</v>
      </c>
      <c r="JO85" s="1">
        <v>157.963726218376</v>
      </c>
      <c r="JP85" s="1">
        <v>62.6689577144145</v>
      </c>
      <c r="JQ85" s="1">
        <v>462.831881013841</v>
      </c>
      <c r="JR85" s="1">
        <v>26.6871342953643</v>
      </c>
      <c r="JS85" s="1">
        <v>126.030264484331</v>
      </c>
      <c r="JT85" s="1">
        <v>125.295967652026</v>
      </c>
      <c r="JU85" s="1">
        <v>59.1870035953285</v>
      </c>
      <c r="JV85" s="1">
        <v>145.822348772385</v>
      </c>
      <c r="JW85" s="1">
        <v>47.218367738011</v>
      </c>
      <c r="JX85" s="1">
        <v>323.217935498036</v>
      </c>
      <c r="JY85" s="1">
        <v>185.97754070524</v>
      </c>
      <c r="JZ85" s="1">
        <v>147.516140995707</v>
      </c>
      <c r="KA85" s="1">
        <v>38.0451823815442</v>
      </c>
      <c r="KB85" s="1">
        <v>204.320116383053</v>
      </c>
      <c r="KC85" s="1">
        <v>48.9202217886517</v>
      </c>
      <c r="KD85" s="1">
        <v>137.745361113352</v>
      </c>
      <c r="KE85" s="1">
        <v>210.766363317316</v>
      </c>
      <c r="KF85" s="1">
        <v>230.996817848899</v>
      </c>
      <c r="KG85" s="1">
        <v>42.2498451846895</v>
      </c>
      <c r="KH85" s="1">
        <v>46.8025111107122</v>
      </c>
      <c r="KI85" s="1">
        <v>242.539317737926</v>
      </c>
      <c r="KJ85" s="1">
        <v>32.3465287359657</v>
      </c>
      <c r="KK85" s="1">
        <v>50.8172726197676</v>
      </c>
      <c r="KL85" s="1">
        <v>80.5602872001107</v>
      </c>
      <c r="KM85" s="1">
        <v>57.0021081978123</v>
      </c>
      <c r="KN85" s="1">
        <v>26.7497257995165</v>
      </c>
      <c r="KO85" s="1">
        <v>109.676633174145</v>
      </c>
      <c r="KP85" s="1">
        <v>17.1347230275725</v>
      </c>
      <c r="KQ85" s="1">
        <v>46.1016146452181</v>
      </c>
      <c r="KR85" s="1">
        <v>27.2284256868978</v>
      </c>
      <c r="KS85" s="1">
        <v>109.742836016341</v>
      </c>
      <c r="KT85" s="1">
        <v>57.8496611419259</v>
      </c>
      <c r="KU85" s="1">
        <v>35.4630494996328</v>
      </c>
      <c r="KV85" s="1">
        <v>94.5249992127467</v>
      </c>
      <c r="KW85" s="1">
        <v>99.4721239759757</v>
      </c>
      <c r="KX85" s="1">
        <v>139.413207425322</v>
      </c>
      <c r="KY85" s="1">
        <v>155.163772766596</v>
      </c>
      <c r="KZ85" s="1">
        <v>22.8264622429802</v>
      </c>
      <c r="LA85" s="1">
        <v>44.232107691695</v>
      </c>
      <c r="LB85" s="1">
        <v>57.9669772058573</v>
      </c>
      <c r="LC85" s="1">
        <v>74.3349953428982</v>
      </c>
      <c r="LD85" s="1">
        <v>49.4485037166143</v>
      </c>
      <c r="LE85" s="1">
        <v>154.901660834008</v>
      </c>
      <c r="LF85" s="1">
        <v>36.8965314582612</v>
      </c>
      <c r="LG85" s="1">
        <v>42.1484097301783</v>
      </c>
      <c r="LH85" s="1">
        <v>41.1914597918904</v>
      </c>
      <c r="LI85" s="1">
        <v>17.7828497360136</v>
      </c>
      <c r="LJ85" s="1">
        <v>114.308408737183</v>
      </c>
      <c r="LK85" s="1">
        <v>209.189548379958</v>
      </c>
      <c r="LL85" s="1">
        <v>32.4953052554841</v>
      </c>
      <c r="LM85" s="1">
        <v>91.8947735760555</v>
      </c>
      <c r="LN85" s="1">
        <v>298.883959700005</v>
      </c>
      <c r="LO85" s="1">
        <v>37.9782832982805</v>
      </c>
      <c r="LP85" s="1">
        <v>275.433542504592</v>
      </c>
      <c r="LQ85" s="1">
        <v>88.7614945117948</v>
      </c>
      <c r="LR85" s="1">
        <v>28.5556818355214</v>
      </c>
      <c r="LS85" s="1">
        <v>35.1331396681504</v>
      </c>
      <c r="LT85" s="1">
        <v>16.8852347095951</v>
      </c>
      <c r="LU85" s="1">
        <v>13.4470030890483</v>
      </c>
      <c r="LV85" s="1">
        <v>13.1819517211572</v>
      </c>
      <c r="LW85" s="1">
        <v>41.7136756881448</v>
      </c>
      <c r="LX85" s="1">
        <v>19.5542166354672</v>
      </c>
      <c r="LZ85" s="1">
        <v>267.271359564234</v>
      </c>
      <c r="MA85" s="1">
        <v>33.0637027411524</v>
      </c>
      <c r="MB85" s="1">
        <v>17.4993582245196</v>
      </c>
      <c r="MC85" s="1">
        <v>6.99204606001196</v>
      </c>
      <c r="MD85" s="1">
        <v>4.37274959601582</v>
      </c>
      <c r="ME85" s="1">
        <v>15.1117635059428</v>
      </c>
      <c r="MF85" s="1">
        <v>12.2641450318538</v>
      </c>
      <c r="MG85" s="1">
        <v>14.2852088669885</v>
      </c>
      <c r="MH85" s="1">
        <v>30.1362091147881</v>
      </c>
      <c r="MI85" s="1">
        <v>8.81236079495273</v>
      </c>
      <c r="MJ85" s="1">
        <v>17.169772755016</v>
      </c>
      <c r="MK85" s="1">
        <v>35.3355912640231</v>
      </c>
      <c r="ML85" s="1">
        <v>27.0355498960313</v>
      </c>
      <c r="MM85" s="1">
        <v>20.8229159286834</v>
      </c>
    </row>
    <row r="86">
      <c r="A86" s="1">
        <v>2021.0</v>
      </c>
      <c r="B86" s="1">
        <v>1.0</v>
      </c>
      <c r="C86" s="1">
        <v>130.122132122519</v>
      </c>
      <c r="D86" s="1">
        <v>92.1337735702167</v>
      </c>
      <c r="E86" s="1">
        <v>104.467855013512</v>
      </c>
      <c r="F86" s="1">
        <v>242.251265266211</v>
      </c>
      <c r="G86" s="1">
        <v>471.737894961708</v>
      </c>
      <c r="H86" s="1">
        <v>144.05291713336</v>
      </c>
      <c r="I86" s="1">
        <v>46.9655375557719</v>
      </c>
      <c r="J86" s="1">
        <v>152.557894137656</v>
      </c>
      <c r="K86" s="1">
        <v>303.539735492907</v>
      </c>
      <c r="L86" s="1">
        <v>66.1589531709348</v>
      </c>
      <c r="M86" s="1">
        <v>69.3155779294043</v>
      </c>
      <c r="N86" s="1">
        <v>22.7150398947392</v>
      </c>
      <c r="O86" s="1">
        <v>41.5306119453383</v>
      </c>
      <c r="P86" s="1">
        <v>36.4011140686382</v>
      </c>
      <c r="Q86" s="1">
        <v>127.390745556714</v>
      </c>
      <c r="R86" s="1">
        <v>107.523683447587</v>
      </c>
      <c r="S86" s="1">
        <v>98.7573422167057</v>
      </c>
      <c r="T86" s="1">
        <v>109.56591086693</v>
      </c>
      <c r="U86" s="1">
        <v>96.9275240108772</v>
      </c>
      <c r="V86" s="1">
        <v>116.300796572366</v>
      </c>
      <c r="W86" s="1">
        <v>214.090468026811</v>
      </c>
      <c r="X86" s="1">
        <v>191.441894585843</v>
      </c>
      <c r="Y86" s="1">
        <v>197.808402182783</v>
      </c>
      <c r="Z86" s="1">
        <v>160.164592140599</v>
      </c>
      <c r="AA86" s="1">
        <v>200.433917159752</v>
      </c>
      <c r="AB86" s="1">
        <v>15.0876768425587</v>
      </c>
      <c r="AC86" s="1">
        <v>255.6307052818</v>
      </c>
      <c r="AD86" s="1">
        <v>31.7923920441655</v>
      </c>
      <c r="AE86" s="1">
        <v>140.131053121466</v>
      </c>
      <c r="AF86" s="1">
        <v>141.311361338527</v>
      </c>
      <c r="AG86" s="1">
        <v>148.150714925378</v>
      </c>
      <c r="AH86" s="1">
        <v>115.739896023796</v>
      </c>
      <c r="AI86" s="2">
        <v>1218.72815905119</v>
      </c>
      <c r="AJ86" s="1">
        <v>206.23184284411</v>
      </c>
      <c r="AK86" s="1">
        <v>28.9347549027794</v>
      </c>
      <c r="AL86" s="1">
        <v>73.2575594001405</v>
      </c>
      <c r="AM86" s="1">
        <v>94.1174774005745</v>
      </c>
      <c r="AN86" s="1">
        <v>236.973343875269</v>
      </c>
      <c r="AO86" s="1">
        <v>21.8760102153489</v>
      </c>
      <c r="AP86" s="1">
        <v>70.2746670554214</v>
      </c>
      <c r="AQ86" s="1">
        <v>265.391842089201</v>
      </c>
      <c r="AR86" s="1">
        <v>38.238022613715</v>
      </c>
      <c r="AS86" s="2">
        <v>2116.44565831069</v>
      </c>
      <c r="AT86" s="1">
        <v>666.459268870352</v>
      </c>
      <c r="AU86" s="1">
        <v>55.0218459065697</v>
      </c>
      <c r="AV86" s="1">
        <v>232.135262740286</v>
      </c>
      <c r="AW86" s="1">
        <v>36.3344736601177</v>
      </c>
      <c r="AX86" s="1">
        <v>34.129153508501</v>
      </c>
      <c r="AY86" s="1">
        <v>74.7158632684461</v>
      </c>
      <c r="AZ86" s="1">
        <v>54.5371134142607</v>
      </c>
      <c r="BA86" s="1">
        <v>28.9943277963795</v>
      </c>
      <c r="BB86" s="1">
        <v>49.4140895039688</v>
      </c>
      <c r="BC86" s="1">
        <v>175.595639140098</v>
      </c>
      <c r="BD86" s="1">
        <v>143.66111194276</v>
      </c>
      <c r="BE86" s="1">
        <v>62.7600001284951</v>
      </c>
      <c r="BF86" s="1">
        <v>130.518895354872</v>
      </c>
      <c r="BG86" s="1">
        <v>20.213947346336</v>
      </c>
      <c r="BH86" s="1">
        <v>39.5266645218419</v>
      </c>
      <c r="BI86" s="1">
        <v>86.0651868128428</v>
      </c>
      <c r="BJ86" s="1">
        <v>203.6536451711</v>
      </c>
      <c r="BK86" s="1">
        <v>80.1752220349986</v>
      </c>
      <c r="BL86" s="1">
        <v>73.4795858167742</v>
      </c>
      <c r="BM86" s="1">
        <v>178.541299261336</v>
      </c>
      <c r="BN86" s="1">
        <v>44.8013839092469</v>
      </c>
      <c r="BO86" s="1">
        <v>159.745122649302</v>
      </c>
      <c r="BP86" s="1">
        <v>28.5120474664788</v>
      </c>
      <c r="BQ86" s="1">
        <v>215.153326624867</v>
      </c>
      <c r="BR86" s="1">
        <v>51.4453611670462</v>
      </c>
      <c r="BS86" s="1">
        <v>19.177977321631</v>
      </c>
      <c r="BT86" s="1">
        <v>99.3904402526487</v>
      </c>
      <c r="BU86" s="1">
        <v>37.7896481139061</v>
      </c>
      <c r="BV86" s="1">
        <v>346.585395954881</v>
      </c>
      <c r="BW86" s="1">
        <v>41.6395476161314</v>
      </c>
      <c r="BX86" s="1">
        <v>219.793939370863</v>
      </c>
      <c r="BY86" s="1">
        <v>39.8508838769856</v>
      </c>
      <c r="BZ86" s="1">
        <v>28.8197820505594</v>
      </c>
      <c r="CA86" s="1">
        <v>75.9441939628996</v>
      </c>
      <c r="CB86" s="1">
        <v>75.2278889871439</v>
      </c>
      <c r="CC86" s="1">
        <v>64.7496971973782</v>
      </c>
      <c r="CD86" s="1">
        <v>76.7834121886484</v>
      </c>
      <c r="CE86" s="1">
        <v>61.1120775603947</v>
      </c>
      <c r="CF86" s="1">
        <v>39.3127219179732</v>
      </c>
      <c r="CG86" s="1">
        <v>278.773549367773</v>
      </c>
      <c r="CH86" s="1">
        <v>85.4625279482711</v>
      </c>
      <c r="CI86" s="1">
        <v>198.016387915835</v>
      </c>
      <c r="CJ86" s="1">
        <v>114.79101089164</v>
      </c>
      <c r="CK86" s="1">
        <v>69.0661348948608</v>
      </c>
      <c r="CL86" s="1">
        <v>205.255622054841</v>
      </c>
      <c r="CM86" s="1">
        <v>172.006667636885</v>
      </c>
      <c r="CN86" s="1">
        <v>108.596315685071</v>
      </c>
      <c r="CO86" s="1">
        <v>118.862114080308</v>
      </c>
      <c r="CP86" s="1">
        <v>106.457770243361</v>
      </c>
      <c r="CQ86" s="1">
        <v>90.2287970354261</v>
      </c>
      <c r="CR86" s="1">
        <v>77.4185064406001</v>
      </c>
      <c r="CS86" s="1">
        <v>119.641052848414</v>
      </c>
      <c r="CT86" s="1">
        <v>14.4642391149105</v>
      </c>
      <c r="CU86" s="1">
        <v>138.940224443276</v>
      </c>
      <c r="CV86" s="1">
        <v>51.4626814836886</v>
      </c>
      <c r="CW86" s="1">
        <v>206.463304289043</v>
      </c>
      <c r="CX86" s="1">
        <v>60.3652715490202</v>
      </c>
      <c r="CY86" s="1">
        <v>176.392298433639</v>
      </c>
      <c r="CZ86" s="1">
        <v>50.9937125697981</v>
      </c>
      <c r="DA86" s="1">
        <v>239.015031674489</v>
      </c>
      <c r="DB86" s="1">
        <v>91.8389374200817</v>
      </c>
      <c r="DC86" s="1">
        <v>75.3019020003418</v>
      </c>
      <c r="DD86" s="1">
        <v>45.9990969293298</v>
      </c>
      <c r="DE86" s="1">
        <v>51.7416820202634</v>
      </c>
      <c r="DF86" s="1">
        <v>76.3748771883812</v>
      </c>
      <c r="DG86" s="1">
        <v>114.897086016742</v>
      </c>
      <c r="DH86" s="1">
        <v>38.4673540299584</v>
      </c>
      <c r="DI86" s="1">
        <v>87.3873682524028</v>
      </c>
      <c r="DJ86" s="1">
        <v>26.1932131116481</v>
      </c>
      <c r="DK86" s="1">
        <v>89.7120433655716</v>
      </c>
      <c r="DL86" s="1">
        <v>137.608947753906</v>
      </c>
      <c r="DM86" s="1">
        <v>8.1904826402337</v>
      </c>
      <c r="DN86" s="1">
        <v>44.3469626289089</v>
      </c>
      <c r="DO86" s="1">
        <v>28.0120583381626</v>
      </c>
      <c r="DP86" s="1">
        <v>232.577376267833</v>
      </c>
      <c r="DQ86" s="1">
        <v>26.0594079779329</v>
      </c>
      <c r="DR86" s="1">
        <v>193.663685447291</v>
      </c>
      <c r="DS86" s="1">
        <v>120.696430494568</v>
      </c>
      <c r="DT86" s="1">
        <v>26.2206254353461</v>
      </c>
      <c r="DU86" s="1">
        <v>104.53318379885</v>
      </c>
      <c r="DV86" s="1">
        <v>29.3800252159857</v>
      </c>
      <c r="DW86" s="1">
        <v>137.85610425421</v>
      </c>
      <c r="DX86" s="1">
        <v>55.1952584445682</v>
      </c>
      <c r="DY86" s="1">
        <v>54.2527114875298</v>
      </c>
      <c r="DZ86" s="1">
        <v>50.1484438053234</v>
      </c>
      <c r="EA86" s="1">
        <v>32.9937480849073</v>
      </c>
      <c r="EB86" s="1">
        <v>47.8394645841175</v>
      </c>
      <c r="EC86" s="1">
        <v>89.5618028196704</v>
      </c>
      <c r="ED86" s="1">
        <v>91.5341633697403</v>
      </c>
      <c r="EE86" s="1">
        <v>110.267980287957</v>
      </c>
      <c r="EF86" s="1">
        <v>260.088633615218</v>
      </c>
      <c r="EG86" s="1">
        <v>372.085709344768</v>
      </c>
      <c r="EH86" s="1">
        <v>18.7035114806197</v>
      </c>
      <c r="EI86" s="1">
        <v>81.6593629413724</v>
      </c>
      <c r="EJ86" s="1">
        <v>11.7085822820529</v>
      </c>
      <c r="EK86" s="1">
        <v>248.212825727125</v>
      </c>
      <c r="EL86" s="1">
        <v>56.3777227813391</v>
      </c>
      <c r="EM86" s="1">
        <v>46.2412144490056</v>
      </c>
      <c r="EN86" s="1">
        <v>190.269621072261</v>
      </c>
      <c r="EO86" s="1">
        <v>22.1596260763737</v>
      </c>
      <c r="EP86" s="1">
        <v>41.0013803281676</v>
      </c>
      <c r="EQ86" s="1">
        <v>12.602145758975</v>
      </c>
      <c r="ER86" s="1">
        <v>136.947897493262</v>
      </c>
      <c r="ES86" s="1">
        <v>399.014761865857</v>
      </c>
      <c r="ET86" s="1">
        <v>100.357193158369</v>
      </c>
      <c r="EU86" s="1">
        <v>108.535057703143</v>
      </c>
      <c r="EV86" s="1">
        <v>104.235201238101</v>
      </c>
      <c r="EW86" s="1">
        <v>49.7261497134918</v>
      </c>
      <c r="EX86" s="1">
        <v>362.702136930668</v>
      </c>
      <c r="EY86" s="1">
        <v>40.5010136109887</v>
      </c>
      <c r="EZ86" s="1">
        <v>21.1316225326387</v>
      </c>
      <c r="FA86" s="1">
        <v>45.1306120905015</v>
      </c>
      <c r="FB86" s="1">
        <v>25.4512841270636</v>
      </c>
      <c r="FC86" s="1">
        <v>262.371138723273</v>
      </c>
      <c r="FD86" s="1">
        <v>186.589039421497</v>
      </c>
      <c r="FE86" s="1">
        <v>16.7568257959662</v>
      </c>
      <c r="FF86" s="1">
        <v>46.3257669291428</v>
      </c>
      <c r="FG86" s="1">
        <v>144.771469318598</v>
      </c>
      <c r="FH86" s="1">
        <v>21.9611130011082</v>
      </c>
      <c r="FI86" s="1">
        <v>120.393764187619</v>
      </c>
      <c r="FJ86" s="1">
        <v>48.7443642452866</v>
      </c>
      <c r="FK86" s="1">
        <v>14.7702683861611</v>
      </c>
      <c r="FL86" s="1">
        <v>13.6115816974193</v>
      </c>
      <c r="FM86" s="1">
        <v>278.169429110215</v>
      </c>
      <c r="FN86" s="1">
        <v>115.299138167314</v>
      </c>
      <c r="FO86" s="1">
        <v>11.6295628072659</v>
      </c>
      <c r="FP86" s="1">
        <v>110.136052583393</v>
      </c>
      <c r="FQ86" s="1">
        <v>44.0742102102333</v>
      </c>
      <c r="FR86" s="1">
        <v>30.5764931355468</v>
      </c>
      <c r="FS86" s="1">
        <v>45.6675800422829</v>
      </c>
      <c r="FT86" s="1">
        <v>72.3392359644542</v>
      </c>
      <c r="FU86" s="1">
        <v>182.41477470209</v>
      </c>
      <c r="FV86" s="1">
        <v>181.516250597494</v>
      </c>
      <c r="FW86" s="1">
        <v>305.550979050242</v>
      </c>
      <c r="FX86" s="1">
        <v>156.197169940045</v>
      </c>
      <c r="FY86" s="1">
        <v>44.8122142950635</v>
      </c>
      <c r="FZ86" s="1">
        <v>44.350622645871</v>
      </c>
      <c r="GA86" s="1">
        <v>72.8330174872757</v>
      </c>
      <c r="GB86" s="1">
        <v>329.392525369672</v>
      </c>
      <c r="GC86" s="1">
        <v>122.031086308329</v>
      </c>
      <c r="GD86" s="1">
        <v>51.9545585147009</v>
      </c>
      <c r="GE86" s="1">
        <v>193.080275950346</v>
      </c>
      <c r="GF86" s="1">
        <v>68.2475954767573</v>
      </c>
      <c r="GG86" s="1">
        <v>176.761769436383</v>
      </c>
      <c r="GH86" s="1">
        <v>265.166465138875</v>
      </c>
      <c r="GI86" s="1">
        <v>51.989127540886</v>
      </c>
      <c r="GJ86" s="1">
        <v>104.878352423816</v>
      </c>
      <c r="GK86" s="1">
        <v>43.9025705960541</v>
      </c>
      <c r="GL86" s="1">
        <v>146.744473909077</v>
      </c>
      <c r="GM86" s="1">
        <v>86.2838923057717</v>
      </c>
      <c r="GN86" s="1">
        <v>105.817388465826</v>
      </c>
      <c r="GO86" s="1">
        <v>121.417217064105</v>
      </c>
      <c r="GP86" s="1">
        <v>45.2786842145418</v>
      </c>
      <c r="GQ86" s="1">
        <v>30.1358607736265</v>
      </c>
      <c r="GR86" s="1">
        <v>25.3588468540971</v>
      </c>
      <c r="GS86" s="1">
        <v>39.7185195037252</v>
      </c>
      <c r="GT86" s="1">
        <v>68.9461532327835</v>
      </c>
      <c r="GU86" s="1">
        <v>64.1132679454907</v>
      </c>
      <c r="GV86" s="1">
        <v>214.549532961264</v>
      </c>
      <c r="GW86" s="1">
        <v>163.556953666279</v>
      </c>
      <c r="GX86" s="1">
        <v>123.976248331553</v>
      </c>
      <c r="GY86" s="1">
        <v>78.1193886949423</v>
      </c>
      <c r="GZ86" s="1">
        <v>43.9535195977732</v>
      </c>
      <c r="HA86" s="1">
        <v>73.764825532689</v>
      </c>
      <c r="HB86" s="1">
        <v>54.100028816572</v>
      </c>
      <c r="HC86" s="1">
        <v>528.67394778603</v>
      </c>
      <c r="HD86" s="1">
        <v>19.2112136310813</v>
      </c>
      <c r="HE86" s="1">
        <v>133.943968680459</v>
      </c>
      <c r="HF86" s="1">
        <v>277.675813023561</v>
      </c>
      <c r="HG86" s="1">
        <v>34.9063609477531</v>
      </c>
      <c r="HH86" s="1">
        <v>226.568014885533</v>
      </c>
      <c r="HI86" s="1">
        <v>59.2996223669758</v>
      </c>
      <c r="HJ86" s="1">
        <v>84.0117756278747</v>
      </c>
      <c r="HK86" s="1">
        <v>51.5474377241734</v>
      </c>
      <c r="HL86" s="1">
        <v>13.2726302635286</v>
      </c>
      <c r="HM86" s="1">
        <v>18.1080932179992</v>
      </c>
      <c r="HN86" s="1">
        <v>32.9503966686706</v>
      </c>
      <c r="HO86" s="1">
        <v>55.4176817410777</v>
      </c>
      <c r="HP86" s="1">
        <v>58.539474650707</v>
      </c>
      <c r="HQ86" s="1">
        <v>461.701578240646</v>
      </c>
      <c r="HR86" s="1">
        <v>20.2952380781387</v>
      </c>
      <c r="HS86" s="1">
        <v>79.8733138678858</v>
      </c>
      <c r="HT86" s="1">
        <v>51.7750178955119</v>
      </c>
      <c r="HU86" s="1">
        <v>50.2261918448469</v>
      </c>
      <c r="HV86" s="1">
        <v>126.030137249819</v>
      </c>
      <c r="HW86" s="1">
        <v>30.4674007190438</v>
      </c>
      <c r="HX86" s="1">
        <v>45.107136166865</v>
      </c>
      <c r="HY86" s="1">
        <v>121.541856045829</v>
      </c>
      <c r="HZ86" s="1">
        <v>88.6013026545426</v>
      </c>
      <c r="IA86" s="1">
        <v>261.899548616873</v>
      </c>
      <c r="IB86" s="1">
        <v>42.3654679348358</v>
      </c>
      <c r="IC86" s="1">
        <v>88.6983369358208</v>
      </c>
      <c r="ID86" s="1">
        <v>66.324633243863</v>
      </c>
      <c r="IE86" s="1">
        <v>132.594915559611</v>
      </c>
      <c r="IF86" s="1">
        <v>53.2191121059642</v>
      </c>
      <c r="IG86" s="1">
        <v>64.790787559436</v>
      </c>
      <c r="IH86" s="1">
        <v>134.930363598554</v>
      </c>
      <c r="II86" s="1">
        <v>23.8072226278764</v>
      </c>
      <c r="IJ86" s="1">
        <v>67.2566550183563</v>
      </c>
      <c r="IK86" s="1">
        <v>187.28260155405</v>
      </c>
      <c r="IL86" s="1">
        <v>61.474959482061</v>
      </c>
      <c r="IM86" s="1">
        <v>74.4034760720913</v>
      </c>
      <c r="IN86" s="1">
        <v>145.097186228208</v>
      </c>
      <c r="IO86" s="1">
        <v>513.495790180407</v>
      </c>
      <c r="IP86" s="1">
        <v>15.050133327186</v>
      </c>
      <c r="IQ86" s="1">
        <v>98.7467029559257</v>
      </c>
      <c r="IR86" s="1">
        <v>240.055154606355</v>
      </c>
      <c r="IS86" s="1">
        <v>411.05062676315</v>
      </c>
      <c r="IT86" s="1">
        <v>111.376826746233</v>
      </c>
      <c r="IU86" s="1">
        <v>89.1625634004831</v>
      </c>
      <c r="IV86" s="1">
        <v>94.377979863652</v>
      </c>
      <c r="IW86" s="1">
        <v>54.2579089657947</v>
      </c>
      <c r="IX86" s="1">
        <v>233.613701764174</v>
      </c>
      <c r="IY86" s="1">
        <v>102.632137823533</v>
      </c>
      <c r="IZ86" s="1">
        <v>22.4078372266093</v>
      </c>
      <c r="JA86" s="1">
        <v>157.862500973399</v>
      </c>
      <c r="JB86" s="1">
        <v>51.3635127828308</v>
      </c>
      <c r="JC86" s="1">
        <v>73.1477503181106</v>
      </c>
      <c r="JD86" s="1">
        <v>308.084877503318</v>
      </c>
      <c r="JE86" s="1">
        <v>53.8032784276239</v>
      </c>
      <c r="JF86" s="1">
        <v>66.1862414580579</v>
      </c>
      <c r="JG86" s="1">
        <v>53.3482996725614</v>
      </c>
      <c r="JH86" s="1">
        <v>210.548844840171</v>
      </c>
      <c r="JI86" s="1">
        <v>155.358100362094</v>
      </c>
      <c r="JJ86" s="1">
        <v>229.86397421685</v>
      </c>
      <c r="JK86" s="1">
        <v>67.6809013321239</v>
      </c>
      <c r="JL86" s="1">
        <v>16.4953584699058</v>
      </c>
      <c r="JM86" s="1">
        <v>45.8502668565634</v>
      </c>
      <c r="JN86" s="1">
        <v>119.242751616961</v>
      </c>
      <c r="JO86" s="1">
        <v>171.859867046993</v>
      </c>
      <c r="JP86" s="1">
        <v>63.3555395333655</v>
      </c>
      <c r="JQ86" s="1">
        <v>495.925870313596</v>
      </c>
      <c r="JR86" s="1">
        <v>30.0791661930941</v>
      </c>
      <c r="JS86" s="1">
        <v>132.140051805973</v>
      </c>
      <c r="JT86" s="1">
        <v>129.863861540136</v>
      </c>
      <c r="JU86" s="1">
        <v>57.7824857537744</v>
      </c>
      <c r="JV86" s="1">
        <v>151.96316073518</v>
      </c>
      <c r="JW86" s="1">
        <v>48.2343014008504</v>
      </c>
      <c r="JX86" s="1">
        <v>331.140472366456</v>
      </c>
      <c r="JY86" s="1">
        <v>192.095134652055</v>
      </c>
      <c r="JZ86" s="1">
        <v>139.530977670802</v>
      </c>
      <c r="KA86" s="1">
        <v>39.6694463622406</v>
      </c>
      <c r="KB86" s="1">
        <v>200.667640886634</v>
      </c>
      <c r="KC86" s="1">
        <v>50.4085258251791</v>
      </c>
      <c r="KD86" s="1">
        <v>151.907201650813</v>
      </c>
      <c r="KE86" s="1">
        <v>199.050525866057</v>
      </c>
      <c r="KF86" s="1">
        <v>232.125788638466</v>
      </c>
      <c r="KG86" s="1">
        <v>41.2488425344478</v>
      </c>
      <c r="KH86" s="1">
        <v>45.0016040825322</v>
      </c>
      <c r="KI86" s="1">
        <v>265.20710553621</v>
      </c>
      <c r="KJ86" s="1">
        <v>37.4177322232411</v>
      </c>
      <c r="KK86" s="1">
        <v>52.2855264764083</v>
      </c>
      <c r="KL86" s="1">
        <v>77.5111841973585</v>
      </c>
      <c r="KM86" s="1">
        <v>55.4559613736701</v>
      </c>
      <c r="KN86" s="1">
        <v>29.3148749685968</v>
      </c>
      <c r="KO86" s="1">
        <v>108.07786438456</v>
      </c>
      <c r="KP86" s="1">
        <v>17.5093232600263</v>
      </c>
      <c r="KQ86" s="1">
        <v>45.8500004641783</v>
      </c>
      <c r="KR86" s="1">
        <v>27.8365596771443</v>
      </c>
      <c r="KS86" s="1">
        <v>105.608067958799</v>
      </c>
      <c r="KT86" s="1">
        <v>57.1769208026086</v>
      </c>
      <c r="KU86" s="1">
        <v>39.3593928099331</v>
      </c>
      <c r="KV86" s="1">
        <v>98.3195309314263</v>
      </c>
      <c r="KW86" s="1">
        <v>98.7245271459742</v>
      </c>
      <c r="KX86" s="1">
        <v>149.56470909621</v>
      </c>
      <c r="KY86" s="1">
        <v>157.344023834885</v>
      </c>
      <c r="KZ86" s="1">
        <v>24.3473528795347</v>
      </c>
      <c r="LA86" s="1">
        <v>50.7806787296545</v>
      </c>
      <c r="LB86" s="1">
        <v>59.5792222229581</v>
      </c>
      <c r="LC86" s="1">
        <v>73.0733044139125</v>
      </c>
      <c r="LD86" s="1">
        <v>53.802705306007</v>
      </c>
      <c r="LE86" s="1">
        <v>157.994658460396</v>
      </c>
      <c r="LF86" s="1">
        <v>41.4565686389252</v>
      </c>
      <c r="LG86" s="1">
        <v>41.9829086936348</v>
      </c>
      <c r="LH86" s="1">
        <v>41.494927149521</v>
      </c>
      <c r="LI86" s="1">
        <v>20.2771068781738</v>
      </c>
      <c r="LJ86" s="1">
        <v>109.705526251542</v>
      </c>
      <c r="LK86" s="1">
        <v>206.678364540015</v>
      </c>
      <c r="LL86" s="1">
        <v>31.8862083808303</v>
      </c>
      <c r="LM86" s="1">
        <v>97.781417505938</v>
      </c>
      <c r="LN86" s="1">
        <v>305.469813496063</v>
      </c>
      <c r="LO86" s="1">
        <v>40.7874731442642</v>
      </c>
      <c r="LP86" s="1">
        <v>264.390307645501</v>
      </c>
      <c r="LQ86" s="1">
        <v>85.9695444047408</v>
      </c>
      <c r="LR86" s="1">
        <v>36.5797369605617</v>
      </c>
      <c r="LS86" s="1">
        <v>36.322681298413</v>
      </c>
      <c r="LT86" s="1">
        <v>17.2605229887502</v>
      </c>
      <c r="LU86" s="1">
        <v>14.5223375850407</v>
      </c>
      <c r="LV86" s="1">
        <v>13.5208447399382</v>
      </c>
      <c r="LW86" s="1">
        <v>39.5584284099732</v>
      </c>
      <c r="LX86" s="1">
        <v>21.0497168566566</v>
      </c>
      <c r="LZ86" s="1">
        <v>293.46332186204</v>
      </c>
      <c r="MA86" s="1">
        <v>34.1916986496958</v>
      </c>
      <c r="MB86" s="1">
        <v>17.1281890039785</v>
      </c>
      <c r="MC86" s="1">
        <v>8.27159602372639</v>
      </c>
      <c r="MD86" s="1">
        <v>4.52763115396723</v>
      </c>
      <c r="ME86" s="1">
        <v>15.2394852043683</v>
      </c>
      <c r="MF86" s="1">
        <v>11.8844805743223</v>
      </c>
      <c r="MG86" s="1">
        <v>14.5209665328534</v>
      </c>
      <c r="MH86" s="1">
        <v>33.6417523311532</v>
      </c>
      <c r="MI86" s="1">
        <v>9.76403863960046</v>
      </c>
      <c r="MJ86" s="1">
        <v>18.1621053093358</v>
      </c>
      <c r="MK86" s="1">
        <v>37.2480353867061</v>
      </c>
      <c r="ML86" s="1">
        <v>31.7860058897121</v>
      </c>
      <c r="MM86" s="1">
        <v>21.6001412393333</v>
      </c>
    </row>
    <row r="87">
      <c r="A87" s="1">
        <v>2021.0</v>
      </c>
      <c r="B87" s="1">
        <v>2.0</v>
      </c>
      <c r="C87" s="1">
        <v>129.009849940441</v>
      </c>
      <c r="D87" s="1">
        <v>90.438635197868</v>
      </c>
      <c r="E87" s="1">
        <v>114.964597916861</v>
      </c>
      <c r="F87" s="1">
        <v>241.109097810108</v>
      </c>
      <c r="G87" s="1">
        <v>483.196316367701</v>
      </c>
      <c r="H87" s="1">
        <v>145.031371817615</v>
      </c>
      <c r="I87" s="1">
        <v>49.7363130569586</v>
      </c>
      <c r="J87" s="1">
        <v>155.870556963992</v>
      </c>
      <c r="K87" s="1">
        <v>297.67868202611</v>
      </c>
      <c r="L87" s="1">
        <v>64.6631983860154</v>
      </c>
      <c r="M87" s="1">
        <v>68.9400358913236</v>
      </c>
      <c r="N87" s="1">
        <v>24.2015564538156</v>
      </c>
      <c r="O87" s="1">
        <v>42.9993146296031</v>
      </c>
      <c r="P87" s="1">
        <v>38.2686210125748</v>
      </c>
      <c r="Q87" s="1">
        <v>120.8339835507</v>
      </c>
      <c r="R87" s="1">
        <v>104.996315604762</v>
      </c>
      <c r="S87" s="1">
        <v>96.167302525692</v>
      </c>
      <c r="T87" s="1">
        <v>106.415825853257</v>
      </c>
      <c r="U87" s="1">
        <v>107.199343386964</v>
      </c>
      <c r="V87" s="1">
        <v>116.417222972919</v>
      </c>
      <c r="W87" s="1">
        <v>208.004975055265</v>
      </c>
      <c r="X87" s="1">
        <v>203.156654252666</v>
      </c>
      <c r="Y87" s="1">
        <v>204.394210184772</v>
      </c>
      <c r="Z87" s="1">
        <v>163.288170663934</v>
      </c>
      <c r="AA87" s="1">
        <v>217.080660997595</v>
      </c>
      <c r="AB87" s="1">
        <v>16.2648507810908</v>
      </c>
      <c r="AC87" s="1">
        <v>237.147542004489</v>
      </c>
      <c r="AD87" s="1">
        <v>31.314548142478</v>
      </c>
      <c r="AE87" s="1">
        <v>149.705263238204</v>
      </c>
      <c r="AF87" s="1">
        <v>153.597199372252</v>
      </c>
      <c r="AG87" s="1">
        <v>161.539068564166</v>
      </c>
      <c r="AH87" s="1">
        <v>122.546478758678</v>
      </c>
      <c r="AI87" s="2">
        <v>1189.80236495169</v>
      </c>
      <c r="AJ87" s="1">
        <v>211.547104283383</v>
      </c>
      <c r="AK87" s="1">
        <v>30.3748357477876</v>
      </c>
      <c r="AL87" s="1">
        <v>71.2235871325357</v>
      </c>
      <c r="AM87" s="1">
        <v>97.3591908070441</v>
      </c>
      <c r="AN87" s="1">
        <v>233.418465327387</v>
      </c>
      <c r="AO87" s="1">
        <v>22.4072578583542</v>
      </c>
      <c r="AP87" s="1">
        <v>70.1476355979517</v>
      </c>
      <c r="AQ87" s="1">
        <v>275.270527889854</v>
      </c>
      <c r="AR87" s="1">
        <v>37.521775687468</v>
      </c>
      <c r="AS87" s="2">
        <v>2164.38378959309</v>
      </c>
      <c r="AT87" s="1">
        <v>649.4349273266</v>
      </c>
      <c r="AU87" s="1">
        <v>52.5785449702093</v>
      </c>
      <c r="AV87" s="1">
        <v>240.027105231034</v>
      </c>
      <c r="AW87" s="1">
        <v>38.3044731742457</v>
      </c>
      <c r="AX87" s="1">
        <v>36.2423928335291</v>
      </c>
      <c r="AY87" s="1">
        <v>77.2618751611235</v>
      </c>
      <c r="AZ87" s="1">
        <v>55.3009888591559</v>
      </c>
      <c r="BA87" s="1">
        <v>29.3328836216523</v>
      </c>
      <c r="BB87" s="1">
        <v>47.5003048216747</v>
      </c>
      <c r="BC87" s="1">
        <v>187.111405766723</v>
      </c>
      <c r="BD87" s="1">
        <v>152.743143979838</v>
      </c>
      <c r="BE87" s="1">
        <v>70.1734205547132</v>
      </c>
      <c r="BF87" s="1">
        <v>135.820629685235</v>
      </c>
      <c r="BG87" s="1">
        <v>22.5599998172961</v>
      </c>
      <c r="BH87" s="1">
        <v>41.1376809787778</v>
      </c>
      <c r="BI87" s="1">
        <v>80.7690267066501</v>
      </c>
      <c r="BJ87" s="1">
        <v>195.951764921199</v>
      </c>
      <c r="BK87" s="1">
        <v>83.1351081589097</v>
      </c>
      <c r="BL87" s="1">
        <v>71.2504358723373</v>
      </c>
      <c r="BM87" s="1">
        <v>169.502697474188</v>
      </c>
      <c r="BN87" s="1">
        <v>46.9033453083749</v>
      </c>
      <c r="BO87" s="1">
        <v>162.385475532788</v>
      </c>
      <c r="BP87" s="1">
        <v>29.7144105810868</v>
      </c>
      <c r="BQ87" s="1">
        <v>220.152624173285</v>
      </c>
      <c r="BR87" s="1">
        <v>50.0657138838375</v>
      </c>
      <c r="BS87" s="1">
        <v>19.0834433591655</v>
      </c>
      <c r="BT87" s="1">
        <v>107.754115749347</v>
      </c>
      <c r="BU87" s="1">
        <v>41.2168943452446</v>
      </c>
      <c r="BV87" s="1">
        <v>335.15049921072</v>
      </c>
      <c r="BW87" s="1">
        <v>41.1552985819145</v>
      </c>
      <c r="BX87" s="1">
        <v>237.045734690733</v>
      </c>
      <c r="BY87" s="1">
        <v>41.1665129622599</v>
      </c>
      <c r="BZ87" s="1">
        <v>28.4689848369308</v>
      </c>
      <c r="CA87" s="1">
        <v>77.4403235525103</v>
      </c>
      <c r="CB87" s="1">
        <v>71.2380131232968</v>
      </c>
      <c r="CC87" s="1">
        <v>63.3572283027956</v>
      </c>
      <c r="CD87" s="1">
        <v>79.877330178747</v>
      </c>
      <c r="CE87" s="1">
        <v>60.7540118966017</v>
      </c>
      <c r="CF87" s="1">
        <v>43.0580493590431</v>
      </c>
      <c r="CG87" s="1">
        <v>302.363892653416</v>
      </c>
      <c r="CH87" s="1">
        <v>84.7787030692806</v>
      </c>
      <c r="CI87" s="1">
        <v>186.561198835077</v>
      </c>
      <c r="CJ87" s="1">
        <v>112.97615425279</v>
      </c>
      <c r="CK87" s="1">
        <v>76.2332357376683</v>
      </c>
      <c r="CL87" s="1">
        <v>205.27675652606</v>
      </c>
      <c r="CM87" s="1">
        <v>183.66553541099</v>
      </c>
      <c r="CN87" s="1">
        <v>105.487104917827</v>
      </c>
      <c r="CO87" s="1">
        <v>115.271495431228</v>
      </c>
      <c r="CP87" s="1">
        <v>113.78533418552</v>
      </c>
      <c r="CQ87" s="1">
        <v>90.3478123021988</v>
      </c>
      <c r="CR87" s="1">
        <v>77.8571817965096</v>
      </c>
      <c r="CS87" s="1">
        <v>107.129736649363</v>
      </c>
      <c r="CT87" s="1">
        <v>15.6645147432458</v>
      </c>
      <c r="CU87" s="1">
        <v>140.026073973524</v>
      </c>
      <c r="CV87" s="1">
        <v>56.8734645639853</v>
      </c>
      <c r="CW87" s="1">
        <v>202.699791532779</v>
      </c>
      <c r="CX87" s="1">
        <v>60.7336305599364</v>
      </c>
      <c r="CY87" s="1">
        <v>171.696580778117</v>
      </c>
      <c r="CZ87" s="1">
        <v>48.1031262579825</v>
      </c>
      <c r="DA87" s="1">
        <v>263.369851595072</v>
      </c>
      <c r="DB87" s="1">
        <v>94.4543061600989</v>
      </c>
      <c r="DC87" s="1">
        <v>78.4744669713991</v>
      </c>
      <c r="DD87" s="1">
        <v>49.5202557908635</v>
      </c>
      <c r="DE87" s="1">
        <v>56.8862870190629</v>
      </c>
      <c r="DF87" s="1">
        <v>73.0655716464098</v>
      </c>
      <c r="DG87" s="1">
        <v>116.023604387162</v>
      </c>
      <c r="DH87" s="1">
        <v>38.3129679994439</v>
      </c>
      <c r="DI87" s="1">
        <v>85.082631362112</v>
      </c>
      <c r="DJ87" s="1">
        <v>26.043942033377</v>
      </c>
      <c r="DK87" s="1">
        <v>89.2139692638958</v>
      </c>
      <c r="DL87" s="1">
        <v>148.724736063104</v>
      </c>
      <c r="DM87" s="1">
        <v>9.39235455142276</v>
      </c>
      <c r="DN87" s="1">
        <v>42.7213921181574</v>
      </c>
      <c r="DO87" s="1">
        <v>31.1462341164986</v>
      </c>
      <c r="DP87" s="1">
        <v>236.084163542328</v>
      </c>
      <c r="DQ87" s="1">
        <v>27.8545295201274</v>
      </c>
      <c r="DR87" s="1">
        <v>198.780526412161</v>
      </c>
      <c r="DS87" s="1">
        <v>122.394544919754</v>
      </c>
      <c r="DT87" s="1">
        <v>28.3886822196839</v>
      </c>
      <c r="DU87" s="1">
        <v>97.876968823618</v>
      </c>
      <c r="DV87" s="1">
        <v>30.4844813637063</v>
      </c>
      <c r="DW87" s="1">
        <v>147.308319549604</v>
      </c>
      <c r="DX87" s="1">
        <v>57.8154360608231</v>
      </c>
      <c r="DY87" s="1">
        <v>55.4842287578909</v>
      </c>
      <c r="DZ87" s="1">
        <v>50.1017173115037</v>
      </c>
      <c r="EA87" s="1">
        <v>33.2029509417878</v>
      </c>
      <c r="EB87" s="1">
        <v>51.8465013893318</v>
      </c>
      <c r="EC87" s="1">
        <v>102.336837050279</v>
      </c>
      <c r="ED87" s="1">
        <v>91.3466202488086</v>
      </c>
      <c r="EE87" s="1">
        <v>114.168397955807</v>
      </c>
      <c r="EF87" s="1">
        <v>276.322074312377</v>
      </c>
      <c r="EG87" s="1">
        <v>358.912031021428</v>
      </c>
      <c r="EH87" s="1">
        <v>18.8545682902062</v>
      </c>
      <c r="EI87" s="1">
        <v>79.5475311029282</v>
      </c>
      <c r="EJ87" s="1">
        <v>12.1864388329616</v>
      </c>
      <c r="EK87" s="1">
        <v>248.448032335311</v>
      </c>
      <c r="EL87" s="1">
        <v>57.9515335437785</v>
      </c>
      <c r="EM87" s="1">
        <v>46.1230793876002</v>
      </c>
      <c r="EN87" s="1">
        <v>187.159965196466</v>
      </c>
      <c r="EO87" s="1">
        <v>23.5702663328614</v>
      </c>
      <c r="EP87" s="1">
        <v>42.9388962630102</v>
      </c>
      <c r="EQ87" s="1">
        <v>13.2851984284582</v>
      </c>
      <c r="ER87" s="1">
        <v>136.749342108372</v>
      </c>
      <c r="ES87" s="1">
        <v>367.763168836092</v>
      </c>
      <c r="ET87" s="1">
        <v>97.2742455516529</v>
      </c>
      <c r="EU87" s="1">
        <v>107.157455131486</v>
      </c>
      <c r="EV87" s="1">
        <v>119.528439496197</v>
      </c>
      <c r="EW87" s="1">
        <v>54.515906335794</v>
      </c>
      <c r="EX87" s="1">
        <v>388.132702323523</v>
      </c>
      <c r="EY87" s="1">
        <v>39.0663403859231</v>
      </c>
      <c r="EZ87" s="1">
        <v>22.0494149326702</v>
      </c>
      <c r="FA87" s="1">
        <v>43.9819107535589</v>
      </c>
      <c r="FB87" s="1">
        <v>27.7418575289068</v>
      </c>
      <c r="FC87" s="1">
        <v>255.251578080027</v>
      </c>
      <c r="FD87" s="1">
        <v>183.218471948408</v>
      </c>
      <c r="FE87" s="1">
        <v>18.9766655468459</v>
      </c>
      <c r="FF87" s="1">
        <v>48.8838305399675</v>
      </c>
      <c r="FG87" s="1">
        <v>146.715137295764</v>
      </c>
      <c r="FH87" s="1">
        <v>21.9271353411909</v>
      </c>
      <c r="FI87" s="1">
        <v>127.851926941862</v>
      </c>
      <c r="FJ87" s="1">
        <v>47.4130615896156</v>
      </c>
      <c r="FK87" s="1">
        <v>15.9037566478308</v>
      </c>
      <c r="FL87" s="1">
        <v>14.8568356218785</v>
      </c>
      <c r="FM87" s="1">
        <v>297.098392158378</v>
      </c>
      <c r="FN87" s="1">
        <v>114.117898813533</v>
      </c>
      <c r="FO87" s="1">
        <v>11.724521349315</v>
      </c>
      <c r="FP87" s="1">
        <v>122.658684379176</v>
      </c>
      <c r="FQ87" s="1">
        <v>44.1923847501109</v>
      </c>
      <c r="FR87" s="1">
        <v>30.8052973899458</v>
      </c>
      <c r="FS87" s="1">
        <v>47.4388160984375</v>
      </c>
      <c r="FT87" s="1">
        <v>80.8071015577968</v>
      </c>
      <c r="FU87" s="1">
        <v>195.654600174434</v>
      </c>
      <c r="FV87" s="1">
        <v>194.38586689465</v>
      </c>
      <c r="FW87" s="1">
        <v>303.101134713512</v>
      </c>
      <c r="FX87" s="1">
        <v>159.850757354671</v>
      </c>
      <c r="FY87" s="1">
        <v>46.52600710256</v>
      </c>
      <c r="FZ87" s="1">
        <v>49.2875600298928</v>
      </c>
      <c r="GA87" s="1">
        <v>75.2776885204602</v>
      </c>
      <c r="GB87" s="1">
        <v>332.545958982299</v>
      </c>
      <c r="GC87" s="1">
        <v>129.244234501989</v>
      </c>
      <c r="GD87" s="1">
        <v>51.1591633089263</v>
      </c>
      <c r="GE87" s="1">
        <v>193.808801866497</v>
      </c>
      <c r="GF87" s="1">
        <v>71.1384808992251</v>
      </c>
      <c r="GG87" s="1">
        <v>176.249762960976</v>
      </c>
      <c r="GH87" s="1">
        <v>268.268615928008</v>
      </c>
      <c r="GI87" s="1">
        <v>50.1995304347384</v>
      </c>
      <c r="GJ87" s="1">
        <v>104.615236571563</v>
      </c>
      <c r="GK87" s="1">
        <v>48.4130991189146</v>
      </c>
      <c r="GL87" s="1">
        <v>162.736842908357</v>
      </c>
      <c r="GM87" s="1">
        <v>81.1787883116488</v>
      </c>
      <c r="GN87" s="1">
        <v>108.816681997244</v>
      </c>
      <c r="GO87" s="1">
        <v>126.49424716574</v>
      </c>
      <c r="GP87" s="1">
        <v>45.0344737203498</v>
      </c>
      <c r="GQ87" s="1">
        <v>31.3939407061959</v>
      </c>
      <c r="GR87" s="1">
        <v>26.7860070827196</v>
      </c>
      <c r="GS87" s="1">
        <v>45.6047276273659</v>
      </c>
      <c r="GT87" s="1">
        <v>63.7156220347797</v>
      </c>
      <c r="GU87" s="1">
        <v>65.6392423374414</v>
      </c>
      <c r="GV87" s="1">
        <v>232.059512224854</v>
      </c>
      <c r="GW87" s="1">
        <v>171.962178234806</v>
      </c>
      <c r="GX87" s="1">
        <v>128.446043879823</v>
      </c>
      <c r="GY87" s="1">
        <v>83.6668855289345</v>
      </c>
      <c r="GZ87" s="1">
        <v>44.8397246210317</v>
      </c>
      <c r="HA87" s="1">
        <v>73.0985355000579</v>
      </c>
      <c r="HB87" s="1">
        <v>50.5457849322111</v>
      </c>
      <c r="HC87" s="1">
        <v>548.368682861328</v>
      </c>
      <c r="HD87" s="1">
        <v>19.6456812307132</v>
      </c>
      <c r="HE87" s="1">
        <v>133.80251162479</v>
      </c>
      <c r="HF87" s="1">
        <v>279.754637921726</v>
      </c>
      <c r="HG87" s="1">
        <v>35.8625800525162</v>
      </c>
      <c r="HH87" s="1">
        <v>231.377635713177</v>
      </c>
      <c r="HI87" s="1">
        <v>61.7317161542002</v>
      </c>
      <c r="HJ87" s="1">
        <v>85.1062287347982</v>
      </c>
      <c r="HK87" s="1">
        <v>52.5707070521289</v>
      </c>
      <c r="HL87" s="1">
        <v>14.2252978127514</v>
      </c>
      <c r="HM87" s="1">
        <v>21.4162102079018</v>
      </c>
      <c r="HN87" s="1">
        <v>35.5858606431671</v>
      </c>
      <c r="HO87" s="1">
        <v>58.0794080686777</v>
      </c>
      <c r="HP87" s="1">
        <v>59.5332346934505</v>
      </c>
      <c r="HQ87" s="1">
        <v>448.046316046464</v>
      </c>
      <c r="HR87" s="1">
        <v>23.8557746948812</v>
      </c>
      <c r="HS87" s="1">
        <v>81.6234087354907</v>
      </c>
      <c r="HT87" s="1">
        <v>54.4141230726122</v>
      </c>
      <c r="HU87" s="1">
        <v>50.509458845333</v>
      </c>
      <c r="HV87" s="1">
        <v>120.952062178463</v>
      </c>
      <c r="HW87" s="1">
        <v>28.938943896386</v>
      </c>
      <c r="HX87" s="1">
        <v>47.3634832970366</v>
      </c>
      <c r="HY87" s="1">
        <v>116.096845166093</v>
      </c>
      <c r="HZ87" s="1">
        <v>82.7951347138066</v>
      </c>
      <c r="IA87" s="1">
        <v>262.863972402502</v>
      </c>
      <c r="IB87" s="1">
        <v>44.9698092764428</v>
      </c>
      <c r="IC87" s="1">
        <v>95.2317041132292</v>
      </c>
      <c r="ID87" s="1">
        <v>68.8511134559982</v>
      </c>
      <c r="IE87" s="1">
        <v>140.71118035932</v>
      </c>
      <c r="IF87" s="1">
        <v>52.2517576295484</v>
      </c>
      <c r="IG87" s="1">
        <v>64.0607023482135</v>
      </c>
      <c r="IH87" s="1">
        <v>128.238863129747</v>
      </c>
      <c r="II87" s="1">
        <v>23.6510149542453</v>
      </c>
      <c r="IJ87" s="1">
        <v>69.0520026714752</v>
      </c>
      <c r="IK87" s="1">
        <v>197.117164610808</v>
      </c>
      <c r="IL87" s="1">
        <v>66.517906205497</v>
      </c>
      <c r="IM87" s="1">
        <v>76.732989284685</v>
      </c>
      <c r="IN87" s="1">
        <v>134.842932423184</v>
      </c>
      <c r="IO87" s="1">
        <v>484.156315853721</v>
      </c>
      <c r="IP87" s="1">
        <v>16.8087189641688</v>
      </c>
      <c r="IQ87" s="1">
        <v>101.849969852364</v>
      </c>
      <c r="IR87" s="1">
        <v>230.678962427768</v>
      </c>
      <c r="IS87" s="1">
        <v>385.095276628636</v>
      </c>
      <c r="IT87" s="1">
        <v>113.928671302457</v>
      </c>
      <c r="IU87" s="1">
        <v>85.9803394329967</v>
      </c>
      <c r="IV87" s="1">
        <v>95.4620465653133</v>
      </c>
      <c r="IW87" s="1">
        <v>55.6270608073162</v>
      </c>
      <c r="IX87" s="1">
        <v>227.807182999928</v>
      </c>
      <c r="IY87" s="1">
        <v>101.700761389691</v>
      </c>
      <c r="IZ87" s="1">
        <v>24.1941596331695</v>
      </c>
      <c r="JA87" s="1">
        <v>172.600755552817</v>
      </c>
      <c r="JB87" s="1">
        <v>51.298842407538</v>
      </c>
      <c r="JC87" s="1">
        <v>84.8444021549782</v>
      </c>
      <c r="JD87" s="1">
        <v>320.788996523253</v>
      </c>
      <c r="JE87" s="1">
        <v>54.6814649609268</v>
      </c>
      <c r="JF87" s="1">
        <v>64.8787188064232</v>
      </c>
      <c r="JG87" s="1">
        <v>61.5154782176694</v>
      </c>
      <c r="JH87" s="1">
        <v>214.073248753006</v>
      </c>
      <c r="JI87" s="1">
        <v>155.141826877028</v>
      </c>
      <c r="JJ87" s="1">
        <v>231.731797080094</v>
      </c>
      <c r="JK87" s="1">
        <v>69.055866741786</v>
      </c>
      <c r="JL87" s="1">
        <v>16.457865945628</v>
      </c>
      <c r="JM87" s="1">
        <v>42.3528186741294</v>
      </c>
      <c r="JN87" s="1">
        <v>121.085982068545</v>
      </c>
      <c r="JO87" s="1">
        <v>171.970958357052</v>
      </c>
      <c r="JP87" s="1">
        <v>64.0056398385158</v>
      </c>
      <c r="JQ87" s="1">
        <v>483.853627023872</v>
      </c>
      <c r="JR87" s="1">
        <v>34.3297583558263</v>
      </c>
      <c r="JS87" s="1">
        <v>136.849289656954</v>
      </c>
      <c r="JT87" s="1">
        <v>133.795361809708</v>
      </c>
      <c r="JU87" s="1">
        <v>59.597841443187</v>
      </c>
      <c r="JV87" s="1">
        <v>157.517163463503</v>
      </c>
      <c r="JW87" s="1">
        <v>49.2456220429161</v>
      </c>
      <c r="JX87" s="1">
        <v>311.66045906039</v>
      </c>
      <c r="JY87" s="1">
        <v>189.414578476654</v>
      </c>
      <c r="JZ87" s="1">
        <v>140.71608050267</v>
      </c>
      <c r="KA87" s="1">
        <v>40.520620991657</v>
      </c>
      <c r="KB87" s="1">
        <v>202.016722476358</v>
      </c>
      <c r="KC87" s="1">
        <v>58.1056588689511</v>
      </c>
      <c r="KD87" s="1">
        <v>154.632431769085</v>
      </c>
      <c r="KE87" s="1">
        <v>198.573157059519</v>
      </c>
      <c r="KF87" s="1">
        <v>214.718158922697</v>
      </c>
      <c r="KG87" s="1">
        <v>43.7965971787</v>
      </c>
      <c r="KH87" s="1">
        <v>43.7071436956165</v>
      </c>
      <c r="KI87" s="1">
        <v>281.640525416324</v>
      </c>
      <c r="KJ87" s="1">
        <v>39.3034034133671</v>
      </c>
      <c r="KK87" s="1">
        <v>64.0305261110005</v>
      </c>
      <c r="KL87" s="1">
        <v>74.2597833989915</v>
      </c>
      <c r="KM87" s="1">
        <v>59.2436869328788</v>
      </c>
      <c r="KN87" s="1">
        <v>31.4322154595439</v>
      </c>
      <c r="KO87" s="1">
        <v>105.552957193002</v>
      </c>
      <c r="KP87" s="1">
        <v>18.2759008220231</v>
      </c>
      <c r="KQ87" s="1">
        <v>44.1960900391063</v>
      </c>
      <c r="KR87" s="1">
        <v>28.9756904934802</v>
      </c>
      <c r="KS87" s="1">
        <v>116.537971678929</v>
      </c>
      <c r="KT87" s="1">
        <v>54.6126240762158</v>
      </c>
      <c r="KU87" s="1">
        <v>43.9089679308836</v>
      </c>
      <c r="KV87" s="1">
        <v>94.5850246814304</v>
      </c>
      <c r="KW87" s="1">
        <v>97.4220589292864</v>
      </c>
      <c r="KX87" s="1">
        <v>150.697337254858</v>
      </c>
      <c r="KY87" s="1">
        <v>155.434594946432</v>
      </c>
      <c r="KZ87" s="1">
        <v>25.4716280553424</v>
      </c>
      <c r="LA87" s="1">
        <v>53.4447184365688</v>
      </c>
      <c r="LB87" s="1">
        <v>68.1409087166315</v>
      </c>
      <c r="LC87" s="1">
        <v>69.4912508368164</v>
      </c>
      <c r="LD87" s="1">
        <v>51.0680206445455</v>
      </c>
      <c r="LE87" s="1">
        <v>160.319031764338</v>
      </c>
      <c r="LF87" s="1">
        <v>43.7721391566322</v>
      </c>
      <c r="LG87" s="1">
        <v>40.6808719703787</v>
      </c>
      <c r="LH87" s="1">
        <v>43.354314364329</v>
      </c>
      <c r="LI87" s="1">
        <v>21.1484705461057</v>
      </c>
      <c r="LJ87" s="1">
        <v>112.022631193462</v>
      </c>
      <c r="LK87" s="1">
        <v>226.816831905627</v>
      </c>
      <c r="LL87" s="1">
        <v>33.5747205846645</v>
      </c>
      <c r="LM87" s="1">
        <v>93.6153564778672</v>
      </c>
      <c r="LN87" s="1">
        <v>282.034719379484</v>
      </c>
      <c r="LO87" s="1">
        <v>43.1010774327612</v>
      </c>
      <c r="LP87" s="1">
        <v>265.13037810197</v>
      </c>
      <c r="LQ87" s="1">
        <v>84.9406766172687</v>
      </c>
      <c r="LR87" s="1">
        <v>46.6923685575786</v>
      </c>
      <c r="LS87" s="1">
        <v>35.4710682292372</v>
      </c>
      <c r="LT87" s="1">
        <v>17.984125882902</v>
      </c>
      <c r="LU87" s="1">
        <v>14.7310392180648</v>
      </c>
      <c r="LV87" s="1">
        <v>13.4940954276328</v>
      </c>
      <c r="LW87" s="1">
        <v>38.476255511941</v>
      </c>
      <c r="LX87" s="1">
        <v>21.8611698948673</v>
      </c>
      <c r="LZ87" s="1">
        <v>309.485516763177</v>
      </c>
      <c r="MA87" s="1">
        <v>34.9455641909813</v>
      </c>
      <c r="MB87" s="1">
        <v>18.3852977135303</v>
      </c>
      <c r="MC87" s="1">
        <v>7.68127488520907</v>
      </c>
      <c r="MD87" s="1">
        <v>4.53326796730866</v>
      </c>
      <c r="ME87" s="1">
        <v>14.9085654846811</v>
      </c>
      <c r="MF87" s="1">
        <v>11.6109636305203</v>
      </c>
      <c r="MG87" s="1">
        <v>16.7394795036095</v>
      </c>
      <c r="MH87" s="1">
        <v>38.9416292634527</v>
      </c>
      <c r="MI87" s="1">
        <v>10.4007491783923</v>
      </c>
      <c r="MJ87" s="1">
        <v>21.2950000261006</v>
      </c>
      <c r="MK87" s="1">
        <v>33.0751867540484</v>
      </c>
      <c r="ML87" s="1">
        <v>31.8330038562043</v>
      </c>
      <c r="MM87" s="1">
        <v>23.1107125540471</v>
      </c>
    </row>
    <row r="88">
      <c r="A88" s="1">
        <v>2021.0</v>
      </c>
      <c r="B88" s="1">
        <v>3.0</v>
      </c>
      <c r="C88" s="1">
        <v>119.45635320235</v>
      </c>
      <c r="D88" s="1">
        <v>90.824901702029</v>
      </c>
      <c r="E88" s="1">
        <v>110.613012825652</v>
      </c>
      <c r="F88" s="1">
        <v>249.672552071286</v>
      </c>
      <c r="G88" s="1">
        <v>451.753262063731</v>
      </c>
      <c r="H88" s="1">
        <v>141.686676642763</v>
      </c>
      <c r="I88" s="1">
        <v>52.2013235092299</v>
      </c>
      <c r="J88" s="1">
        <v>169.469788656649</v>
      </c>
      <c r="K88" s="1">
        <v>268.835868503736</v>
      </c>
      <c r="L88" s="1">
        <v>68.8652473698433</v>
      </c>
      <c r="M88" s="1">
        <v>70.9766540307993</v>
      </c>
      <c r="N88" s="1">
        <v>23.7851164527187</v>
      </c>
      <c r="O88" s="1">
        <v>46.3189631250955</v>
      </c>
      <c r="P88" s="1">
        <v>42.8445859351612</v>
      </c>
      <c r="Q88" s="1">
        <v>128.464730620411</v>
      </c>
      <c r="R88" s="1">
        <v>98.4880439094875</v>
      </c>
      <c r="S88" s="1">
        <v>103.107568870549</v>
      </c>
      <c r="T88" s="1">
        <v>112.881484522829</v>
      </c>
      <c r="U88" s="1">
        <v>114.480527082637</v>
      </c>
      <c r="V88" s="1">
        <v>119.922857254736</v>
      </c>
      <c r="W88" s="1">
        <v>211.247787725741</v>
      </c>
      <c r="X88" s="1">
        <v>213.202403277552</v>
      </c>
      <c r="Y88" s="1">
        <v>195.410176004305</v>
      </c>
      <c r="Z88" s="1">
        <v>153.571414449941</v>
      </c>
      <c r="AA88" s="1">
        <v>221.600794268712</v>
      </c>
      <c r="AB88" s="1">
        <v>18.3663436169405</v>
      </c>
      <c r="AC88" s="1">
        <v>246.860412005295</v>
      </c>
      <c r="AD88" s="1">
        <v>30.8317366369459</v>
      </c>
      <c r="AE88" s="1">
        <v>146.516738891602</v>
      </c>
      <c r="AF88" s="1">
        <v>161.931661388171</v>
      </c>
      <c r="AG88" s="1">
        <v>169.859294631807</v>
      </c>
      <c r="AH88" s="1">
        <v>136.268216490724</v>
      </c>
      <c r="AI88" s="2">
        <v>1290.52695896315</v>
      </c>
      <c r="AJ88" s="1">
        <v>244.480869790782</v>
      </c>
      <c r="AK88" s="1">
        <v>34.0753353252659</v>
      </c>
      <c r="AL88" s="1">
        <v>73.4602653018813</v>
      </c>
      <c r="AM88" s="1">
        <v>94.528020539726</v>
      </c>
      <c r="AN88" s="1">
        <v>223.25036990667</v>
      </c>
      <c r="AO88" s="1">
        <v>23.7374827737412</v>
      </c>
      <c r="AP88" s="1">
        <v>66.147886572059</v>
      </c>
      <c r="AQ88" s="1">
        <v>268.5313044009</v>
      </c>
      <c r="AR88" s="1">
        <v>40.5844461175617</v>
      </c>
      <c r="AS88" s="2">
        <v>2306.54025043902</v>
      </c>
      <c r="AT88" s="1">
        <v>657.978562729731</v>
      </c>
      <c r="AU88" s="1">
        <v>53.2812628084693</v>
      </c>
      <c r="AV88" s="1">
        <v>253.976302768873</v>
      </c>
      <c r="AW88" s="1">
        <v>38.6647827314294</v>
      </c>
      <c r="AX88" s="1">
        <v>39.5872054642926</v>
      </c>
      <c r="AY88" s="1">
        <v>85.0740188446106</v>
      </c>
      <c r="AZ88" s="1">
        <v>62.4090799905158</v>
      </c>
      <c r="BA88" s="1">
        <v>31.1827801809432</v>
      </c>
      <c r="BB88" s="1">
        <v>51.2540308500622</v>
      </c>
      <c r="BC88" s="1">
        <v>206.815079551369</v>
      </c>
      <c r="BD88" s="1">
        <v>156.327010670778</v>
      </c>
      <c r="BE88" s="1">
        <v>77.4936964615532</v>
      </c>
      <c r="BF88" s="1">
        <v>134.807797730557</v>
      </c>
      <c r="BG88" s="1">
        <v>27.2954347444617</v>
      </c>
      <c r="BH88" s="1">
        <v>43.8438966587181</v>
      </c>
      <c r="BI88" s="1">
        <v>86.2156292165869</v>
      </c>
      <c r="BJ88" s="1">
        <v>221.871153506871</v>
      </c>
      <c r="BK88" s="1">
        <v>95.1067855583547</v>
      </c>
      <c r="BL88" s="1">
        <v>69.5857095556928</v>
      </c>
      <c r="BM88" s="1">
        <v>166.739364393194</v>
      </c>
      <c r="BN88" s="1">
        <v>50.08177587902</v>
      </c>
      <c r="BO88" s="1">
        <v>174.772471142727</v>
      </c>
      <c r="BP88" s="1">
        <v>28.6278000292571</v>
      </c>
      <c r="BQ88" s="1">
        <v>240.720202674351</v>
      </c>
      <c r="BR88" s="1">
        <v>51.5573496052858</v>
      </c>
      <c r="BS88" s="1">
        <v>19.4610497550162</v>
      </c>
      <c r="BT88" s="1">
        <v>118.460857336241</v>
      </c>
      <c r="BU88" s="1">
        <v>48.1962064182202</v>
      </c>
      <c r="BV88" s="1">
        <v>316.444646312391</v>
      </c>
      <c r="BW88" s="1">
        <v>42.5304233435459</v>
      </c>
      <c r="BX88" s="1">
        <v>210.570829828578</v>
      </c>
      <c r="BY88" s="1">
        <v>43.2028293014417</v>
      </c>
      <c r="BZ88" s="1">
        <v>29.6584584575851</v>
      </c>
      <c r="CA88" s="1">
        <v>78.4101563334861</v>
      </c>
      <c r="CB88" s="1">
        <v>71.9883672421348</v>
      </c>
      <c r="CC88" s="1">
        <v>64.1585499163932</v>
      </c>
      <c r="CD88" s="1">
        <v>91.2562619699134</v>
      </c>
      <c r="CE88" s="1">
        <v>61.8170860022671</v>
      </c>
      <c r="CF88" s="1">
        <v>47.4231183670075</v>
      </c>
      <c r="CG88" s="1">
        <v>345.454995155515</v>
      </c>
      <c r="CH88" s="1">
        <v>89.3965495972154</v>
      </c>
      <c r="CI88" s="1">
        <v>180.283080441061</v>
      </c>
      <c r="CJ88" s="1">
        <v>113.317221185809</v>
      </c>
      <c r="CK88" s="1">
        <v>79.8491521538663</v>
      </c>
      <c r="CL88" s="1">
        <v>191.48946839187</v>
      </c>
      <c r="CM88" s="1">
        <v>189.709869331114</v>
      </c>
      <c r="CN88" s="1">
        <v>107.811086737591</v>
      </c>
      <c r="CO88" s="1">
        <v>127.304348707281</v>
      </c>
      <c r="CP88" s="1">
        <v>123.700932857932</v>
      </c>
      <c r="CQ88" s="1">
        <v>95.3193991837205</v>
      </c>
      <c r="CR88" s="1">
        <v>78.9922397688798</v>
      </c>
      <c r="CS88" s="1">
        <v>107.425434941831</v>
      </c>
      <c r="CT88" s="1">
        <v>18.4942254604907</v>
      </c>
      <c r="CU88" s="1">
        <v>129.207548704642</v>
      </c>
      <c r="CV88" s="1">
        <v>53.741043062523</v>
      </c>
      <c r="CW88" s="1">
        <v>202.503109141907</v>
      </c>
      <c r="CX88" s="1">
        <v>62.1454627439</v>
      </c>
      <c r="CY88" s="1">
        <v>168.839072462678</v>
      </c>
      <c r="CZ88" s="1">
        <v>49.0343185841821</v>
      </c>
      <c r="DA88" s="1">
        <v>273.606118320341</v>
      </c>
      <c r="DB88" s="1">
        <v>99.4346621731886</v>
      </c>
      <c r="DC88" s="1">
        <v>82.8969938023462</v>
      </c>
      <c r="DD88" s="1">
        <v>58.1317711799618</v>
      </c>
      <c r="DE88" s="1">
        <v>61.5039548773118</v>
      </c>
      <c r="DF88" s="1">
        <v>71.7974872468892</v>
      </c>
      <c r="DG88" s="1">
        <v>127.789995446174</v>
      </c>
      <c r="DH88" s="1">
        <v>39.1078589658971</v>
      </c>
      <c r="DI88" s="1">
        <v>81.8830435379692</v>
      </c>
      <c r="DJ88" s="1">
        <v>26.2125717809835</v>
      </c>
      <c r="DK88" s="1">
        <v>96.1178358748002</v>
      </c>
      <c r="DL88" s="1">
        <v>171.260434689729</v>
      </c>
      <c r="DM88" s="1">
        <v>10.192659788739</v>
      </c>
      <c r="DN88" s="1">
        <v>43.3483779872996</v>
      </c>
      <c r="DO88" s="1">
        <v>32.5080471567127</v>
      </c>
      <c r="DP88" s="1">
        <v>248.977086316753</v>
      </c>
      <c r="DQ88" s="1">
        <v>29.4042566925853</v>
      </c>
      <c r="DR88" s="1">
        <v>197.936304175335</v>
      </c>
      <c r="DS88" s="1">
        <v>130.932277144239</v>
      </c>
      <c r="DT88" s="1">
        <v>32.2444724773357</v>
      </c>
      <c r="DU88" s="1">
        <v>97.2811504037877</v>
      </c>
      <c r="DV88" s="1">
        <v>38.3909217473298</v>
      </c>
      <c r="DW88" s="1">
        <v>159.724750091362</v>
      </c>
      <c r="DX88" s="1">
        <v>64.6290399577426</v>
      </c>
      <c r="DY88" s="1">
        <v>54.6844774488417</v>
      </c>
      <c r="DZ88" s="1">
        <v>51.5179768425076</v>
      </c>
      <c r="EA88" s="1">
        <v>36.0549750480788</v>
      </c>
      <c r="EB88" s="1">
        <v>54.847809201252</v>
      </c>
      <c r="EC88" s="1">
        <v>102.058541085719</v>
      </c>
      <c r="ED88" s="1">
        <v>103.388003027151</v>
      </c>
      <c r="EE88" s="1">
        <v>115.848190988513</v>
      </c>
      <c r="EF88" s="1">
        <v>305.352113403594</v>
      </c>
      <c r="EG88" s="1">
        <v>378.501663379826</v>
      </c>
      <c r="EH88" s="1">
        <v>21.249025595447</v>
      </c>
      <c r="EI88" s="1">
        <v>82.3487981523295</v>
      </c>
      <c r="EJ88" s="1">
        <v>13.3894704864619</v>
      </c>
      <c r="EK88" s="1">
        <v>253.307787933895</v>
      </c>
      <c r="EL88" s="1">
        <v>66.5788437360267</v>
      </c>
      <c r="EM88" s="1">
        <v>55.1277014252874</v>
      </c>
      <c r="EN88" s="1">
        <v>196.194108014099</v>
      </c>
      <c r="EO88" s="1">
        <v>26.721147694335</v>
      </c>
      <c r="EP88" s="1">
        <v>42.8715941734851</v>
      </c>
      <c r="EQ88" s="1">
        <v>14.8847706482759</v>
      </c>
      <c r="ER88" s="1">
        <v>141.219682039202</v>
      </c>
      <c r="ES88" s="1">
        <v>391.796499209329</v>
      </c>
      <c r="ET88" s="1">
        <v>103.35599995871</v>
      </c>
      <c r="EU88" s="1">
        <v>107.556739091366</v>
      </c>
      <c r="EV88" s="1">
        <v>122.204765107552</v>
      </c>
      <c r="EW88" s="1">
        <v>57.2275257786522</v>
      </c>
      <c r="EX88" s="1">
        <v>376.041402424192</v>
      </c>
      <c r="EY88" s="1">
        <v>42.9845202082975</v>
      </c>
      <c r="EZ88" s="1">
        <v>24.8949946452678</v>
      </c>
      <c r="FA88" s="1">
        <v>48.641440070125</v>
      </c>
      <c r="FB88" s="1">
        <v>30.7134429639795</v>
      </c>
      <c r="FC88" s="1">
        <v>240.54239057458</v>
      </c>
      <c r="FD88" s="1">
        <v>197.458322561523</v>
      </c>
      <c r="FE88" s="1">
        <v>21.0076606550896</v>
      </c>
      <c r="FF88" s="1">
        <v>54.7688032941457</v>
      </c>
      <c r="FG88" s="1">
        <v>144.04802862748</v>
      </c>
      <c r="FH88" s="1">
        <v>22.420938640607</v>
      </c>
      <c r="FI88" s="1">
        <v>137.532972877711</v>
      </c>
      <c r="FJ88" s="1">
        <v>49.7356299954918</v>
      </c>
      <c r="FK88" s="1">
        <v>16.9854168440333</v>
      </c>
      <c r="FL88" s="1">
        <v>16.159882309397</v>
      </c>
      <c r="FM88" s="1">
        <v>289.057191896093</v>
      </c>
      <c r="FN88" s="1">
        <v>116.471668176644</v>
      </c>
      <c r="FO88" s="1">
        <v>12.7040988351616</v>
      </c>
      <c r="FP88" s="1">
        <v>129.819783583931</v>
      </c>
      <c r="FQ88" s="1">
        <v>45.5861831961881</v>
      </c>
      <c r="FR88" s="1">
        <v>32.5407794189354</v>
      </c>
      <c r="FS88" s="1">
        <v>50.2424109530773</v>
      </c>
      <c r="FT88" s="1">
        <v>84.4673880416681</v>
      </c>
      <c r="FU88" s="1">
        <v>201.226630092188</v>
      </c>
      <c r="FV88" s="1">
        <v>186.564792658579</v>
      </c>
      <c r="FW88" s="1">
        <v>316.248115179728</v>
      </c>
      <c r="FX88" s="1">
        <v>161.238087678498</v>
      </c>
      <c r="FY88" s="1">
        <v>46.6435861096</v>
      </c>
      <c r="FZ88" s="1">
        <v>56.6526039642762</v>
      </c>
      <c r="GA88" s="1">
        <v>83.8794158748772</v>
      </c>
      <c r="GB88" s="1">
        <v>358.5854595165</v>
      </c>
      <c r="GC88" s="1">
        <v>144.801447584372</v>
      </c>
      <c r="GD88" s="1">
        <v>52.8767888203344</v>
      </c>
      <c r="GE88" s="1">
        <v>199.455146614848</v>
      </c>
      <c r="GF88" s="1">
        <v>69.6637113537068</v>
      </c>
      <c r="GG88" s="1">
        <v>180.48976834316</v>
      </c>
      <c r="GH88" s="1">
        <v>281.926325975086</v>
      </c>
      <c r="GI88" s="1">
        <v>51.7186361965364</v>
      </c>
      <c r="GJ88" s="1">
        <v>105.622986052466</v>
      </c>
      <c r="GK88" s="1">
        <v>53.4600730299208</v>
      </c>
      <c r="GL88" s="1">
        <v>185.669131071671</v>
      </c>
      <c r="GM88" s="1">
        <v>80.2102043179146</v>
      </c>
      <c r="GN88" s="1">
        <v>111.784997480855</v>
      </c>
      <c r="GO88" s="1">
        <v>133.086633972993</v>
      </c>
      <c r="GP88" s="1">
        <v>44.2399999369746</v>
      </c>
      <c r="GQ88" s="1">
        <v>35.4614949337824</v>
      </c>
      <c r="GR88" s="1">
        <v>29.6084434326824</v>
      </c>
      <c r="GS88" s="1">
        <v>50.3443998607473</v>
      </c>
      <c r="GT88" s="1">
        <v>64.089558442364</v>
      </c>
      <c r="GU88" s="1">
        <v>71.6535189062671</v>
      </c>
      <c r="GV88" s="1">
        <v>226.467794542703</v>
      </c>
      <c r="GW88" s="1">
        <v>173.324176314058</v>
      </c>
      <c r="GX88" s="1">
        <v>136.138686837377</v>
      </c>
      <c r="GY88" s="1">
        <v>86.8266674886298</v>
      </c>
      <c r="GZ88" s="1">
        <v>45.7993853038265</v>
      </c>
      <c r="HA88" s="1">
        <v>67.1295805134074</v>
      </c>
      <c r="HB88" s="1">
        <v>51.8004335903164</v>
      </c>
      <c r="HC88" s="1">
        <v>518.77630814262</v>
      </c>
      <c r="HD88" s="1">
        <v>20.0845201102406</v>
      </c>
      <c r="HE88" s="1">
        <v>130.696662011996</v>
      </c>
      <c r="HF88" s="1">
        <v>289.947898358479</v>
      </c>
      <c r="HG88" s="1">
        <v>34.4497270893132</v>
      </c>
      <c r="HH88" s="1">
        <v>241.225236036005</v>
      </c>
      <c r="HI88" s="1">
        <v>61.5207823554845</v>
      </c>
      <c r="HJ88" s="1">
        <v>90.2239201319916</v>
      </c>
      <c r="HK88" s="1">
        <v>64.9866348842323</v>
      </c>
      <c r="HL88" s="1">
        <v>12.8818783122947</v>
      </c>
      <c r="HM88" s="1">
        <v>24.6189199261696</v>
      </c>
      <c r="HN88" s="1">
        <v>39.6581403546726</v>
      </c>
      <c r="HO88" s="1">
        <v>66.0404072710798</v>
      </c>
      <c r="HP88" s="1">
        <v>64.3094851699496</v>
      </c>
      <c r="HQ88" s="1">
        <v>479.661307293436</v>
      </c>
      <c r="HR88" s="1">
        <v>27.3440369917107</v>
      </c>
      <c r="HS88" s="1">
        <v>86.2441292844094</v>
      </c>
      <c r="HT88" s="1">
        <v>53.7944556513462</v>
      </c>
      <c r="HU88" s="1">
        <v>50.6702493972978</v>
      </c>
      <c r="HV88" s="1">
        <v>121.253121784814</v>
      </c>
      <c r="HW88" s="1">
        <v>29.3695393301321</v>
      </c>
      <c r="HX88" s="1">
        <v>52.1866664605226</v>
      </c>
      <c r="HY88" s="1">
        <v>116.731788827808</v>
      </c>
      <c r="HZ88" s="1">
        <v>87.0908007094806</v>
      </c>
      <c r="IA88" s="1">
        <v>291.308238191987</v>
      </c>
      <c r="IB88" s="1">
        <v>46.6201419015725</v>
      </c>
      <c r="IC88" s="1">
        <v>91.5308073365144</v>
      </c>
      <c r="ID88" s="1">
        <v>71.6834586924748</v>
      </c>
      <c r="IE88" s="1">
        <v>151.905177297782</v>
      </c>
      <c r="IF88" s="1">
        <v>56.7759289911195</v>
      </c>
      <c r="IG88" s="1">
        <v>65.8664452031345</v>
      </c>
      <c r="IH88" s="1">
        <v>136.775270631563</v>
      </c>
      <c r="II88" s="1">
        <v>24.3085079505815</v>
      </c>
      <c r="IJ88" s="1">
        <v>76.415708200309</v>
      </c>
      <c r="IK88" s="1">
        <v>202.438045515734</v>
      </c>
      <c r="IL88" s="1">
        <v>72.8035460710297</v>
      </c>
      <c r="IM88" s="1">
        <v>84.6216068531625</v>
      </c>
      <c r="IN88" s="1">
        <v>121.135176657266</v>
      </c>
      <c r="IO88" s="1">
        <v>469.682828156844</v>
      </c>
      <c r="IP88" s="1">
        <v>18.0326627759652</v>
      </c>
      <c r="IQ88" s="1">
        <v>111.020623587033</v>
      </c>
      <c r="IR88" s="1">
        <v>243.712975291302</v>
      </c>
      <c r="IS88" s="1">
        <v>383.990014869815</v>
      </c>
      <c r="IT88" s="1">
        <v>114.61033053535</v>
      </c>
      <c r="IU88" s="1">
        <v>90.7807568111685</v>
      </c>
      <c r="IV88" s="1">
        <v>99.1568535571714</v>
      </c>
      <c r="IW88" s="1">
        <v>61.9132472999867</v>
      </c>
      <c r="IX88" s="1">
        <v>229.218652393862</v>
      </c>
      <c r="IY88" s="1">
        <v>108.464082280706</v>
      </c>
      <c r="IZ88" s="1">
        <v>26.3451544817534</v>
      </c>
      <c r="JA88" s="1">
        <v>199.644454753859</v>
      </c>
      <c r="JB88" s="1">
        <v>51.7712116261595</v>
      </c>
      <c r="JC88" s="1">
        <v>92.0992000209243</v>
      </c>
      <c r="JD88" s="1">
        <v>334.250921838163</v>
      </c>
      <c r="JE88" s="1">
        <v>55.7345097542795</v>
      </c>
      <c r="JF88" s="1">
        <v>72.0824884651245</v>
      </c>
      <c r="JG88" s="1">
        <v>64.930109104992</v>
      </c>
      <c r="JH88" s="1">
        <v>215.197666799508</v>
      </c>
      <c r="JI88" s="1">
        <v>170.653232699722</v>
      </c>
      <c r="JJ88" s="1">
        <v>228.537223244572</v>
      </c>
      <c r="JK88" s="1">
        <v>72.4901133595008</v>
      </c>
      <c r="JL88" s="1">
        <v>16.9385709934564</v>
      </c>
      <c r="JM88" s="1">
        <v>43.3832869536217</v>
      </c>
      <c r="JN88" s="1">
        <v>122.724358729831</v>
      </c>
      <c r="JO88" s="1">
        <v>167.671048381833</v>
      </c>
      <c r="JP88" s="1">
        <v>62.0883669802377</v>
      </c>
      <c r="JQ88" s="1">
        <v>446.26474471516</v>
      </c>
      <c r="JR88" s="1">
        <v>38.4200879064411</v>
      </c>
      <c r="JS88" s="1">
        <v>146.12333071586</v>
      </c>
      <c r="JT88" s="1">
        <v>141.02558829234</v>
      </c>
      <c r="JU88" s="1">
        <v>66.3098265289279</v>
      </c>
      <c r="JV88" s="1">
        <v>158.6904117748</v>
      </c>
      <c r="JW88" s="1">
        <v>53.1755228015199</v>
      </c>
      <c r="JX88" s="1">
        <v>337.240509865482</v>
      </c>
      <c r="JY88" s="1">
        <v>195.562504920058</v>
      </c>
      <c r="JZ88" s="1">
        <v>142.707114800921</v>
      </c>
      <c r="KA88" s="1">
        <v>45.3242862601285</v>
      </c>
      <c r="KB88" s="1">
        <v>210.388954131735</v>
      </c>
      <c r="KC88" s="1">
        <v>66.6839444832465</v>
      </c>
      <c r="KD88" s="1">
        <v>163.412244971095</v>
      </c>
      <c r="KE88" s="1">
        <v>193.07978256889</v>
      </c>
      <c r="KF88" s="1">
        <v>214.081956614619</v>
      </c>
      <c r="KG88" s="1">
        <v>47.5449001877994</v>
      </c>
      <c r="KH88" s="1">
        <v>44.3866469384716</v>
      </c>
      <c r="KI88" s="1">
        <v>272.096087248429</v>
      </c>
      <c r="KJ88" s="1">
        <v>41.0081418588235</v>
      </c>
      <c r="KK88" s="1">
        <v>68.228478556094</v>
      </c>
      <c r="KL88" s="1">
        <v>77.7323148632187</v>
      </c>
      <c r="KM88" s="1">
        <v>64.426582634149</v>
      </c>
      <c r="KN88" s="1">
        <v>35.4028064972686</v>
      </c>
      <c r="KO88" s="1">
        <v>114.428765057567</v>
      </c>
      <c r="KP88" s="1">
        <v>19.3572778695148</v>
      </c>
      <c r="KQ88" s="1">
        <v>41.5746582169289</v>
      </c>
      <c r="KR88" s="1">
        <v>29.4584611527737</v>
      </c>
      <c r="KS88" s="1">
        <v>130.319925021398</v>
      </c>
      <c r="KT88" s="1">
        <v>55.5508702589947</v>
      </c>
      <c r="KU88" s="1">
        <v>50.1334533659043</v>
      </c>
      <c r="KV88" s="1">
        <v>97.9158243861477</v>
      </c>
      <c r="KW88" s="1">
        <v>99.4037028451045</v>
      </c>
      <c r="KX88" s="1">
        <v>150.459851234567</v>
      </c>
      <c r="KY88" s="1">
        <v>148.340096433484</v>
      </c>
      <c r="KZ88" s="1">
        <v>27.1730328965929</v>
      </c>
      <c r="LA88" s="1">
        <v>58.2460267669922</v>
      </c>
      <c r="LB88" s="1">
        <v>70.3559947583312</v>
      </c>
      <c r="LC88" s="1">
        <v>68.9293589156682</v>
      </c>
      <c r="LD88" s="1">
        <v>57.8388455862279</v>
      </c>
      <c r="LE88" s="1">
        <v>173.67717634029</v>
      </c>
      <c r="LF88" s="1">
        <v>48.9604280832027</v>
      </c>
      <c r="LG88" s="1">
        <v>42.343744743194</v>
      </c>
      <c r="LH88" s="1">
        <v>49.8945249371204</v>
      </c>
      <c r="LI88" s="1">
        <v>21.7814130852403</v>
      </c>
      <c r="LJ88" s="1">
        <v>121.203261333963</v>
      </c>
      <c r="LK88" s="1">
        <v>240.025139346188</v>
      </c>
      <c r="LL88" s="1">
        <v>40.0216110198639</v>
      </c>
      <c r="LM88" s="1">
        <v>102.297853585962</v>
      </c>
      <c r="LN88" s="1">
        <v>327.228488593871</v>
      </c>
      <c r="LO88" s="1">
        <v>42.1335109653376</v>
      </c>
      <c r="LP88" s="1">
        <v>274.056161567701</v>
      </c>
      <c r="LQ88" s="1">
        <v>80.5904559677633</v>
      </c>
      <c r="LR88" s="1">
        <v>63.2339128411334</v>
      </c>
      <c r="LS88" s="1">
        <v>39.0060496292756</v>
      </c>
      <c r="LT88" s="1">
        <v>18.9391927380926</v>
      </c>
      <c r="LU88" s="1">
        <v>15.0133835463393</v>
      </c>
      <c r="LV88" s="1">
        <v>14.6071401029167</v>
      </c>
      <c r="LW88" s="1">
        <v>37.3579721800912</v>
      </c>
      <c r="LX88" s="1">
        <v>24.3573003925253</v>
      </c>
      <c r="LZ88" s="1">
        <v>328.589819415846</v>
      </c>
      <c r="MA88" s="1">
        <v>36.1267719913924</v>
      </c>
      <c r="MB88" s="1">
        <v>19.6659610971424</v>
      </c>
      <c r="MC88" s="1">
        <v>8.1874573514584</v>
      </c>
      <c r="MD88" s="1">
        <v>5.0272451459409</v>
      </c>
      <c r="ME88" s="1">
        <v>12.265167798335</v>
      </c>
      <c r="MF88" s="1">
        <v>11.3019872998813</v>
      </c>
      <c r="MG88" s="1">
        <v>18.0378806037905</v>
      </c>
      <c r="MH88" s="1">
        <v>44.9961033072379</v>
      </c>
      <c r="MI88" s="1">
        <v>11.9803449760178</v>
      </c>
      <c r="MJ88" s="1">
        <v>22.790434712949</v>
      </c>
      <c r="MK88" s="1">
        <v>34.0049493897968</v>
      </c>
      <c r="ML88" s="1">
        <v>34.5154698653772</v>
      </c>
      <c r="MM88" s="1">
        <v>25.9747479873424</v>
      </c>
    </row>
    <row r="89">
      <c r="A89" s="1">
        <v>2021.0</v>
      </c>
      <c r="B89" s="1">
        <v>4.0</v>
      </c>
      <c r="C89" s="1">
        <v>129.017687411917</v>
      </c>
      <c r="D89" s="1">
        <v>93.4663384978124</v>
      </c>
      <c r="E89" s="1">
        <v>113.28515317278</v>
      </c>
      <c r="F89" s="1">
        <v>272.154172190825</v>
      </c>
      <c r="G89" s="1">
        <v>508.148574102493</v>
      </c>
      <c r="H89" s="1">
        <v>148.7107209614</v>
      </c>
      <c r="I89" s="1">
        <v>54.0541211277529</v>
      </c>
      <c r="J89" s="1">
        <v>177.09567880887</v>
      </c>
      <c r="K89" s="1">
        <v>292.71809387207</v>
      </c>
      <c r="L89" s="1">
        <v>74.3763864441891</v>
      </c>
      <c r="M89" s="1">
        <v>75.9183241703611</v>
      </c>
      <c r="N89" s="1">
        <v>24.8629555209261</v>
      </c>
      <c r="O89" s="1">
        <v>48.2958043810546</v>
      </c>
      <c r="P89" s="1">
        <v>43.1638211398791</v>
      </c>
      <c r="Q89" s="1">
        <v>140.878672952226</v>
      </c>
      <c r="R89" s="1">
        <v>105.692380995977</v>
      </c>
      <c r="S89" s="1">
        <v>110.267337826524</v>
      </c>
      <c r="T89" s="1">
        <v>126.814489863305</v>
      </c>
      <c r="U89" s="1">
        <v>131.937551837593</v>
      </c>
      <c r="V89" s="1">
        <v>129.310777937582</v>
      </c>
      <c r="W89" s="1">
        <v>222.498050006631</v>
      </c>
      <c r="X89" s="1">
        <v>231.627294204819</v>
      </c>
      <c r="Y89" s="1">
        <v>221.820688496634</v>
      </c>
      <c r="Z89" s="1">
        <v>167.497677757627</v>
      </c>
      <c r="AA89" s="1">
        <v>228.900087391803</v>
      </c>
      <c r="AB89" s="1">
        <v>16.6231671385085</v>
      </c>
      <c r="AC89" s="1">
        <v>261.410017489936</v>
      </c>
      <c r="AD89" s="1">
        <v>32.7816187848877</v>
      </c>
      <c r="AE89" s="1">
        <v>142.214047023228</v>
      </c>
      <c r="AF89" s="1">
        <v>167.639684892325</v>
      </c>
      <c r="AG89" s="1">
        <v>186.995480346766</v>
      </c>
      <c r="AH89" s="1">
        <v>141.113410053931</v>
      </c>
      <c r="AI89" s="2">
        <v>1457.04690115792</v>
      </c>
      <c r="AJ89" s="1">
        <v>245.904523940313</v>
      </c>
      <c r="AK89" s="1">
        <v>36.0069089882702</v>
      </c>
      <c r="AL89" s="1">
        <v>78.8381363154889</v>
      </c>
      <c r="AM89" s="1">
        <v>101.953474937594</v>
      </c>
      <c r="AN89" s="1">
        <v>232.462225729934</v>
      </c>
      <c r="AO89" s="1">
        <v>25.2449456521019</v>
      </c>
      <c r="AP89" s="1">
        <v>69.263752961288</v>
      </c>
      <c r="AQ89" s="1">
        <v>268.667858305432</v>
      </c>
      <c r="AR89" s="1">
        <v>42.5677250261949</v>
      </c>
      <c r="AS89" s="2">
        <v>2405.64946561698</v>
      </c>
      <c r="AT89" s="1">
        <v>732.27463392603</v>
      </c>
      <c r="AU89" s="1">
        <v>55.7369021983289</v>
      </c>
      <c r="AV89" s="1">
        <v>268.315953209287</v>
      </c>
      <c r="AW89" s="1">
        <v>40.8716668628511</v>
      </c>
      <c r="AX89" s="1">
        <v>40.2654647091571</v>
      </c>
      <c r="AY89" s="1">
        <v>87.0474068875792</v>
      </c>
      <c r="AZ89" s="1">
        <v>62.6553597285915</v>
      </c>
      <c r="BA89" s="1">
        <v>31.7809113051392</v>
      </c>
      <c r="BB89" s="1">
        <v>54.8381005309115</v>
      </c>
      <c r="BC89" s="1">
        <v>213.939186901</v>
      </c>
      <c r="BD89" s="1">
        <v>153.86851082193</v>
      </c>
      <c r="BE89" s="1">
        <v>81.4697625296456</v>
      </c>
      <c r="BF89" s="1">
        <v>151.915103105159</v>
      </c>
      <c r="BG89" s="1">
        <v>27.6876189368112</v>
      </c>
      <c r="BH89" s="1">
        <v>43.4948476289394</v>
      </c>
      <c r="BI89" s="1">
        <v>88.9461892982072</v>
      </c>
      <c r="BJ89" s="1">
        <v>232.4322561849</v>
      </c>
      <c r="BK89" s="1">
        <v>97.4642638805633</v>
      </c>
      <c r="BL89" s="1">
        <v>72.8740650812106</v>
      </c>
      <c r="BM89" s="1">
        <v>170.116616014386</v>
      </c>
      <c r="BN89" s="1">
        <v>49.1523736883033</v>
      </c>
      <c r="BO89" s="1">
        <v>173.759865342953</v>
      </c>
      <c r="BP89" s="1">
        <v>30.0681761787051</v>
      </c>
      <c r="BQ89" s="1">
        <v>236.302416243091</v>
      </c>
      <c r="BR89" s="1">
        <v>55.9326114353322</v>
      </c>
      <c r="BS89" s="1">
        <v>21.5072617476129</v>
      </c>
      <c r="BT89" s="1">
        <v>126.045356017522</v>
      </c>
      <c r="BU89" s="1">
        <v>44.8459283636093</v>
      </c>
      <c r="BV89" s="1">
        <v>349.456743473582</v>
      </c>
      <c r="BW89" s="1">
        <v>43.3709176924467</v>
      </c>
      <c r="BX89" s="1">
        <v>227.739409741888</v>
      </c>
      <c r="BY89" s="1">
        <v>46.2244269124513</v>
      </c>
      <c r="BZ89" s="1">
        <v>31.5896367806075</v>
      </c>
      <c r="CA89" s="1">
        <v>80.1421901617687</v>
      </c>
      <c r="CB89" s="1">
        <v>75.326825024883</v>
      </c>
      <c r="CC89" s="1">
        <v>66.5222007950964</v>
      </c>
      <c r="CD89" s="1">
        <v>88.6050385043914</v>
      </c>
      <c r="CE89" s="1">
        <v>66.1016453073504</v>
      </c>
      <c r="CF89" s="1">
        <v>46.8580675400137</v>
      </c>
      <c r="CG89" s="1">
        <v>359.148453979516</v>
      </c>
      <c r="CH89" s="1">
        <v>94.0267969059495</v>
      </c>
      <c r="CI89" s="1">
        <v>200.406210903639</v>
      </c>
      <c r="CJ89" s="1">
        <v>120.422499781584</v>
      </c>
      <c r="CK89" s="1">
        <v>91.7025895097868</v>
      </c>
      <c r="CL89" s="1">
        <v>211.470075841932</v>
      </c>
      <c r="CM89" s="1">
        <v>183.857030902379</v>
      </c>
      <c r="CN89" s="1">
        <v>116.32571429298</v>
      </c>
      <c r="CO89" s="1">
        <v>136.15005812437</v>
      </c>
      <c r="CP89" s="1">
        <v>127.029934601504</v>
      </c>
      <c r="CQ89" s="1">
        <v>103.412804144812</v>
      </c>
      <c r="CR89" s="1">
        <v>85.0936323090366</v>
      </c>
      <c r="CS89" s="1">
        <v>110.460238320487</v>
      </c>
      <c r="CT89" s="1">
        <v>17.8828378742757</v>
      </c>
      <c r="CU89" s="1">
        <v>138.806841681429</v>
      </c>
      <c r="CV89" s="1">
        <v>57.86166448974</v>
      </c>
      <c r="CW89" s="1">
        <v>211.456605445026</v>
      </c>
      <c r="CX89" s="1">
        <v>66.9215353400932</v>
      </c>
      <c r="CY89" s="1">
        <v>195.312704623543</v>
      </c>
      <c r="CZ89" s="1">
        <v>50.9038189209253</v>
      </c>
      <c r="DA89" s="1">
        <v>290.597119110832</v>
      </c>
      <c r="DB89" s="1">
        <v>100.194259328383</v>
      </c>
      <c r="DC89" s="1">
        <v>84.541751835091</v>
      </c>
      <c r="DD89" s="1">
        <v>58.472683246358</v>
      </c>
      <c r="DE89" s="1">
        <v>63.4619793382472</v>
      </c>
      <c r="DF89" s="1">
        <v>76.4273645565943</v>
      </c>
      <c r="DG89" s="1">
        <v>132.468777999739</v>
      </c>
      <c r="DH89" s="1">
        <v>43.1758158471273</v>
      </c>
      <c r="DI89" s="1">
        <v>89.8814284915016</v>
      </c>
      <c r="DJ89" s="1">
        <v>28.1369562345607</v>
      </c>
      <c r="DK89" s="1">
        <v>104.9894735806</v>
      </c>
      <c r="DL89" s="1">
        <v>174.651666913714</v>
      </c>
      <c r="DM89" s="1">
        <v>9.96382620459654</v>
      </c>
      <c r="DN89" s="1">
        <v>46.5935328592656</v>
      </c>
      <c r="DO89" s="1">
        <v>34.2443287476752</v>
      </c>
      <c r="DP89" s="1">
        <v>265.662917065142</v>
      </c>
      <c r="DQ89" s="1">
        <v>30.7293207275806</v>
      </c>
      <c r="DR89" s="1">
        <v>206.816429138184</v>
      </c>
      <c r="DS89" s="1">
        <v>138.264590622389</v>
      </c>
      <c r="DT89" s="1">
        <v>33.2991271604369</v>
      </c>
      <c r="DU89" s="1">
        <v>103.095784955851</v>
      </c>
      <c r="DV89" s="1">
        <v>35.7640293765557</v>
      </c>
      <c r="DW89" s="1">
        <v>169.928936757763</v>
      </c>
      <c r="DX89" s="1">
        <v>65.7531610785698</v>
      </c>
      <c r="DY89" s="1">
        <v>56.1616146142538</v>
      </c>
      <c r="DZ89" s="1">
        <v>54.1391881119442</v>
      </c>
      <c r="EA89" s="1">
        <v>40.3920378267099</v>
      </c>
      <c r="EB89" s="1">
        <v>57.1123571710314</v>
      </c>
      <c r="EC89" s="1">
        <v>113.141614677197</v>
      </c>
      <c r="ED89" s="1">
        <v>108.386839485786</v>
      </c>
      <c r="EE89" s="1">
        <v>126.524586710107</v>
      </c>
      <c r="EF89" s="1">
        <v>305.644202262582</v>
      </c>
      <c r="EG89" s="1">
        <v>395.088017710058</v>
      </c>
      <c r="EH89" s="1">
        <v>19.350675832835</v>
      </c>
      <c r="EI89" s="1">
        <v>83.6597476258993</v>
      </c>
      <c r="EJ89" s="1">
        <v>13.2269756446557</v>
      </c>
      <c r="EK89" s="1">
        <v>292.177369154543</v>
      </c>
      <c r="EL89" s="1">
        <v>67.9300685471038</v>
      </c>
      <c r="EM89" s="1">
        <v>62.0191020615815</v>
      </c>
      <c r="EN89" s="1">
        <v>208.600782178613</v>
      </c>
      <c r="EO89" s="1">
        <v>29.6277817463825</v>
      </c>
      <c r="EP89" s="1">
        <v>42.1192594609393</v>
      </c>
      <c r="EQ89" s="1">
        <v>15.3034338625338</v>
      </c>
      <c r="ER89" s="1">
        <v>148.025140992764</v>
      </c>
      <c r="ES89" s="1">
        <v>416.945862001678</v>
      </c>
      <c r="ET89" s="1">
        <v>110.918131215966</v>
      </c>
      <c r="EU89" s="1">
        <v>112.408400083819</v>
      </c>
      <c r="EV89" s="1">
        <v>127.590214683497</v>
      </c>
      <c r="EW89" s="1">
        <v>57.4443880988856</v>
      </c>
      <c r="EX89" s="1">
        <v>400.737173041433</v>
      </c>
      <c r="EY89" s="1">
        <v>45.0572702424713</v>
      </c>
      <c r="EZ89" s="1">
        <v>26.2041111198193</v>
      </c>
      <c r="FA89" s="1">
        <v>50.235489199821</v>
      </c>
      <c r="FB89" s="1">
        <v>33.0624612693347</v>
      </c>
      <c r="FC89" s="1">
        <v>271.34150877453</v>
      </c>
      <c r="FD89" s="1">
        <v>206.0599180568</v>
      </c>
      <c r="FE89" s="1">
        <v>22.4788746446508</v>
      </c>
      <c r="FF89" s="1">
        <v>56.881161041949</v>
      </c>
      <c r="FG89" s="1">
        <v>146.521231169427</v>
      </c>
      <c r="FH89" s="1">
        <v>23.1330931233316</v>
      </c>
      <c r="FI89" s="1">
        <v>137.852560644905</v>
      </c>
      <c r="FJ89" s="1">
        <v>52.0361693705603</v>
      </c>
      <c r="FK89" s="1">
        <v>17.2261857899597</v>
      </c>
      <c r="FL89" s="1">
        <v>16.9960947719226</v>
      </c>
      <c r="FM89" s="1">
        <v>323.008768213621</v>
      </c>
      <c r="FN89" s="1">
        <v>119.272633403044</v>
      </c>
      <c r="FO89" s="1">
        <v>13.3374452194546</v>
      </c>
      <c r="FP89" s="1">
        <v>129.786427634103</v>
      </c>
      <c r="FQ89" s="1">
        <v>47.8516257679432</v>
      </c>
      <c r="FR89" s="1">
        <v>34.2778177387284</v>
      </c>
      <c r="FS89" s="1">
        <v>53.327474720867</v>
      </c>
      <c r="FT89" s="1">
        <v>95.0924230518477</v>
      </c>
      <c r="FU89" s="1">
        <v>214.74687552099</v>
      </c>
      <c r="FV89" s="1">
        <v>177.741773990857</v>
      </c>
      <c r="FW89" s="1">
        <v>345.349551843058</v>
      </c>
      <c r="FX89" s="1">
        <v>185.332832251336</v>
      </c>
      <c r="FY89" s="1">
        <v>54.3470955679487</v>
      </c>
      <c r="FZ89" s="1">
        <v>59.3462614530766</v>
      </c>
      <c r="GA89" s="1">
        <v>83.0884024349823</v>
      </c>
      <c r="GB89" s="1">
        <v>371.751332530024</v>
      </c>
      <c r="GC89" s="1">
        <v>144.696412220948</v>
      </c>
      <c r="GD89" s="1">
        <v>58.9952354102534</v>
      </c>
      <c r="GE89" s="1">
        <v>213.005106464889</v>
      </c>
      <c r="GF89" s="1">
        <v>73.6281041695788</v>
      </c>
      <c r="GG89" s="1">
        <v>187.822788059257</v>
      </c>
      <c r="GH89" s="1">
        <v>308.802276290745</v>
      </c>
      <c r="GI89" s="1">
        <v>54.1297832869446</v>
      </c>
      <c r="GJ89" s="1">
        <v>113.092057347708</v>
      </c>
      <c r="GK89" s="1">
        <v>55.5755123580098</v>
      </c>
      <c r="GL89" s="1">
        <v>202.379286266509</v>
      </c>
      <c r="GM89" s="1">
        <v>83.1140641219096</v>
      </c>
      <c r="GN89" s="1">
        <v>121.200571624655</v>
      </c>
      <c r="GO89" s="1">
        <v>140.818137205102</v>
      </c>
      <c r="GP89" s="1">
        <v>48.03630956014</v>
      </c>
      <c r="GQ89" s="1">
        <v>36.5632097046227</v>
      </c>
      <c r="GR89" s="1">
        <v>30.7295183397692</v>
      </c>
      <c r="GS89" s="1">
        <v>48.7350126550292</v>
      </c>
      <c r="GT89" s="1">
        <v>65.4704365796147</v>
      </c>
      <c r="GU89" s="1">
        <v>70.5505046636796</v>
      </c>
      <c r="GV89" s="1">
        <v>247.190952367285</v>
      </c>
      <c r="GW89" s="1">
        <v>180.254004831957</v>
      </c>
      <c r="GX89" s="1">
        <v>136.581992714868</v>
      </c>
      <c r="GY89" s="1">
        <v>88.6708296803448</v>
      </c>
      <c r="GZ89" s="1">
        <v>49.8247568294655</v>
      </c>
      <c r="HA89" s="1">
        <v>71.3075650867074</v>
      </c>
      <c r="HB89" s="1">
        <v>55.7063868965887</v>
      </c>
      <c r="HC89" s="1">
        <v>532.973807198661</v>
      </c>
      <c r="HD89" s="1">
        <v>22.1188272761828</v>
      </c>
      <c r="HE89" s="1">
        <v>126.930506682368</v>
      </c>
      <c r="HF89" s="1">
        <v>319.913314828391</v>
      </c>
      <c r="HG89" s="1">
        <v>33.3096518879525</v>
      </c>
      <c r="HH89" s="1">
        <v>254.291968422015</v>
      </c>
      <c r="HI89" s="1">
        <v>68.814286262286</v>
      </c>
      <c r="HJ89" s="1">
        <v>96.3252157716391</v>
      </c>
      <c r="HK89" s="1">
        <v>75.3640601558746</v>
      </c>
      <c r="HL89" s="1">
        <v>14.9399945734448</v>
      </c>
      <c r="HM89" s="1">
        <v>25.6749577236197</v>
      </c>
      <c r="HN89" s="1">
        <v>41.5026191528813</v>
      </c>
      <c r="HO89" s="1">
        <v>69.6661549771508</v>
      </c>
      <c r="HP89" s="1">
        <v>71.64527083407</v>
      </c>
      <c r="HQ89" s="1">
        <v>524.569053286598</v>
      </c>
      <c r="HR89" s="1">
        <v>24.094701011393</v>
      </c>
      <c r="HS89" s="1">
        <v>87.8396661355081</v>
      </c>
      <c r="HT89" s="1">
        <v>53.0517708603284</v>
      </c>
      <c r="HU89" s="1">
        <v>54.7861075311909</v>
      </c>
      <c r="HV89" s="1">
        <v>128.984136404437</v>
      </c>
      <c r="HW89" s="1">
        <v>31.5035412001167</v>
      </c>
      <c r="HX89" s="1">
        <v>54.7260791707197</v>
      </c>
      <c r="HY89" s="1">
        <v>122.691247443559</v>
      </c>
      <c r="HZ89" s="1">
        <v>93.7190921139116</v>
      </c>
      <c r="IA89" s="1">
        <v>301.088588272722</v>
      </c>
      <c r="IB89" s="1">
        <v>52.5744571347617</v>
      </c>
      <c r="IC89" s="1">
        <v>101.568411651202</v>
      </c>
      <c r="ID89" s="1">
        <v>75.7427109497025</v>
      </c>
      <c r="IE89" s="1">
        <v>155.353463989455</v>
      </c>
      <c r="IF89" s="1">
        <v>60.0324371886904</v>
      </c>
      <c r="IG89" s="1">
        <v>70.2839978003239</v>
      </c>
      <c r="IH89" s="1">
        <v>151.125411815668</v>
      </c>
      <c r="II89" s="1">
        <v>25.0185298001423</v>
      </c>
      <c r="IJ89" s="1">
        <v>80.9401609437484</v>
      </c>
      <c r="IK89" s="1">
        <v>226.117392220869</v>
      </c>
      <c r="IL89" s="1">
        <v>68.0100400023348</v>
      </c>
      <c r="IM89" s="1">
        <v>94.0049716527485</v>
      </c>
      <c r="IN89" s="1">
        <v>126.969808033495</v>
      </c>
      <c r="IO89" s="1">
        <v>488.007380894252</v>
      </c>
      <c r="IP89" s="1">
        <v>18.0770578038355</v>
      </c>
      <c r="IQ89" s="1">
        <v>114.953183502426</v>
      </c>
      <c r="IR89" s="1">
        <v>248.334430608108</v>
      </c>
      <c r="IS89" s="1">
        <v>417.474970220773</v>
      </c>
      <c r="IT89" s="1">
        <v>121.687999623507</v>
      </c>
      <c r="IU89" s="1">
        <v>98.7817222777839</v>
      </c>
      <c r="IV89" s="1">
        <v>105.56017484292</v>
      </c>
      <c r="IW89" s="1">
        <v>63.9138350301454</v>
      </c>
      <c r="IX89" s="1">
        <v>253.843827366988</v>
      </c>
      <c r="IY89" s="1">
        <v>115.564121307082</v>
      </c>
      <c r="IZ89" s="1">
        <v>24.8377701243873</v>
      </c>
      <c r="JA89" s="1">
        <v>214.383110515748</v>
      </c>
      <c r="JB89" s="1">
        <v>55.4167367275324</v>
      </c>
      <c r="JC89" s="1">
        <v>95.1541161552212</v>
      </c>
      <c r="JD89" s="1">
        <v>364.080459796984</v>
      </c>
      <c r="JE89" s="1">
        <v>60.2743854007124</v>
      </c>
      <c r="JF89" s="1">
        <v>73.7045966881274</v>
      </c>
      <c r="JG89" s="1">
        <v>73.5509680584257</v>
      </c>
      <c r="JH89" s="1">
        <v>222.027871102537</v>
      </c>
      <c r="JI89" s="1">
        <v>182.19775980625</v>
      </c>
      <c r="JJ89" s="1">
        <v>246.169156243076</v>
      </c>
      <c r="JK89" s="1">
        <v>73.8577774748901</v>
      </c>
      <c r="JL89" s="1">
        <v>17.6971914860993</v>
      </c>
      <c r="JM89" s="1">
        <v>47.3166391606324</v>
      </c>
      <c r="JN89" s="1">
        <v>125.213916707234</v>
      </c>
      <c r="JO89" s="1">
        <v>187.336884393103</v>
      </c>
      <c r="JP89" s="1">
        <v>65.0864044661194</v>
      </c>
      <c r="JQ89" s="1">
        <v>474.968596652067</v>
      </c>
      <c r="JR89" s="1">
        <v>40.4500958180214</v>
      </c>
      <c r="JS89" s="1">
        <v>151.321165958036</v>
      </c>
      <c r="JT89" s="1">
        <v>142.37112846452</v>
      </c>
      <c r="JU89" s="1">
        <v>69.3081618841878</v>
      </c>
      <c r="JV89" s="1">
        <v>171.310852946626</v>
      </c>
      <c r="JW89" s="1">
        <v>58.8697528113572</v>
      </c>
      <c r="JX89" s="1">
        <v>364.440338440058</v>
      </c>
      <c r="JY89" s="1">
        <v>204.802157335292</v>
      </c>
      <c r="JZ89" s="1">
        <v>157.985386071101</v>
      </c>
      <c r="KA89" s="1">
        <v>48.6070348066126</v>
      </c>
      <c r="KB89" s="1">
        <v>218.841066613951</v>
      </c>
      <c r="KC89" s="1">
        <v>62.8912122289868</v>
      </c>
      <c r="KD89" s="1">
        <v>169.448451301533</v>
      </c>
      <c r="KE89" s="1">
        <v>209.101667131696</v>
      </c>
      <c r="KF89" s="1">
        <v>216.161666870117</v>
      </c>
      <c r="KG89" s="1">
        <v>48.123801870538</v>
      </c>
      <c r="KH89" s="1">
        <v>45.8367011005314</v>
      </c>
      <c r="KI89" s="1">
        <v>300.71380905878</v>
      </c>
      <c r="KJ89" s="1">
        <v>43.2546408388597</v>
      </c>
      <c r="KK89" s="1">
        <v>70.5123810541062</v>
      </c>
      <c r="KL89" s="1">
        <v>83.8813895462045</v>
      </c>
      <c r="KM89" s="1">
        <v>67.6453995995749</v>
      </c>
      <c r="KN89" s="1">
        <v>38.5865873707422</v>
      </c>
      <c r="KO89" s="1">
        <v>126.417788155362</v>
      </c>
      <c r="KP89" s="1">
        <v>19.5769570371819</v>
      </c>
      <c r="KQ89" s="1">
        <v>44.0114156679041</v>
      </c>
      <c r="KR89" s="1">
        <v>32.3451449884163</v>
      </c>
      <c r="KS89" s="1">
        <v>126.192874863089</v>
      </c>
      <c r="KT89" s="1">
        <v>61.6008953861607</v>
      </c>
      <c r="KU89" s="1">
        <v>48.6755484145716</v>
      </c>
      <c r="KV89" s="1">
        <v>103.842891176051</v>
      </c>
      <c r="KW89" s="1">
        <v>108.356615045448</v>
      </c>
      <c r="KX89" s="1">
        <v>161.162697612007</v>
      </c>
      <c r="KY89" s="1">
        <v>160.024326766303</v>
      </c>
      <c r="KZ89" s="1">
        <v>29.5331770021847</v>
      </c>
      <c r="LA89" s="1">
        <v>59.6070627413805</v>
      </c>
      <c r="LB89" s="1">
        <v>76.2577931592052</v>
      </c>
      <c r="LC89" s="1">
        <v>74.1924678502284</v>
      </c>
      <c r="LD89" s="1">
        <v>61.2784070627182</v>
      </c>
      <c r="LE89" s="1">
        <v>195.595795909422</v>
      </c>
      <c r="LF89" s="1">
        <v>48.455367643645</v>
      </c>
      <c r="LG89" s="1">
        <v>44.3716573730649</v>
      </c>
      <c r="LH89" s="1">
        <v>52.4683174527823</v>
      </c>
      <c r="LI89" s="1">
        <v>23.0321552746589</v>
      </c>
      <c r="LJ89" s="1">
        <v>123.821428753081</v>
      </c>
      <c r="LK89" s="1">
        <v>252.014890469859</v>
      </c>
      <c r="LL89" s="1">
        <v>39.1365163758159</v>
      </c>
      <c r="LM89" s="1">
        <v>106.904235081714</v>
      </c>
      <c r="LN89" s="1">
        <v>352.632084934906</v>
      </c>
      <c r="LO89" s="1">
        <v>43.2629994412184</v>
      </c>
      <c r="LP89" s="1">
        <v>306.659534992412</v>
      </c>
      <c r="LQ89" s="1">
        <v>86.5657546378925</v>
      </c>
      <c r="LR89" s="1">
        <v>39.5030952635266</v>
      </c>
      <c r="LS89" s="1">
        <v>40.7256395330298</v>
      </c>
      <c r="LT89" s="1">
        <v>19.941340356454</v>
      </c>
      <c r="LU89" s="1">
        <v>13.7998027472766</v>
      </c>
      <c r="LV89" s="1">
        <v>13.0228885136267</v>
      </c>
      <c r="LW89" s="1">
        <v>37.0160012412722</v>
      </c>
      <c r="LX89" s="1">
        <v>24.8192009027091</v>
      </c>
      <c r="LZ89" s="1">
        <v>339.894028506147</v>
      </c>
      <c r="MA89" s="1">
        <v>36.7336667348563</v>
      </c>
      <c r="MB89" s="1">
        <v>19.2263684829936</v>
      </c>
      <c r="MC89" s="1">
        <v>7.32183078967164</v>
      </c>
      <c r="MD89" s="1">
        <v>6.00361545527704</v>
      </c>
      <c r="ME89" s="1">
        <v>11.5245823675077</v>
      </c>
      <c r="MF89" s="1">
        <v>11.2532549300079</v>
      </c>
      <c r="MG89" s="1">
        <v>19.7369453750159</v>
      </c>
      <c r="MH89" s="1">
        <v>46.2665441099865</v>
      </c>
      <c r="MI89" s="1">
        <v>11.4433779037236</v>
      </c>
      <c r="MJ89" s="1">
        <v>22.8083334423247</v>
      </c>
      <c r="MK89" s="1">
        <v>41.3616604344894</v>
      </c>
      <c r="ML89" s="1">
        <v>32.7635588875776</v>
      </c>
      <c r="MM89" s="1">
        <v>22.803793603987</v>
      </c>
    </row>
    <row r="90">
      <c r="A90" s="1">
        <v>2021.0</v>
      </c>
      <c r="B90" s="1">
        <v>5.0</v>
      </c>
      <c r="C90" s="1">
        <v>124.452450227441</v>
      </c>
      <c r="D90" s="1">
        <v>99.7686166165819</v>
      </c>
      <c r="E90" s="1">
        <v>109.90854367191</v>
      </c>
      <c r="F90" s="1">
        <v>272.161377314654</v>
      </c>
      <c r="G90" s="1">
        <v>490.091249847412</v>
      </c>
      <c r="H90" s="1">
        <v>144.794460580694</v>
      </c>
      <c r="I90" s="1">
        <v>60.7590469015958</v>
      </c>
      <c r="J90" s="1">
        <v>179.656961395321</v>
      </c>
      <c r="K90" s="1">
        <v>280.658751678467</v>
      </c>
      <c r="L90" s="1">
        <v>75.5043009154801</v>
      </c>
      <c r="M90" s="1">
        <v>75.9070473584697</v>
      </c>
      <c r="N90" s="1">
        <v>22.8473158762249</v>
      </c>
      <c r="O90" s="1">
        <v>51.2471598561234</v>
      </c>
      <c r="P90" s="1">
        <v>46.6162188019489</v>
      </c>
      <c r="Q90" s="1">
        <v>148.801733446228</v>
      </c>
      <c r="R90" s="1">
        <v>111.822249984741</v>
      </c>
      <c r="S90" s="1">
        <v>122.055351958528</v>
      </c>
      <c r="T90" s="1">
        <v>132.264187324328</v>
      </c>
      <c r="U90" s="1">
        <v>124.812543681537</v>
      </c>
      <c r="V90" s="1">
        <v>131.087214116718</v>
      </c>
      <c r="W90" s="1">
        <v>221.483891268464</v>
      </c>
      <c r="X90" s="1">
        <v>243.283693138892</v>
      </c>
      <c r="Y90" s="1">
        <v>223.5622261774</v>
      </c>
      <c r="Z90" s="1">
        <v>162.689211654663</v>
      </c>
      <c r="AA90" s="1">
        <v>247.174834894153</v>
      </c>
      <c r="AB90" s="1">
        <v>19.1840758416093</v>
      </c>
      <c r="AC90" s="1">
        <v>270.632157834362</v>
      </c>
      <c r="AD90" s="1">
        <v>32.0833559290422</v>
      </c>
      <c r="AE90" s="1">
        <v>141.355500030518</v>
      </c>
      <c r="AF90" s="1">
        <v>174.457928094904</v>
      </c>
      <c r="AG90" s="1">
        <v>205.478992381003</v>
      </c>
      <c r="AH90" s="1">
        <v>149.358460073173</v>
      </c>
      <c r="AI90" s="2">
        <v>1479.13399658203</v>
      </c>
      <c r="AJ90" s="1">
        <v>232.596249771118</v>
      </c>
      <c r="AK90" s="1">
        <v>38.1845177126944</v>
      </c>
      <c r="AL90" s="1">
        <v>77.2348336710293</v>
      </c>
      <c r="AM90" s="1">
        <v>101.188321138316</v>
      </c>
      <c r="AN90" s="1">
        <v>224.946751787417</v>
      </c>
      <c r="AO90" s="1">
        <v>28.0986939395033</v>
      </c>
      <c r="AP90" s="1">
        <v>73.3554152848552</v>
      </c>
      <c r="AQ90" s="1">
        <v>276.101499938965</v>
      </c>
      <c r="AR90" s="1">
        <v>45.8795077833684</v>
      </c>
      <c r="AS90" s="2">
        <v>2282.52532456946</v>
      </c>
      <c r="AT90" s="1">
        <v>776.982694837376</v>
      </c>
      <c r="AU90" s="1">
        <v>56.6587366744184</v>
      </c>
      <c r="AV90" s="1">
        <v>287.057749176025</v>
      </c>
      <c r="AW90" s="1">
        <v>42.390749835968</v>
      </c>
      <c r="AX90" s="1">
        <v>42.3905153563047</v>
      </c>
      <c r="AY90" s="1">
        <v>90.5290894441431</v>
      </c>
      <c r="AZ90" s="1">
        <v>66.1118629460322</v>
      </c>
      <c r="BA90" s="1">
        <v>32.3693834227457</v>
      </c>
      <c r="BB90" s="1">
        <v>51.7547394901294</v>
      </c>
      <c r="BC90" s="1">
        <v>221.301485123898</v>
      </c>
      <c r="BD90" s="1">
        <v>159.421116742327</v>
      </c>
      <c r="BE90" s="1">
        <v>86.4732498168945</v>
      </c>
      <c r="BF90" s="1">
        <v>154.922782121251</v>
      </c>
      <c r="BG90" s="1">
        <v>27.2710000038147</v>
      </c>
      <c r="BH90" s="1">
        <v>48.9196980209405</v>
      </c>
      <c r="BI90" s="1">
        <v>89.1546639051989</v>
      </c>
      <c r="BJ90" s="1">
        <v>244.368677114729</v>
      </c>
      <c r="BK90" s="1">
        <v>108.351140709471</v>
      </c>
      <c r="BL90" s="1">
        <v>76.0286135671558</v>
      </c>
      <c r="BM90" s="1">
        <v>162.380314466135</v>
      </c>
      <c r="BN90" s="1">
        <v>51.0501728138846</v>
      </c>
      <c r="BO90" s="1">
        <v>179.42813706171</v>
      </c>
      <c r="BP90" s="1">
        <v>27.4826351165771</v>
      </c>
      <c r="BQ90" s="1">
        <v>236.882298527484</v>
      </c>
      <c r="BR90" s="1">
        <v>57.1112624759606</v>
      </c>
      <c r="BS90" s="1">
        <v>22.3912521942287</v>
      </c>
      <c r="BT90" s="1">
        <v>145.917423241958</v>
      </c>
      <c r="BU90" s="1">
        <v>48.6630687475508</v>
      </c>
      <c r="BV90" s="1">
        <v>363.82393100939</v>
      </c>
      <c r="BW90" s="1">
        <v>43.3321815696604</v>
      </c>
      <c r="BX90" s="1">
        <v>219.39135639609</v>
      </c>
      <c r="BY90" s="1">
        <v>46.8280424446962</v>
      </c>
      <c r="BZ90" s="1">
        <v>31.9428679855646</v>
      </c>
      <c r="CA90" s="1">
        <v>80.79587774963</v>
      </c>
      <c r="CB90" s="1">
        <v>69.2957025270198</v>
      </c>
      <c r="CC90" s="1">
        <v>75.8938250678135</v>
      </c>
      <c r="CD90" s="1">
        <v>91.7584393761413</v>
      </c>
      <c r="CE90" s="1">
        <v>66.0612268558881</v>
      </c>
      <c r="CF90" s="1">
        <v>45.170339314648</v>
      </c>
      <c r="CG90" s="1">
        <v>355.234359140369</v>
      </c>
      <c r="CH90" s="1">
        <v>106.887978557686</v>
      </c>
      <c r="CI90" s="1">
        <v>197.533380986275</v>
      </c>
      <c r="CJ90" s="1">
        <v>124.69381036202</v>
      </c>
      <c r="CK90" s="1">
        <v>93.3037753032854</v>
      </c>
      <c r="CL90" s="1">
        <v>222.147097323258</v>
      </c>
      <c r="CM90" s="1">
        <v>175.494995552139</v>
      </c>
      <c r="CN90" s="1">
        <v>110.470000076294</v>
      </c>
      <c r="CO90" s="1">
        <v>142.845599699312</v>
      </c>
      <c r="CP90" s="1">
        <v>123.82749460379</v>
      </c>
      <c r="CQ90" s="1">
        <v>105.57974812968</v>
      </c>
      <c r="CR90" s="1">
        <v>88.0238035068346</v>
      </c>
      <c r="CS90" s="1">
        <v>123.091000175476</v>
      </c>
      <c r="CT90" s="1">
        <v>20.5339468742388</v>
      </c>
      <c r="CU90" s="1">
        <v>137.640404885166</v>
      </c>
      <c r="CV90" s="1">
        <v>55.8485151191029</v>
      </c>
      <c r="CW90" s="1">
        <v>211.793275765307</v>
      </c>
      <c r="CX90" s="1">
        <v>68.7072485395232</v>
      </c>
      <c r="CY90" s="1">
        <v>230.342070383942</v>
      </c>
      <c r="CZ90" s="1">
        <v>49.2097936495385</v>
      </c>
      <c r="DA90" s="1">
        <v>283.262030783141</v>
      </c>
      <c r="DB90" s="1">
        <v>110.381781497203</v>
      </c>
      <c r="DC90" s="1">
        <v>86.7872581422511</v>
      </c>
      <c r="DD90" s="1">
        <v>65.5521076551041</v>
      </c>
      <c r="DE90" s="1">
        <v>64.6482976598634</v>
      </c>
      <c r="DF90" s="1">
        <v>73.3704077334656</v>
      </c>
      <c r="DG90" s="1">
        <v>136.135931979062</v>
      </c>
      <c r="DH90" s="1">
        <v>44.3818839332632</v>
      </c>
      <c r="DI90" s="1">
        <v>92.2517499923706</v>
      </c>
      <c r="DJ90" s="1">
        <v>28.2195851022311</v>
      </c>
      <c r="DK90" s="1">
        <v>113.979571069423</v>
      </c>
      <c r="DL90" s="1">
        <v>171.140000915527</v>
      </c>
      <c r="DM90" s="1">
        <v>10.0569756615202</v>
      </c>
      <c r="DN90" s="1">
        <v>48.4974458060036</v>
      </c>
      <c r="DO90" s="1">
        <v>39.7311372987754</v>
      </c>
      <c r="DP90" s="1">
        <v>287.089504314232</v>
      </c>
      <c r="DQ90" s="1">
        <v>32.5754856702049</v>
      </c>
      <c r="DR90" s="1">
        <v>182.498750305176</v>
      </c>
      <c r="DS90" s="1">
        <v>137.305788301425</v>
      </c>
      <c r="DT90" s="1">
        <v>36.2443034986481</v>
      </c>
      <c r="DU90" s="1">
        <v>106.02167455155</v>
      </c>
      <c r="DV90" s="1">
        <v>35.718899422262</v>
      </c>
      <c r="DW90" s="1">
        <v>175.652239848928</v>
      </c>
      <c r="DX90" s="1">
        <v>64.9745488844715</v>
      </c>
      <c r="DY90" s="1">
        <v>57.7536141866487</v>
      </c>
      <c r="DZ90" s="1">
        <v>55.6842154461648</v>
      </c>
      <c r="EA90" s="1">
        <v>39.5717844710813</v>
      </c>
      <c r="EB90" s="1">
        <v>55.374119212145</v>
      </c>
      <c r="EC90" s="1">
        <v>115.020752752518</v>
      </c>
      <c r="ED90" s="1">
        <v>118.662479550244</v>
      </c>
      <c r="EE90" s="1">
        <v>128.356621821428</v>
      </c>
      <c r="EF90" s="1">
        <v>330.276184456613</v>
      </c>
      <c r="EG90" s="1">
        <v>442.084554064552</v>
      </c>
      <c r="EH90" s="1">
        <v>21.0616482444237</v>
      </c>
      <c r="EI90" s="1">
        <v>83.4307641775124</v>
      </c>
      <c r="EJ90" s="1">
        <v>13.1255835088993</v>
      </c>
      <c r="EK90" s="1">
        <v>295.881661983056</v>
      </c>
      <c r="EL90" s="1">
        <v>78.2071467268012</v>
      </c>
      <c r="EM90" s="1">
        <v>60.5961612724732</v>
      </c>
      <c r="EN90" s="1">
        <v>209.562596651159</v>
      </c>
      <c r="EO90" s="1">
        <v>29.2784242509052</v>
      </c>
      <c r="EP90" s="1">
        <v>42.8996123964389</v>
      </c>
      <c r="EQ90" s="1">
        <v>15.0858408565224</v>
      </c>
      <c r="ER90" s="1">
        <v>157.878086220982</v>
      </c>
      <c r="ES90" s="1">
        <v>437.968036823867</v>
      </c>
      <c r="ET90" s="1">
        <v>117.746999605099</v>
      </c>
      <c r="EU90" s="1">
        <v>107.631102303432</v>
      </c>
      <c r="EV90" s="1">
        <v>127.867768379038</v>
      </c>
      <c r="EW90" s="1">
        <v>51.3697690900456</v>
      </c>
      <c r="EX90" s="1">
        <v>406.184552304792</v>
      </c>
      <c r="EY90" s="1">
        <v>50.0876830734803</v>
      </c>
      <c r="EZ90" s="1">
        <v>28.5396916822981</v>
      </c>
      <c r="FA90" s="1">
        <v>48.6466133343526</v>
      </c>
      <c r="FB90" s="1">
        <v>35.8503988371222</v>
      </c>
      <c r="FC90" s="1">
        <v>278.484833526611</v>
      </c>
      <c r="FD90" s="1">
        <v>215.101601757399</v>
      </c>
      <c r="FE90" s="1">
        <v>23.5169952917103</v>
      </c>
      <c r="FF90" s="1">
        <v>59.5473861502962</v>
      </c>
      <c r="FG90" s="1">
        <v>152.403783033526</v>
      </c>
      <c r="FH90" s="1">
        <v>23.9421084076484</v>
      </c>
      <c r="FI90" s="1">
        <v>145.33321718404</v>
      </c>
      <c r="FJ90" s="1">
        <v>54.2517970131349</v>
      </c>
      <c r="FK90" s="1">
        <v>19.0276761580772</v>
      </c>
      <c r="FL90" s="1">
        <v>17.8230564718226</v>
      </c>
      <c r="FM90" s="1">
        <v>295.447643695786</v>
      </c>
      <c r="FN90" s="1">
        <v>116.86074116666</v>
      </c>
      <c r="FO90" s="1">
        <v>14.6606916302151</v>
      </c>
      <c r="FP90" s="1">
        <v>123.201000785828</v>
      </c>
      <c r="FQ90" s="1">
        <v>48.762103691438</v>
      </c>
      <c r="FR90" s="1">
        <v>34.174708507615</v>
      </c>
      <c r="FS90" s="1">
        <v>57.0323791639849</v>
      </c>
      <c r="FT90" s="1">
        <v>92.4290464030844</v>
      </c>
      <c r="FU90" s="1">
        <v>226.579756198796</v>
      </c>
      <c r="FV90" s="1">
        <v>188.141569024576</v>
      </c>
      <c r="FW90" s="1">
        <v>350.302902268688</v>
      </c>
      <c r="FX90" s="1">
        <v>184.524274717691</v>
      </c>
      <c r="FY90" s="1">
        <v>51.7178580674653</v>
      </c>
      <c r="FZ90" s="1">
        <v>57.9731080206373</v>
      </c>
      <c r="GA90" s="1">
        <v>88.0500085125194</v>
      </c>
      <c r="GB90" s="1">
        <v>359.866771771673</v>
      </c>
      <c r="GC90" s="1">
        <v>138.787889819637</v>
      </c>
      <c r="GD90" s="1">
        <v>59.0617865550234</v>
      </c>
      <c r="GE90" s="1">
        <v>214.041948897721</v>
      </c>
      <c r="GF90" s="1">
        <v>69.2543315634531</v>
      </c>
      <c r="GG90" s="1">
        <v>191.599588283399</v>
      </c>
      <c r="GH90" s="1">
        <v>319.484944496474</v>
      </c>
      <c r="GI90" s="1">
        <v>57.084995735407</v>
      </c>
      <c r="GJ90" s="1">
        <v>114.040862072797</v>
      </c>
      <c r="GK90" s="1">
        <v>58.3088122825123</v>
      </c>
      <c r="GL90" s="1">
        <v>216.021751403809</v>
      </c>
      <c r="GM90" s="1">
        <v>83.5887347459038</v>
      </c>
      <c r="GN90" s="1">
        <v>129.28263069361</v>
      </c>
      <c r="GO90" s="1">
        <v>144.946852859534</v>
      </c>
      <c r="GP90" s="1">
        <v>46.3078751564026</v>
      </c>
      <c r="GQ90" s="1">
        <v>36.6221995852149</v>
      </c>
      <c r="GR90" s="1">
        <v>33.0240678237795</v>
      </c>
      <c r="GS90" s="1">
        <v>54.28674190946</v>
      </c>
      <c r="GT90" s="1">
        <v>66.4284075775323</v>
      </c>
      <c r="GU90" s="1">
        <v>76.6224449054396</v>
      </c>
      <c r="GV90" s="1">
        <v>240.053017821749</v>
      </c>
      <c r="GW90" s="1">
        <v>189.012166829609</v>
      </c>
      <c r="GX90" s="1">
        <v>143.13446174607</v>
      </c>
      <c r="GY90" s="1">
        <v>80.1212928800409</v>
      </c>
      <c r="GZ90" s="1">
        <v>51.6403145887136</v>
      </c>
      <c r="HA90" s="1">
        <v>67.317528951096</v>
      </c>
      <c r="HB90" s="1">
        <v>61.6287402166179</v>
      </c>
      <c r="HC90" s="1">
        <v>496.819246673584</v>
      </c>
      <c r="HD90" s="1">
        <v>22.6808711675008</v>
      </c>
      <c r="HE90" s="1">
        <v>128.712883868544</v>
      </c>
      <c r="HF90" s="1">
        <v>347.799985095446</v>
      </c>
      <c r="HG90" s="1">
        <v>30.4146089621675</v>
      </c>
      <c r="HH90" s="1">
        <v>262.866654985671</v>
      </c>
      <c r="HI90" s="1">
        <v>70.7435009997266</v>
      </c>
      <c r="HJ90" s="1">
        <v>105.42993239094</v>
      </c>
      <c r="HK90" s="1">
        <v>93.5005333638318</v>
      </c>
      <c r="HL90" s="1">
        <v>14.6542393516515</v>
      </c>
      <c r="HM90" s="1">
        <v>25.7633017763022</v>
      </c>
      <c r="HN90" s="1">
        <v>43.6893503082046</v>
      </c>
      <c r="HO90" s="1">
        <v>73.1510057661576</v>
      </c>
      <c r="HP90" s="1">
        <v>74.5897138524985</v>
      </c>
      <c r="HQ90" s="1">
        <v>549.639747619629</v>
      </c>
      <c r="HR90" s="1">
        <v>24.6990073572268</v>
      </c>
      <c r="HS90" s="1">
        <v>90.6247030410206</v>
      </c>
      <c r="HT90" s="1">
        <v>52.749970437628</v>
      </c>
      <c r="HU90" s="1">
        <v>55.0898927107387</v>
      </c>
      <c r="HV90" s="1">
        <v>131.396338813598</v>
      </c>
      <c r="HW90" s="1">
        <v>33.3972378836546</v>
      </c>
      <c r="HX90" s="1">
        <v>57.2463171513769</v>
      </c>
      <c r="HY90" s="1">
        <v>124.429786821783</v>
      </c>
      <c r="HZ90" s="1">
        <v>97.8922744829601</v>
      </c>
      <c r="IA90" s="1">
        <v>295.93442046679</v>
      </c>
      <c r="IB90" s="1">
        <v>56.2075645744772</v>
      </c>
      <c r="IC90" s="1">
        <v>104.847339635373</v>
      </c>
      <c r="ID90" s="1">
        <v>79.892304599184</v>
      </c>
      <c r="IE90" s="1">
        <v>169.268021265791</v>
      </c>
      <c r="IF90" s="1">
        <v>64.2441563041649</v>
      </c>
      <c r="IG90" s="1">
        <v>72.8608302652116</v>
      </c>
      <c r="IH90" s="1">
        <v>166.84166696155</v>
      </c>
      <c r="II90" s="1">
        <v>25.2296991450209</v>
      </c>
      <c r="IJ90" s="1">
        <v>88.561864028855</v>
      </c>
      <c r="IK90" s="1">
        <v>234.701732546021</v>
      </c>
      <c r="IL90" s="1">
        <v>73.6100521562677</v>
      </c>
      <c r="IM90" s="1">
        <v>95.1412782011315</v>
      </c>
      <c r="IN90" s="1">
        <v>121.829245143665</v>
      </c>
      <c r="IO90" s="1">
        <v>502.49649810791</v>
      </c>
      <c r="IP90" s="1">
        <v>19.5117561802173</v>
      </c>
      <c r="IQ90" s="1">
        <v>119.640656707667</v>
      </c>
      <c r="IR90" s="1">
        <v>247.799140173579</v>
      </c>
      <c r="IS90" s="1">
        <v>432.343087513617</v>
      </c>
      <c r="IT90" s="1">
        <v>122.116366687271</v>
      </c>
      <c r="IU90" s="1">
        <v>104.056395656563</v>
      </c>
      <c r="IV90" s="1">
        <v>104.00963978783</v>
      </c>
      <c r="IW90" s="1">
        <v>68.1429648411468</v>
      </c>
      <c r="IX90" s="1">
        <v>274.947342485582</v>
      </c>
      <c r="IY90" s="1">
        <v>120.384805188252</v>
      </c>
      <c r="IZ90" s="1">
        <v>29.1952414940633</v>
      </c>
      <c r="JA90" s="1">
        <v>227.588023047</v>
      </c>
      <c r="JB90" s="1">
        <v>56.4749461153493</v>
      </c>
      <c r="JC90" s="1">
        <v>100.186381909464</v>
      </c>
      <c r="JD90" s="1">
        <v>369.850659011858</v>
      </c>
      <c r="JE90" s="1">
        <v>60.8845173143848</v>
      </c>
      <c r="JF90" s="1">
        <v>75.9245020102669</v>
      </c>
      <c r="JG90" s="1">
        <v>82.1709285816388</v>
      </c>
      <c r="JH90" s="1">
        <v>225.317907478516</v>
      </c>
      <c r="JI90" s="1">
        <v>190.393617442275</v>
      </c>
      <c r="JJ90" s="1">
        <v>244.068311056393</v>
      </c>
      <c r="JK90" s="1">
        <v>75.1126384821344</v>
      </c>
      <c r="JL90" s="1">
        <v>18.0641853413809</v>
      </c>
      <c r="JM90" s="1">
        <v>51.9786174215519</v>
      </c>
      <c r="JN90" s="1">
        <v>126.664344505339</v>
      </c>
      <c r="JO90" s="1">
        <v>197.317848278712</v>
      </c>
      <c r="JP90" s="1">
        <v>66.2770690776942</v>
      </c>
      <c r="JQ90" s="1">
        <v>458.733210314602</v>
      </c>
      <c r="JR90" s="1">
        <v>41.2395956659904</v>
      </c>
      <c r="JS90" s="1">
        <v>159.793100558029</v>
      </c>
      <c r="JT90" s="1">
        <v>146.412662665127</v>
      </c>
      <c r="JU90" s="1">
        <v>71.1905507313294</v>
      </c>
      <c r="JV90" s="1">
        <v>166.225921955466</v>
      </c>
      <c r="JW90" s="1">
        <v>66.6380163501443</v>
      </c>
      <c r="JX90" s="1">
        <v>389.870078348849</v>
      </c>
      <c r="JY90" s="1">
        <v>206.684006796045</v>
      </c>
      <c r="JZ90" s="1">
        <v>187.490179777202</v>
      </c>
      <c r="KA90" s="1">
        <v>51.4152626049136</v>
      </c>
      <c r="KB90" s="1">
        <v>221.68864840729</v>
      </c>
      <c r="KC90" s="1">
        <v>69.4268144923872</v>
      </c>
      <c r="KD90" s="1">
        <v>182.012141679405</v>
      </c>
      <c r="KE90" s="1">
        <v>220.861999893188</v>
      </c>
      <c r="KF90" s="1">
        <v>213.375999450684</v>
      </c>
      <c r="KG90" s="1">
        <v>47.6228257038031</v>
      </c>
      <c r="KH90" s="1">
        <v>45.9661274095638</v>
      </c>
      <c r="KI90" s="1">
        <v>312.026750946045</v>
      </c>
      <c r="KJ90" s="1">
        <v>43.6267724443872</v>
      </c>
      <c r="KK90" s="1">
        <v>71.1787504196167</v>
      </c>
      <c r="KL90" s="1">
        <v>85.0616366809052</v>
      </c>
      <c r="KM90" s="1">
        <v>66.711715557129</v>
      </c>
      <c r="KN90" s="1">
        <v>42.372861084876</v>
      </c>
      <c r="KO90" s="1">
        <v>132.759169535862</v>
      </c>
      <c r="KP90" s="1">
        <v>21.1513217515899</v>
      </c>
      <c r="KQ90" s="1">
        <v>44.617996215677</v>
      </c>
      <c r="KR90" s="1">
        <v>32.5633688813936</v>
      </c>
      <c r="KS90" s="1">
        <v>124.539590865769</v>
      </c>
      <c r="KT90" s="1">
        <v>63.2446544211116</v>
      </c>
      <c r="KU90" s="1">
        <v>52.114621354352</v>
      </c>
      <c r="KV90" s="1">
        <v>111.421832683189</v>
      </c>
      <c r="KW90" s="1">
        <v>111.909210122665</v>
      </c>
      <c r="KX90" s="1">
        <v>159.224009655915</v>
      </c>
      <c r="KY90" s="1">
        <v>167.352753959665</v>
      </c>
      <c r="KZ90" s="1">
        <v>30.3745161533852</v>
      </c>
      <c r="LA90" s="1">
        <v>64.8868080377351</v>
      </c>
      <c r="LB90" s="1">
        <v>81.4707840586245</v>
      </c>
      <c r="LC90" s="1">
        <v>73.4788077618288</v>
      </c>
      <c r="LD90" s="1">
        <v>63.5744947205332</v>
      </c>
      <c r="LE90" s="1">
        <v>202.781707929467</v>
      </c>
      <c r="LF90" s="1">
        <v>51.0276352200889</v>
      </c>
      <c r="LG90" s="1">
        <v>52.2172891223462</v>
      </c>
      <c r="LH90" s="1">
        <v>56.3331394489937</v>
      </c>
      <c r="LI90" s="1">
        <v>24.4630460816143</v>
      </c>
      <c r="LJ90" s="1">
        <v>115.632749938965</v>
      </c>
      <c r="LK90" s="1">
        <v>252.948160764788</v>
      </c>
      <c r="LL90" s="1">
        <v>39.9751278323032</v>
      </c>
      <c r="LM90" s="1">
        <v>112.882230626913</v>
      </c>
      <c r="LN90" s="1">
        <v>376.175017490851</v>
      </c>
      <c r="LO90" s="1">
        <v>40.9419864029122</v>
      </c>
      <c r="LP90" s="1">
        <v>315.761058221472</v>
      </c>
      <c r="LQ90" s="1">
        <v>84.4727529386902</v>
      </c>
      <c r="LR90" s="1">
        <v>34.5112500667572</v>
      </c>
      <c r="LS90" s="1">
        <v>46.2328963334663</v>
      </c>
      <c r="LT90" s="1">
        <v>19.3604076229115</v>
      </c>
      <c r="LU90" s="1">
        <v>13.9539136971011</v>
      </c>
      <c r="LV90" s="1">
        <v>15.8848346914401</v>
      </c>
      <c r="LW90" s="1">
        <v>39.8548660475519</v>
      </c>
      <c r="LX90" s="1">
        <v>26.3860762384347</v>
      </c>
      <c r="LZ90" s="1">
        <v>361.097630278703</v>
      </c>
      <c r="MA90" s="1">
        <v>38.7382687796725</v>
      </c>
      <c r="MB90" s="1">
        <v>18.6381220110529</v>
      </c>
      <c r="MC90" s="1">
        <v>8.05448417846033</v>
      </c>
      <c r="MD90" s="1">
        <v>6.35851054321653</v>
      </c>
      <c r="ME90" s="1">
        <v>12.9184985049054</v>
      </c>
      <c r="MF90" s="1">
        <v>10.6360448388808</v>
      </c>
      <c r="MG90" s="1">
        <v>21.3012103360979</v>
      </c>
      <c r="MH90" s="1">
        <v>45.3581100360095</v>
      </c>
      <c r="MI90" s="1">
        <v>12.3436572064723</v>
      </c>
      <c r="MJ90" s="1">
        <v>22.9197501659393</v>
      </c>
      <c r="MK90" s="1">
        <v>45.2185701302781</v>
      </c>
      <c r="ML90" s="1">
        <v>33.9030416756846</v>
      </c>
      <c r="MM90" s="1">
        <v>24.7771320985708</v>
      </c>
    </row>
    <row r="91">
      <c r="A91" s="1">
        <v>2021.0</v>
      </c>
      <c r="B91" s="1">
        <v>6.0</v>
      </c>
      <c r="C91" s="1">
        <v>127.256693943508</v>
      </c>
      <c r="D91" s="1">
        <v>98.2733506947661</v>
      </c>
      <c r="E91" s="1">
        <v>103.29432972087</v>
      </c>
      <c r="F91" s="1">
        <v>271.967730332037</v>
      </c>
      <c r="G91" s="1">
        <v>544.45454753529</v>
      </c>
      <c r="H91" s="1">
        <v>156.071241412472</v>
      </c>
      <c r="I91" s="1">
        <v>59.1339733731994</v>
      </c>
      <c r="J91" s="1">
        <v>183.424025822835</v>
      </c>
      <c r="K91" s="1">
        <v>282.171816739169</v>
      </c>
      <c r="L91" s="1">
        <v>75.483761809429</v>
      </c>
      <c r="M91" s="1">
        <v>74.0877884197234</v>
      </c>
      <c r="N91" s="1">
        <v>22.9710523576384</v>
      </c>
      <c r="O91" s="1">
        <v>50.7897740632008</v>
      </c>
      <c r="P91" s="1">
        <v>46.5158391823651</v>
      </c>
      <c r="Q91" s="1">
        <v>149.468742184432</v>
      </c>
      <c r="R91" s="1">
        <v>116.582045468417</v>
      </c>
      <c r="S91" s="1">
        <v>120.115526328464</v>
      </c>
      <c r="T91" s="1">
        <v>132.330272948165</v>
      </c>
      <c r="U91" s="1">
        <v>133.390793405471</v>
      </c>
      <c r="V91" s="1">
        <v>131.948695640483</v>
      </c>
      <c r="W91" s="1">
        <v>214.683693121539</v>
      </c>
      <c r="X91" s="1">
        <v>240.015415015808</v>
      </c>
      <c r="Y91" s="1">
        <v>240.367706804192</v>
      </c>
      <c r="Z91" s="1">
        <v>168.193476243453</v>
      </c>
      <c r="AA91" s="1">
        <v>237.666771817663</v>
      </c>
      <c r="AB91" s="1">
        <v>20.5099360298217</v>
      </c>
      <c r="AC91" s="1">
        <v>271.498090617412</v>
      </c>
      <c r="AD91" s="1">
        <v>32.8225046399262</v>
      </c>
      <c r="AE91" s="1">
        <v>155.236818486994</v>
      </c>
      <c r="AF91" s="1">
        <v>187.001091040956</v>
      </c>
      <c r="AG91" s="1">
        <v>202.339921543761</v>
      </c>
      <c r="AH91" s="1">
        <v>157.079124670208</v>
      </c>
      <c r="AI91" s="2">
        <v>1416.67249922319</v>
      </c>
      <c r="AJ91" s="1">
        <v>246.741137071089</v>
      </c>
      <c r="AK91" s="1">
        <v>38.0166164512246</v>
      </c>
      <c r="AL91" s="1">
        <v>75.3350093624568</v>
      </c>
      <c r="AM91" s="1">
        <v>97.5910334873513</v>
      </c>
      <c r="AN91" s="1">
        <v>223.351284769459</v>
      </c>
      <c r="AO91" s="1">
        <v>28.3359720661616</v>
      </c>
      <c r="AP91" s="1">
        <v>71.7850375096537</v>
      </c>
      <c r="AQ91" s="1">
        <v>358.332044428045</v>
      </c>
      <c r="AR91" s="1">
        <v>45.2635356707038</v>
      </c>
      <c r="AS91" s="2">
        <v>2261.34842081172</v>
      </c>
      <c r="AT91" s="1">
        <v>799.483155661506</v>
      </c>
      <c r="AU91" s="1">
        <v>57.3671906772368</v>
      </c>
      <c r="AV91" s="1">
        <v>283.136136835272</v>
      </c>
      <c r="AW91" s="1">
        <v>42.8913634907116</v>
      </c>
      <c r="AX91" s="1">
        <v>42.7452031165952</v>
      </c>
      <c r="AY91" s="1">
        <v>98.7643998704958</v>
      </c>
      <c r="AZ91" s="1">
        <v>64.7658811721352</v>
      </c>
      <c r="BA91" s="1">
        <v>31.6410445370234</v>
      </c>
      <c r="BB91" s="1">
        <v>51.9358817770399</v>
      </c>
      <c r="BC91" s="1">
        <v>208.985195607949</v>
      </c>
      <c r="BD91" s="1">
        <v>155.836970962381</v>
      </c>
      <c r="BE91" s="1">
        <v>88.0440913113681</v>
      </c>
      <c r="BF91" s="1">
        <v>165.693605801949</v>
      </c>
      <c r="BG91" s="1">
        <v>29.0406818389893</v>
      </c>
      <c r="BH91" s="1">
        <v>49.0443799226942</v>
      </c>
      <c r="BI91" s="1">
        <v>87.9708718344948</v>
      </c>
      <c r="BJ91" s="1">
        <v>227.8655887772</v>
      </c>
      <c r="BK91" s="1">
        <v>109.195719220537</v>
      </c>
      <c r="BL91" s="1">
        <v>75.5077504652103</v>
      </c>
      <c r="BM91" s="1">
        <v>157.692148313987</v>
      </c>
      <c r="BN91" s="1">
        <v>51.2967135304837</v>
      </c>
      <c r="BO91" s="1">
        <v>183.407582193491</v>
      </c>
      <c r="BP91" s="1">
        <v>28.0726546374234</v>
      </c>
      <c r="BQ91" s="1">
        <v>226.924385867148</v>
      </c>
      <c r="BR91" s="1">
        <v>54.0771486166344</v>
      </c>
      <c r="BS91" s="1">
        <v>23.03398543505</v>
      </c>
      <c r="BT91" s="1">
        <v>148.716258047582</v>
      </c>
      <c r="BU91" s="1">
        <v>52.7472596558229</v>
      </c>
      <c r="BV91" s="1">
        <v>368.571113436639</v>
      </c>
      <c r="BW91" s="1">
        <v>41.2833858733377</v>
      </c>
      <c r="BX91" s="1">
        <v>239.324632210699</v>
      </c>
      <c r="BY91" s="1">
        <v>47.7075299132382</v>
      </c>
      <c r="BZ91" s="1">
        <v>30.9598453794593</v>
      </c>
      <c r="CA91" s="1">
        <v>82.9222349384038</v>
      </c>
      <c r="CB91" s="1">
        <v>66.6961727553982</v>
      </c>
      <c r="CC91" s="1">
        <v>75.3276896274852</v>
      </c>
      <c r="CD91" s="1">
        <v>93.0544845310845</v>
      </c>
      <c r="CE91" s="1">
        <v>64.9897031756015</v>
      </c>
      <c r="CF91" s="1">
        <v>44.9691398762026</v>
      </c>
      <c r="CG91" s="1">
        <v>330.753107549915</v>
      </c>
      <c r="CH91" s="1">
        <v>111.677513883149</v>
      </c>
      <c r="CI91" s="1">
        <v>198.942475457041</v>
      </c>
      <c r="CJ91" s="1">
        <v>119.58670322113</v>
      </c>
      <c r="CK91" s="1">
        <v>87.516343081093</v>
      </c>
      <c r="CL91" s="1">
        <v>221.464403050465</v>
      </c>
      <c r="CM91" s="1">
        <v>174.052770963566</v>
      </c>
      <c r="CN91" s="1">
        <v>100.120909083973</v>
      </c>
      <c r="CO91" s="1">
        <v>142.956855572064</v>
      </c>
      <c r="CP91" s="1">
        <v>121.412050094139</v>
      </c>
      <c r="CQ91" s="1">
        <v>101.971805096531</v>
      </c>
      <c r="CR91" s="1">
        <v>87.6353673800909</v>
      </c>
      <c r="CS91" s="1">
        <v>121.402272657915</v>
      </c>
      <c r="CT91" s="1">
        <v>23.8075049789587</v>
      </c>
      <c r="CU91" s="1">
        <v>140.357182236649</v>
      </c>
      <c r="CV91" s="1">
        <v>61.5400750599255</v>
      </c>
      <c r="CW91" s="1">
        <v>203.003804242918</v>
      </c>
      <c r="CX91" s="1">
        <v>66.8406226029358</v>
      </c>
      <c r="CY91" s="1">
        <v>228.029398188691</v>
      </c>
      <c r="CZ91" s="1">
        <v>48.2191628087115</v>
      </c>
      <c r="DA91" s="1">
        <v>289.096235914406</v>
      </c>
      <c r="DB91" s="1">
        <v>108.43929766365</v>
      </c>
      <c r="DC91" s="1">
        <v>89.4566593669569</v>
      </c>
      <c r="DD91" s="1">
        <v>69.4629091145095</v>
      </c>
      <c r="DE91" s="1">
        <v>68.9219481329334</v>
      </c>
      <c r="DF91" s="1">
        <v>71.4336823725846</v>
      </c>
      <c r="DG91" s="1">
        <v>137.171751888854</v>
      </c>
      <c r="DH91" s="1">
        <v>43.7752440986306</v>
      </c>
      <c r="DI91" s="1">
        <v>99.9604544206099</v>
      </c>
      <c r="DJ91" s="1">
        <v>28.676362926157</v>
      </c>
      <c r="DK91" s="1">
        <v>119.657895464103</v>
      </c>
      <c r="DL91" s="1">
        <v>169.64954549616</v>
      </c>
      <c r="DM91" s="1">
        <v>12.388336659493</v>
      </c>
      <c r="DN91" s="1">
        <v>47.6354327324966</v>
      </c>
      <c r="DO91" s="1">
        <v>36.996753630844</v>
      </c>
      <c r="DP91" s="1">
        <v>278.06095249285</v>
      </c>
      <c r="DQ91" s="1">
        <v>32.9728131021236</v>
      </c>
      <c r="DR91" s="1">
        <v>187.535226648504</v>
      </c>
      <c r="DS91" s="1">
        <v>133.885497821194</v>
      </c>
      <c r="DT91" s="1">
        <v>34.6589636231761</v>
      </c>
      <c r="DU91" s="1">
        <v>104.80007229082</v>
      </c>
      <c r="DV91" s="1">
        <v>35.6801203340012</v>
      </c>
      <c r="DW91" s="1">
        <v>175.005106228826</v>
      </c>
      <c r="DX91" s="1">
        <v>66.1690126344998</v>
      </c>
      <c r="DY91" s="1">
        <v>58.2580180645075</v>
      </c>
      <c r="DZ91" s="1">
        <v>54.5896160964435</v>
      </c>
      <c r="EA91" s="1">
        <v>37.3781281146954</v>
      </c>
      <c r="EB91" s="1">
        <v>59.3984334197353</v>
      </c>
      <c r="EC91" s="1">
        <v>120.563435618415</v>
      </c>
      <c r="ED91" s="1">
        <v>115.999579232483</v>
      </c>
      <c r="EE91" s="1">
        <v>131.275243278079</v>
      </c>
      <c r="EF91" s="1">
        <v>341.038107243779</v>
      </c>
      <c r="EG91" s="1">
        <v>435.461399740591</v>
      </c>
      <c r="EH91" s="1">
        <v>22.3986144976913</v>
      </c>
      <c r="EI91" s="1">
        <v>81.6218908643698</v>
      </c>
      <c r="EJ91" s="1">
        <v>12.3617973412843</v>
      </c>
      <c r="EK91" s="1">
        <v>285.061662531047</v>
      </c>
      <c r="EL91" s="1">
        <v>84.341761658357</v>
      </c>
      <c r="EM91" s="1">
        <v>59.3558896930702</v>
      </c>
      <c r="EN91" s="1">
        <v>207.200655709272</v>
      </c>
      <c r="EO91" s="1">
        <v>26.4667931953467</v>
      </c>
      <c r="EP91" s="1">
        <v>43.4831872916203</v>
      </c>
      <c r="EQ91" s="1">
        <v>15.4218350565238</v>
      </c>
      <c r="ER91" s="1">
        <v>160.598393980659</v>
      </c>
      <c r="ES91" s="1">
        <v>417.49857607389</v>
      </c>
      <c r="ET91" s="1">
        <v>120.158247964427</v>
      </c>
      <c r="EU91" s="1">
        <v>108.646989925006</v>
      </c>
      <c r="EV91" s="1">
        <v>132.071628767926</v>
      </c>
      <c r="EW91" s="1">
        <v>52.0413092186539</v>
      </c>
      <c r="EX91" s="1">
        <v>459.345003465961</v>
      </c>
      <c r="EY91" s="1">
        <v>50.399320572658</v>
      </c>
      <c r="EZ91" s="1">
        <v>29.0092325812699</v>
      </c>
      <c r="FA91" s="1">
        <v>47.8323229996454</v>
      </c>
      <c r="FB91" s="1">
        <v>38.6180147505674</v>
      </c>
      <c r="FC91" s="1">
        <v>290.299999583851</v>
      </c>
      <c r="FD91" s="1">
        <v>209.835436775546</v>
      </c>
      <c r="FE91" s="1">
        <v>24.02385677088</v>
      </c>
      <c r="FF91" s="1">
        <v>61.6506130504455</v>
      </c>
      <c r="FG91" s="1">
        <v>149.155018981902</v>
      </c>
      <c r="FH91" s="1">
        <v>25.2311483943584</v>
      </c>
      <c r="FI91" s="1">
        <v>142.787823964622</v>
      </c>
      <c r="FJ91" s="1">
        <v>53.8292496007719</v>
      </c>
      <c r="FK91" s="1">
        <v>18.1385699286208</v>
      </c>
      <c r="FL91" s="1">
        <v>18.3818452215469</v>
      </c>
      <c r="FM91" s="1">
        <v>304.292627486107</v>
      </c>
      <c r="FN91" s="1">
        <v>114.961976414127</v>
      </c>
      <c r="FO91" s="1">
        <v>14.9542924605089</v>
      </c>
      <c r="FP91" s="1">
        <v>118.374090368097</v>
      </c>
      <c r="FQ91" s="1">
        <v>49.3832629889383</v>
      </c>
      <c r="FR91" s="1">
        <v>35.8346244367329</v>
      </c>
      <c r="FS91" s="1">
        <v>55.2260107190662</v>
      </c>
      <c r="FT91" s="1">
        <v>88.3338610799308</v>
      </c>
      <c r="FU91" s="1">
        <v>219.31961280041</v>
      </c>
      <c r="FV91" s="1">
        <v>212.271177624772</v>
      </c>
      <c r="FW91" s="1">
        <v>349.877904970976</v>
      </c>
      <c r="FX91" s="1">
        <v>177.638338359038</v>
      </c>
      <c r="FY91" s="1">
        <v>54.1644948733962</v>
      </c>
      <c r="FZ91" s="1">
        <v>54.0977774244712</v>
      </c>
      <c r="GA91" s="1">
        <v>86.0933382135136</v>
      </c>
      <c r="GB91" s="1">
        <v>360.277878611506</v>
      </c>
      <c r="GC91" s="1">
        <v>138.133026449888</v>
      </c>
      <c r="GD91" s="1">
        <v>55.125906827723</v>
      </c>
      <c r="GE91" s="1">
        <v>215.579361324819</v>
      </c>
      <c r="GF91" s="1">
        <v>71.1962852822618</v>
      </c>
      <c r="GG91" s="1">
        <v>187.71330487151</v>
      </c>
      <c r="GH91" s="1">
        <v>338.163628575995</v>
      </c>
      <c r="GI91" s="1">
        <v>57.784195643081</v>
      </c>
      <c r="GJ91" s="1">
        <v>112.245504314143</v>
      </c>
      <c r="GK91" s="1">
        <v>56.3142117404717</v>
      </c>
      <c r="GL91" s="1">
        <v>193.644319707697</v>
      </c>
      <c r="GM91" s="1">
        <v>81.9224104584894</v>
      </c>
      <c r="GN91" s="1">
        <v>131.763745049896</v>
      </c>
      <c r="GO91" s="1">
        <v>143.39112581472</v>
      </c>
      <c r="GP91" s="1">
        <v>46.3955681540749</v>
      </c>
      <c r="GQ91" s="1">
        <v>36.0915895077078</v>
      </c>
      <c r="GR91" s="1">
        <v>31.138258694212</v>
      </c>
      <c r="GS91" s="1">
        <v>57.1409155331842</v>
      </c>
      <c r="GT91" s="1">
        <v>67.6626628811804</v>
      </c>
      <c r="GU91" s="1">
        <v>79.7916662873461</v>
      </c>
      <c r="GV91" s="1">
        <v>251.188112501248</v>
      </c>
      <c r="GW91" s="1">
        <v>202.352786325998</v>
      </c>
      <c r="GX91" s="1">
        <v>136.833006298986</v>
      </c>
      <c r="GY91" s="1">
        <v>79.5427405978462</v>
      </c>
      <c r="GZ91" s="1">
        <v>55.1050186460531</v>
      </c>
      <c r="HA91" s="1">
        <v>67.271089968625</v>
      </c>
      <c r="HB91" s="1">
        <v>59.4860789242328</v>
      </c>
      <c r="HC91" s="1">
        <v>503.397502552379</v>
      </c>
      <c r="HD91" s="1">
        <v>22.4743800522761</v>
      </c>
      <c r="HE91" s="1">
        <v>130.289588255189</v>
      </c>
      <c r="HF91" s="1">
        <v>350.672691071005</v>
      </c>
      <c r="HG91" s="1">
        <v>32.6634779523807</v>
      </c>
      <c r="HH91" s="1">
        <v>251.096365291003</v>
      </c>
      <c r="HI91" s="1">
        <v>74.0209939549857</v>
      </c>
      <c r="HJ91" s="1">
        <v>104.102706192774</v>
      </c>
      <c r="HK91" s="1">
        <v>96.1157810166853</v>
      </c>
      <c r="HL91" s="1">
        <v>18.1094442236084</v>
      </c>
      <c r="HM91" s="1">
        <v>25.0774261501202</v>
      </c>
      <c r="HN91" s="1">
        <v>45.1545433576843</v>
      </c>
      <c r="HO91" s="1">
        <v>71.9858724327704</v>
      </c>
      <c r="HP91" s="1">
        <v>75.843996149322</v>
      </c>
      <c r="HQ91" s="1">
        <v>540.274770563299</v>
      </c>
      <c r="HR91" s="1">
        <v>28.5408696086509</v>
      </c>
      <c r="HS91" s="1">
        <v>94.2738366214252</v>
      </c>
      <c r="HT91" s="1">
        <v>51.9341515261528</v>
      </c>
      <c r="HU91" s="1">
        <v>53.9287954070543</v>
      </c>
      <c r="HV91" s="1">
        <v>133.145631839308</v>
      </c>
      <c r="HW91" s="1">
        <v>33.1547727228812</v>
      </c>
      <c r="HX91" s="1">
        <v>56.5125810823139</v>
      </c>
      <c r="HY91" s="1">
        <v>122.495429412673</v>
      </c>
      <c r="HZ91" s="1">
        <v>91.3409204064382</v>
      </c>
      <c r="IA91" s="1">
        <v>286.059549421042</v>
      </c>
      <c r="IB91" s="1">
        <v>53.0552981262288</v>
      </c>
      <c r="IC91" s="1">
        <v>111.122984509869</v>
      </c>
      <c r="ID91" s="1">
        <v>81.498089349341</v>
      </c>
      <c r="IE91" s="1">
        <v>165.315381884891</v>
      </c>
      <c r="IF91" s="1">
        <v>64.1302807751937</v>
      </c>
      <c r="IG91" s="1">
        <v>72.2412563120034</v>
      </c>
      <c r="IH91" s="1">
        <v>163.765458785089</v>
      </c>
      <c r="II91" s="1">
        <v>24.9851818412776</v>
      </c>
      <c r="IJ91" s="1">
        <v>88.4627161869744</v>
      </c>
      <c r="IK91" s="1">
        <v>251.989310800726</v>
      </c>
      <c r="IL91" s="1">
        <v>77.9041784248484</v>
      </c>
      <c r="IM91" s="1">
        <v>91.023742898092</v>
      </c>
      <c r="IN91" s="1">
        <v>125.611256473938</v>
      </c>
      <c r="IO91" s="1">
        <v>527.369999972257</v>
      </c>
      <c r="IP91" s="1">
        <v>18.4131405214524</v>
      </c>
      <c r="IQ91" s="1">
        <v>109.980340482814</v>
      </c>
      <c r="IR91" s="1">
        <v>262.78775241012</v>
      </c>
      <c r="IS91" s="1">
        <v>447.030434252408</v>
      </c>
      <c r="IT91" s="1">
        <v>115.640368304171</v>
      </c>
      <c r="IU91" s="1">
        <v>103.598769955321</v>
      </c>
      <c r="IV91" s="1">
        <v>103.528913247007</v>
      </c>
      <c r="IW91" s="1">
        <v>70.1009101325967</v>
      </c>
      <c r="IX91" s="1">
        <v>267.300430493232</v>
      </c>
      <c r="IY91" s="1">
        <v>119.623352294073</v>
      </c>
      <c r="IZ91" s="1">
        <v>31.7314684181253</v>
      </c>
      <c r="JA91" s="1">
        <v>213.493390964288</v>
      </c>
      <c r="JB91" s="1">
        <v>54.9540284013264</v>
      </c>
      <c r="JC91" s="1">
        <v>107.619833755196</v>
      </c>
      <c r="JD91" s="1">
        <v>382.507789397764</v>
      </c>
      <c r="JE91" s="1">
        <v>61.2478653867539</v>
      </c>
      <c r="JF91" s="1">
        <v>74.376035978018</v>
      </c>
      <c r="JG91" s="1">
        <v>81.559059502482</v>
      </c>
      <c r="JH91" s="1">
        <v>221.71579332304</v>
      </c>
      <c r="JI91" s="1">
        <v>182.887047607218</v>
      </c>
      <c r="JJ91" s="1">
        <v>246.89098973966</v>
      </c>
      <c r="JK91" s="1">
        <v>71.209344393579</v>
      </c>
      <c r="JL91" s="1">
        <v>16.9090468350164</v>
      </c>
      <c r="JM91" s="1">
        <v>52.0315106389</v>
      </c>
      <c r="JN91" s="1">
        <v>128.358327118262</v>
      </c>
      <c r="JO91" s="1">
        <v>214.036383182104</v>
      </c>
      <c r="JP91" s="1">
        <v>62.3287408296571</v>
      </c>
      <c r="JQ91" s="1">
        <v>468.183636662121</v>
      </c>
      <c r="JR91" s="1">
        <v>38.6577603146525</v>
      </c>
      <c r="JS91" s="1">
        <v>166.606611423686</v>
      </c>
      <c r="JT91" s="1">
        <v>142.414904955953</v>
      </c>
      <c r="JU91" s="1">
        <v>68.6052646792028</v>
      </c>
      <c r="JV91" s="1">
        <v>170.723491192572</v>
      </c>
      <c r="JW91" s="1">
        <v>67.5302193916628</v>
      </c>
      <c r="JX91" s="1">
        <v>380.416807503036</v>
      </c>
      <c r="JY91" s="1">
        <v>204.418432143687</v>
      </c>
      <c r="JZ91" s="1">
        <v>180.849566148978</v>
      </c>
      <c r="KA91" s="1">
        <v>49.5382166344498</v>
      </c>
      <c r="KB91" s="1">
        <v>226.877036905584</v>
      </c>
      <c r="KC91" s="1">
        <v>71.7894839855663</v>
      </c>
      <c r="KD91" s="1">
        <v>170.288634386627</v>
      </c>
      <c r="KE91" s="1">
        <v>222.410226648504</v>
      </c>
      <c r="KF91" s="1">
        <v>198.943864995783</v>
      </c>
      <c r="KG91" s="1">
        <v>50.4898460389331</v>
      </c>
      <c r="KH91" s="1">
        <v>45.0755200826423</v>
      </c>
      <c r="KI91" s="1">
        <v>334.781816655939</v>
      </c>
      <c r="KJ91" s="1">
        <v>43.0258658908383</v>
      </c>
      <c r="KK91" s="1">
        <v>73.0843174674294</v>
      </c>
      <c r="KL91" s="1">
        <v>81.4671347342564</v>
      </c>
      <c r="KM91" s="1">
        <v>72.6318736104624</v>
      </c>
      <c r="KN91" s="1">
        <v>41.5247068987876</v>
      </c>
      <c r="KO91" s="1">
        <v>132.144496301095</v>
      </c>
      <c r="KP91" s="1">
        <v>22.5926682171828</v>
      </c>
      <c r="KQ91" s="1">
        <v>44.0691201194528</v>
      </c>
      <c r="KR91" s="1">
        <v>29.9452675341412</v>
      </c>
      <c r="KS91" s="1">
        <v>124.469820620814</v>
      </c>
      <c r="KT91" s="1">
        <v>60.9056290795336</v>
      </c>
      <c r="KU91" s="1">
        <v>54.6713505074676</v>
      </c>
      <c r="KV91" s="1">
        <v>112.959752997198</v>
      </c>
      <c r="KW91" s="1">
        <v>110.399406424784</v>
      </c>
      <c r="KX91" s="1">
        <v>152.000540834962</v>
      </c>
      <c r="KY91" s="1">
        <v>176.245959778452</v>
      </c>
      <c r="KZ91" s="1">
        <v>29.305156547765</v>
      </c>
      <c r="LA91" s="1">
        <v>62.2988062373555</v>
      </c>
      <c r="LB91" s="1">
        <v>82.591182608189</v>
      </c>
      <c r="LC91" s="1">
        <v>70.3686545523851</v>
      </c>
      <c r="LD91" s="1">
        <v>61.2899629718242</v>
      </c>
      <c r="LE91" s="1">
        <v>187.037172214224</v>
      </c>
      <c r="LF91" s="1">
        <v>48.6212000158597</v>
      </c>
      <c r="LG91" s="1">
        <v>54.5834853924342</v>
      </c>
      <c r="LH91" s="1">
        <v>54.6753302359889</v>
      </c>
      <c r="LI91" s="1">
        <v>23.7051160728643</v>
      </c>
      <c r="LJ91" s="1">
        <v>109.942499680953</v>
      </c>
      <c r="LK91" s="1">
        <v>270.09226802234</v>
      </c>
      <c r="LL91" s="1">
        <v>42.2813649912094</v>
      </c>
      <c r="LM91" s="1">
        <v>108.174872016855</v>
      </c>
      <c r="LN91" s="1">
        <v>367.867782514521</v>
      </c>
      <c r="LO91" s="1">
        <v>43.0397766983848</v>
      </c>
      <c r="LP91" s="1">
        <v>334.810821034686</v>
      </c>
      <c r="LQ91" s="1">
        <v>77.963158386749</v>
      </c>
      <c r="LR91" s="1">
        <v>30.5788635774092</v>
      </c>
      <c r="LS91" s="1">
        <v>44.2283302609946</v>
      </c>
      <c r="LT91" s="1">
        <v>18.8100856737211</v>
      </c>
      <c r="LU91" s="1">
        <v>13.4617331675333</v>
      </c>
      <c r="LV91" s="1">
        <v>15.8357773247022</v>
      </c>
      <c r="LW91" s="1">
        <v>42.3721750722838</v>
      </c>
      <c r="LX91" s="1">
        <v>26.2719082025089</v>
      </c>
      <c r="LZ91" s="1">
        <v>344.702546037813</v>
      </c>
      <c r="MA91" s="1">
        <v>38.6793747505698</v>
      </c>
      <c r="MB91" s="1">
        <v>18.8395906261305</v>
      </c>
      <c r="MC91" s="1">
        <v>9.52634112812438</v>
      </c>
      <c r="MD91" s="1">
        <v>6.82776314565161</v>
      </c>
      <c r="ME91" s="1">
        <v>12.9713974166613</v>
      </c>
      <c r="MF91" s="1">
        <v>10.2423539197571</v>
      </c>
      <c r="MG91" s="1">
        <v>21.796109704386</v>
      </c>
      <c r="MH91" s="1">
        <v>42.2402488174341</v>
      </c>
      <c r="MI91" s="1">
        <v>12.9744996509982</v>
      </c>
      <c r="MJ91" s="1">
        <v>21.3140909021551</v>
      </c>
      <c r="MK91" s="1">
        <v>44.0984419860243</v>
      </c>
      <c r="ML91" s="1">
        <v>30.8060025262928</v>
      </c>
      <c r="MM91" s="1">
        <v>28.647704532825</v>
      </c>
    </row>
    <row r="92">
      <c r="A92" s="1">
        <v>2021.0</v>
      </c>
      <c r="B92" s="1">
        <v>7.0</v>
      </c>
      <c r="C92" s="1">
        <v>142.099808766856</v>
      </c>
      <c r="D92" s="1">
        <v>101.652152423818</v>
      </c>
      <c r="E92" s="1">
        <v>111.153071678788</v>
      </c>
      <c r="F92" s="1">
        <v>297.122415624364</v>
      </c>
      <c r="G92" s="1">
        <v>608.245954241071</v>
      </c>
      <c r="H92" s="1">
        <v>154.970943503798</v>
      </c>
      <c r="I92" s="1">
        <v>54.0681505546011</v>
      </c>
      <c r="J92" s="1">
        <v>190.071351555779</v>
      </c>
      <c r="K92" s="1">
        <v>300.789523170108</v>
      </c>
      <c r="L92" s="1">
        <v>74.7374236241549</v>
      </c>
      <c r="M92" s="1">
        <v>75.6863167520854</v>
      </c>
      <c r="N92" s="1">
        <v>22.2205458203961</v>
      </c>
      <c r="O92" s="1">
        <v>49.3349987992399</v>
      </c>
      <c r="P92" s="1">
        <v>43.4934017744915</v>
      </c>
      <c r="Q92" s="1">
        <v>146.255125939061</v>
      </c>
      <c r="R92" s="1">
        <v>117.671904972621</v>
      </c>
      <c r="S92" s="1">
        <v>119.647550502185</v>
      </c>
      <c r="T92" s="1">
        <v>131.801664302207</v>
      </c>
      <c r="U92" s="1">
        <v>131.670611788685</v>
      </c>
      <c r="V92" s="1">
        <v>132.729800168801</v>
      </c>
      <c r="W92" s="1">
        <v>219.503173728664</v>
      </c>
      <c r="X92" s="1">
        <v>235.404854704208</v>
      </c>
      <c r="Y92" s="1">
        <v>252.985043136135</v>
      </c>
      <c r="Z92" s="1">
        <v>180.717940194266</v>
      </c>
      <c r="AA92" s="1">
        <v>233.147678621854</v>
      </c>
      <c r="AB92" s="1">
        <v>17.7004626364182</v>
      </c>
      <c r="AC92" s="1">
        <v>264.379344536787</v>
      </c>
      <c r="AD92" s="1">
        <v>33.7545794041493</v>
      </c>
      <c r="AE92" s="1">
        <v>156.649285452706</v>
      </c>
      <c r="AF92" s="1">
        <v>197.908357139059</v>
      </c>
      <c r="AG92" s="1">
        <v>195.361208327075</v>
      </c>
      <c r="AH92" s="1">
        <v>163.227964277006</v>
      </c>
      <c r="AI92" s="2">
        <v>1582.40452357701</v>
      </c>
      <c r="AJ92" s="1">
        <v>227.738571893601</v>
      </c>
      <c r="AK92" s="1">
        <v>35.6207481276002</v>
      </c>
      <c r="AL92" s="1">
        <v>74.3571159582324</v>
      </c>
      <c r="AM92" s="1">
        <v>96.3685446396462</v>
      </c>
      <c r="AN92" s="1">
        <v>231.028223869144</v>
      </c>
      <c r="AO92" s="1">
        <v>25.8083373880132</v>
      </c>
      <c r="AP92" s="1">
        <v>68.439310282548</v>
      </c>
      <c r="AQ92" s="1">
        <v>338.200476510184</v>
      </c>
      <c r="AR92" s="1">
        <v>44.5581145098076</v>
      </c>
      <c r="AS92" s="2">
        <v>2169.79556479582</v>
      </c>
      <c r="AT92" s="1">
        <v>804.487075168655</v>
      </c>
      <c r="AU92" s="1">
        <v>58.8839655329689</v>
      </c>
      <c r="AV92" s="1">
        <v>278.293571108863</v>
      </c>
      <c r="AW92" s="1">
        <v>43.5766666049049</v>
      </c>
      <c r="AX92" s="1">
        <v>39.7363866184152</v>
      </c>
      <c r="AY92" s="1">
        <v>96.1044651302735</v>
      </c>
      <c r="AZ92" s="1">
        <v>59.3884380785901</v>
      </c>
      <c r="BA92" s="1">
        <v>29.8135916846037</v>
      </c>
      <c r="BB92" s="1">
        <v>52.8308036154382</v>
      </c>
      <c r="BC92" s="1">
        <v>197.271193435348</v>
      </c>
      <c r="BD92" s="1">
        <v>155.993590032098</v>
      </c>
      <c r="BE92" s="1">
        <v>86.5271430242629</v>
      </c>
      <c r="BF92" s="1">
        <v>167.791145172635</v>
      </c>
      <c r="BG92" s="1">
        <v>23.0883332207089</v>
      </c>
      <c r="BH92" s="1">
        <v>45.4349725225355</v>
      </c>
      <c r="BI92" s="1">
        <v>84.3236305158322</v>
      </c>
      <c r="BJ92" s="1">
        <v>219.420411196884</v>
      </c>
      <c r="BK92" s="1">
        <v>106.855091277246</v>
      </c>
      <c r="BL92" s="1">
        <v>75.9082128337421</v>
      </c>
      <c r="BM92" s="1">
        <v>163.185173073533</v>
      </c>
      <c r="BN92" s="1">
        <v>52.5479524065594</v>
      </c>
      <c r="BO92" s="1">
        <v>178.890999768527</v>
      </c>
      <c r="BP92" s="1">
        <v>33.2976239068168</v>
      </c>
      <c r="BQ92" s="1">
        <v>217.517664849111</v>
      </c>
      <c r="BR92" s="1">
        <v>54.7933741877879</v>
      </c>
      <c r="BS92" s="1">
        <v>22.9696685170007</v>
      </c>
      <c r="BT92" s="1">
        <v>148.170471789641</v>
      </c>
      <c r="BU92" s="1">
        <v>50.9805936185447</v>
      </c>
      <c r="BV92" s="1">
        <v>393.956393004053</v>
      </c>
      <c r="BW92" s="1">
        <v>40.1061297480168</v>
      </c>
      <c r="BX92" s="1">
        <v>242.897838801466</v>
      </c>
      <c r="BY92" s="1">
        <v>48.5156034244029</v>
      </c>
      <c r="BZ92" s="1">
        <v>30.5729454708932</v>
      </c>
      <c r="CA92" s="1">
        <v>88.7747382788106</v>
      </c>
      <c r="CB92" s="1">
        <v>65.5812673480418</v>
      </c>
      <c r="CC92" s="1">
        <v>73.0582685683352</v>
      </c>
      <c r="CD92" s="1">
        <v>88.2783256243474</v>
      </c>
      <c r="CE92" s="1">
        <v>64.4982646835372</v>
      </c>
      <c r="CF92" s="1">
        <v>40.946017531574</v>
      </c>
      <c r="CG92" s="1">
        <v>334.716208261851</v>
      </c>
      <c r="CH92" s="1">
        <v>112.822732398752</v>
      </c>
      <c r="CI92" s="1">
        <v>212.316913002668</v>
      </c>
      <c r="CJ92" s="1">
        <v>126.850377291945</v>
      </c>
      <c r="CK92" s="1">
        <v>87.3290205579354</v>
      </c>
      <c r="CL92" s="1">
        <v>247.199994288035</v>
      </c>
      <c r="CM92" s="1">
        <v>175.627271104962</v>
      </c>
      <c r="CN92" s="1">
        <v>99.0983330862863</v>
      </c>
      <c r="CO92" s="1">
        <v>150.463648403908</v>
      </c>
      <c r="CP92" s="1">
        <v>129.439905689688</v>
      </c>
      <c r="CQ92" s="1">
        <v>102.735023210959</v>
      </c>
      <c r="CR92" s="1">
        <v>89.2704251070144</v>
      </c>
      <c r="CS92" s="1">
        <v>120.620476132347</v>
      </c>
      <c r="CT92" s="1">
        <v>22.048911219011</v>
      </c>
      <c r="CU92" s="1">
        <v>139.989896470245</v>
      </c>
      <c r="CV92" s="1">
        <v>65.666193362819</v>
      </c>
      <c r="CW92" s="1">
        <v>205.723372754297</v>
      </c>
      <c r="CX92" s="1">
        <v>64.9433176164255</v>
      </c>
      <c r="CY92" s="1">
        <v>244.629601486554</v>
      </c>
      <c r="CZ92" s="1">
        <v>48.9661213254003</v>
      </c>
      <c r="DA92" s="1">
        <v>307.859304808204</v>
      </c>
      <c r="DB92" s="1">
        <v>99.6113670542811</v>
      </c>
      <c r="DC92" s="1">
        <v>90.5087324521404</v>
      </c>
      <c r="DD92" s="1">
        <v>63.9481274328404</v>
      </c>
      <c r="DE92" s="1">
        <v>72.1662688417362</v>
      </c>
      <c r="DF92" s="1">
        <v>73.9759457071991</v>
      </c>
      <c r="DG92" s="1">
        <v>144.593284279377</v>
      </c>
      <c r="DH92" s="1">
        <v>42.7701050481713</v>
      </c>
      <c r="DI92" s="1">
        <v>107.500238146101</v>
      </c>
      <c r="DJ92" s="1">
        <v>28.8396442229994</v>
      </c>
      <c r="DK92" s="1">
        <v>122.695028677117</v>
      </c>
      <c r="DL92" s="1">
        <v>162.150238400414</v>
      </c>
      <c r="DM92" s="1">
        <v>11.5534124704194</v>
      </c>
      <c r="DN92" s="1">
        <v>49.1799577731126</v>
      </c>
      <c r="DO92" s="1">
        <v>33.8206341727484</v>
      </c>
      <c r="DP92" s="1">
        <v>274.488895830461</v>
      </c>
      <c r="DQ92" s="1">
        <v>32.7829697740694</v>
      </c>
      <c r="DR92" s="1">
        <v>190.986190795898</v>
      </c>
      <c r="DS92" s="1">
        <v>134.802431935537</v>
      </c>
      <c r="DT92" s="1">
        <v>32.2400713713038</v>
      </c>
      <c r="DU92" s="1">
        <v>96.5844751257777</v>
      </c>
      <c r="DV92" s="1">
        <v>34.4156417838075</v>
      </c>
      <c r="DW92" s="1">
        <v>176.349550200439</v>
      </c>
      <c r="DX92" s="1">
        <v>63.4815884321428</v>
      </c>
      <c r="DY92" s="1">
        <v>59.4707183570995</v>
      </c>
      <c r="DZ92" s="1">
        <v>53.173374530857</v>
      </c>
      <c r="EA92" s="1">
        <v>36.5563587343033</v>
      </c>
      <c r="EB92" s="1">
        <v>55.4721005283791</v>
      </c>
      <c r="EC92" s="1">
        <v>127.990488468783</v>
      </c>
      <c r="ED92" s="1">
        <v>116.885095293873</v>
      </c>
      <c r="EE92" s="1">
        <v>138.305642861936</v>
      </c>
      <c r="EF92" s="1">
        <v>339.01337759394</v>
      </c>
      <c r="EG92" s="1">
        <v>436.411611016798</v>
      </c>
      <c r="EH92" s="1">
        <v>20.182001658095</v>
      </c>
      <c r="EI92" s="1">
        <v>83.6217238581275</v>
      </c>
      <c r="EJ92" s="1">
        <v>11.8880546652672</v>
      </c>
      <c r="EK92" s="1">
        <v>296.9915562083</v>
      </c>
      <c r="EL92" s="1">
        <v>76.3123468770622</v>
      </c>
      <c r="EM92" s="1">
        <v>57.6530758822155</v>
      </c>
      <c r="EN92" s="1">
        <v>210.785724215534</v>
      </c>
      <c r="EO92" s="1">
        <v>25.7964627305606</v>
      </c>
      <c r="EP92" s="1">
        <v>42.9102813750779</v>
      </c>
      <c r="EQ92" s="1">
        <v>14.3728886774261</v>
      </c>
      <c r="ER92" s="1">
        <v>164.224200324491</v>
      </c>
      <c r="ES92" s="1">
        <v>443.544599072123</v>
      </c>
      <c r="ET92" s="1">
        <v>115.311426864298</v>
      </c>
      <c r="EU92" s="1">
        <v>113.69601872923</v>
      </c>
      <c r="EV92" s="1">
        <v>132.983945695351</v>
      </c>
      <c r="EW92" s="1">
        <v>50.563994026128</v>
      </c>
      <c r="EX92" s="1">
        <v>499.013383418194</v>
      </c>
      <c r="EY92" s="1">
        <v>48.3628472230017</v>
      </c>
      <c r="EZ92" s="1">
        <v>29.314601669425</v>
      </c>
      <c r="FA92" s="1">
        <v>48.1976729863775</v>
      </c>
      <c r="FB92" s="1">
        <v>37.5853450732087</v>
      </c>
      <c r="FC92" s="1">
        <v>318.982301257906</v>
      </c>
      <c r="FD92" s="1">
        <v>209.122369751605</v>
      </c>
      <c r="FE92" s="1">
        <v>21.8971789899265</v>
      </c>
      <c r="FF92" s="1">
        <v>64.5248765217146</v>
      </c>
      <c r="FG92" s="1">
        <v>153.469425157927</v>
      </c>
      <c r="FH92" s="1">
        <v>24.9405720499981</v>
      </c>
      <c r="FI92" s="1">
        <v>139.03624844731</v>
      </c>
      <c r="FJ92" s="1">
        <v>52.8670386050008</v>
      </c>
      <c r="FK92" s="1">
        <v>16.5337133436961</v>
      </c>
      <c r="FL92" s="1">
        <v>17.9692445370348</v>
      </c>
      <c r="FM92" s="1">
        <v>299.450287911572</v>
      </c>
      <c r="FN92" s="1">
        <v>119.499238185655</v>
      </c>
      <c r="FO92" s="1">
        <v>14.4947471301475</v>
      </c>
      <c r="FP92" s="1">
        <v>133.355714343843</v>
      </c>
      <c r="FQ92" s="1">
        <v>50.1146928937015</v>
      </c>
      <c r="FR92" s="1">
        <v>36.2737161596692</v>
      </c>
      <c r="FS92" s="1">
        <v>53.1927745469546</v>
      </c>
      <c r="FT92" s="1">
        <v>92.0535644594072</v>
      </c>
      <c r="FU92" s="1">
        <v>232.71589850291</v>
      </c>
      <c r="FV92" s="1">
        <v>228.866954182884</v>
      </c>
      <c r="FW92" s="1">
        <v>343.680920786172</v>
      </c>
      <c r="FX92" s="1">
        <v>181.961870092638</v>
      </c>
      <c r="FY92" s="1">
        <v>52.6752075205954</v>
      </c>
      <c r="FZ92" s="1">
        <v>49.1625732181621</v>
      </c>
      <c r="GA92" s="1">
        <v>79.1009477103633</v>
      </c>
      <c r="GB92" s="1">
        <v>372.874867516451</v>
      </c>
      <c r="GC92" s="1">
        <v>136.091134777386</v>
      </c>
      <c r="GD92" s="1">
        <v>55.1089279604533</v>
      </c>
      <c r="GE92" s="1">
        <v>218.844162937165</v>
      </c>
      <c r="GF92" s="1">
        <v>66.1299095008686</v>
      </c>
      <c r="GG92" s="1">
        <v>190.636670458674</v>
      </c>
      <c r="GH92" s="1">
        <v>364.342566194696</v>
      </c>
      <c r="GI92" s="1">
        <v>58.4362943565763</v>
      </c>
      <c r="GJ92" s="1">
        <v>115.317464447253</v>
      </c>
      <c r="GK92" s="1">
        <v>52.2846422375717</v>
      </c>
      <c r="GL92" s="1">
        <v>192.227618626186</v>
      </c>
      <c r="GM92" s="1">
        <v>80.670457637823</v>
      </c>
      <c r="GN92" s="1">
        <v>136.20924696294</v>
      </c>
      <c r="GO92" s="1">
        <v>143.606044415045</v>
      </c>
      <c r="GP92" s="1">
        <v>46.4100000290644</v>
      </c>
      <c r="GQ92" s="1">
        <v>35.5850795540989</v>
      </c>
      <c r="GR92" s="1">
        <v>28.5814649054183</v>
      </c>
      <c r="GS92" s="1">
        <v>51.236473645385</v>
      </c>
      <c r="GT92" s="1">
        <v>69.8607648564871</v>
      </c>
      <c r="GU92" s="1">
        <v>82.1796725933853</v>
      </c>
      <c r="GV92" s="1">
        <v>273.128926932694</v>
      </c>
      <c r="GW92" s="1">
        <v>212.31665534599</v>
      </c>
      <c r="GX92" s="1">
        <v>122.554265126056</v>
      </c>
      <c r="GY92" s="1">
        <v>75.7156269503856</v>
      </c>
      <c r="GZ92" s="1">
        <v>57.3530324033768</v>
      </c>
      <c r="HA92" s="1">
        <v>69.8238371775042</v>
      </c>
      <c r="HB92" s="1">
        <v>55.03729880246</v>
      </c>
      <c r="HC92" s="1">
        <v>528.631187802269</v>
      </c>
      <c r="HD92" s="1">
        <v>22.2086641995969</v>
      </c>
      <c r="HE92" s="1">
        <v>154.776779342776</v>
      </c>
      <c r="HF92" s="1">
        <v>344.506591282768</v>
      </c>
      <c r="HG92" s="1">
        <v>36.3323133147048</v>
      </c>
      <c r="HH92" s="1">
        <v>243.393569711011</v>
      </c>
      <c r="HI92" s="1">
        <v>73.1963365496579</v>
      </c>
      <c r="HJ92" s="1">
        <v>101.264304544689</v>
      </c>
      <c r="HK92" s="1">
        <v>90.8289934201624</v>
      </c>
      <c r="HL92" s="1">
        <v>19.6292466678234</v>
      </c>
      <c r="HM92" s="1">
        <v>24.156907763994</v>
      </c>
      <c r="HN92" s="1">
        <v>44.6591137331949</v>
      </c>
      <c r="HO92" s="1">
        <v>67.8416935358339</v>
      </c>
      <c r="HP92" s="1">
        <v>82.132837706444</v>
      </c>
      <c r="HQ92" s="1">
        <v>596.413571312314</v>
      </c>
      <c r="HR92" s="1">
        <v>27.2070389929191</v>
      </c>
      <c r="HS92" s="1">
        <v>101.031782784444</v>
      </c>
      <c r="HT92" s="1">
        <v>49.6842263205538</v>
      </c>
      <c r="HU92" s="1">
        <v>54.1430856417849</v>
      </c>
      <c r="HV92" s="1">
        <v>138.98446426876</v>
      </c>
      <c r="HW92" s="1">
        <v>34.3075480061263</v>
      </c>
      <c r="HX92" s="1">
        <v>54.7554631005407</v>
      </c>
      <c r="HY92" s="1">
        <v>126.362896699018</v>
      </c>
      <c r="HZ92" s="1">
        <v>91.8482971533891</v>
      </c>
      <c r="IA92" s="1">
        <v>291.098182875194</v>
      </c>
      <c r="IB92" s="1">
        <v>51.26275777228</v>
      </c>
      <c r="IC92" s="1">
        <v>114.563095204504</v>
      </c>
      <c r="ID92" s="1">
        <v>82.2317831476783</v>
      </c>
      <c r="IE92" s="1">
        <v>162.383919823639</v>
      </c>
      <c r="IF92" s="1">
        <v>66.0532131967205</v>
      </c>
      <c r="IG92" s="1">
        <v>71.6584414289411</v>
      </c>
      <c r="IH92" s="1">
        <v>156.121646541907</v>
      </c>
      <c r="II92" s="1">
        <v>24.7840231523481</v>
      </c>
      <c r="IJ92" s="1">
        <v>84.8700472371593</v>
      </c>
      <c r="IK92" s="1">
        <v>264.806084439639</v>
      </c>
      <c r="IL92" s="1">
        <v>67.9533243347073</v>
      </c>
      <c r="IM92" s="1">
        <v>88.4393591941057</v>
      </c>
      <c r="IN92" s="1">
        <v>131.849155247508</v>
      </c>
      <c r="IO92" s="1">
        <v>580.966904413132</v>
      </c>
      <c r="IP92" s="1">
        <v>16.826996144396</v>
      </c>
      <c r="IQ92" s="1">
        <v>103.423987902626</v>
      </c>
      <c r="IR92" s="1">
        <v>275.90169690199</v>
      </c>
      <c r="IS92" s="1">
        <v>474.970645206469</v>
      </c>
      <c r="IT92" s="1">
        <v>117.67968630484</v>
      </c>
      <c r="IU92" s="1">
        <v>108.852806079118</v>
      </c>
      <c r="IV92" s="1">
        <v>110.245712147293</v>
      </c>
      <c r="IW92" s="1">
        <v>66.2425869346812</v>
      </c>
      <c r="IX92" s="1">
        <v>271.749011920483</v>
      </c>
      <c r="IY92" s="1">
        <v>116.975300630634</v>
      </c>
      <c r="IZ92" s="1">
        <v>27.7968537058594</v>
      </c>
      <c r="JA92" s="1">
        <v>203.654704330294</v>
      </c>
      <c r="JB92" s="1">
        <v>54.6418463810067</v>
      </c>
      <c r="JC92" s="1">
        <v>104.090698612555</v>
      </c>
      <c r="JD92" s="1">
        <v>402.932876990947</v>
      </c>
      <c r="JE92" s="1">
        <v>59.1339459251855</v>
      </c>
      <c r="JF92" s="1">
        <v>74.5679139382093</v>
      </c>
      <c r="JG92" s="1">
        <v>75.9373706418085</v>
      </c>
      <c r="JH92" s="1">
        <v>215.113587183707</v>
      </c>
      <c r="JI92" s="1">
        <v>182.670605923792</v>
      </c>
      <c r="JJ92" s="1">
        <v>252.774491178569</v>
      </c>
      <c r="JK92" s="1">
        <v>67.5191057243125</v>
      </c>
      <c r="JL92" s="1">
        <v>16.848302473125</v>
      </c>
      <c r="JM92" s="1">
        <v>46.3745525268844</v>
      </c>
      <c r="JN92" s="1">
        <v>130.766446350468</v>
      </c>
      <c r="JO92" s="1">
        <v>231.411196136943</v>
      </c>
      <c r="JP92" s="1">
        <v>64.1738449187635</v>
      </c>
      <c r="JQ92" s="1">
        <v>516.026520953926</v>
      </c>
      <c r="JR92" s="1">
        <v>36.7761359623737</v>
      </c>
      <c r="JS92" s="1">
        <v>177.295071621299</v>
      </c>
      <c r="JT92" s="1">
        <v>140.387224586231</v>
      </c>
      <c r="JU92" s="1">
        <v>64.9204796622754</v>
      </c>
      <c r="JV92" s="1">
        <v>171.496795647891</v>
      </c>
      <c r="JW92" s="1">
        <v>67.402053446881</v>
      </c>
      <c r="JX92" s="1">
        <v>393.026991589222</v>
      </c>
      <c r="JY92" s="1">
        <v>203.198340016442</v>
      </c>
      <c r="JZ92" s="1">
        <v>183.042155908419</v>
      </c>
      <c r="KA92" s="1">
        <v>48.321253617676</v>
      </c>
      <c r="KB92" s="1">
        <v>236.94776385134</v>
      </c>
      <c r="KC92" s="1">
        <v>60.6265766152748</v>
      </c>
      <c r="KD92" s="1">
        <v>170.432522632314</v>
      </c>
      <c r="KE92" s="1">
        <v>227.293333507719</v>
      </c>
      <c r="KF92" s="1">
        <v>199.349048069545</v>
      </c>
      <c r="KG92" s="1">
        <v>51.9089523847595</v>
      </c>
      <c r="KH92" s="1">
        <v>45.0130095512948</v>
      </c>
      <c r="KI92" s="1">
        <v>371.18999953497</v>
      </c>
      <c r="KJ92" s="1">
        <v>38.0826994081357</v>
      </c>
      <c r="KK92" s="1">
        <v>66.6502381279355</v>
      </c>
      <c r="KL92" s="1">
        <v>82.5612482913292</v>
      </c>
      <c r="KM92" s="1">
        <v>78.6056214048116</v>
      </c>
      <c r="KN92" s="1">
        <v>40.7687258064434</v>
      </c>
      <c r="KO92" s="1">
        <v>136.695153343054</v>
      </c>
      <c r="KP92" s="1">
        <v>21.5158469523604</v>
      </c>
      <c r="KQ92" s="1">
        <v>44.7297446966538</v>
      </c>
      <c r="KR92" s="1">
        <v>29.3824810539175</v>
      </c>
      <c r="KS92" s="1">
        <v>107.210154130243</v>
      </c>
      <c r="KT92" s="1">
        <v>60.722332148407</v>
      </c>
      <c r="KU92" s="1">
        <v>51.7911265814562</v>
      </c>
      <c r="KV92" s="1">
        <v>116.617418479937</v>
      </c>
      <c r="KW92" s="1">
        <v>111.727129335635</v>
      </c>
      <c r="KX92" s="1">
        <v>150.201090865305</v>
      </c>
      <c r="KY92" s="1">
        <v>192.556933848174</v>
      </c>
      <c r="KZ92" s="1">
        <v>30.1036217347256</v>
      </c>
      <c r="LA92" s="1">
        <v>57.6901463169849</v>
      </c>
      <c r="LB92" s="1">
        <v>82.342951950581</v>
      </c>
      <c r="LC92" s="1">
        <v>71.2190624568651</v>
      </c>
      <c r="LD92" s="1">
        <v>59.5176875969917</v>
      </c>
      <c r="LE92" s="1">
        <v>184.278006682221</v>
      </c>
      <c r="LF92" s="1">
        <v>45.4087825953678</v>
      </c>
      <c r="LG92" s="1">
        <v>53.2371401949186</v>
      </c>
      <c r="LH92" s="1">
        <v>50.9113804206941</v>
      </c>
      <c r="LI92" s="1">
        <v>23.2693719522101</v>
      </c>
      <c r="LJ92" s="1">
        <v>110.340476081485</v>
      </c>
      <c r="LK92" s="1">
        <v>284.896532445432</v>
      </c>
      <c r="LL92" s="1">
        <v>39.3147662911682</v>
      </c>
      <c r="LM92" s="1">
        <v>102.758575510046</v>
      </c>
      <c r="LN92" s="1">
        <v>371.089436254077</v>
      </c>
      <c r="LO92" s="1">
        <v>43.938377380958</v>
      </c>
      <c r="LP92" s="1">
        <v>351.836721293319</v>
      </c>
      <c r="LQ92" s="1">
        <v>79.3849349652847</v>
      </c>
      <c r="LR92" s="1">
        <v>29.1957142239525</v>
      </c>
      <c r="LS92" s="1">
        <v>41.6148938036455</v>
      </c>
      <c r="LT92" s="1">
        <v>18.1693204030781</v>
      </c>
      <c r="LU92" s="1">
        <v>13.4341960528211</v>
      </c>
      <c r="LV92" s="1">
        <v>13.7240452533622</v>
      </c>
      <c r="LW92" s="1">
        <v>41.9887525002895</v>
      </c>
      <c r="LX92" s="1">
        <v>24.3521207505216</v>
      </c>
      <c r="LZ92" s="1">
        <v>345.895716555426</v>
      </c>
      <c r="MA92" s="1">
        <v>38.3559961043709</v>
      </c>
      <c r="MB92" s="1">
        <v>18.642777731748</v>
      </c>
      <c r="MC92" s="1">
        <v>7.87569938964001</v>
      </c>
      <c r="MD92" s="1">
        <v>6.43933489014571</v>
      </c>
      <c r="ME92" s="1">
        <v>12.1745235020667</v>
      </c>
      <c r="MF92" s="1">
        <v>9.68588042826451</v>
      </c>
      <c r="MG92" s="1">
        <v>21.4658143662397</v>
      </c>
      <c r="MH92" s="1">
        <v>40.0483964414153</v>
      </c>
      <c r="MI92" s="1">
        <v>11.7422268730075</v>
      </c>
      <c r="MJ92" s="1">
        <v>20.4659522374471</v>
      </c>
      <c r="MK92" s="1">
        <v>40.5012657719385</v>
      </c>
      <c r="ML92" s="1">
        <v>30.0234593752933</v>
      </c>
      <c r="MM92" s="1">
        <v>26.3829722308368</v>
      </c>
    </row>
    <row r="93">
      <c r="A93" s="1">
        <v>2021.0</v>
      </c>
      <c r="B93" s="1">
        <v>8.0</v>
      </c>
      <c r="C93" s="1">
        <v>145.377388418804</v>
      </c>
      <c r="D93" s="1">
        <v>102.569581352203</v>
      </c>
      <c r="E93" s="1">
        <v>116.060450130474</v>
      </c>
      <c r="F93" s="1">
        <v>310.804556184289</v>
      </c>
      <c r="G93" s="1">
        <v>639.00204745206</v>
      </c>
      <c r="H93" s="1">
        <v>158.34714191879</v>
      </c>
      <c r="I93" s="1">
        <v>55.3834644295193</v>
      </c>
      <c r="J93" s="1">
        <v>197.212924913522</v>
      </c>
      <c r="K93" s="1">
        <v>327.695001081987</v>
      </c>
      <c r="L93" s="1">
        <v>79.0542383806182</v>
      </c>
      <c r="M93" s="1">
        <v>78.994508943904</v>
      </c>
      <c r="N93" s="1">
        <v>21.7847495098835</v>
      </c>
      <c r="O93" s="1">
        <v>52.1404834761308</v>
      </c>
      <c r="P93" s="1">
        <v>48.5346806575562</v>
      </c>
      <c r="Q93" s="1">
        <v>154.188093948405</v>
      </c>
      <c r="R93" s="1">
        <v>114.735681707209</v>
      </c>
      <c r="S93" s="1">
        <v>122.45843837046</v>
      </c>
      <c r="T93" s="1">
        <v>132.791668943792</v>
      </c>
      <c r="U93" s="1">
        <v>131.11146922938</v>
      </c>
      <c r="V93" s="1">
        <v>133.608334872585</v>
      </c>
      <c r="W93" s="1">
        <v>205.298343078751</v>
      </c>
      <c r="X93" s="1">
        <v>253.392360249809</v>
      </c>
      <c r="Y93" s="1">
        <v>256.455335231655</v>
      </c>
      <c r="Z93" s="1">
        <v>165.591966108842</v>
      </c>
      <c r="AA93" s="1">
        <v>267.031876108796</v>
      </c>
      <c r="AB93" s="1">
        <v>16.4006847718609</v>
      </c>
      <c r="AC93" s="1">
        <v>254.484021432716</v>
      </c>
      <c r="AD93" s="1">
        <v>35.974501625194</v>
      </c>
      <c r="AE93" s="1">
        <v>160.729999542236</v>
      </c>
      <c r="AF93" s="1">
        <v>200.63911493962</v>
      </c>
      <c r="AG93" s="1">
        <v>205.822284782063</v>
      </c>
      <c r="AH93" s="1">
        <v>159.004210861797</v>
      </c>
      <c r="AI93" s="2">
        <v>1617.32499278675</v>
      </c>
      <c r="AJ93" s="1">
        <v>225.287727009166</v>
      </c>
      <c r="AK93" s="1">
        <v>37.284132528173</v>
      </c>
      <c r="AL93" s="1">
        <v>69.0409792216214</v>
      </c>
      <c r="AM93" s="1">
        <v>99.2708231010609</v>
      </c>
      <c r="AN93" s="1">
        <v>229.324203580214</v>
      </c>
      <c r="AO93" s="1">
        <v>26.9809020484848</v>
      </c>
      <c r="AP93" s="1">
        <v>65.628413051177</v>
      </c>
      <c r="AQ93" s="1">
        <v>340.692726828835</v>
      </c>
      <c r="AR93" s="1">
        <v>48.3098309937067</v>
      </c>
      <c r="AS93" s="2">
        <v>2160.89214718854</v>
      </c>
      <c r="AT93" s="1">
        <v>835.586965050788</v>
      </c>
      <c r="AU93" s="1">
        <v>59.4319843638723</v>
      </c>
      <c r="AV93" s="1">
        <v>285.780453768644</v>
      </c>
      <c r="AW93" s="1">
        <v>44.5297731919722</v>
      </c>
      <c r="AX93" s="1">
        <v>37.659190658187</v>
      </c>
      <c r="AY93" s="1">
        <v>95.5550796347595</v>
      </c>
      <c r="AZ93" s="1">
        <v>62.7881417430069</v>
      </c>
      <c r="BA93" s="1">
        <v>28.6888743807865</v>
      </c>
      <c r="BB93" s="1">
        <v>48.0888771187074</v>
      </c>
      <c r="BC93" s="1">
        <v>197.406178514043</v>
      </c>
      <c r="BD93" s="1">
        <v>171.08819047439</v>
      </c>
      <c r="BE93" s="1">
        <v>94.9870451146906</v>
      </c>
      <c r="BF93" s="1">
        <v>164.266317849858</v>
      </c>
      <c r="BG93" s="1">
        <v>22.8070454163985</v>
      </c>
      <c r="BH93" s="1">
        <v>42.898758245452</v>
      </c>
      <c r="BI93" s="1">
        <v>82.3265110428077</v>
      </c>
      <c r="BJ93" s="1">
        <v>200.079907838209</v>
      </c>
      <c r="BK93" s="1">
        <v>110.907958018138</v>
      </c>
      <c r="BL93" s="1">
        <v>72.3703946047854</v>
      </c>
      <c r="BM93" s="1">
        <v>150.792814302454</v>
      </c>
      <c r="BN93" s="1">
        <v>53.5495001784111</v>
      </c>
      <c r="BO93" s="1">
        <v>174.045403755125</v>
      </c>
      <c r="BP93" s="1">
        <v>37.7890364040028</v>
      </c>
      <c r="BQ93" s="1">
        <v>214.95428142009</v>
      </c>
      <c r="BR93" s="1">
        <v>57.3885439522194</v>
      </c>
      <c r="BS93" s="1">
        <v>23.919639089711</v>
      </c>
      <c r="BT93" s="1">
        <v>158.632840036737</v>
      </c>
      <c r="BU93" s="1">
        <v>49.0690650895524</v>
      </c>
      <c r="BV93" s="1">
        <v>427.31590581654</v>
      </c>
      <c r="BW93" s="1">
        <v>37.9233435356178</v>
      </c>
      <c r="BX93" s="1">
        <v>251.356521364976</v>
      </c>
      <c r="BY93" s="1">
        <v>51.1852536829447</v>
      </c>
      <c r="BZ93" s="1">
        <v>31.7154144900415</v>
      </c>
      <c r="CA93" s="1">
        <v>90.4386742236237</v>
      </c>
      <c r="CB93" s="1">
        <v>71.7535897743588</v>
      </c>
      <c r="CC93" s="1">
        <v>74.6822160434117</v>
      </c>
      <c r="CD93" s="1">
        <v>86.9067962117984</v>
      </c>
      <c r="CE93" s="1">
        <v>66.2832954711728</v>
      </c>
      <c r="CF93" s="1">
        <v>39.1870907629533</v>
      </c>
      <c r="CG93" s="1">
        <v>354.837653496016</v>
      </c>
      <c r="CH93" s="1">
        <v>120.106491474106</v>
      </c>
      <c r="CI93" s="1">
        <v>221.23607450514</v>
      </c>
      <c r="CJ93" s="1">
        <v>138.781752713549</v>
      </c>
      <c r="CK93" s="1">
        <v>92.9060006806143</v>
      </c>
      <c r="CL93" s="1">
        <v>274.626121741489</v>
      </c>
      <c r="CM93" s="1">
        <v>175.028669993291</v>
      </c>
      <c r="CN93" s="1">
        <v>99.4415907426314</v>
      </c>
      <c r="CO93" s="1">
        <v>164.216393484437</v>
      </c>
      <c r="CP93" s="1">
        <v>127.502222487829</v>
      </c>
      <c r="CQ93" s="1">
        <v>106.942579453423</v>
      </c>
      <c r="CR93" s="1">
        <v>92.8860859391568</v>
      </c>
      <c r="CS93" s="1">
        <v>130.682500145652</v>
      </c>
      <c r="CT93" s="1">
        <v>22.2313151691286</v>
      </c>
      <c r="CU93" s="1">
        <v>137.701754236952</v>
      </c>
      <c r="CV93" s="1">
        <v>66.7864949108533</v>
      </c>
      <c r="CW93" s="1">
        <v>212.3812117294</v>
      </c>
      <c r="CX93" s="1">
        <v>67.4549479225834</v>
      </c>
      <c r="CY93" s="1">
        <v>253.87833066826</v>
      </c>
      <c r="CZ93" s="1">
        <v>49.0148779338882</v>
      </c>
      <c r="DA93" s="1">
        <v>314.177373607833</v>
      </c>
      <c r="DB93" s="1">
        <v>100.327854291233</v>
      </c>
      <c r="DC93" s="1">
        <v>95.4386556470418</v>
      </c>
      <c r="DD93" s="1">
        <v>56.9673614606729</v>
      </c>
      <c r="DE93" s="1">
        <v>72.7703951345677</v>
      </c>
      <c r="DF93" s="1">
        <v>78.8957994632582</v>
      </c>
      <c r="DG93" s="1">
        <v>156.91775772125</v>
      </c>
      <c r="DH93" s="1">
        <v>46.0862269119228</v>
      </c>
      <c r="DI93" s="1">
        <v>115.367726759477</v>
      </c>
      <c r="DJ93" s="1">
        <v>30.5933166819029</v>
      </c>
      <c r="DK93" s="1">
        <v>119.020787383583</v>
      </c>
      <c r="DL93" s="1">
        <v>147.443637154319</v>
      </c>
      <c r="DM93" s="1">
        <v>10.8956390823929</v>
      </c>
      <c r="DN93" s="1">
        <v>50.9092394920705</v>
      </c>
      <c r="DO93" s="1">
        <v>34.1914085166014</v>
      </c>
      <c r="DP93" s="1">
        <v>254.883368670632</v>
      </c>
      <c r="DQ93" s="1">
        <v>33.6301684632215</v>
      </c>
      <c r="DR93" s="1">
        <v>205.832500457764</v>
      </c>
      <c r="DS93" s="1">
        <v>121.264924036852</v>
      </c>
      <c r="DT93" s="1">
        <v>33.1516026381591</v>
      </c>
      <c r="DU93" s="1">
        <v>85.8830433570602</v>
      </c>
      <c r="DV93" s="1">
        <v>34.911020510523</v>
      </c>
      <c r="DW93" s="1">
        <v>183.594530031935</v>
      </c>
      <c r="DX93" s="1">
        <v>63.3999064467705</v>
      </c>
      <c r="DY93" s="1">
        <v>61.3612626369615</v>
      </c>
      <c r="DZ93" s="1">
        <v>52.5715851412632</v>
      </c>
      <c r="EA93" s="1">
        <v>36.589056949497</v>
      </c>
      <c r="EB93" s="1">
        <v>50.789633271478</v>
      </c>
      <c r="EC93" s="1">
        <v>137.695074028537</v>
      </c>
      <c r="ED93" s="1">
        <v>113.491728121544</v>
      </c>
      <c r="EE93" s="1">
        <v>154.481133455706</v>
      </c>
      <c r="EF93" s="1">
        <v>366.584267861119</v>
      </c>
      <c r="EG93" s="1">
        <v>421.357537688832</v>
      </c>
      <c r="EH93" s="1">
        <v>18.653977270118</v>
      </c>
      <c r="EI93" s="1">
        <v>85.5092738707707</v>
      </c>
      <c r="EJ93" s="1">
        <v>12.656043347435</v>
      </c>
      <c r="EK93" s="1">
        <v>301.025055804614</v>
      </c>
      <c r="EL93" s="1">
        <v>66.6881466695363</v>
      </c>
      <c r="EM93" s="1">
        <v>61.9114287813806</v>
      </c>
      <c r="EN93" s="1">
        <v>215.343288845281</v>
      </c>
      <c r="EO93" s="1">
        <v>25.9824362198284</v>
      </c>
      <c r="EP93" s="1">
        <v>41.4611033592951</v>
      </c>
      <c r="EQ93" s="1">
        <v>13.8455586620326</v>
      </c>
      <c r="ER93" s="1">
        <v>165.64292018016</v>
      </c>
      <c r="ES93" s="1">
        <v>401.61800190828</v>
      </c>
      <c r="ET93" s="1">
        <v>116.340305263388</v>
      </c>
      <c r="EU93" s="1">
        <v>112.918586347557</v>
      </c>
      <c r="EV93" s="1">
        <v>137.611538171929</v>
      </c>
      <c r="EW93" s="1">
        <v>49.2907891526627</v>
      </c>
      <c r="EX93" s="1">
        <v>531.201347765415</v>
      </c>
      <c r="EY93" s="1">
        <v>47.8610547991161</v>
      </c>
      <c r="EZ93" s="1">
        <v>32.2846680270773</v>
      </c>
      <c r="FA93" s="1">
        <v>50.8150664554019</v>
      </c>
      <c r="FB93" s="1">
        <v>39.4085942701233</v>
      </c>
      <c r="FC93" s="1">
        <v>342.110153198242</v>
      </c>
      <c r="FD93" s="1">
        <v>212.602066311218</v>
      </c>
      <c r="FE93" s="1">
        <v>21.3446991158114</v>
      </c>
      <c r="FF93" s="1">
        <v>67.542278122612</v>
      </c>
      <c r="FG93" s="1">
        <v>158.82099904485</v>
      </c>
      <c r="FH93" s="1">
        <v>26.2288856722463</v>
      </c>
      <c r="FI93" s="1">
        <v>143.112656499213</v>
      </c>
      <c r="FJ93" s="1">
        <v>53.4145270910893</v>
      </c>
      <c r="FK93" s="1">
        <v>17.0057786872932</v>
      </c>
      <c r="FL93" s="1">
        <v>18.5567014058938</v>
      </c>
      <c r="FM93" s="1">
        <v>324.363299209125</v>
      </c>
      <c r="FN93" s="1">
        <v>119.943207789046</v>
      </c>
      <c r="FO93" s="1">
        <v>13.7426412403454</v>
      </c>
      <c r="FP93" s="1">
        <v>129.838408903642</v>
      </c>
      <c r="FQ93" s="1">
        <v>50.9201123620413</v>
      </c>
      <c r="FR93" s="1">
        <v>40.9644351513278</v>
      </c>
      <c r="FS93" s="1">
        <v>54.4303680706652</v>
      </c>
      <c r="FT93" s="1">
        <v>97.9566451955327</v>
      </c>
      <c r="FU93" s="1">
        <v>250.453720860815</v>
      </c>
      <c r="FV93" s="1">
        <v>254.868915081405</v>
      </c>
      <c r="FW93" s="1">
        <v>328.66405117801</v>
      </c>
      <c r="FX93" s="1">
        <v>184.284810841199</v>
      </c>
      <c r="FY93" s="1">
        <v>51.4034729599891</v>
      </c>
      <c r="FZ93" s="1">
        <v>47.3887878298133</v>
      </c>
      <c r="GA93" s="1">
        <v>80.6074825578484</v>
      </c>
      <c r="GB93" s="1">
        <v>355.970455774626</v>
      </c>
      <c r="GC93" s="1">
        <v>132.678775968818</v>
      </c>
      <c r="GD93" s="1">
        <v>57.2402105164676</v>
      </c>
      <c r="GE93" s="1">
        <v>219.498239834548</v>
      </c>
      <c r="GF93" s="1">
        <v>70.3473340763727</v>
      </c>
      <c r="GG93" s="1">
        <v>196.319703440804</v>
      </c>
      <c r="GH93" s="1">
        <v>368.810165171993</v>
      </c>
      <c r="GI93" s="1">
        <v>57.5761367084606</v>
      </c>
      <c r="GJ93" s="1">
        <v>117.658703224136</v>
      </c>
      <c r="GK93" s="1">
        <v>54.9764088934221</v>
      </c>
      <c r="GL93" s="1">
        <v>201.436136072332</v>
      </c>
      <c r="GM93" s="1">
        <v>79.6493936569642</v>
      </c>
      <c r="GN93" s="1">
        <v>145.867982315675</v>
      </c>
      <c r="GO93" s="1">
        <v>142.603764530119</v>
      </c>
      <c r="GP93" s="1">
        <v>48.2945453470403</v>
      </c>
      <c r="GQ93" s="1">
        <v>36.2951916873486</v>
      </c>
      <c r="GR93" s="1">
        <v>29.7446411401586</v>
      </c>
      <c r="GS93" s="1">
        <v>52.717730626887</v>
      </c>
      <c r="GT93" s="1">
        <v>69.1740040271897</v>
      </c>
      <c r="GU93" s="1">
        <v>90.4655056150449</v>
      </c>
      <c r="GV93" s="1">
        <v>285.71390535194</v>
      </c>
      <c r="GW93" s="1">
        <v>223.826758484664</v>
      </c>
      <c r="GX93" s="1">
        <v>123.0891659497</v>
      </c>
      <c r="GY93" s="1">
        <v>73.0433293555406</v>
      </c>
      <c r="GZ93" s="1">
        <v>60.3415340316014</v>
      </c>
      <c r="HA93" s="1">
        <v>75.8110809200109</v>
      </c>
      <c r="HB93" s="1">
        <v>51.9406386429143</v>
      </c>
      <c r="HC93" s="1">
        <v>531.115678960627</v>
      </c>
      <c r="HD93" s="1">
        <v>22.5115194487557</v>
      </c>
      <c r="HE93" s="1">
        <v>162.66379646238</v>
      </c>
      <c r="HF93" s="1">
        <v>343.967071993306</v>
      </c>
      <c r="HG93" s="1">
        <v>38.9527626580962</v>
      </c>
      <c r="HH93" s="1">
        <v>242.919590087342</v>
      </c>
      <c r="HI93" s="1">
        <v>75.6764958476554</v>
      </c>
      <c r="HJ93" s="1">
        <v>103.440976086328</v>
      </c>
      <c r="HK93" s="1">
        <v>110.114140205538</v>
      </c>
      <c r="HL93" s="1">
        <v>20.6388372792887</v>
      </c>
      <c r="HM93" s="1">
        <v>22.602949158436</v>
      </c>
      <c r="HN93" s="1">
        <v>43.4162213498504</v>
      </c>
      <c r="HO93" s="1">
        <v>65.0855589798801</v>
      </c>
      <c r="HP93" s="1">
        <v>84.978889910875</v>
      </c>
      <c r="HQ93" s="1">
        <v>601.015004938299</v>
      </c>
      <c r="HR93" s="1">
        <v>24.1480578040773</v>
      </c>
      <c r="HS93" s="1">
        <v>105.233570341515</v>
      </c>
      <c r="HT93" s="1">
        <v>46.5091684438344</v>
      </c>
      <c r="HU93" s="1">
        <v>56.7977652479641</v>
      </c>
      <c r="HV93" s="1">
        <v>141.188825498343</v>
      </c>
      <c r="HW93" s="1">
        <v>40.1858592244449</v>
      </c>
      <c r="HX93" s="1">
        <v>57.9509913815059</v>
      </c>
      <c r="HY93" s="1">
        <v>131.282274410628</v>
      </c>
      <c r="HZ93" s="1">
        <v>91.9254307298488</v>
      </c>
      <c r="IA93" s="1">
        <v>283.76590146878</v>
      </c>
      <c r="IB93" s="1">
        <v>51.8158473430476</v>
      </c>
      <c r="IC93" s="1">
        <v>119.525144195462</v>
      </c>
      <c r="ID93" s="1">
        <v>84.1162407615362</v>
      </c>
      <c r="IE93" s="1">
        <v>165.469212966279</v>
      </c>
      <c r="IF93" s="1">
        <v>74.022087252442</v>
      </c>
      <c r="IG93" s="1">
        <v>68.3319240459042</v>
      </c>
      <c r="IH93" s="1">
        <v>154.590937941613</v>
      </c>
      <c r="II93" s="1">
        <v>25.5085260153401</v>
      </c>
      <c r="IJ93" s="1">
        <v>89.2566667256208</v>
      </c>
      <c r="IK93" s="1">
        <v>269.230053046966</v>
      </c>
      <c r="IL93" s="1">
        <v>62.9418579724201</v>
      </c>
      <c r="IM93" s="1">
        <v>95.6767097344883</v>
      </c>
      <c r="IN93" s="1">
        <v>135.022688810026</v>
      </c>
      <c r="IO93" s="1">
        <v>632.114316073331</v>
      </c>
      <c r="IP93" s="1">
        <v>17.435157805344</v>
      </c>
      <c r="IQ93" s="1">
        <v>110.699740478184</v>
      </c>
      <c r="IR93" s="1">
        <v>297.824134058561</v>
      </c>
      <c r="IS93" s="1">
        <v>473.723370839259</v>
      </c>
      <c r="IT93" s="1">
        <v>117.744148151534</v>
      </c>
      <c r="IU93" s="1">
        <v>115.150428740689</v>
      </c>
      <c r="IV93" s="1">
        <v>108.259664872913</v>
      </c>
      <c r="IW93" s="1">
        <v>69.0953316259207</v>
      </c>
      <c r="IX93" s="1">
        <v>292.045417994629</v>
      </c>
      <c r="IY93" s="1">
        <v>116.376784869709</v>
      </c>
      <c r="IZ93" s="1">
        <v>26.1649360526208</v>
      </c>
      <c r="JA93" s="1">
        <v>205.444519590085</v>
      </c>
      <c r="JB93" s="1">
        <v>57.5746698621722</v>
      </c>
      <c r="JC93" s="1">
        <v>108.130851749789</v>
      </c>
      <c r="JD93" s="1">
        <v>425.620249813696</v>
      </c>
      <c r="JE93" s="1">
        <v>59.1731621366699</v>
      </c>
      <c r="JF93" s="1">
        <v>79.7010776269849</v>
      </c>
      <c r="JG93" s="1">
        <v>78.8335803494942</v>
      </c>
      <c r="JH93" s="1">
        <v>205.717599476276</v>
      </c>
      <c r="JI93" s="1">
        <v>174.858984253353</v>
      </c>
      <c r="JJ93" s="1">
        <v>256.012609221585</v>
      </c>
      <c r="JK93" s="1">
        <v>70.2960367781371</v>
      </c>
      <c r="JL93" s="1">
        <v>16.5824252559887</v>
      </c>
      <c r="JM93" s="1">
        <v>44.2031152882776</v>
      </c>
      <c r="JN93" s="1">
        <v>142.597790688305</v>
      </c>
      <c r="JO93" s="1">
        <v>234.600287141209</v>
      </c>
      <c r="JP93" s="1">
        <v>67.8469926606121</v>
      </c>
      <c r="JQ93" s="1">
        <v>542.021776246572</v>
      </c>
      <c r="JR93" s="1">
        <v>38.3236282102278</v>
      </c>
      <c r="JS93" s="1">
        <v>186.89125245997</v>
      </c>
      <c r="JT93" s="1">
        <v>145.533485294879</v>
      </c>
      <c r="JU93" s="1">
        <v>69.87269659097</v>
      </c>
      <c r="JV93" s="1">
        <v>172.347225387363</v>
      </c>
      <c r="JW93" s="1">
        <v>71.8916226747844</v>
      </c>
      <c r="JX93" s="1">
        <v>397.055473158736</v>
      </c>
      <c r="JY93" s="1">
        <v>205.470060325881</v>
      </c>
      <c r="JZ93" s="1">
        <v>170.144431319983</v>
      </c>
      <c r="KA93" s="1">
        <v>48.6389495592889</v>
      </c>
      <c r="KB93" s="1">
        <v>229.121936607168</v>
      </c>
      <c r="KC93" s="1">
        <v>58.3792002503232</v>
      </c>
      <c r="KD93" s="1">
        <v>180.091181272405</v>
      </c>
      <c r="KE93" s="1">
        <v>213.122500332919</v>
      </c>
      <c r="KF93" s="1">
        <v>198.052955280651</v>
      </c>
      <c r="KG93" s="1">
        <v>49.8129922346602</v>
      </c>
      <c r="KH93" s="1">
        <v>44.535491706763</v>
      </c>
      <c r="KI93" s="1">
        <v>401.138181513006</v>
      </c>
      <c r="KJ93" s="1">
        <v>39.1763761353406</v>
      </c>
      <c r="KK93" s="1">
        <v>63.6561366861517</v>
      </c>
      <c r="KL93" s="1">
        <v>85.460290474555</v>
      </c>
      <c r="KM93" s="1">
        <v>77.5614390220277</v>
      </c>
      <c r="KN93" s="1">
        <v>44.4328836607905</v>
      </c>
      <c r="KO93" s="1">
        <v>142.632663406998</v>
      </c>
      <c r="KP93" s="1">
        <v>20.5765540430406</v>
      </c>
      <c r="KQ93" s="1">
        <v>46.9476845404592</v>
      </c>
      <c r="KR93" s="1">
        <v>29.5855771865762</v>
      </c>
      <c r="KS93" s="1">
        <v>94.3736773126396</v>
      </c>
      <c r="KT93" s="1">
        <v>61.7097756853348</v>
      </c>
      <c r="KU93" s="1">
        <v>49.461832096957</v>
      </c>
      <c r="KV93" s="1">
        <v>125.798162316582</v>
      </c>
      <c r="KW93" s="1">
        <v>125.118362968076</v>
      </c>
      <c r="KX93" s="1">
        <v>140.291014480376</v>
      </c>
      <c r="KY93" s="1">
        <v>197.252342844986</v>
      </c>
      <c r="KZ93" s="1">
        <v>31.2097794098941</v>
      </c>
      <c r="LA93" s="1">
        <v>61.3325154416406</v>
      </c>
      <c r="LB93" s="1">
        <v>93.5920185998818</v>
      </c>
      <c r="LC93" s="1">
        <v>68.8624915819204</v>
      </c>
      <c r="LD93" s="1">
        <v>57.4068138705459</v>
      </c>
      <c r="LE93" s="1">
        <v>187.834391006784</v>
      </c>
      <c r="LF93" s="1">
        <v>48.6084868307959</v>
      </c>
      <c r="LG93" s="1">
        <v>55.9097025851203</v>
      </c>
      <c r="LH93" s="1">
        <v>55.8949485091377</v>
      </c>
      <c r="LI93" s="1">
        <v>21.7757504523358</v>
      </c>
      <c r="LJ93" s="1">
        <v>113.613636537032</v>
      </c>
      <c r="LK93" s="1">
        <v>283.149299793722</v>
      </c>
      <c r="LL93" s="1">
        <v>36.9340352027876</v>
      </c>
      <c r="LM93" s="1">
        <v>108.054438610181</v>
      </c>
      <c r="LN93" s="1">
        <v>361.294988153023</v>
      </c>
      <c r="LO93" s="1">
        <v>44.6796876194238</v>
      </c>
      <c r="LP93" s="1">
        <v>360.94304388572</v>
      </c>
      <c r="LQ93" s="1">
        <v>85.5105372699901</v>
      </c>
      <c r="LR93" s="1">
        <v>28.609090978449</v>
      </c>
      <c r="LS93" s="1">
        <v>41.0298194085713</v>
      </c>
      <c r="LT93" s="1">
        <v>17.343085124847</v>
      </c>
      <c r="LU93" s="1">
        <v>12.6395068767603</v>
      </c>
      <c r="LV93" s="1">
        <v>12.578264696848</v>
      </c>
      <c r="LW93" s="1">
        <v>39.0689742065347</v>
      </c>
      <c r="LX93" s="1">
        <v>23.5701941138719</v>
      </c>
      <c r="LZ93" s="1">
        <v>368.356549538056</v>
      </c>
      <c r="MA93" s="1">
        <v>36.8361391584441</v>
      </c>
      <c r="MB93" s="1">
        <v>18.4277253227357</v>
      </c>
      <c r="MC93" s="1">
        <v>6.66969541500661</v>
      </c>
      <c r="MD93" s="1">
        <v>6.2882390155044</v>
      </c>
      <c r="ME93" s="1">
        <v>12.6323106349173</v>
      </c>
      <c r="MF93" s="1">
        <v>8.99082234833903</v>
      </c>
      <c r="MG93" s="1">
        <v>22.6757075004649</v>
      </c>
      <c r="MH93" s="1">
        <v>42.7646145161076</v>
      </c>
      <c r="MI93" s="1">
        <v>10.8309233766051</v>
      </c>
      <c r="MJ93" s="1">
        <v>24.0668182373047</v>
      </c>
      <c r="MK93" s="1">
        <v>37.6447369617384</v>
      </c>
      <c r="ML93" s="1">
        <v>30.1424224591333</v>
      </c>
      <c r="MM93" s="1">
        <v>23.3132445333736</v>
      </c>
    </row>
    <row r="94">
      <c r="A94" s="1">
        <v>2021.0</v>
      </c>
      <c r="B94" s="1">
        <v>9.0</v>
      </c>
      <c r="C94" s="1">
        <v>146.045089632821</v>
      </c>
      <c r="D94" s="1">
        <v>94.7793432094249</v>
      </c>
      <c r="E94" s="1">
        <v>117.743176093746</v>
      </c>
      <c r="F94" s="1">
        <v>321.435512969571</v>
      </c>
      <c r="G94" s="1">
        <v>640.747860863095</v>
      </c>
      <c r="H94" s="1">
        <v>160.290593978601</v>
      </c>
      <c r="I94" s="1">
        <v>55.6980652775112</v>
      </c>
      <c r="J94" s="1">
        <v>188.02737120614</v>
      </c>
      <c r="K94" s="1">
        <v>288.799761817569</v>
      </c>
      <c r="L94" s="1">
        <v>77.1690405868257</v>
      </c>
      <c r="M94" s="1">
        <v>76.1479025624274</v>
      </c>
      <c r="N94" s="1">
        <v>21.4997403883332</v>
      </c>
      <c r="O94" s="1">
        <v>50.1356554040008</v>
      </c>
      <c r="P94" s="1">
        <v>50.7011380669212</v>
      </c>
      <c r="Q94" s="1">
        <v>155.309282770348</v>
      </c>
      <c r="R94" s="1">
        <v>110.565237499419</v>
      </c>
      <c r="S94" s="1">
        <v>120.835076493587</v>
      </c>
      <c r="T94" s="1">
        <v>134.612428797059</v>
      </c>
      <c r="U94" s="1">
        <v>133.188979400023</v>
      </c>
      <c r="V94" s="1">
        <v>127.922878895784</v>
      </c>
      <c r="W94" s="1">
        <v>196.159606485406</v>
      </c>
      <c r="X94" s="1">
        <v>255.510499735252</v>
      </c>
      <c r="Y94" s="1">
        <v>262.804448727178</v>
      </c>
      <c r="Z94" s="1">
        <v>171.490619841076</v>
      </c>
      <c r="AA94" s="1">
        <v>284.616614966787</v>
      </c>
      <c r="AB94" s="1">
        <v>18.5051824636349</v>
      </c>
      <c r="AC94" s="1">
        <v>242.690842908673</v>
      </c>
      <c r="AD94" s="1">
        <v>36.6895765172169</v>
      </c>
      <c r="AE94" s="1">
        <v>149.500951857794</v>
      </c>
      <c r="AF94" s="1">
        <v>200.707064852501</v>
      </c>
      <c r="AG94" s="1">
        <v>208.383160922358</v>
      </c>
      <c r="AH94" s="1">
        <v>157.779078065941</v>
      </c>
      <c r="AI94" s="2">
        <v>1607.05023484003</v>
      </c>
      <c r="AJ94" s="1">
        <v>216.390000479562</v>
      </c>
      <c r="AK94" s="1">
        <v>37.8000471801693</v>
      </c>
      <c r="AL94" s="1">
        <v>75.4052778985357</v>
      </c>
      <c r="AM94" s="1">
        <v>95.4080528619042</v>
      </c>
      <c r="AN94" s="1">
        <v>238.454050210503</v>
      </c>
      <c r="AO94" s="1">
        <v>26.5891341649579</v>
      </c>
      <c r="AP94" s="1">
        <v>65.9450585274589</v>
      </c>
      <c r="AQ94" s="1">
        <v>304.534999302455</v>
      </c>
      <c r="AR94" s="1">
        <v>46.932071007889</v>
      </c>
      <c r="AS94" s="2">
        <v>2338.31884568948</v>
      </c>
      <c r="AT94" s="1">
        <v>822.131544575298</v>
      </c>
      <c r="AU94" s="1">
        <v>54.4959822028269</v>
      </c>
      <c r="AV94" s="1">
        <v>278.615000406901</v>
      </c>
      <c r="AW94" s="1">
        <v>44.6035712105887</v>
      </c>
      <c r="AX94" s="1">
        <v>36.233263705961</v>
      </c>
      <c r="AY94" s="1">
        <v>92.7857224492142</v>
      </c>
      <c r="AZ94" s="1">
        <v>61.8757675981824</v>
      </c>
      <c r="BA94" s="1">
        <v>28.8541909749837</v>
      </c>
      <c r="BB94" s="1">
        <v>47.7139908438238</v>
      </c>
      <c r="BC94" s="1">
        <v>188.448618429202</v>
      </c>
      <c r="BD94" s="1">
        <v>170.841822522584</v>
      </c>
      <c r="BE94" s="1">
        <v>97.0130951291039</v>
      </c>
      <c r="BF94" s="1">
        <v>160.020983816661</v>
      </c>
      <c r="BG94" s="1">
        <v>23.9097619283767</v>
      </c>
      <c r="BH94" s="1">
        <v>46.076037984511</v>
      </c>
      <c r="BI94" s="1">
        <v>81.5506387586536</v>
      </c>
      <c r="BJ94" s="1">
        <v>196.090709622653</v>
      </c>
      <c r="BK94" s="1">
        <v>108.124129938964</v>
      </c>
      <c r="BL94" s="1">
        <v>70.8670195298184</v>
      </c>
      <c r="BM94" s="1">
        <v>150.944964077987</v>
      </c>
      <c r="BN94" s="1">
        <v>52.5907075416825</v>
      </c>
      <c r="BO94" s="1">
        <v>164.63388889535</v>
      </c>
      <c r="BP94" s="1">
        <v>37.9534571511405</v>
      </c>
      <c r="BQ94" s="1">
        <v>212.019005946045</v>
      </c>
      <c r="BR94" s="1">
        <v>56.4213141440228</v>
      </c>
      <c r="BS94" s="1">
        <v>23.317211384882</v>
      </c>
      <c r="BT94" s="1">
        <v>150.556620807153</v>
      </c>
      <c r="BU94" s="1">
        <v>53.0172220324576</v>
      </c>
      <c r="BV94" s="1">
        <v>438.744655061476</v>
      </c>
      <c r="BW94" s="1">
        <v>38.2536632895295</v>
      </c>
      <c r="BX94" s="1">
        <v>263.310965995077</v>
      </c>
      <c r="BY94" s="1">
        <v>51.5326379753596</v>
      </c>
      <c r="BZ94" s="1">
        <v>29.5987710328925</v>
      </c>
      <c r="CA94" s="1">
        <v>92.0060542903703</v>
      </c>
      <c r="CB94" s="1">
        <v>72.4489720999199</v>
      </c>
      <c r="CC94" s="1">
        <v>76.2237708257288</v>
      </c>
      <c r="CD94" s="1">
        <v>86.4772732275541</v>
      </c>
      <c r="CE94" s="1">
        <v>65.4097328925032</v>
      </c>
      <c r="CF94" s="1">
        <v>40.4863378937514</v>
      </c>
      <c r="CG94" s="1">
        <v>342.573593911777</v>
      </c>
      <c r="CH94" s="1">
        <v>115.321441139374</v>
      </c>
      <c r="CI94" s="1">
        <v>208.345625467367</v>
      </c>
      <c r="CJ94" s="1">
        <v>143.22918633498</v>
      </c>
      <c r="CK94" s="1">
        <v>87.0509795642411</v>
      </c>
      <c r="CL94" s="1">
        <v>282.730706097459</v>
      </c>
      <c r="CM94" s="1">
        <v>177.887444526523</v>
      </c>
      <c r="CN94" s="1">
        <v>89.8071430751256</v>
      </c>
      <c r="CO94" s="1">
        <v>160.148189932367</v>
      </c>
      <c r="CP94" s="1">
        <v>134.34924386639</v>
      </c>
      <c r="CQ94" s="1">
        <v>104.394732790066</v>
      </c>
      <c r="CR94" s="1">
        <v>88.978527370371</v>
      </c>
      <c r="CS94" s="1">
        <v>124.345715477353</v>
      </c>
      <c r="CT94" s="1">
        <v>25.0999151274119</v>
      </c>
      <c r="CU94" s="1">
        <v>135.505742440715</v>
      </c>
      <c r="CV94" s="1">
        <v>68.9617959301943</v>
      </c>
      <c r="CW94" s="1">
        <v>213.779927260502</v>
      </c>
      <c r="CX94" s="1">
        <v>66.2541362678695</v>
      </c>
      <c r="CY94" s="1">
        <v>262.955215697041</v>
      </c>
      <c r="CZ94" s="1">
        <v>49.9339990165682</v>
      </c>
      <c r="DA94" s="1">
        <v>310.510280360584</v>
      </c>
      <c r="DB94" s="1">
        <v>94.7928489108918</v>
      </c>
      <c r="DC94" s="1">
        <v>92.2433186000933</v>
      </c>
      <c r="DD94" s="1">
        <v>60.6570313841238</v>
      </c>
      <c r="DE94" s="1">
        <v>72.1974959561719</v>
      </c>
      <c r="DF94" s="1">
        <v>75.9729517821066</v>
      </c>
      <c r="DG94" s="1">
        <v>150.477448072874</v>
      </c>
      <c r="DH94" s="1">
        <v>46.1496208297679</v>
      </c>
      <c r="DI94" s="1">
        <v>119.315951937721</v>
      </c>
      <c r="DJ94" s="1">
        <v>31.5795117816513</v>
      </c>
      <c r="DK94" s="1">
        <v>119.120690360039</v>
      </c>
      <c r="DL94" s="1">
        <v>154.165237426758</v>
      </c>
      <c r="DM94" s="1">
        <v>10.8408929407142</v>
      </c>
      <c r="DN94" s="1">
        <v>49.4776615240216</v>
      </c>
      <c r="DO94" s="1">
        <v>32.3683550450878</v>
      </c>
      <c r="DP94" s="1">
        <v>232.886825464872</v>
      </c>
      <c r="DQ94" s="1">
        <v>32.9324113778855</v>
      </c>
      <c r="DR94" s="1">
        <v>202.964761643183</v>
      </c>
      <c r="DS94" s="1">
        <v>114.917562278283</v>
      </c>
      <c r="DT94" s="1">
        <v>34.9398283981474</v>
      </c>
      <c r="DU94" s="1">
        <v>86.7078553483071</v>
      </c>
      <c r="DV94" s="1">
        <v>35.9731521538377</v>
      </c>
      <c r="DW94" s="1">
        <v>183.861341660324</v>
      </c>
      <c r="DX94" s="1">
        <v>63.0676174609444</v>
      </c>
      <c r="DY94" s="1">
        <v>62.1501414975241</v>
      </c>
      <c r="DZ94" s="1">
        <v>52.6457079703602</v>
      </c>
      <c r="EA94" s="1">
        <v>34.7642758449602</v>
      </c>
      <c r="EB94" s="1">
        <v>49.3309429345697</v>
      </c>
      <c r="EC94" s="1">
        <v>140.874295473015</v>
      </c>
      <c r="ED94" s="1">
        <v>111.909688648154</v>
      </c>
      <c r="EE94" s="1">
        <v>156.298856820463</v>
      </c>
      <c r="EF94" s="1">
        <v>365.303806141319</v>
      </c>
      <c r="EG94" s="1">
        <v>398.138110030488</v>
      </c>
      <c r="EH94" s="1">
        <v>19.3758799088082</v>
      </c>
      <c r="EI94" s="1">
        <v>83.9216816530116</v>
      </c>
      <c r="EJ94" s="1">
        <v>12.9716253944129</v>
      </c>
      <c r="EK94" s="1">
        <v>307.441437087534</v>
      </c>
      <c r="EL94" s="1">
        <v>68.9209951248653</v>
      </c>
      <c r="EM94" s="1">
        <v>64.7231908489667</v>
      </c>
      <c r="EN94" s="1">
        <v>206.660678704183</v>
      </c>
      <c r="EO94" s="1">
        <v>25.2783666702418</v>
      </c>
      <c r="EP94" s="1">
        <v>38.0542316680706</v>
      </c>
      <c r="EQ94" s="1">
        <v>14.4416946878175</v>
      </c>
      <c r="ER94" s="1">
        <v>162.313778599799</v>
      </c>
      <c r="ES94" s="1">
        <v>393.371668184542</v>
      </c>
      <c r="ET94" s="1">
        <v>113.610051317367</v>
      </c>
      <c r="EU94" s="1">
        <v>113.36582946743</v>
      </c>
      <c r="EV94" s="1">
        <v>128.292888199676</v>
      </c>
      <c r="EW94" s="1">
        <v>49.6846696022048</v>
      </c>
      <c r="EX94" s="1">
        <v>550.852170028428</v>
      </c>
      <c r="EY94" s="1">
        <v>47.1747894682157</v>
      </c>
      <c r="EZ94" s="1">
        <v>32.9900465316549</v>
      </c>
      <c r="FA94" s="1">
        <v>53.0441874605403</v>
      </c>
      <c r="FB94" s="1">
        <v>40.153610865905</v>
      </c>
      <c r="FC94" s="1">
        <v>346.422063191732</v>
      </c>
      <c r="FD94" s="1">
        <v>202.34867799301</v>
      </c>
      <c r="FE94" s="1">
        <v>21.5359283500843</v>
      </c>
      <c r="FF94" s="1">
        <v>68.1643954321796</v>
      </c>
      <c r="FG94" s="1">
        <v>152.145801587353</v>
      </c>
      <c r="FH94" s="1">
        <v>25.8988557727702</v>
      </c>
      <c r="FI94" s="1">
        <v>145.302611494671</v>
      </c>
      <c r="FJ94" s="1">
        <v>53.1277283130969</v>
      </c>
      <c r="FK94" s="1">
        <v>17.4573434112549</v>
      </c>
      <c r="FL94" s="1">
        <v>18.7812434669824</v>
      </c>
      <c r="FM94" s="1">
        <v>340.415715235238</v>
      </c>
      <c r="FN94" s="1">
        <v>121.158685657178</v>
      </c>
      <c r="FO94" s="1">
        <v>13.352693312533</v>
      </c>
      <c r="FP94" s="1">
        <v>135.823809305827</v>
      </c>
      <c r="FQ94" s="1">
        <v>49.7082904470188</v>
      </c>
      <c r="FR94" s="1">
        <v>39.6522106046906</v>
      </c>
      <c r="FS94" s="1">
        <v>53.2243599284823</v>
      </c>
      <c r="FT94" s="1">
        <v>92.6592341201952</v>
      </c>
      <c r="FU94" s="1">
        <v>246.912117168534</v>
      </c>
      <c r="FV94" s="1">
        <v>230.880833924421</v>
      </c>
      <c r="FW94" s="1">
        <v>318.942088412452</v>
      </c>
      <c r="FX94" s="1">
        <v>193.007898724896</v>
      </c>
      <c r="FY94" s="1">
        <v>50.7540879103742</v>
      </c>
      <c r="FZ94" s="1">
        <v>47.5336905577052</v>
      </c>
      <c r="GA94" s="1">
        <v>75.8190027842666</v>
      </c>
      <c r="GB94" s="1">
        <v>340.683423733581</v>
      </c>
      <c r="GC94" s="1">
        <v>138.749648739051</v>
      </c>
      <c r="GD94" s="1">
        <v>54.5995062475485</v>
      </c>
      <c r="GE94" s="1">
        <v>224.226241866445</v>
      </c>
      <c r="GF94" s="1">
        <v>74.7546796698322</v>
      </c>
      <c r="GG94" s="1">
        <v>200.754099995057</v>
      </c>
      <c r="GH94" s="1">
        <v>365.159668313</v>
      </c>
      <c r="GI94" s="1">
        <v>55.6216570645809</v>
      </c>
      <c r="GJ94" s="1">
        <v>118.594638185695</v>
      </c>
      <c r="GK94" s="1">
        <v>55.4826526516582</v>
      </c>
      <c r="GL94" s="1">
        <v>187.642618088495</v>
      </c>
      <c r="GM94" s="1">
        <v>79.8697410616097</v>
      </c>
      <c r="GN94" s="1">
        <v>150.486361909745</v>
      </c>
      <c r="GO94" s="1">
        <v>133.665963585418</v>
      </c>
      <c r="GP94" s="1">
        <v>47.1338096800304</v>
      </c>
      <c r="GQ94" s="1">
        <v>37.4466702054414</v>
      </c>
      <c r="GR94" s="1">
        <v>31.1808954661317</v>
      </c>
      <c r="GS94" s="1">
        <v>54.8817658070354</v>
      </c>
      <c r="GT94" s="1">
        <v>66.9273370636311</v>
      </c>
      <c r="GU94" s="1">
        <v>91.4157415722712</v>
      </c>
      <c r="GV94" s="1">
        <v>289.364801309769</v>
      </c>
      <c r="GW94" s="1">
        <v>231.174403658139</v>
      </c>
      <c r="GX94" s="1">
        <v>125.989619578385</v>
      </c>
      <c r="GY94" s="1">
        <v>71.8308154813396</v>
      </c>
      <c r="GZ94" s="1">
        <v>62.1446593727143</v>
      </c>
      <c r="HA94" s="1">
        <v>76.4285515477594</v>
      </c>
      <c r="HB94" s="1">
        <v>49.9316600774065</v>
      </c>
      <c r="HC94" s="1">
        <v>590.10023571196</v>
      </c>
      <c r="HD94" s="1">
        <v>21.7830807610874</v>
      </c>
      <c r="HE94" s="1">
        <v>150.597978757706</v>
      </c>
      <c r="HF94" s="1">
        <v>338.465797948264</v>
      </c>
      <c r="HG94" s="1">
        <v>38.9525877512393</v>
      </c>
      <c r="HH94" s="1">
        <v>229.474234125131</v>
      </c>
      <c r="HI94" s="1">
        <v>83.6809132550469</v>
      </c>
      <c r="HJ94" s="1">
        <v>100.303874433178</v>
      </c>
      <c r="HK94" s="1">
        <v>101.35231265857</v>
      </c>
      <c r="HL94" s="1">
        <v>21.925702844635</v>
      </c>
      <c r="HM94" s="1">
        <v>22.0617142869125</v>
      </c>
      <c r="HN94" s="1">
        <v>45.7016659054924</v>
      </c>
      <c r="HO94" s="1">
        <v>65.1843865906038</v>
      </c>
      <c r="HP94" s="1">
        <v>84.4017103185679</v>
      </c>
      <c r="HQ94" s="1">
        <v>602.081423804874</v>
      </c>
      <c r="HR94" s="1">
        <v>25.9966935041444</v>
      </c>
      <c r="HS94" s="1">
        <v>100.841183559106</v>
      </c>
      <c r="HT94" s="1">
        <v>47.1600917235374</v>
      </c>
      <c r="HU94" s="1">
        <v>55.8446398627658</v>
      </c>
      <c r="HV94" s="1">
        <v>140.982799041603</v>
      </c>
      <c r="HW94" s="1">
        <v>38.1977518947945</v>
      </c>
      <c r="HX94" s="1">
        <v>58.051322375641</v>
      </c>
      <c r="HY94" s="1">
        <v>131.721020703983</v>
      </c>
      <c r="HZ94" s="1">
        <v>88.7601589332178</v>
      </c>
      <c r="IA94" s="1">
        <v>275.258290967878</v>
      </c>
      <c r="IB94" s="1">
        <v>47.3818745222636</v>
      </c>
      <c r="IC94" s="1">
        <v>120.507804638491</v>
      </c>
      <c r="ID94" s="1">
        <v>85.405949680237</v>
      </c>
      <c r="IE94" s="1">
        <v>168.187015920921</v>
      </c>
      <c r="IF94" s="1">
        <v>72.7857875301737</v>
      </c>
      <c r="IG94" s="1">
        <v>63.9483716467329</v>
      </c>
      <c r="IH94" s="1">
        <v>141.07477371052</v>
      </c>
      <c r="II94" s="1">
        <v>25.8632273952069</v>
      </c>
      <c r="IJ94" s="1">
        <v>89.0770329553843</v>
      </c>
      <c r="IK94" s="1">
        <v>270.681891537369</v>
      </c>
      <c r="IL94" s="1">
        <v>59.9740057574123</v>
      </c>
      <c r="IM94" s="1">
        <v>114.640713267093</v>
      </c>
      <c r="IN94" s="1">
        <v>128.506546988722</v>
      </c>
      <c r="IO94" s="1">
        <v>647.733097621373</v>
      </c>
      <c r="IP94" s="1">
        <v>17.555515290753</v>
      </c>
      <c r="IQ94" s="1">
        <v>105.374629241247</v>
      </c>
      <c r="IR94" s="1">
        <v>293.786059657606</v>
      </c>
      <c r="IS94" s="1">
        <v>460.629844145109</v>
      </c>
      <c r="IT94" s="1">
        <v>110.283636723833</v>
      </c>
      <c r="IU94" s="1">
        <v>118.380205324522</v>
      </c>
      <c r="IV94" s="1">
        <v>107.009783447385</v>
      </c>
      <c r="IW94" s="1">
        <v>69.2137174123368</v>
      </c>
      <c r="IX94" s="1">
        <v>286.784036624019</v>
      </c>
      <c r="IY94" s="1">
        <v>109.418253361755</v>
      </c>
      <c r="IZ94" s="1">
        <v>26.6296583758917</v>
      </c>
      <c r="JA94" s="1">
        <v>200.324792999751</v>
      </c>
      <c r="JB94" s="1">
        <v>57.2783567106339</v>
      </c>
      <c r="JC94" s="1">
        <v>110.214462929812</v>
      </c>
      <c r="JD94" s="1">
        <v>434.362189441389</v>
      </c>
      <c r="JE94" s="1">
        <v>59.1811003167047</v>
      </c>
      <c r="JF94" s="1">
        <v>77.8027512557947</v>
      </c>
      <c r="JG94" s="1">
        <v>75.1679542794399</v>
      </c>
      <c r="JH94" s="1">
        <v>203.40709536322</v>
      </c>
      <c r="JI94" s="1">
        <v>166.745709313206</v>
      </c>
      <c r="JJ94" s="1">
        <v>264.025528120637</v>
      </c>
      <c r="JK94" s="1">
        <v>71.2402544542036</v>
      </c>
      <c r="JL94" s="1">
        <v>16.3303787032193</v>
      </c>
      <c r="JM94" s="1">
        <v>42.2807634974219</v>
      </c>
      <c r="JN94" s="1">
        <v>137.432562288496</v>
      </c>
      <c r="JO94" s="1">
        <v>222.658652438481</v>
      </c>
      <c r="JP94" s="1">
        <v>66.628176686193</v>
      </c>
      <c r="JQ94" s="1">
        <v>574.499413733172</v>
      </c>
      <c r="JR94" s="1">
        <v>35.9736609527875</v>
      </c>
      <c r="JS94" s="1">
        <v>185.430910180901</v>
      </c>
      <c r="JT94" s="1">
        <v>146.165938968129</v>
      </c>
      <c r="JU94" s="1">
        <v>69.5598155680649</v>
      </c>
      <c r="JV94" s="1">
        <v>176.388183735295</v>
      </c>
      <c r="JW94" s="1">
        <v>70.5655160960801</v>
      </c>
      <c r="JX94" s="1">
        <v>393.027317683924</v>
      </c>
      <c r="JY94" s="1">
        <v>191.312822205659</v>
      </c>
      <c r="JZ94" s="1">
        <v>168.775497567934</v>
      </c>
      <c r="KA94" s="1">
        <v>49.2019892778212</v>
      </c>
      <c r="KB94" s="1">
        <v>220.096651581003</v>
      </c>
      <c r="KC94" s="1">
        <v>59.2748923249539</v>
      </c>
      <c r="KD94" s="1">
        <v>171.70977646106</v>
      </c>
      <c r="KE94" s="1">
        <v>217.569284711565</v>
      </c>
      <c r="KF94" s="1">
        <v>188.516904921759</v>
      </c>
      <c r="KG94" s="1">
        <v>49.7320219464812</v>
      </c>
      <c r="KH94" s="1">
        <v>43.84021239532</v>
      </c>
      <c r="KI94" s="1">
        <v>402.507380894252</v>
      </c>
      <c r="KJ94" s="1">
        <v>40.3671431035537</v>
      </c>
      <c r="KK94" s="1">
        <v>58.4288093021938</v>
      </c>
      <c r="KL94" s="1">
        <v>82.7304968492027</v>
      </c>
      <c r="KM94" s="1">
        <v>78.3932093116843</v>
      </c>
      <c r="KN94" s="1">
        <v>42.1103850737748</v>
      </c>
      <c r="KO94" s="1">
        <v>145.961924847777</v>
      </c>
      <c r="KP94" s="1">
        <v>21.2745519466419</v>
      </c>
      <c r="KQ94" s="1">
        <v>46.0068317471346</v>
      </c>
      <c r="KR94" s="1">
        <v>30.7705180403759</v>
      </c>
      <c r="KS94" s="1">
        <v>89.5255051819447</v>
      </c>
      <c r="KT94" s="1">
        <v>58.9372502885321</v>
      </c>
      <c r="KU94" s="1">
        <v>49.5713208606331</v>
      </c>
      <c r="KV94" s="1">
        <v>128.355357622953</v>
      </c>
      <c r="KW94" s="1">
        <v>119.992020130862</v>
      </c>
      <c r="KX94" s="1">
        <v>138.82224359008</v>
      </c>
      <c r="KY94" s="1">
        <v>197.005348871846</v>
      </c>
      <c r="KZ94" s="1">
        <v>33.6474120739563</v>
      </c>
      <c r="LA94" s="1">
        <v>63.7151361533194</v>
      </c>
      <c r="LB94" s="1">
        <v>94.7830737613252</v>
      </c>
      <c r="LC94" s="1">
        <v>61.8198574992685</v>
      </c>
      <c r="LD94" s="1">
        <v>57.5197628971483</v>
      </c>
      <c r="LE94" s="1">
        <v>181.113941261294</v>
      </c>
      <c r="LF94" s="1">
        <v>51.9340706803815</v>
      </c>
      <c r="LG94" s="1">
        <v>54.635355819192</v>
      </c>
      <c r="LH94" s="1">
        <v>55.9319284607723</v>
      </c>
      <c r="LI94" s="1">
        <v>21.5172213512307</v>
      </c>
      <c r="LJ94" s="1">
        <v>111.147143046061</v>
      </c>
      <c r="LK94" s="1">
        <v>289.024014660503</v>
      </c>
      <c r="LL94" s="1">
        <v>37.1923327490433</v>
      </c>
      <c r="LM94" s="1">
        <v>110.572458500691</v>
      </c>
      <c r="LN94" s="1">
        <v>361.593945884346</v>
      </c>
      <c r="LO94" s="1">
        <v>46.0563098104189</v>
      </c>
      <c r="LP94" s="1">
        <v>363.124319541559</v>
      </c>
      <c r="LQ94" s="1">
        <v>89.8171116544125</v>
      </c>
      <c r="LR94" s="1">
        <v>26.6395237786429</v>
      </c>
      <c r="LS94" s="1">
        <v>39.7472934354689</v>
      </c>
      <c r="LT94" s="1">
        <v>16.5435206693872</v>
      </c>
      <c r="LU94" s="1">
        <v>15.7113628718738</v>
      </c>
      <c r="LV94" s="1">
        <v>12.6205966821386</v>
      </c>
      <c r="LW94" s="1">
        <v>39.5684975030723</v>
      </c>
      <c r="LX94" s="1">
        <v>22.6249928291856</v>
      </c>
      <c r="LZ94" s="1">
        <v>353.27953860576</v>
      </c>
      <c r="MA94" s="1">
        <v>33.4886483953473</v>
      </c>
      <c r="MB94" s="1">
        <v>16.7281836923493</v>
      </c>
      <c r="MC94" s="1">
        <v>6.83754854697508</v>
      </c>
      <c r="MD94" s="1">
        <v>6.50097863798895</v>
      </c>
      <c r="ME94" s="1">
        <v>12.1393742004253</v>
      </c>
      <c r="MF94" s="1">
        <v>9.5772128500536</v>
      </c>
      <c r="MG94" s="1">
        <v>22.8788402296476</v>
      </c>
      <c r="MH94" s="1">
        <v>42.0091659287042</v>
      </c>
      <c r="MI94" s="1">
        <v>11.5197461918665</v>
      </c>
      <c r="MJ94" s="1">
        <v>21.7590475536528</v>
      </c>
      <c r="MK94" s="1">
        <v>35.8556359512279</v>
      </c>
      <c r="ML94" s="1">
        <v>24.8667341594001</v>
      </c>
      <c r="MM94" s="1">
        <v>23.6667352379269</v>
      </c>
    </row>
    <row r="95">
      <c r="A95" s="1">
        <v>2021.0</v>
      </c>
      <c r="B95" s="1">
        <v>10.0</v>
      </c>
      <c r="C95" s="1">
        <v>142.718087133554</v>
      </c>
      <c r="D95" s="1">
        <v>96.1109547664012</v>
      </c>
      <c r="E95" s="1">
        <v>113.410899381013</v>
      </c>
      <c r="F95" s="1">
        <v>323.690368233635</v>
      </c>
      <c r="G95" s="1">
        <v>607.97261991955</v>
      </c>
      <c r="H95" s="1">
        <v>161.50039394234</v>
      </c>
      <c r="I95" s="1">
        <v>58.760532612715</v>
      </c>
      <c r="J95" s="1">
        <v>197.138283795595</v>
      </c>
      <c r="K95" s="1">
        <v>292.656429472424</v>
      </c>
      <c r="L95" s="1">
        <v>75.4675339009812</v>
      </c>
      <c r="M95" s="1">
        <v>74.1585276396463</v>
      </c>
      <c r="N95" s="1">
        <v>21.8418416762371</v>
      </c>
      <c r="O95" s="1">
        <v>50.9606076395485</v>
      </c>
      <c r="P95" s="1">
        <v>53.9109095353084</v>
      </c>
      <c r="Q95" s="1">
        <v>153.072500572945</v>
      </c>
      <c r="R95" s="1">
        <v>105.080000196184</v>
      </c>
      <c r="S95" s="1">
        <v>116.833031781544</v>
      </c>
      <c r="T95" s="1">
        <v>125.711834917148</v>
      </c>
      <c r="U95" s="1">
        <v>127.549188333953</v>
      </c>
      <c r="V95" s="1">
        <v>125.098456383647</v>
      </c>
      <c r="W95" s="1">
        <v>187.826868791271</v>
      </c>
      <c r="X95" s="1">
        <v>271.973768644875</v>
      </c>
      <c r="Y95" s="1">
        <v>247.072759393351</v>
      </c>
      <c r="Z95" s="1">
        <v>166.56436920166</v>
      </c>
      <c r="AA95" s="1">
        <v>297.838753974697</v>
      </c>
      <c r="AB95" s="1">
        <v>23.3016351151753</v>
      </c>
      <c r="AC95" s="1">
        <v>258.809067815366</v>
      </c>
      <c r="AD95" s="1">
        <v>36.9746571389459</v>
      </c>
      <c r="AE95" s="1">
        <v>165.02380952381</v>
      </c>
      <c r="AF95" s="1">
        <v>205.747804912008</v>
      </c>
      <c r="AG95" s="1">
        <v>200.23492936461</v>
      </c>
      <c r="AH95" s="1">
        <v>168.903926950496</v>
      </c>
      <c r="AI95" s="2">
        <v>1735.45809500558</v>
      </c>
      <c r="AJ95" s="1">
        <v>218.44976189023</v>
      </c>
      <c r="AK95" s="1">
        <v>41.8995267555272</v>
      </c>
      <c r="AL95" s="1">
        <v>74.2639363340871</v>
      </c>
      <c r="AM95" s="1">
        <v>97.945813621193</v>
      </c>
      <c r="AN95" s="1">
        <v>225.375885890882</v>
      </c>
      <c r="AO95" s="1">
        <v>25.8529324220703</v>
      </c>
      <c r="AP95" s="1">
        <v>64.6497496656871</v>
      </c>
      <c r="AQ95" s="1">
        <v>276.167380923317</v>
      </c>
      <c r="AR95" s="1">
        <v>50.9733928843705</v>
      </c>
      <c r="AS95" s="2">
        <v>2429.59713309728</v>
      </c>
      <c r="AT95" s="1">
        <v>810.426315828706</v>
      </c>
      <c r="AU95" s="1">
        <v>51.1157747708193</v>
      </c>
      <c r="AV95" s="1">
        <v>283.331427437919</v>
      </c>
      <c r="AW95" s="1">
        <v>43.4230954306466</v>
      </c>
      <c r="AX95" s="1">
        <v>38.3814937670308</v>
      </c>
      <c r="AY95" s="1">
        <v>96.3143469572467</v>
      </c>
      <c r="AZ95" s="1">
        <v>62.7737925564875</v>
      </c>
      <c r="BA95" s="1">
        <v>28.870914289153</v>
      </c>
      <c r="BB95" s="1">
        <v>44.8596854712259</v>
      </c>
      <c r="BC95" s="1">
        <v>184.324806376282</v>
      </c>
      <c r="BD95" s="1">
        <v>174.229459780623</v>
      </c>
      <c r="BE95" s="1">
        <v>100.981190817697</v>
      </c>
      <c r="BF95" s="1">
        <v>148.377460632334</v>
      </c>
      <c r="BG95" s="1">
        <v>23.5021428153628</v>
      </c>
      <c r="BH95" s="1">
        <v>56.0713377426829</v>
      </c>
      <c r="BI95" s="1">
        <v>86.1246146009764</v>
      </c>
      <c r="BJ95" s="1">
        <v>196.45077081348</v>
      </c>
      <c r="BK95" s="1">
        <v>109.499734383326</v>
      </c>
      <c r="BL95" s="1">
        <v>69.7247777849148</v>
      </c>
      <c r="BM95" s="1">
        <v>146.457145342571</v>
      </c>
      <c r="BN95" s="1">
        <v>49.4525455351775</v>
      </c>
      <c r="BO95" s="1">
        <v>178.043668449895</v>
      </c>
      <c r="BP95" s="1">
        <v>36.2828571682884</v>
      </c>
      <c r="BQ95" s="1">
        <v>217.02589713578</v>
      </c>
      <c r="BR95" s="1">
        <v>54.5678411409326</v>
      </c>
      <c r="BS95" s="1">
        <v>23.9296950116973</v>
      </c>
      <c r="BT95" s="1">
        <v>155.469449947468</v>
      </c>
      <c r="BU95" s="1">
        <v>65.4882959620263</v>
      </c>
      <c r="BV95" s="1">
        <v>442.792327548725</v>
      </c>
      <c r="BW95" s="1">
        <v>37.1346139603217</v>
      </c>
      <c r="BX95" s="1">
        <v>283.620145797615</v>
      </c>
      <c r="BY95" s="1">
        <v>49.9691191723718</v>
      </c>
      <c r="BZ95" s="1">
        <v>32.1724771776891</v>
      </c>
      <c r="CA95" s="1">
        <v>95.6163646242616</v>
      </c>
      <c r="CB95" s="1">
        <v>73.1684421160862</v>
      </c>
      <c r="CC95" s="1">
        <v>76.4923196598806</v>
      </c>
      <c r="CD95" s="1">
        <v>96.3202995113277</v>
      </c>
      <c r="CE95" s="1">
        <v>64.2064847887057</v>
      </c>
      <c r="CF95" s="1">
        <v>41.0986168045223</v>
      </c>
      <c r="CG95" s="1">
        <v>324.692725618981</v>
      </c>
      <c r="CH95" s="1">
        <v>116.574138254553</v>
      </c>
      <c r="CI95" s="1">
        <v>203.229344952033</v>
      </c>
      <c r="CJ95" s="1">
        <v>134.472892673215</v>
      </c>
      <c r="CK95" s="1">
        <v>83.6884049859431</v>
      </c>
      <c r="CL95" s="1">
        <v>266.226391170372</v>
      </c>
      <c r="CM95" s="1">
        <v>170.805643146115</v>
      </c>
      <c r="CN95" s="1">
        <v>100.529285067604</v>
      </c>
      <c r="CO95" s="1">
        <v>156.289128452369</v>
      </c>
      <c r="CP95" s="1">
        <v>133.708274787969</v>
      </c>
      <c r="CQ95" s="1">
        <v>102.627234735018</v>
      </c>
      <c r="CR95" s="1">
        <v>88.8148253520513</v>
      </c>
      <c r="CS95" s="1">
        <v>113.031904674712</v>
      </c>
      <c r="CT95" s="1">
        <v>32.8044942430465</v>
      </c>
      <c r="CU95" s="1">
        <v>136.789790208044</v>
      </c>
      <c r="CV95" s="1">
        <v>69.9875114551676</v>
      </c>
      <c r="CW95" s="1">
        <v>209.968382752442</v>
      </c>
      <c r="CX95" s="1">
        <v>66.6469346955184</v>
      </c>
      <c r="CY95" s="1">
        <v>256.904590980134</v>
      </c>
      <c r="CZ95" s="1">
        <v>50.5202088739771</v>
      </c>
      <c r="DA95" s="1">
        <v>301.670013753407</v>
      </c>
      <c r="DB95" s="1">
        <v>94.7563639441347</v>
      </c>
      <c r="DC95" s="1">
        <v>89.1164370278559</v>
      </c>
      <c r="DD95" s="1">
        <v>75.0650167246651</v>
      </c>
      <c r="DE95" s="1">
        <v>74.5231222814006</v>
      </c>
      <c r="DF95" s="1">
        <v>75.7043287616963</v>
      </c>
      <c r="DG95" s="1">
        <v>148.802541815749</v>
      </c>
      <c r="DH95" s="1">
        <v>43.5412013786677</v>
      </c>
      <c r="DI95" s="1">
        <v>112.52095249721</v>
      </c>
      <c r="DJ95" s="1">
        <v>31.7521201959139</v>
      </c>
      <c r="DK95" s="1">
        <v>113.619247213059</v>
      </c>
      <c r="DL95" s="1">
        <v>167.391666230701</v>
      </c>
      <c r="DM95" s="1">
        <v>12.6159825067656</v>
      </c>
      <c r="DN95" s="1">
        <v>50.1285999739699</v>
      </c>
      <c r="DO95" s="1">
        <v>34.515576427163</v>
      </c>
      <c r="DP95" s="1">
        <v>213.642834560442</v>
      </c>
      <c r="DQ95" s="1">
        <v>32.1380642708836</v>
      </c>
      <c r="DR95" s="1">
        <v>204.188333057222</v>
      </c>
      <c r="DS95" s="1">
        <v>111.268855888111</v>
      </c>
      <c r="DT95" s="1">
        <v>38.7479155700942</v>
      </c>
      <c r="DU95" s="1">
        <v>83.3485060106397</v>
      </c>
      <c r="DV95" s="1">
        <v>40.0328695294589</v>
      </c>
      <c r="DW95" s="1">
        <v>189.639302585404</v>
      </c>
      <c r="DX95" s="1">
        <v>64.1457171668641</v>
      </c>
      <c r="DY95" s="1">
        <v>59.0590829089506</v>
      </c>
      <c r="DZ95" s="1">
        <v>55.6324519995131</v>
      </c>
      <c r="EA95" s="1">
        <v>33.5428957590782</v>
      </c>
      <c r="EB95" s="1">
        <v>55.1135050623645</v>
      </c>
      <c r="EC95" s="1">
        <v>139.362714854654</v>
      </c>
      <c r="ED95" s="1">
        <v>117.401967011518</v>
      </c>
      <c r="EE95" s="1">
        <v>144.758876493469</v>
      </c>
      <c r="EF95" s="1">
        <v>366.556651136912</v>
      </c>
      <c r="EG95" s="1">
        <v>409.300443581462</v>
      </c>
      <c r="EH95" s="1">
        <v>23.477580893996</v>
      </c>
      <c r="EI95" s="1">
        <v>78.8393578233248</v>
      </c>
      <c r="EJ95" s="1">
        <v>13.8164193409159</v>
      </c>
      <c r="EK95" s="1">
        <v>322.26320187732</v>
      </c>
      <c r="EL95" s="1">
        <v>83.3904670595592</v>
      </c>
      <c r="EM95" s="1">
        <v>67.6312205468354</v>
      </c>
      <c r="EN95" s="1">
        <v>203.630264935923</v>
      </c>
      <c r="EO95" s="1">
        <v>25.7739521687932</v>
      </c>
      <c r="EP95" s="1">
        <v>38.0673970857464</v>
      </c>
      <c r="EQ95" s="1">
        <v>14.5772206146605</v>
      </c>
      <c r="ER95" s="1">
        <v>166.078772597138</v>
      </c>
      <c r="ES95" s="1">
        <v>419.90270469092</v>
      </c>
      <c r="ET95" s="1">
        <v>113.548265958452</v>
      </c>
      <c r="EU95" s="1">
        <v>122.349367726748</v>
      </c>
      <c r="EV95" s="1">
        <v>130.768656395305</v>
      </c>
      <c r="EW95" s="1">
        <v>48.3857554330554</v>
      </c>
      <c r="EX95" s="1">
        <v>550.175615070288</v>
      </c>
      <c r="EY95" s="1">
        <v>45.9877687049265</v>
      </c>
      <c r="EZ95" s="1">
        <v>33.0370393947737</v>
      </c>
      <c r="FA95" s="1">
        <v>52.1176366098338</v>
      </c>
      <c r="FB95" s="1">
        <v>39.2054349048891</v>
      </c>
      <c r="FC95" s="1">
        <v>336.799682617188</v>
      </c>
      <c r="FD95" s="1">
        <v>202.904801425612</v>
      </c>
      <c r="FE95" s="1">
        <v>21.6028321793565</v>
      </c>
      <c r="FF95" s="1">
        <v>65.9618681527659</v>
      </c>
      <c r="FG95" s="1">
        <v>147.205607768518</v>
      </c>
      <c r="FH95" s="1">
        <v>26.0976876978564</v>
      </c>
      <c r="FI95" s="1">
        <v>153.75980939063</v>
      </c>
      <c r="FJ95" s="1">
        <v>52.2931129197085</v>
      </c>
      <c r="FK95" s="1">
        <v>19.5813990670923</v>
      </c>
      <c r="FL95" s="1">
        <v>19.3946283170842</v>
      </c>
      <c r="FM95" s="1">
        <v>322.983730564115</v>
      </c>
      <c r="FN95" s="1">
        <v>117.221936815525</v>
      </c>
      <c r="FO95" s="1">
        <v>14.4601532323735</v>
      </c>
      <c r="FP95" s="1">
        <v>134.238809313093</v>
      </c>
      <c r="FQ95" s="1">
        <v>49.217600000118</v>
      </c>
      <c r="FR95" s="1">
        <v>36.847721256361</v>
      </c>
      <c r="FS95" s="1">
        <v>56.0780386022579</v>
      </c>
      <c r="FT95" s="1">
        <v>89.8145307237524</v>
      </c>
      <c r="FU95" s="1">
        <v>231.001783512163</v>
      </c>
      <c r="FV95" s="1">
        <v>230.935887158983</v>
      </c>
      <c r="FW95" s="1">
        <v>325.5623214279</v>
      </c>
      <c r="FX95" s="1">
        <v>204.180763674383</v>
      </c>
      <c r="FY95" s="1">
        <v>47.4652411394578</v>
      </c>
      <c r="FZ95" s="1">
        <v>48.299237838731</v>
      </c>
      <c r="GA95" s="1">
        <v>78.1688872152159</v>
      </c>
      <c r="GB95" s="1">
        <v>344.063578003931</v>
      </c>
      <c r="GC95" s="1">
        <v>152.359180562941</v>
      </c>
      <c r="GD95" s="1">
        <v>55.6574732712344</v>
      </c>
      <c r="GE95" s="1">
        <v>225.891199321721</v>
      </c>
      <c r="GF95" s="1">
        <v>69.4762999535375</v>
      </c>
      <c r="GG95" s="1">
        <v>199.102420837402</v>
      </c>
      <c r="GH95" s="1">
        <v>362.001044235613</v>
      </c>
      <c r="GI95" s="1">
        <v>55.3733480441098</v>
      </c>
      <c r="GJ95" s="1">
        <v>112.663432199108</v>
      </c>
      <c r="GK95" s="1">
        <v>58.6040360348509</v>
      </c>
      <c r="GL95" s="1">
        <v>184.964999244327</v>
      </c>
      <c r="GM95" s="1">
        <v>74.9272140748779</v>
      </c>
      <c r="GN95" s="1">
        <v>154.499894683784</v>
      </c>
      <c r="GO95" s="1">
        <v>129.975675573901</v>
      </c>
      <c r="GP95" s="1">
        <v>43.4032143184117</v>
      </c>
      <c r="GQ95" s="1">
        <v>36.1189588580485</v>
      </c>
      <c r="GR95" s="1">
        <v>38.1356424121192</v>
      </c>
      <c r="GS95" s="1">
        <v>60.7687577222703</v>
      </c>
      <c r="GT95" s="1">
        <v>73.8020873162591</v>
      </c>
      <c r="GU95" s="1">
        <v>89.5465328028198</v>
      </c>
      <c r="GV95" s="1">
        <v>294.508647129177</v>
      </c>
      <c r="GW95" s="1">
        <v>232.147490569427</v>
      </c>
      <c r="GX95" s="1">
        <v>137.751277296532</v>
      </c>
      <c r="GY95" s="1">
        <v>67.5282060427747</v>
      </c>
      <c r="GZ95" s="1">
        <v>63.5225304028536</v>
      </c>
      <c r="HA95" s="1">
        <v>75.447910599674</v>
      </c>
      <c r="HB95" s="1">
        <v>49.8433187188774</v>
      </c>
      <c r="HC95" s="1">
        <v>640.711661202567</v>
      </c>
      <c r="HD95" s="1">
        <v>22.0123487537605</v>
      </c>
      <c r="HE95" s="1">
        <v>150.055021798196</v>
      </c>
      <c r="HF95" s="1">
        <v>366.367470876214</v>
      </c>
      <c r="HG95" s="1">
        <v>36.8664047586927</v>
      </c>
      <c r="HH95" s="1">
        <v>252.634446347805</v>
      </c>
      <c r="HI95" s="1">
        <v>83.995744015032</v>
      </c>
      <c r="HJ95" s="1">
        <v>106.336383126823</v>
      </c>
      <c r="HK95" s="1">
        <v>97.3939019299154</v>
      </c>
      <c r="HL95" s="1">
        <v>22.0040389350615</v>
      </c>
      <c r="HM95" s="1">
        <v>23.0635290219521</v>
      </c>
      <c r="HN95" s="1">
        <v>52.816538003776</v>
      </c>
      <c r="HO95" s="1">
        <v>65.8887629964627</v>
      </c>
      <c r="HP95" s="1">
        <v>90.3968492220909</v>
      </c>
      <c r="HQ95" s="1">
        <v>628.331429617746</v>
      </c>
      <c r="HR95" s="1">
        <v>31.8176474640346</v>
      </c>
      <c r="HS95" s="1">
        <v>109.323143052203</v>
      </c>
      <c r="HT95" s="1">
        <v>48.7236300753248</v>
      </c>
      <c r="HU95" s="1">
        <v>55.4341834164336</v>
      </c>
      <c r="HV95" s="1">
        <v>143.577687966183</v>
      </c>
      <c r="HW95" s="1">
        <v>36.1747233359981</v>
      </c>
      <c r="HX95" s="1">
        <v>60.6287909515144</v>
      </c>
      <c r="HY95" s="1">
        <v>130.027925118734</v>
      </c>
      <c r="HZ95" s="1">
        <v>88.3976017488106</v>
      </c>
      <c r="IA95" s="1">
        <v>281.055674208896</v>
      </c>
      <c r="IB95" s="1">
        <v>46.7371571423443</v>
      </c>
      <c r="IC95" s="1">
        <v>124.766500814861</v>
      </c>
      <c r="ID95" s="1">
        <v>81.3453392340626</v>
      </c>
      <c r="IE95" s="1">
        <v>180.891371176245</v>
      </c>
      <c r="IF95" s="1">
        <v>69.4226616053493</v>
      </c>
      <c r="IG95" s="1">
        <v>58.7917670832407</v>
      </c>
      <c r="IH95" s="1">
        <v>146.053224852578</v>
      </c>
      <c r="II95" s="1">
        <v>25.4705276200862</v>
      </c>
      <c r="IJ95" s="1">
        <v>94.5791307190716</v>
      </c>
      <c r="IK95" s="1">
        <v>270.486486620675</v>
      </c>
      <c r="IL95" s="1">
        <v>70.7550399579184</v>
      </c>
      <c r="IM95" s="1">
        <v>114.159516048432</v>
      </c>
      <c r="IN95" s="1">
        <v>120.60964762447</v>
      </c>
      <c r="IO95" s="1">
        <v>565.236668178013</v>
      </c>
      <c r="IP95" s="1">
        <v>19.7963390776367</v>
      </c>
      <c r="IQ95" s="1">
        <v>109.998969757266</v>
      </c>
      <c r="IR95" s="1">
        <v>290.801014114048</v>
      </c>
      <c r="IS95" s="1">
        <v>457.761967330768</v>
      </c>
      <c r="IT95" s="1">
        <v>105.445429026035</v>
      </c>
      <c r="IU95" s="1">
        <v>122.117645309941</v>
      </c>
      <c r="IV95" s="1">
        <v>104.346850655274</v>
      </c>
      <c r="IW95" s="1">
        <v>75.5861081741944</v>
      </c>
      <c r="IX95" s="1">
        <v>290.179846713092</v>
      </c>
      <c r="IY95" s="1">
        <v>110.128992301312</v>
      </c>
      <c r="IZ95" s="1">
        <v>30.7728750904592</v>
      </c>
      <c r="JA95" s="1">
        <v>196.720422436125</v>
      </c>
      <c r="JB95" s="1">
        <v>55.3209008753562</v>
      </c>
      <c r="JC95" s="1">
        <v>115.949386426224</v>
      </c>
      <c r="JD95" s="1">
        <v>429.435593952468</v>
      </c>
      <c r="JE95" s="1">
        <v>57.7711469275681</v>
      </c>
      <c r="JF95" s="1">
        <v>83.5763068226842</v>
      </c>
      <c r="JG95" s="1">
        <v>74.1778143653401</v>
      </c>
      <c r="JH95" s="1">
        <v>207.018698634111</v>
      </c>
      <c r="JI95" s="1">
        <v>162.143762490483</v>
      </c>
      <c r="JJ95" s="1">
        <v>257.302559597704</v>
      </c>
      <c r="JK95" s="1">
        <v>73.8868415516301</v>
      </c>
      <c r="JL95" s="1">
        <v>15.8658434704596</v>
      </c>
      <c r="JM95" s="1">
        <v>41.4695325318762</v>
      </c>
      <c r="JN95" s="1">
        <v>138.042226233389</v>
      </c>
      <c r="JO95" s="1">
        <v>223.107656019453</v>
      </c>
      <c r="JP95" s="1">
        <v>61.446548276924</v>
      </c>
      <c r="JQ95" s="1">
        <v>587.126535797184</v>
      </c>
      <c r="JR95" s="1">
        <v>34.7665461312443</v>
      </c>
      <c r="JS95" s="1">
        <v>174.819861768498</v>
      </c>
      <c r="JT95" s="1">
        <v>146.899886214093</v>
      </c>
      <c r="JU95" s="1">
        <v>72.4685108491008</v>
      </c>
      <c r="JV95" s="1">
        <v>176.67396712768</v>
      </c>
      <c r="JW95" s="1">
        <v>72.2421509951095</v>
      </c>
      <c r="JX95" s="1">
        <v>403.226177968698</v>
      </c>
      <c r="JY95" s="1">
        <v>207.236956212793</v>
      </c>
      <c r="JZ95" s="1">
        <v>170.740562477797</v>
      </c>
      <c r="KA95" s="1">
        <v>52.9016514297378</v>
      </c>
      <c r="KB95" s="1">
        <v>221.229837955574</v>
      </c>
      <c r="KC95" s="1">
        <v>70.2762401044144</v>
      </c>
      <c r="KD95" s="1">
        <v>174.342920428282</v>
      </c>
      <c r="KE95" s="1">
        <v>211.646905444917</v>
      </c>
      <c r="KF95" s="1">
        <v>181.8573815482</v>
      </c>
      <c r="KG95" s="1">
        <v>49.0405787938609</v>
      </c>
      <c r="KH95" s="1">
        <v>43.0214857119074</v>
      </c>
      <c r="KI95" s="1">
        <v>352.334286644345</v>
      </c>
      <c r="KJ95" s="1">
        <v>39.1443935572111</v>
      </c>
      <c r="KK95" s="1">
        <v>56.0047617412749</v>
      </c>
      <c r="KL95" s="1">
        <v>80.2180957592632</v>
      </c>
      <c r="KM95" s="1">
        <v>75.6073026057169</v>
      </c>
      <c r="KN95" s="1">
        <v>44.7755044875966</v>
      </c>
      <c r="KO95" s="1">
        <v>148.348759802865</v>
      </c>
      <c r="KP95" s="1">
        <v>24.0872819470853</v>
      </c>
      <c r="KQ95" s="1">
        <v>45.3493523941601</v>
      </c>
      <c r="KR95" s="1">
        <v>31.8301043652509</v>
      </c>
      <c r="KS95" s="1">
        <v>87.6437056454058</v>
      </c>
      <c r="KT95" s="1">
        <v>57.8707826354954</v>
      </c>
      <c r="KU95" s="1">
        <v>55.5227271919882</v>
      </c>
      <c r="KV95" s="1">
        <v>119.682374534061</v>
      </c>
      <c r="KW95" s="1">
        <v>117.325698483702</v>
      </c>
      <c r="KX95" s="1">
        <v>138.952512386729</v>
      </c>
      <c r="KY95" s="1">
        <v>196.687038537952</v>
      </c>
      <c r="KZ95" s="1">
        <v>33.2394609526953</v>
      </c>
      <c r="LA95" s="1">
        <v>72.2632112859698</v>
      </c>
      <c r="LB95" s="1">
        <v>100.109523620415</v>
      </c>
      <c r="LC95" s="1">
        <v>62.5491773842019</v>
      </c>
      <c r="LD95" s="1">
        <v>54.3187698354426</v>
      </c>
      <c r="LE95" s="1">
        <v>172.856425468936</v>
      </c>
      <c r="LF95" s="1">
        <v>56.480368633714</v>
      </c>
      <c r="LG95" s="1">
        <v>54.1933356628404</v>
      </c>
      <c r="LH95" s="1">
        <v>60.9864836348015</v>
      </c>
      <c r="LI95" s="1">
        <v>19.5629603093588</v>
      </c>
      <c r="LJ95" s="1">
        <v>107.312619163876</v>
      </c>
      <c r="LK95" s="1">
        <v>295.705335468421</v>
      </c>
      <c r="LL95" s="1">
        <v>38.8765711856015</v>
      </c>
      <c r="LM95" s="1">
        <v>108.12942204047</v>
      </c>
      <c r="LN95" s="1">
        <v>384.454618019191</v>
      </c>
      <c r="LO95" s="1">
        <v>46.7218878794648</v>
      </c>
      <c r="LP95" s="1">
        <v>327.682079834393</v>
      </c>
      <c r="LQ95" s="1">
        <v>87.3367584972005</v>
      </c>
      <c r="LR95" s="1">
        <v>25.1857142675491</v>
      </c>
      <c r="LS95" s="1">
        <v>39.3602024322401</v>
      </c>
      <c r="LT95" s="1">
        <v>15.9577838834977</v>
      </c>
      <c r="LU95" s="1">
        <v>17.9018555755909</v>
      </c>
      <c r="LV95" s="1">
        <v>13.9199399638102</v>
      </c>
      <c r="LW95" s="1">
        <v>41.6447188482678</v>
      </c>
      <c r="LX95" s="1">
        <v>24.3351094110689</v>
      </c>
      <c r="LZ95" s="1">
        <v>360.465942640759</v>
      </c>
      <c r="MA95" s="1">
        <v>33.3211059810624</v>
      </c>
      <c r="MB95" s="1">
        <v>16.1580830421544</v>
      </c>
      <c r="MC95" s="1">
        <v>7.66999691972704</v>
      </c>
      <c r="MD95" s="1">
        <v>6.84245853826861</v>
      </c>
      <c r="ME95" s="1">
        <v>11.8293421633865</v>
      </c>
      <c r="MF95" s="1">
        <v>10.8207203828319</v>
      </c>
      <c r="MG95" s="1">
        <v>22.3881288928597</v>
      </c>
      <c r="MH95" s="1">
        <v>36.9036670890424</v>
      </c>
      <c r="MI95" s="1">
        <v>11.3340845864074</v>
      </c>
      <c r="MJ95" s="1">
        <v>20.8307142711821</v>
      </c>
      <c r="MK95" s="1">
        <v>34.7516088217238</v>
      </c>
      <c r="ML95" s="1">
        <v>24.7550319157183</v>
      </c>
      <c r="MM95" s="1">
        <v>28.1813041259944</v>
      </c>
    </row>
    <row r="96">
      <c r="A96" s="1">
        <v>2021.0</v>
      </c>
      <c r="B96" s="1">
        <v>11.0</v>
      </c>
      <c r="C96" s="1">
        <v>151.407911713685</v>
      </c>
      <c r="D96" s="1">
        <v>103.215171804403</v>
      </c>
      <c r="E96" s="1">
        <v>119.837450045152</v>
      </c>
      <c r="F96" s="1">
        <v>349.067944279978</v>
      </c>
      <c r="G96" s="1">
        <v>664.128808884394</v>
      </c>
      <c r="H96" s="1">
        <v>172.590058349446</v>
      </c>
      <c r="I96" s="1">
        <v>60.1775441577207</v>
      </c>
      <c r="J96" s="1">
        <v>216.236857738067</v>
      </c>
      <c r="K96" s="1">
        <v>310.091664995466</v>
      </c>
      <c r="L96" s="1">
        <v>76.8409826834413</v>
      </c>
      <c r="M96" s="1">
        <v>74.4679880037177</v>
      </c>
      <c r="N96" s="1">
        <v>22.3003861803058</v>
      </c>
      <c r="O96" s="1">
        <v>52.150651704535</v>
      </c>
      <c r="P96" s="1">
        <v>53.8401615529733</v>
      </c>
      <c r="Q96" s="1">
        <v>151.859717553685</v>
      </c>
      <c r="R96" s="1">
        <v>110.032143002465</v>
      </c>
      <c r="S96" s="1">
        <v>106.677869302629</v>
      </c>
      <c r="T96" s="1">
        <v>126.686997629574</v>
      </c>
      <c r="U96" s="1">
        <v>146.250823134491</v>
      </c>
      <c r="V96" s="1">
        <v>137.218002608699</v>
      </c>
      <c r="W96" s="1">
        <v>188.87715234331</v>
      </c>
      <c r="X96" s="1">
        <v>289.376076282737</v>
      </c>
      <c r="Y96" s="1">
        <v>244.834792897106</v>
      </c>
      <c r="Z96" s="1">
        <v>175.905059087844</v>
      </c>
      <c r="AA96" s="1">
        <v>291.276950871928</v>
      </c>
      <c r="AB96" s="1">
        <v>25.8764024109951</v>
      </c>
      <c r="AC96" s="1">
        <v>278.256935483048</v>
      </c>
      <c r="AD96" s="1">
        <v>39.8422136377431</v>
      </c>
      <c r="AE96" s="1">
        <v>172.667857942127</v>
      </c>
      <c r="AF96" s="1">
        <v>215.423192610031</v>
      </c>
      <c r="AG96" s="1">
        <v>209.219363365752</v>
      </c>
      <c r="AH96" s="1">
        <v>167.021224289872</v>
      </c>
      <c r="AI96" s="2">
        <v>1850.86000279018</v>
      </c>
      <c r="AJ96" s="1">
        <v>216.152858552479</v>
      </c>
      <c r="AK96" s="1">
        <v>43.1484712712138</v>
      </c>
      <c r="AL96" s="1">
        <v>72.7351477176609</v>
      </c>
      <c r="AM96" s="1">
        <v>110.354438811142</v>
      </c>
      <c r="AN96" s="1">
        <v>227.565189282603</v>
      </c>
      <c r="AO96" s="1">
        <v>30.119328232018</v>
      </c>
      <c r="AP96" s="1">
        <v>68.580421545826</v>
      </c>
      <c r="AQ96" s="1">
        <v>262.971429007394</v>
      </c>
      <c r="AR96" s="1">
        <v>53.0592936282963</v>
      </c>
      <c r="AS96" s="2">
        <v>2390.40859222338</v>
      </c>
      <c r="AT96" s="1">
        <v>865.641028521649</v>
      </c>
      <c r="AU96" s="1">
        <v>51.431504692996</v>
      </c>
      <c r="AV96" s="1">
        <v>285.066664922805</v>
      </c>
      <c r="AW96" s="1">
        <v>41.5899997892834</v>
      </c>
      <c r="AX96" s="1">
        <v>39.3648624118932</v>
      </c>
      <c r="AY96" s="1">
        <v>97.3860840634327</v>
      </c>
      <c r="AZ96" s="1">
        <v>59.910258714659</v>
      </c>
      <c r="BA96" s="1">
        <v>27.8768275404546</v>
      </c>
      <c r="BB96" s="1">
        <v>45.346283502478</v>
      </c>
      <c r="BC96" s="1">
        <v>192.461367778279</v>
      </c>
      <c r="BD96" s="1">
        <v>181.633808296839</v>
      </c>
      <c r="BE96" s="1">
        <v>102.90428561256</v>
      </c>
      <c r="BF96" s="1">
        <v>155.570538354222</v>
      </c>
      <c r="BG96" s="1">
        <v>21.7716666630336</v>
      </c>
      <c r="BH96" s="1">
        <v>58.7743929358965</v>
      </c>
      <c r="BI96" s="1">
        <v>87.4645180760375</v>
      </c>
      <c r="BJ96" s="1">
        <v>202.052734813978</v>
      </c>
      <c r="BK96" s="1">
        <v>111.501768231791</v>
      </c>
      <c r="BL96" s="1">
        <v>71.6851819003611</v>
      </c>
      <c r="BM96" s="1">
        <v>151.529707003913</v>
      </c>
      <c r="BN96" s="1">
        <v>48.0036968482644</v>
      </c>
      <c r="BO96" s="1">
        <v>190.984070043603</v>
      </c>
      <c r="BP96" s="1">
        <v>35.52449517023</v>
      </c>
      <c r="BQ96" s="1">
        <v>213.885328072425</v>
      </c>
      <c r="BR96" s="1">
        <v>55.0032733988399</v>
      </c>
      <c r="BS96" s="1">
        <v>24.4173218439054</v>
      </c>
      <c r="BT96" s="1">
        <v>144.189773096637</v>
      </c>
      <c r="BU96" s="1">
        <v>65.0068665703067</v>
      </c>
      <c r="BV96" s="1">
        <v>500.388285727357</v>
      </c>
      <c r="BW96" s="1">
        <v>37.0174529676377</v>
      </c>
      <c r="BX96" s="1">
        <v>299.571292160352</v>
      </c>
      <c r="BY96" s="1">
        <v>50.7767794115968</v>
      </c>
      <c r="BZ96" s="1">
        <v>34.1448688198339</v>
      </c>
      <c r="CA96" s="1">
        <v>101.840439223408</v>
      </c>
      <c r="CB96" s="1">
        <v>76.3910178960597</v>
      </c>
      <c r="CC96" s="1">
        <v>83.5720803315783</v>
      </c>
      <c r="CD96" s="1">
        <v>101.382716505777</v>
      </c>
      <c r="CE96" s="1">
        <v>64.6782260481545</v>
      </c>
      <c r="CF96" s="1">
        <v>40.2709159873582</v>
      </c>
      <c r="CG96" s="1">
        <v>339.742686675182</v>
      </c>
      <c r="CH96" s="1">
        <v>107.916173082922</v>
      </c>
      <c r="CI96" s="1">
        <v>212.779737903188</v>
      </c>
      <c r="CJ96" s="1">
        <v>138.063644254737</v>
      </c>
      <c r="CK96" s="1">
        <v>93.5931414898737</v>
      </c>
      <c r="CL96" s="1">
        <v>270.719995698504</v>
      </c>
      <c r="CM96" s="1">
        <v>159.576037348282</v>
      </c>
      <c r="CN96" s="1">
        <v>124.173571813674</v>
      </c>
      <c r="CO96" s="1">
        <v>166.021109340895</v>
      </c>
      <c r="CP96" s="1">
        <v>131.75478942689</v>
      </c>
      <c r="CQ96" s="1">
        <v>100.959972014679</v>
      </c>
      <c r="CR96" s="1">
        <v>88.7039169112036</v>
      </c>
      <c r="CS96" s="1">
        <v>103.47023827689</v>
      </c>
      <c r="CT96" s="1">
        <v>35.32081705135</v>
      </c>
      <c r="CU96" s="1">
        <v>134.008042663155</v>
      </c>
      <c r="CV96" s="1">
        <v>69.4017626756012</v>
      </c>
      <c r="CW96" s="1">
        <v>222.034265300398</v>
      </c>
      <c r="CX96" s="1">
        <v>69.6938525526237</v>
      </c>
      <c r="CY96" s="1">
        <v>276.546649240529</v>
      </c>
      <c r="CZ96" s="1">
        <v>56.0225288402512</v>
      </c>
      <c r="DA96" s="1">
        <v>327.527375557361</v>
      </c>
      <c r="DB96" s="1">
        <v>99.9826764983374</v>
      </c>
      <c r="DC96" s="1">
        <v>89.3094332888536</v>
      </c>
      <c r="DD96" s="1">
        <v>76.708973071799</v>
      </c>
      <c r="DE96" s="1">
        <v>75.7665075062967</v>
      </c>
      <c r="DF96" s="1">
        <v>74.2330426809532</v>
      </c>
      <c r="DG96" s="1">
        <v>162.095484521827</v>
      </c>
      <c r="DH96" s="1">
        <v>44.3940570946677</v>
      </c>
      <c r="DI96" s="1">
        <v>116.176666441418</v>
      </c>
      <c r="DJ96" s="1">
        <v>34.462151951121</v>
      </c>
      <c r="DK96" s="1">
        <v>121.96029122567</v>
      </c>
      <c r="DL96" s="1">
        <v>174.038095746722</v>
      </c>
      <c r="DM96" s="1">
        <v>15.9255189565445</v>
      </c>
      <c r="DN96" s="1">
        <v>55.1365323991103</v>
      </c>
      <c r="DO96" s="1">
        <v>36.8077103610486</v>
      </c>
      <c r="DP96" s="1">
        <v>229.432028403248</v>
      </c>
      <c r="DQ96" s="1">
        <v>34.33743542635</v>
      </c>
      <c r="DR96" s="1">
        <v>227.202856154669</v>
      </c>
      <c r="DS96" s="1">
        <v>103.302527416877</v>
      </c>
      <c r="DT96" s="1">
        <v>38.7472862041572</v>
      </c>
      <c r="DU96" s="1">
        <v>94.4915317318214</v>
      </c>
      <c r="DV96" s="1">
        <v>38.2727931256556</v>
      </c>
      <c r="DW96" s="1">
        <v>185.719819736979</v>
      </c>
      <c r="DX96" s="1">
        <v>64.089149621757</v>
      </c>
      <c r="DY96" s="1">
        <v>59.3172188029064</v>
      </c>
      <c r="DZ96" s="1">
        <v>56.7195816542217</v>
      </c>
      <c r="EA96" s="1">
        <v>34.5337029291067</v>
      </c>
      <c r="EB96" s="1">
        <v>58.7723419927831</v>
      </c>
      <c r="EC96" s="1">
        <v>146.468633223724</v>
      </c>
      <c r="ED96" s="1">
        <v>123.913168706339</v>
      </c>
      <c r="EE96" s="1">
        <v>132.245128234022</v>
      </c>
      <c r="EF96" s="1">
        <v>368.626007952067</v>
      </c>
      <c r="EG96" s="1">
        <v>468.394814293447</v>
      </c>
      <c r="EH96" s="1">
        <v>22.3427037159867</v>
      </c>
      <c r="EI96" s="1">
        <v>85.6881750202716</v>
      </c>
      <c r="EJ96" s="1">
        <v>13.7184419817014</v>
      </c>
      <c r="EK96" s="1">
        <v>355.706965051432</v>
      </c>
      <c r="EL96" s="1">
        <v>77.6729212084282</v>
      </c>
      <c r="EM96" s="1">
        <v>66.7179711137002</v>
      </c>
      <c r="EN96" s="1">
        <v>205.657221656957</v>
      </c>
      <c r="EO96" s="1">
        <v>28.8837039109051</v>
      </c>
      <c r="EP96" s="1">
        <v>39.1887974649339</v>
      </c>
      <c r="EQ96" s="1">
        <v>15.3038508448276</v>
      </c>
      <c r="ER96" s="1">
        <v>165.944254752273</v>
      </c>
      <c r="ES96" s="1">
        <v>432.29084529886</v>
      </c>
      <c r="ET96" s="1">
        <v>104.038111856523</v>
      </c>
      <c r="EU96" s="1">
        <v>128.94499208935</v>
      </c>
      <c r="EV96" s="1">
        <v>134.876752106541</v>
      </c>
      <c r="EW96" s="1">
        <v>46.4430295176994</v>
      </c>
      <c r="EX96" s="1">
        <v>626.563510184137</v>
      </c>
      <c r="EY96" s="1">
        <v>42.1877537952667</v>
      </c>
      <c r="EZ96" s="1">
        <v>31.3900378913231</v>
      </c>
      <c r="FA96" s="1">
        <v>58.4267721437951</v>
      </c>
      <c r="FB96" s="1">
        <v>41.3656862730132</v>
      </c>
      <c r="FC96" s="1">
        <v>352.65976242792</v>
      </c>
      <c r="FD96" s="1">
        <v>219.507586742067</v>
      </c>
      <c r="FE96" s="1">
        <v>21.8904697755237</v>
      </c>
      <c r="FF96" s="1">
        <v>71.3890299259691</v>
      </c>
      <c r="FG96" s="1">
        <v>148.275962717414</v>
      </c>
      <c r="FH96" s="1">
        <v>29.0100321737178</v>
      </c>
      <c r="FI96" s="1">
        <v>152.134835633805</v>
      </c>
      <c r="FJ96" s="1">
        <v>52.7139907945901</v>
      </c>
      <c r="FK96" s="1">
        <v>20.0150945095985</v>
      </c>
      <c r="FL96" s="1">
        <v>20.5217011540934</v>
      </c>
      <c r="FM96" s="1">
        <v>394.931387836029</v>
      </c>
      <c r="FN96" s="1">
        <v>118.738116900505</v>
      </c>
      <c r="FO96" s="1">
        <v>13.7930689623024</v>
      </c>
      <c r="FP96" s="1">
        <v>147.920713515509</v>
      </c>
      <c r="FQ96" s="1">
        <v>50.6587526989149</v>
      </c>
      <c r="FR96" s="1">
        <v>39.2521250924155</v>
      </c>
      <c r="FS96" s="1">
        <v>56.0145467074807</v>
      </c>
      <c r="FT96" s="1">
        <v>98.5812429692123</v>
      </c>
      <c r="FU96" s="1">
        <v>237.185533534267</v>
      </c>
      <c r="FV96" s="1">
        <v>252.342897850434</v>
      </c>
      <c r="FW96" s="1">
        <v>310.58207505507</v>
      </c>
      <c r="FX96" s="1">
        <v>226.59484439891</v>
      </c>
      <c r="FY96" s="1">
        <v>53.0876095929135</v>
      </c>
      <c r="FZ96" s="1">
        <v>45.828974862634</v>
      </c>
      <c r="GA96" s="1">
        <v>74.5486058485512</v>
      </c>
      <c r="GB96" s="1">
        <v>335.62857257644</v>
      </c>
      <c r="GC96" s="1">
        <v>154.144738912471</v>
      </c>
      <c r="GD96" s="1">
        <v>62.4849229911669</v>
      </c>
      <c r="GE96" s="1">
        <v>234.058064216059</v>
      </c>
      <c r="GF96" s="1">
        <v>77.5350588345926</v>
      </c>
      <c r="GG96" s="1">
        <v>217.397006173383</v>
      </c>
      <c r="GH96" s="1">
        <v>380.023633081003</v>
      </c>
      <c r="GI96" s="1">
        <v>57.0773297757276</v>
      </c>
      <c r="GJ96" s="1">
        <v>107.364853041159</v>
      </c>
      <c r="GK96" s="1">
        <v>57.2307587046398</v>
      </c>
      <c r="GL96" s="1">
        <v>176.628094991048</v>
      </c>
      <c r="GM96" s="1">
        <v>77.7226495720279</v>
      </c>
      <c r="GN96" s="1">
        <v>159.015384851762</v>
      </c>
      <c r="GO96" s="1">
        <v>131.148915649199</v>
      </c>
      <c r="GP96" s="1">
        <v>44.7874999273391</v>
      </c>
      <c r="GQ96" s="1">
        <v>33.9472445761714</v>
      </c>
      <c r="GR96" s="1">
        <v>34.7828667721938</v>
      </c>
      <c r="GS96" s="1">
        <v>59.5842698052185</v>
      </c>
      <c r="GT96" s="1">
        <v>75.5145675033278</v>
      </c>
      <c r="GU96" s="1">
        <v>89.5796295235048</v>
      </c>
      <c r="GV96" s="1">
        <v>327.118147304358</v>
      </c>
      <c r="GW96" s="1">
        <v>242.671265392673</v>
      </c>
      <c r="GX96" s="1">
        <v>141.173740360821</v>
      </c>
      <c r="GY96" s="1">
        <v>75.8947477617533</v>
      </c>
      <c r="GZ96" s="1">
        <v>66.607400019896</v>
      </c>
      <c r="HA96" s="1">
        <v>79.6382792118532</v>
      </c>
      <c r="HB96" s="1">
        <v>50.331330810497</v>
      </c>
      <c r="HC96" s="1">
        <v>669.443809872582</v>
      </c>
      <c r="HD96" s="1">
        <v>22.6546895307537</v>
      </c>
      <c r="HE96" s="1">
        <v>163.854034873067</v>
      </c>
      <c r="HF96" s="1">
        <v>340.04506319096</v>
      </c>
      <c r="HG96" s="1">
        <v>33.1704115313628</v>
      </c>
      <c r="HH96" s="1">
        <v>260.598083559706</v>
      </c>
      <c r="HI96" s="1">
        <v>82.6858750987591</v>
      </c>
      <c r="HJ96" s="1">
        <v>110.542060218961</v>
      </c>
      <c r="HK96" s="1">
        <v>107.112834278416</v>
      </c>
      <c r="HL96" s="1">
        <v>30.3260360833668</v>
      </c>
      <c r="HM96" s="1">
        <v>22.4694759173985</v>
      </c>
      <c r="HN96" s="1">
        <v>53.6002146984192</v>
      </c>
      <c r="HO96" s="1">
        <v>61.2161873177178</v>
      </c>
      <c r="HP96" s="1">
        <v>90.0406137664056</v>
      </c>
      <c r="HQ96" s="1">
        <v>639.727852957589</v>
      </c>
      <c r="HR96" s="1">
        <v>30.8705328203185</v>
      </c>
      <c r="HS96" s="1">
        <v>113.816507536788</v>
      </c>
      <c r="HT96" s="1">
        <v>51.1200356940107</v>
      </c>
      <c r="HU96" s="1">
        <v>56.6222314039757</v>
      </c>
      <c r="HV96" s="1">
        <v>148.879942942031</v>
      </c>
      <c r="HW96" s="1">
        <v>42.3688515690748</v>
      </c>
      <c r="HX96" s="1">
        <v>62.6084936890788</v>
      </c>
      <c r="HY96" s="1">
        <v>135.098348338402</v>
      </c>
      <c r="HZ96" s="1">
        <v>89.9493178604406</v>
      </c>
      <c r="IA96" s="1">
        <v>307.976634864212</v>
      </c>
      <c r="IB96" s="1">
        <v>49.2379947814619</v>
      </c>
      <c r="IC96" s="1">
        <v>136.688063733742</v>
      </c>
      <c r="ID96" s="1">
        <v>78.0044551489305</v>
      </c>
      <c r="IE96" s="1">
        <v>181.247832588152</v>
      </c>
      <c r="IF96" s="1">
        <v>72.3790552960804</v>
      </c>
      <c r="IG96" s="1">
        <v>56.664950255684</v>
      </c>
      <c r="IH96" s="1">
        <v>151.734200041788</v>
      </c>
      <c r="II96" s="1">
        <v>25.4961403982498</v>
      </c>
      <c r="IJ96" s="1">
        <v>94.0606822339528</v>
      </c>
      <c r="IK96" s="1">
        <v>283.85437748991</v>
      </c>
      <c r="IL96" s="1">
        <v>66.9062864244388</v>
      </c>
      <c r="IM96" s="1">
        <v>118.053390747069</v>
      </c>
      <c r="IN96" s="1">
        <v>156.121523764844</v>
      </c>
      <c r="IO96" s="1">
        <v>638.543815976098</v>
      </c>
      <c r="IP96" s="1">
        <v>21.0373551601075</v>
      </c>
      <c r="IQ96" s="1">
        <v>115.020599996309</v>
      </c>
      <c r="IR96" s="1">
        <v>320.555884048757</v>
      </c>
      <c r="IS96" s="1">
        <v>476.19313389811</v>
      </c>
      <c r="IT96" s="1">
        <v>111.226230238259</v>
      </c>
      <c r="IU96" s="1">
        <v>129.465918688984</v>
      </c>
      <c r="IV96" s="1">
        <v>104.424026932577</v>
      </c>
      <c r="IW96" s="1">
        <v>77.9237953749026</v>
      </c>
      <c r="IX96" s="1">
        <v>316.26336557178</v>
      </c>
      <c r="IY96" s="1">
        <v>115.312662508038</v>
      </c>
      <c r="IZ96" s="1">
        <v>30.1362652509977</v>
      </c>
      <c r="JA96" s="1">
        <v>197.486002816649</v>
      </c>
      <c r="JB96" s="1">
        <v>55.5274239820234</v>
      </c>
      <c r="JC96" s="1">
        <v>136.897033687208</v>
      </c>
      <c r="JD96" s="1">
        <v>447.957326892613</v>
      </c>
      <c r="JE96" s="1">
        <v>56.4289173319884</v>
      </c>
      <c r="JF96" s="1">
        <v>86.7619126379851</v>
      </c>
      <c r="JG96" s="1">
        <v>88.5729116314507</v>
      </c>
      <c r="JH96" s="1">
        <v>217.270495423946</v>
      </c>
      <c r="JI96" s="1">
        <v>168.345013012365</v>
      </c>
      <c r="JJ96" s="1">
        <v>254.085260431049</v>
      </c>
      <c r="JK96" s="1">
        <v>70.3830792119334</v>
      </c>
      <c r="JL96" s="1">
        <v>15.1195833240555</v>
      </c>
      <c r="JM96" s="1">
        <v>42.3467962121964</v>
      </c>
      <c r="JN96" s="1">
        <v>151.930047184412</v>
      </c>
      <c r="JO96" s="1">
        <v>234.045838767589</v>
      </c>
      <c r="JP96" s="1">
        <v>66.6904312605526</v>
      </c>
      <c r="JQ96" s="1">
        <v>628.774870485023</v>
      </c>
      <c r="JR96" s="1">
        <v>39.259276483581</v>
      </c>
      <c r="JS96" s="1">
        <v>186.315171680527</v>
      </c>
      <c r="JT96" s="1">
        <v>146.991573693491</v>
      </c>
      <c r="JU96" s="1">
        <v>74.3541862339803</v>
      </c>
      <c r="JV96" s="1">
        <v>175.003361030938</v>
      </c>
      <c r="JW96" s="1">
        <v>75.2517288310228</v>
      </c>
      <c r="JX96" s="1">
        <v>431.79423764097</v>
      </c>
      <c r="JY96" s="1">
        <v>223.725306822407</v>
      </c>
      <c r="JZ96" s="1">
        <v>185.590091766374</v>
      </c>
      <c r="KA96" s="1">
        <v>51.4939754605707</v>
      </c>
      <c r="KB96" s="1">
        <v>202.55207560702</v>
      </c>
      <c r="KC96" s="1">
        <v>67.1187625041666</v>
      </c>
      <c r="KD96" s="1">
        <v>193.850874274929</v>
      </c>
      <c r="KE96" s="1">
        <v>236.073334103539</v>
      </c>
      <c r="KF96" s="1">
        <v>187.533333188012</v>
      </c>
      <c r="KG96" s="1">
        <v>46.8350407563464</v>
      </c>
      <c r="KH96" s="1">
        <v>42.3352967282488</v>
      </c>
      <c r="KI96" s="1">
        <v>347.431666782924</v>
      </c>
      <c r="KJ96" s="1">
        <v>39.5142201933125</v>
      </c>
      <c r="KK96" s="1">
        <v>57.0809524172828</v>
      </c>
      <c r="KL96" s="1">
        <v>81.0071800181787</v>
      </c>
      <c r="KM96" s="1">
        <v>77.0266381130403</v>
      </c>
      <c r="KN96" s="1">
        <v>46.4942259366546</v>
      </c>
      <c r="KO96" s="1">
        <v>154.338261716311</v>
      </c>
      <c r="KP96" s="1">
        <v>23.9605744754685</v>
      </c>
      <c r="KQ96" s="1">
        <v>46.6864281888426</v>
      </c>
      <c r="KR96" s="1">
        <v>32.8858329772382</v>
      </c>
      <c r="KS96" s="1">
        <v>90.6015833847107</v>
      </c>
      <c r="KT96" s="1">
        <v>57.9213375521355</v>
      </c>
      <c r="KU96" s="1">
        <v>56.978333352862</v>
      </c>
      <c r="KV96" s="1">
        <v>123.965312274774</v>
      </c>
      <c r="KW96" s="1">
        <v>118.462396907417</v>
      </c>
      <c r="KX96" s="1">
        <v>126.517079619089</v>
      </c>
      <c r="KY96" s="1">
        <v>212.997460818433</v>
      </c>
      <c r="KZ96" s="1">
        <v>36.8220292438722</v>
      </c>
      <c r="LA96" s="1">
        <v>75.1699831780371</v>
      </c>
      <c r="LB96" s="1">
        <v>107.945310483697</v>
      </c>
      <c r="LC96" s="1">
        <v>66.1585287838314</v>
      </c>
      <c r="LD96" s="1">
        <v>51.2874701223332</v>
      </c>
      <c r="LE96" s="1">
        <v>190.039557019097</v>
      </c>
      <c r="LF96" s="1">
        <v>58.3313152111873</v>
      </c>
      <c r="LG96" s="1">
        <v>60.0389525475305</v>
      </c>
      <c r="LH96" s="1">
        <v>60.0959613316519</v>
      </c>
      <c r="LI96" s="1">
        <v>20.5190015352809</v>
      </c>
      <c r="LJ96" s="1">
        <v>99.8026186625163</v>
      </c>
      <c r="LK96" s="1">
        <v>305.442146030813</v>
      </c>
      <c r="LL96" s="1">
        <v>39.3571613659791</v>
      </c>
      <c r="LM96" s="1">
        <v>117.627025063402</v>
      </c>
      <c r="LN96" s="1">
        <v>408.695927120946</v>
      </c>
      <c r="LO96" s="1">
        <v>51.6378279267661</v>
      </c>
      <c r="LP96" s="1">
        <v>335.605393410341</v>
      </c>
      <c r="LQ96" s="1">
        <v>89.6685359232891</v>
      </c>
      <c r="LR96" s="1">
        <v>26.0673809051514</v>
      </c>
      <c r="LS96" s="1">
        <v>37.1094240509044</v>
      </c>
      <c r="LT96" s="1">
        <v>13.8996939125863</v>
      </c>
      <c r="LU96" s="1">
        <v>17.6698270448297</v>
      </c>
      <c r="LV96" s="1">
        <v>12.97380067686</v>
      </c>
      <c r="LW96" s="1">
        <v>38.7151216336093</v>
      </c>
      <c r="LX96" s="1">
        <v>23.1489211776789</v>
      </c>
      <c r="LZ96" s="1">
        <v>407.300896027865</v>
      </c>
      <c r="MA96" s="1">
        <v>30.8145778564054</v>
      </c>
      <c r="MB96" s="1">
        <v>15.5694622734648</v>
      </c>
      <c r="MC96" s="1">
        <v>6.76020447490759</v>
      </c>
      <c r="MD96" s="1">
        <v>7.32873474247368</v>
      </c>
      <c r="ME96" s="1">
        <v>11.9343392435554</v>
      </c>
      <c r="MF96" s="1">
        <v>12.0395517683005</v>
      </c>
      <c r="MG96" s="1">
        <v>22.1364824083661</v>
      </c>
      <c r="MH96" s="1">
        <v>44.1963737133458</v>
      </c>
      <c r="MI96" s="1">
        <v>12.4023586486761</v>
      </c>
      <c r="MJ96" s="1">
        <v>25.1969046365647</v>
      </c>
      <c r="MK96" s="1">
        <v>36.0968484264994</v>
      </c>
      <c r="ML96" s="1">
        <v>27.4595893372066</v>
      </c>
      <c r="MM96" s="1">
        <v>26.4005917175934</v>
      </c>
    </row>
    <row r="97">
      <c r="A97" s="1">
        <v>2021.0</v>
      </c>
      <c r="B97" s="1">
        <v>12.0</v>
      </c>
      <c r="C97" s="1">
        <v>170.560187025405</v>
      </c>
      <c r="D97" s="1">
        <v>112.695516992584</v>
      </c>
      <c r="E97" s="1">
        <v>127.266608966033</v>
      </c>
      <c r="F97" s="1">
        <v>370.22800288385</v>
      </c>
      <c r="G97" s="1">
        <v>604.84477372603</v>
      </c>
      <c r="H97" s="1">
        <v>168.179735961883</v>
      </c>
      <c r="I97" s="1">
        <v>59.8947999983112</v>
      </c>
      <c r="J97" s="1">
        <v>221.09974267751</v>
      </c>
      <c r="K97" s="1">
        <v>272.613862817938</v>
      </c>
      <c r="L97" s="1">
        <v>79.1603332380272</v>
      </c>
      <c r="M97" s="1">
        <v>76.2970354907067</v>
      </c>
      <c r="N97" s="1">
        <v>21.7001639214127</v>
      </c>
      <c r="O97" s="1">
        <v>53.0643086667374</v>
      </c>
      <c r="P97" s="1">
        <v>51.1761896071815</v>
      </c>
      <c r="Q97" s="1">
        <v>145.361472908512</v>
      </c>
      <c r="R97" s="1">
        <v>114.471363414418</v>
      </c>
      <c r="S97" s="1">
        <v>103.869625605942</v>
      </c>
      <c r="T97" s="1">
        <v>124.209858378643</v>
      </c>
      <c r="U97" s="1">
        <v>148.533836199177</v>
      </c>
      <c r="V97" s="1">
        <v>139.261690364666</v>
      </c>
      <c r="W97" s="1">
        <v>196.705634538834</v>
      </c>
      <c r="X97" s="1">
        <v>284.00391362883</v>
      </c>
      <c r="Y97" s="1">
        <v>251.387045903396</v>
      </c>
      <c r="Z97" s="1">
        <v>171.088250593706</v>
      </c>
      <c r="AA97" s="1">
        <v>289.153436870718</v>
      </c>
      <c r="AB97" s="1">
        <v>23.9067556324317</v>
      </c>
      <c r="AC97" s="1">
        <v>274.145727797948</v>
      </c>
      <c r="AD97" s="1">
        <v>40.6632028909656</v>
      </c>
      <c r="AE97" s="1">
        <v>163.267046494917</v>
      </c>
      <c r="AF97" s="1">
        <v>219.608579096418</v>
      </c>
      <c r="AG97" s="1">
        <v>200.457558497841</v>
      </c>
      <c r="AH97" s="1">
        <v>155.66140784683</v>
      </c>
      <c r="AI97" s="2">
        <v>1989.24226518111</v>
      </c>
      <c r="AJ97" s="1">
        <v>200.321364316073</v>
      </c>
      <c r="AK97" s="1">
        <v>40.9782055500983</v>
      </c>
      <c r="AL97" s="1">
        <v>76.4145506987677</v>
      </c>
      <c r="AM97" s="1">
        <v>88.6206342575347</v>
      </c>
      <c r="AN97" s="1">
        <v>231.91733536506</v>
      </c>
      <c r="AO97" s="1">
        <v>28.5111368377168</v>
      </c>
      <c r="AP97" s="1">
        <v>68.6555272834621</v>
      </c>
      <c r="AQ97" s="1">
        <v>233.857044219971</v>
      </c>
      <c r="AR97" s="1">
        <v>51.5529091330236</v>
      </c>
      <c r="AS97" s="2">
        <v>2238.62588002377</v>
      </c>
      <c r="AT97" s="1">
        <v>843.361639789902</v>
      </c>
      <c r="AU97" s="1">
        <v>52.5521522592294</v>
      </c>
      <c r="AV97" s="1">
        <v>290.345909812234</v>
      </c>
      <c r="AW97" s="1">
        <v>41.196136561307</v>
      </c>
      <c r="AX97" s="1">
        <v>37.4656001379891</v>
      </c>
      <c r="AY97" s="1">
        <v>95.2678665283456</v>
      </c>
      <c r="AZ97" s="1">
        <v>54.1298089368642</v>
      </c>
      <c r="BA97" s="1">
        <v>28.5734853783683</v>
      </c>
      <c r="BB97" s="1">
        <v>45.3923391121379</v>
      </c>
      <c r="BC97" s="1">
        <v>189.927216816672</v>
      </c>
      <c r="BD97" s="1">
        <v>180.390542092086</v>
      </c>
      <c r="BE97" s="1">
        <v>103.458181381226</v>
      </c>
      <c r="BF97" s="1">
        <v>168.292675784944</v>
      </c>
      <c r="BG97" s="1">
        <v>19.1004547205838</v>
      </c>
      <c r="BH97" s="1">
        <v>61.0886380599811</v>
      </c>
      <c r="BI97" s="1">
        <v>94.13067993773</v>
      </c>
      <c r="BJ97" s="1">
        <v>205.037215978859</v>
      </c>
      <c r="BK97" s="1">
        <v>105.810110648813</v>
      </c>
      <c r="BL97" s="1">
        <v>74.9212294957543</v>
      </c>
      <c r="BM97" s="1">
        <v>154.998606140675</v>
      </c>
      <c r="BN97" s="1">
        <v>45.1503811192045</v>
      </c>
      <c r="BO97" s="1">
        <v>195.32479333951</v>
      </c>
      <c r="BP97" s="1">
        <v>34.0043953548778</v>
      </c>
      <c r="BQ97" s="1">
        <v>199.775152940567</v>
      </c>
      <c r="BR97" s="1">
        <v>57.3997222186672</v>
      </c>
      <c r="BS97" s="1">
        <v>25.3666211137638</v>
      </c>
      <c r="BT97" s="1">
        <v>137.090537419672</v>
      </c>
      <c r="BU97" s="1">
        <v>63.9251026983226</v>
      </c>
      <c r="BV97" s="1">
        <v>525.048726804218</v>
      </c>
      <c r="BW97" s="1">
        <v>38.1621878711823</v>
      </c>
      <c r="BX97" s="1">
        <v>256.4602864031</v>
      </c>
      <c r="BY97" s="1">
        <v>54.0073992038954</v>
      </c>
      <c r="BZ97" s="1">
        <v>34.990980677628</v>
      </c>
      <c r="CA97" s="1">
        <v>102.700449249872</v>
      </c>
      <c r="CB97" s="1">
        <v>79.5913217401281</v>
      </c>
      <c r="CC97" s="1">
        <v>88.1622842428217</v>
      </c>
      <c r="CD97" s="1">
        <v>103.644800258739</v>
      </c>
      <c r="CE97" s="1">
        <v>66.2970626528995</v>
      </c>
      <c r="CF97" s="1">
        <v>37.0846886387662</v>
      </c>
      <c r="CG97" s="1">
        <v>335.536816315525</v>
      </c>
      <c r="CH97" s="1">
        <v>106.115123266797</v>
      </c>
      <c r="CI97" s="1">
        <v>213.411977562662</v>
      </c>
      <c r="CJ97" s="1">
        <v>153.843118849125</v>
      </c>
      <c r="CK97" s="1">
        <v>102.2088746903</v>
      </c>
      <c r="CL97" s="1">
        <v>278.538209910707</v>
      </c>
      <c r="CM97" s="1">
        <v>148.889084493567</v>
      </c>
      <c r="CN97" s="1">
        <v>138.100455197421</v>
      </c>
      <c r="CO97" s="1">
        <v>165.636644529098</v>
      </c>
      <c r="CP97" s="1">
        <v>130.873745007494</v>
      </c>
      <c r="CQ97" s="1">
        <v>104.688590951025</v>
      </c>
      <c r="CR97" s="1">
        <v>90.5176670320328</v>
      </c>
      <c r="CS97" s="1">
        <v>106.054999438199</v>
      </c>
      <c r="CT97" s="1">
        <v>35.3053918805318</v>
      </c>
      <c r="CU97" s="1">
        <v>126.408824634767</v>
      </c>
      <c r="CV97" s="1">
        <v>62.0090820002684</v>
      </c>
      <c r="CW97" s="1">
        <v>220.851960377364</v>
      </c>
      <c r="CX97" s="1">
        <v>74.5613625784696</v>
      </c>
      <c r="CY97" s="1">
        <v>281.984325415006</v>
      </c>
      <c r="CZ97" s="1">
        <v>58.4432029562694</v>
      </c>
      <c r="DA97" s="1">
        <v>338.773674640735</v>
      </c>
      <c r="DB97" s="1">
        <v>103.493800823566</v>
      </c>
      <c r="DC97" s="1">
        <v>85.7311150655356</v>
      </c>
      <c r="DD97" s="1">
        <v>74.1749973538007</v>
      </c>
      <c r="DE97" s="1">
        <v>77.3821807590951</v>
      </c>
      <c r="DF97" s="1">
        <v>78.3501415859797</v>
      </c>
      <c r="DG97" s="1">
        <v>159.908782388709</v>
      </c>
      <c r="DH97" s="1">
        <v>46.1751377657971</v>
      </c>
      <c r="DI97" s="1">
        <v>120.923409375277</v>
      </c>
      <c r="DJ97" s="1">
        <v>34.7212987116046</v>
      </c>
      <c r="DK97" s="1">
        <v>125.380373483502</v>
      </c>
      <c r="DL97" s="1">
        <v>168.463409423828</v>
      </c>
      <c r="DM97" s="1">
        <v>16.446694415626</v>
      </c>
      <c r="DN97" s="1">
        <v>57.8415247754274</v>
      </c>
      <c r="DO97" s="1">
        <v>37.0943400437803</v>
      </c>
      <c r="DP97" s="1">
        <v>231.89483494255</v>
      </c>
      <c r="DQ97" s="1">
        <v>35.3189035394343</v>
      </c>
      <c r="DR97" s="1">
        <v>233.41295485063</v>
      </c>
      <c r="DS97" s="1">
        <v>99.0879153071633</v>
      </c>
      <c r="DT97" s="1">
        <v>38.0630251727413</v>
      </c>
      <c r="DU97" s="1">
        <v>96.965012405806</v>
      </c>
      <c r="DV97" s="1">
        <v>35.0426992492396</v>
      </c>
      <c r="DW97" s="1">
        <v>188.61283881877</v>
      </c>
      <c r="DX97" s="1">
        <v>57.8895290112665</v>
      </c>
      <c r="DY97" s="1">
        <v>62.7595983258422</v>
      </c>
      <c r="DZ97" s="1">
        <v>59.0360356130594</v>
      </c>
      <c r="EA97" s="1">
        <v>33.8434258528592</v>
      </c>
      <c r="EB97" s="1">
        <v>56.8661076611084</v>
      </c>
      <c r="EC97" s="1">
        <v>144.614682607314</v>
      </c>
      <c r="ED97" s="1">
        <v>123.940277023504</v>
      </c>
      <c r="EE97" s="1">
        <v>124.974431387102</v>
      </c>
      <c r="EF97" s="1">
        <v>357.140974256768</v>
      </c>
      <c r="EG97" s="1">
        <v>488.78034296554</v>
      </c>
      <c r="EH97" s="1">
        <v>21.49721316287</v>
      </c>
      <c r="EI97" s="1">
        <v>86.9276409827818</v>
      </c>
      <c r="EJ97" s="1">
        <v>13.1109888526125</v>
      </c>
      <c r="EK97" s="1">
        <v>375.029195385531</v>
      </c>
      <c r="EL97" s="1">
        <v>72.813579645816</v>
      </c>
      <c r="EM97" s="1">
        <v>63.7627247085967</v>
      </c>
      <c r="EN97" s="1">
        <v>193.15491929605</v>
      </c>
      <c r="EO97" s="1">
        <v>33.3489783279143</v>
      </c>
      <c r="EP97" s="1">
        <v>42.0868608086569</v>
      </c>
      <c r="EQ97" s="1">
        <v>14.4384533121912</v>
      </c>
      <c r="ER97" s="1">
        <v>174.291258235304</v>
      </c>
      <c r="ES97" s="1">
        <v>438.529115864182</v>
      </c>
      <c r="ET97" s="1">
        <v>109.990191604345</v>
      </c>
      <c r="EU97" s="1">
        <v>128.796091873367</v>
      </c>
      <c r="EV97" s="1">
        <v>132.158869104665</v>
      </c>
      <c r="EW97" s="1">
        <v>47.1382685225151</v>
      </c>
      <c r="EX97" s="1">
        <v>635.186863998676</v>
      </c>
      <c r="EY97" s="1">
        <v>40.1086763919081</v>
      </c>
      <c r="EZ97" s="1">
        <v>32.4022019438635</v>
      </c>
      <c r="FA97" s="1">
        <v>59.3306507034056</v>
      </c>
      <c r="FB97" s="1">
        <v>43.9156341399377</v>
      </c>
      <c r="FC97" s="1">
        <v>342.803632562811</v>
      </c>
      <c r="FD97" s="1">
        <v>223.513645225784</v>
      </c>
      <c r="FE97" s="1">
        <v>19.9770477746553</v>
      </c>
      <c r="FF97" s="1">
        <v>72.9936320588386</v>
      </c>
      <c r="FG97" s="1">
        <v>152.741241677827</v>
      </c>
      <c r="FH97" s="1">
        <v>30.8641402977299</v>
      </c>
      <c r="FI97" s="1">
        <v>145.313157833477</v>
      </c>
      <c r="FJ97" s="1">
        <v>53.4373974688311</v>
      </c>
      <c r="FK97" s="1">
        <v>19.5422324547546</v>
      </c>
      <c r="FL97" s="1">
        <v>20.3262241725889</v>
      </c>
      <c r="FM97" s="1">
        <v>398.713945158288</v>
      </c>
      <c r="FN97" s="1">
        <v>123.567625826913</v>
      </c>
      <c r="FO97" s="1">
        <v>13.1488962924518</v>
      </c>
      <c r="FP97" s="1">
        <v>138.350907759233</v>
      </c>
      <c r="FQ97" s="1">
        <v>51.8642370565154</v>
      </c>
      <c r="FR97" s="1">
        <v>41.5567933495501</v>
      </c>
      <c r="FS97" s="1">
        <v>56.0558363858959</v>
      </c>
      <c r="FT97" s="1">
        <v>104.071415722367</v>
      </c>
      <c r="FU97" s="1">
        <v>248.614397894712</v>
      </c>
      <c r="FV97" s="1">
        <v>253.044091240381</v>
      </c>
      <c r="FW97" s="1">
        <v>317.456687518603</v>
      </c>
      <c r="FX97" s="1">
        <v>237.870336249887</v>
      </c>
      <c r="FY97" s="1">
        <v>59.7005850683076</v>
      </c>
      <c r="FZ97" s="1">
        <v>40.1283903718404</v>
      </c>
      <c r="GA97" s="1">
        <v>72.7810429850062</v>
      </c>
      <c r="GB97" s="1">
        <v>338.043071976778</v>
      </c>
      <c r="GC97" s="1">
        <v>152.716131369426</v>
      </c>
      <c r="GD97" s="1">
        <v>64.3854940159285</v>
      </c>
      <c r="GE97" s="1">
        <v>244.196888306487</v>
      </c>
      <c r="GF97" s="1">
        <v>81.2688917073625</v>
      </c>
      <c r="GG97" s="1">
        <v>229.380485742959</v>
      </c>
      <c r="GH97" s="1">
        <v>383.551490924531</v>
      </c>
      <c r="GI97" s="1">
        <v>58.5745410447158</v>
      </c>
      <c r="GJ97" s="1">
        <v>96.8841520837531</v>
      </c>
      <c r="GK97" s="1">
        <v>55.305479185592</v>
      </c>
      <c r="GL97" s="1">
        <v>173.98818137429</v>
      </c>
      <c r="GM97" s="1">
        <v>85.9868122500594</v>
      </c>
      <c r="GN97" s="1">
        <v>163.446170765168</v>
      </c>
      <c r="GO97" s="1">
        <v>128.135622845634</v>
      </c>
      <c r="GP97" s="1">
        <v>45.1513636328957</v>
      </c>
      <c r="GQ97" s="1">
        <v>35.3157624355288</v>
      </c>
      <c r="GR97" s="1">
        <v>34.5188526722976</v>
      </c>
      <c r="GS97" s="1">
        <v>58.816823314474</v>
      </c>
      <c r="GT97" s="1">
        <v>68.4327358554016</v>
      </c>
      <c r="GU97" s="1">
        <v>88.7717333848525</v>
      </c>
      <c r="GV97" s="1">
        <v>324.389219716313</v>
      </c>
      <c r="GW97" s="1">
        <v>250.8445815866</v>
      </c>
      <c r="GX97" s="1">
        <v>136.545958144529</v>
      </c>
      <c r="GY97" s="1">
        <v>85.5143357755654</v>
      </c>
      <c r="GZ97" s="1">
        <v>65.1809918135452</v>
      </c>
      <c r="HA97" s="1">
        <v>83.7731010518188</v>
      </c>
      <c r="HB97" s="1">
        <v>51.6354714265697</v>
      </c>
      <c r="HC97" s="1">
        <v>610.026364413174</v>
      </c>
      <c r="HD97" s="1">
        <v>23.7217219048751</v>
      </c>
      <c r="HE97" s="1">
        <v>160.325562573134</v>
      </c>
      <c r="HF97" s="1">
        <v>355.227065664784</v>
      </c>
      <c r="HG97" s="1">
        <v>36.1693383512456</v>
      </c>
      <c r="HH97" s="1">
        <v>267.785235899735</v>
      </c>
      <c r="HI97" s="1">
        <v>83.0430840772554</v>
      </c>
      <c r="HJ97" s="1">
        <v>106.866617131626</v>
      </c>
      <c r="HK97" s="1">
        <v>107.649774463503</v>
      </c>
      <c r="HL97" s="1">
        <v>29.9770769612853</v>
      </c>
      <c r="HM97" s="1">
        <v>21.1773032822561</v>
      </c>
      <c r="HN97" s="1">
        <v>50.4218823955754</v>
      </c>
      <c r="HO97" s="1">
        <v>64.1128145791386</v>
      </c>
      <c r="HP97" s="1">
        <v>88.651909672333</v>
      </c>
      <c r="HQ97" s="1">
        <v>677.635678378018</v>
      </c>
      <c r="HR97" s="1">
        <v>28.2249830742162</v>
      </c>
      <c r="HS97" s="1">
        <v>116.384334458574</v>
      </c>
      <c r="HT97" s="1">
        <v>50.1654743923324</v>
      </c>
      <c r="HU97" s="1">
        <v>58.1459025458508</v>
      </c>
      <c r="HV97" s="1">
        <v>154.545618589856</v>
      </c>
      <c r="HW97" s="1">
        <v>48.3435886611305</v>
      </c>
      <c r="HX97" s="1">
        <v>64.0242338883832</v>
      </c>
      <c r="HY97" s="1">
        <v>144.452796777918</v>
      </c>
      <c r="HZ97" s="1">
        <v>95.2834434867648</v>
      </c>
      <c r="IA97" s="1">
        <v>297.898552470089</v>
      </c>
      <c r="IB97" s="1">
        <v>52.7142852650541</v>
      </c>
      <c r="IC97" s="1">
        <v>147.336259058298</v>
      </c>
      <c r="ID97" s="1">
        <v>77.7831310960697</v>
      </c>
      <c r="IE97" s="1">
        <v>175.98431597792</v>
      </c>
      <c r="IF97" s="1">
        <v>69.4323163588001</v>
      </c>
      <c r="IG97" s="1">
        <v>58.8841652831992</v>
      </c>
      <c r="IH97" s="1">
        <v>155.658929582545</v>
      </c>
      <c r="II97" s="1">
        <v>26.2135728039962</v>
      </c>
      <c r="IJ97" s="1">
        <v>91.9440444682987</v>
      </c>
      <c r="IK97" s="1">
        <v>305.702183453522</v>
      </c>
      <c r="IL97" s="1">
        <v>63.9704429260487</v>
      </c>
      <c r="IM97" s="1">
        <v>112.13288188927</v>
      </c>
      <c r="IN97" s="1">
        <v>169.627301310915</v>
      </c>
      <c r="IO97" s="1">
        <v>637.41977483576</v>
      </c>
      <c r="IP97" s="1">
        <v>19.3173730262677</v>
      </c>
      <c r="IQ97" s="1">
        <v>108.900392147215</v>
      </c>
      <c r="IR97" s="1">
        <v>326.982335457031</v>
      </c>
      <c r="IS97" s="1">
        <v>467.013172556228</v>
      </c>
      <c r="IT97" s="1">
        <v>106.831807822235</v>
      </c>
      <c r="IU97" s="1">
        <v>130.299782494113</v>
      </c>
      <c r="IV97" s="1">
        <v>105.724911270876</v>
      </c>
      <c r="IW97" s="1">
        <v>78.6900941599291</v>
      </c>
      <c r="IX97" s="1">
        <v>333.436839338001</v>
      </c>
      <c r="IY97" s="1">
        <v>120.721808028375</v>
      </c>
      <c r="IZ97" s="1">
        <v>28.0412250203512</v>
      </c>
      <c r="JA97" s="1">
        <v>196.414818144165</v>
      </c>
      <c r="JB97" s="1">
        <v>58.5999953643971</v>
      </c>
      <c r="JC97" s="1">
        <v>129.060250303345</v>
      </c>
      <c r="JD97" s="1">
        <v>457.470338508621</v>
      </c>
      <c r="JE97" s="1">
        <v>57.6204315627338</v>
      </c>
      <c r="JF97" s="1">
        <v>82.8737305028782</v>
      </c>
      <c r="JG97" s="1">
        <v>95.3778554599507</v>
      </c>
      <c r="JH97" s="1">
        <v>228.2344697632</v>
      </c>
      <c r="JI97" s="1">
        <v>167.269966554006</v>
      </c>
      <c r="JJ97" s="1">
        <v>249.291733532257</v>
      </c>
      <c r="JK97" s="1">
        <v>67.9946094710433</v>
      </c>
      <c r="JL97" s="1">
        <v>14.4749244479689</v>
      </c>
      <c r="JM97" s="1">
        <v>41.6726253920776</v>
      </c>
      <c r="JN97" s="1">
        <v>151.257863036316</v>
      </c>
      <c r="JO97" s="1">
        <v>214.323601281752</v>
      </c>
      <c r="JP97" s="1">
        <v>69.978852019598</v>
      </c>
      <c r="JQ97" s="1">
        <v>641.007749981784</v>
      </c>
      <c r="JR97" s="1">
        <v>37.6872366957162</v>
      </c>
      <c r="JS97" s="1">
        <v>172.163747761657</v>
      </c>
      <c r="JT97" s="1">
        <v>145.094360747558</v>
      </c>
      <c r="JU97" s="1">
        <v>77.0291179242488</v>
      </c>
      <c r="JV97" s="1">
        <v>175.565878262548</v>
      </c>
      <c r="JW97" s="1">
        <v>74.3746800937879</v>
      </c>
      <c r="JX97" s="1">
        <v>460.203296038957</v>
      </c>
      <c r="JY97" s="1">
        <v>228.302611865328</v>
      </c>
      <c r="JZ97" s="1">
        <v>183.888416242024</v>
      </c>
      <c r="KA97" s="1">
        <v>48.8062028911505</v>
      </c>
      <c r="KB97" s="1">
        <v>205.508795084948</v>
      </c>
      <c r="KC97" s="1">
        <v>64.2655255752528</v>
      </c>
      <c r="KD97" s="1">
        <v>197.437904991434</v>
      </c>
      <c r="KE97" s="1">
        <v>244.581816586581</v>
      </c>
      <c r="KF97" s="1">
        <v>212.751136779785</v>
      </c>
      <c r="KG97" s="1">
        <v>43.4941098349596</v>
      </c>
      <c r="KH97" s="1">
        <v>41.9653775011582</v>
      </c>
      <c r="KI97" s="1">
        <v>349.886135448109</v>
      </c>
      <c r="KJ97" s="1">
        <v>40.46204622291</v>
      </c>
      <c r="KK97" s="1">
        <v>59.0772730220448</v>
      </c>
      <c r="KL97" s="1">
        <v>84.87545746631</v>
      </c>
      <c r="KM97" s="1">
        <v>76.3996515783776</v>
      </c>
      <c r="KN97" s="1">
        <v>44.9593920918002</v>
      </c>
      <c r="KO97" s="1">
        <v>155.754242101433</v>
      </c>
      <c r="KP97" s="1">
        <v>22.6500175293014</v>
      </c>
      <c r="KQ97" s="1">
        <v>44.8184278553775</v>
      </c>
      <c r="KR97" s="1">
        <v>34.3112752764152</v>
      </c>
      <c r="KS97" s="1">
        <v>82.8644845226757</v>
      </c>
      <c r="KT97" s="1">
        <v>60.2049866287172</v>
      </c>
      <c r="KU97" s="1">
        <v>55.1151270107174</v>
      </c>
      <c r="KV97" s="1">
        <v>115.282245106902</v>
      </c>
      <c r="KW97" s="1">
        <v>125.216966624184</v>
      </c>
      <c r="KX97" s="1">
        <v>117.765902239362</v>
      </c>
      <c r="KY97" s="1">
        <v>227.011602633372</v>
      </c>
      <c r="KZ97" s="1">
        <v>38.4196004693384</v>
      </c>
      <c r="LA97" s="1">
        <v>72.7030215753354</v>
      </c>
      <c r="LB97" s="1">
        <v>101.185518938542</v>
      </c>
      <c r="LC97" s="1">
        <v>64.6247671174347</v>
      </c>
      <c r="LD97" s="1">
        <v>50.3829568178786</v>
      </c>
      <c r="LE97" s="1">
        <v>193.75449542005</v>
      </c>
      <c r="LF97" s="1">
        <v>56.1052688747712</v>
      </c>
      <c r="LG97" s="1">
        <v>61.2613784708028</v>
      </c>
      <c r="LH97" s="1">
        <v>55.95082784027</v>
      </c>
      <c r="LI97" s="1">
        <v>19.3258066947151</v>
      </c>
      <c r="LJ97" s="1">
        <v>103.02886356007</v>
      </c>
      <c r="LK97" s="1">
        <v>306.565960930083</v>
      </c>
      <c r="LL97" s="1">
        <v>36.9210341196879</v>
      </c>
      <c r="LM97" s="1">
        <v>100.805209414383</v>
      </c>
      <c r="LN97" s="1">
        <v>419.86137527208</v>
      </c>
      <c r="LO97" s="1">
        <v>57.9178325343028</v>
      </c>
      <c r="LP97" s="1">
        <v>329.504950388686</v>
      </c>
      <c r="LQ97" s="1">
        <v>89.1801290144757</v>
      </c>
      <c r="LR97" s="1">
        <v>23.5829546234824</v>
      </c>
      <c r="LS97" s="1">
        <v>35.0376701509662</v>
      </c>
      <c r="LT97" s="1">
        <v>14.1230380030002</v>
      </c>
      <c r="LU97" s="1">
        <v>16.9266618877478</v>
      </c>
      <c r="LV97" s="1">
        <v>12.639936670215</v>
      </c>
      <c r="LW97" s="1">
        <v>34.3700940959388</v>
      </c>
      <c r="LX97" s="1">
        <v>21.548020032411</v>
      </c>
      <c r="LZ97" s="1">
        <v>421.993900848923</v>
      </c>
      <c r="MA97" s="1">
        <v>28.3351845198586</v>
      </c>
      <c r="MB97" s="1">
        <v>16.908953459277</v>
      </c>
      <c r="MC97" s="1">
        <v>5.9673151067681</v>
      </c>
      <c r="MD97" s="1">
        <v>7.14631310012065</v>
      </c>
      <c r="ME97" s="1">
        <v>11.3222876712106</v>
      </c>
      <c r="MF97" s="1">
        <v>12.1069677661857</v>
      </c>
      <c r="MG97" s="1">
        <v>21.584491511356</v>
      </c>
      <c r="MH97" s="1">
        <v>38.9500532598147</v>
      </c>
      <c r="MI97" s="1">
        <v>11.5605488335963</v>
      </c>
      <c r="MJ97" s="1">
        <v>22.1702273108742</v>
      </c>
      <c r="MK97" s="1">
        <v>35.1477397883466</v>
      </c>
      <c r="ML97" s="1">
        <v>18.684654951495</v>
      </c>
      <c r="MM97" s="1">
        <v>20.9801437332923</v>
      </c>
    </row>
    <row r="98">
      <c r="A98" s="1">
        <v>2022.0</v>
      </c>
      <c r="B98" s="1">
        <v>1.0</v>
      </c>
      <c r="C98" s="1">
        <v>167.291147119435</v>
      </c>
      <c r="D98" s="1">
        <v>120.157000249901</v>
      </c>
      <c r="E98" s="1">
        <v>122.013839004466</v>
      </c>
      <c r="F98" s="1">
        <v>345.65923161463</v>
      </c>
      <c r="G98" s="1">
        <v>519.437249755859</v>
      </c>
      <c r="H98" s="1">
        <v>157.88462113711</v>
      </c>
      <c r="I98" s="1">
        <v>65.249665447449</v>
      </c>
      <c r="J98" s="1">
        <v>211.601394728746</v>
      </c>
      <c r="K98" s="1">
        <v>255.478002166748</v>
      </c>
      <c r="L98" s="1">
        <v>79.9487022316618</v>
      </c>
      <c r="M98" s="1">
        <v>80.117566889575</v>
      </c>
      <c r="N98" s="1">
        <v>20.8508324984057</v>
      </c>
      <c r="O98" s="1">
        <v>57.7615075449622</v>
      </c>
      <c r="P98" s="1">
        <v>55.2777569674909</v>
      </c>
      <c r="Q98" s="1">
        <v>145.531119097314</v>
      </c>
      <c r="R98" s="1">
        <v>113.125749969482</v>
      </c>
      <c r="S98" s="1">
        <v>112.790721970763</v>
      </c>
      <c r="T98" s="1">
        <v>120.070661951706</v>
      </c>
      <c r="U98" s="1">
        <v>143.723902859935</v>
      </c>
      <c r="V98" s="1">
        <v>137.06790391353</v>
      </c>
      <c r="W98" s="1">
        <v>207.494252163857</v>
      </c>
      <c r="X98" s="1">
        <v>298.063839272716</v>
      </c>
      <c r="Y98" s="1">
        <v>234.027077660051</v>
      </c>
      <c r="Z98" s="1">
        <v>155.820611572266</v>
      </c>
      <c r="AA98" s="1">
        <v>272.122959453992</v>
      </c>
      <c r="AB98" s="1">
        <v>28.8059900349324</v>
      </c>
      <c r="AC98" s="1">
        <v>268.620779639897</v>
      </c>
      <c r="AD98" s="1">
        <v>39.1867830372777</v>
      </c>
      <c r="AE98" s="1">
        <v>152.194999694824</v>
      </c>
      <c r="AF98" s="1">
        <v>222.749495352663</v>
      </c>
      <c r="AG98" s="1">
        <v>196.652215357241</v>
      </c>
      <c r="AH98" s="1">
        <v>163.699123610878</v>
      </c>
      <c r="AI98" s="2">
        <v>1992.39049072266</v>
      </c>
      <c r="AJ98" s="1">
        <v>210.150751113892</v>
      </c>
      <c r="AK98" s="1">
        <v>43.4308384172634</v>
      </c>
      <c r="AL98" s="1">
        <v>79.8603187796759</v>
      </c>
      <c r="AM98" s="1">
        <v>87.5890500821513</v>
      </c>
      <c r="AN98" s="1">
        <v>240.14765462271</v>
      </c>
      <c r="AO98" s="1">
        <v>28.9140418933307</v>
      </c>
      <c r="AP98" s="1">
        <v>64.8608694022926</v>
      </c>
      <c r="AQ98" s="1">
        <v>230.83750038147</v>
      </c>
      <c r="AR98" s="1">
        <v>54.7662268960412</v>
      </c>
      <c r="AS98" s="2">
        <v>2391.51252596124</v>
      </c>
      <c r="AT98" s="1">
        <v>784.148544369568</v>
      </c>
      <c r="AU98" s="1">
        <v>56.4458794478449</v>
      </c>
      <c r="AV98" s="1">
        <v>312.873500823975</v>
      </c>
      <c r="AW98" s="1">
        <v>43.2355003356934</v>
      </c>
      <c r="AX98" s="1">
        <v>39.182572161492</v>
      </c>
      <c r="AY98" s="1">
        <v>101.035143201394</v>
      </c>
      <c r="AZ98" s="1">
        <v>57.4094747420139</v>
      </c>
      <c r="BA98" s="1">
        <v>30.2218212362607</v>
      </c>
      <c r="BB98" s="1">
        <v>48.2944598713791</v>
      </c>
      <c r="BC98" s="1">
        <v>204.640949719427</v>
      </c>
      <c r="BD98" s="1">
        <v>186.861568460582</v>
      </c>
      <c r="BE98" s="1">
        <v>102.752000045776</v>
      </c>
      <c r="BF98" s="1">
        <v>160.891451257709</v>
      </c>
      <c r="BG98" s="1">
        <v>21.0659999847412</v>
      </c>
      <c r="BH98" s="1">
        <v>64.3240825840008</v>
      </c>
      <c r="BI98" s="1">
        <v>99.4052985507823</v>
      </c>
      <c r="BJ98" s="1">
        <v>223.6338501091</v>
      </c>
      <c r="BK98" s="1">
        <v>107.799684462993</v>
      </c>
      <c r="BL98" s="1">
        <v>77.3634933570718</v>
      </c>
      <c r="BM98" s="1">
        <v>160.492095331085</v>
      </c>
      <c r="BN98" s="1">
        <v>45.8730475015603</v>
      </c>
      <c r="BO98" s="1">
        <v>195.795062887829</v>
      </c>
      <c r="BP98" s="1">
        <v>30.0824349403381</v>
      </c>
      <c r="BQ98" s="1">
        <v>211.074098407731</v>
      </c>
      <c r="BR98" s="1">
        <v>58.1246005198549</v>
      </c>
      <c r="BS98" s="1">
        <v>25.3841740608091</v>
      </c>
      <c r="BT98" s="1">
        <v>142.522227785463</v>
      </c>
      <c r="BU98" s="1">
        <v>74.4511389110077</v>
      </c>
      <c r="BV98" s="1">
        <v>490.689307716605</v>
      </c>
      <c r="BW98" s="1">
        <v>40.7981870719458</v>
      </c>
      <c r="BX98" s="1">
        <v>227.120931658334</v>
      </c>
      <c r="BY98" s="1">
        <v>53.8739951158224</v>
      </c>
      <c r="BZ98" s="1">
        <v>34.3317235968354</v>
      </c>
      <c r="CA98" s="1">
        <v>92.2232151959786</v>
      </c>
      <c r="CB98" s="1">
        <v>82.2402031696596</v>
      </c>
      <c r="CC98" s="1">
        <v>94.1450108040018</v>
      </c>
      <c r="CD98" s="1">
        <v>113.195250800342</v>
      </c>
      <c r="CE98" s="1">
        <v>68.6900527932879</v>
      </c>
      <c r="CF98" s="1">
        <v>39.0995346997285</v>
      </c>
      <c r="CG98" s="1">
        <v>357.866303585287</v>
      </c>
      <c r="CH98" s="1">
        <v>112.77710161314</v>
      </c>
      <c r="CI98" s="1">
        <v>210.636343477444</v>
      </c>
      <c r="CJ98" s="1">
        <v>137.312752170808</v>
      </c>
      <c r="CK98" s="1">
        <v>92.1013333860418</v>
      </c>
      <c r="CL98" s="1">
        <v>255.585163119333</v>
      </c>
      <c r="CM98" s="1">
        <v>146.99235999902</v>
      </c>
      <c r="CN98" s="1">
        <v>133.805501174927</v>
      </c>
      <c r="CO98" s="1">
        <v>169.794414869212</v>
      </c>
      <c r="CP98" s="1">
        <v>127.897534442906</v>
      </c>
      <c r="CQ98" s="1">
        <v>107.682224163481</v>
      </c>
      <c r="CR98" s="1">
        <v>91.4900797774507</v>
      </c>
      <c r="CS98" s="1">
        <v>112.029000091553</v>
      </c>
      <c r="CT98" s="1">
        <v>41.4181510349356</v>
      </c>
      <c r="CU98" s="1">
        <v>130.831184325776</v>
      </c>
      <c r="CV98" s="1">
        <v>58.728782669356</v>
      </c>
      <c r="CW98" s="1">
        <v>205.193678894874</v>
      </c>
      <c r="CX98" s="1">
        <v>75.3058462642098</v>
      </c>
      <c r="CY98" s="1">
        <v>246.185630696565</v>
      </c>
      <c r="CZ98" s="1">
        <v>56.1709502109781</v>
      </c>
      <c r="DA98" s="1">
        <v>311.382513145219</v>
      </c>
      <c r="DB98" s="1">
        <v>109.754891415503</v>
      </c>
      <c r="DC98" s="1">
        <v>88.3508094422962</v>
      </c>
      <c r="DD98" s="1">
        <v>87.5798047573705</v>
      </c>
      <c r="DE98" s="1">
        <v>79.6104382698733</v>
      </c>
      <c r="DF98" s="1">
        <v>77.8856433844104</v>
      </c>
      <c r="DG98" s="1">
        <v>156.513286645</v>
      </c>
      <c r="DH98" s="1">
        <v>47.129177202623</v>
      </c>
      <c r="DI98" s="1">
        <v>116.761250495911</v>
      </c>
      <c r="DJ98" s="1">
        <v>36.1737465809894</v>
      </c>
      <c r="DK98" s="1">
        <v>117.429427535429</v>
      </c>
      <c r="DL98" s="1">
        <v>178.971750640869</v>
      </c>
      <c r="DM98" s="1">
        <v>18.4639381418942</v>
      </c>
      <c r="DN98" s="1">
        <v>54.4928585856068</v>
      </c>
      <c r="DO98" s="1">
        <v>39.528254988979</v>
      </c>
      <c r="DP98" s="1">
        <v>237.956203812158</v>
      </c>
      <c r="DQ98" s="1">
        <v>36.562072298219</v>
      </c>
      <c r="DR98" s="1">
        <v>226.564749908447</v>
      </c>
      <c r="DS98" s="1">
        <v>106.091603571373</v>
      </c>
      <c r="DT98" s="1">
        <v>41.623671512453</v>
      </c>
      <c r="DU98" s="1">
        <v>100.43265833548</v>
      </c>
      <c r="DV98" s="1">
        <v>37.2614596352557</v>
      </c>
      <c r="DW98" s="1">
        <v>196.209251204603</v>
      </c>
      <c r="DX98" s="1">
        <v>60.0594566498685</v>
      </c>
      <c r="DY98" s="1">
        <v>62.1971606532963</v>
      </c>
      <c r="DZ98" s="1">
        <v>62.1527474229052</v>
      </c>
      <c r="EA98" s="1">
        <v>34.3840020694317</v>
      </c>
      <c r="EB98" s="1">
        <v>56.5095442834696</v>
      </c>
      <c r="EC98" s="1">
        <v>135.623651496626</v>
      </c>
      <c r="ED98" s="1">
        <v>125.486539748689</v>
      </c>
      <c r="EE98" s="1">
        <v>119.201376768555</v>
      </c>
      <c r="EF98" s="1">
        <v>342.70704513327</v>
      </c>
      <c r="EG98" s="1">
        <v>485.03390869733</v>
      </c>
      <c r="EH98" s="1">
        <v>26.3883249156887</v>
      </c>
      <c r="EI98" s="1">
        <v>86.3975741725186</v>
      </c>
      <c r="EJ98" s="1">
        <v>14.1727715046278</v>
      </c>
      <c r="EK98" s="1">
        <v>350.351597310807</v>
      </c>
      <c r="EL98" s="1">
        <v>84.5724585258805</v>
      </c>
      <c r="EM98" s="1">
        <v>66.6813383152646</v>
      </c>
      <c r="EN98" s="1">
        <v>196.746571119155</v>
      </c>
      <c r="EO98" s="1">
        <v>33.798803018399</v>
      </c>
      <c r="EP98" s="1">
        <v>44.5309140134781</v>
      </c>
      <c r="EQ98" s="1">
        <v>15.3027980237593</v>
      </c>
      <c r="ER98" s="1">
        <v>183.871030762523</v>
      </c>
      <c r="ES98" s="1">
        <v>384.512367959819</v>
      </c>
      <c r="ET98" s="1">
        <v>117.142027138136</v>
      </c>
      <c r="EU98" s="1">
        <v>123.382959471089</v>
      </c>
      <c r="EV98" s="1">
        <v>129.173177024248</v>
      </c>
      <c r="EW98" s="1">
        <v>49.0722467999378</v>
      </c>
      <c r="EX98" s="1">
        <v>548.089765844209</v>
      </c>
      <c r="EY98" s="1">
        <v>41.8677228191066</v>
      </c>
      <c r="EZ98" s="1">
        <v>32.6849713185539</v>
      </c>
      <c r="FA98" s="1">
        <v>58.0672909392898</v>
      </c>
      <c r="FB98" s="1">
        <v>40.7488047629098</v>
      </c>
      <c r="FC98" s="1">
        <v>305.107750701904</v>
      </c>
      <c r="FD98" s="1">
        <v>224.820256987586</v>
      </c>
      <c r="FE98" s="1">
        <v>20.2685548367439</v>
      </c>
      <c r="FF98" s="1">
        <v>70.9834983853958</v>
      </c>
      <c r="FG98" s="1">
        <v>155.213005008115</v>
      </c>
      <c r="FH98" s="1">
        <v>31.2410137712917</v>
      </c>
      <c r="FI98" s="1">
        <v>144.03809447722</v>
      </c>
      <c r="FJ98" s="1">
        <v>55.7477158715012</v>
      </c>
      <c r="FK98" s="1">
        <v>21.7697122450163</v>
      </c>
      <c r="FL98" s="1">
        <v>21.4140333361225</v>
      </c>
      <c r="FM98" s="1">
        <v>392.221878988957</v>
      </c>
      <c r="FN98" s="1">
        <v>126.816624967203</v>
      </c>
      <c r="FO98" s="1">
        <v>14.4309235604328</v>
      </c>
      <c r="FP98" s="1">
        <v>114.757000160217</v>
      </c>
      <c r="FQ98" s="1">
        <v>55.1315283778079</v>
      </c>
      <c r="FR98" s="1">
        <v>43.80449255065</v>
      </c>
      <c r="FS98" s="1">
        <v>58.9511423918827</v>
      </c>
      <c r="FT98" s="1">
        <v>94.9853690732537</v>
      </c>
      <c r="FU98" s="1">
        <v>231.669926052528</v>
      </c>
      <c r="FV98" s="1">
        <v>243.680069859093</v>
      </c>
      <c r="FW98" s="1">
        <v>343.301343587612</v>
      </c>
      <c r="FX98" s="1">
        <v>227.670561916675</v>
      </c>
      <c r="FY98" s="1">
        <v>56.7352150910607</v>
      </c>
      <c r="FZ98" s="1">
        <v>42.2314901851276</v>
      </c>
      <c r="GA98" s="1">
        <v>79.1979358427944</v>
      </c>
      <c r="GB98" s="1">
        <v>357.1971211105</v>
      </c>
      <c r="GC98" s="1">
        <v>156.953931977632</v>
      </c>
      <c r="GD98" s="1">
        <v>62.4451891560308</v>
      </c>
      <c r="GE98" s="1">
        <v>242.383022457366</v>
      </c>
      <c r="GF98" s="1">
        <v>75.3673598141331</v>
      </c>
      <c r="GG98" s="1">
        <v>246.670722277753</v>
      </c>
      <c r="GH98" s="1">
        <v>346.139088100306</v>
      </c>
      <c r="GI98" s="1">
        <v>62.439568407791</v>
      </c>
      <c r="GJ98" s="1">
        <v>96.7896028625714</v>
      </c>
      <c r="GK98" s="1">
        <v>60.4810531754546</v>
      </c>
      <c r="GL98" s="1">
        <v>168.445250701904</v>
      </c>
      <c r="GM98" s="1">
        <v>90.1551999984315</v>
      </c>
      <c r="GN98" s="1">
        <v>153.855800192461</v>
      </c>
      <c r="GO98" s="1">
        <v>128.463881358328</v>
      </c>
      <c r="GP98" s="1">
        <v>45.206875038147</v>
      </c>
      <c r="GQ98" s="1">
        <v>38.8206250267223</v>
      </c>
      <c r="GR98" s="1">
        <v>37.9625430067279</v>
      </c>
      <c r="GS98" s="1">
        <v>66.4609675733238</v>
      </c>
      <c r="GT98" s="1">
        <v>73.3697453905657</v>
      </c>
      <c r="GU98" s="1">
        <v>90.5310838795104</v>
      </c>
      <c r="GV98" s="1">
        <v>301.946743899748</v>
      </c>
      <c r="GW98" s="1">
        <v>238.022255789883</v>
      </c>
      <c r="GX98" s="1">
        <v>155.404195455277</v>
      </c>
      <c r="GY98" s="1">
        <v>87.9612571161514</v>
      </c>
      <c r="GZ98" s="1">
        <v>59.2469955242017</v>
      </c>
      <c r="HA98" s="1">
        <v>76.5390209102148</v>
      </c>
      <c r="HB98" s="1">
        <v>55.2522721467543</v>
      </c>
      <c r="HC98" s="1">
        <v>489.954250335693</v>
      </c>
      <c r="HD98" s="1">
        <v>25.0673724518737</v>
      </c>
      <c r="HE98" s="1">
        <v>145.142562486159</v>
      </c>
      <c r="HF98" s="1">
        <v>376.947379153721</v>
      </c>
      <c r="HG98" s="1">
        <v>36.6298009509473</v>
      </c>
      <c r="HH98" s="1">
        <v>265.114523325151</v>
      </c>
      <c r="HI98" s="1">
        <v>83.9888682644437</v>
      </c>
      <c r="HJ98" s="1">
        <v>111.970107822971</v>
      </c>
      <c r="HK98" s="1">
        <v>102.233789782553</v>
      </c>
      <c r="HL98" s="1">
        <v>25.8296667129287</v>
      </c>
      <c r="HM98" s="1">
        <v>21.4922377384632</v>
      </c>
      <c r="HN98" s="1">
        <v>51.4347217112163</v>
      </c>
      <c r="HO98" s="1">
        <v>69.0319874252196</v>
      </c>
      <c r="HP98" s="1">
        <v>81.3425819465493</v>
      </c>
      <c r="HQ98" s="1">
        <v>669.043748474121</v>
      </c>
      <c r="HR98" s="1">
        <v>33.3817768863872</v>
      </c>
      <c r="HS98" s="1">
        <v>114.092065668803</v>
      </c>
      <c r="HT98" s="1">
        <v>54.5816358303807</v>
      </c>
      <c r="HU98" s="1">
        <v>59.3140870444517</v>
      </c>
      <c r="HV98" s="1">
        <v>158.911171289988</v>
      </c>
      <c r="HW98" s="1">
        <v>46.9459889394099</v>
      </c>
      <c r="HX98" s="1">
        <v>67.0344146676091</v>
      </c>
      <c r="HY98" s="1">
        <v>148.562982824022</v>
      </c>
      <c r="HZ98" s="1">
        <v>104.384880098537</v>
      </c>
      <c r="IA98" s="1">
        <v>304.829291937365</v>
      </c>
      <c r="IB98" s="1">
        <v>52.3758737126194</v>
      </c>
      <c r="IC98" s="1">
        <v>142.36474166264</v>
      </c>
      <c r="ID98" s="1">
        <v>85.94370939935</v>
      </c>
      <c r="IE98" s="1">
        <v>188.805053410246</v>
      </c>
      <c r="IF98" s="1">
        <v>64.1262904624445</v>
      </c>
      <c r="IG98" s="1">
        <v>61.3933825019753</v>
      </c>
      <c r="IH98" s="1">
        <v>153.789091622494</v>
      </c>
      <c r="II98" s="1">
        <v>26.916973509161</v>
      </c>
      <c r="IJ98" s="1">
        <v>97.749623943469</v>
      </c>
      <c r="IK98" s="1">
        <v>309.92111202801</v>
      </c>
      <c r="IL98" s="1">
        <v>74.9555496697666</v>
      </c>
      <c r="IM98" s="1">
        <v>104.381194306884</v>
      </c>
      <c r="IN98" s="1">
        <v>165.597899950275</v>
      </c>
      <c r="IO98" s="1">
        <v>614.344250488281</v>
      </c>
      <c r="IP98" s="1">
        <v>20.930857929104</v>
      </c>
      <c r="IQ98" s="1">
        <v>106.363630980764</v>
      </c>
      <c r="IR98" s="1">
        <v>302.776951358403</v>
      </c>
      <c r="IS98" s="1">
        <v>442.012385353496</v>
      </c>
      <c r="IT98" s="1">
        <v>98.8853000261532</v>
      </c>
      <c r="IU98" s="1">
        <v>125.148844734054</v>
      </c>
      <c r="IV98" s="1">
        <v>95.6211181439585</v>
      </c>
      <c r="IW98" s="1">
        <v>86.8549822750764</v>
      </c>
      <c r="IX98" s="1">
        <v>302.615201512336</v>
      </c>
      <c r="IY98" s="1">
        <v>128.364954981769</v>
      </c>
      <c r="IZ98" s="1">
        <v>34.2620251463237</v>
      </c>
      <c r="JA98" s="1">
        <v>197.875397983882</v>
      </c>
      <c r="JB98" s="1">
        <v>60.6750977080517</v>
      </c>
      <c r="JC98" s="1">
        <v>130.042713489714</v>
      </c>
      <c r="JD98" s="1">
        <v>419.059073841609</v>
      </c>
      <c r="JE98" s="1">
        <v>61.7126223249256</v>
      </c>
      <c r="JF98" s="1">
        <v>87.757098560398</v>
      </c>
      <c r="JG98" s="1">
        <v>95.7630162825044</v>
      </c>
      <c r="JH98" s="1">
        <v>234.032354743947</v>
      </c>
      <c r="JI98" s="1">
        <v>166.385353378382</v>
      </c>
      <c r="JJ98" s="1">
        <v>252.244509054499</v>
      </c>
      <c r="JK98" s="1">
        <v>72.5035746924374</v>
      </c>
      <c r="JL98" s="1">
        <v>16.3577912527716</v>
      </c>
      <c r="JM98" s="1">
        <v>45.2169766018434</v>
      </c>
      <c r="JN98" s="1">
        <v>147.684582390758</v>
      </c>
      <c r="JO98" s="1">
        <v>205.639297628462</v>
      </c>
      <c r="JP98" s="1">
        <v>68.4209890542412</v>
      </c>
      <c r="JQ98" s="1">
        <v>593.94357947971</v>
      </c>
      <c r="JR98" s="1">
        <v>35.0234291484216</v>
      </c>
      <c r="JS98" s="1">
        <v>152.996471568508</v>
      </c>
      <c r="JT98" s="1">
        <v>153.964078980309</v>
      </c>
      <c r="JU98" s="1">
        <v>82.8081397925554</v>
      </c>
      <c r="JV98" s="1">
        <v>166.822660001674</v>
      </c>
      <c r="JW98" s="1">
        <v>73.9391518086869</v>
      </c>
      <c r="JX98" s="1">
        <v>449.651052725576</v>
      </c>
      <c r="JY98" s="1">
        <v>230.414892838095</v>
      </c>
      <c r="JZ98" s="1">
        <v>184.252639359747</v>
      </c>
      <c r="KA98" s="1">
        <v>51.3953585501609</v>
      </c>
      <c r="KB98" s="1">
        <v>209.659999753848</v>
      </c>
      <c r="KC98" s="1">
        <v>74.0118425073282</v>
      </c>
      <c r="KD98" s="1">
        <v>191.071557722366</v>
      </c>
      <c r="KE98" s="1">
        <v>227.752000427246</v>
      </c>
      <c r="KF98" s="1">
        <v>227.255499649048</v>
      </c>
      <c r="KG98" s="1">
        <v>46.7713152993146</v>
      </c>
      <c r="KH98" s="1">
        <v>43.6621022337272</v>
      </c>
      <c r="KI98" s="1">
        <v>333.239750671387</v>
      </c>
      <c r="KJ98" s="1">
        <v>43.4590193653118</v>
      </c>
      <c r="KK98" s="1">
        <v>61.6870000839233</v>
      </c>
      <c r="KL98" s="1">
        <v>86.5605033275775</v>
      </c>
      <c r="KM98" s="1">
        <v>79.3797599375501</v>
      </c>
      <c r="KN98" s="1">
        <v>50.2468124909362</v>
      </c>
      <c r="KO98" s="1">
        <v>148.543187471299</v>
      </c>
      <c r="KP98" s="1">
        <v>24.572917467158</v>
      </c>
      <c r="KQ98" s="1">
        <v>45.2917071398963</v>
      </c>
      <c r="KR98" s="1">
        <v>34.7075201684418</v>
      </c>
      <c r="KS98" s="1">
        <v>84.5392051718522</v>
      </c>
      <c r="KT98" s="1">
        <v>62.0347098480236</v>
      </c>
      <c r="KU98" s="1">
        <v>63.9135282720997</v>
      </c>
      <c r="KV98" s="1">
        <v>106.714737012702</v>
      </c>
      <c r="KW98" s="1">
        <v>121.387662250429</v>
      </c>
      <c r="KX98" s="1">
        <v>118.696055334296</v>
      </c>
      <c r="KY98" s="1">
        <v>201.567360734888</v>
      </c>
      <c r="KZ98" s="1">
        <v>37.0459939739561</v>
      </c>
      <c r="LA98" s="1">
        <v>81.3201085975612</v>
      </c>
      <c r="LB98" s="1">
        <v>102.931062016581</v>
      </c>
      <c r="LC98" s="1">
        <v>62.1478511098985</v>
      </c>
      <c r="LD98" s="1">
        <v>51.5360807509318</v>
      </c>
      <c r="LE98" s="1">
        <v>184.857429430001</v>
      </c>
      <c r="LF98" s="1">
        <v>60.2439566722012</v>
      </c>
      <c r="LG98" s="1">
        <v>63.0714062278027</v>
      </c>
      <c r="LH98" s="1">
        <v>59.5551524065602</v>
      </c>
      <c r="LI98" s="1">
        <v>20.4002429583607</v>
      </c>
      <c r="LJ98" s="1">
        <v>106.025500679016</v>
      </c>
      <c r="LK98" s="1">
        <v>304.88995355107</v>
      </c>
      <c r="LL98" s="1">
        <v>38.9163108459971</v>
      </c>
      <c r="LM98" s="1">
        <v>100.836262922615</v>
      </c>
      <c r="LN98" s="1">
        <v>429.916208186145</v>
      </c>
      <c r="LO98" s="1">
        <v>55.5102030346277</v>
      </c>
      <c r="LP98" s="1">
        <v>318.270233932609</v>
      </c>
      <c r="LQ98" s="1">
        <v>87.1858196020762</v>
      </c>
      <c r="LR98" s="1">
        <v>27.4950000286102</v>
      </c>
      <c r="LS98" s="1">
        <v>35.041856158381</v>
      </c>
      <c r="LT98" s="1">
        <v>14.7360960117972</v>
      </c>
      <c r="LU98" s="1">
        <v>17.70990158929</v>
      </c>
      <c r="LV98" s="1">
        <v>15.1535203423304</v>
      </c>
      <c r="LW98" s="1">
        <v>36.0496068961816</v>
      </c>
      <c r="LX98" s="1">
        <v>23.9595511863152</v>
      </c>
      <c r="LZ98" s="1">
        <v>397.504486002055</v>
      </c>
      <c r="MA98" s="1">
        <v>29.9911849701192</v>
      </c>
      <c r="MB98" s="1">
        <v>18.172401900578</v>
      </c>
      <c r="MC98" s="1">
        <v>6.58873095774232</v>
      </c>
      <c r="MD98" s="1">
        <v>6.63930009927163</v>
      </c>
      <c r="ME98" s="1">
        <v>12.9205885572662</v>
      </c>
      <c r="MF98" s="1">
        <v>12.339087402662</v>
      </c>
      <c r="MG98" s="1">
        <v>20.7316204082538</v>
      </c>
      <c r="MH98" s="1">
        <v>41.1306989101425</v>
      </c>
      <c r="MI98" s="1">
        <v>11.7414935662612</v>
      </c>
      <c r="MJ98" s="1">
        <v>19.4342500209808</v>
      </c>
      <c r="MK98" s="1">
        <v>34.612719251806</v>
      </c>
      <c r="ML98" s="1">
        <v>20.0704199276526</v>
      </c>
      <c r="MM98" s="1">
        <v>24.9052517671796</v>
      </c>
    </row>
    <row r="99">
      <c r="A99" s="1">
        <v>2022.0</v>
      </c>
      <c r="B99" s="1">
        <v>2.0</v>
      </c>
      <c r="C99" s="1">
        <v>167.175331153071</v>
      </c>
      <c r="D99" s="1">
        <v>127.825694239164</v>
      </c>
      <c r="E99" s="1">
        <v>117.315867107805</v>
      </c>
      <c r="F99" s="1">
        <v>319.975667616525</v>
      </c>
      <c r="G99" s="1">
        <v>485.273420635023</v>
      </c>
      <c r="H99" s="1">
        <v>153.036685958756</v>
      </c>
      <c r="I99" s="1">
        <v>71.0475990081064</v>
      </c>
      <c r="J99" s="1">
        <v>191.404270529828</v>
      </c>
      <c r="K99" s="1">
        <v>231.643947400545</v>
      </c>
      <c r="L99" s="1">
        <v>78.4606742722011</v>
      </c>
      <c r="M99" s="1">
        <v>78.8128610542581</v>
      </c>
      <c r="N99" s="1">
        <v>19.7518657958934</v>
      </c>
      <c r="O99" s="1">
        <v>59.4976181404832</v>
      </c>
      <c r="P99" s="1">
        <v>56.8527306507125</v>
      </c>
      <c r="Q99" s="1">
        <v>152.50146307182</v>
      </c>
      <c r="R99" s="1">
        <v>108.987631546824</v>
      </c>
      <c r="S99" s="1">
        <v>113.882255335494</v>
      </c>
      <c r="T99" s="1">
        <v>112.645867375872</v>
      </c>
      <c r="U99" s="1">
        <v>132.521593076043</v>
      </c>
      <c r="V99" s="1">
        <v>129.584245225598</v>
      </c>
      <c r="W99" s="1">
        <v>206.327668697861</v>
      </c>
      <c r="X99" s="1">
        <v>291.685994756247</v>
      </c>
      <c r="Y99" s="1">
        <v>217.517410992951</v>
      </c>
      <c r="Z99" s="1">
        <v>153.753934759843</v>
      </c>
      <c r="AA99" s="1">
        <v>278.203652254538</v>
      </c>
      <c r="AB99" s="1">
        <v>30.5408476635151</v>
      </c>
      <c r="AC99" s="1">
        <v>233.529139815859</v>
      </c>
      <c r="AD99" s="1">
        <v>37.4014129615825</v>
      </c>
      <c r="AE99" s="1">
        <v>136.597893162778</v>
      </c>
      <c r="AF99" s="1">
        <v>217.776101590737</v>
      </c>
      <c r="AG99" s="1">
        <v>176.280315327591</v>
      </c>
      <c r="AH99" s="1">
        <v>183.603051952263</v>
      </c>
      <c r="AI99" s="2">
        <v>1937.26105057566</v>
      </c>
      <c r="AJ99" s="1">
        <v>208.539735492907</v>
      </c>
      <c r="AK99" s="1">
        <v>43.3265966910078</v>
      </c>
      <c r="AL99" s="1">
        <v>79.422725856619</v>
      </c>
      <c r="AM99" s="1">
        <v>85.2322110988603</v>
      </c>
      <c r="AN99" s="1">
        <v>249.583018941707</v>
      </c>
      <c r="AO99" s="1">
        <v>26.478962719803</v>
      </c>
      <c r="AP99" s="1">
        <v>63.939825784917</v>
      </c>
      <c r="AQ99" s="1">
        <v>215.865788911518</v>
      </c>
      <c r="AR99" s="1">
        <v>54.0655526396089</v>
      </c>
      <c r="AS99" s="2">
        <v>2476.25699104226</v>
      </c>
      <c r="AT99" s="1">
        <v>720.166908628351</v>
      </c>
      <c r="AU99" s="1">
        <v>59.2375016028092</v>
      </c>
      <c r="AV99" s="1">
        <v>316.051578722502</v>
      </c>
      <c r="AW99" s="1">
        <v>43.316052487022</v>
      </c>
      <c r="AX99" s="1">
        <v>36.732596976321</v>
      </c>
      <c r="AY99" s="1">
        <v>99.2863569232654</v>
      </c>
      <c r="AZ99" s="1">
        <v>58.1407502501951</v>
      </c>
      <c r="BA99" s="1">
        <v>31.0046864663553</v>
      </c>
      <c r="BB99" s="1">
        <v>49.3065755485141</v>
      </c>
      <c r="BC99" s="1">
        <v>186.213827462117</v>
      </c>
      <c r="BD99" s="1">
        <v>195.132306778255</v>
      </c>
      <c r="BE99" s="1">
        <v>100.461578971461</v>
      </c>
      <c r="BF99" s="1">
        <v>147.369824583458</v>
      </c>
      <c r="BG99" s="1">
        <v>21.5315789674458</v>
      </c>
      <c r="BH99" s="1">
        <v>70.1601269768633</v>
      </c>
      <c r="BI99" s="1">
        <v>85.2349241937639</v>
      </c>
      <c r="BJ99" s="1">
        <v>215.799742944602</v>
      </c>
      <c r="BK99" s="1">
        <v>113.003769305643</v>
      </c>
      <c r="BL99" s="1">
        <v>74.3110359246755</v>
      </c>
      <c r="BM99" s="1">
        <v>135.384332877851</v>
      </c>
      <c r="BN99" s="1">
        <v>43.9896593508288</v>
      </c>
      <c r="BO99" s="1">
        <v>208.300160638153</v>
      </c>
      <c r="BP99" s="1">
        <v>30.2272947211015</v>
      </c>
      <c r="BQ99" s="1">
        <v>203.083470938789</v>
      </c>
      <c r="BR99" s="1">
        <v>57.8767435827348</v>
      </c>
      <c r="BS99" s="1">
        <v>25.4436672091732</v>
      </c>
      <c r="BT99" s="1">
        <v>144.51848745704</v>
      </c>
      <c r="BU99" s="1">
        <v>81.3997751201353</v>
      </c>
      <c r="BV99" s="1">
        <v>492.41967048876</v>
      </c>
      <c r="BW99" s="1">
        <v>40.0502592241141</v>
      </c>
      <c r="BX99" s="1">
        <v>209.975095098648</v>
      </c>
      <c r="BY99" s="1">
        <v>50.2404954619225</v>
      </c>
      <c r="BZ99" s="1">
        <v>32.9236750242283</v>
      </c>
      <c r="CA99" s="1">
        <v>88.1429826676032</v>
      </c>
      <c r="CB99" s="1">
        <v>83.1867701184007</v>
      </c>
      <c r="CC99" s="1">
        <v>94.6176328621632</v>
      </c>
      <c r="CD99" s="1">
        <v>121.577469793402</v>
      </c>
      <c r="CE99" s="1">
        <v>69.1133628009294</v>
      </c>
      <c r="CF99" s="1">
        <v>41.0967803958825</v>
      </c>
      <c r="CG99" s="1">
        <v>358.806671119679</v>
      </c>
      <c r="CH99" s="1">
        <v>113.516172322364</v>
      </c>
      <c r="CI99" s="1">
        <v>190.610533351313</v>
      </c>
      <c r="CJ99" s="1">
        <v>124.45173573151</v>
      </c>
      <c r="CK99" s="1">
        <v>82.5547227823108</v>
      </c>
      <c r="CL99" s="1">
        <v>243.098165881723</v>
      </c>
      <c r="CM99" s="1">
        <v>146.077514058348</v>
      </c>
      <c r="CN99" s="1">
        <v>136.913683841103</v>
      </c>
      <c r="CO99" s="1">
        <v>155.593763377901</v>
      </c>
      <c r="CP99" s="1">
        <v>128.669141309559</v>
      </c>
      <c r="CQ99" s="1">
        <v>107.326234000643</v>
      </c>
      <c r="CR99" s="1">
        <v>90.0537709217534</v>
      </c>
      <c r="CS99" s="1">
        <v>112.681842603182</v>
      </c>
      <c r="CT99" s="1">
        <v>44.8809289596529</v>
      </c>
      <c r="CU99" s="1">
        <v>130.069404063727</v>
      </c>
      <c r="CV99" s="1">
        <v>54.1228734586317</v>
      </c>
      <c r="CW99" s="1">
        <v>177.105063334774</v>
      </c>
      <c r="CX99" s="1">
        <v>76.6312175682354</v>
      </c>
      <c r="CY99" s="1">
        <v>221.154449172618</v>
      </c>
      <c r="CZ99" s="1">
        <v>53.4272088536375</v>
      </c>
      <c r="DA99" s="1">
        <v>292.162986181598</v>
      </c>
      <c r="DB99" s="1">
        <v>108.741559541804</v>
      </c>
      <c r="DC99" s="1">
        <v>88.7192643597709</v>
      </c>
      <c r="DD99" s="1">
        <v>96.6517518401552</v>
      </c>
      <c r="DE99" s="1">
        <v>77.4893247047184</v>
      </c>
      <c r="DF99" s="1">
        <v>75.1149408280796</v>
      </c>
      <c r="DG99" s="1">
        <v>145.965848906684</v>
      </c>
      <c r="DH99" s="1">
        <v>46.3633709683032</v>
      </c>
      <c r="DI99" s="1">
        <v>109.61526328639</v>
      </c>
      <c r="DJ99" s="1">
        <v>37.9231538342436</v>
      </c>
      <c r="DK99" s="1">
        <v>104.414883958014</v>
      </c>
      <c r="DL99" s="1">
        <v>196.36131567704</v>
      </c>
      <c r="DM99" s="1">
        <v>14.9233988867294</v>
      </c>
      <c r="DN99" s="1">
        <v>49.2470751922182</v>
      </c>
      <c r="DO99" s="1">
        <v>40.1140017588385</v>
      </c>
      <c r="DP99" s="1">
        <v>219.479039283327</v>
      </c>
      <c r="DQ99" s="1">
        <v>36.8142951446679</v>
      </c>
      <c r="DR99" s="1">
        <v>201.079210783306</v>
      </c>
      <c r="DS99" s="1">
        <v>98.7425603932158</v>
      </c>
      <c r="DT99" s="1">
        <v>42.3643976076903</v>
      </c>
      <c r="DU99" s="1">
        <v>105.214827665446</v>
      </c>
      <c r="DV99" s="1">
        <v>40.0729321919291</v>
      </c>
      <c r="DW99" s="1">
        <v>201.77520966309</v>
      </c>
      <c r="DX99" s="1">
        <v>59.6959414317241</v>
      </c>
      <c r="DY99" s="1">
        <v>55.4574858356865</v>
      </c>
      <c r="DZ99" s="1">
        <v>61.4973892621493</v>
      </c>
      <c r="EA99" s="1">
        <v>38.0663159075725</v>
      </c>
      <c r="EB99" s="1">
        <v>48.2966039522051</v>
      </c>
      <c r="EC99" s="1">
        <v>136.565687679348</v>
      </c>
      <c r="ED99" s="1">
        <v>118.198443685099</v>
      </c>
      <c r="EE99" s="1">
        <v>111.181747962473</v>
      </c>
      <c r="EF99" s="1">
        <v>329.570676103996</v>
      </c>
      <c r="EG99" s="1">
        <v>465.137833027016</v>
      </c>
      <c r="EH99" s="1">
        <v>30.5328587594786</v>
      </c>
      <c r="EI99" s="1">
        <v>83.8605135695565</v>
      </c>
      <c r="EJ99" s="1">
        <v>13.6406309241518</v>
      </c>
      <c r="EK99" s="1">
        <v>321.215267619903</v>
      </c>
      <c r="EL99" s="1">
        <v>90.7665353203566</v>
      </c>
      <c r="EM99" s="1">
        <v>66.5471768430497</v>
      </c>
      <c r="EN99" s="1">
        <v>178.644240144187</v>
      </c>
      <c r="EO99" s="1">
        <v>33.2036353077209</v>
      </c>
      <c r="EP99" s="1">
        <v>43.4518553082475</v>
      </c>
      <c r="EQ99" s="1">
        <v>15.9722431663914</v>
      </c>
      <c r="ER99" s="1">
        <v>189.568009882284</v>
      </c>
      <c r="ES99" s="1">
        <v>412.639435694876</v>
      </c>
      <c r="ET99" s="1">
        <v>115.278068367859</v>
      </c>
      <c r="EU99" s="1">
        <v>121.101534392875</v>
      </c>
      <c r="EV99" s="1">
        <v>121.945018489788</v>
      </c>
      <c r="EW99" s="1">
        <v>44.4488941498319</v>
      </c>
      <c r="EX99" s="1">
        <v>514.215631944698</v>
      </c>
      <c r="EY99" s="1">
        <v>40.5870184215446</v>
      </c>
      <c r="EZ99" s="1">
        <v>32.31998491595</v>
      </c>
      <c r="FA99" s="1">
        <v>53.8558061906092</v>
      </c>
      <c r="FB99" s="1">
        <v>39.9135891341873</v>
      </c>
      <c r="FC99" s="1">
        <v>285.948947304174</v>
      </c>
      <c r="FD99" s="1">
        <v>207.482878486635</v>
      </c>
      <c r="FE99" s="1">
        <v>19.6254682710132</v>
      </c>
      <c r="FF99" s="1">
        <v>62.6480130634294</v>
      </c>
      <c r="FG99" s="1">
        <v>153.71762975097</v>
      </c>
      <c r="FH99" s="1">
        <v>31.672094218777</v>
      </c>
      <c r="FI99" s="1">
        <v>139.365717887531</v>
      </c>
      <c r="FJ99" s="1">
        <v>54.0372362389957</v>
      </c>
      <c r="FK99" s="1">
        <v>22.037143154761</v>
      </c>
      <c r="FL99" s="1">
        <v>20.9272483187125</v>
      </c>
      <c r="FM99" s="1">
        <v>361.291137125581</v>
      </c>
      <c r="FN99" s="1">
        <v>119.04741529352</v>
      </c>
      <c r="FO99" s="1">
        <v>14.4916601409748</v>
      </c>
      <c r="FP99" s="1">
        <v>107.756579549689</v>
      </c>
      <c r="FQ99" s="1">
        <v>56.0356505238602</v>
      </c>
      <c r="FR99" s="1">
        <v>42.3624347314169</v>
      </c>
      <c r="FS99" s="1">
        <v>60.4205167556398</v>
      </c>
      <c r="FT99" s="1">
        <v>84.7888662591478</v>
      </c>
      <c r="FU99" s="1">
        <v>226.273831569812</v>
      </c>
      <c r="FV99" s="1">
        <v>235.593536791087</v>
      </c>
      <c r="FW99" s="1">
        <v>362.651598562602</v>
      </c>
      <c r="FX99" s="1">
        <v>213.439293432203</v>
      </c>
      <c r="FY99" s="1">
        <v>50.1589823174381</v>
      </c>
      <c r="FZ99" s="1">
        <v>43.0904302164033</v>
      </c>
      <c r="GA99" s="1">
        <v>81.512391786844</v>
      </c>
      <c r="GB99" s="1">
        <v>369.219012999323</v>
      </c>
      <c r="GC99" s="1">
        <v>165.985770605013</v>
      </c>
      <c r="GD99" s="1">
        <v>55.5485118147799</v>
      </c>
      <c r="GE99" s="1">
        <v>237.893550414107</v>
      </c>
      <c r="GF99" s="1">
        <v>69.538818727021</v>
      </c>
      <c r="GG99" s="1">
        <v>265.650313405926</v>
      </c>
      <c r="GH99" s="1">
        <v>324.037167692225</v>
      </c>
      <c r="GI99" s="1">
        <v>61.9494675760982</v>
      </c>
      <c r="GJ99" s="1">
        <v>94.4634718535878</v>
      </c>
      <c r="GK99" s="1">
        <v>63.3653210517172</v>
      </c>
      <c r="GL99" s="1">
        <v>148.473684612073</v>
      </c>
      <c r="GM99" s="1">
        <v>93.5899680858735</v>
      </c>
      <c r="GN99" s="1">
        <v>146.893013354134</v>
      </c>
      <c r="GO99" s="1">
        <v>114.717319010069</v>
      </c>
      <c r="GP99" s="1">
        <v>41.8427632984362</v>
      </c>
      <c r="GQ99" s="1">
        <v>39.5273218170352</v>
      </c>
      <c r="GR99" s="1">
        <v>42.3019027190765</v>
      </c>
      <c r="GS99" s="1">
        <v>72.7286427436634</v>
      </c>
      <c r="GT99" s="1">
        <v>70.9854543289905</v>
      </c>
      <c r="GU99" s="1">
        <v>90.9427026104186</v>
      </c>
      <c r="GV99" s="1">
        <v>291.350633476703</v>
      </c>
      <c r="GW99" s="1">
        <v>216.023736348807</v>
      </c>
      <c r="GX99" s="1">
        <v>163.256121099663</v>
      </c>
      <c r="GY99" s="1">
        <v>86.2662689030586</v>
      </c>
      <c r="GZ99" s="1">
        <v>55.762704787452</v>
      </c>
      <c r="HA99" s="1">
        <v>69.9244473228866</v>
      </c>
      <c r="HB99" s="1">
        <v>57.9419812245462</v>
      </c>
      <c r="HC99" s="1">
        <v>400.881841559159</v>
      </c>
      <c r="HD99" s="1">
        <v>26.0108258399672</v>
      </c>
      <c r="HE99" s="1">
        <v>137.411722714271</v>
      </c>
      <c r="HF99" s="1">
        <v>369.292151456653</v>
      </c>
      <c r="HG99" s="1">
        <v>35.5487160970958</v>
      </c>
      <c r="HH99" s="1">
        <v>252.143741270921</v>
      </c>
      <c r="HI99" s="1">
        <v>80.9475054899495</v>
      </c>
      <c r="HJ99" s="1">
        <v>108.876032811812</v>
      </c>
      <c r="HK99" s="1">
        <v>112.69570480715</v>
      </c>
      <c r="HL99" s="1">
        <v>24.5525080392919</v>
      </c>
      <c r="HM99" s="1">
        <v>21.8482350482902</v>
      </c>
      <c r="HN99" s="1">
        <v>53.7634700905122</v>
      </c>
      <c r="HO99" s="1">
        <v>74.5952995890879</v>
      </c>
      <c r="HP99" s="1">
        <v>75.425381471845</v>
      </c>
      <c r="HQ99" s="1">
        <v>655.894733629729</v>
      </c>
      <c r="HR99" s="1">
        <v>38.5667002622311</v>
      </c>
      <c r="HS99" s="1">
        <v>109.357254666525</v>
      </c>
      <c r="HT99" s="1">
        <v>55.0750371406617</v>
      </c>
      <c r="HU99" s="1">
        <v>59.1609698590511</v>
      </c>
      <c r="HV99" s="1">
        <v>155.204296849264</v>
      </c>
      <c r="HW99" s="1">
        <v>43.3436523759526</v>
      </c>
      <c r="HX99" s="1">
        <v>66.5591519295336</v>
      </c>
      <c r="HY99" s="1">
        <v>147.241282636085</v>
      </c>
      <c r="HZ99" s="1">
        <v>103.631925535908</v>
      </c>
      <c r="IA99" s="1">
        <v>291.477012878017</v>
      </c>
      <c r="IB99" s="1">
        <v>47.7894703311532</v>
      </c>
      <c r="IC99" s="1">
        <v>136.30250981708</v>
      </c>
      <c r="ID99" s="1">
        <v>90.8617449397915</v>
      </c>
      <c r="IE99" s="1">
        <v>182.49776953613</v>
      </c>
      <c r="IF99" s="1">
        <v>57.0108515624379</v>
      </c>
      <c r="IG99" s="1">
        <v>61.230774139873</v>
      </c>
      <c r="IH99" s="1">
        <v>141.84857808362</v>
      </c>
      <c r="II99" s="1">
        <v>25.4138332487502</v>
      </c>
      <c r="IJ99" s="1">
        <v>100.6624237536</v>
      </c>
      <c r="IK99" s="1">
        <v>308.882371127159</v>
      </c>
      <c r="IL99" s="1">
        <v>78.4264662259395</v>
      </c>
      <c r="IM99" s="1">
        <v>102.318935095354</v>
      </c>
      <c r="IN99" s="1">
        <v>161.30643989107</v>
      </c>
      <c r="IO99" s="1">
        <v>619.216841848273</v>
      </c>
      <c r="IP99" s="1">
        <v>21.3041736989069</v>
      </c>
      <c r="IQ99" s="1">
        <v>115.927410781655</v>
      </c>
      <c r="IR99" s="1">
        <v>260.691172951872</v>
      </c>
      <c r="IS99" s="1">
        <v>436.13155607203</v>
      </c>
      <c r="IT99" s="1">
        <v>90.8559725725796</v>
      </c>
      <c r="IU99" s="1">
        <v>117.182218646891</v>
      </c>
      <c r="IV99" s="1">
        <v>88.212148402357</v>
      </c>
      <c r="IW99" s="1">
        <v>84.9803077883904</v>
      </c>
      <c r="IX99" s="1">
        <v>267.506271406937</v>
      </c>
      <c r="IY99" s="1">
        <v>125.184707318093</v>
      </c>
      <c r="IZ99" s="1">
        <v>37.4302471061487</v>
      </c>
      <c r="JA99" s="1">
        <v>196.065216625614</v>
      </c>
      <c r="JB99" s="1">
        <v>59.1388629909974</v>
      </c>
      <c r="JC99" s="1">
        <v>119.658130984939</v>
      </c>
      <c r="JD99" s="1">
        <v>383.837366091132</v>
      </c>
      <c r="JE99" s="1">
        <v>62.2353904821516</v>
      </c>
      <c r="JF99" s="1">
        <v>86.2884936001913</v>
      </c>
      <c r="JG99" s="1">
        <v>96.6857126741245</v>
      </c>
      <c r="JH99" s="1">
        <v>218.930296193631</v>
      </c>
      <c r="JI99" s="1">
        <v>148.171864487416</v>
      </c>
      <c r="JJ99" s="1">
        <v>245.647964106633</v>
      </c>
      <c r="JK99" s="1">
        <v>76.161639289432</v>
      </c>
      <c r="JL99" s="1">
        <v>15.096890788046</v>
      </c>
      <c r="JM99" s="1">
        <v>45.089044014398</v>
      </c>
      <c r="JN99" s="1">
        <v>137.930298570194</v>
      </c>
      <c r="JO99" s="1">
        <v>191.623660050377</v>
      </c>
      <c r="JP99" s="1">
        <v>65.106453057649</v>
      </c>
      <c r="JQ99" s="1">
        <v>561.399552743859</v>
      </c>
      <c r="JR99" s="1">
        <v>35.9606905313508</v>
      </c>
      <c r="JS99" s="1">
        <v>129.356866192706</v>
      </c>
      <c r="JT99" s="1">
        <v>160.672552358563</v>
      </c>
      <c r="JU99" s="1">
        <v>85.6267272002624</v>
      </c>
      <c r="JV99" s="1">
        <v>157.379922549868</v>
      </c>
      <c r="JW99" s="1">
        <v>69.2643848158576</v>
      </c>
      <c r="JX99" s="1">
        <v>456.25871197915</v>
      </c>
      <c r="JY99" s="1">
        <v>229.2571931773</v>
      </c>
      <c r="JZ99" s="1">
        <v>193.625860824042</v>
      </c>
      <c r="KA99" s="1">
        <v>50.6226517834268</v>
      </c>
      <c r="KB99" s="1">
        <v>220.201816547248</v>
      </c>
      <c r="KC99" s="1">
        <v>80.0946191921707</v>
      </c>
      <c r="KD99" s="1">
        <v>180.735308575335</v>
      </c>
      <c r="KE99" s="1">
        <v>213.843683744732</v>
      </c>
      <c r="KF99" s="1">
        <v>236.577897322805</v>
      </c>
      <c r="KG99" s="1">
        <v>46.2659414573461</v>
      </c>
      <c r="KH99" s="1">
        <v>43.9719437164288</v>
      </c>
      <c r="KI99" s="1">
        <v>321.447896053917</v>
      </c>
      <c r="KJ99" s="1">
        <v>39.7007514789742</v>
      </c>
      <c r="KK99" s="1">
        <v>53.2692105142694</v>
      </c>
      <c r="KL99" s="1">
        <v>83.2394039051498</v>
      </c>
      <c r="KM99" s="1">
        <v>75.5101188861635</v>
      </c>
      <c r="KN99" s="1">
        <v>52.2373244784774</v>
      </c>
      <c r="KO99" s="1">
        <v>137.267563626447</v>
      </c>
      <c r="KP99" s="1">
        <v>26.0863746553939</v>
      </c>
      <c r="KQ99" s="1">
        <v>43.792562653179</v>
      </c>
      <c r="KR99" s="1">
        <v>35.7271904469208</v>
      </c>
      <c r="KS99" s="1">
        <v>87.9919620070204</v>
      </c>
      <c r="KT99" s="1">
        <v>60.968045346386</v>
      </c>
      <c r="KU99" s="1">
        <v>71.4410062728666</v>
      </c>
      <c r="KV99" s="1">
        <v>88.7781712631114</v>
      </c>
      <c r="KW99" s="1">
        <v>117.165173846268</v>
      </c>
      <c r="KX99" s="1">
        <v>114.283826496316</v>
      </c>
      <c r="KY99" s="1">
        <v>190.997224847273</v>
      </c>
      <c r="KZ99" s="1">
        <v>35.5893477075259</v>
      </c>
      <c r="LA99" s="1">
        <v>83.2427826865924</v>
      </c>
      <c r="LB99" s="1">
        <v>110.929102303315</v>
      </c>
      <c r="LC99" s="1">
        <v>54.3846160598825</v>
      </c>
      <c r="LD99" s="1">
        <v>51.4388859926012</v>
      </c>
      <c r="LE99" s="1">
        <v>171.888289703076</v>
      </c>
      <c r="LF99" s="1">
        <v>63.7929155804371</v>
      </c>
      <c r="LG99" s="1">
        <v>62.4931877117971</v>
      </c>
      <c r="LH99" s="1">
        <v>59.4241576468867</v>
      </c>
      <c r="LI99" s="1">
        <v>21.1021048056832</v>
      </c>
      <c r="LJ99" s="1">
        <v>99.379736047042</v>
      </c>
      <c r="LK99" s="1">
        <v>287.463097338761</v>
      </c>
      <c r="LL99" s="1">
        <v>38.1292226878385</v>
      </c>
      <c r="LM99" s="1">
        <v>97.9232771275894</v>
      </c>
      <c r="LN99" s="1">
        <v>433.636661603045</v>
      </c>
      <c r="LO99" s="1">
        <v>54.8457511157241</v>
      </c>
      <c r="LP99" s="1">
        <v>227.750270913962</v>
      </c>
      <c r="LQ99" s="1">
        <v>88.6180827303916</v>
      </c>
      <c r="LR99" s="1">
        <v>28.7028947629427</v>
      </c>
      <c r="LS99" s="1">
        <v>32.8435964053396</v>
      </c>
      <c r="LT99" s="1">
        <v>15.3058855638795</v>
      </c>
      <c r="LU99" s="1">
        <v>19.3698715690083</v>
      </c>
      <c r="LV99" s="1">
        <v>16.1505220775011</v>
      </c>
      <c r="LW99" s="1">
        <v>33.8942073992833</v>
      </c>
      <c r="LX99" s="1">
        <v>25.3685929788697</v>
      </c>
      <c r="LZ99" s="1">
        <v>372.007862118658</v>
      </c>
      <c r="MA99" s="1">
        <v>30.2898074859269</v>
      </c>
      <c r="MB99" s="1">
        <v>17.2280069225471</v>
      </c>
      <c r="MC99" s="1">
        <v>6.5675803768222</v>
      </c>
      <c r="MD99" s="1">
        <v>6.3949051997599</v>
      </c>
      <c r="ME99" s="1">
        <v>13.0499800460744</v>
      </c>
      <c r="MF99" s="1">
        <v>11.6038830714884</v>
      </c>
      <c r="MG99" s="1">
        <v>22.1919459190206</v>
      </c>
      <c r="MH99" s="1">
        <v>45.713561689354</v>
      </c>
      <c r="MI99" s="1">
        <v>10.2534994643556</v>
      </c>
      <c r="MJ99" s="1">
        <v>18.1163158165781</v>
      </c>
      <c r="MK99" s="1">
        <v>37.8714680242504</v>
      </c>
      <c r="ML99" s="1">
        <v>19.3674409601408</v>
      </c>
      <c r="MM99" s="1">
        <v>29.3436179262492</v>
      </c>
    </row>
    <row r="100">
      <c r="A100" s="1">
        <v>2022.0</v>
      </c>
      <c r="B100" s="1">
        <v>3.0</v>
      </c>
      <c r="C100" s="1">
        <v>162.605389420451</v>
      </c>
      <c r="D100" s="1">
        <v>138.544387974521</v>
      </c>
      <c r="E100" s="1">
        <v>112.465480979186</v>
      </c>
      <c r="F100" s="1">
        <v>307.126465024641</v>
      </c>
      <c r="G100" s="1">
        <v>445.347824760105</v>
      </c>
      <c r="H100" s="1">
        <v>150.799985005335</v>
      </c>
      <c r="I100" s="1">
        <v>79.2492756311973</v>
      </c>
      <c r="J100" s="1">
        <v>200.45673445418</v>
      </c>
      <c r="K100" s="1">
        <v>208.283911995266</v>
      </c>
      <c r="L100" s="1">
        <v>81.543102584836</v>
      </c>
      <c r="M100" s="1">
        <v>85.9835013977876</v>
      </c>
      <c r="N100" s="1">
        <v>20.9168952202166</v>
      </c>
      <c r="O100" s="1">
        <v>58.3525042018342</v>
      </c>
      <c r="P100" s="1">
        <v>56.4063761645484</v>
      </c>
      <c r="Q100" s="1">
        <v>166.243830982922</v>
      </c>
      <c r="R100" s="1">
        <v>113.624783391538</v>
      </c>
      <c r="S100" s="1">
        <v>121.590778014639</v>
      </c>
      <c r="T100" s="1">
        <v>110.577873814819</v>
      </c>
      <c r="U100" s="1">
        <v>127.740313850412</v>
      </c>
      <c r="V100" s="1">
        <v>129.133349334533</v>
      </c>
      <c r="W100" s="1">
        <v>214.708663283366</v>
      </c>
      <c r="X100" s="1">
        <v>279.531578735832</v>
      </c>
      <c r="Y100" s="1">
        <v>217.028539807623</v>
      </c>
      <c r="Z100" s="1">
        <v>154.371490146803</v>
      </c>
      <c r="AA100" s="1">
        <v>299.539596306993</v>
      </c>
      <c r="AB100" s="1">
        <v>36.1189663607763</v>
      </c>
      <c r="AC100" s="1">
        <v>216.228354865265</v>
      </c>
      <c r="AD100" s="1">
        <v>36.5070275540228</v>
      </c>
      <c r="AE100" s="1">
        <v>114.160869432532</v>
      </c>
      <c r="AF100" s="1">
        <v>220.633239795583</v>
      </c>
      <c r="AG100" s="1">
        <v>161.443396416138</v>
      </c>
      <c r="AH100" s="1">
        <v>173.879701844278</v>
      </c>
      <c r="AI100" s="2">
        <v>1935.60305388077</v>
      </c>
      <c r="AJ100" s="1">
        <v>186.189565243928</v>
      </c>
      <c r="AK100" s="1">
        <v>39.1668955037554</v>
      </c>
      <c r="AL100" s="1">
        <v>74.6480748555957</v>
      </c>
      <c r="AM100" s="1">
        <v>86.9308438395327</v>
      </c>
      <c r="AN100" s="1">
        <v>248.261712856908</v>
      </c>
      <c r="AO100" s="1">
        <v>24.1712997860763</v>
      </c>
      <c r="AP100" s="1">
        <v>63.0208891578949</v>
      </c>
      <c r="AQ100" s="1">
        <v>206.825434477433</v>
      </c>
      <c r="AR100" s="1">
        <v>46.9540595960054</v>
      </c>
      <c r="AS100" s="2">
        <v>2117.87774784726</v>
      </c>
      <c r="AT100" s="1">
        <v>674.326331960023</v>
      </c>
      <c r="AU100" s="1">
        <v>62.5707412818644</v>
      </c>
      <c r="AV100" s="1">
        <v>338.295216435972</v>
      </c>
      <c r="AW100" s="1">
        <v>43.3321739694347</v>
      </c>
      <c r="AX100" s="1">
        <v>32.2349333569181</v>
      </c>
      <c r="AY100" s="1">
        <v>105.461453435019</v>
      </c>
      <c r="AZ100" s="1">
        <v>50.2733330925724</v>
      </c>
      <c r="BA100" s="1">
        <v>28.6345313010655</v>
      </c>
      <c r="BB100" s="1">
        <v>51.3111043290582</v>
      </c>
      <c r="BC100" s="1">
        <v>200.535930371208</v>
      </c>
      <c r="BD100" s="1">
        <v>199.493070003898</v>
      </c>
      <c r="BE100" s="1">
        <v>90.6947815936544</v>
      </c>
      <c r="BF100" s="1">
        <v>151.8979787485</v>
      </c>
      <c r="BG100" s="1">
        <v>18.3617390342381</v>
      </c>
      <c r="BH100" s="1">
        <v>90.317503174681</v>
      </c>
      <c r="BI100" s="1">
        <v>97.4053666644849</v>
      </c>
      <c r="BJ100" s="1">
        <v>227.114819505578</v>
      </c>
      <c r="BK100" s="1">
        <v>119.063854222433</v>
      </c>
      <c r="BL100" s="1">
        <v>70.0785276279752</v>
      </c>
      <c r="BM100" s="1">
        <v>125.480178203288</v>
      </c>
      <c r="BN100" s="1">
        <v>42.6650795039375</v>
      </c>
      <c r="BO100" s="1">
        <v>208.894500783028</v>
      </c>
      <c r="BP100" s="1">
        <v>30.1227738338968</v>
      </c>
      <c r="BQ100" s="1">
        <v>189.313316149325</v>
      </c>
      <c r="BR100" s="1">
        <v>61.3002589129631</v>
      </c>
      <c r="BS100" s="1">
        <v>27.0492630035639</v>
      </c>
      <c r="BT100" s="1">
        <v>127.57781127404</v>
      </c>
      <c r="BU100" s="1">
        <v>89.5256732288256</v>
      </c>
      <c r="BV100" s="1">
        <v>522.521168580393</v>
      </c>
      <c r="BW100" s="1">
        <v>39.6155603380135</v>
      </c>
      <c r="BX100" s="1">
        <v>206.713032941283</v>
      </c>
      <c r="BY100" s="1">
        <v>50.4938201106963</v>
      </c>
      <c r="BZ100" s="1">
        <v>34.6354727470081</v>
      </c>
      <c r="CA100" s="1">
        <v>91.4098878582117</v>
      </c>
      <c r="CB100" s="1">
        <v>85.4790028039737</v>
      </c>
      <c r="CC100" s="1">
        <v>95.1315499227596</v>
      </c>
      <c r="CD100" s="1">
        <v>146.023115440431</v>
      </c>
      <c r="CE100" s="1">
        <v>72.0527646899723</v>
      </c>
      <c r="CF100" s="1">
        <v>35.4333585352646</v>
      </c>
      <c r="CG100" s="1">
        <v>382.943032603445</v>
      </c>
      <c r="CH100" s="1">
        <v>104.154704068266</v>
      </c>
      <c r="CI100" s="1">
        <v>205.034625491326</v>
      </c>
      <c r="CJ100" s="1">
        <v>131.093201546296</v>
      </c>
      <c r="CK100" s="1">
        <v>79.6158856322493</v>
      </c>
      <c r="CL100" s="1">
        <v>244.101160900964</v>
      </c>
      <c r="CM100" s="1">
        <v>136.782196192064</v>
      </c>
      <c r="CN100" s="1">
        <v>151.145435167396</v>
      </c>
      <c r="CO100" s="1">
        <v>149.756468209479</v>
      </c>
      <c r="CP100" s="1">
        <v>117.949164514246</v>
      </c>
      <c r="CQ100" s="1">
        <v>115.278110436537</v>
      </c>
      <c r="CR100" s="1">
        <v>95.0822472725277</v>
      </c>
      <c r="CS100" s="1">
        <v>112.15934753418</v>
      </c>
      <c r="CT100" s="1">
        <v>50.1549377042331</v>
      </c>
      <c r="CU100" s="1">
        <v>123.733810999987</v>
      </c>
      <c r="CV100" s="1">
        <v>52.1547355661805</v>
      </c>
      <c r="CW100" s="1">
        <v>165.099880230781</v>
      </c>
      <c r="CX100" s="1">
        <v>81.8928895720438</v>
      </c>
      <c r="CY100" s="1">
        <v>226.752716207218</v>
      </c>
      <c r="CZ100" s="1">
        <v>58.2708295449688</v>
      </c>
      <c r="DA100" s="1">
        <v>264.296302923544</v>
      </c>
      <c r="DB100" s="1">
        <v>99.7137009545297</v>
      </c>
      <c r="DC100" s="1">
        <v>89.6990999452022</v>
      </c>
      <c r="DD100" s="1">
        <v>102.504483376651</v>
      </c>
      <c r="DE100" s="1">
        <v>78.4259635843707</v>
      </c>
      <c r="DF100" s="1">
        <v>76.012912639934</v>
      </c>
      <c r="DG100" s="1">
        <v>144.802397375674</v>
      </c>
      <c r="DH100" s="1">
        <v>48.3647887364712</v>
      </c>
      <c r="DI100" s="1">
        <v>110.199999436088</v>
      </c>
      <c r="DJ100" s="1">
        <v>39.9411585955567</v>
      </c>
      <c r="DK100" s="1">
        <v>99.1270141121052</v>
      </c>
      <c r="DL100" s="1">
        <v>186.19086953868</v>
      </c>
      <c r="DM100" s="1">
        <v>13.7754014723164</v>
      </c>
      <c r="DN100" s="1">
        <v>51.9794641736485</v>
      </c>
      <c r="DO100" s="1">
        <v>46.2613475820383</v>
      </c>
      <c r="DP100" s="1">
        <v>208.099476061789</v>
      </c>
      <c r="DQ100" s="1">
        <v>39.1608448925209</v>
      </c>
      <c r="DR100" s="1">
        <v>202.426304029382</v>
      </c>
      <c r="DS100" s="1">
        <v>87.4761967732862</v>
      </c>
      <c r="DT100" s="1">
        <v>40.3067996176548</v>
      </c>
      <c r="DU100" s="1">
        <v>115.887191269033</v>
      </c>
      <c r="DV100" s="1">
        <v>39.3808351664521</v>
      </c>
      <c r="DW100" s="1">
        <v>222.507424490853</v>
      </c>
      <c r="DX100" s="1">
        <v>57.0600479951298</v>
      </c>
      <c r="DY100" s="1">
        <v>53.0262754576845</v>
      </c>
      <c r="DZ100" s="1">
        <v>59.2263997603406</v>
      </c>
      <c r="EA100" s="1">
        <v>34.7083360362318</v>
      </c>
      <c r="EB100" s="1">
        <v>42.3978285026271</v>
      </c>
      <c r="EC100" s="1">
        <v>134.54176440972</v>
      </c>
      <c r="ED100" s="1">
        <v>116.567859244597</v>
      </c>
      <c r="EE100" s="1">
        <v>106.379227900208</v>
      </c>
      <c r="EF100" s="1">
        <v>310.085645897725</v>
      </c>
      <c r="EG100" s="1">
        <v>481.749016288786</v>
      </c>
      <c r="EH100" s="1">
        <v>34.3425202149142</v>
      </c>
      <c r="EI100" s="1">
        <v>78.4326715318434</v>
      </c>
      <c r="EJ100" s="1">
        <v>13.0200311460777</v>
      </c>
      <c r="EK100" s="1">
        <v>299.059067208869</v>
      </c>
      <c r="EL100" s="1">
        <v>97.1993068700588</v>
      </c>
      <c r="EM100" s="1">
        <v>65.7161305216882</v>
      </c>
      <c r="EN100" s="1">
        <v>179.313783972195</v>
      </c>
      <c r="EO100" s="1">
        <v>33.3179046192346</v>
      </c>
      <c r="EP100" s="1">
        <v>45.9988213201544</v>
      </c>
      <c r="EQ100" s="1">
        <v>16.0978236647004</v>
      </c>
      <c r="ER100" s="1">
        <v>196.416127291841</v>
      </c>
      <c r="ES100" s="1">
        <v>424.650511944986</v>
      </c>
      <c r="ET100" s="1">
        <v>112.829378552937</v>
      </c>
      <c r="EU100" s="1">
        <v>126.783715574152</v>
      </c>
      <c r="EV100" s="1">
        <v>115.209548542941</v>
      </c>
      <c r="EW100" s="1">
        <v>45.0454337196773</v>
      </c>
      <c r="EX100" s="1">
        <v>454.613792697302</v>
      </c>
      <c r="EY100" s="1">
        <v>38.4987696386658</v>
      </c>
      <c r="EZ100" s="1">
        <v>31.7122006351179</v>
      </c>
      <c r="FA100" s="1">
        <v>49.0938413359108</v>
      </c>
      <c r="FB100" s="1">
        <v>45.8813622388109</v>
      </c>
      <c r="FC100" s="1">
        <v>286.179999310037</v>
      </c>
      <c r="FD100" s="1">
        <v>196.739681191173</v>
      </c>
      <c r="FE100" s="1">
        <v>18.3834679116075</v>
      </c>
      <c r="FF100" s="1">
        <v>59.7711709619623</v>
      </c>
      <c r="FG100" s="1">
        <v>159.487975220166</v>
      </c>
      <c r="FH100" s="1">
        <v>32.3060388456813</v>
      </c>
      <c r="FI100" s="1">
        <v>126.00834168908</v>
      </c>
      <c r="FJ100" s="1">
        <v>53.2429522646996</v>
      </c>
      <c r="FK100" s="1">
        <v>20.2646195777298</v>
      </c>
      <c r="FL100" s="1">
        <v>21.0764825984763</v>
      </c>
      <c r="FM100" s="1">
        <v>337.472795078</v>
      </c>
      <c r="FN100" s="1">
        <v>111.434650995398</v>
      </c>
      <c r="FO100" s="1">
        <v>15.3852257896894</v>
      </c>
      <c r="FP100" s="1">
        <v>101.654782170835</v>
      </c>
      <c r="FQ100" s="1">
        <v>55.6931125611272</v>
      </c>
      <c r="FR100" s="1">
        <v>52.1977987973584</v>
      </c>
      <c r="FS100" s="1">
        <v>62.1401828691592</v>
      </c>
      <c r="FT100" s="1">
        <v>80.6685521921662</v>
      </c>
      <c r="FU100" s="1">
        <v>224.657332780116</v>
      </c>
      <c r="FV100" s="1">
        <v>267.52239962323</v>
      </c>
      <c r="FW100" s="1">
        <v>413.320234784492</v>
      </c>
      <c r="FX100" s="1">
        <v>210.651443941977</v>
      </c>
      <c r="FY100" s="1">
        <v>45.9970029692442</v>
      </c>
      <c r="FZ100" s="1">
        <v>40.3266393799974</v>
      </c>
      <c r="GA100" s="1">
        <v>83.6369495512045</v>
      </c>
      <c r="GB100" s="1">
        <v>335.181899908036</v>
      </c>
      <c r="GC100" s="1">
        <v>162.656346837212</v>
      </c>
      <c r="GD100" s="1">
        <v>51.65588428938</v>
      </c>
      <c r="GE100" s="1">
        <v>221.55186981453</v>
      </c>
      <c r="GF100" s="1">
        <v>68.8699698809755</v>
      </c>
      <c r="GG100" s="1">
        <v>286.388950149549</v>
      </c>
      <c r="GH100" s="1">
        <v>315.553386142128</v>
      </c>
      <c r="GI100" s="1">
        <v>57.6513171243251</v>
      </c>
      <c r="GJ100" s="1">
        <v>98.2964125271436</v>
      </c>
      <c r="GK100" s="1">
        <v>61.7089219263724</v>
      </c>
      <c r="GL100" s="1">
        <v>136.000217437744</v>
      </c>
      <c r="GM100" s="1">
        <v>92.0499563244542</v>
      </c>
      <c r="GN100" s="1">
        <v>152.857316868688</v>
      </c>
      <c r="GO100" s="1">
        <v>108.660869570219</v>
      </c>
      <c r="GP100" s="1">
        <v>39.398369581803</v>
      </c>
      <c r="GQ100" s="1">
        <v>40.7395153046426</v>
      </c>
      <c r="GR100" s="1">
        <v>57.7584030119232</v>
      </c>
      <c r="GS100" s="1">
        <v>73.8629918233493</v>
      </c>
      <c r="GT100" s="1">
        <v>72.7727486601028</v>
      </c>
      <c r="GU100" s="1">
        <v>80.7226782458717</v>
      </c>
      <c r="GV100" s="1">
        <v>288.771157262041</v>
      </c>
      <c r="GW100" s="1">
        <v>219.187867184153</v>
      </c>
      <c r="GX100" s="1">
        <v>161.480807108255</v>
      </c>
      <c r="GY100" s="1">
        <v>77.9945756460766</v>
      </c>
      <c r="GZ100" s="1">
        <v>55.3888505846811</v>
      </c>
      <c r="HA100" s="1">
        <v>76.0973119662622</v>
      </c>
      <c r="HB100" s="1">
        <v>68.0662173033162</v>
      </c>
      <c r="HC100" s="1">
        <v>368.005871980087</v>
      </c>
      <c r="HD100" s="1">
        <v>27.3748169899649</v>
      </c>
      <c r="HE100" s="1">
        <v>125.263815161849</v>
      </c>
      <c r="HF100" s="1">
        <v>428.444980012421</v>
      </c>
      <c r="HG100" s="1">
        <v>34.4733545106881</v>
      </c>
      <c r="HH100" s="1">
        <v>257.83227943291</v>
      </c>
      <c r="HI100" s="1">
        <v>77.7320825186876</v>
      </c>
      <c r="HJ100" s="1">
        <v>102.373609521802</v>
      </c>
      <c r="HK100" s="1">
        <v>133.696468049038</v>
      </c>
      <c r="HL100" s="1">
        <v>24.7694200374005</v>
      </c>
      <c r="HM100" s="1">
        <v>21.2325658951598</v>
      </c>
      <c r="HN100" s="1">
        <v>58.3222884579611</v>
      </c>
      <c r="HO100" s="1">
        <v>74.5414038154953</v>
      </c>
      <c r="HP100" s="1">
        <v>76.0054498732432</v>
      </c>
      <c r="HQ100" s="1">
        <v>683.641955831776</v>
      </c>
      <c r="HR100" s="1">
        <v>53.6763087520436</v>
      </c>
      <c r="HS100" s="1">
        <v>115.367090356773</v>
      </c>
      <c r="HT100" s="1">
        <v>52.0551267918476</v>
      </c>
      <c r="HU100" s="1">
        <v>60.9600910931393</v>
      </c>
      <c r="HV100" s="1">
        <v>149.623965232984</v>
      </c>
      <c r="HW100" s="1">
        <v>44.1342248285502</v>
      </c>
      <c r="HX100" s="1">
        <v>62.9178737548875</v>
      </c>
      <c r="HY100" s="1">
        <v>140.237449941047</v>
      </c>
      <c r="HZ100" s="1">
        <v>106.124180345117</v>
      </c>
      <c r="IA100" s="1">
        <v>274.057003837359</v>
      </c>
      <c r="IB100" s="1">
        <v>45.2234500399184</v>
      </c>
      <c r="IC100" s="1">
        <v>141.961929628384</v>
      </c>
      <c r="ID100" s="1">
        <v>81.1708534537555</v>
      </c>
      <c r="IE100" s="1">
        <v>168.446530907939</v>
      </c>
      <c r="IF100" s="1">
        <v>53.7116301698355</v>
      </c>
      <c r="IG100" s="1">
        <v>65.3604281787893</v>
      </c>
      <c r="IH100" s="1">
        <v>120.068364000375</v>
      </c>
      <c r="II100" s="1">
        <v>24.3096856096266</v>
      </c>
      <c r="IJ100" s="1">
        <v>98.550243143269</v>
      </c>
      <c r="IK100" s="1">
        <v>321.935698579692</v>
      </c>
      <c r="IL100" s="1">
        <v>73.5135424117723</v>
      </c>
      <c r="IM100" s="1">
        <v>122.162869266701</v>
      </c>
      <c r="IN100" s="1">
        <v>146.455680169989</v>
      </c>
      <c r="IO100" s="1">
        <v>657.037824547809</v>
      </c>
      <c r="IP100" s="1">
        <v>20.1641111036737</v>
      </c>
      <c r="IQ100" s="1">
        <v>108.10241301838</v>
      </c>
      <c r="IR100" s="1">
        <v>257.564450631186</v>
      </c>
      <c r="IS100" s="1">
        <v>447.153309838619</v>
      </c>
      <c r="IT100" s="1">
        <v>87.6701110593372</v>
      </c>
      <c r="IU100" s="1">
        <v>123.937671366336</v>
      </c>
      <c r="IV100" s="1">
        <v>82.2904078882775</v>
      </c>
      <c r="IW100" s="1">
        <v>81.7920635719975</v>
      </c>
      <c r="IX100" s="1">
        <v>242.261324601555</v>
      </c>
      <c r="IY100" s="1">
        <v>120.069419242336</v>
      </c>
      <c r="IZ100" s="1">
        <v>38.8636740202189</v>
      </c>
      <c r="JA100" s="1">
        <v>193.573452739722</v>
      </c>
      <c r="JB100" s="1">
        <v>61.780809789803</v>
      </c>
      <c r="JC100" s="1">
        <v>112.641232638434</v>
      </c>
      <c r="JD100" s="1">
        <v>390.251039875746</v>
      </c>
      <c r="JE100" s="1">
        <v>71.2277963652782</v>
      </c>
      <c r="JF100" s="1">
        <v>77.3958986023934</v>
      </c>
      <c r="JG100" s="1">
        <v>84.133115652605</v>
      </c>
      <c r="JH100" s="1">
        <v>212.964436688833</v>
      </c>
      <c r="JI100" s="1">
        <v>135.202517449022</v>
      </c>
      <c r="JJ100" s="1">
        <v>252.691495426589</v>
      </c>
      <c r="JK100" s="1">
        <v>75.1576137650643</v>
      </c>
      <c r="JL100" s="1">
        <v>14.7611388072368</v>
      </c>
      <c r="JM100" s="1">
        <v>48.1333991907928</v>
      </c>
      <c r="JN100" s="1">
        <v>126.411536542109</v>
      </c>
      <c r="JO100" s="1">
        <v>202.020639456413</v>
      </c>
      <c r="JP100" s="1">
        <v>59.3767739895377</v>
      </c>
      <c r="JQ100" s="1">
        <v>558.014967469046</v>
      </c>
      <c r="JR100" s="1">
        <v>34.0015573937087</v>
      </c>
      <c r="JS100" s="1">
        <v>127.229294300052</v>
      </c>
      <c r="JT100" s="1">
        <v>168.114086882366</v>
      </c>
      <c r="JU100" s="1">
        <v>81.7384598114264</v>
      </c>
      <c r="JV100" s="1">
        <v>162.749713618028</v>
      </c>
      <c r="JW100" s="1">
        <v>72.5184605021897</v>
      </c>
      <c r="JX100" s="1">
        <v>477.509126621769</v>
      </c>
      <c r="JY100" s="1">
        <v>246.307452063631</v>
      </c>
      <c r="JZ100" s="1">
        <v>190.450126520839</v>
      </c>
      <c r="KA100" s="1">
        <v>48.1355156938391</v>
      </c>
      <c r="KB100" s="1">
        <v>205.595766157054</v>
      </c>
      <c r="KC100" s="1">
        <v>83.0742844197656</v>
      </c>
      <c r="KD100" s="1">
        <v>176.122945390977</v>
      </c>
      <c r="KE100" s="1">
        <v>213.910435552182</v>
      </c>
      <c r="KF100" s="1">
        <v>245.169564620308</v>
      </c>
      <c r="KG100" s="1">
        <v>52.804288622564</v>
      </c>
      <c r="KH100" s="1">
        <v>43.2601324023987</v>
      </c>
      <c r="KI100" s="1">
        <v>322.909128603728</v>
      </c>
      <c r="KJ100" s="1">
        <v>39.2874836626836</v>
      </c>
      <c r="KK100" s="1">
        <v>48.914782565573</v>
      </c>
      <c r="KL100" s="1">
        <v>86.3506297082958</v>
      </c>
      <c r="KM100" s="1">
        <v>84.2945034556616</v>
      </c>
      <c r="KN100" s="1">
        <v>46.8553466267899</v>
      </c>
      <c r="KO100" s="1">
        <v>147.253130947653</v>
      </c>
      <c r="KP100" s="1">
        <v>28.2348383164926</v>
      </c>
      <c r="KQ100" s="1">
        <v>45.7106159169245</v>
      </c>
      <c r="KR100" s="1">
        <v>35.4061296959773</v>
      </c>
      <c r="KS100" s="1">
        <v>76.8189607404722</v>
      </c>
      <c r="KT100" s="1">
        <v>63.6196383159419</v>
      </c>
      <c r="KU100" s="1">
        <v>74.6965966011328</v>
      </c>
      <c r="KV100" s="1">
        <v>83.6736687761941</v>
      </c>
      <c r="KW100" s="1">
        <v>112.39384050525</v>
      </c>
      <c r="KX100" s="1">
        <v>118.944837744455</v>
      </c>
      <c r="KY100" s="1">
        <v>186.192380078062</v>
      </c>
      <c r="KZ100" s="1">
        <v>37.8284469563373</v>
      </c>
      <c r="LA100" s="1">
        <v>79.7032332371712</v>
      </c>
      <c r="LB100" s="1">
        <v>107.685724367015</v>
      </c>
      <c r="LC100" s="1">
        <v>49.9464475997244</v>
      </c>
      <c r="LD100" s="1">
        <v>47.5738557778004</v>
      </c>
      <c r="LE100" s="1">
        <v>163.687113092246</v>
      </c>
      <c r="LF100" s="1">
        <v>60.2715791415538</v>
      </c>
      <c r="LG100" s="1">
        <v>63.1819954036679</v>
      </c>
      <c r="LH100" s="1">
        <v>54.1000116102228</v>
      </c>
      <c r="LI100" s="1">
        <v>19.9227225299195</v>
      </c>
      <c r="LJ100" s="1">
        <v>98.2293477265731</v>
      </c>
      <c r="LK100" s="1">
        <v>302.922955377604</v>
      </c>
      <c r="LL100" s="1">
        <v>40.8942445110856</v>
      </c>
      <c r="LM100" s="1">
        <v>80.2746540663736</v>
      </c>
      <c r="LN100" s="1">
        <v>455.33000553696</v>
      </c>
      <c r="LO100" s="1">
        <v>56.3330145451698</v>
      </c>
      <c r="LP100" s="1">
        <v>206.300642015049</v>
      </c>
      <c r="LQ100" s="1">
        <v>87.157883213834</v>
      </c>
      <c r="LR100" s="1">
        <v>26.2250002156133</v>
      </c>
      <c r="LS100" s="1">
        <v>31.6585990486272</v>
      </c>
      <c r="LT100" s="1">
        <v>14.6074014229789</v>
      </c>
      <c r="LU100" s="1">
        <v>22.2429260401226</v>
      </c>
      <c r="LV100" s="1">
        <v>18.7575094748485</v>
      </c>
      <c r="LW100" s="1">
        <v>34.5947874455321</v>
      </c>
      <c r="LX100" s="1">
        <v>26.4744415870387</v>
      </c>
      <c r="LZ100" s="1">
        <v>373.21817900274</v>
      </c>
      <c r="MA100" s="1">
        <v>31.2739133208446</v>
      </c>
      <c r="MB100" s="1">
        <v>15.7545198196566</v>
      </c>
      <c r="MC100" s="1">
        <v>7.36514851233322</v>
      </c>
      <c r="MD100" s="1">
        <v>6.80402034793432</v>
      </c>
      <c r="ME100" s="1">
        <v>9.29915527245515</v>
      </c>
      <c r="MF100" s="1">
        <v>11.4198360241678</v>
      </c>
      <c r="MG100" s="1">
        <v>23.6277491018879</v>
      </c>
      <c r="MH100" s="1">
        <v>46.2149840770951</v>
      </c>
      <c r="MI100" s="1">
        <v>10.3415277390605</v>
      </c>
      <c r="MJ100" s="1">
        <v>16.5467391843381</v>
      </c>
      <c r="MK100" s="1">
        <v>37.2311398090232</v>
      </c>
      <c r="ML100" s="1">
        <v>22.6830624358377</v>
      </c>
      <c r="MM100" s="1">
        <v>36.5027400464022</v>
      </c>
    </row>
    <row r="101">
      <c r="A101" s="1">
        <v>2022.0</v>
      </c>
      <c r="B101" s="1">
        <v>4.0</v>
      </c>
      <c r="C101" s="1">
        <v>164.665605590578</v>
      </c>
      <c r="D101" s="1">
        <v>144.773083867245</v>
      </c>
      <c r="E101" s="1">
        <v>112.881545080596</v>
      </c>
      <c r="F101" s="1">
        <v>311.473999733035</v>
      </c>
      <c r="G101" s="1">
        <v>430.337249755859</v>
      </c>
      <c r="H101" s="1">
        <v>151.016593498362</v>
      </c>
      <c r="I101" s="1">
        <v>87.3767207411999</v>
      </c>
      <c r="J101" s="1">
        <v>217.985393801634</v>
      </c>
      <c r="K101" s="1">
        <v>199.258749771118</v>
      </c>
      <c r="L101" s="1">
        <v>88.2873123148697</v>
      </c>
      <c r="M101" s="1">
        <v>91.5519024576954</v>
      </c>
      <c r="N101" s="1">
        <v>21.8542037027061</v>
      </c>
      <c r="O101" s="1">
        <v>59.9708893058591</v>
      </c>
      <c r="P101" s="1">
        <v>58.1876088099099</v>
      </c>
      <c r="Q101" s="1">
        <v>177.475231613817</v>
      </c>
      <c r="R101" s="1">
        <v>118.583000183105</v>
      </c>
      <c r="S101" s="1">
        <v>128.30926600384</v>
      </c>
      <c r="T101" s="1">
        <v>106.896143764697</v>
      </c>
      <c r="U101" s="1">
        <v>114.481955316736</v>
      </c>
      <c r="V101" s="1">
        <v>127.585033006906</v>
      </c>
      <c r="W101" s="1">
        <v>228.404635254127</v>
      </c>
      <c r="X101" s="1">
        <v>275.37830057537</v>
      </c>
      <c r="Y101" s="1">
        <v>237.018121022622</v>
      </c>
      <c r="Z101" s="1">
        <v>151.899136924744</v>
      </c>
      <c r="AA101" s="1">
        <v>318.844341215864</v>
      </c>
      <c r="AB101" s="1">
        <v>38.7367464473528</v>
      </c>
      <c r="AC101" s="1">
        <v>230.284633324893</v>
      </c>
      <c r="AD101" s="1">
        <v>35.141303113876</v>
      </c>
      <c r="AE101" s="1">
        <v>109.618000411987</v>
      </c>
      <c r="AF101" s="1">
        <v>224.809957741377</v>
      </c>
      <c r="AG101" s="1">
        <v>165.862223072266</v>
      </c>
      <c r="AH101" s="1">
        <v>175.937331317831</v>
      </c>
      <c r="AI101" s="2">
        <v>2132.12598876953</v>
      </c>
      <c r="AJ101" s="1">
        <v>176.898499298096</v>
      </c>
      <c r="AK101" s="1">
        <v>35.9813437713712</v>
      </c>
      <c r="AL101" s="1">
        <v>70.5180410420739</v>
      </c>
      <c r="AM101" s="1">
        <v>81.9874954952477</v>
      </c>
      <c r="AN101" s="1">
        <v>252.53709562771</v>
      </c>
      <c r="AO101" s="1">
        <v>23.035952360062</v>
      </c>
      <c r="AP101" s="1">
        <v>65.2538307559067</v>
      </c>
      <c r="AQ101" s="1">
        <v>212.360498809814</v>
      </c>
      <c r="AR101" s="1">
        <v>42.4048155961914</v>
      </c>
      <c r="AS101" s="2">
        <v>2225.06410550044</v>
      </c>
      <c r="AT101" s="1">
        <v>656.145625795927</v>
      </c>
      <c r="AU101" s="1">
        <v>68.1175865406126</v>
      </c>
      <c r="AV101" s="1">
        <v>343.378748321533</v>
      </c>
      <c r="AW101" s="1">
        <v>44.3677500724793</v>
      </c>
      <c r="AX101" s="1">
        <v>31.7285308563154</v>
      </c>
      <c r="AY101" s="1">
        <v>106.276572255198</v>
      </c>
      <c r="AZ101" s="1">
        <v>45.6859474346177</v>
      </c>
      <c r="BA101" s="1">
        <v>31.0126023229502</v>
      </c>
      <c r="BB101" s="1">
        <v>56.9262451807666</v>
      </c>
      <c r="BC101" s="1">
        <v>207.701300067926</v>
      </c>
      <c r="BD101" s="1">
        <v>203.085247115147</v>
      </c>
      <c r="BE101" s="1">
        <v>86.7784997940063</v>
      </c>
      <c r="BF101" s="1">
        <v>167.274440356175</v>
      </c>
      <c r="BG101" s="1">
        <v>19.0197499275208</v>
      </c>
      <c r="BH101" s="1">
        <v>97.3805788386178</v>
      </c>
      <c r="BI101" s="1">
        <v>96.1049846578991</v>
      </c>
      <c r="BJ101" s="1">
        <v>242.908937226103</v>
      </c>
      <c r="BK101" s="1">
        <v>127.033314081161</v>
      </c>
      <c r="BL101" s="1">
        <v>74.5446744666047</v>
      </c>
      <c r="BM101" s="1">
        <v>133.782281262086</v>
      </c>
      <c r="BN101" s="1">
        <v>42.7702672781117</v>
      </c>
      <c r="BO101" s="1">
        <v>204.056772423412</v>
      </c>
      <c r="BP101" s="1">
        <v>30.9776498317719</v>
      </c>
      <c r="BQ101" s="1">
        <v>183.800854478562</v>
      </c>
      <c r="BR101" s="1">
        <v>65.6328826838505</v>
      </c>
      <c r="BS101" s="1">
        <v>29.6033779315763</v>
      </c>
      <c r="BT101" s="1">
        <v>125.411536087995</v>
      </c>
      <c r="BU101" s="1">
        <v>88.9792900598727</v>
      </c>
      <c r="BV101" s="1">
        <v>557.013040144441</v>
      </c>
      <c r="BW101" s="1">
        <v>42.1541959988716</v>
      </c>
      <c r="BX101" s="1">
        <v>190.228244909507</v>
      </c>
      <c r="BY101" s="1">
        <v>48.1850479100668</v>
      </c>
      <c r="BZ101" s="1">
        <v>33.7137447714362</v>
      </c>
      <c r="CA101" s="1">
        <v>97.426178796826</v>
      </c>
      <c r="CB101" s="1">
        <v>82.131017737271</v>
      </c>
      <c r="CC101" s="1">
        <v>92.8876129224707</v>
      </c>
      <c r="CD101" s="1">
        <v>148.843321956206</v>
      </c>
      <c r="CE101" s="1">
        <v>75.6124489555616</v>
      </c>
      <c r="CF101" s="1">
        <v>40.4702347523814</v>
      </c>
      <c r="CG101" s="1">
        <v>397.902950751312</v>
      </c>
      <c r="CH101" s="1">
        <v>105.481098996594</v>
      </c>
      <c r="CI101" s="1">
        <v>232.568512450602</v>
      </c>
      <c r="CJ101" s="1">
        <v>128.931212696607</v>
      </c>
      <c r="CK101" s="1">
        <v>70.9656906812975</v>
      </c>
      <c r="CL101" s="1">
        <v>243.115035917195</v>
      </c>
      <c r="CM101" s="1">
        <v>125.518882978093</v>
      </c>
      <c r="CN101" s="1">
        <v>165.830249786377</v>
      </c>
      <c r="CO101" s="1">
        <v>142.711297116528</v>
      </c>
      <c r="CP101" s="1">
        <v>119.533674009793</v>
      </c>
      <c r="CQ101" s="1">
        <v>124.065105434072</v>
      </c>
      <c r="CR101" s="1">
        <v>102.054465360405</v>
      </c>
      <c r="CS101" s="1">
        <v>116.250500297546</v>
      </c>
      <c r="CT101" s="1">
        <v>51.8777124112662</v>
      </c>
      <c r="CU101" s="1">
        <v>122.261283394491</v>
      </c>
      <c r="CV101" s="1">
        <v>51.5367458582353</v>
      </c>
      <c r="CW101" s="1">
        <v>172.450243761344</v>
      </c>
      <c r="CX101" s="1">
        <v>87.9946801324122</v>
      </c>
      <c r="CY101" s="1">
        <v>212.529688751159</v>
      </c>
      <c r="CZ101" s="1">
        <v>63.303194317063</v>
      </c>
      <c r="DA101" s="1">
        <v>256.055210001773</v>
      </c>
      <c r="DB101" s="1">
        <v>98.0444796883753</v>
      </c>
      <c r="DC101" s="1">
        <v>88.9002955004411</v>
      </c>
      <c r="DD101" s="1">
        <v>104.459502513421</v>
      </c>
      <c r="DE101" s="1">
        <v>80.8002639070925</v>
      </c>
      <c r="DF101" s="1">
        <v>81.9710389291057</v>
      </c>
      <c r="DG101" s="1">
        <v>139.03477331992</v>
      </c>
      <c r="DH101" s="1">
        <v>53.4254501493876</v>
      </c>
      <c r="DI101" s="1">
        <v>119.842499732971</v>
      </c>
      <c r="DJ101" s="1">
        <v>44.1167129914998</v>
      </c>
      <c r="DK101" s="1">
        <v>95.2786360269966</v>
      </c>
      <c r="DL101" s="1">
        <v>185.247499847412</v>
      </c>
      <c r="DM101" s="1">
        <v>12.7606286054108</v>
      </c>
      <c r="DN101" s="1">
        <v>53.6234034049631</v>
      </c>
      <c r="DO101" s="1">
        <v>45.0048342812849</v>
      </c>
      <c r="DP101" s="1">
        <v>195.0136283218</v>
      </c>
      <c r="DQ101" s="1">
        <v>41.6508396624513</v>
      </c>
      <c r="DR101" s="1">
        <v>200.854251098633</v>
      </c>
      <c r="DS101" s="1">
        <v>94.598002984696</v>
      </c>
      <c r="DT101" s="1">
        <v>35.5669877737634</v>
      </c>
      <c r="DU101" s="1">
        <v>124.458716588784</v>
      </c>
      <c r="DV101" s="1">
        <v>37.0294967688435</v>
      </c>
      <c r="DW101" s="1">
        <v>227.699877476727</v>
      </c>
      <c r="DX101" s="1">
        <v>54.3212424654953</v>
      </c>
      <c r="DY101" s="1">
        <v>55.2378154443973</v>
      </c>
      <c r="DZ101" s="1">
        <v>64.6785110782841</v>
      </c>
      <c r="EA101" s="1">
        <v>31.9572185732341</v>
      </c>
      <c r="EB101" s="1">
        <v>39.3207246615808</v>
      </c>
      <c r="EC101" s="1">
        <v>128.166561633675</v>
      </c>
      <c r="ED101" s="1">
        <v>122.604351783913</v>
      </c>
      <c r="EE101" s="1">
        <v>105.711863139929</v>
      </c>
      <c r="EF101" s="1">
        <v>299.666091416264</v>
      </c>
      <c r="EG101" s="1">
        <v>496.110516576919</v>
      </c>
      <c r="EH101" s="1">
        <v>36.6390527098829</v>
      </c>
      <c r="EI101" s="1">
        <v>76.1498491395829</v>
      </c>
      <c r="EJ101" s="1">
        <v>12.1382942624068</v>
      </c>
      <c r="EK101" s="1">
        <v>284.282561260377</v>
      </c>
      <c r="EL101" s="1">
        <v>105.764009865865</v>
      </c>
      <c r="EM101" s="1">
        <v>68.569446615505</v>
      </c>
      <c r="EN101" s="1">
        <v>182.080352765779</v>
      </c>
      <c r="EO101" s="1">
        <v>34.1512759768018</v>
      </c>
      <c r="EP101" s="1">
        <v>48.7447018614815</v>
      </c>
      <c r="EQ101" s="1">
        <v>17.2116240343282</v>
      </c>
      <c r="ER101" s="1">
        <v>210.390459304022</v>
      </c>
      <c r="ES101" s="1">
        <v>440.0930055759</v>
      </c>
      <c r="ET101" s="1">
        <v>116.657169664413</v>
      </c>
      <c r="EU101" s="1">
        <v>119.445922719201</v>
      </c>
      <c r="EV101" s="1">
        <v>115.74891255732</v>
      </c>
      <c r="EW101" s="1">
        <v>43.9388678169901</v>
      </c>
      <c r="EX101" s="1">
        <v>458.304661658446</v>
      </c>
      <c r="EY101" s="1">
        <v>41.4046855950539</v>
      </c>
      <c r="EZ101" s="1">
        <v>31.2259345219318</v>
      </c>
      <c r="FA101" s="1">
        <v>46.79238087782</v>
      </c>
      <c r="FB101" s="1">
        <v>50.2585630044167</v>
      </c>
      <c r="FC101" s="1">
        <v>277.630750656128</v>
      </c>
      <c r="FD101" s="1">
        <v>190.278078520242</v>
      </c>
      <c r="FE101" s="1">
        <v>18.5548102248204</v>
      </c>
      <c r="FF101" s="1">
        <v>59.5055638633346</v>
      </c>
      <c r="FG101" s="1">
        <v>167.137363160248</v>
      </c>
      <c r="FH101" s="1">
        <v>32.5371594356229</v>
      </c>
      <c r="FI101" s="1">
        <v>119.657297507075</v>
      </c>
      <c r="FJ101" s="1">
        <v>57.8198033248847</v>
      </c>
      <c r="FK101" s="1">
        <v>17.8928086504917</v>
      </c>
      <c r="FL101" s="1">
        <v>22.0751228232107</v>
      </c>
      <c r="FM101" s="1">
        <v>326.572097105026</v>
      </c>
      <c r="FN101" s="1">
        <v>117.945302535944</v>
      </c>
      <c r="FO101" s="1">
        <v>16.2022940594913</v>
      </c>
      <c r="FP101" s="1">
        <v>94.1782503128052</v>
      </c>
      <c r="FQ101" s="1">
        <v>59.3788460712106</v>
      </c>
      <c r="FR101" s="1">
        <v>54.4381898462072</v>
      </c>
      <c r="FS101" s="1">
        <v>64.0090989931652</v>
      </c>
      <c r="FT101" s="1">
        <v>72.4403891034982</v>
      </c>
      <c r="FU101" s="1">
        <v>219.598069970734</v>
      </c>
      <c r="FV101" s="1">
        <v>288.789609620588</v>
      </c>
      <c r="FW101" s="1">
        <v>422.408844308441</v>
      </c>
      <c r="FX101" s="1">
        <v>191.353370878682</v>
      </c>
      <c r="FY101" s="1">
        <v>42.1224920506038</v>
      </c>
      <c r="FZ101" s="1">
        <v>43.3191015726089</v>
      </c>
      <c r="GA101" s="1">
        <v>86.7934975523743</v>
      </c>
      <c r="GB101" s="1">
        <v>351.724218891898</v>
      </c>
      <c r="GC101" s="1">
        <v>171.624214696037</v>
      </c>
      <c r="GD101" s="1">
        <v>48.7585764844658</v>
      </c>
      <c r="GE101" s="1">
        <v>235.649593108631</v>
      </c>
      <c r="GF101" s="1">
        <v>64.3163723547904</v>
      </c>
      <c r="GG101" s="1">
        <v>314.324655044969</v>
      </c>
      <c r="GH101" s="1">
        <v>323.918071732645</v>
      </c>
      <c r="GI101" s="1">
        <v>60.039601993949</v>
      </c>
      <c r="GJ101" s="1">
        <v>101.272172380659</v>
      </c>
      <c r="GK101" s="1">
        <v>64.0710361383467</v>
      </c>
      <c r="GL101" s="1">
        <v>126.202000427246</v>
      </c>
      <c r="GM101" s="1">
        <v>96.2731683969113</v>
      </c>
      <c r="GN101" s="1">
        <v>164.97696298429</v>
      </c>
      <c r="GO101" s="1">
        <v>109.64587749093</v>
      </c>
      <c r="GP101" s="1">
        <v>41.8948750495911</v>
      </c>
      <c r="GQ101" s="1">
        <v>43.2645663884475</v>
      </c>
      <c r="GR101" s="1">
        <v>66.0387047291263</v>
      </c>
      <c r="GS101" s="1">
        <v>81.8495848699485</v>
      </c>
      <c r="GT101" s="1">
        <v>79.3198443010919</v>
      </c>
      <c r="GU101" s="1">
        <v>76.9951066242649</v>
      </c>
      <c r="GV101" s="1">
        <v>282.953591466121</v>
      </c>
      <c r="GW101" s="1">
        <v>224.43326288496</v>
      </c>
      <c r="GX101" s="1">
        <v>151.710396374614</v>
      </c>
      <c r="GY101" s="1">
        <v>70.5505265160518</v>
      </c>
      <c r="GZ101" s="1">
        <v>56.078334071373</v>
      </c>
      <c r="HA101" s="1">
        <v>75.3491411178794</v>
      </c>
      <c r="HB101" s="1">
        <v>71.9159976791648</v>
      </c>
      <c r="HC101" s="1">
        <v>298.882248306274</v>
      </c>
      <c r="HD101" s="1">
        <v>28.5392936278841</v>
      </c>
      <c r="HE101" s="1">
        <v>124.677316605427</v>
      </c>
      <c r="HF101" s="1">
        <v>436.604479613492</v>
      </c>
      <c r="HG101" s="1">
        <v>35.1935358923518</v>
      </c>
      <c r="HH101" s="1">
        <v>246.16882800536</v>
      </c>
      <c r="HI101" s="1">
        <v>72.6249237642657</v>
      </c>
      <c r="HJ101" s="1">
        <v>101.690890161573</v>
      </c>
      <c r="HK101" s="1">
        <v>152.395584814578</v>
      </c>
      <c r="HL101" s="1">
        <v>22.121559433041</v>
      </c>
      <c r="HM101" s="1">
        <v>20.7070196889769</v>
      </c>
      <c r="HN101" s="1">
        <v>60.1900855025682</v>
      </c>
      <c r="HO101" s="1">
        <v>72.876232823435</v>
      </c>
      <c r="HP101" s="1">
        <v>76.1510430148639</v>
      </c>
      <c r="HQ101" s="1">
        <v>704.896994018555</v>
      </c>
      <c r="HR101" s="1">
        <v>56.1693810819636</v>
      </c>
      <c r="HS101" s="1">
        <v>125.889931863044</v>
      </c>
      <c r="HT101" s="1">
        <v>49.7061385516428</v>
      </c>
      <c r="HU101" s="1">
        <v>65.5691632127294</v>
      </c>
      <c r="HV101" s="1">
        <v>159.454012361985</v>
      </c>
      <c r="HW101" s="1">
        <v>44.4559338408975</v>
      </c>
      <c r="HX101" s="1">
        <v>66.4619360778869</v>
      </c>
      <c r="HY101" s="1">
        <v>147.995948357058</v>
      </c>
      <c r="HZ101" s="1">
        <v>109.529920842257</v>
      </c>
      <c r="IA101" s="1">
        <v>265.645036268963</v>
      </c>
      <c r="IB101" s="1">
        <v>41.2271253121778</v>
      </c>
      <c r="IC101" s="1">
        <v>154.274204836083</v>
      </c>
      <c r="ID101" s="1">
        <v>87.2815261957568</v>
      </c>
      <c r="IE101" s="1">
        <v>158.244682665382</v>
      </c>
      <c r="IF101" s="1">
        <v>50.8944943762453</v>
      </c>
      <c r="IG101" s="1">
        <v>68.3643925478076</v>
      </c>
      <c r="IH101" s="1">
        <v>124.205497857006</v>
      </c>
      <c r="II101" s="1">
        <v>26.5812424797711</v>
      </c>
      <c r="IJ101" s="1">
        <v>101.50987612225</v>
      </c>
      <c r="IK101" s="1">
        <v>350.079266637593</v>
      </c>
      <c r="IL101" s="1">
        <v>76.7732691810095</v>
      </c>
      <c r="IM101" s="1">
        <v>128.393631377659</v>
      </c>
      <c r="IN101" s="1">
        <v>131.398312737373</v>
      </c>
      <c r="IO101" s="1">
        <v>704.956001281738</v>
      </c>
      <c r="IP101" s="1">
        <v>18.810563782869</v>
      </c>
      <c r="IQ101" s="1">
        <v>101.762388609813</v>
      </c>
      <c r="IR101" s="1">
        <v>254.356835257522</v>
      </c>
      <c r="IS101" s="1">
        <v>464.195946490629</v>
      </c>
      <c r="IT101" s="1">
        <v>97.3891515064157</v>
      </c>
      <c r="IU101" s="1">
        <v>129.412121720102</v>
      </c>
      <c r="IV101" s="1">
        <v>75.6713301729769</v>
      </c>
      <c r="IW101" s="1">
        <v>73.9466798953989</v>
      </c>
      <c r="IX101" s="1">
        <v>253.224480727961</v>
      </c>
      <c r="IY101" s="1">
        <v>127.744026191013</v>
      </c>
      <c r="IZ101" s="1">
        <v>39.1691740472184</v>
      </c>
      <c r="JA101" s="1">
        <v>200.002976202817</v>
      </c>
      <c r="JB101" s="1">
        <v>67.726354876823</v>
      </c>
      <c r="JC101" s="1">
        <v>108.996526063519</v>
      </c>
      <c r="JD101" s="1">
        <v>386.734006928844</v>
      </c>
      <c r="JE101" s="1">
        <v>77.2272372495628</v>
      </c>
      <c r="JF101" s="1">
        <v>70.4217592204008</v>
      </c>
      <c r="JG101" s="1">
        <v>76.0040851784952</v>
      </c>
      <c r="JH101" s="1">
        <v>236.010086451165</v>
      </c>
      <c r="JI101" s="1">
        <v>126.434358171054</v>
      </c>
      <c r="JJ101" s="1">
        <v>253.923714732447</v>
      </c>
      <c r="JK101" s="1">
        <v>80.0255392880293</v>
      </c>
      <c r="JL101" s="1">
        <v>15.9937357608673</v>
      </c>
      <c r="JM101" s="1">
        <v>49.6232341729595</v>
      </c>
      <c r="JN101" s="1">
        <v>119.891963698964</v>
      </c>
      <c r="JO101" s="1">
        <v>214.771479230928</v>
      </c>
      <c r="JP101" s="1">
        <v>59.9304518995099</v>
      </c>
      <c r="JQ101" s="1">
        <v>569.15542074311</v>
      </c>
      <c r="JR101" s="1">
        <v>31.1437181807745</v>
      </c>
      <c r="JS101" s="1">
        <v>125.826204307141</v>
      </c>
      <c r="JT101" s="1">
        <v>169.999751091145</v>
      </c>
      <c r="JU101" s="1">
        <v>85.8905622244383</v>
      </c>
      <c r="JV101" s="1">
        <v>161.924372245351</v>
      </c>
      <c r="JW101" s="1">
        <v>69.3893227481826</v>
      </c>
      <c r="JX101" s="1">
        <v>507.136632144617</v>
      </c>
      <c r="JY101" s="1">
        <v>229.091222786623</v>
      </c>
      <c r="JZ101" s="1">
        <v>171.134196640124</v>
      </c>
      <c r="KA101" s="1">
        <v>45.3671175472214</v>
      </c>
      <c r="KB101" s="1">
        <v>211.705425670172</v>
      </c>
      <c r="KC101" s="1">
        <v>96.3347483824343</v>
      </c>
      <c r="KD101" s="1">
        <v>173.357056503187</v>
      </c>
      <c r="KE101" s="1">
        <v>214.067750930786</v>
      </c>
      <c r="KF101" s="1">
        <v>276.024498748779</v>
      </c>
      <c r="KG101" s="1">
        <v>54.3881709697809</v>
      </c>
      <c r="KH101" s="1">
        <v>43.4287234336076</v>
      </c>
      <c r="KI101" s="1">
        <v>302.234250640869</v>
      </c>
      <c r="KJ101" s="1">
        <v>37.2601178983592</v>
      </c>
      <c r="KK101" s="1">
        <v>48.8110000610352</v>
      </c>
      <c r="KL101" s="1">
        <v>93.737516665425</v>
      </c>
      <c r="KM101" s="1">
        <v>89.0237815508375</v>
      </c>
      <c r="KN101" s="1">
        <v>43.8010798259216</v>
      </c>
      <c r="KO101" s="1">
        <v>154.828173732693</v>
      </c>
      <c r="KP101" s="1">
        <v>30.1631048864996</v>
      </c>
      <c r="KQ101" s="1">
        <v>49.840000520307</v>
      </c>
      <c r="KR101" s="1">
        <v>36.2837533696971</v>
      </c>
      <c r="KS101" s="1">
        <v>72.9253138774538</v>
      </c>
      <c r="KT101" s="1">
        <v>67.6901987114538</v>
      </c>
      <c r="KU101" s="1">
        <v>77.6280063710213</v>
      </c>
      <c r="KV101" s="1">
        <v>82.207322650015</v>
      </c>
      <c r="KW101" s="1">
        <v>114.113513338082</v>
      </c>
      <c r="KX101" s="1">
        <v>124.407388274878</v>
      </c>
      <c r="KY101" s="1">
        <v>181.828048178342</v>
      </c>
      <c r="KZ101" s="1">
        <v>37.074661743033</v>
      </c>
      <c r="LA101" s="1">
        <v>75.2136243863824</v>
      </c>
      <c r="LB101" s="1">
        <v>102.99403745142</v>
      </c>
      <c r="LC101" s="1">
        <v>49.6507169398373</v>
      </c>
      <c r="LD101" s="1">
        <v>42.9424059528128</v>
      </c>
      <c r="LE101" s="1">
        <v>150.776478551506</v>
      </c>
      <c r="LF101" s="1">
        <v>55.9399330502934</v>
      </c>
      <c r="LG101" s="1">
        <v>63.3154636289244</v>
      </c>
      <c r="LH101" s="1">
        <v>54.6009531879044</v>
      </c>
      <c r="LI101" s="1">
        <v>19.939929910971</v>
      </c>
      <c r="LJ101" s="1">
        <v>100.705000114441</v>
      </c>
      <c r="LK101" s="1">
        <v>313.6194828368</v>
      </c>
      <c r="LL101" s="1">
        <v>37.878210043137</v>
      </c>
      <c r="LM101" s="1">
        <v>75.5544136528295</v>
      </c>
      <c r="LN101" s="1">
        <v>492.671624648935</v>
      </c>
      <c r="LO101" s="1">
        <v>55.6520154424794</v>
      </c>
      <c r="LP101" s="1">
        <v>208.333431325629</v>
      </c>
      <c r="LQ101" s="1">
        <v>83.6307776693183</v>
      </c>
      <c r="LR101" s="1">
        <v>22.9042500019074</v>
      </c>
      <c r="LS101" s="1">
        <v>31.3737627779551</v>
      </c>
      <c r="LT101" s="1">
        <v>15.3550061003909</v>
      </c>
      <c r="LU101" s="1">
        <v>24.7816054445836</v>
      </c>
      <c r="LV101" s="1">
        <v>18.9423417170342</v>
      </c>
      <c r="LW101" s="1">
        <v>32.8521426491564</v>
      </c>
      <c r="LX101" s="1">
        <v>29.335555158072</v>
      </c>
      <c r="LZ101" s="1">
        <v>362.492940560012</v>
      </c>
      <c r="MA101" s="1">
        <v>33.2640062112662</v>
      </c>
      <c r="MB101" s="1">
        <v>15.1980853727188</v>
      </c>
      <c r="MC101" s="1">
        <v>7.81874922241606</v>
      </c>
      <c r="MD101" s="1">
        <v>6.39785835442864</v>
      </c>
      <c r="ME101" s="1">
        <v>9.46720055782086</v>
      </c>
      <c r="MF101" s="1">
        <v>12.2875179527437</v>
      </c>
      <c r="MG101" s="1">
        <v>25.0086864566319</v>
      </c>
      <c r="MH101" s="1">
        <v>47.12776013263</v>
      </c>
      <c r="MI101" s="1">
        <v>10.7293856187175</v>
      </c>
      <c r="MJ101" s="1">
        <v>16.0435000181198</v>
      </c>
      <c r="MK101" s="1">
        <v>36.1400021063867</v>
      </c>
      <c r="ML101" s="1">
        <v>24.8456931078515</v>
      </c>
      <c r="MM101" s="1">
        <v>41.0533026482319</v>
      </c>
    </row>
    <row r="102">
      <c r="A102" s="1">
        <v>2022.0</v>
      </c>
      <c r="B102" s="1">
        <v>5.0</v>
      </c>
      <c r="C102" s="1">
        <v>146.342727618045</v>
      </c>
      <c r="D102" s="1">
        <v>136.251248855092</v>
      </c>
      <c r="E102" s="1">
        <v>106.29437499727</v>
      </c>
      <c r="F102" s="1">
        <v>278.132485763007</v>
      </c>
      <c r="G102" s="1">
        <v>401.250476655506</v>
      </c>
      <c r="H102" s="1">
        <v>151.954593007764</v>
      </c>
      <c r="I102" s="1">
        <v>81.4161402465922</v>
      </c>
      <c r="J102" s="1">
        <v>202.457686351257</v>
      </c>
      <c r="K102" s="1">
        <v>191.862142653692</v>
      </c>
      <c r="L102" s="1">
        <v>85.9922498788413</v>
      </c>
      <c r="M102" s="1">
        <v>90.782420731413</v>
      </c>
      <c r="N102" s="1">
        <v>19.1073206637278</v>
      </c>
      <c r="O102" s="1">
        <v>54.062927596713</v>
      </c>
      <c r="P102" s="1">
        <v>55.3695892386117</v>
      </c>
      <c r="Q102" s="1">
        <v>173.332853767334</v>
      </c>
      <c r="R102" s="1">
        <v>99.9416663760231</v>
      </c>
      <c r="S102" s="1">
        <v>120.601148738052</v>
      </c>
      <c r="T102" s="1">
        <v>107.803595807487</v>
      </c>
      <c r="U102" s="1">
        <v>108.393957032382</v>
      </c>
      <c r="V102" s="1">
        <v>118.851814033983</v>
      </c>
      <c r="W102" s="1">
        <v>224.295489981727</v>
      </c>
      <c r="X102" s="1">
        <v>254.574870043506</v>
      </c>
      <c r="Y102" s="1">
        <v>220.486297362708</v>
      </c>
      <c r="Z102" s="1">
        <v>112.379250117711</v>
      </c>
      <c r="AA102" s="1">
        <v>271.136319627571</v>
      </c>
      <c r="AB102" s="1">
        <v>39.0987666196854</v>
      </c>
      <c r="AC102" s="1">
        <v>221.170278308266</v>
      </c>
      <c r="AD102" s="1">
        <v>34.0349758901141</v>
      </c>
      <c r="AE102" s="1">
        <v>98.7397620791481</v>
      </c>
      <c r="AF102" s="1">
        <v>189.245322993933</v>
      </c>
      <c r="AG102" s="1">
        <v>165.306314871628</v>
      </c>
      <c r="AH102" s="1">
        <v>156.975944176095</v>
      </c>
      <c r="AI102" s="2">
        <v>1960.7554640997</v>
      </c>
      <c r="AJ102" s="1">
        <v>133.280952271961</v>
      </c>
      <c r="AK102" s="1">
        <v>33.4687914869912</v>
      </c>
      <c r="AL102" s="1">
        <v>68.2304252296871</v>
      </c>
      <c r="AM102" s="1">
        <v>74.2738330251303</v>
      </c>
      <c r="AN102" s="1">
        <v>242.187057514302</v>
      </c>
      <c r="AO102" s="1">
        <v>22.2471135616434</v>
      </c>
      <c r="AP102" s="1">
        <v>62.5748942964359</v>
      </c>
      <c r="AQ102" s="1">
        <v>199.693094889323</v>
      </c>
      <c r="AR102" s="1">
        <v>40.2487264296079</v>
      </c>
      <c r="AS102" s="2">
        <v>2110.11855142741</v>
      </c>
      <c r="AT102" s="1">
        <v>576.327909458293</v>
      </c>
      <c r="AU102" s="1">
        <v>68.4704150314451</v>
      </c>
      <c r="AV102" s="1">
        <v>313.362381708054</v>
      </c>
      <c r="AW102" s="1">
        <v>40.2933332352411</v>
      </c>
      <c r="AX102" s="1">
        <v>32.212118277217</v>
      </c>
      <c r="AY102" s="1">
        <v>95.650048350204</v>
      </c>
      <c r="AZ102" s="1">
        <v>45.5399206318646</v>
      </c>
      <c r="BA102" s="1">
        <v>30.3852448351252</v>
      </c>
      <c r="BB102" s="1">
        <v>53.3871268556322</v>
      </c>
      <c r="BC102" s="1">
        <v>198.658025138975</v>
      </c>
      <c r="BD102" s="1">
        <v>198.973544587464</v>
      </c>
      <c r="BE102" s="1">
        <v>80.8504762195405</v>
      </c>
      <c r="BF102" s="1">
        <v>156.962342138009</v>
      </c>
      <c r="BG102" s="1">
        <v>14.4657143184117</v>
      </c>
      <c r="BH102" s="1">
        <v>94.1508399161721</v>
      </c>
      <c r="BI102" s="1">
        <v>99.5860434682617</v>
      </c>
      <c r="BJ102" s="1">
        <v>249.232340796389</v>
      </c>
      <c r="BK102" s="1">
        <v>116.212579851032</v>
      </c>
      <c r="BL102" s="1">
        <v>72.0841217671801</v>
      </c>
      <c r="BM102" s="1">
        <v>136.948679200002</v>
      </c>
      <c r="BN102" s="1">
        <v>38.4491366215298</v>
      </c>
      <c r="BO102" s="1">
        <v>175.918492071092</v>
      </c>
      <c r="BP102" s="1">
        <v>26.6359809239705</v>
      </c>
      <c r="BQ102" s="1">
        <v>188.072379678088</v>
      </c>
      <c r="BR102" s="1">
        <v>63.7818727914834</v>
      </c>
      <c r="BS102" s="1">
        <v>28.8769513261399</v>
      </c>
      <c r="BT102" s="1">
        <v>115.09331983741</v>
      </c>
      <c r="BU102" s="1">
        <v>94.4863614803492</v>
      </c>
      <c r="BV102" s="1">
        <v>461.456864407862</v>
      </c>
      <c r="BW102" s="1">
        <v>44.2885532389758</v>
      </c>
      <c r="BX102" s="1">
        <v>164.293067370663</v>
      </c>
      <c r="BY102" s="1">
        <v>43.4005021635278</v>
      </c>
      <c r="BZ102" s="1">
        <v>31.7044731262525</v>
      </c>
      <c r="CA102" s="1">
        <v>88.3486073549088</v>
      </c>
      <c r="CB102" s="1">
        <v>71.174385663752</v>
      </c>
      <c r="CC102" s="1">
        <v>88.3151986268813</v>
      </c>
      <c r="CD102" s="1">
        <v>152.236774702716</v>
      </c>
      <c r="CE102" s="1">
        <v>73.0553894704135</v>
      </c>
      <c r="CF102" s="1">
        <v>39.3417146530323</v>
      </c>
      <c r="CG102" s="1">
        <v>350.238498678692</v>
      </c>
      <c r="CH102" s="1">
        <v>101.665872065266</v>
      </c>
      <c r="CI102" s="1">
        <v>211.564230541969</v>
      </c>
      <c r="CJ102" s="1">
        <v>130.195889989683</v>
      </c>
      <c r="CK102" s="1">
        <v>67.8625434988612</v>
      </c>
      <c r="CL102" s="1">
        <v>218.393503283738</v>
      </c>
      <c r="CM102" s="1">
        <v>106.250045873362</v>
      </c>
      <c r="CN102" s="1">
        <v>153.240238189697</v>
      </c>
      <c r="CO102" s="1">
        <v>127.790100571034</v>
      </c>
      <c r="CP102" s="1">
        <v>113.175033021271</v>
      </c>
      <c r="CQ102" s="1">
        <v>118.890993817638</v>
      </c>
      <c r="CR102" s="1">
        <v>99.2851893791518</v>
      </c>
      <c r="CS102" s="1">
        <v>100.406429109119</v>
      </c>
      <c r="CT102" s="1">
        <v>58.6991126224194</v>
      </c>
      <c r="CU102" s="1">
        <v>124.27876862458</v>
      </c>
      <c r="CV102" s="1">
        <v>44.9495053930865</v>
      </c>
      <c r="CW102" s="1">
        <v>157.373690218917</v>
      </c>
      <c r="CX102" s="1">
        <v>87.2929023535086</v>
      </c>
      <c r="CY102" s="1">
        <v>195.313553099324</v>
      </c>
      <c r="CZ102" s="1">
        <v>60.1611662704668</v>
      </c>
      <c r="DA102" s="1">
        <v>228.828685359471</v>
      </c>
      <c r="DB102" s="1">
        <v>94.754226648202</v>
      </c>
      <c r="DC102" s="1">
        <v>81.1498288445292</v>
      </c>
      <c r="DD102" s="1">
        <v>109.681098236629</v>
      </c>
      <c r="DE102" s="1">
        <v>68.0723616411401</v>
      </c>
      <c r="DF102" s="1">
        <v>80.9969924314282</v>
      </c>
      <c r="DG102" s="1">
        <v>134.987624967747</v>
      </c>
      <c r="DH102" s="1">
        <v>51.8820882507895</v>
      </c>
      <c r="DI102" s="1">
        <v>98.2252380734398</v>
      </c>
      <c r="DJ102" s="1">
        <v>43.2334227640259</v>
      </c>
      <c r="DK102" s="1">
        <v>103.793259883455</v>
      </c>
      <c r="DL102" s="1">
        <v>132.960951850528</v>
      </c>
      <c r="DM102" s="1">
        <v>11.0952012730437</v>
      </c>
      <c r="DN102" s="1">
        <v>49.5080111601482</v>
      </c>
      <c r="DO102" s="1">
        <v>36.0615218895897</v>
      </c>
      <c r="DP102" s="1">
        <v>195.671907299999</v>
      </c>
      <c r="DQ102" s="1">
        <v>38.397398317147</v>
      </c>
      <c r="DR102" s="1">
        <v>165.176190694173</v>
      </c>
      <c r="DS102" s="1">
        <v>92.1224587783671</v>
      </c>
      <c r="DT102" s="1">
        <v>33.0955056404427</v>
      </c>
      <c r="DU102" s="1">
        <v>110.849345731102</v>
      </c>
      <c r="DV102" s="1">
        <v>33.0585660190244</v>
      </c>
      <c r="DW102" s="1">
        <v>214.211922188947</v>
      </c>
      <c r="DX102" s="1">
        <v>46.6031181603397</v>
      </c>
      <c r="DY102" s="1">
        <v>56.0641931771766</v>
      </c>
      <c r="DZ102" s="1">
        <v>64.3154533352469</v>
      </c>
      <c r="EA102" s="1">
        <v>32.2418329010966</v>
      </c>
      <c r="EB102" s="1">
        <v>36.7199776873825</v>
      </c>
      <c r="EC102" s="1">
        <v>112.583933117198</v>
      </c>
      <c r="ED102" s="1">
        <v>123.494259418196</v>
      </c>
      <c r="EE102" s="1">
        <v>96.9199333280062</v>
      </c>
      <c r="EF102" s="1">
        <v>289.442132635733</v>
      </c>
      <c r="EG102" s="1">
        <v>465.03344038155</v>
      </c>
      <c r="EH102" s="1">
        <v>35.3089303298551</v>
      </c>
      <c r="EI102" s="1">
        <v>78.9122845586578</v>
      </c>
      <c r="EJ102" s="1">
        <v>11.6765057137297</v>
      </c>
      <c r="EK102" s="1">
        <v>275.639145565906</v>
      </c>
      <c r="EL102" s="1">
        <v>109.712199951416</v>
      </c>
      <c r="EM102" s="1">
        <v>66.2315721434829</v>
      </c>
      <c r="EN102" s="1">
        <v>184.04916790394</v>
      </c>
      <c r="EO102" s="1">
        <v>33.6186172366201</v>
      </c>
      <c r="EP102" s="1">
        <v>46.6687504329669</v>
      </c>
      <c r="EQ102" s="1">
        <v>17.298710845097</v>
      </c>
      <c r="ER102" s="1">
        <v>205.353454096971</v>
      </c>
      <c r="ES102" s="1">
        <v>427.579355742891</v>
      </c>
      <c r="ET102" s="1">
        <v>119.801139403146</v>
      </c>
      <c r="EU102" s="1">
        <v>96.6691977363156</v>
      </c>
      <c r="EV102" s="1">
        <v>117.15170678411</v>
      </c>
      <c r="EW102" s="1">
        <v>40.908908468151</v>
      </c>
      <c r="EX102" s="1">
        <v>379.254471798801</v>
      </c>
      <c r="EY102" s="1">
        <v>42.154285529566</v>
      </c>
      <c r="EZ102" s="1">
        <v>28.691962713389</v>
      </c>
      <c r="FA102" s="1">
        <v>44.6068049970634</v>
      </c>
      <c r="FB102" s="1">
        <v>46.9135704354209</v>
      </c>
      <c r="FC102" s="1">
        <v>223.594286600749</v>
      </c>
      <c r="FD102" s="1">
        <v>192.675932813552</v>
      </c>
      <c r="FE102" s="1">
        <v>16.2877541998807</v>
      </c>
      <c r="FF102" s="1">
        <v>49.8984147799936</v>
      </c>
      <c r="FG102" s="1">
        <v>164.527529752767</v>
      </c>
      <c r="FH102" s="1">
        <v>28.5106299777295</v>
      </c>
      <c r="FI102" s="1">
        <v>113.75414974662</v>
      </c>
      <c r="FJ102" s="1">
        <v>60.1247464255469</v>
      </c>
      <c r="FK102" s="1">
        <v>16.497020513758</v>
      </c>
      <c r="FL102" s="1">
        <v>20.5907287907069</v>
      </c>
      <c r="FM102" s="1">
        <v>325.522387263302</v>
      </c>
      <c r="FN102" s="1">
        <v>122.61798740347</v>
      </c>
      <c r="FO102" s="1">
        <v>16.3560966817353</v>
      </c>
      <c r="FP102" s="1">
        <v>93.454047975086</v>
      </c>
      <c r="FQ102" s="1">
        <v>58.8272565085905</v>
      </c>
      <c r="FR102" s="1">
        <v>49.5179887216503</v>
      </c>
      <c r="FS102" s="1">
        <v>62.9590573688285</v>
      </c>
      <c r="FT102" s="1">
        <v>71.3132325293646</v>
      </c>
      <c r="FU102" s="1">
        <v>204.654564060187</v>
      </c>
      <c r="FV102" s="1">
        <v>290.00484496676</v>
      </c>
      <c r="FW102" s="1">
        <v>408.518264812396</v>
      </c>
      <c r="FX102" s="1">
        <v>182.658263415136</v>
      </c>
      <c r="FY102" s="1">
        <v>42.0013823119629</v>
      </c>
      <c r="FZ102" s="1">
        <v>42.3170079873259</v>
      </c>
      <c r="GA102" s="1">
        <v>90.348557251412</v>
      </c>
      <c r="GB102" s="1">
        <v>336.739199637652</v>
      </c>
      <c r="GC102" s="1">
        <v>162.272040763886</v>
      </c>
      <c r="GD102" s="1">
        <v>51.8756325774741</v>
      </c>
      <c r="GE102" s="1">
        <v>229.453877407421</v>
      </c>
      <c r="GF102" s="1">
        <v>64.1233130297656</v>
      </c>
      <c r="GG102" s="1">
        <v>319.884938717957</v>
      </c>
      <c r="GH102" s="1">
        <v>286.936418564628</v>
      </c>
      <c r="GI102" s="1">
        <v>60.012887669238</v>
      </c>
      <c r="GJ102" s="1">
        <v>94.4992043930059</v>
      </c>
      <c r="GK102" s="1">
        <v>60.0403121561779</v>
      </c>
      <c r="GL102" s="1">
        <v>142.003571646554</v>
      </c>
      <c r="GM102" s="1">
        <v>90.5464522653669</v>
      </c>
      <c r="GN102" s="1">
        <v>151.638347814127</v>
      </c>
      <c r="GO102" s="1">
        <v>109.970078871307</v>
      </c>
      <c r="GP102" s="1">
        <v>43.3207144964309</v>
      </c>
      <c r="GQ102" s="1">
        <v>42.6923740017119</v>
      </c>
      <c r="GR102" s="1">
        <v>57.7432283442225</v>
      </c>
      <c r="GS102" s="1">
        <v>90.0821400699989</v>
      </c>
      <c r="GT102" s="1">
        <v>83.971432925112</v>
      </c>
      <c r="GU102" s="1">
        <v>74.8640382546908</v>
      </c>
      <c r="GV102" s="1">
        <v>260.796723062536</v>
      </c>
      <c r="GW102" s="1">
        <v>204.52377196048</v>
      </c>
      <c r="GX102" s="1">
        <v>154.492538205729</v>
      </c>
      <c r="GY102" s="1">
        <v>68.913176915565</v>
      </c>
      <c r="GZ102" s="1">
        <v>47.853547144972</v>
      </c>
      <c r="HA102" s="1">
        <v>66.9593727594072</v>
      </c>
      <c r="HB102" s="1">
        <v>62.3129190585328</v>
      </c>
      <c r="HC102" s="1">
        <v>186.15642838251</v>
      </c>
      <c r="HD102" s="1">
        <v>27.6052199585385</v>
      </c>
      <c r="HE102" s="1">
        <v>109.129643643543</v>
      </c>
      <c r="HF102" s="1">
        <v>437.519180306695</v>
      </c>
      <c r="HG102" s="1">
        <v>39.5404986704944</v>
      </c>
      <c r="HH102" s="1">
        <v>230.920620731674</v>
      </c>
      <c r="HI102" s="1">
        <v>66.6618718626697</v>
      </c>
      <c r="HJ102" s="1">
        <v>96.1217581470837</v>
      </c>
      <c r="HK102" s="1">
        <v>126.504510097208</v>
      </c>
      <c r="HL102" s="1">
        <v>17.7285163953064</v>
      </c>
      <c r="HM102" s="1">
        <v>17.5534758783782</v>
      </c>
      <c r="HN102" s="1">
        <v>56.2183415016534</v>
      </c>
      <c r="HO102" s="1">
        <v>69.22436942532</v>
      </c>
      <c r="HP102" s="1">
        <v>68.4867679687207</v>
      </c>
      <c r="HQ102" s="1">
        <v>614.882148379371</v>
      </c>
      <c r="HR102" s="1">
        <v>61.5524622125862</v>
      </c>
      <c r="HS102" s="1">
        <v>112.646719798735</v>
      </c>
      <c r="HT102" s="1">
        <v>49.4742089101825</v>
      </c>
      <c r="HU102" s="1">
        <v>62.3985033581762</v>
      </c>
      <c r="HV102" s="1">
        <v>156.580300739637</v>
      </c>
      <c r="HW102" s="1">
        <v>44.1408670846532</v>
      </c>
      <c r="HX102" s="1">
        <v>64.0441805132357</v>
      </c>
      <c r="HY102" s="1">
        <v>141.094753180319</v>
      </c>
      <c r="HZ102" s="1">
        <v>108.660320405301</v>
      </c>
      <c r="IA102" s="1">
        <v>258.021325730561</v>
      </c>
      <c r="IB102" s="1">
        <v>41.7924930457931</v>
      </c>
      <c r="IC102" s="1">
        <v>120.589762188178</v>
      </c>
      <c r="ID102" s="1">
        <v>89.3987521438673</v>
      </c>
      <c r="IE102" s="1">
        <v>146.584864051088</v>
      </c>
      <c r="IF102" s="1">
        <v>48.1791801761267</v>
      </c>
      <c r="IG102" s="1">
        <v>66.6178020544479</v>
      </c>
      <c r="IH102" s="1">
        <v>119.496355655343</v>
      </c>
      <c r="II102" s="1">
        <v>26.4531403845993</v>
      </c>
      <c r="IJ102" s="1">
        <v>91.3283144579444</v>
      </c>
      <c r="IK102" s="1">
        <v>284.526926637328</v>
      </c>
      <c r="IL102" s="1">
        <v>85.9553083430286</v>
      </c>
      <c r="IM102" s="1">
        <v>114.924288363777</v>
      </c>
      <c r="IN102" s="1">
        <v>128.047108200452</v>
      </c>
      <c r="IO102" s="1">
        <v>654.569519042969</v>
      </c>
      <c r="IP102" s="1">
        <v>18.3999198819369</v>
      </c>
      <c r="IQ102" s="1">
        <v>91.5537535202008</v>
      </c>
      <c r="IR102" s="1">
        <v>198.176859162782</v>
      </c>
      <c r="IS102" s="1">
        <v>427.147935522795</v>
      </c>
      <c r="IT102" s="1">
        <v>87.1537196041367</v>
      </c>
      <c r="IU102" s="1">
        <v>126.80960460549</v>
      </c>
      <c r="IV102" s="1">
        <v>69.8782012066384</v>
      </c>
      <c r="IW102" s="1">
        <v>63.7908298063203</v>
      </c>
      <c r="IX102" s="1">
        <v>262.252991775882</v>
      </c>
      <c r="IY102" s="1">
        <v>124.068837940834</v>
      </c>
      <c r="IZ102" s="1">
        <v>39.663325883181</v>
      </c>
      <c r="JA102" s="1">
        <v>202.484428156623</v>
      </c>
      <c r="JB102" s="1">
        <v>67.2533311420369</v>
      </c>
      <c r="JC102" s="1">
        <v>98.482085929346</v>
      </c>
      <c r="JD102" s="1">
        <v>335.723194767987</v>
      </c>
      <c r="JE102" s="1">
        <v>74.5618882948444</v>
      </c>
      <c r="JF102" s="1">
        <v>62.7336750843301</v>
      </c>
      <c r="JG102" s="1">
        <v>74.2284303857667</v>
      </c>
      <c r="JH102" s="1">
        <v>235.935234599775</v>
      </c>
      <c r="JI102" s="1">
        <v>109.239256862476</v>
      </c>
      <c r="JJ102" s="1">
        <v>227.562575139041</v>
      </c>
      <c r="JK102" s="1">
        <v>77.03774640255</v>
      </c>
      <c r="JL102" s="1">
        <v>17.0516866993802</v>
      </c>
      <c r="JM102" s="1">
        <v>49.8697321838274</v>
      </c>
      <c r="JN102" s="1">
        <v>119.986975630238</v>
      </c>
      <c r="JO102" s="1">
        <v>181.320756956166</v>
      </c>
      <c r="JP102" s="1">
        <v>57.5799177495783</v>
      </c>
      <c r="JQ102" s="1">
        <v>540.677014502531</v>
      </c>
      <c r="JR102" s="1">
        <v>28.7725514502358</v>
      </c>
      <c r="JS102" s="1">
        <v>109.758726195078</v>
      </c>
      <c r="JT102" s="1">
        <v>163.658490867485</v>
      </c>
      <c r="JU102" s="1">
        <v>82.3308867637205</v>
      </c>
      <c r="JV102" s="1">
        <v>158.111972240949</v>
      </c>
      <c r="JW102" s="1">
        <v>65.1454246767172</v>
      </c>
      <c r="JX102" s="1">
        <v>472.577855372588</v>
      </c>
      <c r="JY102" s="1">
        <v>211.238461409211</v>
      </c>
      <c r="JZ102" s="1">
        <v>159.70102618447</v>
      </c>
      <c r="KA102" s="1">
        <v>43.6521389516054</v>
      </c>
      <c r="KB102" s="1">
        <v>198.962064434407</v>
      </c>
      <c r="KC102" s="1">
        <v>115.01355001688</v>
      </c>
      <c r="KD102" s="1">
        <v>162.509472883739</v>
      </c>
      <c r="KE102" s="1">
        <v>170.180476960682</v>
      </c>
      <c r="KF102" s="1">
        <v>258.138809567406</v>
      </c>
      <c r="KG102" s="1">
        <v>50.5227941894201</v>
      </c>
      <c r="KH102" s="1">
        <v>40.7452339448159</v>
      </c>
      <c r="KI102" s="1">
        <v>322.039761497861</v>
      </c>
      <c r="KJ102" s="1">
        <v>35.9831929016529</v>
      </c>
      <c r="KK102" s="1">
        <v>58.5773807707287</v>
      </c>
      <c r="KL102" s="1">
        <v>93.814342971883</v>
      </c>
      <c r="KM102" s="1">
        <v>82.2333039462764</v>
      </c>
      <c r="KN102" s="1">
        <v>40.663431105176</v>
      </c>
      <c r="KO102" s="1">
        <v>151.106187294638</v>
      </c>
      <c r="KP102" s="1">
        <v>31.1533818969607</v>
      </c>
      <c r="KQ102" s="1">
        <v>44.4609883503666</v>
      </c>
      <c r="KR102" s="1">
        <v>35.5650635002534</v>
      </c>
      <c r="KS102" s="1">
        <v>63.2847805807217</v>
      </c>
      <c r="KT102" s="1">
        <v>67.7773829154989</v>
      </c>
      <c r="KU102" s="1">
        <v>83.1395103754892</v>
      </c>
      <c r="KV102" s="1">
        <v>80.5480752551439</v>
      </c>
      <c r="KW102" s="1">
        <v>107.982226952616</v>
      </c>
      <c r="KX102" s="1">
        <v>115.831679634595</v>
      </c>
      <c r="KY102" s="1">
        <v>162.111835609639</v>
      </c>
      <c r="KZ102" s="1">
        <v>32.5583566548792</v>
      </c>
      <c r="LA102" s="1">
        <v>68.3771288550456</v>
      </c>
      <c r="LB102" s="1">
        <v>86.6276994549947</v>
      </c>
      <c r="LC102" s="1">
        <v>43.0711571862909</v>
      </c>
      <c r="LD102" s="1">
        <v>36.7841511620309</v>
      </c>
      <c r="LE102" s="1">
        <v>156.350419226675</v>
      </c>
      <c r="LF102" s="1">
        <v>49.5718866658372</v>
      </c>
      <c r="LG102" s="1">
        <v>59.8172813607344</v>
      </c>
      <c r="LH102" s="1">
        <v>47.5970285409097</v>
      </c>
      <c r="LI102" s="1">
        <v>19.3669023304674</v>
      </c>
      <c r="LJ102" s="1">
        <v>96.8571430387951</v>
      </c>
      <c r="LK102" s="1">
        <v>266.721295857842</v>
      </c>
      <c r="LL102" s="1">
        <v>32.2753711620926</v>
      </c>
      <c r="LM102" s="1">
        <v>67.254585312393</v>
      </c>
      <c r="LN102" s="1">
        <v>480.523433434378</v>
      </c>
      <c r="LO102" s="1">
        <v>53.4057485131903</v>
      </c>
      <c r="LP102" s="1">
        <v>196.554652061555</v>
      </c>
      <c r="LQ102" s="1">
        <v>70.0994999396154</v>
      </c>
      <c r="LR102" s="1">
        <v>17.9128572373163</v>
      </c>
      <c r="LS102" s="1">
        <v>32.4509126256624</v>
      </c>
      <c r="LT102" s="1">
        <v>14.0067314078582</v>
      </c>
      <c r="LU102" s="1">
        <v>27.6002619220984</v>
      </c>
      <c r="LV102" s="1">
        <v>17.873924473334</v>
      </c>
      <c r="LW102" s="1">
        <v>33.1947783875722</v>
      </c>
      <c r="LX102" s="1">
        <v>31.7654891071719</v>
      </c>
      <c r="LZ102" s="1">
        <v>332.244459619637</v>
      </c>
      <c r="MA102" s="1">
        <v>28.8568622383206</v>
      </c>
      <c r="MB102" s="1">
        <v>14.3885574518421</v>
      </c>
      <c r="MC102" s="1">
        <v>7.52142115794589</v>
      </c>
      <c r="MD102" s="1">
        <v>5.57100025020758</v>
      </c>
      <c r="ME102" s="1">
        <v>9.83183863103114</v>
      </c>
      <c r="MF102" s="1">
        <v>12.1180869602093</v>
      </c>
      <c r="MG102" s="1">
        <v>28.0245891904722</v>
      </c>
      <c r="MH102" s="1">
        <v>37.6411069808186</v>
      </c>
      <c r="MI102" s="1">
        <v>10.8359301996511</v>
      </c>
      <c r="MJ102" s="1">
        <v>11.2314285096668</v>
      </c>
      <c r="MK102" s="1">
        <v>34.1128958798404</v>
      </c>
      <c r="ML102" s="1">
        <v>21.4759964563011</v>
      </c>
      <c r="MM102" s="1">
        <v>42.6008597632859</v>
      </c>
    </row>
    <row r="103">
      <c r="A103" s="1">
        <v>2022.0</v>
      </c>
      <c r="B103" s="1">
        <v>6.0</v>
      </c>
      <c r="C103" s="1">
        <v>137.995651750363</v>
      </c>
      <c r="D103" s="1">
        <v>131.651776206573</v>
      </c>
      <c r="E103" s="1">
        <v>103.736840236175</v>
      </c>
      <c r="F103" s="1">
        <v>277.543713738822</v>
      </c>
      <c r="G103" s="1">
        <v>391.395714169457</v>
      </c>
      <c r="H103" s="1">
        <v>147.486967695754</v>
      </c>
      <c r="I103" s="1">
        <v>76.5667347181011</v>
      </c>
      <c r="J103" s="1">
        <v>201.487059418585</v>
      </c>
      <c r="K103" s="1">
        <v>186.678809756324</v>
      </c>
      <c r="L103" s="1">
        <v>81.5483477926507</v>
      </c>
      <c r="M103" s="1">
        <v>86.8531276442311</v>
      </c>
      <c r="N103" s="1">
        <v>19.1654573776806</v>
      </c>
      <c r="O103" s="1">
        <v>53.0283859209697</v>
      </c>
      <c r="P103" s="1">
        <v>50.6986203277198</v>
      </c>
      <c r="Q103" s="1">
        <v>167.293763105448</v>
      </c>
      <c r="R103" s="1">
        <v>95.0149997529529</v>
      </c>
      <c r="S103" s="1">
        <v>118.590935105774</v>
      </c>
      <c r="T103" s="1">
        <v>99.9490587651303</v>
      </c>
      <c r="U103" s="1">
        <v>99.346608436124</v>
      </c>
      <c r="V103" s="1">
        <v>112.575935113681</v>
      </c>
      <c r="W103" s="1">
        <v>224.24608146904</v>
      </c>
      <c r="X103" s="1">
        <v>243.237470232267</v>
      </c>
      <c r="Y103" s="1">
        <v>232.145021051327</v>
      </c>
      <c r="Z103" s="1">
        <v>112.988928295317</v>
      </c>
      <c r="AA103" s="1">
        <v>257.513750266369</v>
      </c>
      <c r="AB103" s="1">
        <v>40.2468755472954</v>
      </c>
      <c r="AC103" s="1">
        <v>228.970146725615</v>
      </c>
      <c r="AD103" s="1">
        <v>32.5359182314513</v>
      </c>
      <c r="AE103" s="1">
        <v>98.6011899312337</v>
      </c>
      <c r="AF103" s="1">
        <v>177.911610694743</v>
      </c>
      <c r="AG103" s="1">
        <v>159.476351584151</v>
      </c>
      <c r="AH103" s="1">
        <v>146.427603395975</v>
      </c>
      <c r="AI103" s="2">
        <v>2075.90643019903</v>
      </c>
      <c r="AJ103" s="1">
        <v>134.554048447382</v>
      </c>
      <c r="AK103" s="1">
        <v>31.3055623140977</v>
      </c>
      <c r="AL103" s="1">
        <v>64.3484537628782</v>
      </c>
      <c r="AM103" s="1">
        <v>65.0187568136639</v>
      </c>
      <c r="AN103" s="1">
        <v>236.786137470821</v>
      </c>
      <c r="AO103" s="1">
        <v>21.6435106287495</v>
      </c>
      <c r="AP103" s="1">
        <v>65.4544659175713</v>
      </c>
      <c r="AQ103" s="1">
        <v>201.77023824056</v>
      </c>
      <c r="AR103" s="1">
        <v>39.6985362992473</v>
      </c>
      <c r="AS103" s="2">
        <v>2029.59585587829</v>
      </c>
      <c r="AT103" s="1">
        <v>590.776048054025</v>
      </c>
      <c r="AU103" s="1">
        <v>67.9658883500346</v>
      </c>
      <c r="AV103" s="1">
        <v>287.726427350725</v>
      </c>
      <c r="AW103" s="1">
        <v>37.7509521302723</v>
      </c>
      <c r="AX103" s="1">
        <v>31.2753873366328</v>
      </c>
      <c r="AY103" s="1">
        <v>81.7885871829251</v>
      </c>
      <c r="AZ103" s="1">
        <v>43.8710312987335</v>
      </c>
      <c r="BA103" s="1">
        <v>28.9673204826667</v>
      </c>
      <c r="BB103" s="1">
        <v>49.7343802704842</v>
      </c>
      <c r="BC103" s="1">
        <v>193.392801935341</v>
      </c>
      <c r="BD103" s="1">
        <v>191.52601555793</v>
      </c>
      <c r="BE103" s="1">
        <v>74.4680951436361</v>
      </c>
      <c r="BF103" s="1">
        <v>150.083862482059</v>
      </c>
      <c r="BG103" s="1">
        <v>11.0002380779811</v>
      </c>
      <c r="BH103" s="1">
        <v>84.9756984743113</v>
      </c>
      <c r="BI103" s="1">
        <v>97.127968039435</v>
      </c>
      <c r="BJ103" s="1">
        <v>246.605707428193</v>
      </c>
      <c r="BK103" s="1">
        <v>111.768724912756</v>
      </c>
      <c r="BL103" s="1">
        <v>72.6098831663006</v>
      </c>
      <c r="BM103" s="1">
        <v>123.079674052504</v>
      </c>
      <c r="BN103" s="1">
        <v>37.4654201716149</v>
      </c>
      <c r="BO103" s="1">
        <v>177.967795786597</v>
      </c>
      <c r="BP103" s="1">
        <v>26.1821856725784</v>
      </c>
      <c r="BQ103" s="1">
        <v>188.080742823563</v>
      </c>
      <c r="BR103" s="1">
        <v>61.3512972680575</v>
      </c>
      <c r="BS103" s="1">
        <v>27.6388083878621</v>
      </c>
      <c r="BT103" s="1">
        <v>107.762506186312</v>
      </c>
      <c r="BU103" s="1">
        <v>95.8299180841772</v>
      </c>
      <c r="BV103" s="1">
        <v>448.67983911593</v>
      </c>
      <c r="BW103" s="1">
        <v>42.8419268230703</v>
      </c>
      <c r="BX103" s="1">
        <v>174.136421119732</v>
      </c>
      <c r="BY103" s="1">
        <v>40.3344600454648</v>
      </c>
      <c r="BZ103" s="1">
        <v>29.2132815508459</v>
      </c>
      <c r="CA103" s="1">
        <v>87.707546329591</v>
      </c>
      <c r="CB103" s="1">
        <v>67.1520126854181</v>
      </c>
      <c r="CC103" s="1">
        <v>84.5023075241678</v>
      </c>
      <c r="CD103" s="1">
        <v>147.575734460422</v>
      </c>
      <c r="CE103" s="1">
        <v>69.5507397388898</v>
      </c>
      <c r="CF103" s="1">
        <v>33.1427460439826</v>
      </c>
      <c r="CG103" s="1">
        <v>319.04966727972</v>
      </c>
      <c r="CH103" s="1">
        <v>94.5658829676158</v>
      </c>
      <c r="CI103" s="1">
        <v>224.539006828235</v>
      </c>
      <c r="CJ103" s="1">
        <v>126.958757781404</v>
      </c>
      <c r="CK103" s="1">
        <v>67.0394886378485</v>
      </c>
      <c r="CL103" s="1">
        <v>222.645855191893</v>
      </c>
      <c r="CM103" s="1">
        <v>98.6416564980919</v>
      </c>
      <c r="CN103" s="1">
        <v>156.748571123396</v>
      </c>
      <c r="CO103" s="1">
        <v>121.873794278019</v>
      </c>
      <c r="CP103" s="1">
        <v>108.036136483573</v>
      </c>
      <c r="CQ103" s="1">
        <v>114.303509306994</v>
      </c>
      <c r="CR103" s="1">
        <v>95.3621582872984</v>
      </c>
      <c r="CS103" s="1">
        <v>88.0133336385091</v>
      </c>
      <c r="CT103" s="1">
        <v>57.9878537164141</v>
      </c>
      <c r="CU103" s="1">
        <v>129.957037325814</v>
      </c>
      <c r="CV103" s="1">
        <v>42.2110670660124</v>
      </c>
      <c r="CW103" s="1">
        <v>152.930831647713</v>
      </c>
      <c r="CX103" s="1">
        <v>85.625293428583</v>
      </c>
      <c r="CY103" s="1">
        <v>182.662778745001</v>
      </c>
      <c r="CZ103" s="1">
        <v>57.2204107376738</v>
      </c>
      <c r="DA103" s="1">
        <v>243.062533660405</v>
      </c>
      <c r="DB103" s="1">
        <v>89.5981181619326</v>
      </c>
      <c r="DC103" s="1">
        <v>80.2417605261917</v>
      </c>
      <c r="DD103" s="1">
        <v>112.186893204895</v>
      </c>
      <c r="DE103" s="1">
        <v>65.0599580551316</v>
      </c>
      <c r="DF103" s="1">
        <v>77.23400622427</v>
      </c>
      <c r="DG103" s="1">
        <v>128.176431135393</v>
      </c>
      <c r="DH103" s="1">
        <v>49.4834681145561</v>
      </c>
      <c r="DI103" s="1">
        <v>93.5580954778762</v>
      </c>
      <c r="DJ103" s="1">
        <v>40.9657333740506</v>
      </c>
      <c r="DK103" s="1">
        <v>97.8503601800616</v>
      </c>
      <c r="DL103" s="1">
        <v>110.811906178792</v>
      </c>
      <c r="DM103" s="1">
        <v>10.2709739639618</v>
      </c>
      <c r="DN103" s="1">
        <v>48.1250411041094</v>
      </c>
      <c r="DO103" s="1">
        <v>34.7743770996742</v>
      </c>
      <c r="DP103" s="1">
        <v>213.189986742294</v>
      </c>
      <c r="DQ103" s="1">
        <v>35.2202509576505</v>
      </c>
      <c r="DR103" s="1">
        <v>157.289048331124</v>
      </c>
      <c r="DS103" s="1">
        <v>91.2136729258735</v>
      </c>
      <c r="DT103" s="1">
        <v>32.1298952581853</v>
      </c>
      <c r="DU103" s="1">
        <v>103.135569016609</v>
      </c>
      <c r="DV103" s="1">
        <v>31.7908039447009</v>
      </c>
      <c r="DW103" s="1">
        <v>209.154585912021</v>
      </c>
      <c r="DX103" s="1">
        <v>43.14452331185</v>
      </c>
      <c r="DY103" s="1">
        <v>55.3677354277877</v>
      </c>
      <c r="DZ103" s="1">
        <v>62.9867994485417</v>
      </c>
      <c r="EA103" s="1">
        <v>30.840413204046</v>
      </c>
      <c r="EB103" s="1">
        <v>33.9981301609192</v>
      </c>
      <c r="EC103" s="1">
        <v>111.954097847181</v>
      </c>
      <c r="ED103" s="1">
        <v>126.093687421775</v>
      </c>
      <c r="EE103" s="1">
        <v>93.5741487531661</v>
      </c>
      <c r="EF103" s="1">
        <v>279.941742772165</v>
      </c>
      <c r="EG103" s="1">
        <v>461.483311397354</v>
      </c>
      <c r="EH103" s="1">
        <v>34.8910650835083</v>
      </c>
      <c r="EI103" s="1">
        <v>75.3847284535924</v>
      </c>
      <c r="EJ103" s="1">
        <v>11.1698446941883</v>
      </c>
      <c r="EK103" s="1">
        <v>267.28077655429</v>
      </c>
      <c r="EL103" s="1">
        <v>112.679020650914</v>
      </c>
      <c r="EM103" s="1">
        <v>64.2551488281124</v>
      </c>
      <c r="EN103" s="1">
        <v>175.313009254897</v>
      </c>
      <c r="EO103" s="1">
        <v>32.7908812017047</v>
      </c>
      <c r="EP103" s="1">
        <v>42.3249295234337</v>
      </c>
      <c r="EQ103" s="1">
        <v>15.7322548092031</v>
      </c>
      <c r="ER103" s="1">
        <v>200.218637789648</v>
      </c>
      <c r="ES103" s="1">
        <v>435.774837615826</v>
      </c>
      <c r="ET103" s="1">
        <v>124.748468543949</v>
      </c>
      <c r="EU103" s="1">
        <v>93.9992974865348</v>
      </c>
      <c r="EV103" s="1">
        <v>112.816488662855</v>
      </c>
      <c r="EW103" s="1">
        <v>37.3679331248338</v>
      </c>
      <c r="EX103" s="1">
        <v>385.76920647783</v>
      </c>
      <c r="EY103" s="1">
        <v>39.2705959754874</v>
      </c>
      <c r="EZ103" s="1">
        <v>26.1710521378172</v>
      </c>
      <c r="FA103" s="1">
        <v>44.8596572341344</v>
      </c>
      <c r="FB103" s="1">
        <v>45.3272029313512</v>
      </c>
      <c r="FC103" s="1">
        <v>206.226667495001</v>
      </c>
      <c r="FD103" s="1">
        <v>180.332433963837</v>
      </c>
      <c r="FE103" s="1">
        <v>15.3703922589911</v>
      </c>
      <c r="FF103" s="1">
        <v>47.6641347053055</v>
      </c>
      <c r="FG103" s="1">
        <v>162.844645802355</v>
      </c>
      <c r="FH103" s="1">
        <v>27.2602885505865</v>
      </c>
      <c r="FI103" s="1">
        <v>111.483077480332</v>
      </c>
      <c r="FJ103" s="1">
        <v>59.4360157697964</v>
      </c>
      <c r="FK103" s="1">
        <v>15.778870178863</v>
      </c>
      <c r="FL103" s="1">
        <v>18.3281221408098</v>
      </c>
      <c r="FM103" s="1">
        <v>327.718538324875</v>
      </c>
      <c r="FN103" s="1">
        <v>117.616517886496</v>
      </c>
      <c r="FO103" s="1">
        <v>15.4953359081187</v>
      </c>
      <c r="FP103" s="1">
        <v>94.0876194181896</v>
      </c>
      <c r="FQ103" s="1">
        <v>57.1225170825354</v>
      </c>
      <c r="FR103" s="1">
        <v>47.1059675224872</v>
      </c>
      <c r="FS103" s="1">
        <v>60.0976371175568</v>
      </c>
      <c r="FT103" s="1">
        <v>68.0306707363282</v>
      </c>
      <c r="FU103" s="1">
        <v>194.456672400179</v>
      </c>
      <c r="FV103" s="1">
        <v>299.471451117141</v>
      </c>
      <c r="FW103" s="1">
        <v>399.258023221584</v>
      </c>
      <c r="FX103" s="1">
        <v>173.358785451738</v>
      </c>
      <c r="FY103" s="1">
        <v>40.5554592245939</v>
      </c>
      <c r="FZ103" s="1">
        <v>37.3108416938657</v>
      </c>
      <c r="GA103" s="1">
        <v>85.2582697219964</v>
      </c>
      <c r="GB103" s="1">
        <v>328.438446921274</v>
      </c>
      <c r="GC103" s="1">
        <v>150.624440129256</v>
      </c>
      <c r="GD103" s="1">
        <v>49.9757927057603</v>
      </c>
      <c r="GE103" s="1">
        <v>229.807079715558</v>
      </c>
      <c r="GF103" s="1">
        <v>60.3333833296212</v>
      </c>
      <c r="GG103" s="1">
        <v>311.259221522917</v>
      </c>
      <c r="GH103" s="1">
        <v>266.279124889832</v>
      </c>
      <c r="GI103" s="1">
        <v>57.2204051002859</v>
      </c>
      <c r="GJ103" s="1">
        <v>84.7730512767068</v>
      </c>
      <c r="GK103" s="1">
        <v>59.0901394439992</v>
      </c>
      <c r="GL103" s="1">
        <v>130.107380094982</v>
      </c>
      <c r="GM103" s="1">
        <v>81.8427286101421</v>
      </c>
      <c r="GN103" s="1">
        <v>147.655453656144</v>
      </c>
      <c r="GO103" s="1">
        <v>102.318726197509</v>
      </c>
      <c r="GP103" s="1">
        <v>44.9738093784877</v>
      </c>
      <c r="GQ103" s="1">
        <v>37.9069849798414</v>
      </c>
      <c r="GR103" s="1">
        <v>49.7590987889904</v>
      </c>
      <c r="GS103" s="1">
        <v>92.5887245987477</v>
      </c>
      <c r="GT103" s="1">
        <v>82.8940257825163</v>
      </c>
      <c r="GU103" s="1">
        <v>71.7833863868306</v>
      </c>
      <c r="GV103" s="1">
        <v>253.902525286665</v>
      </c>
      <c r="GW103" s="1">
        <v>205.474139048983</v>
      </c>
      <c r="GX103" s="1">
        <v>154.618131265608</v>
      </c>
      <c r="GY103" s="1">
        <v>61.0816935144926</v>
      </c>
      <c r="GZ103" s="1">
        <v>49.0163157802904</v>
      </c>
      <c r="HA103" s="1">
        <v>70.9817050059738</v>
      </c>
      <c r="HB103" s="1">
        <v>59.4968837720343</v>
      </c>
      <c r="HC103" s="1">
        <v>184.869286310105</v>
      </c>
      <c r="HD103" s="1">
        <v>26.7925341106758</v>
      </c>
      <c r="HE103" s="1">
        <v>108.512822158369</v>
      </c>
      <c r="HF103" s="1">
        <v>445.779322619956</v>
      </c>
      <c r="HG103" s="1">
        <v>37.7966521417266</v>
      </c>
      <c r="HH103" s="1">
        <v>218.376486914679</v>
      </c>
      <c r="HI103" s="1">
        <v>62.8024793494622</v>
      </c>
      <c r="HJ103" s="1">
        <v>92.0980100010865</v>
      </c>
      <c r="HK103" s="1">
        <v>113.154951857517</v>
      </c>
      <c r="HL103" s="1">
        <v>17.0335223291877</v>
      </c>
      <c r="HM103" s="1">
        <v>15.7614419349467</v>
      </c>
      <c r="HN103" s="1">
        <v>52.8692677474978</v>
      </c>
      <c r="HO103" s="1">
        <v>61.4847703805504</v>
      </c>
      <c r="HP103" s="1">
        <v>66.9939462690293</v>
      </c>
      <c r="HQ103" s="1">
        <v>618.880715506417</v>
      </c>
      <c r="HR103" s="1">
        <v>60.5725696195989</v>
      </c>
      <c r="HS103" s="1">
        <v>111.483447306609</v>
      </c>
      <c r="HT103" s="1">
        <v>50.3881259697123</v>
      </c>
      <c r="HU103" s="1">
        <v>58.3177360604672</v>
      </c>
      <c r="HV103" s="1">
        <v>151.724545423894</v>
      </c>
      <c r="HW103" s="1">
        <v>44.1970475805155</v>
      </c>
      <c r="HX103" s="1">
        <v>62.0475583353098</v>
      </c>
      <c r="HY103" s="1">
        <v>131.64903391021</v>
      </c>
      <c r="HZ103" s="1">
        <v>111.737468927799</v>
      </c>
      <c r="IA103" s="1">
        <v>249.18136155947</v>
      </c>
      <c r="IB103" s="1">
        <v>40.1151025272957</v>
      </c>
      <c r="IC103" s="1">
        <v>110.418585095588</v>
      </c>
      <c r="ID103" s="1">
        <v>88.4599192702675</v>
      </c>
      <c r="IE103" s="1">
        <v>144.810779021234</v>
      </c>
      <c r="IF103" s="1">
        <v>45.4795545634767</v>
      </c>
      <c r="IG103" s="1">
        <v>64.5864169772507</v>
      </c>
      <c r="IH103" s="1">
        <v>112.894382701727</v>
      </c>
      <c r="II103" s="1">
        <v>25.3562365612773</v>
      </c>
      <c r="IJ103" s="1">
        <v>87.0979650578208</v>
      </c>
      <c r="IK103" s="1">
        <v>272.325228776603</v>
      </c>
      <c r="IL103" s="1">
        <v>89.2736224513137</v>
      </c>
      <c r="IM103" s="1">
        <v>123.518588002689</v>
      </c>
      <c r="IN103" s="1">
        <v>124.165972968071</v>
      </c>
      <c r="IO103" s="1">
        <v>595.237140473865</v>
      </c>
      <c r="IP103" s="1">
        <v>17.9365127953904</v>
      </c>
      <c r="IQ103" s="1">
        <v>90.8867426475343</v>
      </c>
      <c r="IR103" s="1">
        <v>195.875606809055</v>
      </c>
      <c r="IS103" s="1">
        <v>394.845757076168</v>
      </c>
      <c r="IT103" s="1">
        <v>74.7975099980232</v>
      </c>
      <c r="IU103" s="1">
        <v>123.843933726951</v>
      </c>
      <c r="IV103" s="1">
        <v>71.6115802460875</v>
      </c>
      <c r="IW103" s="1">
        <v>62.0392481077398</v>
      </c>
      <c r="IX103" s="1">
        <v>236.31688238061</v>
      </c>
      <c r="IY103" s="1">
        <v>116.183464052996</v>
      </c>
      <c r="IZ103" s="1">
        <v>39.8389093179651</v>
      </c>
      <c r="JA103" s="1">
        <v>194.341353328038</v>
      </c>
      <c r="JB103" s="1">
        <v>64.4927211440179</v>
      </c>
      <c r="JC103" s="1">
        <v>87.6474436724562</v>
      </c>
      <c r="JD103" s="1">
        <v>323.233656311386</v>
      </c>
      <c r="JE103" s="1">
        <v>69.6829233560211</v>
      </c>
      <c r="JF103" s="1">
        <v>59.9493655660032</v>
      </c>
      <c r="JG103" s="1">
        <v>69.6621647319749</v>
      </c>
      <c r="JH103" s="1">
        <v>230.504414048872</v>
      </c>
      <c r="JI103" s="1">
        <v>100.228771378927</v>
      </c>
      <c r="JJ103" s="1">
        <v>204.375454624744</v>
      </c>
      <c r="JK103" s="1">
        <v>76.7506569977241</v>
      </c>
      <c r="JL103" s="1">
        <v>17.3166197053921</v>
      </c>
      <c r="JM103" s="1">
        <v>49.5424666363833</v>
      </c>
      <c r="JN103" s="1">
        <v>116.745249165756</v>
      </c>
      <c r="JO103" s="1">
        <v>138.509259497044</v>
      </c>
      <c r="JP103" s="1">
        <v>56.9414017056006</v>
      </c>
      <c r="JQ103" s="1">
        <v>530.762530047933</v>
      </c>
      <c r="JR103" s="1">
        <v>30.2403757651409</v>
      </c>
      <c r="JS103" s="1">
        <v>104.09881889241</v>
      </c>
      <c r="JT103" s="1">
        <v>160.232785492946</v>
      </c>
      <c r="JU103" s="1">
        <v>78.692942270392</v>
      </c>
      <c r="JV103" s="1">
        <v>148.170054460931</v>
      </c>
      <c r="JW103" s="1">
        <v>62.2067371677311</v>
      </c>
      <c r="JX103" s="1">
        <v>468.164009371105</v>
      </c>
      <c r="JY103" s="1">
        <v>202.568770891678</v>
      </c>
      <c r="JZ103" s="1">
        <v>161.154840417886</v>
      </c>
      <c r="KA103" s="1">
        <v>42.4416813968799</v>
      </c>
      <c r="KB103" s="1">
        <v>197.729176958011</v>
      </c>
      <c r="KC103" s="1">
        <v>115.910259657838</v>
      </c>
      <c r="KD103" s="1">
        <v>150.114451638681</v>
      </c>
      <c r="KE103" s="1">
        <v>168.112856547038</v>
      </c>
      <c r="KF103" s="1">
        <v>268.338572547549</v>
      </c>
      <c r="KG103" s="1">
        <v>46.9977971121968</v>
      </c>
      <c r="KH103" s="1">
        <v>42.1849408147676</v>
      </c>
      <c r="KI103" s="1">
        <v>326.437619163876</v>
      </c>
      <c r="KJ103" s="1">
        <v>34.8465736528215</v>
      </c>
      <c r="KK103" s="1">
        <v>51.8492858523414</v>
      </c>
      <c r="KL103" s="1">
        <v>89.9411224115924</v>
      </c>
      <c r="KM103" s="1">
        <v>77.1596594775948</v>
      </c>
      <c r="KN103" s="1">
        <v>38.2462165992639</v>
      </c>
      <c r="KO103" s="1">
        <v>144.949796448474</v>
      </c>
      <c r="KP103" s="1">
        <v>29.4371735793375</v>
      </c>
      <c r="KQ103" s="1">
        <v>39.3570276185601</v>
      </c>
      <c r="KR103" s="1">
        <v>32.3439689598056</v>
      </c>
      <c r="KS103" s="1">
        <v>59.263440603824</v>
      </c>
      <c r="KT103" s="1">
        <v>64.037480616722</v>
      </c>
      <c r="KU103" s="1">
        <v>86.5823258833583</v>
      </c>
      <c r="KV103" s="1">
        <v>77.2305444156703</v>
      </c>
      <c r="KW103" s="1">
        <v>109.416723055351</v>
      </c>
      <c r="KX103" s="1">
        <v>108.513312392291</v>
      </c>
      <c r="KY103" s="1">
        <v>162.253821852624</v>
      </c>
      <c r="KZ103" s="1">
        <v>33.5513507942656</v>
      </c>
      <c r="LA103" s="1">
        <v>67.4327814383252</v>
      </c>
      <c r="LB103" s="1">
        <v>77.1865632293663</v>
      </c>
      <c r="LC103" s="1">
        <v>42.7966860762388</v>
      </c>
      <c r="LD103" s="1">
        <v>35.5750796103981</v>
      </c>
      <c r="LE103" s="1">
        <v>141.716341496961</v>
      </c>
      <c r="LF103" s="1">
        <v>48.5762689891871</v>
      </c>
      <c r="LG103" s="1">
        <v>56.6626061988445</v>
      </c>
      <c r="LH103" s="1">
        <v>43.2276797526003</v>
      </c>
      <c r="LI103" s="1">
        <v>17.6551358043393</v>
      </c>
      <c r="LJ103" s="1">
        <v>93.7709530421666</v>
      </c>
      <c r="LK103" s="1">
        <v>240.264394410133</v>
      </c>
      <c r="LL103" s="1">
        <v>27.9762641126619</v>
      </c>
      <c r="LM103" s="1">
        <v>64.2609446488212</v>
      </c>
      <c r="LN103" s="1">
        <v>463.019689623794</v>
      </c>
      <c r="LO103" s="1">
        <v>49.913042586043</v>
      </c>
      <c r="LP103" s="1">
        <v>173.642175307772</v>
      </c>
      <c r="LQ103" s="1">
        <v>66.6871712642759</v>
      </c>
      <c r="LR103" s="1">
        <v>15.1390475772676</v>
      </c>
      <c r="LS103" s="1">
        <v>31.9812409350991</v>
      </c>
      <c r="LT103" s="1">
        <v>13.7743384380656</v>
      </c>
      <c r="LU103" s="1">
        <v>27.3052789102542</v>
      </c>
      <c r="LV103" s="1">
        <v>17.8757825324342</v>
      </c>
      <c r="LW103" s="1">
        <v>36.5510340453318</v>
      </c>
      <c r="LX103" s="1">
        <v>31.9362824692759</v>
      </c>
      <c r="LZ103" s="1">
        <v>314.394271948262</v>
      </c>
      <c r="MA103" s="1">
        <v>28.091455382716</v>
      </c>
      <c r="MB103" s="1">
        <v>13.9442667282745</v>
      </c>
      <c r="MC103" s="1">
        <v>7.28562723579425</v>
      </c>
      <c r="MD103" s="1">
        <v>5.69450958650987</v>
      </c>
      <c r="ME103" s="1">
        <v>9.95685676393699</v>
      </c>
      <c r="MF103" s="1">
        <v>10.8136024215005</v>
      </c>
      <c r="MG103" s="1">
        <v>32.3983470065139</v>
      </c>
      <c r="MH103" s="1">
        <v>32.8145504196051</v>
      </c>
      <c r="MI103" s="1">
        <v>10.9067531628003</v>
      </c>
      <c r="MJ103" s="1">
        <v>9.78619048708961</v>
      </c>
      <c r="MK103" s="1">
        <v>31.3747778871274</v>
      </c>
      <c r="ML103" s="1">
        <v>22.5586154359672</v>
      </c>
      <c r="MM103" s="1">
        <v>41.4111260025772</v>
      </c>
    </row>
    <row r="104">
      <c r="A104" s="1">
        <v>2022.0</v>
      </c>
      <c r="B104" s="1">
        <v>7.0</v>
      </c>
      <c r="C104" s="1">
        <v>147.053833780983</v>
      </c>
      <c r="D104" s="1">
        <v>136.585822290226</v>
      </c>
      <c r="E104" s="1">
        <v>103.252776538797</v>
      </c>
      <c r="F104" s="1">
        <v>270.859457424585</v>
      </c>
      <c r="G104" s="1">
        <v>386.330249023437</v>
      </c>
      <c r="H104" s="1">
        <v>148.858658293838</v>
      </c>
      <c r="I104" s="1">
        <v>69.8535107005676</v>
      </c>
      <c r="J104" s="1">
        <v>206.733462846527</v>
      </c>
      <c r="K104" s="1">
        <v>185.601500701904</v>
      </c>
      <c r="L104" s="1">
        <v>81.5892013949119</v>
      </c>
      <c r="M104" s="1">
        <v>86.1067366965284</v>
      </c>
      <c r="N104" s="1">
        <v>19.1067938582168</v>
      </c>
      <c r="O104" s="1">
        <v>52.375036693207</v>
      </c>
      <c r="P104" s="1">
        <v>48.3237524443453</v>
      </c>
      <c r="Q104" s="1">
        <v>163.988756784627</v>
      </c>
      <c r="R104" s="1">
        <v>91.3655006408691</v>
      </c>
      <c r="S104" s="1">
        <v>115.476013332424</v>
      </c>
      <c r="T104" s="1">
        <v>97.0297812381262</v>
      </c>
      <c r="U104" s="1">
        <v>92.7727938972243</v>
      </c>
      <c r="V104" s="1">
        <v>111.586505043926</v>
      </c>
      <c r="W104" s="1">
        <v>228.652669784689</v>
      </c>
      <c r="X104" s="1">
        <v>230.322201428171</v>
      </c>
      <c r="Y104" s="1">
        <v>237.162840168097</v>
      </c>
      <c r="Z104" s="1">
        <v>116.552749443054</v>
      </c>
      <c r="AA104" s="1">
        <v>271.045523254683</v>
      </c>
      <c r="AB104" s="1">
        <v>31.2619048705989</v>
      </c>
      <c r="AC104" s="1">
        <v>219.60742287485</v>
      </c>
      <c r="AD104" s="1">
        <v>32.9969534372083</v>
      </c>
      <c r="AE104" s="1">
        <v>94.0372499465942</v>
      </c>
      <c r="AF104" s="1">
        <v>178.879359645141</v>
      </c>
      <c r="AG104" s="1">
        <v>163.626734962514</v>
      </c>
      <c r="AH104" s="1">
        <v>140.209178841728</v>
      </c>
      <c r="AI104" s="2">
        <v>2161.81226806641</v>
      </c>
      <c r="AJ104" s="1">
        <v>148.614999771118</v>
      </c>
      <c r="AK104" s="1">
        <v>30.1464525827252</v>
      </c>
      <c r="AL104" s="1">
        <v>60.4329830987098</v>
      </c>
      <c r="AM104" s="1">
        <v>64.9045143391738</v>
      </c>
      <c r="AN104" s="1">
        <v>232.621207873782</v>
      </c>
      <c r="AO104" s="1">
        <v>21.7739974037879</v>
      </c>
      <c r="AP104" s="1">
        <v>68.5483555240343</v>
      </c>
      <c r="AQ104" s="1">
        <v>213.299750137329</v>
      </c>
      <c r="AR104" s="1">
        <v>38.9458738144659</v>
      </c>
      <c r="AS104" s="2">
        <v>1771.49883826928</v>
      </c>
      <c r="AT104" s="1">
        <v>581.201623331878</v>
      </c>
      <c r="AU104" s="1">
        <v>67.2421765772186</v>
      </c>
      <c r="AV104" s="1">
        <v>282.125501251221</v>
      </c>
      <c r="AW104" s="1">
        <v>38.0212495803833</v>
      </c>
      <c r="AX104" s="1">
        <v>29.8463776628452</v>
      </c>
      <c r="AY104" s="1">
        <v>76.3351669171847</v>
      </c>
      <c r="AZ104" s="1">
        <v>44.2931165409954</v>
      </c>
      <c r="BA104" s="1">
        <v>30.2849120620779</v>
      </c>
      <c r="BB104" s="1">
        <v>52.0416908122539</v>
      </c>
      <c r="BC104" s="1">
        <v>169.778286082215</v>
      </c>
      <c r="BD104" s="1">
        <v>181.732754557316</v>
      </c>
      <c r="BE104" s="1">
        <v>78.5824998855591</v>
      </c>
      <c r="BF104" s="1">
        <v>150.900666024543</v>
      </c>
      <c r="BG104" s="1">
        <v>9.18950002193451</v>
      </c>
      <c r="BH104" s="1">
        <v>81.9582612995232</v>
      </c>
      <c r="BI104" s="1">
        <v>94.2433826182723</v>
      </c>
      <c r="BJ104" s="1">
        <v>260.738593647169</v>
      </c>
      <c r="BK104" s="1">
        <v>105.912577093219</v>
      </c>
      <c r="BL104" s="1">
        <v>73.6895179112312</v>
      </c>
      <c r="BM104" s="1">
        <v>134.232261011816</v>
      </c>
      <c r="BN104" s="1">
        <v>37.5977279190092</v>
      </c>
      <c r="BO104" s="1">
        <v>178.699252509898</v>
      </c>
      <c r="BP104" s="1">
        <v>27.006329870224</v>
      </c>
      <c r="BQ104" s="1">
        <v>189.17865990916</v>
      </c>
      <c r="BR104" s="1">
        <v>61.0314539407258</v>
      </c>
      <c r="BS104" s="1">
        <v>27.8243376469842</v>
      </c>
      <c r="BT104" s="1">
        <v>102.879239891923</v>
      </c>
      <c r="BU104" s="1">
        <v>80.0007082927886</v>
      </c>
      <c r="BV104" s="1">
        <v>490.693045109613</v>
      </c>
      <c r="BW104" s="1">
        <v>44.7449084476136</v>
      </c>
      <c r="BX104" s="1">
        <v>172.657887273093</v>
      </c>
      <c r="BY104" s="1">
        <v>40.1912426789682</v>
      </c>
      <c r="BZ104" s="1">
        <v>28.7234167984858</v>
      </c>
      <c r="CA104" s="1">
        <v>91.1041602876927</v>
      </c>
      <c r="CB104" s="1">
        <v>64.3705558271643</v>
      </c>
      <c r="CC104" s="1">
        <v>85.7474179175694</v>
      </c>
      <c r="CD104" s="1">
        <v>130.721195402558</v>
      </c>
      <c r="CE104" s="1">
        <v>69.8490239185677</v>
      </c>
      <c r="CF104" s="1">
        <v>30.1807540066118</v>
      </c>
      <c r="CG104" s="1">
        <v>297.219238570644</v>
      </c>
      <c r="CH104" s="1">
        <v>94.6092234836698</v>
      </c>
      <c r="CI104" s="1">
        <v>237.093500297938</v>
      </c>
      <c r="CJ104" s="1">
        <v>127.571536399272</v>
      </c>
      <c r="CK104" s="1">
        <v>72.2256056575999</v>
      </c>
      <c r="CL104" s="1">
        <v>231.739006649044</v>
      </c>
      <c r="CM104" s="1">
        <v>97.0656366715242</v>
      </c>
      <c r="CN104" s="1">
        <v>165.95625</v>
      </c>
      <c r="CO104" s="1">
        <v>120.028943965492</v>
      </c>
      <c r="CP104" s="1">
        <v>108.408283984807</v>
      </c>
      <c r="CQ104" s="1">
        <v>114.911654176101</v>
      </c>
      <c r="CR104" s="1">
        <v>96.2336227136769</v>
      </c>
      <c r="CS104" s="1">
        <v>84.3182502746582</v>
      </c>
      <c r="CT104" s="1">
        <v>48.0066736600141</v>
      </c>
      <c r="CU104" s="1">
        <v>124.467821696136</v>
      </c>
      <c r="CV104" s="1">
        <v>42.3753583485433</v>
      </c>
      <c r="CW104" s="1">
        <v>153.685186513574</v>
      </c>
      <c r="CX104" s="1">
        <v>85.7195599364956</v>
      </c>
      <c r="CY104" s="1">
        <v>190.42944578789</v>
      </c>
      <c r="CZ104" s="1">
        <v>56.0027552522971</v>
      </c>
      <c r="DA104" s="1">
        <v>244.158200317468</v>
      </c>
      <c r="DB104" s="1">
        <v>83.1536971664786</v>
      </c>
      <c r="DC104" s="1">
        <v>77.4788467462141</v>
      </c>
      <c r="DD104" s="1">
        <v>92.0861931912907</v>
      </c>
      <c r="DE104" s="1">
        <v>65.5786164774934</v>
      </c>
      <c r="DF104" s="1">
        <v>76.0694894059025</v>
      </c>
      <c r="DG104" s="1">
        <v>126.891316097887</v>
      </c>
      <c r="DH104" s="1">
        <v>48.6706208078852</v>
      </c>
      <c r="DI104" s="1">
        <v>99.6352502822876</v>
      </c>
      <c r="DJ104" s="1">
        <v>40.4580379681564</v>
      </c>
      <c r="DK104" s="1">
        <v>95.8178197968242</v>
      </c>
      <c r="DL104" s="1">
        <v>97.125500869751</v>
      </c>
      <c r="DM104" s="1">
        <v>10.0972684724931</v>
      </c>
      <c r="DN104" s="1">
        <v>45.8635623704156</v>
      </c>
      <c r="DO104" s="1">
        <v>26.8827034705484</v>
      </c>
      <c r="DP104" s="1">
        <v>213.273806465923</v>
      </c>
      <c r="DQ104" s="1">
        <v>34.2932324270085</v>
      </c>
      <c r="DR104" s="1">
        <v>154.696999359131</v>
      </c>
      <c r="DS104" s="1">
        <v>89.7035052800125</v>
      </c>
      <c r="DT104" s="1">
        <v>30.2792318163523</v>
      </c>
      <c r="DU104" s="1">
        <v>97.1150102536413</v>
      </c>
      <c r="DV104" s="1">
        <v>32.467340643099</v>
      </c>
      <c r="DW104" s="1">
        <v>205.982358320856</v>
      </c>
      <c r="DX104" s="1">
        <v>40.4189955012401</v>
      </c>
      <c r="DY104" s="1">
        <v>55.9874675777274</v>
      </c>
      <c r="DZ104" s="1">
        <v>68.7939527072358</v>
      </c>
      <c r="EA104" s="1">
        <v>30.8438627752127</v>
      </c>
      <c r="EB104" s="1">
        <v>32.3188120637521</v>
      </c>
      <c r="EC104" s="1">
        <v>111.930867804364</v>
      </c>
      <c r="ED104" s="1">
        <v>131.30386117737</v>
      </c>
      <c r="EE104" s="1">
        <v>95.1184803450002</v>
      </c>
      <c r="EF104" s="1">
        <v>286.509376390134</v>
      </c>
      <c r="EG104" s="1">
        <v>460.981424721728</v>
      </c>
      <c r="EH104" s="1">
        <v>27.5491636830371</v>
      </c>
      <c r="EI104" s="1">
        <v>71.8823779588356</v>
      </c>
      <c r="EJ104" s="1">
        <v>11.1619639140545</v>
      </c>
      <c r="EK104" s="1">
        <v>274.535984612931</v>
      </c>
      <c r="EL104" s="1">
        <v>98.1923957476646</v>
      </c>
      <c r="EM104" s="1">
        <v>60.8613276392706</v>
      </c>
      <c r="EN104" s="1">
        <v>167.768595984925</v>
      </c>
      <c r="EO104" s="1">
        <v>29.3820132284248</v>
      </c>
      <c r="EP104" s="1">
        <v>44.2055957950338</v>
      </c>
      <c r="EQ104" s="1">
        <v>14.5097288539898</v>
      </c>
      <c r="ER104" s="1">
        <v>206.343443900786</v>
      </c>
      <c r="ES104" s="1">
        <v>471.905963373934</v>
      </c>
      <c r="ET104" s="1">
        <v>120.878838012416</v>
      </c>
      <c r="EU104" s="1">
        <v>93.3622392711185</v>
      </c>
      <c r="EV104" s="1">
        <v>110.136058622385</v>
      </c>
      <c r="EW104" s="1">
        <v>36.1039800900884</v>
      </c>
      <c r="EX104" s="1">
        <v>401.98693752949</v>
      </c>
      <c r="EY104" s="1">
        <v>37.6325060975156</v>
      </c>
      <c r="EZ104" s="1">
        <v>25.8910908073142</v>
      </c>
      <c r="FA104" s="1">
        <v>43.0852358396811</v>
      </c>
      <c r="FB104" s="1">
        <v>43.1402378206204</v>
      </c>
      <c r="FC104" s="1">
        <v>211.811000061035</v>
      </c>
      <c r="FD104" s="1">
        <v>176.233521945223</v>
      </c>
      <c r="FE104" s="1">
        <v>14.5928985157628</v>
      </c>
      <c r="FF104" s="1">
        <v>46.044819218367</v>
      </c>
      <c r="FG104" s="1">
        <v>162.694044024014</v>
      </c>
      <c r="FH104" s="1">
        <v>26.4402172590848</v>
      </c>
      <c r="FI104" s="1">
        <v>106.028138583722</v>
      </c>
      <c r="FJ104" s="1">
        <v>62.107333059006</v>
      </c>
      <c r="FK104" s="1">
        <v>15.3171139272049</v>
      </c>
      <c r="FL104" s="1">
        <v>18.3081638512123</v>
      </c>
      <c r="FM104" s="1">
        <v>321.647964227051</v>
      </c>
      <c r="FN104" s="1">
        <v>122.221759576445</v>
      </c>
      <c r="FO104" s="1">
        <v>14.7369296129542</v>
      </c>
      <c r="FP104" s="1">
        <v>93.4420003890991</v>
      </c>
      <c r="FQ104" s="1">
        <v>58.144277187145</v>
      </c>
      <c r="FR104" s="1">
        <v>44.5173109629157</v>
      </c>
      <c r="FS104" s="1">
        <v>57.2069799960613</v>
      </c>
      <c r="FT104" s="1">
        <v>74.300997302019</v>
      </c>
      <c r="FU104" s="1">
        <v>203.513732300139</v>
      </c>
      <c r="FV104" s="1">
        <v>320.116002655429</v>
      </c>
      <c r="FW104" s="1">
        <v>381.023359563258</v>
      </c>
      <c r="FX104" s="1">
        <v>175.990161793958</v>
      </c>
      <c r="FY104" s="1">
        <v>37.832963971804</v>
      </c>
      <c r="FZ104" s="1">
        <v>36.7820208696115</v>
      </c>
      <c r="GA104" s="1">
        <v>75.9026648671424</v>
      </c>
      <c r="GB104" s="1">
        <v>327.463841832382</v>
      </c>
      <c r="GC104" s="1">
        <v>141.930822055167</v>
      </c>
      <c r="GD104" s="1">
        <v>51.1908614555616</v>
      </c>
      <c r="GE104" s="1">
        <v>239.872980965967</v>
      </c>
      <c r="GF104" s="1">
        <v>58.7334993392655</v>
      </c>
      <c r="GG104" s="1">
        <v>325.122512761851</v>
      </c>
      <c r="GH104" s="1">
        <v>279.639796515783</v>
      </c>
      <c r="GI104" s="1">
        <v>58.4657115135661</v>
      </c>
      <c r="GJ104" s="1">
        <v>83.5667848203567</v>
      </c>
      <c r="GK104" s="1">
        <v>56.6515373228308</v>
      </c>
      <c r="GL104" s="1">
        <v>128.341999816894</v>
      </c>
      <c r="GM104" s="1">
        <v>78.8566632476048</v>
      </c>
      <c r="GN104" s="1">
        <v>149.846314805636</v>
      </c>
      <c r="GO104" s="1">
        <v>98.7612712860601</v>
      </c>
      <c r="GP104" s="1">
        <v>48.2503750801086</v>
      </c>
      <c r="GQ104" s="1">
        <v>34.3967086430641</v>
      </c>
      <c r="GR104" s="1">
        <v>44.234953857348</v>
      </c>
      <c r="GS104" s="1">
        <v>80.5371715495023</v>
      </c>
      <c r="GT104" s="1">
        <v>85.9658492869678</v>
      </c>
      <c r="GU104" s="1">
        <v>71.9539674881308</v>
      </c>
      <c r="GV104" s="1">
        <v>256.261497361981</v>
      </c>
      <c r="GW104" s="1">
        <v>211.570200541943</v>
      </c>
      <c r="GX104" s="1">
        <v>149.269703937691</v>
      </c>
      <c r="GY104" s="1">
        <v>58.7468742742976</v>
      </c>
      <c r="GZ104" s="1">
        <v>52.3194785270177</v>
      </c>
      <c r="HA104" s="1">
        <v>74.9286978422598</v>
      </c>
      <c r="HB104" s="1">
        <v>49.5661959076388</v>
      </c>
      <c r="HC104" s="1">
        <v>197.661250305176</v>
      </c>
      <c r="HD104" s="1">
        <v>26.3950573029773</v>
      </c>
      <c r="HE104" s="1">
        <v>103.038086781068</v>
      </c>
      <c r="HF104" s="1">
        <v>444.862627685258</v>
      </c>
      <c r="HG104" s="1">
        <v>33.98368398766</v>
      </c>
      <c r="HH104" s="1">
        <v>219.65702599019</v>
      </c>
      <c r="HI104" s="1">
        <v>62.8420300760608</v>
      </c>
      <c r="HJ104" s="1">
        <v>88.9150086218107</v>
      </c>
      <c r="HK104" s="1">
        <v>111.20277325223</v>
      </c>
      <c r="HL104" s="1">
        <v>16.2284645736126</v>
      </c>
      <c r="HM104" s="1">
        <v>15.7151836083051</v>
      </c>
      <c r="HN104" s="1">
        <v>49.8125485988878</v>
      </c>
      <c r="HO104" s="1">
        <v>60.9723475771411</v>
      </c>
      <c r="HP104" s="1">
        <v>69.9430751833571</v>
      </c>
      <c r="HQ104" s="1">
        <v>671.523501586914</v>
      </c>
      <c r="HR104" s="1">
        <v>58.8662095527244</v>
      </c>
      <c r="HS104" s="1">
        <v>110.230038247494</v>
      </c>
      <c r="HT104" s="1">
        <v>49.1770779969004</v>
      </c>
      <c r="HU104" s="1">
        <v>56.6642144656278</v>
      </c>
      <c r="HV104" s="1">
        <v>158.417235638741</v>
      </c>
      <c r="HW104" s="1">
        <v>45.1701472133565</v>
      </c>
      <c r="HX104" s="1">
        <v>59.5184320769662</v>
      </c>
      <c r="HY104" s="1">
        <v>134.902617419334</v>
      </c>
      <c r="HZ104" s="1">
        <v>111.925366661886</v>
      </c>
      <c r="IA104" s="1">
        <v>248.392522198017</v>
      </c>
      <c r="IB104" s="1">
        <v>42.8147658042169</v>
      </c>
      <c r="IC104" s="1">
        <v>114.884744385497</v>
      </c>
      <c r="ID104" s="1">
        <v>82.7036549886311</v>
      </c>
      <c r="IE104" s="1">
        <v>143.495162018407</v>
      </c>
      <c r="IF104" s="1">
        <v>45.3705877728467</v>
      </c>
      <c r="IG104" s="1">
        <v>63.5791310147589</v>
      </c>
      <c r="IH104" s="1">
        <v>114.633399178438</v>
      </c>
      <c r="II104" s="1">
        <v>25.1780719488945</v>
      </c>
      <c r="IJ104" s="1">
        <v>84.5120102050688</v>
      </c>
      <c r="IK104" s="1">
        <v>277.571080282941</v>
      </c>
      <c r="IL104" s="1">
        <v>76.2233647765064</v>
      </c>
      <c r="IM104" s="1">
        <v>130.554288838226</v>
      </c>
      <c r="IN104" s="1">
        <v>133.12839311885</v>
      </c>
      <c r="IO104" s="1">
        <v>595.978503417969</v>
      </c>
      <c r="IP104" s="1">
        <v>17.5907454863612</v>
      </c>
      <c r="IQ104" s="1">
        <v>88.7078029419658</v>
      </c>
      <c r="IR104" s="1">
        <v>203.188850865035</v>
      </c>
      <c r="IS104" s="1">
        <v>398.299994182626</v>
      </c>
      <c r="IT104" s="1">
        <v>75.7473383764017</v>
      </c>
      <c r="IU104" s="1">
        <v>126.532991857599</v>
      </c>
      <c r="IV104" s="1">
        <v>75.9813481109965</v>
      </c>
      <c r="IW104" s="1">
        <v>60.868286322541</v>
      </c>
      <c r="IX104" s="1">
        <v>238.552229876963</v>
      </c>
      <c r="IY104" s="1">
        <v>120.99639859268</v>
      </c>
      <c r="IZ104" s="1">
        <v>32.4265714171033</v>
      </c>
      <c r="JA104" s="1">
        <v>192.330695806668</v>
      </c>
      <c r="JB104" s="1">
        <v>65.6006069849451</v>
      </c>
      <c r="JC104" s="1">
        <v>86.4412739210357</v>
      </c>
      <c r="JD104" s="1">
        <v>345.242596615543</v>
      </c>
      <c r="JE104" s="1">
        <v>70.3538337357308</v>
      </c>
      <c r="JF104" s="1">
        <v>59.6123786556232</v>
      </c>
      <c r="JG104" s="1">
        <v>69.070873833773</v>
      </c>
      <c r="JH104" s="1">
        <v>233.44349794121</v>
      </c>
      <c r="JI104" s="1">
        <v>99.8681089147792</v>
      </c>
      <c r="JJ104" s="1">
        <v>195.514269011412</v>
      </c>
      <c r="JK104" s="1">
        <v>80.8498800090968</v>
      </c>
      <c r="JL104" s="1">
        <v>17.0615735193351</v>
      </c>
      <c r="JM104" s="1">
        <v>53.2358535498832</v>
      </c>
      <c r="JN104" s="1">
        <v>113.746468263239</v>
      </c>
      <c r="JO104" s="1">
        <v>139.83246131713</v>
      </c>
      <c r="JP104" s="1">
        <v>57.871363495512</v>
      </c>
      <c r="JQ104" s="1">
        <v>549.496292239511</v>
      </c>
      <c r="JR104" s="1">
        <v>29.6804787917078</v>
      </c>
      <c r="JS104" s="1">
        <v>104.998306330542</v>
      </c>
      <c r="JT104" s="1">
        <v>153.862466449501</v>
      </c>
      <c r="JU104" s="1">
        <v>77.1326894274837</v>
      </c>
      <c r="JV104" s="1">
        <v>148.688458465484</v>
      </c>
      <c r="JW104" s="1">
        <v>61.8739851376087</v>
      </c>
      <c r="JX104" s="1">
        <v>502.31928078692</v>
      </c>
      <c r="JY104" s="1">
        <v>200.665235662393</v>
      </c>
      <c r="JZ104" s="1">
        <v>166.110694584855</v>
      </c>
      <c r="KA104" s="1">
        <v>41.3184979149389</v>
      </c>
      <c r="KB104" s="1">
        <v>203.477233306969</v>
      </c>
      <c r="KC104" s="1">
        <v>98.4545129638547</v>
      </c>
      <c r="KD104" s="1">
        <v>148.054400070222</v>
      </c>
      <c r="KE104" s="1">
        <v>178.284999465942</v>
      </c>
      <c r="KF104" s="1">
        <v>287.527251434326</v>
      </c>
      <c r="KG104" s="1">
        <v>46.835230715865</v>
      </c>
      <c r="KH104" s="1">
        <v>41.1629486865272</v>
      </c>
      <c r="KI104" s="1">
        <v>341.84700012207</v>
      </c>
      <c r="KJ104" s="1">
        <v>32.2276314181168</v>
      </c>
      <c r="KK104" s="1">
        <v>46.5074999809265</v>
      </c>
      <c r="KL104" s="1">
        <v>91.3296784229709</v>
      </c>
      <c r="KM104" s="1">
        <v>76.9396266088727</v>
      </c>
      <c r="KN104" s="1">
        <v>38.4623477240471</v>
      </c>
      <c r="KO104" s="1">
        <v>148.255942636942</v>
      </c>
      <c r="KP104" s="1">
        <v>28.179695398747</v>
      </c>
      <c r="KQ104" s="1">
        <v>40.8700708526085</v>
      </c>
      <c r="KR104" s="1">
        <v>31.8799185414434</v>
      </c>
      <c r="KS104" s="1">
        <v>57.4261334756447</v>
      </c>
      <c r="KT104" s="1">
        <v>64.1360875169468</v>
      </c>
      <c r="KU104" s="1">
        <v>80.1312578159771</v>
      </c>
      <c r="KV104" s="1">
        <v>78.4557144605339</v>
      </c>
      <c r="KW104" s="1">
        <v>112.768097017791</v>
      </c>
      <c r="KX104" s="1">
        <v>104.057630936921</v>
      </c>
      <c r="KY104" s="1">
        <v>171.550001662923</v>
      </c>
      <c r="KZ104" s="1">
        <v>33.9534703285904</v>
      </c>
      <c r="LA104" s="1">
        <v>66.2695521923781</v>
      </c>
      <c r="LB104" s="1">
        <v>72.8172953142729</v>
      </c>
      <c r="LC104" s="1">
        <v>41.5422115152766</v>
      </c>
      <c r="LD104" s="1">
        <v>33.8685598154942</v>
      </c>
      <c r="LE104" s="1">
        <v>141.961370172722</v>
      </c>
      <c r="LF104" s="1">
        <v>46.7442894840179</v>
      </c>
      <c r="LG104" s="1">
        <v>55.0640191029497</v>
      </c>
      <c r="LH104" s="1">
        <v>41.2558663009127</v>
      </c>
      <c r="LI104" s="1">
        <v>17.6337919662771</v>
      </c>
      <c r="LJ104" s="1">
        <v>96.3204998016358</v>
      </c>
      <c r="LK104" s="1">
        <v>243.418072658118</v>
      </c>
      <c r="LL104" s="1">
        <v>26.9445997202259</v>
      </c>
      <c r="LM104" s="1">
        <v>58.5364556600459</v>
      </c>
      <c r="LN104" s="1">
        <v>461.104979716037</v>
      </c>
      <c r="LO104" s="1">
        <v>47.4465520040968</v>
      </c>
      <c r="LP104" s="1">
        <v>166.156542461381</v>
      </c>
      <c r="LQ104" s="1">
        <v>67.3850099223539</v>
      </c>
      <c r="LR104" s="1">
        <v>14.2920000076294</v>
      </c>
      <c r="LS104" s="1">
        <v>32.8364242206539</v>
      </c>
      <c r="LT104" s="1">
        <v>13.7035813669759</v>
      </c>
      <c r="LU104" s="1">
        <v>24.2555828554136</v>
      </c>
      <c r="LV104" s="1">
        <v>15.0706798306169</v>
      </c>
      <c r="LW104" s="1">
        <v>38.1733327643694</v>
      </c>
      <c r="LX104" s="1">
        <v>30.0548956884329</v>
      </c>
      <c r="LZ104" s="1">
        <v>313.203772615059</v>
      </c>
      <c r="MA104" s="1">
        <v>27.751975346147</v>
      </c>
      <c r="MB104" s="1">
        <v>12.5007885189164</v>
      </c>
      <c r="MC104" s="1">
        <v>6.23920149865988</v>
      </c>
      <c r="MD104" s="1">
        <v>6.67515557692048</v>
      </c>
      <c r="ME104" s="1">
        <v>8.99746637427907</v>
      </c>
      <c r="MF104" s="1">
        <v>10.3261288230196</v>
      </c>
      <c r="MG104" s="1">
        <v>34.9557726317043</v>
      </c>
      <c r="MH104" s="1">
        <v>22.9541904890778</v>
      </c>
      <c r="MI104" s="1">
        <v>10.561524471081</v>
      </c>
      <c r="MJ104" s="1">
        <v>8.63049988746643</v>
      </c>
      <c r="MK104" s="1">
        <v>31.9654646533344</v>
      </c>
      <c r="ML104" s="1">
        <v>19.4621033727749</v>
      </c>
      <c r="MM104" s="1">
        <v>37.3177790510648</v>
      </c>
    </row>
    <row r="105">
      <c r="A105" s="1">
        <v>2022.0</v>
      </c>
      <c r="B105" s="1">
        <v>8.0</v>
      </c>
      <c r="C105" s="1">
        <v>164.87147597682</v>
      </c>
      <c r="D105" s="1">
        <v>127.223966008288</v>
      </c>
      <c r="E105" s="1">
        <v>102.927297493098</v>
      </c>
      <c r="F105" s="1">
        <v>298.043702547725</v>
      </c>
      <c r="G105" s="1">
        <v>419.258043372113</v>
      </c>
      <c r="H105" s="1">
        <v>161.957188150101</v>
      </c>
      <c r="I105" s="1">
        <v>80.4242916361821</v>
      </c>
      <c r="J105" s="1">
        <v>238.731846705149</v>
      </c>
      <c r="K105" s="1">
        <v>220.147825158161</v>
      </c>
      <c r="L105" s="1">
        <v>87.3034765592853</v>
      </c>
      <c r="M105" s="1">
        <v>93.036555445177</v>
      </c>
      <c r="N105" s="1">
        <v>22.7199088067439</v>
      </c>
      <c r="O105" s="1">
        <v>58.0352872131602</v>
      </c>
      <c r="P105" s="1">
        <v>51.0477050106182</v>
      </c>
      <c r="Q105" s="1">
        <v>156.90052171556</v>
      </c>
      <c r="R105" s="1">
        <v>95.0143477398416</v>
      </c>
      <c r="S105" s="1">
        <v>116.051377047011</v>
      </c>
      <c r="T105" s="1">
        <v>99.8512001601176</v>
      </c>
      <c r="U105" s="1">
        <v>102.181792767183</v>
      </c>
      <c r="V105" s="1">
        <v>124.30043656899</v>
      </c>
      <c r="W105" s="1">
        <v>228.932145023035</v>
      </c>
      <c r="X105" s="1">
        <v>267.528294609506</v>
      </c>
      <c r="Y105" s="1">
        <v>249.242190916017</v>
      </c>
      <c r="Z105" s="1">
        <v>137.653696640678</v>
      </c>
      <c r="AA105" s="1">
        <v>285.932592703899</v>
      </c>
      <c r="AB105" s="1">
        <v>33.1990638530599</v>
      </c>
      <c r="AC105" s="1">
        <v>245.276735501947</v>
      </c>
      <c r="AD105" s="1">
        <v>37.8197827017938</v>
      </c>
      <c r="AE105" s="1">
        <v>102.148913176163</v>
      </c>
      <c r="AF105" s="1">
        <v>192.708729423116</v>
      </c>
      <c r="AG105" s="1">
        <v>186.700988195385</v>
      </c>
      <c r="AH105" s="1">
        <v>154.036209298576</v>
      </c>
      <c r="AI105" s="2">
        <v>2226.04131814708</v>
      </c>
      <c r="AJ105" s="1">
        <v>165.915217855702</v>
      </c>
      <c r="AK105" s="1">
        <v>32.4074987528847</v>
      </c>
      <c r="AL105" s="1">
        <v>55.4468891918977</v>
      </c>
      <c r="AM105" s="1">
        <v>69.5367614750107</v>
      </c>
      <c r="AN105" s="1">
        <v>246.982205410222</v>
      </c>
      <c r="AO105" s="1">
        <v>24.3643846534419</v>
      </c>
      <c r="AP105" s="1">
        <v>73.1735828869867</v>
      </c>
      <c r="AQ105" s="1">
        <v>211.520869711171</v>
      </c>
      <c r="AR105" s="1">
        <v>40.1566262570021</v>
      </c>
      <c r="AS105" s="2">
        <v>1979.78089927601</v>
      </c>
      <c r="AT105" s="1">
        <v>659.687636084598</v>
      </c>
      <c r="AU105" s="1">
        <v>65.7920825029191</v>
      </c>
      <c r="AV105" s="1">
        <v>295.184999548871</v>
      </c>
      <c r="AW105" s="1">
        <v>41.4119563724684</v>
      </c>
      <c r="AX105" s="1">
        <v>32.8261522928848</v>
      </c>
      <c r="AY105" s="1">
        <v>73.9586634192865</v>
      </c>
      <c r="AZ105" s="1">
        <v>47.2975011769733</v>
      </c>
      <c r="BA105" s="1">
        <v>31.1205019170108</v>
      </c>
      <c r="BB105" s="1">
        <v>62.365402173296</v>
      </c>
      <c r="BC105" s="1">
        <v>182.774783770813</v>
      </c>
      <c r="BD105" s="1">
        <v>185.574473485156</v>
      </c>
      <c r="BE105" s="1">
        <v>83.5706518422002</v>
      </c>
      <c r="BF105" s="1">
        <v>155.869611349132</v>
      </c>
      <c r="BG105" s="1">
        <v>9.99326094337132</v>
      </c>
      <c r="BH105" s="1">
        <v>99.0154104843664</v>
      </c>
      <c r="BI105" s="1">
        <v>107.414428174219</v>
      </c>
      <c r="BJ105" s="1">
        <v>273.786909216696</v>
      </c>
      <c r="BK105" s="1">
        <v>93.9575252048494</v>
      </c>
      <c r="BL105" s="1">
        <v>76.1147412934748</v>
      </c>
      <c r="BM105" s="1">
        <v>135.168770119562</v>
      </c>
      <c r="BN105" s="1">
        <v>35.4143202574406</v>
      </c>
      <c r="BO105" s="1">
        <v>175.731632280749</v>
      </c>
      <c r="BP105" s="1">
        <v>32.6992431308912</v>
      </c>
      <c r="BQ105" s="1">
        <v>210.056671494237</v>
      </c>
      <c r="BR105" s="1">
        <v>64.2468800016899</v>
      </c>
      <c r="BS105" s="1">
        <v>30.0399274323995</v>
      </c>
      <c r="BT105" s="1">
        <v>105.393130186002</v>
      </c>
      <c r="BU105" s="1">
        <v>92.9051211266074</v>
      </c>
      <c r="BV105" s="1">
        <v>522.865093273261</v>
      </c>
      <c r="BW105" s="1">
        <v>46.4321028492686</v>
      </c>
      <c r="BX105" s="1">
        <v>180.130629150606</v>
      </c>
      <c r="BY105" s="1">
        <v>42.8504460227753</v>
      </c>
      <c r="BZ105" s="1">
        <v>32.2089274547937</v>
      </c>
      <c r="CA105" s="1">
        <v>100.219023854151</v>
      </c>
      <c r="CB105" s="1">
        <v>65.0135734950208</v>
      </c>
      <c r="CC105" s="1">
        <v>93.098740948838</v>
      </c>
      <c r="CD105" s="1">
        <v>144.284959371556</v>
      </c>
      <c r="CE105" s="1">
        <v>73.8376553386242</v>
      </c>
      <c r="CF105" s="1">
        <v>32.7854234803007</v>
      </c>
      <c r="CG105" s="1">
        <v>348.368280513411</v>
      </c>
      <c r="CH105" s="1">
        <v>98.7211425636217</v>
      </c>
      <c r="CI105" s="1">
        <v>239.237056315588</v>
      </c>
      <c r="CJ105" s="1">
        <v>128.529069141184</v>
      </c>
      <c r="CK105" s="1">
        <v>74.1043904373786</v>
      </c>
      <c r="CL105" s="1">
        <v>252.98389398608</v>
      </c>
      <c r="CM105" s="1">
        <v>113.261890272943</v>
      </c>
      <c r="CN105" s="1">
        <v>160.879780976669</v>
      </c>
      <c r="CO105" s="1">
        <v>129.794616514838</v>
      </c>
      <c r="CP105" s="1">
        <v>117.20917153153</v>
      </c>
      <c r="CQ105" s="1">
        <v>122.006532986856</v>
      </c>
      <c r="CR105" s="1">
        <v>100.161397151746</v>
      </c>
      <c r="CS105" s="1">
        <v>89.4402170595916</v>
      </c>
      <c r="CT105" s="1">
        <v>56.5598008347406</v>
      </c>
      <c r="CU105" s="1">
        <v>128.651764759958</v>
      </c>
      <c r="CV105" s="1">
        <v>44.9733173638872</v>
      </c>
      <c r="CW105" s="1">
        <v>164.353198758879</v>
      </c>
      <c r="CX105" s="1">
        <v>91.1407660135181</v>
      </c>
      <c r="CY105" s="1">
        <v>205.646275073621</v>
      </c>
      <c r="CZ105" s="1">
        <v>62.3663359664044</v>
      </c>
      <c r="DA105" s="1">
        <v>258.276047079119</v>
      </c>
      <c r="DB105" s="1">
        <v>88.385533228708</v>
      </c>
      <c r="DC105" s="1">
        <v>83.5452219414717</v>
      </c>
      <c r="DD105" s="1">
        <v>102.056748457532</v>
      </c>
      <c r="DE105" s="1">
        <v>69.5389730553832</v>
      </c>
      <c r="DF105" s="1">
        <v>82.981962080901</v>
      </c>
      <c r="DG105" s="1">
        <v>142.337128947184</v>
      </c>
      <c r="DH105" s="1">
        <v>52.9648605932428</v>
      </c>
      <c r="DI105" s="1">
        <v>99.551956674327</v>
      </c>
      <c r="DJ105" s="1">
        <v>41.6542082288373</v>
      </c>
      <c r="DK105" s="1">
        <v>102.494699386015</v>
      </c>
      <c r="DL105" s="1">
        <v>107.133478247601</v>
      </c>
      <c r="DM105" s="1">
        <v>13.0310170882032</v>
      </c>
      <c r="DN105" s="1">
        <v>50.1979187678014</v>
      </c>
      <c r="DO105" s="1">
        <v>29.5973837186346</v>
      </c>
      <c r="DP105" s="1">
        <v>216.994614179526</v>
      </c>
      <c r="DQ105" s="1">
        <v>36.4524908796673</v>
      </c>
      <c r="DR105" s="1">
        <v>167.947390680728</v>
      </c>
      <c r="DS105" s="1">
        <v>92.2275139601178</v>
      </c>
      <c r="DT105" s="1">
        <v>31.9460180522584</v>
      </c>
      <c r="DU105" s="1">
        <v>102.414320378437</v>
      </c>
      <c r="DV105" s="1">
        <v>33.4320641260479</v>
      </c>
      <c r="DW105" s="1">
        <v>221.311999535196</v>
      </c>
      <c r="DX105" s="1">
        <v>47.1891975192791</v>
      </c>
      <c r="DY105" s="1">
        <v>57.2183212857705</v>
      </c>
      <c r="DZ105" s="1">
        <v>70.8279730824066</v>
      </c>
      <c r="EA105" s="1">
        <v>33.221749202552</v>
      </c>
      <c r="EB105" s="1">
        <v>37.2852372679911</v>
      </c>
      <c r="EC105" s="1">
        <v>115.921731157213</v>
      </c>
      <c r="ED105" s="1">
        <v>145.957261737966</v>
      </c>
      <c r="EE105" s="1">
        <v>90.6173310051894</v>
      </c>
      <c r="EF105" s="1">
        <v>318.834222269152</v>
      </c>
      <c r="EG105" s="1">
        <v>554.02216088496</v>
      </c>
      <c r="EH105" s="1">
        <v>27.9992153862888</v>
      </c>
      <c r="EI105" s="1">
        <v>72.0732019814095</v>
      </c>
      <c r="EJ105" s="1">
        <v>12.2025636679914</v>
      </c>
      <c r="EK105" s="1">
        <v>290.211020370276</v>
      </c>
      <c r="EL105" s="1">
        <v>110.032840181176</v>
      </c>
      <c r="EM105" s="1">
        <v>63.0088428934946</v>
      </c>
      <c r="EN105" s="1">
        <v>186.817671831506</v>
      </c>
      <c r="EO105" s="1">
        <v>30.4893664169072</v>
      </c>
      <c r="EP105" s="1">
        <v>46.451836556524</v>
      </c>
      <c r="EQ105" s="1">
        <v>16.2999187338357</v>
      </c>
      <c r="ER105" s="1">
        <v>216.473597862307</v>
      </c>
      <c r="ES105" s="1">
        <v>478.550372310886</v>
      </c>
      <c r="ET105" s="1">
        <v>120.633828452414</v>
      </c>
      <c r="EU105" s="1">
        <v>102.352503192482</v>
      </c>
      <c r="EV105" s="1">
        <v>112.192270800039</v>
      </c>
      <c r="EW105" s="1">
        <v>33.285886627695</v>
      </c>
      <c r="EX105" s="1">
        <v>455.69653874533</v>
      </c>
      <c r="EY105" s="1">
        <v>38.4403783216767</v>
      </c>
      <c r="EZ105" s="1">
        <v>26.7362751812077</v>
      </c>
      <c r="FA105" s="1">
        <v>50.2103668416917</v>
      </c>
      <c r="FB105" s="1">
        <v>48.2197835625817</v>
      </c>
      <c r="FC105" s="1">
        <v>228.550869485606</v>
      </c>
      <c r="FD105" s="1">
        <v>196.799268483037</v>
      </c>
      <c r="FE105" s="1">
        <v>16.0219045506815</v>
      </c>
      <c r="FF105" s="1">
        <v>52.6240101530758</v>
      </c>
      <c r="FG105" s="1">
        <v>156.552829533785</v>
      </c>
      <c r="FH105" s="1">
        <v>26.9173529476365</v>
      </c>
      <c r="FI105" s="1">
        <v>109.468432356758</v>
      </c>
      <c r="FJ105" s="1">
        <v>64.5516504864653</v>
      </c>
      <c r="FK105" s="1">
        <v>16.2147979130659</v>
      </c>
      <c r="FL105" s="1">
        <v>19.7654255990078</v>
      </c>
      <c r="FM105" s="1">
        <v>364.136900983938</v>
      </c>
      <c r="FN105" s="1">
        <v>122.416251307761</v>
      </c>
      <c r="FO105" s="1">
        <v>16.0370139349001</v>
      </c>
      <c r="FP105" s="1">
        <v>96.9445641559103</v>
      </c>
      <c r="FQ105" s="1">
        <v>59.2228384222437</v>
      </c>
      <c r="FR105" s="1">
        <v>45.4725554854312</v>
      </c>
      <c r="FS105" s="1">
        <v>56.3412038396717</v>
      </c>
      <c r="FT105" s="1">
        <v>78.9977895926645</v>
      </c>
      <c r="FU105" s="1">
        <v>206.876413626111</v>
      </c>
      <c r="FV105" s="1">
        <v>306.387322051568</v>
      </c>
      <c r="FW105" s="1">
        <v>403.995797853234</v>
      </c>
      <c r="FX105" s="1">
        <v>193.42184176525</v>
      </c>
      <c r="FY105" s="1">
        <v>42.6575290334217</v>
      </c>
      <c r="FZ105" s="1">
        <v>36.5281399828607</v>
      </c>
      <c r="GA105" s="1">
        <v>77.0533655409845</v>
      </c>
      <c r="GB105" s="1">
        <v>342.609082801911</v>
      </c>
      <c r="GC105" s="1">
        <v>156.12736058344</v>
      </c>
      <c r="GD105" s="1">
        <v>51.1472157236113</v>
      </c>
      <c r="GE105" s="1">
        <v>246.752675900509</v>
      </c>
      <c r="GF105" s="1">
        <v>66.7691346191656</v>
      </c>
      <c r="GG105" s="1">
        <v>353.174002318463</v>
      </c>
      <c r="GH105" s="1">
        <v>302.380680623568</v>
      </c>
      <c r="GI105" s="1">
        <v>60.4255083218833</v>
      </c>
      <c r="GJ105" s="1">
        <v>86.0153745338722</v>
      </c>
      <c r="GK105" s="1">
        <v>60.849101229866</v>
      </c>
      <c r="GL105" s="1">
        <v>119.191956727401</v>
      </c>
      <c r="GM105" s="1">
        <v>84.5781994374562</v>
      </c>
      <c r="GN105" s="1">
        <v>162.421934249456</v>
      </c>
      <c r="GO105" s="1">
        <v>107.07501089109</v>
      </c>
      <c r="GP105" s="1">
        <v>45.6852173183275</v>
      </c>
      <c r="GQ105" s="1">
        <v>36.4339343716396</v>
      </c>
      <c r="GR105" s="1">
        <v>51.8425165206985</v>
      </c>
      <c r="GS105" s="1">
        <v>92.5333148634202</v>
      </c>
      <c r="GT105" s="1">
        <v>83.2892684622069</v>
      </c>
      <c r="GU105" s="1">
        <v>80.7959654214341</v>
      </c>
      <c r="GV105" s="1">
        <v>275.159525935731</v>
      </c>
      <c r="GW105" s="1">
        <v>241.406225743144</v>
      </c>
      <c r="GX105" s="1">
        <v>168.558052092272</v>
      </c>
      <c r="GY105" s="1">
        <v>60.0073692561525</v>
      </c>
      <c r="GZ105" s="1">
        <v>59.3873432829524</v>
      </c>
      <c r="HA105" s="1">
        <v>82.7363378355671</v>
      </c>
      <c r="HB105" s="1">
        <v>40.8345315913917</v>
      </c>
      <c r="HC105" s="1">
        <v>232.876521898353</v>
      </c>
      <c r="HD105" s="1">
        <v>28.2104870219041</v>
      </c>
      <c r="HE105" s="1">
        <v>108.864887460953</v>
      </c>
      <c r="HF105" s="1">
        <v>463.673485333774</v>
      </c>
      <c r="HG105" s="1">
        <v>37.8286445770728</v>
      </c>
      <c r="HH105" s="1">
        <v>241.082543147241</v>
      </c>
      <c r="HI105" s="1">
        <v>69.2258660878331</v>
      </c>
      <c r="HJ105" s="1">
        <v>91.4531847566177</v>
      </c>
      <c r="HK105" s="1">
        <v>133.342041810069</v>
      </c>
      <c r="HL105" s="1">
        <v>17.712726376457</v>
      </c>
      <c r="HM105" s="1">
        <v>17.3213291396194</v>
      </c>
      <c r="HN105" s="1">
        <v>55.2705632022802</v>
      </c>
      <c r="HO105" s="1">
        <v>64.9735789822013</v>
      </c>
      <c r="HP105" s="1">
        <v>74.4328049554142</v>
      </c>
      <c r="HQ105" s="1">
        <v>717.628699261209</v>
      </c>
      <c r="HR105" s="1">
        <v>64.3995338303843</v>
      </c>
      <c r="HS105" s="1">
        <v>123.475803108852</v>
      </c>
      <c r="HT105" s="1">
        <v>54.2237444901497</v>
      </c>
      <c r="HU105" s="1">
        <v>61.2938025657845</v>
      </c>
      <c r="HV105" s="1">
        <v>164.525287022621</v>
      </c>
      <c r="HW105" s="1">
        <v>42.8749324603927</v>
      </c>
      <c r="HX105" s="1">
        <v>68.3755408889242</v>
      </c>
      <c r="HY105" s="1">
        <v>136.516519569691</v>
      </c>
      <c r="HZ105" s="1">
        <v>118.26288998488</v>
      </c>
      <c r="IA105" s="1">
        <v>280.900438875838</v>
      </c>
      <c r="IB105" s="1">
        <v>41.7004590944529</v>
      </c>
      <c r="IC105" s="1">
        <v>122.982178191296</v>
      </c>
      <c r="ID105" s="1">
        <v>86.4618240581229</v>
      </c>
      <c r="IE105" s="1">
        <v>151.137618468248</v>
      </c>
      <c r="IF105" s="1">
        <v>47.0552546933815</v>
      </c>
      <c r="IG105" s="1">
        <v>68.8406202743657</v>
      </c>
      <c r="IH105" s="1">
        <v>124.325164877668</v>
      </c>
      <c r="II105" s="1">
        <v>27.2048430303882</v>
      </c>
      <c r="IJ105" s="1">
        <v>89.1158449839784</v>
      </c>
      <c r="IK105" s="1">
        <v>310.551050232703</v>
      </c>
      <c r="IL105" s="1">
        <v>81.134918442554</v>
      </c>
      <c r="IM105" s="1">
        <v>140.436194892291</v>
      </c>
      <c r="IN105" s="1">
        <v>137.251815293703</v>
      </c>
      <c r="IO105" s="1">
        <v>612.924352231233</v>
      </c>
      <c r="IP105" s="1">
        <v>19.6692262382276</v>
      </c>
      <c r="IQ105" s="1">
        <v>91.824554621795</v>
      </c>
      <c r="IR105" s="1">
        <v>238.846906332077</v>
      </c>
      <c r="IS105" s="1">
        <v>421.058552995906</v>
      </c>
      <c r="IT105" s="1">
        <v>84.953399419312</v>
      </c>
      <c r="IU105" s="1">
        <v>139.330465363675</v>
      </c>
      <c r="IV105" s="1">
        <v>81.6261190460402</v>
      </c>
      <c r="IW105" s="1">
        <v>69.3940684952842</v>
      </c>
      <c r="IX105" s="1">
        <v>237.406094553462</v>
      </c>
      <c r="IY105" s="1">
        <v>127.289239656315</v>
      </c>
      <c r="IZ105" s="1">
        <v>34.9907348005908</v>
      </c>
      <c r="JA105" s="1">
        <v>211.667373500783</v>
      </c>
      <c r="JB105" s="1">
        <v>71.4719251310368</v>
      </c>
      <c r="JC105" s="1">
        <v>94.1802757716354</v>
      </c>
      <c r="JD105" s="1">
        <v>368.831971009847</v>
      </c>
      <c r="JE105" s="1">
        <v>76.7547737979301</v>
      </c>
      <c r="JF105" s="1">
        <v>65.3121459710592</v>
      </c>
      <c r="JG105" s="1">
        <v>71.214282580954</v>
      </c>
      <c r="JH105" s="1">
        <v>239.180480262481</v>
      </c>
      <c r="JI105" s="1">
        <v>87.336923615685</v>
      </c>
      <c r="JJ105" s="1">
        <v>209.794495873743</v>
      </c>
      <c r="JK105" s="1">
        <v>79.3469703421376</v>
      </c>
      <c r="JL105" s="1">
        <v>15.5786405577831</v>
      </c>
      <c r="JM105" s="1">
        <v>51.3763428162276</v>
      </c>
      <c r="JN105" s="1">
        <v>127.519389493647</v>
      </c>
      <c r="JO105" s="1">
        <v>155.600815103236</v>
      </c>
      <c r="JP105" s="1">
        <v>61.9423291840499</v>
      </c>
      <c r="JQ105" s="1">
        <v>580.251036287603</v>
      </c>
      <c r="JR105" s="1">
        <v>32.4863893979915</v>
      </c>
      <c r="JS105" s="1">
        <v>112.966586161857</v>
      </c>
      <c r="JT105" s="1">
        <v>157.544960423432</v>
      </c>
      <c r="JU105" s="1">
        <v>75.218876062341</v>
      </c>
      <c r="JV105" s="1">
        <v>166.11419989708</v>
      </c>
      <c r="JW105" s="1">
        <v>65.5950271584734</v>
      </c>
      <c r="JX105" s="1">
        <v>518.37184181681</v>
      </c>
      <c r="JY105" s="1">
        <v>220.210518669846</v>
      </c>
      <c r="JZ105" s="1">
        <v>181.777639679086</v>
      </c>
      <c r="KA105" s="1">
        <v>42.1344454466153</v>
      </c>
      <c r="KB105" s="1">
        <v>206.102052127473</v>
      </c>
      <c r="KC105" s="1">
        <v>107.148117063956</v>
      </c>
      <c r="KD105" s="1">
        <v>168.707387857731</v>
      </c>
      <c r="KE105" s="1">
        <v>195.968695267387</v>
      </c>
      <c r="KF105" s="1">
        <v>289.208914051885</v>
      </c>
      <c r="KG105" s="1">
        <v>45.5772169632434</v>
      </c>
      <c r="KH105" s="1">
        <v>37.5406871937355</v>
      </c>
      <c r="KI105" s="1">
        <v>326.857175080673</v>
      </c>
      <c r="KJ105" s="1">
        <v>32.7288417978867</v>
      </c>
      <c r="KK105" s="1">
        <v>47.3908696381942</v>
      </c>
      <c r="KL105" s="1">
        <v>96.7099674435628</v>
      </c>
      <c r="KM105" s="1">
        <v>75.2919564806759</v>
      </c>
      <c r="KN105" s="1">
        <v>41.7114395418395</v>
      </c>
      <c r="KO105" s="1">
        <v>164.250434875755</v>
      </c>
      <c r="KP105" s="1">
        <v>30.019176313755</v>
      </c>
      <c r="KQ105" s="1">
        <v>42.86781041379</v>
      </c>
      <c r="KR105" s="1">
        <v>32.7366331911828</v>
      </c>
      <c r="KS105" s="1">
        <v>63.4350775096411</v>
      </c>
      <c r="KT105" s="1">
        <v>69.1398467935833</v>
      </c>
      <c r="KU105" s="1">
        <v>86.5913083690539</v>
      </c>
      <c r="KV105" s="1">
        <v>94.9293798011156</v>
      </c>
      <c r="KW105" s="1">
        <v>111.835552930074</v>
      </c>
      <c r="KX105" s="1">
        <v>110.292449858157</v>
      </c>
      <c r="KY105" s="1">
        <v>166.057430935816</v>
      </c>
      <c r="KZ105" s="1">
        <v>33.574594035346</v>
      </c>
      <c r="LA105" s="1">
        <v>71.4375556178703</v>
      </c>
      <c r="LB105" s="1">
        <v>74.4527877354714</v>
      </c>
      <c r="LC105" s="1">
        <v>40.6181955489922</v>
      </c>
      <c r="LD105" s="1">
        <v>33.9168383738457</v>
      </c>
      <c r="LE105" s="1">
        <v>144.36427558883</v>
      </c>
      <c r="LF105" s="1">
        <v>50.8858572281848</v>
      </c>
      <c r="LG105" s="1">
        <v>54.2939243506405</v>
      </c>
      <c r="LH105" s="1">
        <v>41.8221689650336</v>
      </c>
      <c r="LI105" s="1">
        <v>18.2171435228082</v>
      </c>
      <c r="LJ105" s="1">
        <v>106.69087003625</v>
      </c>
      <c r="LK105" s="1">
        <v>257.500992402025</v>
      </c>
      <c r="LL105" s="1">
        <v>26.7085649837451</v>
      </c>
      <c r="LM105" s="1">
        <v>65.1739038700648</v>
      </c>
      <c r="LN105" s="1">
        <v>470.994617623897</v>
      </c>
      <c r="LO105" s="1">
        <v>51.1580586060605</v>
      </c>
      <c r="LP105" s="1">
        <v>167.919212901277</v>
      </c>
      <c r="LQ105" s="1">
        <v>58.9144807880367</v>
      </c>
      <c r="LR105" s="1">
        <v>13.8936956032463</v>
      </c>
      <c r="LS105" s="1">
        <v>35.4747294281429</v>
      </c>
      <c r="LT105" s="1">
        <v>13.3325707410123</v>
      </c>
      <c r="LU105" s="1">
        <v>26.4308982016572</v>
      </c>
      <c r="LV105" s="1">
        <v>17.4088172062884</v>
      </c>
      <c r="LW105" s="1">
        <v>37.9923197944885</v>
      </c>
      <c r="LX105" s="1">
        <v>34.8940085774163</v>
      </c>
      <c r="LZ105" s="1">
        <v>353.489498056722</v>
      </c>
      <c r="MA105" s="1">
        <v>31.631156869237</v>
      </c>
      <c r="MB105" s="1">
        <v>14.8095639718058</v>
      </c>
      <c r="MC105" s="1">
        <v>8.32526003374226</v>
      </c>
      <c r="MD105" s="1">
        <v>8.26718730046838</v>
      </c>
      <c r="ME105" s="1">
        <v>9.2120666810092</v>
      </c>
      <c r="MF105" s="1">
        <v>11.76926566907</v>
      </c>
      <c r="MG105" s="1">
        <v>41.2026099771822</v>
      </c>
      <c r="MH105" s="1">
        <v>24.4776496514676</v>
      </c>
      <c r="MI105" s="1">
        <v>10.6523298544154</v>
      </c>
      <c r="MJ105" s="1">
        <v>9.35130438597306</v>
      </c>
      <c r="MK105" s="1">
        <v>37.7262159719341</v>
      </c>
      <c r="ML105" s="1">
        <v>20.3358853119025</v>
      </c>
      <c r="MM105" s="1">
        <v>38.8189106913243</v>
      </c>
    </row>
    <row r="106">
      <c r="A106" s="1">
        <v>2022.0</v>
      </c>
      <c r="B106" s="1">
        <v>9.0</v>
      </c>
      <c r="C106" s="1">
        <v>151.298898814065</v>
      </c>
      <c r="D106" s="1">
        <v>128.030501857688</v>
      </c>
      <c r="E106" s="1">
        <v>97.958422202648</v>
      </c>
      <c r="F106" s="1">
        <v>264.281625099775</v>
      </c>
      <c r="G106" s="1">
        <v>326.456191289993</v>
      </c>
      <c r="H106" s="1">
        <v>141.842908446788</v>
      </c>
      <c r="I106" s="1">
        <v>80.4001848682991</v>
      </c>
      <c r="J106" s="1">
        <v>223.530884710575</v>
      </c>
      <c r="K106" s="1">
        <v>197.61523837135</v>
      </c>
      <c r="L106" s="1">
        <v>84.6182333323637</v>
      </c>
      <c r="M106" s="1">
        <v>91.0594580111218</v>
      </c>
      <c r="N106" s="1">
        <v>23.5786172100662</v>
      </c>
      <c r="O106" s="1">
        <v>56.4704910441062</v>
      </c>
      <c r="P106" s="1">
        <v>49.4889573829567</v>
      </c>
      <c r="Q106" s="1">
        <v>148.368166967039</v>
      </c>
      <c r="R106" s="1">
        <v>86.5088097708566</v>
      </c>
      <c r="S106" s="1">
        <v>118.88256298138</v>
      </c>
      <c r="T106" s="1">
        <v>90.8481613532137</v>
      </c>
      <c r="U106" s="1">
        <v>87.0844130303375</v>
      </c>
      <c r="V106" s="1">
        <v>117.204062022349</v>
      </c>
      <c r="W106" s="1">
        <v>217.408312537832</v>
      </c>
      <c r="X106" s="1">
        <v>260.801285473376</v>
      </c>
      <c r="Y106" s="1">
        <v>223.779368852557</v>
      </c>
      <c r="Z106" s="1">
        <v>123.188810076032</v>
      </c>
      <c r="AA106" s="1">
        <v>274.345639679409</v>
      </c>
      <c r="AB106" s="1">
        <v>34.8416623089048</v>
      </c>
      <c r="AC106" s="1">
        <v>230.569494944783</v>
      </c>
      <c r="AD106" s="1">
        <v>35.201913206689</v>
      </c>
      <c r="AE106" s="1">
        <v>90.6026184445336</v>
      </c>
      <c r="AF106" s="1">
        <v>181.484497489963</v>
      </c>
      <c r="AG106" s="1">
        <v>170.612541458592</v>
      </c>
      <c r="AH106" s="1">
        <v>144.277062194039</v>
      </c>
      <c r="AI106" s="2">
        <v>2141.65308198475</v>
      </c>
      <c r="AJ106" s="1">
        <v>144.144761766706</v>
      </c>
      <c r="AK106" s="1">
        <v>31.1425509383679</v>
      </c>
      <c r="AL106" s="1">
        <v>53.4434549201954</v>
      </c>
      <c r="AM106" s="1">
        <v>63.5861817373791</v>
      </c>
      <c r="AN106" s="1">
        <v>238.352686506187</v>
      </c>
      <c r="AO106" s="1">
        <v>21.6652056730943</v>
      </c>
      <c r="AP106" s="1">
        <v>68.3199513564908</v>
      </c>
      <c r="AQ106" s="1">
        <v>212.451428004674</v>
      </c>
      <c r="AR106" s="1">
        <v>38.8062173640263</v>
      </c>
      <c r="AS106" s="2">
        <v>1812.55594504518</v>
      </c>
      <c r="AT106" s="1">
        <v>594.468581681149</v>
      </c>
      <c r="AU106" s="1">
        <v>63.5403008728701</v>
      </c>
      <c r="AV106" s="1">
        <v>275.564049130394</v>
      </c>
      <c r="AW106" s="1">
        <v>40.6704762776693</v>
      </c>
      <c r="AX106" s="1">
        <v>30.7153943822422</v>
      </c>
      <c r="AY106" s="1">
        <v>69.0316718342099</v>
      </c>
      <c r="AZ106" s="1">
        <v>42.8093792630651</v>
      </c>
      <c r="BA106" s="1">
        <v>30.4316586917124</v>
      </c>
      <c r="BB106" s="1">
        <v>64.6985979072931</v>
      </c>
      <c r="BC106" s="1">
        <v>169.026889252474</v>
      </c>
      <c r="BD106" s="1">
        <v>181.287267919895</v>
      </c>
      <c r="BE106" s="1">
        <v>75.1769051324754</v>
      </c>
      <c r="BF106" s="1">
        <v>142.73447436373</v>
      </c>
      <c r="BG106" s="1">
        <v>9.78595230692909</v>
      </c>
      <c r="BH106" s="1">
        <v>95.4932477957312</v>
      </c>
      <c r="BI106" s="1">
        <v>100.162197351823</v>
      </c>
      <c r="BJ106" s="1">
        <v>275.193197264144</v>
      </c>
      <c r="BK106" s="1">
        <v>90.438529071962</v>
      </c>
      <c r="BL106" s="1">
        <v>71.5248399234503</v>
      </c>
      <c r="BM106" s="1">
        <v>131.655955561764</v>
      </c>
      <c r="BN106" s="1">
        <v>31.1366489769767</v>
      </c>
      <c r="BO106" s="1">
        <v>167.41182262712</v>
      </c>
      <c r="BP106" s="1">
        <v>32.8173095158168</v>
      </c>
      <c r="BQ106" s="1">
        <v>199.194305505643</v>
      </c>
      <c r="BR106" s="1">
        <v>61.6047059302232</v>
      </c>
      <c r="BS106" s="1">
        <v>29.7509266886187</v>
      </c>
      <c r="BT106" s="1">
        <v>95.8975837048512</v>
      </c>
      <c r="BU106" s="1">
        <v>99.638082649924</v>
      </c>
      <c r="BV106" s="1">
        <v>486.061645199254</v>
      </c>
      <c r="BW106" s="1">
        <v>44.3985601037016</v>
      </c>
      <c r="BX106" s="1">
        <v>151.711434425017</v>
      </c>
      <c r="BY106" s="1">
        <v>39.8938623898787</v>
      </c>
      <c r="BZ106" s="1">
        <v>29.013594208528</v>
      </c>
      <c r="CA106" s="1">
        <v>94.9075428613463</v>
      </c>
      <c r="CB106" s="1">
        <v>59.3411729189995</v>
      </c>
      <c r="CC106" s="1">
        <v>91.2821462469248</v>
      </c>
      <c r="CD106" s="1">
        <v>140.967057386411</v>
      </c>
      <c r="CE106" s="1">
        <v>71.054899263535</v>
      </c>
      <c r="CF106" s="1">
        <v>30.5422021360251</v>
      </c>
      <c r="CG106" s="1">
        <v>342.860917955486</v>
      </c>
      <c r="CH106" s="1">
        <v>92.563020333334</v>
      </c>
      <c r="CI106" s="1">
        <v>231.853949966587</v>
      </c>
      <c r="CJ106" s="1">
        <v>118.936803260921</v>
      </c>
      <c r="CK106" s="1">
        <v>69.2506290743586</v>
      </c>
      <c r="CL106" s="1">
        <v>240.386299295677</v>
      </c>
      <c r="CM106" s="1">
        <v>105.659482858507</v>
      </c>
      <c r="CN106" s="1">
        <v>139.79904683431</v>
      </c>
      <c r="CO106" s="1">
        <v>120.336512229131</v>
      </c>
      <c r="CP106" s="1">
        <v>117.386086066461</v>
      </c>
      <c r="CQ106" s="1">
        <v>118.853934084101</v>
      </c>
      <c r="CR106" s="1">
        <v>95.9035437948706</v>
      </c>
      <c r="CS106" s="1">
        <v>89.0026185171945</v>
      </c>
      <c r="CT106" s="1">
        <v>57.9764453789379</v>
      </c>
      <c r="CU106" s="1">
        <v>120.72782294158</v>
      </c>
      <c r="CV106" s="1">
        <v>39.4715098828724</v>
      </c>
      <c r="CW106" s="1">
        <v>154.356095841735</v>
      </c>
      <c r="CX106" s="1">
        <v>89.4460061673745</v>
      </c>
      <c r="CY106" s="1">
        <v>180.188195141578</v>
      </c>
      <c r="CZ106" s="1">
        <v>59.4828725219747</v>
      </c>
      <c r="DA106" s="1">
        <v>230.585638054071</v>
      </c>
      <c r="DB106" s="1">
        <v>74.8324940846114</v>
      </c>
      <c r="DC106" s="1">
        <v>75.3240757323277</v>
      </c>
      <c r="DD106" s="1">
        <v>105.964765854622</v>
      </c>
      <c r="DE106" s="1">
        <v>65.0112260420564</v>
      </c>
      <c r="DF106" s="1">
        <v>79.7168709543215</v>
      </c>
      <c r="DG106" s="1">
        <v>133.71710157519</v>
      </c>
      <c r="DH106" s="1">
        <v>51.05053227766</v>
      </c>
      <c r="DI106" s="1">
        <v>89.267142704555</v>
      </c>
      <c r="DJ106" s="1">
        <v>39.3592231618279</v>
      </c>
      <c r="DK106" s="1">
        <v>92.6678169959229</v>
      </c>
      <c r="DL106" s="1">
        <v>100.817380995978</v>
      </c>
      <c r="DM106" s="1">
        <v>11.641513482747</v>
      </c>
      <c r="DN106" s="1">
        <v>45.7549521123645</v>
      </c>
      <c r="DO106" s="1">
        <v>27.8937356821359</v>
      </c>
      <c r="DP106" s="1">
        <v>169.88803102253</v>
      </c>
      <c r="DQ106" s="1">
        <v>36.621947838665</v>
      </c>
      <c r="DR106" s="1">
        <v>151.278570992606</v>
      </c>
      <c r="DS106" s="1">
        <v>79.3142218499583</v>
      </c>
      <c r="DT106" s="1">
        <v>30.6059975872891</v>
      </c>
      <c r="DU106" s="1">
        <v>99.3680142110999</v>
      </c>
      <c r="DV106" s="1">
        <v>32.0059525837162</v>
      </c>
      <c r="DW106" s="1">
        <v>213.830536224718</v>
      </c>
      <c r="DX106" s="1">
        <v>42.2126274415808</v>
      </c>
      <c r="DY106" s="1">
        <v>58.82150659712</v>
      </c>
      <c r="DZ106" s="1">
        <v>70.7970689509646</v>
      </c>
      <c r="EA106" s="1">
        <v>29.6912547750571</v>
      </c>
      <c r="EB106" s="1">
        <v>37.3746882483086</v>
      </c>
      <c r="EC106" s="1">
        <v>103.068037049199</v>
      </c>
      <c r="ED106" s="1">
        <v>146.872158740322</v>
      </c>
      <c r="EE106" s="1">
        <v>81.7470073047682</v>
      </c>
      <c r="EF106" s="1">
        <v>301.137322204361</v>
      </c>
      <c r="EG106" s="1">
        <v>521.343469125787</v>
      </c>
      <c r="EH106" s="1">
        <v>26.4861311094853</v>
      </c>
      <c r="EI106" s="1">
        <v>68.0798780203042</v>
      </c>
      <c r="EJ106" s="1">
        <v>12.106334090573</v>
      </c>
      <c r="EK106" s="1">
        <v>265.879543139952</v>
      </c>
      <c r="EL106" s="1">
        <v>113.131375396584</v>
      </c>
      <c r="EM106" s="1">
        <v>61.5054687790494</v>
      </c>
      <c r="EN106" s="1">
        <v>171.496540441523</v>
      </c>
      <c r="EO106" s="1">
        <v>24.5618299714132</v>
      </c>
      <c r="EP106" s="1">
        <v>43.0129567355334</v>
      </c>
      <c r="EQ106" s="1">
        <v>15.0890354104528</v>
      </c>
      <c r="ER106" s="1">
        <v>212.178260738842</v>
      </c>
      <c r="ES106" s="1">
        <v>476.896110672332</v>
      </c>
      <c r="ET106" s="1">
        <v>114.430576821028</v>
      </c>
      <c r="EU106" s="1">
        <v>94.2233293171005</v>
      </c>
      <c r="EV106" s="1">
        <v>96.6561639406983</v>
      </c>
      <c r="EW106" s="1">
        <v>27.7606230186715</v>
      </c>
      <c r="EX106" s="1">
        <v>411.724035497846</v>
      </c>
      <c r="EY106" s="1">
        <v>33.291736230956</v>
      </c>
      <c r="EZ106" s="1">
        <v>24.7760199990358</v>
      </c>
      <c r="FA106" s="1">
        <v>46.9352561190538</v>
      </c>
      <c r="FB106" s="1">
        <v>46.632095876529</v>
      </c>
      <c r="FC106" s="1">
        <v>202.028094700405</v>
      </c>
      <c r="FD106" s="1">
        <v>183.808179204379</v>
      </c>
      <c r="FE106" s="1">
        <v>14.3448562564244</v>
      </c>
      <c r="FF106" s="1">
        <v>50.9333972179072</v>
      </c>
      <c r="FG106" s="1">
        <v>154.081157055089</v>
      </c>
      <c r="FH106" s="1">
        <v>25.8140220334488</v>
      </c>
      <c r="FI106" s="1">
        <v>106.204263242401</v>
      </c>
      <c r="FJ106" s="1">
        <v>62.4845199696587</v>
      </c>
      <c r="FK106" s="1">
        <v>15.2143266567285</v>
      </c>
      <c r="FL106" s="1">
        <v>18.1718472573212</v>
      </c>
      <c r="FM106" s="1">
        <v>321.665470911215</v>
      </c>
      <c r="FN106" s="1">
        <v>112.572360313345</v>
      </c>
      <c r="FO106" s="1">
        <v>15.3846798545165</v>
      </c>
      <c r="FP106" s="1">
        <v>83.4228570120675</v>
      </c>
      <c r="FQ106" s="1">
        <v>55.7747643490588</v>
      </c>
      <c r="FR106" s="1">
        <v>44.9759077950738</v>
      </c>
      <c r="FS106" s="1">
        <v>53.469889081312</v>
      </c>
      <c r="FT106" s="1">
        <v>71.7208953584662</v>
      </c>
      <c r="FU106" s="1">
        <v>185.132075608057</v>
      </c>
      <c r="FV106" s="1">
        <v>305.658843159526</v>
      </c>
      <c r="FW106" s="1">
        <v>389.667456524837</v>
      </c>
      <c r="FX106" s="1">
        <v>184.420981803686</v>
      </c>
      <c r="FY106" s="1">
        <v>35.7979603730121</v>
      </c>
      <c r="FZ106" s="1">
        <v>33.4536749813465</v>
      </c>
      <c r="GA106" s="1">
        <v>69.2878593047818</v>
      </c>
      <c r="GB106" s="1">
        <v>307.651508167733</v>
      </c>
      <c r="GC106" s="1">
        <v>148.167782228582</v>
      </c>
      <c r="GD106" s="1">
        <v>46.8537121861776</v>
      </c>
      <c r="GE106" s="1">
        <v>238.198785547832</v>
      </c>
      <c r="GF106" s="1">
        <v>61.3824012630742</v>
      </c>
      <c r="GG106" s="1">
        <v>347.918825304748</v>
      </c>
      <c r="GH106" s="1">
        <v>269.714826534999</v>
      </c>
      <c r="GI106" s="1">
        <v>56.2271074477946</v>
      </c>
      <c r="GJ106" s="1">
        <v>80.6249981427695</v>
      </c>
      <c r="GK106" s="1">
        <v>60.1143079570045</v>
      </c>
      <c r="GL106" s="1">
        <v>101.287380763463</v>
      </c>
      <c r="GM106" s="1">
        <v>74.5380675421762</v>
      </c>
      <c r="GN106" s="1">
        <v>152.400270902502</v>
      </c>
      <c r="GO106" s="1">
        <v>88.3884635768647</v>
      </c>
      <c r="GP106" s="1">
        <v>44.3846425556001</v>
      </c>
      <c r="GQ106" s="1">
        <v>35.3602059312235</v>
      </c>
      <c r="GR106" s="1">
        <v>49.2299753550231</v>
      </c>
      <c r="GS106" s="1">
        <v>92.1882468030498</v>
      </c>
      <c r="GT106" s="1">
        <v>81.3212786691007</v>
      </c>
      <c r="GU106" s="1">
        <v>78.5045766533097</v>
      </c>
      <c r="GV106" s="1">
        <v>243.422430231643</v>
      </c>
      <c r="GW106" s="1">
        <v>232.46518320431</v>
      </c>
      <c r="GX106" s="1">
        <v>168.748165530346</v>
      </c>
      <c r="GY106" s="1">
        <v>52.053435660402</v>
      </c>
      <c r="GZ106" s="1">
        <v>57.8672234302149</v>
      </c>
      <c r="HA106" s="1">
        <v>80.4360273029752</v>
      </c>
      <c r="HB106" s="1">
        <v>39.1041293719064</v>
      </c>
      <c r="HC106" s="1">
        <v>231.629763648624</v>
      </c>
      <c r="HD106" s="1">
        <v>26.5811414079006</v>
      </c>
      <c r="HE106" s="1">
        <v>99.2838211581022</v>
      </c>
      <c r="HF106" s="1">
        <v>465.541794577848</v>
      </c>
      <c r="HG106" s="1">
        <v>38.9894924868707</v>
      </c>
      <c r="HH106" s="1">
        <v>220.25726570376</v>
      </c>
      <c r="HI106" s="1">
        <v>63.8899615713816</v>
      </c>
      <c r="HJ106" s="1">
        <v>85.4884451505711</v>
      </c>
      <c r="HK106" s="1">
        <v>116.626295304151</v>
      </c>
      <c r="HL106" s="1">
        <v>13.1754321624889</v>
      </c>
      <c r="HM106" s="1">
        <v>15.9664632857831</v>
      </c>
      <c r="HN106" s="1">
        <v>51.7088244939853</v>
      </c>
      <c r="HO106" s="1">
        <v>61.3033578625398</v>
      </c>
      <c r="HP106" s="1">
        <v>67.3200109493405</v>
      </c>
      <c r="HQ106" s="1">
        <v>703.612141927083</v>
      </c>
      <c r="HR106" s="1">
        <v>62.1470099879451</v>
      </c>
      <c r="HS106" s="1">
        <v>112.269696735362</v>
      </c>
      <c r="HT106" s="1">
        <v>50.9958803235802</v>
      </c>
      <c r="HU106" s="1">
        <v>59.4406031792213</v>
      </c>
      <c r="HV106" s="1">
        <v>158.531289335201</v>
      </c>
      <c r="HW106" s="1">
        <v>39.9766683960958</v>
      </c>
      <c r="HX106" s="1">
        <v>69.5352803112732</v>
      </c>
      <c r="HY106" s="1">
        <v>128.118438072312</v>
      </c>
      <c r="HZ106" s="1">
        <v>120.297111634671</v>
      </c>
      <c r="IA106" s="1">
        <v>252.681376526934</v>
      </c>
      <c r="IB106" s="1">
        <v>38.753519406515</v>
      </c>
      <c r="IC106" s="1">
        <v>107.992740260829</v>
      </c>
      <c r="ID106" s="1">
        <v>82.2875706164613</v>
      </c>
      <c r="IE106" s="1">
        <v>142.693665082477</v>
      </c>
      <c r="IF106" s="1">
        <v>41.8055856532069</v>
      </c>
      <c r="IG106" s="1">
        <v>66.1361870852133</v>
      </c>
      <c r="IH106" s="1">
        <v>114.084411168763</v>
      </c>
      <c r="II106" s="1">
        <v>26.413121555788</v>
      </c>
      <c r="IJ106" s="1">
        <v>83.0776359852875</v>
      </c>
      <c r="IK106" s="1">
        <v>288.338732098248</v>
      </c>
      <c r="IL106" s="1">
        <v>76.7161787314916</v>
      </c>
      <c r="IM106" s="1">
        <v>136.715660084723</v>
      </c>
      <c r="IN106" s="1">
        <v>118.560758572864</v>
      </c>
      <c r="IO106" s="1">
        <v>678.534994942801</v>
      </c>
      <c r="IP106" s="1">
        <v>19.3676214308621</v>
      </c>
      <c r="IQ106" s="1">
        <v>86.2417284509189</v>
      </c>
      <c r="IR106" s="1">
        <v>225.748077111045</v>
      </c>
      <c r="IS106" s="1">
        <v>381.77705744264</v>
      </c>
      <c r="IT106" s="1">
        <v>86.1543489739119</v>
      </c>
      <c r="IU106" s="1">
        <v>138.915488829336</v>
      </c>
      <c r="IV106" s="1">
        <v>83.1007776569821</v>
      </c>
      <c r="IW106" s="1">
        <v>69.8612165805952</v>
      </c>
      <c r="IX106" s="1">
        <v>218.493535085704</v>
      </c>
      <c r="IY106" s="1">
        <v>129.743412279531</v>
      </c>
      <c r="IZ106" s="1">
        <v>35.756216215772</v>
      </c>
      <c r="JA106" s="1">
        <v>202.177764745666</v>
      </c>
      <c r="JB106" s="1">
        <v>70.1990467528235</v>
      </c>
      <c r="JC106" s="1">
        <v>85.4567748349218</v>
      </c>
      <c r="JD106" s="1">
        <v>334.563632237523</v>
      </c>
      <c r="JE106" s="1">
        <v>77.0769108248988</v>
      </c>
      <c r="JF106" s="1">
        <v>62.1866396616743</v>
      </c>
      <c r="JG106" s="1">
        <v>56.4314246753784</v>
      </c>
      <c r="JH106" s="1">
        <v>232.651401752016</v>
      </c>
      <c r="JI106" s="1">
        <v>77.4308815685386</v>
      </c>
      <c r="JJ106" s="1">
        <v>208.329342740514</v>
      </c>
      <c r="JK106" s="1">
        <v>73.5693389389871</v>
      </c>
      <c r="JL106" s="1">
        <v>14.1652954458725</v>
      </c>
      <c r="JM106" s="1">
        <v>47.0896655025163</v>
      </c>
      <c r="JN106" s="1">
        <v>117.230130042635</v>
      </c>
      <c r="JO106" s="1">
        <v>150.827567579771</v>
      </c>
      <c r="JP106" s="1">
        <v>61.5122949126648</v>
      </c>
      <c r="JQ106" s="1">
        <v>535.816782561634</v>
      </c>
      <c r="JR106" s="1">
        <v>30.1434359229457</v>
      </c>
      <c r="JS106" s="1">
        <v>102.722756988892</v>
      </c>
      <c r="JT106" s="1">
        <v>152.628988495954</v>
      </c>
      <c r="JU106" s="1">
        <v>66.5811446981084</v>
      </c>
      <c r="JV106" s="1">
        <v>153.30921859728</v>
      </c>
      <c r="JW106" s="1">
        <v>62.0140635539397</v>
      </c>
      <c r="JX106" s="1">
        <v>500.151934001704</v>
      </c>
      <c r="JY106" s="1">
        <v>204.78062208261</v>
      </c>
      <c r="JZ106" s="1">
        <v>165.192074714107</v>
      </c>
      <c r="KA106" s="1">
        <v>39.359450662186</v>
      </c>
      <c r="KB106" s="1">
        <v>188.887398256858</v>
      </c>
      <c r="KC106" s="1">
        <v>101.001153304509</v>
      </c>
      <c r="KD106" s="1">
        <v>159.307777597756</v>
      </c>
      <c r="KE106" s="1">
        <v>178.947617667062</v>
      </c>
      <c r="KF106" s="1">
        <v>286.060240246001</v>
      </c>
      <c r="KG106" s="1">
        <v>41.9173971963003</v>
      </c>
      <c r="KH106" s="1">
        <v>34.2798019158762</v>
      </c>
      <c r="KI106" s="1">
        <v>289.930713471912</v>
      </c>
      <c r="KJ106" s="1">
        <v>29.2059741911957</v>
      </c>
      <c r="KK106" s="1">
        <v>37.497619447254</v>
      </c>
      <c r="KL106" s="1">
        <v>93.2971122424945</v>
      </c>
      <c r="KM106" s="1">
        <v>67.3603252307791</v>
      </c>
      <c r="KN106" s="1">
        <v>40.1609944712086</v>
      </c>
      <c r="KO106" s="1">
        <v>162.813597302384</v>
      </c>
      <c r="KP106" s="1">
        <v>28.2362578062878</v>
      </c>
      <c r="KQ106" s="1">
        <v>43.2208195915472</v>
      </c>
      <c r="KR106" s="1">
        <v>28.6878546218911</v>
      </c>
      <c r="KS106" s="1">
        <v>61.9257192506012</v>
      </c>
      <c r="KT106" s="1">
        <v>67.4777814925874</v>
      </c>
      <c r="KU106" s="1">
        <v>85.6750176628498</v>
      </c>
      <c r="KV106" s="1">
        <v>90.2749855538801</v>
      </c>
      <c r="KW106" s="1">
        <v>108.12596606123</v>
      </c>
      <c r="KX106" s="1">
        <v>107.79578413519</v>
      </c>
      <c r="KY106" s="1">
        <v>152.175400510257</v>
      </c>
      <c r="KZ106" s="1">
        <v>32.9178182522762</v>
      </c>
      <c r="LA106" s="1">
        <v>69.1202380088671</v>
      </c>
      <c r="LB106" s="1">
        <v>72.2039659891621</v>
      </c>
      <c r="LC106" s="1">
        <v>35.3575940653677</v>
      </c>
      <c r="LD106" s="1">
        <v>29.8943305240013</v>
      </c>
      <c r="LE106" s="1">
        <v>128.402548919335</v>
      </c>
      <c r="LF106" s="1">
        <v>50.9769748075619</v>
      </c>
      <c r="LG106" s="1">
        <v>47.3042837742042</v>
      </c>
      <c r="LH106" s="1">
        <v>40.3531710094904</v>
      </c>
      <c r="LI106" s="1">
        <v>14.7017979249691</v>
      </c>
      <c r="LJ106" s="1">
        <v>101.688333057222</v>
      </c>
      <c r="LK106" s="1">
        <v>234.705525633658</v>
      </c>
      <c r="LL106" s="1">
        <v>24.0243790644496</v>
      </c>
      <c r="LM106" s="1">
        <v>52.9845868779722</v>
      </c>
      <c r="LN106" s="1">
        <v>459.730605037015</v>
      </c>
      <c r="LO106" s="1">
        <v>46.7201106613557</v>
      </c>
      <c r="LP106" s="1">
        <v>149.632222985917</v>
      </c>
      <c r="LQ106" s="1">
        <v>52.7275892765535</v>
      </c>
      <c r="LR106" s="1">
        <v>12.4864285786947</v>
      </c>
      <c r="LS106" s="1">
        <v>32.1818692317107</v>
      </c>
      <c r="LT106" s="1">
        <v>11.8800290792434</v>
      </c>
      <c r="LU106" s="1">
        <v>25.8568377741505</v>
      </c>
      <c r="LV106" s="1">
        <v>16.1834562173098</v>
      </c>
      <c r="LW106" s="1">
        <v>35.7829578135325</v>
      </c>
      <c r="LX106" s="1">
        <v>36.3226628976869</v>
      </c>
      <c r="LZ106" s="1">
        <v>329.77784856137</v>
      </c>
      <c r="MA106" s="1">
        <v>26.4086856548546</v>
      </c>
      <c r="MB106" s="1">
        <v>12.8355869241285</v>
      </c>
      <c r="MC106" s="1">
        <v>8.58519652328936</v>
      </c>
      <c r="MD106" s="1">
        <v>7.87172249713555</v>
      </c>
      <c r="ME106" s="1">
        <v>8.3632562699668</v>
      </c>
      <c r="MF106" s="1">
        <v>12.7850396747492</v>
      </c>
      <c r="MG106" s="1">
        <v>41.6862816996793</v>
      </c>
      <c r="MH106" s="1">
        <v>22.8535485479643</v>
      </c>
      <c r="MI106" s="1">
        <v>8.87119046847026</v>
      </c>
      <c r="MJ106" s="1">
        <v>8.20571438471476</v>
      </c>
      <c r="MK106" s="1">
        <v>37.5680899489794</v>
      </c>
      <c r="ML106" s="1">
        <v>16.7233396699081</v>
      </c>
      <c r="MM106" s="1">
        <v>37.5106223307757</v>
      </c>
    </row>
    <row r="107">
      <c r="A107" s="1">
        <v>2022.0</v>
      </c>
      <c r="B107" s="1">
        <v>10.0</v>
      </c>
      <c r="C107" s="1">
        <v>142.818253283348</v>
      </c>
      <c r="D107" s="1">
        <v>131.597446855806</v>
      </c>
      <c r="E107" s="1">
        <v>95.4905011907974</v>
      </c>
      <c r="F107" s="1">
        <v>258.509508050636</v>
      </c>
      <c r="G107" s="1">
        <v>300.357379005069</v>
      </c>
      <c r="H107" s="1">
        <v>137.773799234215</v>
      </c>
      <c r="I107" s="1">
        <v>82.8265701956108</v>
      </c>
      <c r="J107" s="1">
        <v>222.000764294105</v>
      </c>
      <c r="K107" s="1">
        <v>200.987380618141</v>
      </c>
      <c r="L107" s="1">
        <v>73.5518627626268</v>
      </c>
      <c r="M107" s="1">
        <v>78.6724131293645</v>
      </c>
      <c r="N107" s="1">
        <v>22.8488053077868</v>
      </c>
      <c r="O107" s="1">
        <v>57.1379621158726</v>
      </c>
      <c r="P107" s="1">
        <v>49.323238151853</v>
      </c>
      <c r="Q107" s="1">
        <v>141.379425560195</v>
      </c>
      <c r="R107" s="1">
        <v>83.8859527224586</v>
      </c>
      <c r="S107" s="1">
        <v>121.636500404593</v>
      </c>
      <c r="T107" s="1">
        <v>92.2818315741629</v>
      </c>
      <c r="U107" s="1">
        <v>80.8433326310113</v>
      </c>
      <c r="V107" s="1">
        <v>117.494877891195</v>
      </c>
      <c r="W107" s="1">
        <v>231.588455623326</v>
      </c>
      <c r="X107" s="1">
        <v>265.557480169227</v>
      </c>
      <c r="Y107" s="1">
        <v>182.586633294743</v>
      </c>
      <c r="Z107" s="1">
        <v>114.292618887765</v>
      </c>
      <c r="AA107" s="1">
        <v>274.17818524832</v>
      </c>
      <c r="AB107" s="1">
        <v>38.9666809027713</v>
      </c>
      <c r="AC107" s="1">
        <v>227.881298886635</v>
      </c>
      <c r="AD107" s="1">
        <v>34.6710550988809</v>
      </c>
      <c r="AE107" s="1">
        <v>86.1580950419108</v>
      </c>
      <c r="AF107" s="1">
        <v>162.5651785687</v>
      </c>
      <c r="AG107" s="1">
        <v>162.962975101712</v>
      </c>
      <c r="AH107" s="1">
        <v>138.247580640871</v>
      </c>
      <c r="AI107" s="2">
        <v>2308.4138125465</v>
      </c>
      <c r="AJ107" s="1">
        <v>135.575237092518</v>
      </c>
      <c r="AK107" s="1">
        <v>31.101135978443</v>
      </c>
      <c r="AL107" s="1">
        <v>52.3994339517052</v>
      </c>
      <c r="AM107" s="1">
        <v>58.7662125986348</v>
      </c>
      <c r="AN107" s="1">
        <v>219.943027535316</v>
      </c>
      <c r="AO107" s="1">
        <v>20.1124932776718</v>
      </c>
      <c r="AP107" s="1">
        <v>63.5901687845042</v>
      </c>
      <c r="AQ107" s="1">
        <v>267.420713878813</v>
      </c>
      <c r="AR107" s="1">
        <v>37.1051698963091</v>
      </c>
      <c r="AS107" s="2">
        <v>1738.32246229693</v>
      </c>
      <c r="AT107" s="1">
        <v>551.98196476519</v>
      </c>
      <c r="AU107" s="1">
        <v>65.0616014810916</v>
      </c>
      <c r="AV107" s="1">
        <v>279.061428251721</v>
      </c>
      <c r="AW107" s="1">
        <v>40.788571312314</v>
      </c>
      <c r="AX107" s="1">
        <v>29.4166985667155</v>
      </c>
      <c r="AY107" s="1">
        <v>63.6191933427874</v>
      </c>
      <c r="AZ107" s="1">
        <v>39.6618732213144</v>
      </c>
      <c r="BA107" s="1">
        <v>30.7845758474032</v>
      </c>
      <c r="BB107" s="1">
        <v>67.6354228727537</v>
      </c>
      <c r="BC107" s="1">
        <v>178.423487441657</v>
      </c>
      <c r="BD107" s="1">
        <v>188.377113497078</v>
      </c>
      <c r="BE107" s="1">
        <v>70.0857142493838</v>
      </c>
      <c r="BF107" s="1">
        <v>117.271168135396</v>
      </c>
      <c r="BG107" s="1">
        <v>7.66404762722197</v>
      </c>
      <c r="BH107" s="1">
        <v>98.9437111538168</v>
      </c>
      <c r="BI107" s="1">
        <v>90.3426557351503</v>
      </c>
      <c r="BJ107" s="1">
        <v>287.220981831352</v>
      </c>
      <c r="BK107" s="1">
        <v>92.3598289618882</v>
      </c>
      <c r="BL107" s="1">
        <v>67.4405198681101</v>
      </c>
      <c r="BM107" s="1">
        <v>125.015480275358</v>
      </c>
      <c r="BN107" s="1">
        <v>28.5496129438616</v>
      </c>
      <c r="BO107" s="1">
        <v>153.470396091074</v>
      </c>
      <c r="BP107" s="1">
        <v>30.3895618802025</v>
      </c>
      <c r="BQ107" s="1">
        <v>212.910175028194</v>
      </c>
      <c r="BR107" s="1">
        <v>52.150290914682</v>
      </c>
      <c r="BS107" s="1">
        <v>25.6984889310524</v>
      </c>
      <c r="BT107" s="1">
        <v>93.3606047467653</v>
      </c>
      <c r="BU107" s="1">
        <v>111.381367931633</v>
      </c>
      <c r="BV107" s="1">
        <v>461.832020701657</v>
      </c>
      <c r="BW107" s="1">
        <v>46.182908145682</v>
      </c>
      <c r="BX107" s="1">
        <v>152.484738014328</v>
      </c>
      <c r="BY107" s="1">
        <v>39.1952415745325</v>
      </c>
      <c r="BZ107" s="1">
        <v>26.9459607925043</v>
      </c>
      <c r="CA107" s="1">
        <v>94.4154352486581</v>
      </c>
      <c r="CB107" s="1">
        <v>57.6585428409235</v>
      </c>
      <c r="CC107" s="1">
        <v>84.7727342061638</v>
      </c>
      <c r="CD107" s="1">
        <v>151.3364864357</v>
      </c>
      <c r="CE107" s="1">
        <v>59.4069486813837</v>
      </c>
      <c r="CF107" s="1">
        <v>31.0286020707934</v>
      </c>
      <c r="CG107" s="1">
        <v>358.414406573882</v>
      </c>
      <c r="CH107" s="1">
        <v>90.7920180783642</v>
      </c>
      <c r="CI107" s="1">
        <v>233.562023784399</v>
      </c>
      <c r="CJ107" s="1">
        <v>125.494581779679</v>
      </c>
      <c r="CK107" s="1">
        <v>70.6175599164607</v>
      </c>
      <c r="CL107" s="1">
        <v>227.026028605551</v>
      </c>
      <c r="CM107" s="1">
        <v>98.2392463266583</v>
      </c>
      <c r="CN107" s="1">
        <v>144.362618582589</v>
      </c>
      <c r="CO107" s="1">
        <v>119.725276190173</v>
      </c>
      <c r="CP107" s="1">
        <v>122.74017370436</v>
      </c>
      <c r="CQ107" s="1">
        <v>101.187442512027</v>
      </c>
      <c r="CR107" s="1">
        <v>82.3963468482638</v>
      </c>
      <c r="CS107" s="1">
        <v>88.4611909048898</v>
      </c>
      <c r="CT107" s="1">
        <v>63.948764020336</v>
      </c>
      <c r="CU107" s="1">
        <v>121.63889066483</v>
      </c>
      <c r="CV107" s="1">
        <v>36.5154096630257</v>
      </c>
      <c r="CW107" s="1">
        <v>143.846652002652</v>
      </c>
      <c r="CX107" s="1">
        <v>78.1576551782619</v>
      </c>
      <c r="CY107" s="1">
        <v>163.461851867536</v>
      </c>
      <c r="CZ107" s="1">
        <v>52.2751881028393</v>
      </c>
      <c r="DA107" s="1">
        <v>203.741723491878</v>
      </c>
      <c r="DB107" s="1">
        <v>68.4333672917804</v>
      </c>
      <c r="DC107" s="1">
        <v>77.1829344145004</v>
      </c>
      <c r="DD107" s="1">
        <v>115.859978663487</v>
      </c>
      <c r="DE107" s="1">
        <v>58.4901475638929</v>
      </c>
      <c r="DF107" s="1">
        <v>68.3226252252252</v>
      </c>
      <c r="DG107" s="1">
        <v>135.725192435686</v>
      </c>
      <c r="DH107" s="1">
        <v>45.9814188642792</v>
      </c>
      <c r="DI107" s="1">
        <v>83.7266669500442</v>
      </c>
      <c r="DJ107" s="1">
        <v>34.4740959554441</v>
      </c>
      <c r="DK107" s="1">
        <v>89.4799459199772</v>
      </c>
      <c r="DL107" s="1">
        <v>95.4361901056199</v>
      </c>
      <c r="DM107" s="1">
        <v>10.1767086265195</v>
      </c>
      <c r="DN107" s="1">
        <v>44.0315204932565</v>
      </c>
      <c r="DO107" s="1">
        <v>29.0103561722004</v>
      </c>
      <c r="DP107" s="1">
        <v>147.944420300776</v>
      </c>
      <c r="DQ107" s="1">
        <v>33.7101410016534</v>
      </c>
      <c r="DR107" s="1">
        <v>145.326665969122</v>
      </c>
      <c r="DS107" s="1">
        <v>73.4831318740946</v>
      </c>
      <c r="DT107" s="1">
        <v>30.7885326523752</v>
      </c>
      <c r="DU107" s="1">
        <v>106.582272634172</v>
      </c>
      <c r="DV107" s="1">
        <v>29.2609894232725</v>
      </c>
      <c r="DW107" s="1">
        <v>222.254856882653</v>
      </c>
      <c r="DX107" s="1">
        <v>42.8497431323903</v>
      </c>
      <c r="DY107" s="1">
        <v>61.8316892507069</v>
      </c>
      <c r="DZ107" s="1">
        <v>72.182149037705</v>
      </c>
      <c r="EA107" s="1">
        <v>28.9489236524493</v>
      </c>
      <c r="EB107" s="1">
        <v>33.8314899758388</v>
      </c>
      <c r="EC107" s="1">
        <v>98.3593923583245</v>
      </c>
      <c r="ED107" s="1">
        <v>152.113889150705</v>
      </c>
      <c r="EE107" s="1">
        <v>78.1766520484552</v>
      </c>
      <c r="EF107" s="1">
        <v>295.52036279593</v>
      </c>
      <c r="EG107" s="1">
        <v>510.824455290913</v>
      </c>
      <c r="EH107" s="1">
        <v>30.2312796026568</v>
      </c>
      <c r="EI107" s="1">
        <v>60.1438409970325</v>
      </c>
      <c r="EJ107" s="1">
        <v>12.506061338587</v>
      </c>
      <c r="EK107" s="1">
        <v>268.445537191022</v>
      </c>
      <c r="EL107" s="1">
        <v>126.182320648288</v>
      </c>
      <c r="EM107" s="1">
        <v>63.5015620587315</v>
      </c>
      <c r="EN107" s="1">
        <v>172.563973630454</v>
      </c>
      <c r="EO107" s="1">
        <v>24.200960624045</v>
      </c>
      <c r="EP107" s="1">
        <v>42.355337155515</v>
      </c>
      <c r="EQ107" s="1">
        <v>15.3080998231087</v>
      </c>
      <c r="ER107" s="1">
        <v>215.837346982528</v>
      </c>
      <c r="ES107" s="1">
        <v>501.036152281533</v>
      </c>
      <c r="ET107" s="1">
        <v>114.245390557865</v>
      </c>
      <c r="EU107" s="1">
        <v>89.8505589842159</v>
      </c>
      <c r="EV107" s="1">
        <v>85.9272173820936</v>
      </c>
      <c r="EW107" s="1">
        <v>25.3390132251629</v>
      </c>
      <c r="EX107" s="1">
        <v>400.461886536886</v>
      </c>
      <c r="EY107" s="1">
        <v>29.2681016191938</v>
      </c>
      <c r="EZ107" s="1">
        <v>25.6473690813592</v>
      </c>
      <c r="FA107" s="1">
        <v>46.7481015202699</v>
      </c>
      <c r="FB107" s="1">
        <v>43.2073140464386</v>
      </c>
      <c r="FC107" s="1">
        <v>207.712856474377</v>
      </c>
      <c r="FD107" s="1">
        <v>184.85402549264</v>
      </c>
      <c r="FE107" s="1">
        <v>13.1858373447046</v>
      </c>
      <c r="FF107" s="1">
        <v>50.6454275696415</v>
      </c>
      <c r="FG107" s="1">
        <v>155.430512651258</v>
      </c>
      <c r="FH107" s="1">
        <v>26.1277806124653</v>
      </c>
      <c r="FI107" s="1">
        <v>107.993478976637</v>
      </c>
      <c r="FJ107" s="1">
        <v>62.9641169621795</v>
      </c>
      <c r="FK107" s="1">
        <v>14.7439338405596</v>
      </c>
      <c r="FL107" s="1">
        <v>17.5264813292971</v>
      </c>
      <c r="FM107" s="1">
        <v>289.58320996385</v>
      </c>
      <c r="FN107" s="1">
        <v>106.252209193394</v>
      </c>
      <c r="FO107" s="1">
        <v>15.2454744453572</v>
      </c>
      <c r="FP107" s="1">
        <v>62.2149997892834</v>
      </c>
      <c r="FQ107" s="1">
        <v>52.9005460561815</v>
      </c>
      <c r="FR107" s="1">
        <v>42.114667522919</v>
      </c>
      <c r="FS107" s="1">
        <v>53.4007092748559</v>
      </c>
      <c r="FT107" s="1">
        <v>72.5144799952527</v>
      </c>
      <c r="FU107" s="1">
        <v>177.633798384001</v>
      </c>
      <c r="FV107" s="1">
        <v>330.060747193963</v>
      </c>
      <c r="FW107" s="1">
        <v>402.789248250924</v>
      </c>
      <c r="FX107" s="1">
        <v>183.896814485017</v>
      </c>
      <c r="FY107" s="1">
        <v>31.9241164783416</v>
      </c>
      <c r="FZ107" s="1">
        <v>31.5296182430891</v>
      </c>
      <c r="GA107" s="1">
        <v>70.3097191504709</v>
      </c>
      <c r="GB107" s="1">
        <v>296.915790823279</v>
      </c>
      <c r="GC107" s="1">
        <v>144.918727335044</v>
      </c>
      <c r="GD107" s="1">
        <v>45.6790045379916</v>
      </c>
      <c r="GE107" s="1">
        <v>234.983329571596</v>
      </c>
      <c r="GF107" s="1">
        <v>58.9873658435992</v>
      </c>
      <c r="GG107" s="1">
        <v>358.121218798182</v>
      </c>
      <c r="GH107" s="1">
        <v>244.093967275557</v>
      </c>
      <c r="GI107" s="1">
        <v>54.6632366127656</v>
      </c>
      <c r="GJ107" s="1">
        <v>78.2374483575681</v>
      </c>
      <c r="GK107" s="1">
        <v>62.0821119646952</v>
      </c>
      <c r="GL107" s="1">
        <v>96.4300001235235</v>
      </c>
      <c r="GM107" s="1">
        <v>71.1910411976155</v>
      </c>
      <c r="GN107" s="1">
        <v>151.262487799537</v>
      </c>
      <c r="GO107" s="1">
        <v>86.7068077662373</v>
      </c>
      <c r="GP107" s="1">
        <v>45.1496428535098</v>
      </c>
      <c r="GQ107" s="1">
        <v>36.6938181697114</v>
      </c>
      <c r="GR107" s="1">
        <v>48.4897128577536</v>
      </c>
      <c r="GS107" s="1">
        <v>103.161295243738</v>
      </c>
      <c r="GT107" s="1">
        <v>87.6530436194803</v>
      </c>
      <c r="GU107" s="1">
        <v>73.1628723795013</v>
      </c>
      <c r="GV107" s="1">
        <v>232.061185339296</v>
      </c>
      <c r="GW107" s="1">
        <v>224.845334812602</v>
      </c>
      <c r="GX107" s="1">
        <v>162.335524618603</v>
      </c>
      <c r="GY107" s="1">
        <v>53.0277865928316</v>
      </c>
      <c r="GZ107" s="1">
        <v>56.5947281575886</v>
      </c>
      <c r="HA107" s="1">
        <v>71.4537685950024</v>
      </c>
      <c r="HB107" s="1">
        <v>39.3251275364112</v>
      </c>
      <c r="HC107" s="1">
        <v>255.745953877767</v>
      </c>
      <c r="HD107" s="1">
        <v>23.1755911134125</v>
      </c>
      <c r="HE107" s="1">
        <v>86.2126146938404</v>
      </c>
      <c r="HF107" s="1">
        <v>487.290636087558</v>
      </c>
      <c r="HG107" s="1">
        <v>38.9128514624157</v>
      </c>
      <c r="HH107" s="1">
        <v>205.788667207629</v>
      </c>
      <c r="HI107" s="1">
        <v>61.7080648341714</v>
      </c>
      <c r="HJ107" s="1">
        <v>77.9329719534333</v>
      </c>
      <c r="HK107" s="1">
        <v>120.296310654225</v>
      </c>
      <c r="HL107" s="1">
        <v>12.4274931468007</v>
      </c>
      <c r="HM107" s="1">
        <v>15.9778700060948</v>
      </c>
      <c r="HN107" s="1">
        <v>49.4063141539421</v>
      </c>
      <c r="HO107" s="1">
        <v>63.3700810582159</v>
      </c>
      <c r="HP107" s="1">
        <v>65.9597800588075</v>
      </c>
      <c r="HQ107" s="1">
        <v>749.725000290644</v>
      </c>
      <c r="HR107" s="1">
        <v>66.4739457717718</v>
      </c>
      <c r="HS107" s="1">
        <v>105.615293478869</v>
      </c>
      <c r="HT107" s="1">
        <v>53.6297547229882</v>
      </c>
      <c r="HU107" s="1">
        <v>51.616274338402</v>
      </c>
      <c r="HV107" s="1">
        <v>160.64016833355</v>
      </c>
      <c r="HW107" s="1">
        <v>38.6922719013277</v>
      </c>
      <c r="HX107" s="1">
        <v>72.9018159925442</v>
      </c>
      <c r="HY107" s="1">
        <v>120.905216065305</v>
      </c>
      <c r="HZ107" s="1">
        <v>118.615175495386</v>
      </c>
      <c r="IA107" s="1">
        <v>257.698322926247</v>
      </c>
      <c r="IB107" s="1">
        <v>38.3566203695364</v>
      </c>
      <c r="IC107" s="1">
        <v>97.7580212335711</v>
      </c>
      <c r="ID107" s="1">
        <v>77.2867940866729</v>
      </c>
      <c r="IE107" s="1">
        <v>140.933120739566</v>
      </c>
      <c r="IF107" s="1">
        <v>40.0517254779623</v>
      </c>
      <c r="IG107" s="1">
        <v>57.8012463989829</v>
      </c>
      <c r="IH107" s="1">
        <v>108.460442270263</v>
      </c>
      <c r="II107" s="1">
        <v>23.4922203138351</v>
      </c>
      <c r="IJ107" s="1">
        <v>85.9156498979281</v>
      </c>
      <c r="IK107" s="1">
        <v>268.570597739847</v>
      </c>
      <c r="IL107" s="1">
        <v>88.437820968776</v>
      </c>
      <c r="IM107" s="1">
        <v>132.959425778793</v>
      </c>
      <c r="IN107" s="1">
        <v>110.019953141624</v>
      </c>
      <c r="IO107" s="1">
        <v>731.530952090309</v>
      </c>
      <c r="IP107" s="1">
        <v>18.7651966143445</v>
      </c>
      <c r="IQ107" s="1">
        <v>87.5019026640631</v>
      </c>
      <c r="IR107" s="1">
        <v>224.41766765478</v>
      </c>
      <c r="IS107" s="1">
        <v>372.177823969667</v>
      </c>
      <c r="IT107" s="1">
        <v>85.5194479843523</v>
      </c>
      <c r="IU107" s="1">
        <v>129.626713148103</v>
      </c>
      <c r="IV107" s="1">
        <v>82.7179789159966</v>
      </c>
      <c r="IW107" s="1">
        <v>70.4463070853331</v>
      </c>
      <c r="IX107" s="1">
        <v>207.761591929334</v>
      </c>
      <c r="IY107" s="1">
        <v>132.680180481944</v>
      </c>
      <c r="IZ107" s="1">
        <v>43.0894473419392</v>
      </c>
      <c r="JA107" s="1">
        <v>200.22394039072</v>
      </c>
      <c r="JB107" s="1">
        <v>59.9711462668964</v>
      </c>
      <c r="JC107" s="1">
        <v>86.6479324766031</v>
      </c>
      <c r="JD107" s="1">
        <v>299.234745744456</v>
      </c>
      <c r="JE107" s="1">
        <v>68.5481841682666</v>
      </c>
      <c r="JF107" s="1">
        <v>60.9557219892841</v>
      </c>
      <c r="JG107" s="1">
        <v>49.3320746353342</v>
      </c>
      <c r="JH107" s="1">
        <v>222.491730424964</v>
      </c>
      <c r="JI107" s="1">
        <v>71.111300341977</v>
      </c>
      <c r="JJ107" s="1">
        <v>211.571124425352</v>
      </c>
      <c r="JK107" s="1">
        <v>72.5506654510483</v>
      </c>
      <c r="JL107" s="1">
        <v>14.0903711120629</v>
      </c>
      <c r="JM107" s="1">
        <v>45.8859145348021</v>
      </c>
      <c r="JN107" s="1">
        <v>110.655213669815</v>
      </c>
      <c r="JO107" s="1">
        <v>146.996079252884</v>
      </c>
      <c r="JP107" s="1">
        <v>64.5474511679343</v>
      </c>
      <c r="JQ107" s="1">
        <v>509.169198297115</v>
      </c>
      <c r="JR107" s="1">
        <v>28.9539916128138</v>
      </c>
      <c r="JS107" s="1">
        <v>95.3969499055992</v>
      </c>
      <c r="JT107" s="1">
        <v>159.979431272564</v>
      </c>
      <c r="JU107" s="1">
        <v>60.9990958003818</v>
      </c>
      <c r="JV107" s="1">
        <v>147.465611161528</v>
      </c>
      <c r="JW107" s="1">
        <v>62.611397566089</v>
      </c>
      <c r="JX107" s="1">
        <v>506.224681190897</v>
      </c>
      <c r="JY107" s="1">
        <v>186.152026128466</v>
      </c>
      <c r="JZ107" s="1">
        <v>149.687172917399</v>
      </c>
      <c r="KA107" s="1">
        <v>37.051568892661</v>
      </c>
      <c r="KB107" s="1">
        <v>185.472624066232</v>
      </c>
      <c r="KC107" s="1">
        <v>112.009478671284</v>
      </c>
      <c r="KD107" s="1">
        <v>155.404000904714</v>
      </c>
      <c r="KE107" s="1">
        <v>182.027618771508</v>
      </c>
      <c r="KF107" s="1">
        <v>299.390478224981</v>
      </c>
      <c r="KG107" s="1">
        <v>35.1347468560261</v>
      </c>
      <c r="KH107" s="1">
        <v>31.6980822182215</v>
      </c>
      <c r="KI107" s="1">
        <v>283.84928894043</v>
      </c>
      <c r="KJ107" s="1">
        <v>28.6211188550264</v>
      </c>
      <c r="KK107" s="1">
        <v>34.8421427408854</v>
      </c>
      <c r="KL107" s="1">
        <v>80.6119285566352</v>
      </c>
      <c r="KM107" s="1">
        <v>56.3702979419643</v>
      </c>
      <c r="KN107" s="1">
        <v>40.8542471742197</v>
      </c>
      <c r="KO107" s="1">
        <v>154.320657265199</v>
      </c>
      <c r="KP107" s="1">
        <v>27.4527530794115</v>
      </c>
      <c r="KQ107" s="1">
        <v>43.5266458308595</v>
      </c>
      <c r="KR107" s="1">
        <v>27.281606762353</v>
      </c>
      <c r="KS107" s="1">
        <v>59.8910949174527</v>
      </c>
      <c r="KT107" s="1">
        <v>57.2270942436505</v>
      </c>
      <c r="KU107" s="1">
        <v>94.579951559866</v>
      </c>
      <c r="KV107" s="1">
        <v>90.5462528526232</v>
      </c>
      <c r="KW107" s="1">
        <v>105.768852676242</v>
      </c>
      <c r="KX107" s="1">
        <v>107.542372530467</v>
      </c>
      <c r="KY107" s="1">
        <v>146.037690392491</v>
      </c>
      <c r="KZ107" s="1">
        <v>34.9869833601684</v>
      </c>
      <c r="LA107" s="1">
        <v>62.6306425231705</v>
      </c>
      <c r="LB107" s="1">
        <v>73.3652740044154</v>
      </c>
      <c r="LC107" s="1">
        <v>26.6202150841514</v>
      </c>
      <c r="LD107" s="1">
        <v>28.0557040699656</v>
      </c>
      <c r="LE107" s="1">
        <v>121.58831595496</v>
      </c>
      <c r="LF107" s="1">
        <v>46.1714415957075</v>
      </c>
      <c r="LG107" s="1">
        <v>44.17980555387</v>
      </c>
      <c r="LH107" s="1">
        <v>42.2089130706696</v>
      </c>
      <c r="LI107" s="1">
        <v>13.3960170606134</v>
      </c>
      <c r="LJ107" s="1">
        <v>97.5792859395345</v>
      </c>
      <c r="LK107" s="1">
        <v>210.068859119184</v>
      </c>
      <c r="LL107" s="1">
        <v>21.03704748958</v>
      </c>
      <c r="LM107" s="1">
        <v>49.1642554622151</v>
      </c>
      <c r="LN107" s="1">
        <v>479.053071946452</v>
      </c>
      <c r="LO107" s="1">
        <v>43.2109604548572</v>
      </c>
      <c r="LP107" s="1">
        <v>127.363716763527</v>
      </c>
      <c r="LQ107" s="1">
        <v>47.5923307735505</v>
      </c>
      <c r="LR107" s="1">
        <v>12.5052380788894</v>
      </c>
      <c r="LS107" s="1">
        <v>29.3939397966407</v>
      </c>
      <c r="LT107" s="1">
        <v>11.6258234784204</v>
      </c>
      <c r="LU107" s="1">
        <v>26.5311072146934</v>
      </c>
      <c r="LV107" s="1">
        <v>18.9098283165584</v>
      </c>
      <c r="LW107" s="1">
        <v>36.5107175983127</v>
      </c>
      <c r="LX107" s="1">
        <v>39.5686994590941</v>
      </c>
      <c r="LZ107" s="1">
        <v>317.21797283399</v>
      </c>
      <c r="MA107" s="1">
        <v>24.9833048508681</v>
      </c>
      <c r="MB107" s="1">
        <v>12.3081101234535</v>
      </c>
      <c r="MC107" s="1">
        <v>9.69387391540367</v>
      </c>
      <c r="MD107" s="1">
        <v>6.8575555855331</v>
      </c>
      <c r="ME107" s="1">
        <v>8.51660943632857</v>
      </c>
      <c r="MF107" s="1">
        <v>14.348855366239</v>
      </c>
      <c r="MG107" s="1">
        <v>37.8156868044572</v>
      </c>
      <c r="MH107" s="1">
        <v>22.9537593250704</v>
      </c>
      <c r="MI107" s="1">
        <v>6.97833334831964</v>
      </c>
      <c r="MJ107" s="1">
        <v>7.12047620046706</v>
      </c>
      <c r="MK107" s="1">
        <v>35.5857975044779</v>
      </c>
      <c r="ML107" s="1">
        <v>17.6641917328988</v>
      </c>
      <c r="MM107" s="1">
        <v>39.5677057463255</v>
      </c>
    </row>
    <row r="108">
      <c r="A108" s="1">
        <v>2022.0</v>
      </c>
      <c r="B108" s="1">
        <v>11.0</v>
      </c>
      <c r="C108" s="1">
        <v>144.397043291259</v>
      </c>
      <c r="D108" s="1">
        <v>139.998329746781</v>
      </c>
      <c r="E108" s="1">
        <v>98.0474876908567</v>
      </c>
      <c r="F108" s="1">
        <v>274.232694700686</v>
      </c>
      <c r="G108" s="1">
        <v>322.740950084868</v>
      </c>
      <c r="H108" s="1">
        <v>151.48251448652</v>
      </c>
      <c r="I108" s="1">
        <v>90.1429270897297</v>
      </c>
      <c r="J108" s="1">
        <v>239.098336597399</v>
      </c>
      <c r="K108" s="1">
        <v>207.312619527181</v>
      </c>
      <c r="L108" s="1">
        <v>78.5379561045329</v>
      </c>
      <c r="M108" s="1">
        <v>83.8403742372038</v>
      </c>
      <c r="N108" s="1">
        <v>25.5511432382113</v>
      </c>
      <c r="O108" s="1">
        <v>66.3383970482959</v>
      </c>
      <c r="P108" s="1">
        <v>56.7671917064894</v>
      </c>
      <c r="Q108" s="1">
        <v>121.117306343693</v>
      </c>
      <c r="R108" s="1">
        <v>89.5983334495908</v>
      </c>
      <c r="S108" s="1">
        <v>123.73047684022</v>
      </c>
      <c r="T108" s="1">
        <v>106.993425286294</v>
      </c>
      <c r="U108" s="1">
        <v>99.2692899650405</v>
      </c>
      <c r="V108" s="1">
        <v>135.926462051293</v>
      </c>
      <c r="W108" s="1">
        <v>263.671336383722</v>
      </c>
      <c r="X108" s="1">
        <v>312.896055355898</v>
      </c>
      <c r="Y108" s="1">
        <v>198.270828765151</v>
      </c>
      <c r="Z108" s="1">
        <v>94.4147618611654</v>
      </c>
      <c r="AA108" s="1">
        <v>288.953582522361</v>
      </c>
      <c r="AB108" s="1">
        <v>43.8355485548076</v>
      </c>
      <c r="AC108" s="1">
        <v>272.450442001278</v>
      </c>
      <c r="AD108" s="1">
        <v>38.1672307476625</v>
      </c>
      <c r="AE108" s="1">
        <v>103.133333115351</v>
      </c>
      <c r="AF108" s="1">
        <v>155.090412043893</v>
      </c>
      <c r="AG108" s="1">
        <v>175.359725244755</v>
      </c>
      <c r="AH108" s="1">
        <v>146.64218354172</v>
      </c>
      <c r="AI108" s="2">
        <v>2490.72048223586</v>
      </c>
      <c r="AJ108" s="1">
        <v>168.682619730632</v>
      </c>
      <c r="AK108" s="1">
        <v>34.9693283565046</v>
      </c>
      <c r="AL108" s="1">
        <v>50.7586034828567</v>
      </c>
      <c r="AM108" s="1">
        <v>66.3959661276296</v>
      </c>
      <c r="AN108" s="1">
        <v>220.801752208701</v>
      </c>
      <c r="AO108" s="1">
        <v>22.4951789923058</v>
      </c>
      <c r="AP108" s="1">
        <v>67.0353369535114</v>
      </c>
      <c r="AQ108" s="1">
        <v>293.575955345517</v>
      </c>
      <c r="AR108" s="1">
        <v>40.826814701844</v>
      </c>
      <c r="AS108" s="2">
        <v>1919.29453249546</v>
      </c>
      <c r="AT108" s="1">
        <v>666.571023494307</v>
      </c>
      <c r="AU108" s="1">
        <v>71.1457215893059</v>
      </c>
      <c r="AV108" s="1">
        <v>304.392858596075</v>
      </c>
      <c r="AW108" s="1">
        <v>42.892142704555</v>
      </c>
      <c r="AX108" s="1">
        <v>34.5698650531398</v>
      </c>
      <c r="AY108" s="1">
        <v>62.5611163495553</v>
      </c>
      <c r="AZ108" s="1">
        <v>43.718080497807</v>
      </c>
      <c r="BA108" s="1">
        <v>32.4374823611975</v>
      </c>
      <c r="BB108" s="1">
        <v>74.0086728751042</v>
      </c>
      <c r="BC108" s="1">
        <v>221.315733042835</v>
      </c>
      <c r="BD108" s="1">
        <v>204.447315752217</v>
      </c>
      <c r="BE108" s="1">
        <v>74.3435712541853</v>
      </c>
      <c r="BF108" s="1">
        <v>119.311766102383</v>
      </c>
      <c r="BG108" s="1">
        <v>9.49714283716111</v>
      </c>
      <c r="BH108" s="1">
        <v>100.566207291308</v>
      </c>
      <c r="BI108" s="1">
        <v>89.5386766568857</v>
      </c>
      <c r="BJ108" s="1">
        <v>307.224307157437</v>
      </c>
      <c r="BK108" s="1">
        <v>99.0368946786178</v>
      </c>
      <c r="BL108" s="1">
        <v>71.2235153222121</v>
      </c>
      <c r="BM108" s="1">
        <v>135.902763649082</v>
      </c>
      <c r="BN108" s="1">
        <v>31.330273941721</v>
      </c>
      <c r="BO108" s="1">
        <v>153.371431951843</v>
      </c>
      <c r="BP108" s="1">
        <v>29.6294858569191</v>
      </c>
      <c r="BQ108" s="1">
        <v>231.81077667851</v>
      </c>
      <c r="BR108" s="1">
        <v>54.9321225498498</v>
      </c>
      <c r="BS108" s="1">
        <v>27.6564990661245</v>
      </c>
      <c r="BT108" s="1">
        <v>99.6642130537624</v>
      </c>
      <c r="BU108" s="1">
        <v>120.432524881703</v>
      </c>
      <c r="BV108" s="1">
        <v>495.038685797697</v>
      </c>
      <c r="BW108" s="1">
        <v>47.8506405785075</v>
      </c>
      <c r="BX108" s="1">
        <v>150.790390148573</v>
      </c>
      <c r="BY108" s="1">
        <v>43.0934695213214</v>
      </c>
      <c r="BZ108" s="1">
        <v>29.9274511182876</v>
      </c>
      <c r="CA108" s="1">
        <v>103.718565953283</v>
      </c>
      <c r="CB108" s="1">
        <v>55.9919604418337</v>
      </c>
      <c r="CC108" s="1">
        <v>90.6513945283148</v>
      </c>
      <c r="CD108" s="1">
        <v>168.13381427533</v>
      </c>
      <c r="CE108" s="1">
        <v>55.417119928411</v>
      </c>
      <c r="CF108" s="1">
        <v>33.5578855492397</v>
      </c>
      <c r="CG108" s="1">
        <v>399.087381145147</v>
      </c>
      <c r="CH108" s="1">
        <v>99.9041204610618</v>
      </c>
      <c r="CI108" s="1">
        <v>242.750394901604</v>
      </c>
      <c r="CJ108" s="1">
        <v>140.308347021201</v>
      </c>
      <c r="CK108" s="1">
        <v>78.8469090518149</v>
      </c>
      <c r="CL108" s="1">
        <v>227.642440819724</v>
      </c>
      <c r="CM108" s="1">
        <v>95.6545081719148</v>
      </c>
      <c r="CN108" s="1">
        <v>158.129285176595</v>
      </c>
      <c r="CO108" s="1">
        <v>133.759265754435</v>
      </c>
      <c r="CP108" s="1">
        <v>133.520639794186</v>
      </c>
      <c r="CQ108" s="1">
        <v>104.825456992912</v>
      </c>
      <c r="CR108" s="1">
        <v>87.8076135640948</v>
      </c>
      <c r="CS108" s="1">
        <v>70.5852386837914</v>
      </c>
      <c r="CT108" s="1">
        <v>62.5031635488407</v>
      </c>
      <c r="CU108" s="1">
        <v>127.380122290827</v>
      </c>
      <c r="CV108" s="1">
        <v>41.5100809203955</v>
      </c>
      <c r="CW108" s="1">
        <v>142.282302067884</v>
      </c>
      <c r="CX108" s="1">
        <v>85.0637837523082</v>
      </c>
      <c r="CY108" s="1">
        <v>182.885973765099</v>
      </c>
      <c r="CZ108" s="1">
        <v>55.1766746924069</v>
      </c>
      <c r="DA108" s="1">
        <v>207.746195678548</v>
      </c>
      <c r="DB108" s="1">
        <v>77.0097961637618</v>
      </c>
      <c r="DC108" s="1">
        <v>88.707359409198</v>
      </c>
      <c r="DD108" s="1">
        <v>129.12153602767</v>
      </c>
      <c r="DE108" s="1">
        <v>56.7180534141474</v>
      </c>
      <c r="DF108" s="1">
        <v>71.6441822137175</v>
      </c>
      <c r="DG108" s="1">
        <v>155.662233859716</v>
      </c>
      <c r="DH108" s="1">
        <v>49.8075045240492</v>
      </c>
      <c r="DI108" s="1">
        <v>73.228571392241</v>
      </c>
      <c r="DJ108" s="1">
        <v>35.6056751727436</v>
      </c>
      <c r="DK108" s="1">
        <v>104.446151961428</v>
      </c>
      <c r="DL108" s="1">
        <v>96.9195229666574</v>
      </c>
      <c r="DM108" s="1">
        <v>11.6326774486129</v>
      </c>
      <c r="DN108" s="1">
        <v>48.1205365290643</v>
      </c>
      <c r="DO108" s="1">
        <v>34.9271414712037</v>
      </c>
      <c r="DP108" s="1">
        <v>160.659823461282</v>
      </c>
      <c r="DQ108" s="1">
        <v>35.2702117644672</v>
      </c>
      <c r="DR108" s="1">
        <v>146.73547581264</v>
      </c>
      <c r="DS108" s="1">
        <v>61.5301529953159</v>
      </c>
      <c r="DT108" s="1">
        <v>32.43690447227</v>
      </c>
      <c r="DU108" s="1">
        <v>117.298374813318</v>
      </c>
      <c r="DV108" s="1">
        <v>29.5059969057123</v>
      </c>
      <c r="DW108" s="1">
        <v>237.49604426731</v>
      </c>
      <c r="DX108" s="1">
        <v>51.950831490827</v>
      </c>
      <c r="DY108" s="1">
        <v>75.8886648677591</v>
      </c>
      <c r="DZ108" s="1">
        <v>74.5677229384191</v>
      </c>
      <c r="EA108" s="1">
        <v>31.1687365829963</v>
      </c>
      <c r="EB108" s="1">
        <v>38.6106557506978</v>
      </c>
      <c r="EC108" s="1">
        <v>93.5874057367007</v>
      </c>
      <c r="ED108" s="1">
        <v>170.233741161861</v>
      </c>
      <c r="EE108" s="1">
        <v>84.8511784728225</v>
      </c>
      <c r="EF108" s="1">
        <v>351.012156214066</v>
      </c>
      <c r="EG108" s="1">
        <v>583.551325713294</v>
      </c>
      <c r="EH108" s="1">
        <v>35.8410123342244</v>
      </c>
      <c r="EI108" s="1">
        <v>55.1969521082349</v>
      </c>
      <c r="EJ108" s="1">
        <v>13.5544338253799</v>
      </c>
      <c r="EK108" s="1">
        <v>289.692896844536</v>
      </c>
      <c r="EL108" s="1">
        <v>140.003424331718</v>
      </c>
      <c r="EM108" s="1">
        <v>70.5236409105659</v>
      </c>
      <c r="EN108" s="1">
        <v>203.515065292867</v>
      </c>
      <c r="EO108" s="1">
        <v>26.8480032473138</v>
      </c>
      <c r="EP108" s="1">
        <v>44.3531087037424</v>
      </c>
      <c r="EQ108" s="1">
        <v>16.0329051129935</v>
      </c>
      <c r="ER108" s="1">
        <v>217.630359454429</v>
      </c>
      <c r="ES108" s="1">
        <v>530.210276848406</v>
      </c>
      <c r="ET108" s="1">
        <v>131.027654842655</v>
      </c>
      <c r="EU108" s="1">
        <v>98.8941168076759</v>
      </c>
      <c r="EV108" s="1">
        <v>91.3842185488757</v>
      </c>
      <c r="EW108" s="1">
        <v>28.0225122204506</v>
      </c>
      <c r="EX108" s="1">
        <v>382.624953269518</v>
      </c>
      <c r="EY108" s="1">
        <v>31.7976817691652</v>
      </c>
      <c r="EZ108" s="1">
        <v>29.2940927816265</v>
      </c>
      <c r="FA108" s="1">
        <v>53.1270465066249</v>
      </c>
      <c r="FB108" s="1">
        <v>47.6296097899021</v>
      </c>
      <c r="FC108" s="1">
        <v>254.585237412226</v>
      </c>
      <c r="FD108" s="1">
        <v>211.046917938559</v>
      </c>
      <c r="FE108" s="1">
        <v>16.1554929483466</v>
      </c>
      <c r="FF108" s="1">
        <v>61.5454649593743</v>
      </c>
      <c r="FG108" s="1">
        <v>163.06066171693</v>
      </c>
      <c r="FH108" s="1">
        <v>29.0410264818485</v>
      </c>
      <c r="FI108" s="1">
        <v>125.342213967383</v>
      </c>
      <c r="FJ108" s="1">
        <v>62.1041734970506</v>
      </c>
      <c r="FK108" s="1">
        <v>16.3831203188016</v>
      </c>
      <c r="FL108" s="1">
        <v>19.6485139757915</v>
      </c>
      <c r="FM108" s="1">
        <v>352.178233635884</v>
      </c>
      <c r="FN108" s="1">
        <v>118.518062225054</v>
      </c>
      <c r="FO108" s="1">
        <v>16.2753087137876</v>
      </c>
      <c r="FP108" s="1">
        <v>67.0580955687023</v>
      </c>
      <c r="FQ108" s="1">
        <v>56.883226593463</v>
      </c>
      <c r="FR108" s="1">
        <v>45.4863898911583</v>
      </c>
      <c r="FS108" s="1">
        <v>55.8568149092936</v>
      </c>
      <c r="FT108" s="1">
        <v>79.1173791460069</v>
      </c>
      <c r="FU108" s="1">
        <v>197.122047780077</v>
      </c>
      <c r="FV108" s="1">
        <v>354.202341956053</v>
      </c>
      <c r="FW108" s="1">
        <v>452.511767620453</v>
      </c>
      <c r="FX108" s="1">
        <v>193.175038614427</v>
      </c>
      <c r="FY108" s="1">
        <v>39.3963524015016</v>
      </c>
      <c r="FZ108" s="1">
        <v>36.1004961148908</v>
      </c>
      <c r="GA108" s="1">
        <v>74.1030823455405</v>
      </c>
      <c r="GB108" s="1">
        <v>331.646497412763</v>
      </c>
      <c r="GC108" s="1">
        <v>154.469590390063</v>
      </c>
      <c r="GD108" s="1">
        <v>46.4687103514216</v>
      </c>
      <c r="GE108" s="1">
        <v>259.925646952094</v>
      </c>
      <c r="GF108" s="1">
        <v>68.04862204108</v>
      </c>
      <c r="GG108" s="1">
        <v>373.514309396786</v>
      </c>
      <c r="GH108" s="1">
        <v>278.507228656594</v>
      </c>
      <c r="GI108" s="1">
        <v>61.2420761068193</v>
      </c>
      <c r="GJ108" s="1">
        <v>76.3021397003566</v>
      </c>
      <c r="GK108" s="1">
        <v>70.0700695248673</v>
      </c>
      <c r="GL108" s="1">
        <v>98.4838095165434</v>
      </c>
      <c r="GM108" s="1">
        <v>78.3865311359646</v>
      </c>
      <c r="GN108" s="1">
        <v>160.96186441028</v>
      </c>
      <c r="GO108" s="1">
        <v>96.2211634914962</v>
      </c>
      <c r="GP108" s="1">
        <v>49.4375001816522</v>
      </c>
      <c r="GQ108" s="1">
        <v>37.1560566943449</v>
      </c>
      <c r="GR108" s="1">
        <v>48.1928941260341</v>
      </c>
      <c r="GS108" s="1">
        <v>114.896418795457</v>
      </c>
      <c r="GT108" s="1">
        <v>96.5825449506654</v>
      </c>
      <c r="GU108" s="1">
        <v>81.8039182329052</v>
      </c>
      <c r="GV108" s="1">
        <v>232.93656162108</v>
      </c>
      <c r="GW108" s="1">
        <v>250.15755152973</v>
      </c>
      <c r="GX108" s="1">
        <v>156.075310233312</v>
      </c>
      <c r="GY108" s="1">
        <v>56.9078786826103</v>
      </c>
      <c r="GZ108" s="1">
        <v>62.7337343648351</v>
      </c>
      <c r="HA108" s="1">
        <v>76.8015899073676</v>
      </c>
      <c r="HB108" s="1">
        <v>41.0052418057884</v>
      </c>
      <c r="HC108" s="1">
        <v>283.178809756324</v>
      </c>
      <c r="HD108" s="1">
        <v>24.2574834443765</v>
      </c>
      <c r="HE108" s="1">
        <v>97.877268775621</v>
      </c>
      <c r="HF108" s="1">
        <v>504.128212939004</v>
      </c>
      <c r="HG108" s="1">
        <v>40.4622460989575</v>
      </c>
      <c r="HH108" s="1">
        <v>231.825615708347</v>
      </c>
      <c r="HI108" s="1">
        <v>67.8278353120319</v>
      </c>
      <c r="HJ108" s="1">
        <v>82.6633289991491</v>
      </c>
      <c r="HK108" s="1">
        <v>136.508031056464</v>
      </c>
      <c r="HL108" s="1">
        <v>15.2541743149019</v>
      </c>
      <c r="HM108" s="1">
        <v>17.1859246498102</v>
      </c>
      <c r="HN108" s="1">
        <v>56.8500360054502</v>
      </c>
      <c r="HO108" s="1">
        <v>70.4946544181545</v>
      </c>
      <c r="HP108" s="1">
        <v>76.4453445008664</v>
      </c>
      <c r="HQ108" s="1">
        <v>835.948807489304</v>
      </c>
      <c r="HR108" s="1">
        <v>69.6123376042562</v>
      </c>
      <c r="HS108" s="1">
        <v>112.387704487253</v>
      </c>
      <c r="HT108" s="1">
        <v>60.5745692822736</v>
      </c>
      <c r="HU108" s="1">
        <v>53.4172927572741</v>
      </c>
      <c r="HV108" s="1">
        <v>169.372558947678</v>
      </c>
      <c r="HW108" s="1">
        <v>42.6754842898801</v>
      </c>
      <c r="HX108" s="1">
        <v>83.9391470785422</v>
      </c>
      <c r="HY108" s="1">
        <v>133.030610241577</v>
      </c>
      <c r="HZ108" s="1">
        <v>124.781274989656</v>
      </c>
      <c r="IA108" s="1">
        <v>292.564837219322</v>
      </c>
      <c r="IB108" s="1">
        <v>41.1354943186831</v>
      </c>
      <c r="IC108" s="1">
        <v>105.378970879206</v>
      </c>
      <c r="ID108" s="1">
        <v>84.0371963037634</v>
      </c>
      <c r="IE108" s="1">
        <v>147.464434460965</v>
      </c>
      <c r="IF108" s="1">
        <v>42.7631546764284</v>
      </c>
      <c r="IG108" s="1">
        <v>66.1160092824335</v>
      </c>
      <c r="IH108" s="1">
        <v>119.393759872546</v>
      </c>
      <c r="II108" s="1">
        <v>25.594724509462</v>
      </c>
      <c r="IJ108" s="1">
        <v>95.658874665052</v>
      </c>
      <c r="IK108" s="1">
        <v>267.12001427753</v>
      </c>
      <c r="IL108" s="1">
        <v>99.8958532820578</v>
      </c>
      <c r="IM108" s="1">
        <v>145.381439390683</v>
      </c>
      <c r="IN108" s="1">
        <v>112.23833699765</v>
      </c>
      <c r="IO108" s="1">
        <v>741.24404616583</v>
      </c>
      <c r="IP108" s="1">
        <v>20.4766517184505</v>
      </c>
      <c r="IQ108" s="1">
        <v>95.7965461371455</v>
      </c>
      <c r="IR108" s="1">
        <v>249.894496078716</v>
      </c>
      <c r="IS108" s="1">
        <v>419.028505389608</v>
      </c>
      <c r="IT108" s="1">
        <v>99.9452823672506</v>
      </c>
      <c r="IU108" s="1">
        <v>129.338540938563</v>
      </c>
      <c r="IV108" s="1">
        <v>90.5816488464805</v>
      </c>
      <c r="IW108" s="1">
        <v>76.957011869779</v>
      </c>
      <c r="IX108" s="1">
        <v>229.921628085611</v>
      </c>
      <c r="IY108" s="1">
        <v>137.906337363098</v>
      </c>
      <c r="IZ108" s="1">
        <v>50.2080454040032</v>
      </c>
      <c r="JA108" s="1">
        <v>220.390956690592</v>
      </c>
      <c r="JB108" s="1">
        <v>60.1480863566921</v>
      </c>
      <c r="JC108" s="1">
        <v>102.801445414695</v>
      </c>
      <c r="JD108" s="1">
        <v>332.402414188934</v>
      </c>
      <c r="JE108" s="1">
        <v>72.7900612716357</v>
      </c>
      <c r="JF108" s="1">
        <v>70.7560095528463</v>
      </c>
      <c r="JG108" s="1">
        <v>48.8671144884549</v>
      </c>
      <c r="JH108" s="1">
        <v>240.213485878979</v>
      </c>
      <c r="JI108" s="1">
        <v>73.1655258685021</v>
      </c>
      <c r="JJ108" s="1">
        <v>215.247571088459</v>
      </c>
      <c r="JK108" s="1">
        <v>79.3704919553887</v>
      </c>
      <c r="JL108" s="1">
        <v>16.3589614715199</v>
      </c>
      <c r="JM108" s="1">
        <v>49.0772598931781</v>
      </c>
      <c r="JN108" s="1">
        <v>118.388189556034</v>
      </c>
      <c r="JO108" s="1">
        <v>152.741941101744</v>
      </c>
      <c r="JP108" s="1">
        <v>73.3600672249486</v>
      </c>
      <c r="JQ108" s="1">
        <v>521.676884807252</v>
      </c>
      <c r="JR108" s="1">
        <v>31.6923581671229</v>
      </c>
      <c r="JS108" s="1">
        <v>106.452977431069</v>
      </c>
      <c r="JT108" s="1">
        <v>176.129961369583</v>
      </c>
      <c r="JU108" s="1">
        <v>61.5209937695014</v>
      </c>
      <c r="JV108" s="1">
        <v>161.736862204852</v>
      </c>
      <c r="JW108" s="1">
        <v>69.5349877973434</v>
      </c>
      <c r="JX108" s="1">
        <v>515.026474075655</v>
      </c>
      <c r="JY108" s="1">
        <v>196.922625961</v>
      </c>
      <c r="JZ108" s="1">
        <v>160.375525380646</v>
      </c>
      <c r="KA108" s="1">
        <v>38.9998474421104</v>
      </c>
      <c r="KB108" s="1">
        <v>203.041938801167</v>
      </c>
      <c r="KC108" s="1">
        <v>125.656258292006</v>
      </c>
      <c r="KD108" s="1">
        <v>172.696754360361</v>
      </c>
      <c r="KE108" s="1">
        <v>191.605476742699</v>
      </c>
      <c r="KF108" s="1">
        <v>311.314761933826</v>
      </c>
      <c r="KG108" s="1">
        <v>39.4324316766063</v>
      </c>
      <c r="KH108" s="1">
        <v>32.7202589645182</v>
      </c>
      <c r="KI108" s="1">
        <v>321.722144717262</v>
      </c>
      <c r="KJ108" s="1">
        <v>33.8882420477239</v>
      </c>
      <c r="KK108" s="1">
        <v>36.5590474264962</v>
      </c>
      <c r="KL108" s="1">
        <v>87.0259181043018</v>
      </c>
      <c r="KM108" s="1">
        <v>62.7618547403886</v>
      </c>
      <c r="KN108" s="1">
        <v>44.3039140426055</v>
      </c>
      <c r="KO108" s="1">
        <v>154.53522592171</v>
      </c>
      <c r="KP108" s="1">
        <v>30.0907663253934</v>
      </c>
      <c r="KQ108" s="1">
        <v>47.3129940645204</v>
      </c>
      <c r="KR108" s="1">
        <v>28.9840451482855</v>
      </c>
      <c r="KS108" s="1">
        <v>72.9475440028851</v>
      </c>
      <c r="KT108" s="1">
        <v>62.3724856734144</v>
      </c>
      <c r="KU108" s="1">
        <v>104.409528669833</v>
      </c>
      <c r="KV108" s="1">
        <v>107.163475014037</v>
      </c>
      <c r="KW108" s="1">
        <v>118.301222329244</v>
      </c>
      <c r="KX108" s="1">
        <v>110.875934349546</v>
      </c>
      <c r="KY108" s="1">
        <v>141.670536589356</v>
      </c>
      <c r="KZ108" s="1">
        <v>37.5432106087216</v>
      </c>
      <c r="LA108" s="1">
        <v>62.6136235517245</v>
      </c>
      <c r="LB108" s="1">
        <v>72.0875869516799</v>
      </c>
      <c r="LC108" s="1">
        <v>28.4950645437958</v>
      </c>
      <c r="LD108" s="1">
        <v>28.5154583346005</v>
      </c>
      <c r="LE108" s="1">
        <v>126.832817309161</v>
      </c>
      <c r="LF108" s="1">
        <v>47.0360511567984</v>
      </c>
      <c r="LG108" s="1">
        <v>46.4948024063772</v>
      </c>
      <c r="LH108" s="1">
        <v>32.6360273220156</v>
      </c>
      <c r="LI108" s="1">
        <v>12.0601552491132</v>
      </c>
      <c r="LJ108" s="1">
        <v>100.036904471261</v>
      </c>
      <c r="LK108" s="1">
        <v>195.120427930734</v>
      </c>
      <c r="LL108" s="1">
        <v>23.0273352174306</v>
      </c>
      <c r="LM108" s="1">
        <v>57.5869123662798</v>
      </c>
      <c r="LN108" s="1">
        <v>497.679735914291</v>
      </c>
      <c r="LO108" s="1">
        <v>48.0584329429675</v>
      </c>
      <c r="LP108" s="1">
        <v>105.597813509654</v>
      </c>
      <c r="LQ108" s="1">
        <v>51.9506289809288</v>
      </c>
      <c r="LR108" s="1">
        <v>11.1628572146098</v>
      </c>
      <c r="LS108" s="1">
        <v>30.9061809108994</v>
      </c>
      <c r="LT108" s="1">
        <v>11.4579554622711</v>
      </c>
      <c r="LU108" s="1">
        <v>25.7099379903253</v>
      </c>
      <c r="LV108" s="1">
        <v>22.1187208768635</v>
      </c>
      <c r="LW108" s="1">
        <v>31.9521759733982</v>
      </c>
      <c r="LX108" s="1">
        <v>39.7758086899461</v>
      </c>
      <c r="LZ108" s="1">
        <v>346.611125423707</v>
      </c>
      <c r="MA108" s="1">
        <v>29.5268414764953</v>
      </c>
      <c r="MB108" s="1">
        <v>12.7989698504812</v>
      </c>
      <c r="MC108" s="1">
        <v>11.6726133767598</v>
      </c>
      <c r="MD108" s="1">
        <v>7.26755558124878</v>
      </c>
      <c r="ME108" s="1">
        <v>9.89684251810184</v>
      </c>
      <c r="MF108" s="1">
        <v>14.9413064725907</v>
      </c>
      <c r="MG108" s="1">
        <v>38.780111018093</v>
      </c>
      <c r="MH108" s="1">
        <v>24.5334705297824</v>
      </c>
      <c r="MI108" s="1">
        <v>6.08309524399894</v>
      </c>
      <c r="MJ108" s="1">
        <v>8.88523807979765</v>
      </c>
      <c r="MK108" s="1">
        <v>44.4487904653199</v>
      </c>
      <c r="ML108" s="1">
        <v>18.8104012922142</v>
      </c>
      <c r="MM108" s="1">
        <v>46.3031297096038</v>
      </c>
    </row>
    <row r="109">
      <c r="A109" s="1">
        <v>2022.0</v>
      </c>
      <c r="B109" s="1">
        <v>12.0</v>
      </c>
      <c r="C109" s="1">
        <v>136.866912708722</v>
      </c>
      <c r="D109" s="1">
        <v>149.879312849805</v>
      </c>
      <c r="E109" s="1">
        <v>103.112551436734</v>
      </c>
      <c r="F109" s="1">
        <v>270.449812458427</v>
      </c>
      <c r="G109" s="1">
        <v>336.058333623977</v>
      </c>
      <c r="H109" s="1">
        <v>161.146757781396</v>
      </c>
      <c r="I109" s="1">
        <v>87.7301634654244</v>
      </c>
      <c r="J109" s="1">
        <v>241.417505565082</v>
      </c>
      <c r="K109" s="1">
        <v>193.504761468797</v>
      </c>
      <c r="L109" s="1">
        <v>82.9714632486255</v>
      </c>
      <c r="M109" s="1">
        <v>88.6703020685984</v>
      </c>
      <c r="N109" s="1">
        <v>26.6078664462931</v>
      </c>
      <c r="O109" s="1">
        <v>67.8508929050864</v>
      </c>
      <c r="P109" s="1">
        <v>59.7731399029</v>
      </c>
      <c r="Q109" s="1">
        <v>122.166139862165</v>
      </c>
      <c r="R109" s="1">
        <v>87.4623809087844</v>
      </c>
      <c r="S109" s="1">
        <v>125.708936573139</v>
      </c>
      <c r="T109" s="1">
        <v>105.233260915183</v>
      </c>
      <c r="U109" s="1">
        <v>102.17346433793</v>
      </c>
      <c r="V109" s="1">
        <v>138.380879637481</v>
      </c>
      <c r="W109" s="1">
        <v>256.031890011959</v>
      </c>
      <c r="X109" s="1">
        <v>307.582467122952</v>
      </c>
      <c r="Y109" s="1">
        <v>199.189459576063</v>
      </c>
      <c r="Z109" s="1">
        <v>88.2102381388346</v>
      </c>
      <c r="AA109" s="1">
        <v>298.714781830234</v>
      </c>
      <c r="AB109" s="1">
        <v>42.2149736848588</v>
      </c>
      <c r="AC109" s="1">
        <v>297.863423226836</v>
      </c>
      <c r="AD109" s="1">
        <v>38.3025140280608</v>
      </c>
      <c r="AE109" s="1">
        <v>95.7733330499558</v>
      </c>
      <c r="AF109" s="1">
        <v>154.148385048043</v>
      </c>
      <c r="AG109" s="1">
        <v>177.217023808079</v>
      </c>
      <c r="AH109" s="1">
        <v>146.754595289915</v>
      </c>
      <c r="AI109" s="2">
        <v>2445.08808244978</v>
      </c>
      <c r="AJ109" s="1">
        <v>185.073333013625</v>
      </c>
      <c r="AK109" s="1">
        <v>31.2665270809894</v>
      </c>
      <c r="AL109" s="1">
        <v>48.5153861845545</v>
      </c>
      <c r="AM109" s="1">
        <v>74.4256750549964</v>
      </c>
      <c r="AN109" s="1">
        <v>243.113597749117</v>
      </c>
      <c r="AO109" s="1">
        <v>23.853803078007</v>
      </c>
      <c r="AP109" s="1">
        <v>66.2902862998765</v>
      </c>
      <c r="AQ109" s="1">
        <v>286.789999099005</v>
      </c>
      <c r="AR109" s="1">
        <v>41.6462275738519</v>
      </c>
      <c r="AS109" s="2">
        <v>1982.47650075687</v>
      </c>
      <c r="AT109" s="1">
        <v>670.482587785838</v>
      </c>
      <c r="AU109" s="1">
        <v>69.3401235562423</v>
      </c>
      <c r="AV109" s="1">
        <v>307.328095209031</v>
      </c>
      <c r="AW109" s="1">
        <v>46.1354761577788</v>
      </c>
      <c r="AX109" s="1">
        <v>35.0574464413746</v>
      </c>
      <c r="AY109" s="1">
        <v>59.0650809285423</v>
      </c>
      <c r="AZ109" s="1">
        <v>41.6128806921077</v>
      </c>
      <c r="BA109" s="1">
        <v>34.6553006960045</v>
      </c>
      <c r="BB109" s="1">
        <v>75.6100198811582</v>
      </c>
      <c r="BC109" s="1">
        <v>225.844778086684</v>
      </c>
      <c r="BD109" s="1">
        <v>210.571613585357</v>
      </c>
      <c r="BE109" s="1">
        <v>76.9578574044364</v>
      </c>
      <c r="BF109" s="1">
        <v>122.28828960354</v>
      </c>
      <c r="BG109" s="1">
        <v>8.67452388718015</v>
      </c>
      <c r="BH109" s="1">
        <v>91.4540130185368</v>
      </c>
      <c r="BI109" s="1">
        <v>89.733649698097</v>
      </c>
      <c r="BJ109" s="1">
        <v>319.971028934449</v>
      </c>
      <c r="BK109" s="1">
        <v>99.5125359492833</v>
      </c>
      <c r="BL109" s="1">
        <v>74.3166250522476</v>
      </c>
      <c r="BM109" s="1">
        <v>137.124360271716</v>
      </c>
      <c r="BN109" s="1">
        <v>32.8322446772368</v>
      </c>
      <c r="BO109" s="1">
        <v>155.19824531347</v>
      </c>
      <c r="BP109" s="1">
        <v>29.735790570577</v>
      </c>
      <c r="BQ109" s="1">
        <v>230.106346232608</v>
      </c>
      <c r="BR109" s="1">
        <v>58.4666332998326</v>
      </c>
      <c r="BS109" s="1">
        <v>28.8929647660174</v>
      </c>
      <c r="BT109" s="1">
        <v>89.6549423290527</v>
      </c>
      <c r="BU109" s="1">
        <v>107.803238273153</v>
      </c>
      <c r="BV109" s="1">
        <v>456.942881782432</v>
      </c>
      <c r="BW109" s="1">
        <v>52.1722973817941</v>
      </c>
      <c r="BX109" s="1">
        <v>131.75551752331</v>
      </c>
      <c r="BY109" s="1">
        <v>45.1385350534354</v>
      </c>
      <c r="BZ109" s="1">
        <v>30.6895844346646</v>
      </c>
      <c r="CA109" s="1">
        <v>107.704021640174</v>
      </c>
      <c r="CB109" s="1">
        <v>55.9977222383452</v>
      </c>
      <c r="CC109" s="1">
        <v>90.0327330825218</v>
      </c>
      <c r="CD109" s="1">
        <v>161.179976630642</v>
      </c>
      <c r="CE109" s="1">
        <v>53.9204063482258</v>
      </c>
      <c r="CF109" s="1">
        <v>33.3239448615009</v>
      </c>
      <c r="CG109" s="1">
        <v>423.171626629177</v>
      </c>
      <c r="CH109" s="1">
        <v>95.7996389444523</v>
      </c>
      <c r="CI109" s="1">
        <v>235.064715896891</v>
      </c>
      <c r="CJ109" s="1">
        <v>145.028987386514</v>
      </c>
      <c r="CK109" s="1">
        <v>85.9802693011898</v>
      </c>
      <c r="CL109" s="1">
        <v>234.002706265415</v>
      </c>
      <c r="CM109" s="1">
        <v>89.8643719456165</v>
      </c>
      <c r="CN109" s="1">
        <v>143.902856735956</v>
      </c>
      <c r="CO109" s="1">
        <v>133.876227109161</v>
      </c>
      <c r="CP109" s="1">
        <v>131.067877011341</v>
      </c>
      <c r="CQ109" s="1">
        <v>108.824891901578</v>
      </c>
      <c r="CR109" s="1">
        <v>93.3862917164414</v>
      </c>
      <c r="CS109" s="1">
        <v>73.716190519787</v>
      </c>
      <c r="CT109" s="1">
        <v>56.6915360496892</v>
      </c>
      <c r="CU109" s="1">
        <v>123.09110310712</v>
      </c>
      <c r="CV109" s="1">
        <v>40.6800396756699</v>
      </c>
      <c r="CW109" s="1">
        <v>143.755942389173</v>
      </c>
      <c r="CX109" s="1">
        <v>90.1384141632402</v>
      </c>
      <c r="CY109" s="1">
        <v>193.715512974438</v>
      </c>
      <c r="CZ109" s="1">
        <v>59.6135958969715</v>
      </c>
      <c r="DA109" s="1">
        <v>232.169231633856</v>
      </c>
      <c r="DB109" s="1">
        <v>77.6844007648349</v>
      </c>
      <c r="DC109" s="1">
        <v>91.6785111628488</v>
      </c>
      <c r="DD109" s="1">
        <v>118.15982630296</v>
      </c>
      <c r="DE109" s="1">
        <v>56.0356619905542</v>
      </c>
      <c r="DF109" s="1">
        <v>76.892815655141</v>
      </c>
      <c r="DG109" s="1">
        <v>153.633949235236</v>
      </c>
      <c r="DH109" s="1">
        <v>52.140406964983</v>
      </c>
      <c r="DI109" s="1">
        <v>74.279285975865</v>
      </c>
      <c r="DJ109" s="1">
        <v>39.2286768557914</v>
      </c>
      <c r="DK109" s="1">
        <v>106.726818553538</v>
      </c>
      <c r="DL109" s="1">
        <v>91.7052379789807</v>
      </c>
      <c r="DM109" s="1">
        <v>10.6087101269663</v>
      </c>
      <c r="DN109" s="1">
        <v>46.6452262719893</v>
      </c>
      <c r="DO109" s="1">
        <v>37.5201920611588</v>
      </c>
      <c r="DP109" s="1">
        <v>167.064459726129</v>
      </c>
      <c r="DQ109" s="1">
        <v>38.3446879671719</v>
      </c>
      <c r="DR109" s="1">
        <v>147.03023710705</v>
      </c>
      <c r="DS109" s="1">
        <v>65.7543654863</v>
      </c>
      <c r="DT109" s="1">
        <v>29.857171525745</v>
      </c>
      <c r="DU109" s="1">
        <v>117.905042000168</v>
      </c>
      <c r="DV109" s="1">
        <v>30.0692146427737</v>
      </c>
      <c r="DW109" s="1">
        <v>236.71154317137</v>
      </c>
      <c r="DX109" s="1">
        <v>50.9280693939986</v>
      </c>
      <c r="DY109" s="1">
        <v>80.0190289159797</v>
      </c>
      <c r="DZ109" s="1">
        <v>79.6472450604357</v>
      </c>
      <c r="EA109" s="1">
        <v>30.6854783357004</v>
      </c>
      <c r="EB109" s="1">
        <v>35.9344160075492</v>
      </c>
      <c r="EC109" s="1">
        <v>92.1566392520696</v>
      </c>
      <c r="ED109" s="1">
        <v>170.015985618175</v>
      </c>
      <c r="EE109" s="1">
        <v>88.789706884763</v>
      </c>
      <c r="EF109" s="1">
        <v>337.199240550552</v>
      </c>
      <c r="EG109" s="1">
        <v>565.720406197002</v>
      </c>
      <c r="EH109" s="1">
        <v>35.6317739472049</v>
      </c>
      <c r="EI109" s="1">
        <v>54.1009046019318</v>
      </c>
      <c r="EJ109" s="1">
        <v>12.895723613393</v>
      </c>
      <c r="EK109" s="1">
        <v>305.609673529557</v>
      </c>
      <c r="EL109" s="1">
        <v>134.188732640343</v>
      </c>
      <c r="EM109" s="1">
        <v>72.1972102444696</v>
      </c>
      <c r="EN109" s="1">
        <v>204.779980647779</v>
      </c>
      <c r="EO109" s="1">
        <v>25.8064572129992</v>
      </c>
      <c r="EP109" s="1">
        <v>43.0732386357828</v>
      </c>
      <c r="EQ109" s="1">
        <v>15.2287553138501</v>
      </c>
      <c r="ER109" s="1">
        <v>223.97457814408</v>
      </c>
      <c r="ES109" s="1">
        <v>514.429845651191</v>
      </c>
      <c r="ET109" s="1">
        <v>133.062561709708</v>
      </c>
      <c r="EU109" s="1">
        <v>100.943813551917</v>
      </c>
      <c r="EV109" s="1">
        <v>98.4159514917416</v>
      </c>
      <c r="EW109" s="1">
        <v>26.5899594510416</v>
      </c>
      <c r="EX109" s="1">
        <v>390.137265829171</v>
      </c>
      <c r="EY109" s="1">
        <v>32.5211742026489</v>
      </c>
      <c r="EZ109" s="1">
        <v>30.4639423952937</v>
      </c>
      <c r="FA109" s="1">
        <v>52.9205891939209</v>
      </c>
      <c r="FB109" s="1">
        <v>48.9024392535535</v>
      </c>
      <c r="FC109" s="1">
        <v>268.25571332659</v>
      </c>
      <c r="FD109" s="1">
        <v>211.069936302362</v>
      </c>
      <c r="FE109" s="1">
        <v>16.8220568202082</v>
      </c>
      <c r="FF109" s="1">
        <v>62.1560613491255</v>
      </c>
      <c r="FG109" s="1">
        <v>166.903115196869</v>
      </c>
      <c r="FH109" s="1">
        <v>30.5195741184498</v>
      </c>
      <c r="FI109" s="1">
        <v>124.939863152691</v>
      </c>
      <c r="FJ109" s="1">
        <v>63.4321223678803</v>
      </c>
      <c r="FK109" s="1">
        <v>15.3470535921233</v>
      </c>
      <c r="FL109" s="1">
        <v>19.554362504145</v>
      </c>
      <c r="FM109" s="1">
        <v>378.662456567497</v>
      </c>
      <c r="FN109" s="1">
        <v>126.926883819062</v>
      </c>
      <c r="FO109" s="1">
        <v>16.009533475247</v>
      </c>
      <c r="FP109" s="1">
        <v>63.2599996839251</v>
      </c>
      <c r="FQ109" s="1">
        <v>59.8065480590202</v>
      </c>
      <c r="FR109" s="1">
        <v>43.6501078130197</v>
      </c>
      <c r="FS109" s="1">
        <v>56.5550605932346</v>
      </c>
      <c r="FT109" s="1">
        <v>84.5260995316795</v>
      </c>
      <c r="FU109" s="1">
        <v>194.836796346641</v>
      </c>
      <c r="FV109" s="1">
        <v>359.800356241627</v>
      </c>
      <c r="FW109" s="1">
        <v>459.872025628975</v>
      </c>
      <c r="FX109" s="1">
        <v>196.256495502063</v>
      </c>
      <c r="FY109" s="1">
        <v>39.6851708855489</v>
      </c>
      <c r="FZ109" s="1">
        <v>35.2179206652042</v>
      </c>
      <c r="GA109" s="1">
        <v>74.0501047454523</v>
      </c>
      <c r="GB109" s="1">
        <v>344.735915590288</v>
      </c>
      <c r="GC109" s="1">
        <v>152.584533005029</v>
      </c>
      <c r="GD109" s="1">
        <v>46.776515001853</v>
      </c>
      <c r="GE109" s="1">
        <v>257.776007378739</v>
      </c>
      <c r="GF109" s="1">
        <v>70.5985360896704</v>
      </c>
      <c r="GG109" s="1">
        <v>373.955737061608</v>
      </c>
      <c r="GH109" s="1">
        <v>282.187743882527</v>
      </c>
      <c r="GI109" s="1">
        <v>63.5234994260816</v>
      </c>
      <c r="GJ109" s="1">
        <v>73.0842920018628</v>
      </c>
      <c r="GK109" s="1">
        <v>68.674149857534</v>
      </c>
      <c r="GL109" s="1">
        <v>98.8157139732724</v>
      </c>
      <c r="GM109" s="1">
        <v>80.7060372823166</v>
      </c>
      <c r="GN109" s="1">
        <v>164.277993054786</v>
      </c>
      <c r="GO109" s="1">
        <v>94.1195922384636</v>
      </c>
      <c r="GP109" s="1">
        <v>50.7170239403134</v>
      </c>
      <c r="GQ109" s="1">
        <v>38.7262242977189</v>
      </c>
      <c r="GR109" s="1">
        <v>43.748062459</v>
      </c>
      <c r="GS109" s="1">
        <v>108.206068361299</v>
      </c>
      <c r="GT109" s="1">
        <v>104.20560694586</v>
      </c>
      <c r="GU109" s="1">
        <v>81.8222741776649</v>
      </c>
      <c r="GV109" s="1">
        <v>241.76311064172</v>
      </c>
      <c r="GW109" s="1">
        <v>256.075476754378</v>
      </c>
      <c r="GX109" s="1">
        <v>138.725536755596</v>
      </c>
      <c r="GY109" s="1">
        <v>51.905708997443</v>
      </c>
      <c r="GZ109" s="1">
        <v>61.5491409080113</v>
      </c>
      <c r="HA109" s="1">
        <v>80.1584885991426</v>
      </c>
      <c r="HB109" s="1">
        <v>44.222859169251</v>
      </c>
      <c r="HC109" s="1">
        <v>301.875713530041</v>
      </c>
      <c r="HD109" s="1">
        <v>25.6591421501066</v>
      </c>
      <c r="HE109" s="1">
        <v>108.264277209025</v>
      </c>
      <c r="HF109" s="1">
        <v>518.218940931446</v>
      </c>
      <c r="HG109" s="1">
        <v>31.6092399435711</v>
      </c>
      <c r="HH109" s="1">
        <v>237.275180855499</v>
      </c>
      <c r="HI109" s="1">
        <v>58.9702279346258</v>
      </c>
      <c r="HJ109" s="1">
        <v>82.4226387331991</v>
      </c>
      <c r="HK109" s="1">
        <v>138.016013223662</v>
      </c>
      <c r="HL109" s="1">
        <v>16.2233188653987</v>
      </c>
      <c r="HM109" s="1">
        <v>17.895102402842</v>
      </c>
      <c r="HN109" s="1">
        <v>58.6049470025094</v>
      </c>
      <c r="HO109" s="1">
        <v>73.4036328036996</v>
      </c>
      <c r="HP109" s="1">
        <v>78.4945516763753</v>
      </c>
      <c r="HQ109" s="1">
        <v>832.760949997675</v>
      </c>
      <c r="HR109" s="1">
        <v>62.3311899314209</v>
      </c>
      <c r="HS109" s="1">
        <v>111.854148736985</v>
      </c>
      <c r="HT109" s="1">
        <v>61.3418223823118</v>
      </c>
      <c r="HU109" s="1">
        <v>56.3049186952893</v>
      </c>
      <c r="HV109" s="1">
        <v>172.059951630427</v>
      </c>
      <c r="HW109" s="1">
        <v>45.72030665125</v>
      </c>
      <c r="HX109" s="1">
        <v>81.4866029522686</v>
      </c>
      <c r="HY109" s="1">
        <v>142.958430491817</v>
      </c>
      <c r="HZ109" s="1">
        <v>125.874817124239</v>
      </c>
      <c r="IA109" s="1">
        <v>284.079657687128</v>
      </c>
      <c r="IB109" s="1">
        <v>44.3771489556162</v>
      </c>
      <c r="IC109" s="1">
        <v>108.196658064567</v>
      </c>
      <c r="ID109" s="1">
        <v>90.9697954584768</v>
      </c>
      <c r="IE109" s="1">
        <v>141.278029889612</v>
      </c>
      <c r="IF109" s="1">
        <v>43.6742366687061</v>
      </c>
      <c r="IG109" s="1">
        <v>71.1206684482308</v>
      </c>
      <c r="IH109" s="1">
        <v>124.475137485765</v>
      </c>
      <c r="II109" s="1">
        <v>27.2164568197236</v>
      </c>
      <c r="IJ109" s="1">
        <v>91.8667161773254</v>
      </c>
      <c r="IK109" s="1">
        <v>266.950718851528</v>
      </c>
      <c r="IL109" s="1">
        <v>95.8259112775075</v>
      </c>
      <c r="IM109" s="1">
        <v>146.467722012458</v>
      </c>
      <c r="IN109" s="1">
        <v>111.516900281084</v>
      </c>
      <c r="IO109" s="1">
        <v>738.54095023019</v>
      </c>
      <c r="IP109" s="1">
        <v>19.6203044937916</v>
      </c>
      <c r="IQ109" s="1">
        <v>102.689926085146</v>
      </c>
      <c r="IR109" s="1">
        <v>250.273652882993</v>
      </c>
      <c r="IS109" s="1">
        <v>427.769069010035</v>
      </c>
      <c r="IT109" s="1">
        <v>113.342703649127</v>
      </c>
      <c r="IU109" s="1">
        <v>130.149488771639</v>
      </c>
      <c r="IV109" s="1">
        <v>96.100054483428</v>
      </c>
      <c r="IW109" s="1">
        <v>77.933500434029</v>
      </c>
      <c r="IX109" s="1">
        <v>242.298345420423</v>
      </c>
      <c r="IY109" s="1">
        <v>145.849263064037</v>
      </c>
      <c r="IZ109" s="1">
        <v>49.03177728507</v>
      </c>
      <c r="JA109" s="1">
        <v>220.60522838507</v>
      </c>
      <c r="JB109" s="1">
        <v>64.7420144037136</v>
      </c>
      <c r="JC109" s="1">
        <v>104.691067701179</v>
      </c>
      <c r="JD109" s="1">
        <v>338.20881797791</v>
      </c>
      <c r="JE109" s="1">
        <v>75.0299360693743</v>
      </c>
      <c r="JF109" s="1">
        <v>72.2208506425869</v>
      </c>
      <c r="JG109" s="1">
        <v>48.5347933474655</v>
      </c>
      <c r="JH109" s="1">
        <v>233.156165976071</v>
      </c>
      <c r="JI109" s="1">
        <v>71.8805595726035</v>
      </c>
      <c r="JJ109" s="1">
        <v>237.656904771856</v>
      </c>
      <c r="JK109" s="1">
        <v>76.0113954373418</v>
      </c>
      <c r="JL109" s="1">
        <v>16.2712036512657</v>
      </c>
      <c r="JM109" s="1">
        <v>49.5199551271251</v>
      </c>
      <c r="JN109" s="1">
        <v>115.796823050832</v>
      </c>
      <c r="JO109" s="1">
        <v>141.25892751967</v>
      </c>
      <c r="JP109" s="1">
        <v>76.6892554272282</v>
      </c>
      <c r="JQ109" s="1">
        <v>548.728688384374</v>
      </c>
      <c r="JR109" s="1">
        <v>34.9119730334499</v>
      </c>
      <c r="JS109" s="1">
        <v>105.932724494099</v>
      </c>
      <c r="JT109" s="1">
        <v>179.755236941187</v>
      </c>
      <c r="JU109" s="1">
        <v>58.7347485373005</v>
      </c>
      <c r="JV109" s="1">
        <v>161.222175238925</v>
      </c>
      <c r="JW109" s="1">
        <v>71.0079270570231</v>
      </c>
      <c r="JX109" s="1">
        <v>518.1023623666</v>
      </c>
      <c r="JY109" s="1">
        <v>201.130529591954</v>
      </c>
      <c r="JZ109" s="1">
        <v>164.485760812573</v>
      </c>
      <c r="KA109" s="1">
        <v>38.8935594047899</v>
      </c>
      <c r="KB109" s="1">
        <v>206.100697269234</v>
      </c>
      <c r="KC109" s="1">
        <v>115.17601772974</v>
      </c>
      <c r="KD109" s="1">
        <v>176.440059138884</v>
      </c>
      <c r="KE109" s="1">
        <v>201.152620224726</v>
      </c>
      <c r="KF109" s="1">
        <v>304.174046107701</v>
      </c>
      <c r="KG109" s="1">
        <v>41.7918794557858</v>
      </c>
      <c r="KH109" s="1">
        <v>32.5155238974172</v>
      </c>
      <c r="KI109" s="1">
        <v>342.573569161551</v>
      </c>
      <c r="KJ109" s="1">
        <v>34.2906274645018</v>
      </c>
      <c r="KK109" s="1">
        <v>33.315476054237</v>
      </c>
      <c r="KL109" s="1">
        <v>88.9611657436484</v>
      </c>
      <c r="KM109" s="1">
        <v>62.8375167397341</v>
      </c>
      <c r="KN109" s="1">
        <v>40.0575258389655</v>
      </c>
      <c r="KO109" s="1">
        <v>157.864034860395</v>
      </c>
      <c r="KP109" s="1">
        <v>30.087118369007</v>
      </c>
      <c r="KQ109" s="1">
        <v>47.4387454304142</v>
      </c>
      <c r="KR109" s="1">
        <v>29.1270719691228</v>
      </c>
      <c r="KS109" s="1">
        <v>82.4212637755805</v>
      </c>
      <c r="KT109" s="1">
        <v>64.9988335092608</v>
      </c>
      <c r="KU109" s="1">
        <v>100.096042835007</v>
      </c>
      <c r="KV109" s="1">
        <v>108.655942113681</v>
      </c>
      <c r="KW109" s="1">
        <v>124.611913989724</v>
      </c>
      <c r="KX109" s="1">
        <v>123.257379319597</v>
      </c>
      <c r="KY109" s="1">
        <v>146.264753251071</v>
      </c>
      <c r="KZ109" s="1">
        <v>38.365121664383</v>
      </c>
      <c r="LA109" s="1">
        <v>58.6327492203114</v>
      </c>
      <c r="LB109" s="1">
        <v>70.0676963258704</v>
      </c>
      <c r="LC109" s="1">
        <v>25.964990556983</v>
      </c>
      <c r="LD109" s="1">
        <v>29.7041068192443</v>
      </c>
      <c r="LE109" s="1">
        <v>126.356485990486</v>
      </c>
      <c r="LF109" s="1">
        <v>44.2165393855136</v>
      </c>
      <c r="LG109" s="1">
        <v>49.0848535472914</v>
      </c>
      <c r="LH109" s="1">
        <v>27.9760861300733</v>
      </c>
      <c r="LI109" s="1">
        <v>12.1014068448024</v>
      </c>
      <c r="LJ109" s="1">
        <v>101.1145241147</v>
      </c>
      <c r="LK109" s="1">
        <v>195.884162921654</v>
      </c>
      <c r="LL109" s="1">
        <v>21.1544346288868</v>
      </c>
      <c r="LM109" s="1">
        <v>71.1300730170056</v>
      </c>
      <c r="LN109" s="1">
        <v>504.651524873279</v>
      </c>
      <c r="LO109" s="1">
        <v>52.6957737988895</v>
      </c>
      <c r="LP109" s="1">
        <v>117.300016484697</v>
      </c>
      <c r="LQ109" s="1">
        <v>51.3603978228663</v>
      </c>
      <c r="LR109" s="1">
        <v>10.1873809496562</v>
      </c>
      <c r="LS109" s="1">
        <v>29.9592982096693</v>
      </c>
      <c r="LT109" s="1">
        <v>11.7209926369366</v>
      </c>
      <c r="LU109" s="1">
        <v>23.3633387078362</v>
      </c>
      <c r="LV109" s="1">
        <v>20.0418118601343</v>
      </c>
      <c r="LW109" s="1">
        <v>30.2483961575061</v>
      </c>
      <c r="LX109" s="1">
        <v>38.060239400578</v>
      </c>
      <c r="LZ109" s="1">
        <v>346.197714625201</v>
      </c>
      <c r="MA109" s="1">
        <v>29.0450967647602</v>
      </c>
      <c r="MB109" s="1">
        <v>13.0546879364326</v>
      </c>
      <c r="MC109" s="1">
        <v>11.7224523638417</v>
      </c>
      <c r="MD109" s="1">
        <v>7.23822230117101</v>
      </c>
      <c r="ME109" s="1">
        <v>10.0824562579635</v>
      </c>
      <c r="MF109" s="1">
        <v>15.8284414338818</v>
      </c>
      <c r="MG109" s="1">
        <v>38.0908130104685</v>
      </c>
      <c r="MH109" s="1">
        <v>22.1993513390097</v>
      </c>
      <c r="MI109" s="1">
        <v>5.37904762086414</v>
      </c>
      <c r="MJ109" s="1">
        <v>9.86976189840408</v>
      </c>
      <c r="MK109" s="1">
        <v>42.4820970274642</v>
      </c>
      <c r="ML109" s="1">
        <v>16.0463244308925</v>
      </c>
      <c r="MM109" s="1">
        <v>43.7320311605915</v>
      </c>
    </row>
    <row r="110">
      <c r="A110" s="1">
        <v>2023.0</v>
      </c>
      <c r="B110" s="1">
        <v>1.0</v>
      </c>
      <c r="C110" s="1">
        <v>134.042915310334</v>
      </c>
      <c r="D110" s="1">
        <v>142.198514344521</v>
      </c>
      <c r="E110" s="1">
        <v>107.213872983999</v>
      </c>
      <c r="F110" s="1">
        <v>267.612507709427</v>
      </c>
      <c r="G110" s="1">
        <v>348.769003295898</v>
      </c>
      <c r="H110" s="1">
        <v>161.331785427946</v>
      </c>
      <c r="I110" s="1">
        <v>81.023290015254</v>
      </c>
      <c r="J110" s="1">
        <v>225.499753838561</v>
      </c>
      <c r="K110" s="1">
        <v>198.940250015259</v>
      </c>
      <c r="L110" s="1">
        <v>82.3497872689733</v>
      </c>
      <c r="M110" s="1">
        <v>87.0578656105291</v>
      </c>
      <c r="N110" s="1">
        <v>25.2743260979624</v>
      </c>
      <c r="O110" s="1">
        <v>69.0817320089701</v>
      </c>
      <c r="P110" s="1">
        <v>60.5221764832328</v>
      </c>
      <c r="Q110" s="1">
        <v>123.679133154914</v>
      </c>
      <c r="R110" s="1">
        <v>87.2714998245239</v>
      </c>
      <c r="S110" s="1">
        <v>126.64986533494</v>
      </c>
      <c r="T110" s="1">
        <v>108.963051332642</v>
      </c>
      <c r="U110" s="1">
        <v>106.061323093533</v>
      </c>
      <c r="V110" s="1">
        <v>140.930166382966</v>
      </c>
      <c r="W110" s="1">
        <v>247.933974855632</v>
      </c>
      <c r="X110" s="1">
        <v>320.374094317613</v>
      </c>
      <c r="Y110" s="1">
        <v>207.08358806347</v>
      </c>
      <c r="Z110" s="1">
        <v>93.8377498626709</v>
      </c>
      <c r="AA110" s="1">
        <v>309.465165205886</v>
      </c>
      <c r="AB110" s="1">
        <v>41.4140062653709</v>
      </c>
      <c r="AC110" s="1">
        <v>293.995747980938</v>
      </c>
      <c r="AD110" s="1">
        <v>38.6416316895754</v>
      </c>
      <c r="AE110" s="1">
        <v>102.213749885559</v>
      </c>
      <c r="AF110" s="1">
        <v>157.027384153918</v>
      </c>
      <c r="AG110" s="1">
        <v>182.492131357755</v>
      </c>
      <c r="AH110" s="1">
        <v>150.955935807676</v>
      </c>
      <c r="AI110" s="2">
        <v>2393.47225341797</v>
      </c>
      <c r="AJ110" s="1">
        <v>208.265999984741</v>
      </c>
      <c r="AK110" s="1">
        <v>32.4912786225224</v>
      </c>
      <c r="AL110" s="1">
        <v>43.7354234582067</v>
      </c>
      <c r="AM110" s="1">
        <v>76.4400771883909</v>
      </c>
      <c r="AN110" s="1">
        <v>245.714321386562</v>
      </c>
      <c r="AO110" s="1">
        <v>26.5618838142283</v>
      </c>
      <c r="AP110" s="1">
        <v>64.071168830382</v>
      </c>
      <c r="AQ110" s="1">
        <v>284.082748413086</v>
      </c>
      <c r="AR110" s="1">
        <v>45.58178496672</v>
      </c>
      <c r="AS110" s="2">
        <v>2263.13943550083</v>
      </c>
      <c r="AT110" s="1">
        <v>705.330711937513</v>
      </c>
      <c r="AU110" s="1">
        <v>66.3597376137657</v>
      </c>
      <c r="AV110" s="1">
        <v>312.691247558594</v>
      </c>
      <c r="AW110" s="1">
        <v>45.9979998588562</v>
      </c>
      <c r="AX110" s="1">
        <v>37.6111162869188</v>
      </c>
      <c r="AY110" s="1">
        <v>61.5293167048872</v>
      </c>
      <c r="AZ110" s="1">
        <v>45.6195482337172</v>
      </c>
      <c r="BA110" s="1">
        <v>35.0610633767441</v>
      </c>
      <c r="BB110" s="1">
        <v>73.5990649957473</v>
      </c>
      <c r="BC110" s="1">
        <v>242.669471886724</v>
      </c>
      <c r="BD110" s="1">
        <v>218.225967213088</v>
      </c>
      <c r="BE110" s="1">
        <v>82.9394998550415</v>
      </c>
      <c r="BF110" s="1">
        <v>130.123478643627</v>
      </c>
      <c r="BG110" s="1">
        <v>10.0455000042915</v>
      </c>
      <c r="BH110" s="1">
        <v>80.7520921749438</v>
      </c>
      <c r="BI110" s="1">
        <v>89.3218354255748</v>
      </c>
      <c r="BJ110" s="1">
        <v>299.92201200131</v>
      </c>
      <c r="BK110" s="1">
        <v>101.022961051273</v>
      </c>
      <c r="BL110" s="1">
        <v>72.9322306379568</v>
      </c>
      <c r="BM110" s="1">
        <v>133.878354264566</v>
      </c>
      <c r="BN110" s="1">
        <v>36.2593328267828</v>
      </c>
      <c r="BO110" s="1">
        <v>158.97193011744</v>
      </c>
      <c r="BP110" s="1">
        <v>30.1668700695038</v>
      </c>
      <c r="BQ110" s="1">
        <v>232.478809155381</v>
      </c>
      <c r="BR110" s="1">
        <v>59.1572610432485</v>
      </c>
      <c r="BS110" s="1">
        <v>28.5633818169164</v>
      </c>
      <c r="BT110" s="1">
        <v>99.5186585587852</v>
      </c>
      <c r="BU110" s="1">
        <v>111.988559787445</v>
      </c>
      <c r="BV110" s="1">
        <v>465.01510605206</v>
      </c>
      <c r="BW110" s="1">
        <v>50.3844410575929</v>
      </c>
      <c r="BX110" s="1">
        <v>148.974415591735</v>
      </c>
      <c r="BY110" s="1">
        <v>45.1430653071356</v>
      </c>
      <c r="BZ110" s="1">
        <v>30.6820115874548</v>
      </c>
      <c r="CA110" s="1">
        <v>104.503995369644</v>
      </c>
      <c r="CB110" s="1">
        <v>60.0946362204024</v>
      </c>
      <c r="CC110" s="1">
        <v>82.0580220089662</v>
      </c>
      <c r="CD110" s="1">
        <v>164.012808242791</v>
      </c>
      <c r="CE110" s="1">
        <v>56.2491593202981</v>
      </c>
      <c r="CF110" s="1">
        <v>37.0404069615752</v>
      </c>
      <c r="CG110" s="1">
        <v>411.860409056971</v>
      </c>
      <c r="CH110" s="1">
        <v>101.570410788286</v>
      </c>
      <c r="CI110" s="1">
        <v>227.337306862438</v>
      </c>
      <c r="CJ110" s="1">
        <v>142.821383974692</v>
      </c>
      <c r="CK110" s="1">
        <v>92.7437403661602</v>
      </c>
      <c r="CL110" s="1">
        <v>234.486021982965</v>
      </c>
      <c r="CM110" s="1">
        <v>98.789341197173</v>
      </c>
      <c r="CN110" s="1">
        <v>146.363999176025</v>
      </c>
      <c r="CO110" s="1">
        <v>137.307948236786</v>
      </c>
      <c r="CP110" s="1">
        <v>137.097321048851</v>
      </c>
      <c r="CQ110" s="1">
        <v>108.459285185184</v>
      </c>
      <c r="CR110" s="1">
        <v>94.9606428330112</v>
      </c>
      <c r="CS110" s="1">
        <v>79.0742502212524</v>
      </c>
      <c r="CT110" s="1">
        <v>57.3533139704903</v>
      </c>
      <c r="CU110" s="1">
        <v>124.371916712221</v>
      </c>
      <c r="CV110" s="1">
        <v>44.2059041364611</v>
      </c>
      <c r="CW110" s="1">
        <v>147.986932501057</v>
      </c>
      <c r="CX110" s="1">
        <v>89.0871765415706</v>
      </c>
      <c r="CY110" s="1">
        <v>209.936399497278</v>
      </c>
      <c r="CZ110" s="1">
        <v>61.7909597678935</v>
      </c>
      <c r="DA110" s="1">
        <v>256.38121861499</v>
      </c>
      <c r="DB110" s="1">
        <v>82.3016074943205</v>
      </c>
      <c r="DC110" s="1">
        <v>89.0732908302568</v>
      </c>
      <c r="DD110" s="1">
        <v>120.063769899161</v>
      </c>
      <c r="DE110" s="1">
        <v>55.9712774766888</v>
      </c>
      <c r="DF110" s="1">
        <v>75.9411811631114</v>
      </c>
      <c r="DG110" s="1">
        <v>155.354398495262</v>
      </c>
      <c r="DH110" s="1">
        <v>48.6334478969895</v>
      </c>
      <c r="DI110" s="1">
        <v>77.4172496795655</v>
      </c>
      <c r="DJ110" s="1">
        <v>39.552356588339</v>
      </c>
      <c r="DK110" s="1">
        <v>105.084064199344</v>
      </c>
      <c r="DL110" s="1">
        <v>104.537750244141</v>
      </c>
      <c r="DM110" s="1">
        <v>10.7035686949858</v>
      </c>
      <c r="DN110" s="1">
        <v>45.9913498325549</v>
      </c>
      <c r="DO110" s="1">
        <v>42.2707821018513</v>
      </c>
      <c r="DP110" s="1">
        <v>179.347443966556</v>
      </c>
      <c r="DQ110" s="1">
        <v>38.5828198852688</v>
      </c>
      <c r="DR110" s="1">
        <v>145.007000732422</v>
      </c>
      <c r="DS110" s="1">
        <v>67.6142367215153</v>
      </c>
      <c r="DT110" s="1">
        <v>31.6704860818574</v>
      </c>
      <c r="DU110" s="1">
        <v>119.626607256381</v>
      </c>
      <c r="DV110" s="1">
        <v>31.1665415840856</v>
      </c>
      <c r="DW110" s="1">
        <v>227.868246018336</v>
      </c>
      <c r="DX110" s="1">
        <v>60.7757660718517</v>
      </c>
      <c r="DY110" s="1">
        <v>78.5392645637214</v>
      </c>
      <c r="DZ110" s="1">
        <v>75.3582664496811</v>
      </c>
      <c r="EA110" s="1">
        <v>33.3398243322779</v>
      </c>
      <c r="EB110" s="1">
        <v>35.5433097257268</v>
      </c>
      <c r="EC110" s="1">
        <v>92.4314298058566</v>
      </c>
      <c r="ED110" s="1">
        <v>158.865310205381</v>
      </c>
      <c r="EE110" s="1">
        <v>93.1737017622952</v>
      </c>
      <c r="EF110" s="1">
        <v>333.707350210378</v>
      </c>
      <c r="EG110" s="1">
        <v>554.033483432103</v>
      </c>
      <c r="EH110" s="1">
        <v>38.9430244452833</v>
      </c>
      <c r="EI110" s="1">
        <v>57.4037006586875</v>
      </c>
      <c r="EJ110" s="1">
        <v>13.1503128182264</v>
      </c>
      <c r="EK110" s="1">
        <v>303.333210223337</v>
      </c>
      <c r="EL110" s="1">
        <v>145.52759851268</v>
      </c>
      <c r="EM110" s="1">
        <v>73.2549342950122</v>
      </c>
      <c r="EN110" s="1">
        <v>199.832511219853</v>
      </c>
      <c r="EO110" s="1">
        <v>26.278882196115</v>
      </c>
      <c r="EP110" s="1">
        <v>42.4449506059346</v>
      </c>
      <c r="EQ110" s="1">
        <v>15.6118907648153</v>
      </c>
      <c r="ER110" s="1">
        <v>211.898048788086</v>
      </c>
      <c r="ES110" s="1">
        <v>484.071335327935</v>
      </c>
      <c r="ET110" s="1">
        <v>129.904734947589</v>
      </c>
      <c r="EU110" s="1">
        <v>103.672657294602</v>
      </c>
      <c r="EV110" s="1">
        <v>105.482526380567</v>
      </c>
      <c r="EW110" s="1">
        <v>27.8693153761625</v>
      </c>
      <c r="EX110" s="1">
        <v>391.702173447517</v>
      </c>
      <c r="EY110" s="1">
        <v>33.8108408358911</v>
      </c>
      <c r="EZ110" s="1">
        <v>33.0006925570226</v>
      </c>
      <c r="FA110" s="1">
        <v>55.408952574342</v>
      </c>
      <c r="FB110" s="1">
        <v>48.2804403095725</v>
      </c>
      <c r="FC110" s="1">
        <v>257.746999359131</v>
      </c>
      <c r="FD110" s="1">
        <v>217.526024141474</v>
      </c>
      <c r="FE110" s="1">
        <v>17.0486844607188</v>
      </c>
      <c r="FF110" s="1">
        <v>64.1393325696315</v>
      </c>
      <c r="FG110" s="1">
        <v>162.034756121774</v>
      </c>
      <c r="FH110" s="1">
        <v>30.2410035197645</v>
      </c>
      <c r="FI110" s="1">
        <v>131.016241826322</v>
      </c>
      <c r="FJ110" s="1">
        <v>60.6083866330916</v>
      </c>
      <c r="FK110" s="1">
        <v>16.0270134493617</v>
      </c>
      <c r="FL110" s="1">
        <v>19.5505050282645</v>
      </c>
      <c r="FM110" s="1">
        <v>397.20240069604</v>
      </c>
      <c r="FN110" s="1">
        <v>124.816669974027</v>
      </c>
      <c r="FO110" s="1">
        <v>16.445276653656</v>
      </c>
      <c r="FP110" s="1">
        <v>65.8505001068115</v>
      </c>
      <c r="FQ110" s="1">
        <v>57.7780847897065</v>
      </c>
      <c r="FR110" s="1">
        <v>43.0034411699463</v>
      </c>
      <c r="FS110" s="1">
        <v>59.2373726489682</v>
      </c>
      <c r="FT110" s="1">
        <v>91.6729933159119</v>
      </c>
      <c r="FU110" s="1">
        <v>208.907941141988</v>
      </c>
      <c r="FV110" s="1">
        <v>347.513571263254</v>
      </c>
      <c r="FW110" s="1">
        <v>434.762110378047</v>
      </c>
      <c r="FX110" s="1">
        <v>195.77153885624</v>
      </c>
      <c r="FY110" s="1">
        <v>42.2184105302047</v>
      </c>
      <c r="FZ110" s="1">
        <v>34.1057629942592</v>
      </c>
      <c r="GA110" s="1">
        <v>81.9693070043645</v>
      </c>
      <c r="GB110" s="1">
        <v>366.220097467665</v>
      </c>
      <c r="GC110" s="1">
        <v>158.029264320729</v>
      </c>
      <c r="GD110" s="1">
        <v>48.4713024476687</v>
      </c>
      <c r="GE110" s="1">
        <v>256.128405266215</v>
      </c>
      <c r="GF110" s="1">
        <v>71.2354883576614</v>
      </c>
      <c r="GG110" s="1">
        <v>375.220711427919</v>
      </c>
      <c r="GH110" s="1">
        <v>300.605580900685</v>
      </c>
      <c r="GI110" s="1">
        <v>62.6734692785114</v>
      </c>
      <c r="GJ110" s="1">
        <v>75.9489391678605</v>
      </c>
      <c r="GK110" s="1">
        <v>67.1210744780534</v>
      </c>
      <c r="GL110" s="1">
        <v>114.515000152588</v>
      </c>
      <c r="GM110" s="1">
        <v>76.6106243501355</v>
      </c>
      <c r="GN110" s="1">
        <v>166.732327907953</v>
      </c>
      <c r="GO110" s="1">
        <v>92.8464129436415</v>
      </c>
      <c r="GP110" s="1">
        <v>50.8296250343323</v>
      </c>
      <c r="GQ110" s="1">
        <v>38.0944781483225</v>
      </c>
      <c r="GR110" s="1">
        <v>44.2055332147558</v>
      </c>
      <c r="GS110" s="1">
        <v>117.197872279076</v>
      </c>
      <c r="GT110" s="1">
        <v>104.166595644515</v>
      </c>
      <c r="GU110" s="1">
        <v>85.8340217187308</v>
      </c>
      <c r="GV110" s="1">
        <v>233.070058002183</v>
      </c>
      <c r="GW110" s="1">
        <v>252.807874917103</v>
      </c>
      <c r="GX110" s="1">
        <v>140.481059568214</v>
      </c>
      <c r="GY110" s="1">
        <v>57.2738655136308</v>
      </c>
      <c r="GZ110" s="1">
        <v>59.6965470846284</v>
      </c>
      <c r="HA110" s="1">
        <v>77.4399889074148</v>
      </c>
      <c r="HB110" s="1">
        <v>49.3384889765484</v>
      </c>
      <c r="HC110" s="1">
        <v>333.608000183105</v>
      </c>
      <c r="HD110" s="1">
        <v>25.5614841549783</v>
      </c>
      <c r="HE110" s="1">
        <v>121.870163869237</v>
      </c>
      <c r="HF110" s="1">
        <v>460.862953865963</v>
      </c>
      <c r="HG110" s="1">
        <v>30.4730732977663</v>
      </c>
      <c r="HH110" s="1">
        <v>238.742744623217</v>
      </c>
      <c r="HI110" s="1">
        <v>61.6245629122265</v>
      </c>
      <c r="HJ110" s="1">
        <v>88.2602108843254</v>
      </c>
      <c r="HK110" s="1">
        <v>147.869402495757</v>
      </c>
      <c r="HL110" s="1">
        <v>17.126492990146</v>
      </c>
      <c r="HM110" s="1">
        <v>19.065875623293</v>
      </c>
      <c r="HN110" s="1">
        <v>61.5899774150745</v>
      </c>
      <c r="HO110" s="1">
        <v>79.5068100954051</v>
      </c>
      <c r="HP110" s="1">
        <v>85.0205768376106</v>
      </c>
      <c r="HQ110" s="1">
        <v>811.914501953125</v>
      </c>
      <c r="HR110" s="1">
        <v>62.7547171571414</v>
      </c>
      <c r="HS110" s="1">
        <v>110.21473471008</v>
      </c>
      <c r="HT110" s="1">
        <v>63.0340542265372</v>
      </c>
      <c r="HU110" s="1">
        <v>57.645048383015</v>
      </c>
      <c r="HV110" s="1">
        <v>164.21425570473</v>
      </c>
      <c r="HW110" s="1">
        <v>41.4602294659316</v>
      </c>
      <c r="HX110" s="1">
        <v>82.4647327206135</v>
      </c>
      <c r="HY110" s="1">
        <v>139.336988501194</v>
      </c>
      <c r="HZ110" s="1">
        <v>128.153096782736</v>
      </c>
      <c r="IA110" s="1">
        <v>301.113140796668</v>
      </c>
      <c r="IB110" s="1">
        <v>49.4803827233445</v>
      </c>
      <c r="IC110" s="1">
        <v>114.469049520664</v>
      </c>
      <c r="ID110" s="1">
        <v>92.1392418322426</v>
      </c>
      <c r="IE110" s="1">
        <v>147.209087758364</v>
      </c>
      <c r="IF110" s="1">
        <v>47.8913459081519</v>
      </c>
      <c r="IG110" s="1">
        <v>68.3878913870667</v>
      </c>
      <c r="IH110" s="1">
        <v>123.939483220233</v>
      </c>
      <c r="II110" s="1">
        <v>27.7297087183169</v>
      </c>
      <c r="IJ110" s="1">
        <v>90.9980901514505</v>
      </c>
      <c r="IK110" s="1">
        <v>265.467772555539</v>
      </c>
      <c r="IL110" s="1">
        <v>97.2811715934464</v>
      </c>
      <c r="IM110" s="1">
        <v>144.508651353705</v>
      </c>
      <c r="IN110" s="1">
        <v>116.213571121848</v>
      </c>
      <c r="IO110" s="1">
        <v>723.882247924805</v>
      </c>
      <c r="IP110" s="1">
        <v>20.4270120757383</v>
      </c>
      <c r="IQ110" s="1">
        <v>113.825636597901</v>
      </c>
      <c r="IR110" s="1">
        <v>264.476895322924</v>
      </c>
      <c r="IS110" s="1">
        <v>435.835624198112</v>
      </c>
      <c r="IT110" s="1">
        <v>115.904621667675</v>
      </c>
      <c r="IU110" s="1">
        <v>121.954088576522</v>
      </c>
      <c r="IV110" s="1">
        <v>101.121741408763</v>
      </c>
      <c r="IW110" s="1">
        <v>78.2109245641105</v>
      </c>
      <c r="IX110" s="1">
        <v>234.434524662378</v>
      </c>
      <c r="IY110" s="1">
        <v>144.338109986709</v>
      </c>
      <c r="IZ110" s="1">
        <v>53.4491043426916</v>
      </c>
      <c r="JA110" s="1">
        <v>228.232668307683</v>
      </c>
      <c r="JB110" s="1">
        <v>64.201702019953</v>
      </c>
      <c r="JC110" s="1">
        <v>109.643741408879</v>
      </c>
      <c r="JD110" s="1">
        <v>353.559855547237</v>
      </c>
      <c r="JE110" s="1">
        <v>74.1719521064255</v>
      </c>
      <c r="JF110" s="1">
        <v>77.9800287742575</v>
      </c>
      <c r="JG110" s="1">
        <v>55.3766649575631</v>
      </c>
      <c r="JH110" s="1">
        <v>216.462373148005</v>
      </c>
      <c r="JI110" s="1">
        <v>78.5070337917852</v>
      </c>
      <c r="JJ110" s="1">
        <v>249.676198835381</v>
      </c>
      <c r="JK110" s="1">
        <v>74.2155302343529</v>
      </c>
      <c r="JL110" s="1">
        <v>17.1215209113118</v>
      </c>
      <c r="JM110" s="1">
        <v>47.8599871697845</v>
      </c>
      <c r="JN110" s="1">
        <v>118.564197011956</v>
      </c>
      <c r="JO110" s="1">
        <v>151.455053478764</v>
      </c>
      <c r="JP110" s="1">
        <v>78.8051718557012</v>
      </c>
      <c r="JQ110" s="1">
        <v>569.331971325068</v>
      </c>
      <c r="JR110" s="1">
        <v>39.8596397398211</v>
      </c>
      <c r="JS110" s="1">
        <v>105.527407697925</v>
      </c>
      <c r="JT110" s="1">
        <v>181.520916222628</v>
      </c>
      <c r="JU110" s="1">
        <v>60.6392127443499</v>
      </c>
      <c r="JV110" s="1">
        <v>164.352851987097</v>
      </c>
      <c r="JW110" s="1">
        <v>70.2190613474103</v>
      </c>
      <c r="JX110" s="1">
        <v>477.550882909074</v>
      </c>
      <c r="JY110" s="1">
        <v>198.283474133467</v>
      </c>
      <c r="JZ110" s="1">
        <v>164.161925842679</v>
      </c>
      <c r="KA110" s="1">
        <v>42.5737758665646</v>
      </c>
      <c r="KB110" s="1">
        <v>217.840538049014</v>
      </c>
      <c r="KC110" s="1">
        <v>127.819191041933</v>
      </c>
      <c r="KD110" s="1">
        <v>176.49422671576</v>
      </c>
      <c r="KE110" s="1">
        <v>211.548500061035</v>
      </c>
      <c r="KF110" s="1">
        <v>303.159248352051</v>
      </c>
      <c r="KG110" s="1">
        <v>45.5618993469074</v>
      </c>
      <c r="KH110" s="1">
        <v>35.4887792414116</v>
      </c>
      <c r="KI110" s="1">
        <v>335.235749816895</v>
      </c>
      <c r="KJ110" s="1">
        <v>31.4622843454063</v>
      </c>
      <c r="KK110" s="1">
        <v>38.6357498168945</v>
      </c>
      <c r="KL110" s="1">
        <v>87.437518148926</v>
      </c>
      <c r="KM110" s="1">
        <v>67.8546056960385</v>
      </c>
      <c r="KN110" s="1">
        <v>41.3388986715958</v>
      </c>
      <c r="KO110" s="1">
        <v>149.435763036927</v>
      </c>
      <c r="KP110" s="1">
        <v>29.0465102549506</v>
      </c>
      <c r="KQ110" s="1">
        <v>46.5580455742163</v>
      </c>
      <c r="KR110" s="1">
        <v>29.5301851364848</v>
      </c>
      <c r="KS110" s="1">
        <v>95.2474719788374</v>
      </c>
      <c r="KT110" s="1">
        <v>64.9865341638982</v>
      </c>
      <c r="KU110" s="1">
        <v>104.534415084807</v>
      </c>
      <c r="KV110" s="1">
        <v>106.339408084443</v>
      </c>
      <c r="KW110" s="1">
        <v>123.875604157755</v>
      </c>
      <c r="KX110" s="1">
        <v>123.187690706943</v>
      </c>
      <c r="KY110" s="1">
        <v>155.134693935609</v>
      </c>
      <c r="KZ110" s="1">
        <v>38.7575781372569</v>
      </c>
      <c r="LA110" s="1">
        <v>61.5789194678039</v>
      </c>
      <c r="LB110" s="1">
        <v>73.4121553904136</v>
      </c>
      <c r="LC110" s="1">
        <v>27.7770123948296</v>
      </c>
      <c r="LD110" s="1">
        <v>34.0180942248692</v>
      </c>
      <c r="LE110" s="1">
        <v>133.852512436678</v>
      </c>
      <c r="LF110" s="1">
        <v>46.8602918330664</v>
      </c>
      <c r="LG110" s="1">
        <v>50.650701448555</v>
      </c>
      <c r="LH110" s="1">
        <v>27.7940882852413</v>
      </c>
      <c r="LI110" s="1">
        <v>13.9356509659501</v>
      </c>
      <c r="LJ110" s="1">
        <v>103.159750366211</v>
      </c>
      <c r="LK110" s="1">
        <v>200.42826476349</v>
      </c>
      <c r="LL110" s="1">
        <v>21.4319919297578</v>
      </c>
      <c r="LM110" s="1">
        <v>83.2143245196332</v>
      </c>
      <c r="LN110" s="1">
        <v>471.538649088944</v>
      </c>
      <c r="LO110" s="1">
        <v>55.5890336170201</v>
      </c>
      <c r="LP110" s="1">
        <v>135.996999026385</v>
      </c>
      <c r="LQ110" s="1">
        <v>54.6135282807084</v>
      </c>
      <c r="LR110" s="1">
        <v>12.7275000095367</v>
      </c>
      <c r="LS110" s="1">
        <v>31.1765154551659</v>
      </c>
      <c r="LT110" s="1">
        <v>12.1027862670855</v>
      </c>
      <c r="LU110" s="1">
        <v>23.0025495797406</v>
      </c>
      <c r="LV110" s="1">
        <v>22.1407156482348</v>
      </c>
      <c r="LW110" s="1">
        <v>34.2128648616429</v>
      </c>
      <c r="LX110" s="1">
        <v>38.3235854751316</v>
      </c>
      <c r="LZ110" s="1">
        <v>343.813069660448</v>
      </c>
      <c r="MA110" s="1">
        <v>31.515849856764</v>
      </c>
      <c r="MB110" s="1">
        <v>14.1891346863838</v>
      </c>
      <c r="MC110" s="1">
        <v>12.6294706604333</v>
      </c>
      <c r="MD110" s="1">
        <v>6.94726677229541</v>
      </c>
      <c r="ME110" s="1">
        <v>10.7376849825765</v>
      </c>
      <c r="MF110" s="1">
        <v>15.7568823544685</v>
      </c>
      <c r="MG110" s="1">
        <v>35.3073840465719</v>
      </c>
      <c r="MH110" s="1">
        <v>24.1775148886332</v>
      </c>
      <c r="MI110" s="1">
        <v>5.427749979496</v>
      </c>
      <c r="MJ110" s="1">
        <v>11.3344999790192</v>
      </c>
      <c r="MK110" s="1">
        <v>42.2446907891564</v>
      </c>
      <c r="ML110" s="1">
        <v>16.09142173046</v>
      </c>
      <c r="MM110" s="1">
        <v>44.0362069559907</v>
      </c>
    </row>
    <row r="111">
      <c r="A111" s="1">
        <v>2023.0</v>
      </c>
      <c r="B111" s="1">
        <v>2.0</v>
      </c>
      <c r="C111" s="1">
        <v>149.173756651465</v>
      </c>
      <c r="D111" s="1">
        <v>138.746974117303</v>
      </c>
      <c r="E111" s="1">
        <v>102.802117934869</v>
      </c>
      <c r="F111" s="1">
        <v>272.022293926961</v>
      </c>
      <c r="G111" s="1">
        <v>363.33894830001</v>
      </c>
      <c r="H111" s="1">
        <v>176.697549058092</v>
      </c>
      <c r="I111" s="1">
        <v>77.5051663994944</v>
      </c>
      <c r="J111" s="1">
        <v>215.129023331749</v>
      </c>
      <c r="K111" s="1">
        <v>217.811052422774</v>
      </c>
      <c r="L111" s="1">
        <v>80.0389941059195</v>
      </c>
      <c r="M111" s="1">
        <v>84.6582801507038</v>
      </c>
      <c r="N111" s="1">
        <v>24.3367062705857</v>
      </c>
      <c r="O111" s="1">
        <v>66.6456177515436</v>
      </c>
      <c r="P111" s="1">
        <v>57.9907157488378</v>
      </c>
      <c r="Q111" s="1">
        <v>126.853535320802</v>
      </c>
      <c r="R111" s="1">
        <v>82.1915791160182</v>
      </c>
      <c r="S111" s="1">
        <v>126.911021169955</v>
      </c>
      <c r="T111" s="1">
        <v>114.871084881563</v>
      </c>
      <c r="U111" s="1">
        <v>114.15282417658</v>
      </c>
      <c r="V111" s="1">
        <v>142.46332277202</v>
      </c>
      <c r="W111" s="1">
        <v>226.700512109437</v>
      </c>
      <c r="X111" s="1">
        <v>338.115958423482</v>
      </c>
      <c r="Y111" s="1">
        <v>198.862488625479</v>
      </c>
      <c r="Z111" s="1">
        <v>99.1578949376157</v>
      </c>
      <c r="AA111" s="1">
        <v>308.126469052292</v>
      </c>
      <c r="AB111" s="1">
        <v>38.5421711241205</v>
      </c>
      <c r="AC111" s="1">
        <v>271.52556171866</v>
      </c>
      <c r="AD111" s="1">
        <v>39.2160384026784</v>
      </c>
      <c r="AE111" s="1">
        <v>116.327895515843</v>
      </c>
      <c r="AF111" s="1">
        <v>166.524550631594</v>
      </c>
      <c r="AG111" s="1">
        <v>176.718661226673</v>
      </c>
      <c r="AH111" s="1">
        <v>172.164271659694</v>
      </c>
      <c r="AI111" s="2">
        <v>2512.29341848273</v>
      </c>
      <c r="AJ111" s="1">
        <v>209.641579477411</v>
      </c>
      <c r="AK111" s="1">
        <v>33.4467480783791</v>
      </c>
      <c r="AL111" s="1">
        <v>39.8493449556314</v>
      </c>
      <c r="AM111" s="1">
        <v>78.8704216022317</v>
      </c>
      <c r="AN111" s="1">
        <v>236.615624592653</v>
      </c>
      <c r="AO111" s="1">
        <v>28.1319961651151</v>
      </c>
      <c r="AP111" s="1">
        <v>63.5080013565688</v>
      </c>
      <c r="AQ111" s="1">
        <v>281.099209434108</v>
      </c>
      <c r="AR111" s="1">
        <v>47.8561269922137</v>
      </c>
      <c r="AS111" s="2">
        <v>2428.31051648755</v>
      </c>
      <c r="AT111" s="1">
        <v>684.179386434004</v>
      </c>
      <c r="AU111" s="1">
        <v>65.9745481962004</v>
      </c>
      <c r="AV111" s="1">
        <v>307.922105488024</v>
      </c>
      <c r="AW111" s="1">
        <v>47.1815789875231</v>
      </c>
      <c r="AX111" s="1">
        <v>41.8712605369817</v>
      </c>
      <c r="AY111" s="1">
        <v>63.1422184411262</v>
      </c>
      <c r="AZ111" s="1">
        <v>47.2656064527558</v>
      </c>
      <c r="BA111" s="1">
        <v>33.1565304345859</v>
      </c>
      <c r="BB111" s="1">
        <v>75.0100810495904</v>
      </c>
      <c r="BC111" s="1">
        <v>236.623194517947</v>
      </c>
      <c r="BD111" s="1">
        <v>205.817953054864</v>
      </c>
      <c r="BE111" s="1">
        <v>86.7534211811266</v>
      </c>
      <c r="BF111" s="1">
        <v>125.272612683601</v>
      </c>
      <c r="BG111" s="1">
        <v>11.4402631458483</v>
      </c>
      <c r="BH111" s="1">
        <v>81.6826908081012</v>
      </c>
      <c r="BI111" s="1">
        <v>96.8487844953942</v>
      </c>
      <c r="BJ111" s="1">
        <v>286.575444161335</v>
      </c>
      <c r="BK111" s="1">
        <v>116.134565999477</v>
      </c>
      <c r="BL111" s="1">
        <v>70.2667302567812</v>
      </c>
      <c r="BM111" s="1">
        <v>143.372698315758</v>
      </c>
      <c r="BN111" s="1">
        <v>36.5135792832239</v>
      </c>
      <c r="BO111" s="1">
        <v>167.167666524866</v>
      </c>
      <c r="BP111" s="1">
        <v>32.1673473056994</v>
      </c>
      <c r="BQ111" s="1">
        <v>237.647307867174</v>
      </c>
      <c r="BR111" s="1">
        <v>57.8045056813752</v>
      </c>
      <c r="BS111" s="1">
        <v>27.6172824271653</v>
      </c>
      <c r="BT111" s="1">
        <v>110.130093572156</v>
      </c>
      <c r="BU111" s="1">
        <v>102.830794869255</v>
      </c>
      <c r="BV111" s="1">
        <v>487.208736226751</v>
      </c>
      <c r="BW111" s="1">
        <v>48.4719521267786</v>
      </c>
      <c r="BX111" s="1">
        <v>166.703365319453</v>
      </c>
      <c r="BY111" s="1">
        <v>45.7028204338982</v>
      </c>
      <c r="BZ111" s="1">
        <v>30.4825226068294</v>
      </c>
      <c r="CA111" s="1">
        <v>104.48055582062</v>
      </c>
      <c r="CB111" s="1">
        <v>64.0913612046238</v>
      </c>
      <c r="CC111" s="1">
        <v>80.8129494231703</v>
      </c>
      <c r="CD111" s="1">
        <v>155.005930748646</v>
      </c>
      <c r="CE111" s="1">
        <v>53.2158691132901</v>
      </c>
      <c r="CF111" s="1">
        <v>37.9823215296653</v>
      </c>
      <c r="CG111" s="1">
        <v>404.57812987951</v>
      </c>
      <c r="CH111" s="1">
        <v>108.577311402366</v>
      </c>
      <c r="CI111" s="1">
        <v>217.868772943352</v>
      </c>
      <c r="CJ111" s="1">
        <v>138.612802371713</v>
      </c>
      <c r="CK111" s="1">
        <v>94.897899051458</v>
      </c>
      <c r="CL111" s="1">
        <v>226.422668222167</v>
      </c>
      <c r="CM111" s="1">
        <v>105.471256557006</v>
      </c>
      <c r="CN111" s="1">
        <v>147.900789361251</v>
      </c>
      <c r="CO111" s="1">
        <v>149.84032006262</v>
      </c>
      <c r="CP111" s="1">
        <v>137.370790156855</v>
      </c>
      <c r="CQ111" s="1">
        <v>105.598575040179</v>
      </c>
      <c r="CR111" s="1">
        <v>91.4321564363695</v>
      </c>
      <c r="CS111" s="1">
        <v>83.6205265647487</v>
      </c>
      <c r="CT111" s="1">
        <v>53.3016799081933</v>
      </c>
      <c r="CU111" s="1">
        <v>111.28789247429</v>
      </c>
      <c r="CV111" s="1">
        <v>46.3564737086892</v>
      </c>
      <c r="CW111" s="1">
        <v>152.310066582705</v>
      </c>
      <c r="CX111" s="1">
        <v>86.4759229590105</v>
      </c>
      <c r="CY111" s="1">
        <v>210.032335803611</v>
      </c>
      <c r="CZ111" s="1">
        <v>61.7585689052381</v>
      </c>
      <c r="DA111" s="1">
        <v>245.801390452312</v>
      </c>
      <c r="DB111" s="1">
        <v>81.163126922826</v>
      </c>
      <c r="DC111" s="1">
        <v>82.7781916199342</v>
      </c>
      <c r="DD111" s="1">
        <v>115.007632477529</v>
      </c>
      <c r="DE111" s="1">
        <v>59.6305170621108</v>
      </c>
      <c r="DF111" s="1">
        <v>72.9268851318928</v>
      </c>
      <c r="DG111" s="1">
        <v>164.419937335184</v>
      </c>
      <c r="DH111" s="1">
        <v>49.0542469219001</v>
      </c>
      <c r="DI111" s="1">
        <v>78.2726317957828</v>
      </c>
      <c r="DJ111" s="1">
        <v>38.4973977114186</v>
      </c>
      <c r="DK111" s="1">
        <v>108.513734092191</v>
      </c>
      <c r="DL111" s="1">
        <v>112.865262282522</v>
      </c>
      <c r="DM111" s="1">
        <v>11.299911862935</v>
      </c>
      <c r="DN111" s="1">
        <v>50.0588460601397</v>
      </c>
      <c r="DO111" s="1">
        <v>41.175365016639</v>
      </c>
      <c r="DP111" s="1">
        <v>199.657666068398</v>
      </c>
      <c r="DQ111" s="1">
        <v>37.18298191278</v>
      </c>
      <c r="DR111" s="1">
        <v>146.292368838662</v>
      </c>
      <c r="DS111" s="1">
        <v>66.4596178845955</v>
      </c>
      <c r="DT111" s="1">
        <v>33.8248716212825</v>
      </c>
      <c r="DU111" s="1">
        <v>120.130967181216</v>
      </c>
      <c r="DV111" s="1">
        <v>34.5532933524294</v>
      </c>
      <c r="DW111" s="1">
        <v>221.975022806661</v>
      </c>
      <c r="DX111" s="1">
        <v>65.3147149053104</v>
      </c>
      <c r="DY111" s="1">
        <v>77.9560938347801</v>
      </c>
      <c r="DZ111" s="1">
        <v>72.3022338900121</v>
      </c>
      <c r="EA111" s="1">
        <v>32.8867096987715</v>
      </c>
      <c r="EB111" s="1">
        <v>40.2166486244936</v>
      </c>
      <c r="EC111" s="1">
        <v>96.010375778795</v>
      </c>
      <c r="ED111" s="1">
        <v>164.794728941267</v>
      </c>
      <c r="EE111" s="1">
        <v>93.9412676968329</v>
      </c>
      <c r="EF111" s="1">
        <v>347.99676898359</v>
      </c>
      <c r="EG111" s="1">
        <v>651.277196843587</v>
      </c>
      <c r="EH111" s="1">
        <v>36.5871944075198</v>
      </c>
      <c r="EI111" s="1">
        <v>53.6403777634488</v>
      </c>
      <c r="EJ111" s="1">
        <v>13.8464864316873</v>
      </c>
      <c r="EK111" s="1">
        <v>299.002261012357</v>
      </c>
      <c r="EL111" s="1">
        <v>137.189135630353</v>
      </c>
      <c r="EM111" s="1">
        <v>73.711554380981</v>
      </c>
      <c r="EN111" s="1">
        <v>191.764546352773</v>
      </c>
      <c r="EO111" s="1">
        <v>27.824054409029</v>
      </c>
      <c r="EP111" s="1">
        <v>42.1918942207246</v>
      </c>
      <c r="EQ111" s="1">
        <v>16.2618533096605</v>
      </c>
      <c r="ER111" s="1">
        <v>226.272100881795</v>
      </c>
      <c r="ES111" s="1">
        <v>489.334311260535</v>
      </c>
      <c r="ET111" s="1">
        <v>124.417625404874</v>
      </c>
      <c r="EU111" s="1">
        <v>103.746486495628</v>
      </c>
      <c r="EV111" s="1">
        <v>95.127634281832</v>
      </c>
      <c r="EW111" s="1">
        <v>26.9375138301922</v>
      </c>
      <c r="EX111" s="1">
        <v>411.911956110771</v>
      </c>
      <c r="EY111" s="1">
        <v>35.3037164827394</v>
      </c>
      <c r="EZ111" s="1">
        <v>34.5509351026369</v>
      </c>
      <c r="FA111" s="1">
        <v>57.004323311432</v>
      </c>
      <c r="FB111" s="1">
        <v>49.7833722730599</v>
      </c>
      <c r="FC111" s="1">
        <v>242.672632317794</v>
      </c>
      <c r="FD111" s="1">
        <v>227.548494091298</v>
      </c>
      <c r="FE111" s="1">
        <v>16.9403255005408</v>
      </c>
      <c r="FF111" s="1">
        <v>61.4678515168127</v>
      </c>
      <c r="FG111" s="1">
        <v>151.485217880024</v>
      </c>
      <c r="FH111" s="1">
        <v>29.5154635768915</v>
      </c>
      <c r="FI111" s="1">
        <v>134.135311318758</v>
      </c>
      <c r="FJ111" s="1">
        <v>59.2684973779871</v>
      </c>
      <c r="FK111" s="1">
        <v>17.0154103435366</v>
      </c>
      <c r="FL111" s="1">
        <v>19.4911615306463</v>
      </c>
      <c r="FM111" s="1">
        <v>388.939305766313</v>
      </c>
      <c r="FN111" s="1">
        <v>119.411128934646</v>
      </c>
      <c r="FO111" s="1">
        <v>16.1405558113693</v>
      </c>
      <c r="FP111" s="1">
        <v>73.3715788188734</v>
      </c>
      <c r="FQ111" s="1">
        <v>56.4037542198413</v>
      </c>
      <c r="FR111" s="1">
        <v>42.3638555605002</v>
      </c>
      <c r="FS111" s="1">
        <v>60.8866020297681</v>
      </c>
      <c r="FT111" s="1">
        <v>95.3833154537236</v>
      </c>
      <c r="FU111" s="1">
        <v>206.6645469802</v>
      </c>
      <c r="FV111" s="1">
        <v>329.190243167304</v>
      </c>
      <c r="FW111" s="1">
        <v>449.540885956782</v>
      </c>
      <c r="FX111" s="1">
        <v>201.970105746635</v>
      </c>
      <c r="FY111" s="1">
        <v>46.1788675003302</v>
      </c>
      <c r="FZ111" s="1">
        <v>33.4074899501433</v>
      </c>
      <c r="GA111" s="1">
        <v>87.7187195256978</v>
      </c>
      <c r="GB111" s="1">
        <v>361.248933893101</v>
      </c>
      <c r="GC111" s="1">
        <v>170.143997992017</v>
      </c>
      <c r="GD111" s="1">
        <v>52.3988344027149</v>
      </c>
      <c r="GE111" s="1">
        <v>253.527339491146</v>
      </c>
      <c r="GF111" s="1">
        <v>79.7385570187941</v>
      </c>
      <c r="GG111" s="1">
        <v>359.924035169135</v>
      </c>
      <c r="GH111" s="1">
        <v>301.561643143298</v>
      </c>
      <c r="GI111" s="1">
        <v>62.6258857160366</v>
      </c>
      <c r="GJ111" s="1">
        <v>79.953453044822</v>
      </c>
      <c r="GK111" s="1">
        <v>67.3212171179283</v>
      </c>
      <c r="GL111" s="1">
        <v>115.659473820737</v>
      </c>
      <c r="GM111" s="1">
        <v>71.6497092440988</v>
      </c>
      <c r="GN111" s="1">
        <v>164.646812901792</v>
      </c>
      <c r="GO111" s="1">
        <v>86.7149469571462</v>
      </c>
      <c r="GP111" s="1">
        <v>51.4938158737986</v>
      </c>
      <c r="GQ111" s="1">
        <v>39.75610959709</v>
      </c>
      <c r="GR111" s="1">
        <v>47.6418083269842</v>
      </c>
      <c r="GS111" s="1">
        <v>118.722117368933</v>
      </c>
      <c r="GT111" s="1">
        <v>101.670128488174</v>
      </c>
      <c r="GU111" s="1">
        <v>92.2202006242328</v>
      </c>
      <c r="GV111" s="1">
        <v>255.965206153611</v>
      </c>
      <c r="GW111" s="1">
        <v>257.637249308196</v>
      </c>
      <c r="GX111" s="1">
        <v>146.623907963529</v>
      </c>
      <c r="GY111" s="1">
        <v>59.3917674331028</v>
      </c>
      <c r="GZ111" s="1">
        <v>56.8793185186099</v>
      </c>
      <c r="HA111" s="1">
        <v>70.4721478472905</v>
      </c>
      <c r="HB111" s="1">
        <v>44.1763408567788</v>
      </c>
      <c r="HC111" s="1">
        <v>349.203683953536</v>
      </c>
      <c r="HD111" s="1">
        <v>25.5266628574112</v>
      </c>
      <c r="HE111" s="1">
        <v>119.920451227578</v>
      </c>
      <c r="HF111" s="1">
        <v>446.316135125894</v>
      </c>
      <c r="HG111" s="1">
        <v>32.5434834492461</v>
      </c>
      <c r="HH111" s="1">
        <v>226.712399365937</v>
      </c>
      <c r="HI111" s="1">
        <v>63.7356495626842</v>
      </c>
      <c r="HJ111" s="1">
        <v>89.7781288496664</v>
      </c>
      <c r="HK111" s="1">
        <v>163.206893824472</v>
      </c>
      <c r="HL111" s="1">
        <v>21.9370697668513</v>
      </c>
      <c r="HM111" s="1">
        <v>18.8637720638619</v>
      </c>
      <c r="HN111" s="1">
        <v>62.2353879644245</v>
      </c>
      <c r="HO111" s="1">
        <v>86.1417196966387</v>
      </c>
      <c r="HP111" s="1">
        <v>85.7077943471377</v>
      </c>
      <c r="HQ111" s="1">
        <v>830.744999935752</v>
      </c>
      <c r="HR111" s="1">
        <v>60.3939391144586</v>
      </c>
      <c r="HS111" s="1">
        <v>108.227369599093</v>
      </c>
      <c r="HT111" s="1">
        <v>67.5705895951179</v>
      </c>
      <c r="HU111" s="1">
        <v>56.9916023143274</v>
      </c>
      <c r="HV111" s="1">
        <v>163.965784823675</v>
      </c>
      <c r="HW111" s="1">
        <v>38.5942308451825</v>
      </c>
      <c r="HX111" s="1">
        <v>84.5694301426201</v>
      </c>
      <c r="HY111" s="1">
        <v>132.92254715236</v>
      </c>
      <c r="HZ111" s="1">
        <v>135.970537728409</v>
      </c>
      <c r="IA111" s="1">
        <v>339.994276737864</v>
      </c>
      <c r="IB111" s="1">
        <v>54.9525321123825</v>
      </c>
      <c r="IC111" s="1">
        <v>119.822009601959</v>
      </c>
      <c r="ID111" s="1">
        <v>91.3852372856572</v>
      </c>
      <c r="IE111" s="1">
        <v>147.292115265301</v>
      </c>
      <c r="IF111" s="1">
        <v>55.1106315411712</v>
      </c>
      <c r="IG111" s="1">
        <v>68.8000675892715</v>
      </c>
      <c r="IH111" s="1">
        <v>124.924680559261</v>
      </c>
      <c r="II111" s="1">
        <v>26.4561361320241</v>
      </c>
      <c r="IJ111" s="1">
        <v>92.567415327777</v>
      </c>
      <c r="IK111" s="1">
        <v>276.49087320502</v>
      </c>
      <c r="IL111" s="1">
        <v>95.4399971351357</v>
      </c>
      <c r="IM111" s="1">
        <v>153.983631832072</v>
      </c>
      <c r="IN111" s="1">
        <v>124.071132799419</v>
      </c>
      <c r="IO111" s="1">
        <v>755.860790051912</v>
      </c>
      <c r="IP111" s="1">
        <v>21.4647274730935</v>
      </c>
      <c r="IQ111" s="1">
        <v>116.207481457584</v>
      </c>
      <c r="IR111" s="1">
        <v>280.376399655614</v>
      </c>
      <c r="IS111" s="1">
        <v>423.03195191532</v>
      </c>
      <c r="IT111" s="1">
        <v>112.186487773032</v>
      </c>
      <c r="IU111" s="1">
        <v>123.623943260965</v>
      </c>
      <c r="IV111" s="1">
        <v>101.448166577698</v>
      </c>
      <c r="IW111" s="1">
        <v>77.2425616226312</v>
      </c>
      <c r="IX111" s="1">
        <v>227.123149193651</v>
      </c>
      <c r="IY111" s="1">
        <v>140.076943119374</v>
      </c>
      <c r="IZ111" s="1">
        <v>52.2781325435713</v>
      </c>
      <c r="JA111" s="1">
        <v>238.881817611775</v>
      </c>
      <c r="JB111" s="1">
        <v>61.6821421877826</v>
      </c>
      <c r="JC111" s="1">
        <v>111.604597116498</v>
      </c>
      <c r="JD111" s="1">
        <v>355.03217902493</v>
      </c>
      <c r="JE111" s="1">
        <v>73.3590940563187</v>
      </c>
      <c r="JF111" s="1">
        <v>84.9144877321341</v>
      </c>
      <c r="JG111" s="1">
        <v>64.6295041731355</v>
      </c>
      <c r="JH111" s="1">
        <v>221.256194779764</v>
      </c>
      <c r="JI111" s="1">
        <v>82.1760911236191</v>
      </c>
      <c r="JJ111" s="1">
        <v>261.848854384595</v>
      </c>
      <c r="JK111" s="1">
        <v>72.930324223966</v>
      </c>
      <c r="JL111" s="1">
        <v>17.1254776900452</v>
      </c>
      <c r="JM111" s="1">
        <v>49.72273393277</v>
      </c>
      <c r="JN111" s="1">
        <v>126.61370337201</v>
      </c>
      <c r="JO111" s="1">
        <v>161.916464391907</v>
      </c>
      <c r="JP111" s="1">
        <v>77.473537161829</v>
      </c>
      <c r="JQ111" s="1">
        <v>562.833830482522</v>
      </c>
      <c r="JR111" s="1">
        <v>41.5847058082237</v>
      </c>
      <c r="JS111" s="1">
        <v>108.113609815905</v>
      </c>
      <c r="JT111" s="1">
        <v>178.021589203832</v>
      </c>
      <c r="JU111" s="1">
        <v>57.4096897802718</v>
      </c>
      <c r="JV111" s="1">
        <v>167.229359927497</v>
      </c>
      <c r="JW111" s="1">
        <v>73.9260932817331</v>
      </c>
      <c r="JX111" s="1">
        <v>472.045973660619</v>
      </c>
      <c r="JY111" s="1">
        <v>194.544733420406</v>
      </c>
      <c r="JZ111" s="1">
        <v>169.719149655598</v>
      </c>
      <c r="KA111" s="1">
        <v>43.9702876350722</v>
      </c>
      <c r="KB111" s="1">
        <v>222.904407109758</v>
      </c>
      <c r="KC111" s="1">
        <v>126.697370789782</v>
      </c>
      <c r="KD111" s="1">
        <v>181.14322522011</v>
      </c>
      <c r="KE111" s="1">
        <v>209.414736296001</v>
      </c>
      <c r="KF111" s="1">
        <v>297.338684082031</v>
      </c>
      <c r="KG111" s="1">
        <v>47.2410716187782</v>
      </c>
      <c r="KH111" s="1">
        <v>34.9998028080557</v>
      </c>
      <c r="KI111" s="1">
        <v>331.296055040861</v>
      </c>
      <c r="KJ111" s="1">
        <v>31.6488755363925</v>
      </c>
      <c r="KK111" s="1">
        <v>41.867105383622</v>
      </c>
      <c r="KL111" s="1">
        <v>86.0201386275819</v>
      </c>
      <c r="KM111" s="1">
        <v>71.5795148087529</v>
      </c>
      <c r="KN111" s="1">
        <v>44.8933846285831</v>
      </c>
      <c r="KO111" s="1">
        <v>147.18076334768</v>
      </c>
      <c r="KP111" s="1">
        <v>28.5727872996665</v>
      </c>
      <c r="KQ111" s="1">
        <v>46.5086013263196</v>
      </c>
      <c r="KR111" s="1">
        <v>30.8131782374887</v>
      </c>
      <c r="KS111" s="1">
        <v>104.242572299351</v>
      </c>
      <c r="KT111" s="1">
        <v>62.9775652508736</v>
      </c>
      <c r="KU111" s="1">
        <v>106.501845768517</v>
      </c>
      <c r="KV111" s="1">
        <v>102.892088520338</v>
      </c>
      <c r="KW111" s="1">
        <v>124.976154205967</v>
      </c>
      <c r="KX111" s="1">
        <v>124.48851775861</v>
      </c>
      <c r="KY111" s="1">
        <v>163.986313990343</v>
      </c>
      <c r="KZ111" s="1">
        <v>41.2553664015526</v>
      </c>
      <c r="LA111" s="1">
        <v>65.6191650206064</v>
      </c>
      <c r="LB111" s="1">
        <v>78.7133242130775</v>
      </c>
      <c r="LC111" s="1">
        <v>25.4060712408104</v>
      </c>
      <c r="LD111" s="1">
        <v>35.247796809143</v>
      </c>
      <c r="LE111" s="1">
        <v>129.131149251007</v>
      </c>
      <c r="LF111" s="1">
        <v>48.0170617275969</v>
      </c>
      <c r="LG111" s="1">
        <v>49.100909277556</v>
      </c>
      <c r="LH111" s="1">
        <v>29.6630969231275</v>
      </c>
      <c r="LI111" s="1">
        <v>13.9765940181841</v>
      </c>
      <c r="LJ111" s="1">
        <v>113.497105046322</v>
      </c>
      <c r="LK111" s="1">
        <v>214.981770545171</v>
      </c>
      <c r="LL111" s="1">
        <v>22.1268665026068</v>
      </c>
      <c r="LM111" s="1">
        <v>83.2783432717042</v>
      </c>
      <c r="LN111" s="1">
        <v>472.484199656463</v>
      </c>
      <c r="LO111" s="1">
        <v>57.4206412914409</v>
      </c>
      <c r="LP111" s="1">
        <v>175.569860164202</v>
      </c>
      <c r="LQ111" s="1">
        <v>55.6791249423637</v>
      </c>
      <c r="LR111" s="1">
        <v>15.1484211118598</v>
      </c>
      <c r="LS111" s="1">
        <v>31.5664059503339</v>
      </c>
      <c r="LT111" s="1">
        <v>11.8285084101484</v>
      </c>
      <c r="LU111" s="1">
        <v>22.6682763951302</v>
      </c>
      <c r="LV111" s="1">
        <v>22.2148187398868</v>
      </c>
      <c r="LW111" s="1">
        <v>34.1189506356501</v>
      </c>
      <c r="LX111" s="1">
        <v>40.300574097784</v>
      </c>
      <c r="LZ111" s="1">
        <v>357.036018662405</v>
      </c>
      <c r="MA111" s="1">
        <v>33.8241370305294</v>
      </c>
      <c r="MB111" s="1">
        <v>14.2880773757007</v>
      </c>
      <c r="MC111" s="1">
        <v>13.7992982289188</v>
      </c>
      <c r="MD111" s="1">
        <v>7.08326319302682</v>
      </c>
      <c r="ME111" s="1">
        <v>10.7938373764416</v>
      </c>
      <c r="MF111" s="1">
        <v>15.5256913427164</v>
      </c>
      <c r="MG111" s="1">
        <v>36.4902978903951</v>
      </c>
      <c r="MH111" s="1">
        <v>26.5519556390619</v>
      </c>
      <c r="MI111" s="1">
        <v>4.18157897497478</v>
      </c>
      <c r="MJ111" s="1">
        <v>10.9815789774845</v>
      </c>
      <c r="MK111" s="1">
        <v>46.6472532641498</v>
      </c>
      <c r="ML111" s="1">
        <v>19.9193182177641</v>
      </c>
      <c r="MM111" s="1">
        <v>40.4641105715803</v>
      </c>
    </row>
    <row r="112">
      <c r="A112" s="1">
        <v>2023.0</v>
      </c>
      <c r="B112" s="1">
        <v>3.0</v>
      </c>
      <c r="C112" s="1">
        <v>153.333770256345</v>
      </c>
      <c r="D112" s="1">
        <v>143.449595136344</v>
      </c>
      <c r="E112" s="1">
        <v>95.190581681092</v>
      </c>
      <c r="F112" s="1">
        <v>256.414082709082</v>
      </c>
      <c r="G112" s="1">
        <v>353.619345623514</v>
      </c>
      <c r="H112" s="1">
        <v>180.679144511176</v>
      </c>
      <c r="I112" s="1">
        <v>74.187449310691</v>
      </c>
      <c r="J112" s="1">
        <v>209.064082654447</v>
      </c>
      <c r="K112" s="1">
        <v>201.01673988674</v>
      </c>
      <c r="L112" s="1">
        <v>78.8334677555066</v>
      </c>
      <c r="M112" s="1">
        <v>83.1632470780239</v>
      </c>
      <c r="N112" s="1">
        <v>21.9876982387435</v>
      </c>
      <c r="O112" s="1">
        <v>62.0303393622677</v>
      </c>
      <c r="P112" s="1">
        <v>50.2056880539262</v>
      </c>
      <c r="Q112" s="1">
        <v>113.693081195121</v>
      </c>
      <c r="R112" s="1">
        <v>74.4184785925824</v>
      </c>
      <c r="S112" s="1">
        <v>110.020130429947</v>
      </c>
      <c r="T112" s="1">
        <v>105.019396287535</v>
      </c>
      <c r="U112" s="1">
        <v>117.696882639241</v>
      </c>
      <c r="V112" s="1">
        <v>138.011147875694</v>
      </c>
      <c r="W112" s="1">
        <v>221.515281627147</v>
      </c>
      <c r="X112" s="1">
        <v>300.641789970853</v>
      </c>
      <c r="Y112" s="1">
        <v>184.628300972678</v>
      </c>
      <c r="Z112" s="1">
        <v>96.4226087487262</v>
      </c>
      <c r="AA112" s="1">
        <v>297.77138761481</v>
      </c>
      <c r="AB112" s="1">
        <v>33.7262430154414</v>
      </c>
      <c r="AC112" s="1">
        <v>267.500091862274</v>
      </c>
      <c r="AD112" s="1">
        <v>38.4498281579327</v>
      </c>
      <c r="AE112" s="1">
        <v>111.978260703709</v>
      </c>
      <c r="AF112" s="1">
        <v>154.335588171373</v>
      </c>
      <c r="AG112" s="1">
        <v>169.286688687685</v>
      </c>
      <c r="AH112" s="1">
        <v>162.051513821947</v>
      </c>
      <c r="AI112" s="2">
        <v>2418.32695206352</v>
      </c>
      <c r="AJ112" s="1">
        <v>204.576304560122</v>
      </c>
      <c r="AK112" s="1">
        <v>28.4690182314708</v>
      </c>
      <c r="AL112" s="1">
        <v>37.2932713015424</v>
      </c>
      <c r="AM112" s="1">
        <v>71.2246299044705</v>
      </c>
      <c r="AN112" s="1">
        <v>230.379268769987</v>
      </c>
      <c r="AO112" s="1">
        <v>24.7527420221548</v>
      </c>
      <c r="AP112" s="1">
        <v>61.5777227791794</v>
      </c>
      <c r="AQ112" s="1">
        <v>266.651956309443</v>
      </c>
      <c r="AR112" s="1">
        <v>43.3882095286638</v>
      </c>
      <c r="AS112" s="2">
        <v>2509.57585920815</v>
      </c>
      <c r="AT112" s="1">
        <v>627.471537699431</v>
      </c>
      <c r="AU112" s="1">
        <v>62.0320520069474</v>
      </c>
      <c r="AV112" s="1">
        <v>304.301739900008</v>
      </c>
      <c r="AW112" s="1">
        <v>47.9691307233728</v>
      </c>
      <c r="AX112" s="1">
        <v>41.4220365120772</v>
      </c>
      <c r="AY112" s="1">
        <v>49.8462975773539</v>
      </c>
      <c r="AZ112" s="1">
        <v>43.8539530122204</v>
      </c>
      <c r="BA112" s="1">
        <v>32.9813100797623</v>
      </c>
      <c r="BB112" s="1">
        <v>69.3609945206002</v>
      </c>
      <c r="BC112" s="1">
        <v>222.272970166546</v>
      </c>
      <c r="BD112" s="1">
        <v>190.625109925196</v>
      </c>
      <c r="BE112" s="1">
        <v>76.3617391171663</v>
      </c>
      <c r="BF112" s="1">
        <v>116.348733781392</v>
      </c>
      <c r="BG112" s="1">
        <v>9.71217381435892</v>
      </c>
      <c r="BH112" s="1">
        <v>73.4092238191268</v>
      </c>
      <c r="BI112" s="1">
        <v>93.9319996836491</v>
      </c>
      <c r="BJ112" s="1">
        <v>263.76636689077</v>
      </c>
      <c r="BK112" s="1">
        <v>106.710094821234</v>
      </c>
      <c r="BL112" s="1">
        <v>69.6495325652894</v>
      </c>
      <c r="BM112" s="1">
        <v>145.951535255582</v>
      </c>
      <c r="BN112" s="1">
        <v>34.2697467707972</v>
      </c>
      <c r="BO112" s="1">
        <v>168.177820727818</v>
      </c>
      <c r="BP112" s="1">
        <v>31.7290696683137</v>
      </c>
      <c r="BQ112" s="1">
        <v>228.309959429001</v>
      </c>
      <c r="BR112" s="1">
        <v>56.5954144496339</v>
      </c>
      <c r="BS112" s="1">
        <v>27.0476983952549</v>
      </c>
      <c r="BT112" s="1">
        <v>94.1054023715352</v>
      </c>
      <c r="BU112" s="1">
        <v>95.2882194974247</v>
      </c>
      <c r="BV112" s="1">
        <v>469.083288370815</v>
      </c>
      <c r="BW112" s="1">
        <v>50.1090328911792</v>
      </c>
      <c r="BX112" s="1">
        <v>184.424477232303</v>
      </c>
      <c r="BY112" s="1">
        <v>46.7893652573133</v>
      </c>
      <c r="BZ112" s="1">
        <v>28.8209109158424</v>
      </c>
      <c r="CA112" s="1">
        <v>104.498045394036</v>
      </c>
      <c r="CB112" s="1">
        <v>58.1137035633246</v>
      </c>
      <c r="CC112" s="1">
        <v>70.995318598732</v>
      </c>
      <c r="CD112" s="1">
        <v>148.106602507515</v>
      </c>
      <c r="CE112" s="1">
        <v>49.9654440223636</v>
      </c>
      <c r="CF112" s="1">
        <v>34.7944889386175</v>
      </c>
      <c r="CG112" s="1">
        <v>393.375297164746</v>
      </c>
      <c r="CH112" s="1">
        <v>96.9991747811652</v>
      </c>
      <c r="CI112" s="1">
        <v>204.294026081451</v>
      </c>
      <c r="CJ112" s="1">
        <v>131.119394621017</v>
      </c>
      <c r="CK112" s="1">
        <v>93.6178552436039</v>
      </c>
      <c r="CL112" s="1">
        <v>216.774622810206</v>
      </c>
      <c r="CM112" s="1">
        <v>95.1725338070394</v>
      </c>
      <c r="CN112" s="1">
        <v>141.340434198794</v>
      </c>
      <c r="CO112" s="1">
        <v>142.866664593037</v>
      </c>
      <c r="CP112" s="1">
        <v>139.433655206327</v>
      </c>
      <c r="CQ112" s="1">
        <v>100.222569374918</v>
      </c>
      <c r="CR112" s="1">
        <v>88.1491470518898</v>
      </c>
      <c r="CS112" s="1">
        <v>78.0113041089929</v>
      </c>
      <c r="CT112" s="1">
        <v>46.2901523095597</v>
      </c>
      <c r="CU112" s="1">
        <v>112.900011740948</v>
      </c>
      <c r="CV112" s="1">
        <v>41.6143096987</v>
      </c>
      <c r="CW112" s="1">
        <v>156.233968296976</v>
      </c>
      <c r="CX112" s="1">
        <v>87.5297733454431</v>
      </c>
      <c r="CY112" s="1">
        <v>197.299171711432</v>
      </c>
      <c r="CZ112" s="1">
        <v>62.2580236092414</v>
      </c>
      <c r="DA112" s="1">
        <v>234.298174273401</v>
      </c>
      <c r="DB112" s="1">
        <v>77.0128265368799</v>
      </c>
      <c r="DC112" s="1">
        <v>80.7246752100542</v>
      </c>
      <c r="DD112" s="1">
        <v>103.343938957383</v>
      </c>
      <c r="DE112" s="1">
        <v>54.5251896654961</v>
      </c>
      <c r="DF112" s="1">
        <v>69.7285626707673</v>
      </c>
      <c r="DG112" s="1">
        <v>164.968316606095</v>
      </c>
      <c r="DH112" s="1">
        <v>47.9152637231814</v>
      </c>
      <c r="DI112" s="1">
        <v>79.7354349882706</v>
      </c>
      <c r="DJ112" s="1">
        <v>38.2637834917057</v>
      </c>
      <c r="DK112" s="1">
        <v>104.50605329076</v>
      </c>
      <c r="DL112" s="1">
        <v>98.2297830996306</v>
      </c>
      <c r="DM112" s="1">
        <v>10.85038253602</v>
      </c>
      <c r="DN112" s="1">
        <v>50.0619348422544</v>
      </c>
      <c r="DO112" s="1">
        <v>38.0838493439124</v>
      </c>
      <c r="DP112" s="1">
        <v>204.181493356541</v>
      </c>
      <c r="DQ112" s="1">
        <v>36.4370393362652</v>
      </c>
      <c r="DR112" s="1">
        <v>141.88630377728</v>
      </c>
      <c r="DS112" s="1">
        <v>52.8478554134461</v>
      </c>
      <c r="DT112" s="1">
        <v>26.8042953281964</v>
      </c>
      <c r="DU112" s="1">
        <v>113.540838841728</v>
      </c>
      <c r="DV112" s="1">
        <v>32.8398820535403</v>
      </c>
      <c r="DW112" s="1">
        <v>214.612489978738</v>
      </c>
      <c r="DX112" s="1">
        <v>71.3205208199547</v>
      </c>
      <c r="DY112" s="1">
        <v>74.3018450661959</v>
      </c>
      <c r="DZ112" s="1">
        <v>75.6867486273358</v>
      </c>
      <c r="EA112" s="1">
        <v>31.9736296048886</v>
      </c>
      <c r="EB112" s="1">
        <v>35.6755175293557</v>
      </c>
      <c r="EC112" s="1">
        <v>97.3949793495559</v>
      </c>
      <c r="ED112" s="1">
        <v>157.144501702726</v>
      </c>
      <c r="EE112" s="1">
        <v>93.3898503956573</v>
      </c>
      <c r="EF112" s="1">
        <v>312.013587261747</v>
      </c>
      <c r="EG112" s="1">
        <v>668.631241914844</v>
      </c>
      <c r="EH112" s="1">
        <v>32.186982394288</v>
      </c>
      <c r="EI112" s="1">
        <v>46.6069059961505</v>
      </c>
      <c r="EJ112" s="1">
        <v>11.220417267642</v>
      </c>
      <c r="EK112" s="1">
        <v>275.219405336212</v>
      </c>
      <c r="EL112" s="1">
        <v>126.051930810818</v>
      </c>
      <c r="EM112" s="1">
        <v>67.8531983559925</v>
      </c>
      <c r="EN112" s="1">
        <v>184.133506928907</v>
      </c>
      <c r="EO112" s="1">
        <v>26.5022083575891</v>
      </c>
      <c r="EP112" s="1">
        <v>37.0635653864986</v>
      </c>
      <c r="EQ112" s="1">
        <v>14.4725425680021</v>
      </c>
      <c r="ER112" s="1">
        <v>233.103282748892</v>
      </c>
      <c r="ES112" s="1">
        <v>483.543369131192</v>
      </c>
      <c r="ET112" s="1">
        <v>118.215379460311</v>
      </c>
      <c r="EU112" s="1">
        <v>97.3295523807756</v>
      </c>
      <c r="EV112" s="1">
        <v>82.4806671641816</v>
      </c>
      <c r="EW112" s="1">
        <v>27.4747476402919</v>
      </c>
      <c r="EX112" s="1">
        <v>409.861314764977</v>
      </c>
      <c r="EY112" s="1">
        <v>32.6115922760563</v>
      </c>
      <c r="EZ112" s="1">
        <v>32.5430795386588</v>
      </c>
      <c r="FA112" s="1">
        <v>56.2932003083405</v>
      </c>
      <c r="FB112" s="1">
        <v>48.7078415933476</v>
      </c>
      <c r="FC112" s="1">
        <v>239.088043544603</v>
      </c>
      <c r="FD112" s="1">
        <v>224.076763909741</v>
      </c>
      <c r="FE112" s="1">
        <v>14.9255916293352</v>
      </c>
      <c r="FF112" s="1">
        <v>58.475256548029</v>
      </c>
      <c r="FG112" s="1">
        <v>145.120801551916</v>
      </c>
      <c r="FH112" s="1">
        <v>30.2950826893162</v>
      </c>
      <c r="FI112" s="1">
        <v>126.027476986624</v>
      </c>
      <c r="FJ112" s="1">
        <v>57.5026065143002</v>
      </c>
      <c r="FK112" s="1">
        <v>12.5926762290056</v>
      </c>
      <c r="FL112" s="1">
        <v>17.3638090921981</v>
      </c>
      <c r="FM112" s="1">
        <v>374.249341234331</v>
      </c>
      <c r="FN112" s="1">
        <v>118.911610549888</v>
      </c>
      <c r="FO112" s="1">
        <v>15.2598330442889</v>
      </c>
      <c r="FP112" s="1">
        <v>62.2749998673149</v>
      </c>
      <c r="FQ112" s="1">
        <v>56.9630944360121</v>
      </c>
      <c r="FR112" s="1">
        <v>45.5115375144323</v>
      </c>
      <c r="FS112" s="1">
        <v>56.8018965980539</v>
      </c>
      <c r="FT112" s="1">
        <v>95.2515505927383</v>
      </c>
      <c r="FU112" s="1">
        <v>188.621126252428</v>
      </c>
      <c r="FV112" s="1">
        <v>321.848688941052</v>
      </c>
      <c r="FW112" s="1">
        <v>453.316603234733</v>
      </c>
      <c r="FX112" s="1">
        <v>188.681605415974</v>
      </c>
      <c r="FY112" s="1">
        <v>46.5662582446718</v>
      </c>
      <c r="FZ112" s="1">
        <v>30.3950791659472</v>
      </c>
      <c r="GA112" s="1">
        <v>81.8552926035525</v>
      </c>
      <c r="GB112" s="1">
        <v>350.361893376409</v>
      </c>
      <c r="GC112" s="1">
        <v>161.790221574241</v>
      </c>
      <c r="GD112" s="1">
        <v>48.6712300731814</v>
      </c>
      <c r="GE112" s="1">
        <v>258.285103734203</v>
      </c>
      <c r="GF112" s="1">
        <v>78.5564635966009</v>
      </c>
      <c r="GG112" s="1">
        <v>341.20122432616</v>
      </c>
      <c r="GH112" s="1">
        <v>289.736488592374</v>
      </c>
      <c r="GI112" s="1">
        <v>63.6654269635115</v>
      </c>
      <c r="GJ112" s="1">
        <v>75.3046460530527</v>
      </c>
      <c r="GK112" s="1">
        <v>57.5121221411532</v>
      </c>
      <c r="GL112" s="1">
        <v>98.2486955393916</v>
      </c>
      <c r="GM112" s="1">
        <v>70.9305453517135</v>
      </c>
      <c r="GN112" s="1">
        <v>156.364605426256</v>
      </c>
      <c r="GO112" s="1">
        <v>81.009858257168</v>
      </c>
      <c r="GP112" s="1">
        <v>51.4282610520073</v>
      </c>
      <c r="GQ112" s="1">
        <v>38.8887005720914</v>
      </c>
      <c r="GR112" s="1">
        <v>45.8050933507149</v>
      </c>
      <c r="GS112" s="1">
        <v>123.492993133066</v>
      </c>
      <c r="GT112" s="1">
        <v>101.375545133015</v>
      </c>
      <c r="GU112" s="1">
        <v>84.0664683607304</v>
      </c>
      <c r="GV112" s="1">
        <v>262.650085430504</v>
      </c>
      <c r="GW112" s="1">
        <v>263.01485631795</v>
      </c>
      <c r="GX112" s="1">
        <v>122.355111123027</v>
      </c>
      <c r="GY112" s="1">
        <v>57.0296086898509</v>
      </c>
      <c r="GZ112" s="1">
        <v>52.3460496375679</v>
      </c>
      <c r="HA112" s="1">
        <v>70.8724873781438</v>
      </c>
      <c r="HB112" s="1">
        <v>43.3661213160965</v>
      </c>
      <c r="HC112" s="1">
        <v>312.507826431938</v>
      </c>
      <c r="HD112" s="1">
        <v>25.642856146039</v>
      </c>
      <c r="HE112" s="1">
        <v>116.536750919358</v>
      </c>
      <c r="HF112" s="1">
        <v>444.43115351828</v>
      </c>
      <c r="HG112" s="1">
        <v>30.9226473099788</v>
      </c>
      <c r="HH112" s="1">
        <v>201.966793756852</v>
      </c>
      <c r="HI112" s="1">
        <v>60.0936510433999</v>
      </c>
      <c r="HJ112" s="1">
        <v>81.9943989371996</v>
      </c>
      <c r="HK112" s="1">
        <v>153.299279627799</v>
      </c>
      <c r="HL112" s="1">
        <v>25.026557517583</v>
      </c>
      <c r="HM112" s="1">
        <v>16.2247265420163</v>
      </c>
      <c r="HN112" s="1">
        <v>57.6663171457023</v>
      </c>
      <c r="HO112" s="1">
        <v>84.210837920606</v>
      </c>
      <c r="HP112" s="1">
        <v>85.2143682249658</v>
      </c>
      <c r="HQ112" s="1">
        <v>823.154998779297</v>
      </c>
      <c r="HR112" s="1">
        <v>58.5139571129876</v>
      </c>
      <c r="HS112" s="1">
        <v>104.639074539078</v>
      </c>
      <c r="HT112" s="1">
        <v>66.6843192326182</v>
      </c>
      <c r="HU112" s="1">
        <v>55.4598186812514</v>
      </c>
      <c r="HV112" s="1">
        <v>166.640532052906</v>
      </c>
      <c r="HW112" s="1">
        <v>36.0685176502771</v>
      </c>
      <c r="HX112" s="1">
        <v>71.8980966620498</v>
      </c>
      <c r="HY112" s="1">
        <v>135.265348745943</v>
      </c>
      <c r="HZ112" s="1">
        <v>137.592968225617</v>
      </c>
      <c r="IA112" s="1">
        <v>327.838494925189</v>
      </c>
      <c r="IB112" s="1">
        <v>54.6919388033969</v>
      </c>
      <c r="IC112" s="1">
        <v>113.597599122169</v>
      </c>
      <c r="ID112" s="1">
        <v>87.2791393204694</v>
      </c>
      <c r="IE112" s="1">
        <v>123.772532741976</v>
      </c>
      <c r="IF112" s="1">
        <v>52.1892912485749</v>
      </c>
      <c r="IG112" s="1">
        <v>70.9351114407245</v>
      </c>
      <c r="IH112" s="1">
        <v>123.99532411143</v>
      </c>
      <c r="II112" s="1">
        <v>25.2645252632443</v>
      </c>
      <c r="IJ112" s="1">
        <v>79.0006211282146</v>
      </c>
      <c r="IK112" s="1">
        <v>271.881852667265</v>
      </c>
      <c r="IL112" s="1">
        <v>92.865602610803</v>
      </c>
      <c r="IM112" s="1">
        <v>160.152075565759</v>
      </c>
      <c r="IN112" s="1">
        <v>116.891343022483</v>
      </c>
      <c r="IO112" s="1">
        <v>777.478039285411</v>
      </c>
      <c r="IP112" s="1">
        <v>18.0197019475227</v>
      </c>
      <c r="IQ112" s="1">
        <v>109.834457721512</v>
      </c>
      <c r="IR112" s="1">
        <v>278.920623532313</v>
      </c>
      <c r="IS112" s="1">
        <v>423.132148677801</v>
      </c>
      <c r="IT112" s="1">
        <v>103.095023697195</v>
      </c>
      <c r="IU112" s="1">
        <v>127.163296551224</v>
      </c>
      <c r="IV112" s="1">
        <v>96.6001205384614</v>
      </c>
      <c r="IW112" s="1">
        <v>60.1583511256878</v>
      </c>
      <c r="IX112" s="1">
        <v>214.399820100027</v>
      </c>
      <c r="IY112" s="1">
        <v>143.400234193568</v>
      </c>
      <c r="IZ112" s="1">
        <v>47.6442232792735</v>
      </c>
      <c r="JA112" s="1">
        <v>230.445987630427</v>
      </c>
      <c r="JB112" s="1">
        <v>62.1961743274777</v>
      </c>
      <c r="JC112" s="1">
        <v>101.152839241364</v>
      </c>
      <c r="JD112" s="1">
        <v>332.059107780467</v>
      </c>
      <c r="JE112" s="1">
        <v>69.0250353298764</v>
      </c>
      <c r="JF112" s="1">
        <v>73.4481464734712</v>
      </c>
      <c r="JG112" s="1">
        <v>58.4100472064232</v>
      </c>
      <c r="JH112" s="1">
        <v>212.162138303521</v>
      </c>
      <c r="JI112" s="1">
        <v>75.3331000695605</v>
      </c>
      <c r="JJ112" s="1">
        <v>266.696759821658</v>
      </c>
      <c r="JK112" s="1">
        <v>71.0615432588858</v>
      </c>
      <c r="JL112" s="1">
        <v>16.4409362081751</v>
      </c>
      <c r="JM112" s="1">
        <v>49.3153638407227</v>
      </c>
      <c r="JN112" s="1">
        <v>123.322082999606</v>
      </c>
      <c r="JO112" s="1">
        <v>152.454298803937</v>
      </c>
      <c r="JP112" s="1">
        <v>73.9476207017287</v>
      </c>
      <c r="JQ112" s="1">
        <v>550.568311100907</v>
      </c>
      <c r="JR112" s="1">
        <v>39.4345188364322</v>
      </c>
      <c r="JS112" s="1">
        <v>101.075316575433</v>
      </c>
      <c r="JT112" s="1">
        <v>166.592749970275</v>
      </c>
      <c r="JU112" s="1">
        <v>54.6757813594657</v>
      </c>
      <c r="JV112" s="1">
        <v>167.563804324975</v>
      </c>
      <c r="JW112" s="1">
        <v>69.7439460977487</v>
      </c>
      <c r="JX112" s="1">
        <v>459.487399847764</v>
      </c>
      <c r="JY112" s="1">
        <v>189.518177215993</v>
      </c>
      <c r="JZ112" s="1">
        <v>171.931999071729</v>
      </c>
      <c r="KA112" s="1">
        <v>35.5174054200273</v>
      </c>
      <c r="KB112" s="1">
        <v>217.371768054525</v>
      </c>
      <c r="KC112" s="1">
        <v>125.944527233869</v>
      </c>
      <c r="KD112" s="1">
        <v>168.198800626201</v>
      </c>
      <c r="KE112" s="1">
        <v>198.329781905464</v>
      </c>
      <c r="KF112" s="1">
        <v>298.39695607061</v>
      </c>
      <c r="KG112" s="1">
        <v>42.101212162219</v>
      </c>
      <c r="KH112" s="1">
        <v>32.8050465216875</v>
      </c>
      <c r="KI112" s="1">
        <v>307.296740988026</v>
      </c>
      <c r="KJ112" s="1">
        <v>29.6103752401022</v>
      </c>
      <c r="KK112" s="1">
        <v>36.2669564952021</v>
      </c>
      <c r="KL112" s="1">
        <v>85.6514424965908</v>
      </c>
      <c r="KM112" s="1">
        <v>67.585787893565</v>
      </c>
      <c r="KN112" s="1">
        <v>38.4181937407496</v>
      </c>
      <c r="KO112" s="1">
        <v>148.819660657547</v>
      </c>
      <c r="KP112" s="1">
        <v>26.8644941686593</v>
      </c>
      <c r="KQ112" s="1">
        <v>45.7158570405426</v>
      </c>
      <c r="KR112" s="1">
        <v>28.4642017151063</v>
      </c>
      <c r="KS112" s="1">
        <v>107.206325640179</v>
      </c>
      <c r="KT112" s="1">
        <v>61.0631389811028</v>
      </c>
      <c r="KU112" s="1">
        <v>100.803626680877</v>
      </c>
      <c r="KV112" s="1">
        <v>97.8663744416299</v>
      </c>
      <c r="KW112" s="1">
        <v>123.490596597586</v>
      </c>
      <c r="KX112" s="1">
        <v>123.07215543222</v>
      </c>
      <c r="KY112" s="1">
        <v>162.308719930452</v>
      </c>
      <c r="KZ112" s="1">
        <v>41.4136934006717</v>
      </c>
      <c r="LA112" s="1">
        <v>46.8281686273472</v>
      </c>
      <c r="LB112" s="1">
        <v>73.8692025382333</v>
      </c>
      <c r="LC112" s="1">
        <v>21.1055716693478</v>
      </c>
      <c r="LD112" s="1">
        <v>36.1863709187275</v>
      </c>
      <c r="LE112" s="1">
        <v>117.967903685561</v>
      </c>
      <c r="LF112" s="1">
        <v>33.4029635203608</v>
      </c>
      <c r="LG112" s="1">
        <v>43.7682428701821</v>
      </c>
      <c r="LH112" s="1">
        <v>21.5255886061073</v>
      </c>
      <c r="LI112" s="1">
        <v>11.7762359170951</v>
      </c>
      <c r="LJ112" s="1">
        <v>112.806086498758</v>
      </c>
      <c r="LK112" s="1">
        <v>197.952664815479</v>
      </c>
      <c r="LL112" s="1">
        <v>15.8570284722861</v>
      </c>
      <c r="LM112" s="1">
        <v>77.7089629763626</v>
      </c>
      <c r="LN112" s="1">
        <v>452.1266971764</v>
      </c>
      <c r="LO112" s="1">
        <v>60.6950957575687</v>
      </c>
      <c r="LP112" s="1">
        <v>192.795706847486</v>
      </c>
      <c r="LQ112" s="1">
        <v>52.4569915397394</v>
      </c>
      <c r="LR112" s="1">
        <v>14.6358695859494</v>
      </c>
      <c r="LS112" s="1">
        <v>29.0262163787887</v>
      </c>
      <c r="LT112" s="1">
        <v>9.78680156659924</v>
      </c>
      <c r="LU112" s="1">
        <v>22.8087258772654</v>
      </c>
      <c r="LV112" s="1">
        <v>19.064731350542</v>
      </c>
      <c r="LW112" s="1">
        <v>33.7888076000485</v>
      </c>
      <c r="LX112" s="1">
        <v>38.264698785613</v>
      </c>
      <c r="LZ112" s="1">
        <v>340.537205265845</v>
      </c>
      <c r="MA112" s="1">
        <v>31.5358645826164</v>
      </c>
      <c r="MB112" s="1">
        <v>13.3233998158754</v>
      </c>
      <c r="MC112" s="1">
        <v>13.642256375974</v>
      </c>
      <c r="MD112" s="1">
        <v>6.84498554030208</v>
      </c>
      <c r="ME112" s="1">
        <v>9.21799441125974</v>
      </c>
      <c r="MF112" s="1">
        <v>15.8833528895309</v>
      </c>
      <c r="MG112" s="1">
        <v>33.5145944761959</v>
      </c>
      <c r="MH112" s="1">
        <v>20.3121962602146</v>
      </c>
      <c r="MI112" s="1">
        <v>2.74021740063377</v>
      </c>
      <c r="MJ112" s="1">
        <v>9.08347822272259</v>
      </c>
      <c r="MK112" s="1">
        <v>38.9188664321418</v>
      </c>
      <c r="ML112" s="1">
        <v>16.0222957354428</v>
      </c>
      <c r="MM112" s="1">
        <v>35.2551776456567</v>
      </c>
    </row>
    <row r="113">
      <c r="A113" s="1">
        <v>2023.0</v>
      </c>
      <c r="B113" s="1">
        <v>4.0</v>
      </c>
      <c r="C113" s="1">
        <v>163.276117509529</v>
      </c>
      <c r="D113" s="1">
        <v>149.592127131496</v>
      </c>
      <c r="E113" s="1">
        <v>102.486081976351</v>
      </c>
      <c r="F113" s="1">
        <v>272.86811843172</v>
      </c>
      <c r="G113" s="1">
        <v>376.535789891293</v>
      </c>
      <c r="H113" s="1">
        <v>181.918156679479</v>
      </c>
      <c r="I113" s="1">
        <v>75.9420494873318</v>
      </c>
      <c r="J113" s="1">
        <v>207.103246909896</v>
      </c>
      <c r="K113" s="1">
        <v>196.438684563888</v>
      </c>
      <c r="L113" s="1">
        <v>84.2778093622613</v>
      </c>
      <c r="M113" s="1">
        <v>86.9662666695617</v>
      </c>
      <c r="N113" s="1">
        <v>22.72279499105</v>
      </c>
      <c r="O113" s="1">
        <v>63.4674985214883</v>
      </c>
      <c r="P113" s="1">
        <v>49.4349374336123</v>
      </c>
      <c r="Q113" s="1">
        <v>114.552702573215</v>
      </c>
      <c r="R113" s="1">
        <v>80.4652633666992</v>
      </c>
      <c r="S113" s="1">
        <v>110.029863440408</v>
      </c>
      <c r="T113" s="1">
        <v>101.370172636781</v>
      </c>
      <c r="U113" s="1">
        <v>112.452133953837</v>
      </c>
      <c r="V113" s="1">
        <v>136.347424070194</v>
      </c>
      <c r="W113" s="1">
        <v>233.553414891204</v>
      </c>
      <c r="X113" s="1">
        <v>297.420487524362</v>
      </c>
      <c r="Y113" s="1">
        <v>193.586644966648</v>
      </c>
      <c r="Z113" s="1">
        <v>103.373684732538</v>
      </c>
      <c r="AA113" s="1">
        <v>321.166122754224</v>
      </c>
      <c r="AB113" s="1">
        <v>36.0449728458506</v>
      </c>
      <c r="AC113" s="1">
        <v>275.136415627669</v>
      </c>
      <c r="AD113" s="1">
        <v>38.1775743789894</v>
      </c>
      <c r="AE113" s="1">
        <v>105.41157913208</v>
      </c>
      <c r="AF113" s="1">
        <v>161.378516708089</v>
      </c>
      <c r="AG113" s="1">
        <v>171.234018342156</v>
      </c>
      <c r="AH113" s="1">
        <v>157.761608540503</v>
      </c>
      <c r="AI113" s="2">
        <v>2611.91948499178</v>
      </c>
      <c r="AJ113" s="1">
        <v>208.345524838096</v>
      </c>
      <c r="AK113" s="1">
        <v>27.5884847308212</v>
      </c>
      <c r="AL113" s="1">
        <v>41.3116004650713</v>
      </c>
      <c r="AM113" s="1">
        <v>68.4915307279882</v>
      </c>
      <c r="AN113" s="1">
        <v>249.198068295379</v>
      </c>
      <c r="AO113" s="1">
        <v>24.4408320902223</v>
      </c>
      <c r="AP113" s="1">
        <v>61.7739582575278</v>
      </c>
      <c r="AQ113" s="1">
        <v>287.515261198345</v>
      </c>
      <c r="AR113" s="1">
        <v>41.7735040930238</v>
      </c>
      <c r="AS113" s="2">
        <v>2613.88411375857</v>
      </c>
      <c r="AT113" s="1">
        <v>642.825998746372</v>
      </c>
      <c r="AU113" s="1">
        <v>64.3888892044784</v>
      </c>
      <c r="AV113" s="1">
        <v>318.780789827046</v>
      </c>
      <c r="AW113" s="1">
        <v>51.2834211650648</v>
      </c>
      <c r="AX113" s="1">
        <v>41.3478384162464</v>
      </c>
      <c r="AY113" s="1">
        <v>47.2591466144675</v>
      </c>
      <c r="AZ113" s="1">
        <v>44.4869041361238</v>
      </c>
      <c r="BA113" s="1">
        <v>34.3347011801783</v>
      </c>
      <c r="BB113" s="1">
        <v>77.0056092524242</v>
      </c>
      <c r="BC113" s="1">
        <v>212.855239090976</v>
      </c>
      <c r="BD113" s="1">
        <v>193.943952101577</v>
      </c>
      <c r="BE113" s="1">
        <v>71.5421054237767</v>
      </c>
      <c r="BF113" s="1">
        <v>117.233560924577</v>
      </c>
      <c r="BG113" s="1">
        <v>9.56552630976627</v>
      </c>
      <c r="BH113" s="1">
        <v>71.1595132828903</v>
      </c>
      <c r="BI113" s="1">
        <v>91.5192715281658</v>
      </c>
      <c r="BJ113" s="1">
        <v>250.859003553644</v>
      </c>
      <c r="BK113" s="1">
        <v>103.258146021629</v>
      </c>
      <c r="BL113" s="1">
        <v>72.9774936190386</v>
      </c>
      <c r="BM113" s="1">
        <v>151.756296101895</v>
      </c>
      <c r="BN113" s="1">
        <v>36.1227153235162</v>
      </c>
      <c r="BO113" s="1">
        <v>174.545204961933</v>
      </c>
      <c r="BP113" s="1">
        <v>35.7472630550987</v>
      </c>
      <c r="BQ113" s="1">
        <v>221.315172108541</v>
      </c>
      <c r="BR113" s="1">
        <v>58.1892731461241</v>
      </c>
      <c r="BS113" s="1">
        <v>28.9700562639977</v>
      </c>
      <c r="BT113" s="1">
        <v>93.0400087852731</v>
      </c>
      <c r="BU113" s="1">
        <v>99.6687191142944</v>
      </c>
      <c r="BV113" s="1">
        <v>480.89096305518</v>
      </c>
      <c r="BW113" s="1">
        <v>51.6690740220327</v>
      </c>
      <c r="BX113" s="1">
        <v>193.762750177776</v>
      </c>
      <c r="BY113" s="1">
        <v>46.8124167398133</v>
      </c>
      <c r="BZ113" s="1">
        <v>29.6628034511141</v>
      </c>
      <c r="CA113" s="1">
        <v>107.958652410127</v>
      </c>
      <c r="CB113" s="1">
        <v>58.4614876097161</v>
      </c>
      <c r="CC113" s="1">
        <v>69.4292484570539</v>
      </c>
      <c r="CD113" s="1">
        <v>157.752405494678</v>
      </c>
      <c r="CE113" s="1">
        <v>52.4310548816268</v>
      </c>
      <c r="CF113" s="1">
        <v>33.5633747096678</v>
      </c>
      <c r="CG113" s="1">
        <v>376.33889595949</v>
      </c>
      <c r="CH113" s="1">
        <v>96.950261628047</v>
      </c>
      <c r="CI113" s="1">
        <v>208.68312449096</v>
      </c>
      <c r="CJ113" s="1">
        <v>138.026213288908</v>
      </c>
      <c r="CK113" s="1">
        <v>100.371078743946</v>
      </c>
      <c r="CL113" s="1">
        <v>217.884713442838</v>
      </c>
      <c r="CM113" s="1">
        <v>98.3528792131256</v>
      </c>
      <c r="CN113" s="1">
        <v>150.278421502364</v>
      </c>
      <c r="CO113" s="1">
        <v>143.180997834069</v>
      </c>
      <c r="CP113" s="1">
        <v>142.522310456836</v>
      </c>
      <c r="CQ113" s="1">
        <v>105.93015592366</v>
      </c>
      <c r="CR113" s="1">
        <v>91.4546015446165</v>
      </c>
      <c r="CS113" s="1">
        <v>84.4644735235917</v>
      </c>
      <c r="CT113" s="1">
        <v>49.8699820540587</v>
      </c>
      <c r="CU113" s="1">
        <v>125.422637070671</v>
      </c>
      <c r="CV113" s="1">
        <v>42.29410178454</v>
      </c>
      <c r="CW113" s="1">
        <v>162.079025776502</v>
      </c>
      <c r="CX113" s="1">
        <v>92.4441935160896</v>
      </c>
      <c r="CY113" s="1">
        <v>197.212903219859</v>
      </c>
      <c r="CZ113" s="1">
        <v>67.2538284682808</v>
      </c>
      <c r="DA113" s="1">
        <v>240.153336421739</v>
      </c>
      <c r="DB113" s="1">
        <v>77.2353057006308</v>
      </c>
      <c r="DC113" s="1">
        <v>81.9405445794026</v>
      </c>
      <c r="DD113" s="1">
        <v>111.975814949731</v>
      </c>
      <c r="DE113" s="1">
        <v>56.5112276799402</v>
      </c>
      <c r="DF113" s="1">
        <v>73.1167117823169</v>
      </c>
      <c r="DG113" s="1">
        <v>158.612268358707</v>
      </c>
      <c r="DH113" s="1">
        <v>50.1529302947588</v>
      </c>
      <c r="DI113" s="1">
        <v>84.8931575574373</v>
      </c>
      <c r="DJ113" s="1">
        <v>40.0287267421269</v>
      </c>
      <c r="DK113" s="1">
        <v>107.079961650474</v>
      </c>
      <c r="DL113" s="1">
        <v>92.8015785217285</v>
      </c>
      <c r="DM113" s="1">
        <v>11.0885381620575</v>
      </c>
      <c r="DN113" s="1">
        <v>50.8497204140651</v>
      </c>
      <c r="DO113" s="1">
        <v>39.3927147806734</v>
      </c>
      <c r="DP113" s="1">
        <v>221.064677643542</v>
      </c>
      <c r="DQ113" s="1">
        <v>37.9573898926598</v>
      </c>
      <c r="DR113" s="1">
        <v>140.422893724943</v>
      </c>
      <c r="DS113" s="1">
        <v>53.2993355516993</v>
      </c>
      <c r="DT113" s="1">
        <v>24.6837451808443</v>
      </c>
      <c r="DU113" s="1">
        <v>114.555069124444</v>
      </c>
      <c r="DV113" s="1">
        <v>32.7348237344187</v>
      </c>
      <c r="DW113" s="1">
        <v>217.458396909679</v>
      </c>
      <c r="DX113" s="1">
        <v>76.5037126276172</v>
      </c>
      <c r="DY113" s="1">
        <v>78.1533858721052</v>
      </c>
      <c r="DZ113" s="1">
        <v>81.819779268452</v>
      </c>
      <c r="EA113" s="1">
        <v>32.244813311192</v>
      </c>
      <c r="EB113" s="1">
        <v>33.821315849477</v>
      </c>
      <c r="EC113" s="1">
        <v>105.17006677464</v>
      </c>
      <c r="ED113" s="1">
        <v>157.860141458377</v>
      </c>
      <c r="EE113" s="1">
        <v>94.8396822961833</v>
      </c>
      <c r="EF113" s="1">
        <v>317.343602486402</v>
      </c>
      <c r="EG113" s="1">
        <v>653.252243772918</v>
      </c>
      <c r="EH113" s="1">
        <v>32.2126041205026</v>
      </c>
      <c r="EI113" s="1">
        <v>48.4902332345266</v>
      </c>
      <c r="EJ113" s="1">
        <v>10.3820312793475</v>
      </c>
      <c r="EK113" s="1">
        <v>281.76504283284</v>
      </c>
      <c r="EL113" s="1">
        <v>140.656690712077</v>
      </c>
      <c r="EM113" s="1">
        <v>67.2671837948707</v>
      </c>
      <c r="EN113" s="1">
        <v>187.636174722957</v>
      </c>
      <c r="EO113" s="1">
        <v>28.0320068478757</v>
      </c>
      <c r="EP113" s="1">
        <v>37.6345971994304</v>
      </c>
      <c r="EQ113" s="1">
        <v>14.8007598678724</v>
      </c>
      <c r="ER113" s="1">
        <v>249.069081290436</v>
      </c>
      <c r="ES113" s="1">
        <v>505.184826862502</v>
      </c>
      <c r="ET113" s="1">
        <v>119.500475378233</v>
      </c>
      <c r="EU113" s="1">
        <v>104.574446754029</v>
      </c>
      <c r="EV113" s="1">
        <v>89.5238569583528</v>
      </c>
      <c r="EW113" s="1">
        <v>30.743579970587</v>
      </c>
      <c r="EX113" s="1">
        <v>433.608838161884</v>
      </c>
      <c r="EY113" s="1">
        <v>32.7776548635971</v>
      </c>
      <c r="EZ113" s="1">
        <v>34.7071739852825</v>
      </c>
      <c r="FA113" s="1">
        <v>55.6120237161909</v>
      </c>
      <c r="FB113" s="1">
        <v>50.3290217226612</v>
      </c>
      <c r="FC113" s="1">
        <v>276.397103560598</v>
      </c>
      <c r="FD113" s="1">
        <v>225.051459218718</v>
      </c>
      <c r="FE113" s="1">
        <v>15.2188953930753</v>
      </c>
      <c r="FF113" s="1">
        <v>55.6558569273437</v>
      </c>
      <c r="FG113" s="1">
        <v>154.729110549379</v>
      </c>
      <c r="FH113" s="1">
        <v>31.0573643975708</v>
      </c>
      <c r="FI113" s="1">
        <v>128.774169529409</v>
      </c>
      <c r="FJ113" s="1">
        <v>59.8376556841054</v>
      </c>
      <c r="FK113" s="1">
        <v>10.5493622214397</v>
      </c>
      <c r="FL113" s="1">
        <v>17.5003631887033</v>
      </c>
      <c r="FM113" s="1">
        <v>369.520015662139</v>
      </c>
      <c r="FN113" s="1">
        <v>130.323225436714</v>
      </c>
      <c r="FO113" s="1">
        <v>15.820084128212</v>
      </c>
      <c r="FP113" s="1">
        <v>67.7294736159475</v>
      </c>
      <c r="FQ113" s="1">
        <v>59.957738107987</v>
      </c>
      <c r="FR113" s="1">
        <v>46.1629689721539</v>
      </c>
      <c r="FS113" s="1">
        <v>56.3627317590283</v>
      </c>
      <c r="FT113" s="1">
        <v>101.61915275084</v>
      </c>
      <c r="FU113" s="1">
        <v>193.019414259993</v>
      </c>
      <c r="FV113" s="1">
        <v>367.863073110072</v>
      </c>
      <c r="FW113" s="1">
        <v>463.278351883541</v>
      </c>
      <c r="FX113" s="1">
        <v>196.629499534982</v>
      </c>
      <c r="FY113" s="1">
        <v>47.8150644701361</v>
      </c>
      <c r="FZ113" s="1">
        <v>30.5197949925663</v>
      </c>
      <c r="GA113" s="1">
        <v>85.9989818648172</v>
      </c>
      <c r="GB113" s="1">
        <v>365.105146950846</v>
      </c>
      <c r="GC113" s="1">
        <v>164.814934804479</v>
      </c>
      <c r="GD113" s="1">
        <v>48.2423727462936</v>
      </c>
      <c r="GE113" s="1">
        <v>276.740455450276</v>
      </c>
      <c r="GF113" s="1">
        <v>75.5974436703342</v>
      </c>
      <c r="GG113" s="1">
        <v>360.183316475928</v>
      </c>
      <c r="GH113" s="1">
        <v>298.936780777596</v>
      </c>
      <c r="GI113" s="1">
        <v>68.1143741459945</v>
      </c>
      <c r="GJ113" s="1">
        <v>79.6898449713818</v>
      </c>
      <c r="GK113" s="1">
        <v>56.5275053675084</v>
      </c>
      <c r="GL113" s="1">
        <v>97.6486844514546</v>
      </c>
      <c r="GM113" s="1">
        <v>82.1903848576205</v>
      </c>
      <c r="GN113" s="1">
        <v>169.639477227263</v>
      </c>
      <c r="GO113" s="1">
        <v>80.7688582024425</v>
      </c>
      <c r="GP113" s="1">
        <v>53.2136844835783</v>
      </c>
      <c r="GQ113" s="1">
        <v>39.3031804513843</v>
      </c>
      <c r="GR113" s="1">
        <v>43.1103823128928</v>
      </c>
      <c r="GS113" s="1">
        <v>123.223810191202</v>
      </c>
      <c r="GT113" s="1">
        <v>108.340978636336</v>
      </c>
      <c r="GU113" s="1">
        <v>81.9553198449234</v>
      </c>
      <c r="GV113" s="1">
        <v>284.302568863692</v>
      </c>
      <c r="GW113" s="1">
        <v>282.75865861993</v>
      </c>
      <c r="GX113" s="1">
        <v>113.495015228579</v>
      </c>
      <c r="GY113" s="1">
        <v>60.3794445770336</v>
      </c>
      <c r="GZ113" s="1">
        <v>53.8605480296945</v>
      </c>
      <c r="HA113" s="1">
        <v>74.06889201036</v>
      </c>
      <c r="HB113" s="1">
        <v>46.5954539974802</v>
      </c>
      <c r="HC113" s="1">
        <v>333.914471274928</v>
      </c>
      <c r="HD113" s="1">
        <v>26.6771199064321</v>
      </c>
      <c r="HE113" s="1">
        <v>120.958084837677</v>
      </c>
      <c r="HF113" s="1">
        <v>456.3194696795</v>
      </c>
      <c r="HG113" s="1">
        <v>32.8693097358048</v>
      </c>
      <c r="HH113" s="1">
        <v>198.344336491946</v>
      </c>
      <c r="HI113" s="1">
        <v>62.1306649922079</v>
      </c>
      <c r="HJ113" s="1">
        <v>80.1235408662771</v>
      </c>
      <c r="HK113" s="1">
        <v>145.104369857011</v>
      </c>
      <c r="HL113" s="1">
        <v>27.13337527011</v>
      </c>
      <c r="HM113" s="1">
        <v>17.0736958884279</v>
      </c>
      <c r="HN113" s="1">
        <v>60.1992409554519</v>
      </c>
      <c r="HO113" s="1">
        <v>88.4210958179084</v>
      </c>
      <c r="HP113" s="1">
        <v>92.6129272575736</v>
      </c>
      <c r="HQ113" s="1">
        <v>887.241845381887</v>
      </c>
      <c r="HR113" s="1">
        <v>61.5911166946908</v>
      </c>
      <c r="HS113" s="1">
        <v>103.45565046379</v>
      </c>
      <c r="HT113" s="1">
        <v>66.5581881957914</v>
      </c>
      <c r="HU113" s="1">
        <v>59.6358141793968</v>
      </c>
      <c r="HV113" s="1">
        <v>175.413954813251</v>
      </c>
      <c r="HW113" s="1">
        <v>36.3351339648677</v>
      </c>
      <c r="HX113" s="1">
        <v>70.2647520372589</v>
      </c>
      <c r="HY113" s="1">
        <v>145.444998872749</v>
      </c>
      <c r="HZ113" s="1">
        <v>136.6202346854</v>
      </c>
      <c r="IA113" s="1">
        <v>313.870829227807</v>
      </c>
      <c r="IB113" s="1">
        <v>60.5935229440173</v>
      </c>
      <c r="IC113" s="1">
        <v>116.573768840503</v>
      </c>
      <c r="ID113" s="1">
        <v>90.2587224809213</v>
      </c>
      <c r="IE113" s="1">
        <v>114.661459343753</v>
      </c>
      <c r="IF113" s="1">
        <v>52.4253946183693</v>
      </c>
      <c r="IG113" s="1">
        <v>73.7282204549929</v>
      </c>
      <c r="IH113" s="1">
        <v>135.081535053045</v>
      </c>
      <c r="II113" s="1">
        <v>26.7690547483142</v>
      </c>
      <c r="IJ113" s="1">
        <v>77.9333815381217</v>
      </c>
      <c r="IK113" s="1">
        <v>278.303370336995</v>
      </c>
      <c r="IL113" s="1">
        <v>96.4092089665045</v>
      </c>
      <c r="IM113" s="1">
        <v>164.725635493833</v>
      </c>
      <c r="IN113" s="1">
        <v>115.047668941434</v>
      </c>
      <c r="IO113" s="1">
        <v>811.693944027549</v>
      </c>
      <c r="IP113" s="1">
        <v>16.9094860922693</v>
      </c>
      <c r="IQ113" s="1">
        <v>112.344622248051</v>
      </c>
      <c r="IR113" s="1">
        <v>269.285267175549</v>
      </c>
      <c r="IS113" s="1">
        <v>437.0358074757</v>
      </c>
      <c r="IT113" s="1">
        <v>103.555110233896</v>
      </c>
      <c r="IU113" s="1">
        <v>134.452063788586</v>
      </c>
      <c r="IV113" s="1">
        <v>102.966787880329</v>
      </c>
      <c r="IW113" s="1">
        <v>50.3651639885658</v>
      </c>
      <c r="IX113" s="1">
        <v>225.692543625611</v>
      </c>
      <c r="IY113" s="1">
        <v>145.191165502947</v>
      </c>
      <c r="IZ113" s="1">
        <v>48.7806893052692</v>
      </c>
      <c r="JA113" s="1">
        <v>234.306779799304</v>
      </c>
      <c r="JB113" s="1">
        <v>67.6604729248412</v>
      </c>
      <c r="JC113" s="1">
        <v>100.103323273288</v>
      </c>
      <c r="JD113" s="1">
        <v>342.239839466328</v>
      </c>
      <c r="JE113" s="1">
        <v>73.218431918265</v>
      </c>
      <c r="JF113" s="1">
        <v>70.1232230978734</v>
      </c>
      <c r="JG113" s="1">
        <v>58.5366514054613</v>
      </c>
      <c r="JH113" s="1">
        <v>220.104202798981</v>
      </c>
      <c r="JI113" s="1">
        <v>74.10605034338</v>
      </c>
      <c r="JJ113" s="1">
        <v>288.98706053605</v>
      </c>
      <c r="JK113" s="1">
        <v>72.2059456620062</v>
      </c>
      <c r="JL113" s="1">
        <v>16.9651668505986</v>
      </c>
      <c r="JM113" s="1">
        <v>53.056895794776</v>
      </c>
      <c r="JN113" s="1">
        <v>122.486579304836</v>
      </c>
      <c r="JO113" s="1">
        <v>154.21872972381</v>
      </c>
      <c r="JP113" s="1">
        <v>76.0824755059062</v>
      </c>
      <c r="JQ113" s="1">
        <v>568.169199120719</v>
      </c>
      <c r="JR113" s="1">
        <v>39.1690702511385</v>
      </c>
      <c r="JS113" s="1">
        <v>103.23956663845</v>
      </c>
      <c r="JT113" s="1">
        <v>168.697826162141</v>
      </c>
      <c r="JU113" s="1">
        <v>57.2213914056502</v>
      </c>
      <c r="JV113" s="1">
        <v>167.582652657692</v>
      </c>
      <c r="JW113" s="1">
        <v>68.0731892391046</v>
      </c>
      <c r="JX113" s="1">
        <v>487.342581357466</v>
      </c>
      <c r="JY113" s="1">
        <v>190.130616140812</v>
      </c>
      <c r="JZ113" s="1">
        <v>175.064973551012</v>
      </c>
      <c r="KA113" s="1">
        <v>31.7323898640912</v>
      </c>
      <c r="KB113" s="1">
        <v>227.364964888977</v>
      </c>
      <c r="KC113" s="1">
        <v>120.618417726401</v>
      </c>
      <c r="KD113" s="1">
        <v>167.395664726576</v>
      </c>
      <c r="KE113" s="1">
        <v>214.634211088482</v>
      </c>
      <c r="KF113" s="1">
        <v>326.979998939916</v>
      </c>
      <c r="KG113" s="1">
        <v>41.6987696492885</v>
      </c>
      <c r="KH113" s="1">
        <v>34.1631780366269</v>
      </c>
      <c r="KI113" s="1">
        <v>303.650000321238</v>
      </c>
      <c r="KJ113" s="1">
        <v>31.0264736253076</v>
      </c>
      <c r="KK113" s="1">
        <v>35.2457895780864</v>
      </c>
      <c r="KL113" s="1">
        <v>90.8051435061427</v>
      </c>
      <c r="KM113" s="1">
        <v>71.2207469792394</v>
      </c>
      <c r="KN113" s="1">
        <v>37.6713852047455</v>
      </c>
      <c r="KO113" s="1">
        <v>160.045060448685</v>
      </c>
      <c r="KP113" s="1">
        <v>27.6066820718947</v>
      </c>
      <c r="KQ113" s="1">
        <v>48.9120325400092</v>
      </c>
      <c r="KR113" s="1">
        <v>29.0593619514549</v>
      </c>
      <c r="KS113" s="1">
        <v>109.213056819933</v>
      </c>
      <c r="KT113" s="1">
        <v>65.9615473605264</v>
      </c>
      <c r="KU113" s="1">
        <v>109.194271702897</v>
      </c>
      <c r="KV113" s="1">
        <v>101.00482908154</v>
      </c>
      <c r="KW113" s="1">
        <v>130.927142599757</v>
      </c>
      <c r="KX113" s="1">
        <v>131.887034834059</v>
      </c>
      <c r="KY113" s="1">
        <v>169.275637250825</v>
      </c>
      <c r="KZ113" s="1">
        <v>43.4001459313459</v>
      </c>
      <c r="LA113" s="1">
        <v>38.8383667906136</v>
      </c>
      <c r="LB113" s="1">
        <v>71.2456884100784</v>
      </c>
      <c r="LC113" s="1">
        <v>21.1594776236005</v>
      </c>
      <c r="LD113" s="1">
        <v>39.0348551063926</v>
      </c>
      <c r="LE113" s="1">
        <v>120.861987613331</v>
      </c>
      <c r="LF113" s="1">
        <v>27.1629875961772</v>
      </c>
      <c r="LG113" s="1">
        <v>44.9472584700228</v>
      </c>
      <c r="LH113" s="1">
        <v>18.8844434601345</v>
      </c>
      <c r="LI113" s="1">
        <v>11.5592377878518</v>
      </c>
      <c r="LJ113" s="1">
        <v>115.956052478991</v>
      </c>
      <c r="LK113" s="1">
        <v>197.227390132736</v>
      </c>
      <c r="LL113" s="1">
        <v>14.7764314137155</v>
      </c>
      <c r="LM113" s="1">
        <v>86.289868356541</v>
      </c>
      <c r="LN113" s="1">
        <v>463.103897332317</v>
      </c>
      <c r="LO113" s="1">
        <v>60.9285230169837</v>
      </c>
      <c r="LP113" s="1">
        <v>216.118389537431</v>
      </c>
      <c r="LQ113" s="1">
        <v>51.052378662836</v>
      </c>
      <c r="LR113" s="1">
        <v>14.1376315418043</v>
      </c>
      <c r="LS113" s="1">
        <v>28.8802002420629</v>
      </c>
      <c r="LT113" s="1">
        <v>9.57430584925394</v>
      </c>
      <c r="LU113" s="1">
        <v>24.0877739176323</v>
      </c>
      <c r="LV113" s="1">
        <v>17.8798740292977</v>
      </c>
      <c r="LW113" s="1">
        <v>34.4179927677472</v>
      </c>
      <c r="LX113" s="1">
        <v>37.9587167835681</v>
      </c>
      <c r="LZ113" s="1">
        <v>346.414503299036</v>
      </c>
      <c r="MA113" s="1">
        <v>32.0656321525703</v>
      </c>
      <c r="MB113" s="1">
        <v>12.8595753432173</v>
      </c>
      <c r="MC113" s="1">
        <v>13.2715740067677</v>
      </c>
      <c r="MD113" s="1">
        <v>7.24119291940436</v>
      </c>
      <c r="ME113" s="1">
        <v>8.94857597068873</v>
      </c>
      <c r="MF113" s="1">
        <v>16.7375043046602</v>
      </c>
      <c r="MG113" s="1">
        <v>32.4787777641256</v>
      </c>
      <c r="MH113" s="1">
        <v>19.5511374079672</v>
      </c>
      <c r="MI113" s="1">
        <v>2.34657897447285</v>
      </c>
      <c r="MJ113" s="1">
        <v>9.04052626459222</v>
      </c>
      <c r="MK113" s="1">
        <v>36.1056150296179</v>
      </c>
      <c r="ML113" s="1">
        <v>15.0950352833772</v>
      </c>
      <c r="MM113" s="1">
        <v>33.7285885569503</v>
      </c>
    </row>
    <row r="114">
      <c r="A114" s="1">
        <v>2023.0</v>
      </c>
      <c r="B114" s="1">
        <v>5.0</v>
      </c>
      <c r="C114" s="1">
        <v>171.172287400566</v>
      </c>
      <c r="D114" s="1">
        <v>135.720766699035</v>
      </c>
      <c r="E114" s="1">
        <v>104.583133397566</v>
      </c>
      <c r="F114" s="1">
        <v>274.947857797992</v>
      </c>
      <c r="G114" s="1">
        <v>363.788635947488</v>
      </c>
      <c r="H114" s="1">
        <v>176.453329770407</v>
      </c>
      <c r="I114" s="1">
        <v>70.7039262408913</v>
      </c>
      <c r="J114" s="1">
        <v>206.274020410721</v>
      </c>
      <c r="K114" s="1">
        <v>196.454999750311</v>
      </c>
      <c r="L114" s="1">
        <v>80.9817178887812</v>
      </c>
      <c r="M114" s="1">
        <v>82.9306292982056</v>
      </c>
      <c r="N114" s="1">
        <v>20.2828389413587</v>
      </c>
      <c r="O114" s="1">
        <v>64.2706327737475</v>
      </c>
      <c r="P114" s="1">
        <v>51.3106955974515</v>
      </c>
      <c r="Q114" s="1">
        <v>124.431856078798</v>
      </c>
      <c r="R114" s="1">
        <v>84.8327267386696</v>
      </c>
      <c r="S114" s="1">
        <v>110.440135232847</v>
      </c>
      <c r="T114" s="1">
        <v>105.832713164171</v>
      </c>
      <c r="U114" s="1">
        <v>119.651784260974</v>
      </c>
      <c r="V114" s="1">
        <v>143.719560193603</v>
      </c>
      <c r="W114" s="1">
        <v>217.203406104</v>
      </c>
      <c r="X114" s="1">
        <v>291.121596460528</v>
      </c>
      <c r="Y114" s="1">
        <v>181.075910706752</v>
      </c>
      <c r="Z114" s="1">
        <v>111.767500443892</v>
      </c>
      <c r="AA114" s="1">
        <v>320.019871933682</v>
      </c>
      <c r="AB114" s="1">
        <v>31.499746954872</v>
      </c>
      <c r="AC114" s="1">
        <v>268.983237425825</v>
      </c>
      <c r="AD114" s="1">
        <v>37.1154973933257</v>
      </c>
      <c r="AE114" s="1">
        <v>94.1165913668546</v>
      </c>
      <c r="AF114" s="1">
        <v>166.732565641596</v>
      </c>
      <c r="AG114" s="1">
        <v>164.913681032077</v>
      </c>
      <c r="AH114" s="1">
        <v>149.478547266525</v>
      </c>
      <c r="AI114" s="2">
        <v>2621.60339910334</v>
      </c>
      <c r="AJ114" s="1">
        <v>202.469318389893</v>
      </c>
      <c r="AK114" s="1">
        <v>26.6394147021802</v>
      </c>
      <c r="AL114" s="1">
        <v>41.4401856682694</v>
      </c>
      <c r="AM114" s="1">
        <v>66.6883086546188</v>
      </c>
      <c r="AN114" s="1">
        <v>244.235309248969</v>
      </c>
      <c r="AO114" s="1">
        <v>22.6989040766492</v>
      </c>
      <c r="AP114" s="1">
        <v>61.7590239755569</v>
      </c>
      <c r="AQ114" s="1">
        <v>307.805456681685</v>
      </c>
      <c r="AR114" s="1">
        <v>38.7911241206201</v>
      </c>
      <c r="AS114" s="2">
        <v>2624.23597428946</v>
      </c>
      <c r="AT114" s="1">
        <v>624.331957675012</v>
      </c>
      <c r="AU114" s="1">
        <v>61.6654679931849</v>
      </c>
      <c r="AV114" s="1">
        <v>324.626136086204</v>
      </c>
      <c r="AW114" s="1">
        <v>52.6356817592274</v>
      </c>
      <c r="AX114" s="1">
        <v>39.2089177362076</v>
      </c>
      <c r="AY114" s="1">
        <v>44.7953512424791</v>
      </c>
      <c r="AZ114" s="1">
        <v>43.0773369705362</v>
      </c>
      <c r="BA114" s="1">
        <v>33.5483274640715</v>
      </c>
      <c r="BB114" s="1">
        <v>81.1668833993056</v>
      </c>
      <c r="BC114" s="1">
        <v>206.46290916381</v>
      </c>
      <c r="BD114" s="1">
        <v>192.867558933138</v>
      </c>
      <c r="BE114" s="1">
        <v>74.9293179945512</v>
      </c>
      <c r="BF114" s="1">
        <v>104.231830686694</v>
      </c>
      <c r="BG114" s="1">
        <v>10.4904544786973</v>
      </c>
      <c r="BH114" s="1">
        <v>64.7841618157472</v>
      </c>
      <c r="BI114" s="1">
        <v>96.2235644001797</v>
      </c>
      <c r="BJ114" s="1">
        <v>246.684742570196</v>
      </c>
      <c r="BK114" s="1">
        <v>98.4255260595058</v>
      </c>
      <c r="BL114" s="1">
        <v>76.3210336959648</v>
      </c>
      <c r="BM114" s="1">
        <v>157.652982202763</v>
      </c>
      <c r="BN114" s="1">
        <v>38.3305667126309</v>
      </c>
      <c r="BO114" s="1">
        <v>167.179759691444</v>
      </c>
      <c r="BP114" s="1">
        <v>41.1640637137673</v>
      </c>
      <c r="BQ114" s="1">
        <v>209.390083290793</v>
      </c>
      <c r="BR114" s="1">
        <v>56.9482944724476</v>
      </c>
      <c r="BS114" s="1">
        <v>28.0524550507051</v>
      </c>
      <c r="BT114" s="1">
        <v>91.1891148482504</v>
      </c>
      <c r="BU114" s="1">
        <v>95.8433721752968</v>
      </c>
      <c r="BV114" s="1">
        <v>480.981977858206</v>
      </c>
      <c r="BW114" s="1">
        <v>50.1479448985361</v>
      </c>
      <c r="BX114" s="1">
        <v>203.901577817995</v>
      </c>
      <c r="BY114" s="1">
        <v>45.05538143624</v>
      </c>
      <c r="BZ114" s="1">
        <v>30.807598935896</v>
      </c>
      <c r="CA114" s="1">
        <v>111.337399908087</v>
      </c>
      <c r="CB114" s="1">
        <v>60.5065623706242</v>
      </c>
      <c r="CC114" s="1">
        <v>64.705474609021</v>
      </c>
      <c r="CD114" s="1">
        <v>146.493781210512</v>
      </c>
      <c r="CE114" s="1">
        <v>49.2701709991548</v>
      </c>
      <c r="CF114" s="1">
        <v>34.2268912368496</v>
      </c>
      <c r="CG114" s="1">
        <v>360.689230945984</v>
      </c>
      <c r="CH114" s="1">
        <v>94.3670131664608</v>
      </c>
      <c r="CI114" s="1">
        <v>206.739885779107</v>
      </c>
      <c r="CJ114" s="1">
        <v>128.473954338566</v>
      </c>
      <c r="CK114" s="1">
        <v>107.347414794691</v>
      </c>
      <c r="CL114" s="1">
        <v>204.97994480637</v>
      </c>
      <c r="CM114" s="1">
        <v>93.4247294626471</v>
      </c>
      <c r="CN114" s="1">
        <v>153.080226898193</v>
      </c>
      <c r="CO114" s="1">
        <v>137.451082530052</v>
      </c>
      <c r="CP114" s="1">
        <v>146.121041832243</v>
      </c>
      <c r="CQ114" s="1">
        <v>104.024681828617</v>
      </c>
      <c r="CR114" s="1">
        <v>88.605696024308</v>
      </c>
      <c r="CS114" s="1">
        <v>94.823636488481</v>
      </c>
      <c r="CT114" s="1">
        <v>45.2251956805668</v>
      </c>
      <c r="CU114" s="1">
        <v>124.502233560709</v>
      </c>
      <c r="CV114" s="1">
        <v>42.9850638137891</v>
      </c>
      <c r="CW114" s="1">
        <v>168.644020018558</v>
      </c>
      <c r="CX114" s="1">
        <v>91.3523517446167</v>
      </c>
      <c r="CY114" s="1">
        <v>203.165423244086</v>
      </c>
      <c r="CZ114" s="1">
        <v>65.4762051728248</v>
      </c>
      <c r="DA114" s="1">
        <v>195.522787847732</v>
      </c>
      <c r="DB114" s="1">
        <v>75.8353320479773</v>
      </c>
      <c r="DC114" s="1">
        <v>79.3449182597057</v>
      </c>
      <c r="DD114" s="1">
        <v>105.46475543645</v>
      </c>
      <c r="DE114" s="1">
        <v>57.5703125214981</v>
      </c>
      <c r="DF114" s="1">
        <v>69.211628959204</v>
      </c>
      <c r="DG114" s="1">
        <v>168.561893497426</v>
      </c>
      <c r="DH114" s="1">
        <v>48.0885417102239</v>
      </c>
      <c r="DI114" s="1">
        <v>87.0202276056463</v>
      </c>
      <c r="DJ114" s="1">
        <v>38.6296863992822</v>
      </c>
      <c r="DK114" s="1">
        <v>111.790613702555</v>
      </c>
      <c r="DL114" s="1">
        <v>93.850454677235</v>
      </c>
      <c r="DM114" s="1">
        <v>10.7309264376809</v>
      </c>
      <c r="DN114" s="1">
        <v>52.3514501211068</v>
      </c>
      <c r="DO114" s="1">
        <v>34.7276826032011</v>
      </c>
      <c r="DP114" s="1">
        <v>218.561116914112</v>
      </c>
      <c r="DQ114" s="1">
        <v>35.9797755902639</v>
      </c>
      <c r="DR114" s="1">
        <v>138.815454309637</v>
      </c>
      <c r="DS114" s="1">
        <v>52.7013796671295</v>
      </c>
      <c r="DT114" s="1">
        <v>23.0094454111744</v>
      </c>
      <c r="DU114" s="1">
        <v>103.092553729109</v>
      </c>
      <c r="DV114" s="1">
        <v>30.7904624276966</v>
      </c>
      <c r="DW114" s="1">
        <v>202.10079358159</v>
      </c>
      <c r="DX114" s="1">
        <v>80.3032926031042</v>
      </c>
      <c r="DY114" s="1">
        <v>73.5281409217097</v>
      </c>
      <c r="DZ114" s="1">
        <v>82.662983588719</v>
      </c>
      <c r="EA114" s="1">
        <v>29.7188936302811</v>
      </c>
      <c r="EB114" s="1">
        <v>32.2229791553917</v>
      </c>
      <c r="EC114" s="1">
        <v>115.471859826311</v>
      </c>
      <c r="ED114" s="1">
        <v>158.424797599239</v>
      </c>
      <c r="EE114" s="1">
        <v>99.1228143843424</v>
      </c>
      <c r="EF114" s="1">
        <v>311.236829346938</v>
      </c>
      <c r="EG114" s="1">
        <v>665.29825707962</v>
      </c>
      <c r="EH114" s="1">
        <v>28.770208407635</v>
      </c>
      <c r="EI114" s="1">
        <v>56.0407237764033</v>
      </c>
      <c r="EJ114" s="1">
        <v>9.2604309039727</v>
      </c>
      <c r="EK114" s="1">
        <v>278.015810523313</v>
      </c>
      <c r="EL114" s="1">
        <v>130.744307113953</v>
      </c>
      <c r="EM114" s="1">
        <v>67.5482333626188</v>
      </c>
      <c r="EN114" s="1">
        <v>189.282098322571</v>
      </c>
      <c r="EO114" s="1">
        <v>28.3870704175029</v>
      </c>
      <c r="EP114" s="1">
        <v>37.3360667714273</v>
      </c>
      <c r="EQ114" s="1">
        <v>15.439617551381</v>
      </c>
      <c r="ER114" s="1">
        <v>257.619650114512</v>
      </c>
      <c r="ES114" s="1">
        <v>511.082440788031</v>
      </c>
      <c r="ET114" s="1">
        <v>117.568853719532</v>
      </c>
      <c r="EU114" s="1">
        <v>105.003055986182</v>
      </c>
      <c r="EV114" s="1">
        <v>82.3548545664173</v>
      </c>
      <c r="EW114" s="1">
        <v>29.1740892331611</v>
      </c>
      <c r="EX114" s="1">
        <v>424.732421648672</v>
      </c>
      <c r="EY114" s="1">
        <v>29.2664388014358</v>
      </c>
      <c r="EZ114" s="1">
        <v>34.2730543225698</v>
      </c>
      <c r="FA114" s="1">
        <v>58.2896415700901</v>
      </c>
      <c r="FB114" s="1">
        <v>51.8299458845095</v>
      </c>
      <c r="FC114" s="1">
        <v>305.374544317072</v>
      </c>
      <c r="FD114" s="1">
        <v>219.482124442676</v>
      </c>
      <c r="FE114" s="1">
        <v>14.365664900725</v>
      </c>
      <c r="FF114" s="1">
        <v>59.2170981227734</v>
      </c>
      <c r="FG114" s="1">
        <v>151.582802298485</v>
      </c>
      <c r="FH114" s="1">
        <v>28.0229092908287</v>
      </c>
      <c r="FI114" s="1">
        <v>131.24683372709</v>
      </c>
      <c r="FJ114" s="1">
        <v>61.3385366612809</v>
      </c>
      <c r="FK114" s="1">
        <v>8.83423512776771</v>
      </c>
      <c r="FL114" s="1">
        <v>16.8557972691691</v>
      </c>
      <c r="FM114" s="1">
        <v>399.094342187672</v>
      </c>
      <c r="FN114" s="1">
        <v>133.57503380247</v>
      </c>
      <c r="FO114" s="1">
        <v>15.1649979891687</v>
      </c>
      <c r="FP114" s="1">
        <v>71.5313632271506</v>
      </c>
      <c r="FQ114" s="1">
        <v>59.4678688128426</v>
      </c>
      <c r="FR114" s="1">
        <v>47.06400631132</v>
      </c>
      <c r="FS114" s="1">
        <v>57.940727655808</v>
      </c>
      <c r="FT114" s="1">
        <v>106.42442039497</v>
      </c>
      <c r="FU114" s="1">
        <v>184.879167181332</v>
      </c>
      <c r="FV114" s="1">
        <v>424.010172806972</v>
      </c>
      <c r="FW114" s="1">
        <v>432.632158550763</v>
      </c>
      <c r="FX114" s="1">
        <v>197.859216536395</v>
      </c>
      <c r="FY114" s="1">
        <v>52.7573657705968</v>
      </c>
      <c r="FZ114" s="1">
        <v>28.3956378641054</v>
      </c>
      <c r="GA114" s="1">
        <v>81.9199745483076</v>
      </c>
      <c r="GB114" s="1">
        <v>375.544076073094</v>
      </c>
      <c r="GC114" s="1">
        <v>171.784012428193</v>
      </c>
      <c r="GD114" s="1">
        <v>50.7404304719785</v>
      </c>
      <c r="GE114" s="1">
        <v>281.328857077926</v>
      </c>
      <c r="GF114" s="1">
        <v>72.8161361929866</v>
      </c>
      <c r="GG114" s="1">
        <v>380.40249324337</v>
      </c>
      <c r="GH114" s="1">
        <v>305.708262239026</v>
      </c>
      <c r="GI114" s="1">
        <v>73.4171904844035</v>
      </c>
      <c r="GJ114" s="1">
        <v>83.8944526643238</v>
      </c>
      <c r="GK114" s="1">
        <v>50.5629508522723</v>
      </c>
      <c r="GL114" s="1">
        <v>97.585226579146</v>
      </c>
      <c r="GM114" s="1">
        <v>84.8582725422105</v>
      </c>
      <c r="GN114" s="1">
        <v>174.453252631585</v>
      </c>
      <c r="GO114" s="1">
        <v>77.9409866477867</v>
      </c>
      <c r="GP114" s="1">
        <v>58.6390909715132</v>
      </c>
      <c r="GQ114" s="1">
        <v>39.3682630132149</v>
      </c>
      <c r="GR114" s="1">
        <v>35.3325396025994</v>
      </c>
      <c r="GS114" s="1">
        <v>106.819900087389</v>
      </c>
      <c r="GT114" s="1">
        <v>110.021897482676</v>
      </c>
      <c r="GU114" s="1">
        <v>79.0605342195379</v>
      </c>
      <c r="GV114" s="1">
        <v>310.345652469949</v>
      </c>
      <c r="GW114" s="1">
        <v>283.707647373835</v>
      </c>
      <c r="GX114" s="1">
        <v>111.573852310055</v>
      </c>
      <c r="GY114" s="1">
        <v>63.9854077100667</v>
      </c>
      <c r="GZ114" s="1">
        <v>53.2603007363338</v>
      </c>
      <c r="HA114" s="1">
        <v>71.787162360646</v>
      </c>
      <c r="HB114" s="1">
        <v>42.7233211025126</v>
      </c>
      <c r="HC114" s="1">
        <v>346.441818930886</v>
      </c>
      <c r="HD114" s="1">
        <v>26.3317492748452</v>
      </c>
      <c r="HE114" s="1">
        <v>114.844876612571</v>
      </c>
      <c r="HF114" s="1">
        <v>430.084795162084</v>
      </c>
      <c r="HG114" s="1">
        <v>31.7439530943136</v>
      </c>
      <c r="HH114" s="1">
        <v>203.109546579434</v>
      </c>
      <c r="HI114" s="1">
        <v>62.7023992743468</v>
      </c>
      <c r="HJ114" s="1">
        <v>68.0392486392641</v>
      </c>
      <c r="HK114" s="1">
        <v>136.199631390853</v>
      </c>
      <c r="HL114" s="1">
        <v>30.9923151100769</v>
      </c>
      <c r="HM114" s="1">
        <v>17.6711660939808</v>
      </c>
      <c r="HN114" s="1">
        <v>55.9288260782057</v>
      </c>
      <c r="HO114" s="1">
        <v>86.3156298226694</v>
      </c>
      <c r="HP114" s="1">
        <v>96.7590821651005</v>
      </c>
      <c r="HQ114" s="1">
        <v>936.269776777788</v>
      </c>
      <c r="HR114" s="1">
        <v>57.5040519079698</v>
      </c>
      <c r="HS114" s="1">
        <v>102.893811997637</v>
      </c>
      <c r="HT114" s="1">
        <v>66.4078721221065</v>
      </c>
      <c r="HU114" s="1">
        <v>58.654330675665</v>
      </c>
      <c r="HV114" s="1">
        <v>180.68865776605</v>
      </c>
      <c r="HW114" s="1">
        <v>34.2321286622376</v>
      </c>
      <c r="HX114" s="1">
        <v>65.4912389265519</v>
      </c>
      <c r="HY114" s="1">
        <v>145.879770992916</v>
      </c>
      <c r="HZ114" s="1">
        <v>128.476755315433</v>
      </c>
      <c r="IA114" s="1">
        <v>322.637091978051</v>
      </c>
      <c r="IB114" s="1">
        <v>66.5281725505595</v>
      </c>
      <c r="IC114" s="1">
        <v>117.957100008164</v>
      </c>
      <c r="ID114" s="1">
        <v>86.0461506739226</v>
      </c>
      <c r="IE114" s="1">
        <v>109.347225697386</v>
      </c>
      <c r="IF114" s="1">
        <v>56.9817545156007</v>
      </c>
      <c r="IG114" s="1">
        <v>73.5619811222014</v>
      </c>
      <c r="IH114" s="1">
        <v>133.677654419524</v>
      </c>
      <c r="II114" s="1">
        <v>26.0245825593891</v>
      </c>
      <c r="IJ114" s="1">
        <v>74.8279253301619</v>
      </c>
      <c r="IK114" s="1">
        <v>270.188441607445</v>
      </c>
      <c r="IL114" s="1">
        <v>89.3202231185519</v>
      </c>
      <c r="IM114" s="1">
        <v>170.657904525347</v>
      </c>
      <c r="IN114" s="1">
        <v>103.492831955044</v>
      </c>
      <c r="IO114" s="1">
        <v>754.411135586825</v>
      </c>
      <c r="IP114" s="1">
        <v>15.4430720951943</v>
      </c>
      <c r="IQ114" s="1">
        <v>107.569243331069</v>
      </c>
      <c r="IR114" s="1">
        <v>269.969294191463</v>
      </c>
      <c r="IS114" s="1">
        <v>451.497079553268</v>
      </c>
      <c r="IT114" s="1">
        <v>101.835794845487</v>
      </c>
      <c r="IU114" s="1">
        <v>141.998975554209</v>
      </c>
      <c r="IV114" s="1">
        <v>100.99921492728</v>
      </c>
      <c r="IW114" s="1">
        <v>49.4822681716518</v>
      </c>
      <c r="IX114" s="1">
        <v>226.236677398769</v>
      </c>
      <c r="IY114" s="1">
        <v>145.302539682036</v>
      </c>
      <c r="IZ114" s="1">
        <v>43.6636413264814</v>
      </c>
      <c r="JA114" s="1">
        <v>247.623597841269</v>
      </c>
      <c r="JB114" s="1">
        <v>68.1651561874217</v>
      </c>
      <c r="JC114" s="1">
        <v>96.5318861148075</v>
      </c>
      <c r="JD114" s="1">
        <v>354.598151353795</v>
      </c>
      <c r="JE114" s="1">
        <v>70.9211116160934</v>
      </c>
      <c r="JF114" s="1">
        <v>64.3831606827399</v>
      </c>
      <c r="JG114" s="1">
        <v>55.9609413819177</v>
      </c>
      <c r="JH114" s="1">
        <v>224.696758428477</v>
      </c>
      <c r="JI114" s="1">
        <v>76.7430285447966</v>
      </c>
      <c r="JJ114" s="1">
        <v>278.671081694913</v>
      </c>
      <c r="JK114" s="1">
        <v>70.1095801732912</v>
      </c>
      <c r="JL114" s="1">
        <v>14.8781044575349</v>
      </c>
      <c r="JM114" s="1">
        <v>59.7631796545253</v>
      </c>
      <c r="JN114" s="1">
        <v>118.823505951916</v>
      </c>
      <c r="JO114" s="1">
        <v>144.385489597908</v>
      </c>
      <c r="JP114" s="1">
        <v>76.3193916704874</v>
      </c>
      <c r="JQ114" s="1">
        <v>528.058035051237</v>
      </c>
      <c r="JR114" s="1">
        <v>38.4495897550188</v>
      </c>
      <c r="JS114" s="1">
        <v>98.5607195312576</v>
      </c>
      <c r="JT114" s="1">
        <v>173.780173968162</v>
      </c>
      <c r="JU114" s="1">
        <v>49.6427932425201</v>
      </c>
      <c r="JV114" s="1">
        <v>159.342047310425</v>
      </c>
      <c r="JW114" s="1">
        <v>64.5165944827659</v>
      </c>
      <c r="JX114" s="1">
        <v>472.88086867959</v>
      </c>
      <c r="JY114" s="1">
        <v>189.649136172769</v>
      </c>
      <c r="JZ114" s="1">
        <v>160.104904864078</v>
      </c>
      <c r="KA114" s="1">
        <v>27.8170105079814</v>
      </c>
      <c r="KB114" s="1">
        <v>226.229915818169</v>
      </c>
      <c r="KC114" s="1">
        <v>105.447621187813</v>
      </c>
      <c r="KD114" s="1">
        <v>190.272168259149</v>
      </c>
      <c r="KE114" s="1">
        <v>222.936592102051</v>
      </c>
      <c r="KF114" s="1">
        <v>341.639545787465</v>
      </c>
      <c r="KG114" s="1">
        <v>42.9976469733998</v>
      </c>
      <c r="KH114" s="1">
        <v>32.5845135563795</v>
      </c>
      <c r="KI114" s="1">
        <v>274.510681845925</v>
      </c>
      <c r="KJ114" s="1">
        <v>27.7242259709738</v>
      </c>
      <c r="KK114" s="1">
        <v>35.8865906975486</v>
      </c>
      <c r="KL114" s="1">
        <v>86.4122017270435</v>
      </c>
      <c r="KM114" s="1">
        <v>73.8907205306009</v>
      </c>
      <c r="KN114" s="1">
        <v>37.7398314882425</v>
      </c>
      <c r="KO114" s="1">
        <v>161.862436966881</v>
      </c>
      <c r="KP114" s="1">
        <v>26.8833749791616</v>
      </c>
      <c r="KQ114" s="1">
        <v>49.1041466000072</v>
      </c>
      <c r="KR114" s="1">
        <v>27.9868650155312</v>
      </c>
      <c r="KS114" s="1">
        <v>105.574739907646</v>
      </c>
      <c r="KT114" s="1">
        <v>63.1704306106838</v>
      </c>
      <c r="KU114" s="1">
        <v>101.205624022669</v>
      </c>
      <c r="KV114" s="1">
        <v>102.08995813595</v>
      </c>
      <c r="KW114" s="1">
        <v>131.60187544129</v>
      </c>
      <c r="KX114" s="1">
        <v>132.929826266003</v>
      </c>
      <c r="KY114" s="1">
        <v>174.338927369264</v>
      </c>
      <c r="KZ114" s="1">
        <v>41.516692208387</v>
      </c>
      <c r="LA114" s="1">
        <v>33.690163026141</v>
      </c>
      <c r="LB114" s="1">
        <v>64.9224333956455</v>
      </c>
      <c r="LC114" s="1">
        <v>19.3539870449142</v>
      </c>
      <c r="LD114" s="1">
        <v>38.4582823103251</v>
      </c>
      <c r="LE114" s="1">
        <v>120.716515692129</v>
      </c>
      <c r="LF114" s="1">
        <v>24.0265805983642</v>
      </c>
      <c r="LG114" s="1">
        <v>40.5697705544395</v>
      </c>
      <c r="LH114" s="1">
        <v>18.5811528105032</v>
      </c>
      <c r="LI114" s="1">
        <v>8.86619404934711</v>
      </c>
      <c r="LJ114" s="1">
        <v>118.253181630915</v>
      </c>
      <c r="LK114" s="1">
        <v>200.255517316292</v>
      </c>
      <c r="LL114" s="1">
        <v>13.1388500688251</v>
      </c>
      <c r="LM114" s="1">
        <v>84.2801489900759</v>
      </c>
      <c r="LN114" s="1">
        <v>446.598745746885</v>
      </c>
      <c r="LO114" s="1">
        <v>64.8014923420304</v>
      </c>
      <c r="LP114" s="1">
        <v>241.835072368689</v>
      </c>
      <c r="LQ114" s="1">
        <v>53.8981998143933</v>
      </c>
      <c r="LR114" s="1">
        <v>12.3768181584098</v>
      </c>
      <c r="LS114" s="1">
        <v>29.5730268004053</v>
      </c>
      <c r="LT114" s="1">
        <v>10.352643224407</v>
      </c>
      <c r="LU114" s="1">
        <v>23.5671373274842</v>
      </c>
      <c r="LV114" s="1">
        <v>14.9418237143094</v>
      </c>
      <c r="LW114" s="1">
        <v>32.7345747633517</v>
      </c>
      <c r="LX114" s="1">
        <v>42.3967094542364</v>
      </c>
      <c r="LZ114" s="1">
        <v>392.261642362192</v>
      </c>
      <c r="MA114" s="1">
        <v>33.7910272657822</v>
      </c>
      <c r="MB114" s="1">
        <v>12.6750476268621</v>
      </c>
      <c r="MC114" s="1">
        <v>13.5952096315159</v>
      </c>
      <c r="MD114" s="1">
        <v>7.66160609394571</v>
      </c>
      <c r="ME114" s="1">
        <v>8.64572554030518</v>
      </c>
      <c r="MF114" s="1">
        <v>16.910392590351</v>
      </c>
      <c r="MG114" s="1">
        <v>29.5247042021102</v>
      </c>
      <c r="MH114" s="1">
        <v>17.0652567015709</v>
      </c>
      <c r="MI114" s="1">
        <v>2.27181816101074</v>
      </c>
      <c r="MJ114" s="1">
        <v>7.7538636489348</v>
      </c>
      <c r="MK114" s="1">
        <v>32.705658681166</v>
      </c>
      <c r="ML114" s="1">
        <v>14.2590901471289</v>
      </c>
      <c r="MM114" s="1">
        <v>29.7578330098947</v>
      </c>
    </row>
    <row r="115">
      <c r="A115" s="1">
        <v>2023.0</v>
      </c>
      <c r="B115" s="1">
        <v>6.0</v>
      </c>
      <c r="C115" s="1">
        <v>182.596793357969</v>
      </c>
      <c r="D115" s="1">
        <v>127.40753325568</v>
      </c>
      <c r="E115" s="1">
        <v>101.241559807058</v>
      </c>
      <c r="F115" s="1">
        <v>301.493775813956</v>
      </c>
      <c r="G115" s="1">
        <v>466.572617303758</v>
      </c>
      <c r="H115" s="1">
        <v>180.813050744538</v>
      </c>
      <c r="I115" s="1">
        <v>69.8942123758748</v>
      </c>
      <c r="J115" s="1">
        <v>209.813090811167</v>
      </c>
      <c r="K115" s="1">
        <v>206.955476306734</v>
      </c>
      <c r="L115" s="1">
        <v>78.1082815954363</v>
      </c>
      <c r="M115" s="1">
        <v>78.8493757208084</v>
      </c>
      <c r="N115" s="1">
        <v>19.3958630454015</v>
      </c>
      <c r="O115" s="1">
        <v>65.8803683013681</v>
      </c>
      <c r="P115" s="1">
        <v>54.0691542285233</v>
      </c>
      <c r="Q115" s="1">
        <v>123.291813123622</v>
      </c>
      <c r="R115" s="1">
        <v>91.0499999636696</v>
      </c>
      <c r="S115" s="1">
        <v>106.125236104024</v>
      </c>
      <c r="T115" s="1">
        <v>112.601453286167</v>
      </c>
      <c r="U115" s="1">
        <v>136.803199319353</v>
      </c>
      <c r="V115" s="1">
        <v>152.409771829218</v>
      </c>
      <c r="W115" s="1">
        <v>212.91251736466</v>
      </c>
      <c r="X115" s="1">
        <v>311.685818546499</v>
      </c>
      <c r="Y115" s="1">
        <v>179.599037500916</v>
      </c>
      <c r="Z115" s="1">
        <v>126.287142799014</v>
      </c>
      <c r="AA115" s="1">
        <v>319.974696363379</v>
      </c>
      <c r="AB115" s="1">
        <v>31.6450372374561</v>
      </c>
      <c r="AC115" s="1">
        <v>272.800523662794</v>
      </c>
      <c r="AD115" s="1">
        <v>39.481993677281</v>
      </c>
      <c r="AE115" s="1">
        <v>98.24523744129</v>
      </c>
      <c r="AF115" s="1">
        <v>175.404491643053</v>
      </c>
      <c r="AG115" s="1">
        <v>163.150678905805</v>
      </c>
      <c r="AH115" s="1">
        <v>166.431501756475</v>
      </c>
      <c r="AI115" s="2">
        <v>2414.92975725446</v>
      </c>
      <c r="AJ115" s="1">
        <v>212.629524230957</v>
      </c>
      <c r="AK115" s="1">
        <v>27.5590861823806</v>
      </c>
      <c r="AL115" s="1">
        <v>41.6694201700322</v>
      </c>
      <c r="AM115" s="1">
        <v>72.2618558312643</v>
      </c>
      <c r="AN115" s="1">
        <v>248.312795154554</v>
      </c>
      <c r="AO115" s="1">
        <v>23.8843412409085</v>
      </c>
      <c r="AP115" s="1">
        <v>63.1391433320533</v>
      </c>
      <c r="AQ115" s="1">
        <v>297.102382114955</v>
      </c>
      <c r="AR115" s="1">
        <v>41.3278157818125</v>
      </c>
      <c r="AS115" s="2">
        <v>2616.7815108895</v>
      </c>
      <c r="AT115" s="1">
        <v>658.943923552818</v>
      </c>
      <c r="AU115" s="1">
        <v>60.0679841177831</v>
      </c>
      <c r="AV115" s="1">
        <v>334.730478195917</v>
      </c>
      <c r="AW115" s="1">
        <v>52.7009525299072</v>
      </c>
      <c r="AX115" s="1">
        <v>40.3407922414639</v>
      </c>
      <c r="AY115" s="1">
        <v>48.5375041106474</v>
      </c>
      <c r="AZ115" s="1">
        <v>44.3293794622305</v>
      </c>
      <c r="BA115" s="1">
        <v>31.5577442927387</v>
      </c>
      <c r="BB115" s="1">
        <v>85.8226780705382</v>
      </c>
      <c r="BC115" s="1">
        <v>229.178456901128</v>
      </c>
      <c r="BD115" s="1">
        <v>186.786464952143</v>
      </c>
      <c r="BE115" s="1">
        <v>77.6992857796805</v>
      </c>
      <c r="BF115" s="1">
        <v>103.054660949401</v>
      </c>
      <c r="BG115" s="1">
        <v>14.740714322953</v>
      </c>
      <c r="BH115" s="1">
        <v>65.9998748398356</v>
      </c>
      <c r="BI115" s="1">
        <v>89.1837236961837</v>
      </c>
      <c r="BJ115" s="1">
        <v>261.244188011971</v>
      </c>
      <c r="BK115" s="1">
        <v>95.1164423516568</v>
      </c>
      <c r="BL115" s="1">
        <v>73.2383577489902</v>
      </c>
      <c r="BM115" s="1">
        <v>149.605729871875</v>
      </c>
      <c r="BN115" s="1">
        <v>38.4959846291661</v>
      </c>
      <c r="BO115" s="1">
        <v>167.969152691465</v>
      </c>
      <c r="BP115" s="1">
        <v>41.223471232823</v>
      </c>
      <c r="BQ115" s="1">
        <v>221.534236637009</v>
      </c>
      <c r="BR115" s="1">
        <v>56.7109321293198</v>
      </c>
      <c r="BS115" s="1">
        <v>27.7295623898204</v>
      </c>
      <c r="BT115" s="1">
        <v>106.825826575884</v>
      </c>
      <c r="BU115" s="1">
        <v>97.9344156915264</v>
      </c>
      <c r="BV115" s="1">
        <v>505.440301345499</v>
      </c>
      <c r="BW115" s="1">
        <v>44.2440412118061</v>
      </c>
      <c r="BX115" s="1">
        <v>209.816181507665</v>
      </c>
      <c r="BY115" s="1">
        <v>47.9771978810337</v>
      </c>
      <c r="BZ115" s="1">
        <v>32.1103444699206</v>
      </c>
      <c r="CA115" s="1">
        <v>116.298124589517</v>
      </c>
      <c r="CB115" s="1">
        <v>61.656222261072</v>
      </c>
      <c r="CC115" s="1">
        <v>64.8676838251479</v>
      </c>
      <c r="CD115" s="1">
        <v>146.427677461154</v>
      </c>
      <c r="CE115" s="1">
        <v>48.2607333731018</v>
      </c>
      <c r="CF115" s="1">
        <v>40.7812257795272</v>
      </c>
      <c r="CG115" s="1">
        <v>383.227766998039</v>
      </c>
      <c r="CH115" s="1">
        <v>110.16714026752</v>
      </c>
      <c r="CI115" s="1">
        <v>157.584409068337</v>
      </c>
      <c r="CJ115" s="1">
        <v>132.484947413208</v>
      </c>
      <c r="CK115" s="1">
        <v>114.940445944375</v>
      </c>
      <c r="CL115" s="1">
        <v>208.133134749626</v>
      </c>
      <c r="CM115" s="1">
        <v>89.5271089261543</v>
      </c>
      <c r="CN115" s="1">
        <v>137.655000959124</v>
      </c>
      <c r="CO115" s="1">
        <v>140.001271303505</v>
      </c>
      <c r="CP115" s="1">
        <v>154.238854548327</v>
      </c>
      <c r="CQ115" s="1">
        <v>104.852071613849</v>
      </c>
      <c r="CR115" s="1">
        <v>85.0964788458032</v>
      </c>
      <c r="CS115" s="1">
        <v>97.9192862737746</v>
      </c>
      <c r="CT115" s="1">
        <v>45.4611406536712</v>
      </c>
      <c r="CU115" s="1">
        <v>126.432872189754</v>
      </c>
      <c r="CV115" s="1">
        <v>43.3453469576003</v>
      </c>
      <c r="CW115" s="1">
        <v>175.265982173194</v>
      </c>
      <c r="CX115" s="1">
        <v>87.4736153443431</v>
      </c>
      <c r="CY115" s="1">
        <v>222.909225979017</v>
      </c>
      <c r="CZ115" s="1">
        <v>63.363797056937</v>
      </c>
      <c r="DA115" s="1">
        <v>183.802680014618</v>
      </c>
      <c r="DB115" s="1">
        <v>76.6948277352858</v>
      </c>
      <c r="DC115" s="1">
        <v>83.2454630656991</v>
      </c>
      <c r="DD115" s="1">
        <v>105.11277631345</v>
      </c>
      <c r="DE115" s="1">
        <v>60.5510571965375</v>
      </c>
      <c r="DF115" s="1">
        <v>65.8480470947874</v>
      </c>
      <c r="DG115" s="1">
        <v>187.270523891806</v>
      </c>
      <c r="DH115" s="1">
        <v>46.3789207189245</v>
      </c>
      <c r="DI115" s="1">
        <v>88.4457146780831</v>
      </c>
      <c r="DJ115" s="1">
        <v>37.9489219909549</v>
      </c>
      <c r="DK115" s="1">
        <v>114.196017426044</v>
      </c>
      <c r="DL115" s="1">
        <v>107.032380966913</v>
      </c>
      <c r="DM115" s="1">
        <v>12.5961471285943</v>
      </c>
      <c r="DN115" s="1">
        <v>53.8873887295543</v>
      </c>
      <c r="DO115" s="1">
        <v>37.7468214045895</v>
      </c>
      <c r="DP115" s="1">
        <v>223.280116293504</v>
      </c>
      <c r="DQ115" s="1">
        <v>36.1992399150128</v>
      </c>
      <c r="DR115" s="1">
        <v>146.945952279227</v>
      </c>
      <c r="DS115" s="1">
        <v>52.1401129389199</v>
      </c>
      <c r="DT115" s="1">
        <v>24.3623546759487</v>
      </c>
      <c r="DU115" s="1">
        <v>99.9593347247029</v>
      </c>
      <c r="DV115" s="1">
        <v>32.4345759299197</v>
      </c>
      <c r="DW115" s="1">
        <v>204.888894126922</v>
      </c>
      <c r="DX115" s="1">
        <v>83.466416500775</v>
      </c>
      <c r="DY115" s="1">
        <v>72.6578955228372</v>
      </c>
      <c r="DZ115" s="1">
        <v>76.358531475429</v>
      </c>
      <c r="EA115" s="1">
        <v>31.7883993722983</v>
      </c>
      <c r="EB115" s="1">
        <v>35.94572526311</v>
      </c>
      <c r="EC115" s="1">
        <v>121.995850960754</v>
      </c>
      <c r="ED115" s="1">
        <v>152.11263993005</v>
      </c>
      <c r="EE115" s="1">
        <v>101.314712928959</v>
      </c>
      <c r="EF115" s="1">
        <v>314.297089134619</v>
      </c>
      <c r="EG115" s="1">
        <v>714.654662301994</v>
      </c>
      <c r="EH115" s="1">
        <v>30.9011152829668</v>
      </c>
      <c r="EI115" s="1">
        <v>56.934601280777</v>
      </c>
      <c r="EJ115" s="1">
        <v>9.98213996512406</v>
      </c>
      <c r="EK115" s="1">
        <v>289.958224266725</v>
      </c>
      <c r="EL115" s="1">
        <v>131.220230577538</v>
      </c>
      <c r="EM115" s="1">
        <v>68.7247377864565</v>
      </c>
      <c r="EN115" s="1">
        <v>193.941097624929</v>
      </c>
      <c r="EO115" s="1">
        <v>28.5088730874121</v>
      </c>
      <c r="EP115" s="1">
        <v>38.2134279870208</v>
      </c>
      <c r="EQ115" s="1">
        <v>15.5640391825984</v>
      </c>
      <c r="ER115" s="1">
        <v>247.103739258935</v>
      </c>
      <c r="ES115" s="1">
        <v>468.46556535031</v>
      </c>
      <c r="ET115" s="1">
        <v>126.19050516878</v>
      </c>
      <c r="EU115" s="1">
        <v>107.837590512808</v>
      </c>
      <c r="EV115" s="1">
        <v>74.952887781369</v>
      </c>
      <c r="EW115" s="1">
        <v>32.3426680080138</v>
      </c>
      <c r="EX115" s="1">
        <v>440.374851520174</v>
      </c>
      <c r="EY115" s="1">
        <v>29.0922920637966</v>
      </c>
      <c r="EZ115" s="1">
        <v>36.7786711601351</v>
      </c>
      <c r="FA115" s="1">
        <v>62.8469939203399</v>
      </c>
      <c r="FB115" s="1">
        <v>52.7565024922753</v>
      </c>
      <c r="FC115" s="1">
        <v>321.944047473726</v>
      </c>
      <c r="FD115" s="1">
        <v>230.915247415578</v>
      </c>
      <c r="FE115" s="1">
        <v>14.9394722811135</v>
      </c>
      <c r="FF115" s="1">
        <v>62.2026170368253</v>
      </c>
      <c r="FG115" s="1">
        <v>154.186561178302</v>
      </c>
      <c r="FH115" s="1">
        <v>29.5698210516378</v>
      </c>
      <c r="FI115" s="1">
        <v>134.812562860038</v>
      </c>
      <c r="FJ115" s="1">
        <v>58.8944137943074</v>
      </c>
      <c r="FK115" s="1">
        <v>9.14276012917174</v>
      </c>
      <c r="FL115" s="1">
        <v>17.7261801198875</v>
      </c>
      <c r="FM115" s="1">
        <v>459.870982217049</v>
      </c>
      <c r="FN115" s="1">
        <v>128.580680443161</v>
      </c>
      <c r="FO115" s="1">
        <v>15.383829845644</v>
      </c>
      <c r="FP115" s="1">
        <v>79.788809640067</v>
      </c>
      <c r="FQ115" s="1">
        <v>57.8498755901902</v>
      </c>
      <c r="FR115" s="1">
        <v>44.4849836835537</v>
      </c>
      <c r="FS115" s="1">
        <v>58.2104642177833</v>
      </c>
      <c r="FT115" s="1">
        <v>112.142430208308</v>
      </c>
      <c r="FU115" s="1">
        <v>191.85435305002</v>
      </c>
      <c r="FV115" s="1">
        <v>445.826001668098</v>
      </c>
      <c r="FW115" s="1">
        <v>439.524221248766</v>
      </c>
      <c r="FX115" s="1">
        <v>207.296276814917</v>
      </c>
      <c r="FY115" s="1">
        <v>58.7529621276567</v>
      </c>
      <c r="FZ115" s="1">
        <v>31.5755612251434</v>
      </c>
      <c r="GA115" s="1">
        <v>82.7124664673694</v>
      </c>
      <c r="GB115" s="1">
        <v>372.327538416922</v>
      </c>
      <c r="GC115" s="1">
        <v>174.414810539901</v>
      </c>
      <c r="GD115" s="1">
        <v>53.315214485245</v>
      </c>
      <c r="GE115" s="1">
        <v>279.76812218304</v>
      </c>
      <c r="GF115" s="1">
        <v>79.8753126684062</v>
      </c>
      <c r="GG115" s="1">
        <v>399.411336901296</v>
      </c>
      <c r="GH115" s="1">
        <v>331.795092359618</v>
      </c>
      <c r="GI115" s="1">
        <v>70.126211023835</v>
      </c>
      <c r="GJ115" s="1">
        <v>82.0223949030087</v>
      </c>
      <c r="GK115" s="1">
        <v>51.5684125017984</v>
      </c>
      <c r="GL115" s="1">
        <v>98.9483337402344</v>
      </c>
      <c r="GM115" s="1">
        <v>87.4722267335514</v>
      </c>
      <c r="GN115" s="1">
        <v>175.921097242074</v>
      </c>
      <c r="GO115" s="1">
        <v>78.676526902308</v>
      </c>
      <c r="GP115" s="1">
        <v>58.2916666666667</v>
      </c>
      <c r="GQ115" s="1">
        <v>38.8622577550829</v>
      </c>
      <c r="GR115" s="1">
        <v>33.2769886910992</v>
      </c>
      <c r="GS115" s="1">
        <v>108.542914110195</v>
      </c>
      <c r="GT115" s="1">
        <v>106.553691393666</v>
      </c>
      <c r="GU115" s="1">
        <v>80.9116424522952</v>
      </c>
      <c r="GV115" s="1">
        <v>330.48578820887</v>
      </c>
      <c r="GW115" s="1">
        <v>276.7676414202</v>
      </c>
      <c r="GX115" s="1">
        <v>117.103142688531</v>
      </c>
      <c r="GY115" s="1">
        <v>66.3946188870075</v>
      </c>
      <c r="GZ115" s="1">
        <v>51.2918312808652</v>
      </c>
      <c r="HA115" s="1">
        <v>71.0047795049753</v>
      </c>
      <c r="HB115" s="1">
        <v>40.3446039253925</v>
      </c>
      <c r="HC115" s="1">
        <v>421.378093901135</v>
      </c>
      <c r="HD115" s="1">
        <v>25.7043975017745</v>
      </c>
      <c r="HE115" s="1">
        <v>106.636493862183</v>
      </c>
      <c r="HF115" s="1">
        <v>439.864141931022</v>
      </c>
      <c r="HG115" s="1">
        <v>33.1423473537676</v>
      </c>
      <c r="HH115" s="1">
        <v>211.41162905326</v>
      </c>
      <c r="HI115" s="1">
        <v>70.0602507814115</v>
      </c>
      <c r="HJ115" s="1">
        <v>69.7647723321672</v>
      </c>
      <c r="HK115" s="1">
        <v>146.697116430523</v>
      </c>
      <c r="HL115" s="1">
        <v>40.8377398394733</v>
      </c>
      <c r="HM115" s="1">
        <v>18.9028037081586</v>
      </c>
      <c r="HN115" s="1">
        <v>55.1632374494131</v>
      </c>
      <c r="HO115" s="1">
        <v>89.4797659753121</v>
      </c>
      <c r="HP115" s="1">
        <v>112.979458145228</v>
      </c>
      <c r="HQ115" s="1">
        <v>917.337383451916</v>
      </c>
      <c r="HR115" s="1">
        <v>57.0549463101206</v>
      </c>
      <c r="HS115" s="1">
        <v>106.471761267688</v>
      </c>
      <c r="HT115" s="1">
        <v>71.6377321114725</v>
      </c>
      <c r="HU115" s="1">
        <v>58.6774014926297</v>
      </c>
      <c r="HV115" s="1">
        <v>175.67708317169</v>
      </c>
      <c r="HW115" s="1">
        <v>34.790689568916</v>
      </c>
      <c r="HX115" s="1">
        <v>68.4429124146206</v>
      </c>
      <c r="HY115" s="1">
        <v>141.142520071037</v>
      </c>
      <c r="HZ115" s="1">
        <v>127.00683493628</v>
      </c>
      <c r="IA115" s="1">
        <v>356.689795887193</v>
      </c>
      <c r="IB115" s="1">
        <v>72.7276230769516</v>
      </c>
      <c r="IC115" s="1">
        <v>116.225253812921</v>
      </c>
      <c r="ID115" s="1">
        <v>86.3145216586375</v>
      </c>
      <c r="IE115" s="1">
        <v>116.89756904238</v>
      </c>
      <c r="IF115" s="1">
        <v>59.0834159508398</v>
      </c>
      <c r="IG115" s="1">
        <v>75.6120895905399</v>
      </c>
      <c r="IH115" s="1">
        <v>136.739750331956</v>
      </c>
      <c r="II115" s="1">
        <v>25.201018985155</v>
      </c>
      <c r="IJ115" s="1">
        <v>79.198039701064</v>
      </c>
      <c r="IK115" s="1">
        <v>268.571202899621</v>
      </c>
      <c r="IL115" s="1">
        <v>90.572404315046</v>
      </c>
      <c r="IM115" s="1">
        <v>185.531457946637</v>
      </c>
      <c r="IN115" s="1">
        <v>114.39503422584</v>
      </c>
      <c r="IO115" s="1">
        <v>753.284531366257</v>
      </c>
      <c r="IP115" s="1">
        <v>16.6410325001228</v>
      </c>
      <c r="IQ115" s="1">
        <v>114.942333704192</v>
      </c>
      <c r="IR115" s="1">
        <v>300.68370143199</v>
      </c>
      <c r="IS115" s="1">
        <v>454.64627954737</v>
      </c>
      <c r="IT115" s="1">
        <v>104.491777537044</v>
      </c>
      <c r="IU115" s="1">
        <v>142.406782347549</v>
      </c>
      <c r="IV115" s="1">
        <v>95.8243111854289</v>
      </c>
      <c r="IW115" s="1">
        <v>53.3239338313045</v>
      </c>
      <c r="IX115" s="1">
        <v>243.532870646863</v>
      </c>
      <c r="IY115" s="1">
        <v>142.231065358165</v>
      </c>
      <c r="IZ115" s="1">
        <v>45.733014084382</v>
      </c>
      <c r="JA115" s="1">
        <v>260.745221095487</v>
      </c>
      <c r="JB115" s="1">
        <v>66.6278226246709</v>
      </c>
      <c r="JC115" s="1">
        <v>101.280688571372</v>
      </c>
      <c r="JD115" s="1">
        <v>381.849514790711</v>
      </c>
      <c r="JE115" s="1">
        <v>69.2490644254268</v>
      </c>
      <c r="JF115" s="1">
        <v>68.3314482510036</v>
      </c>
      <c r="JG115" s="1">
        <v>58.6037631051042</v>
      </c>
      <c r="JH115" s="1">
        <v>239.331561100449</v>
      </c>
      <c r="JI115" s="1">
        <v>82.5386764272052</v>
      </c>
      <c r="JJ115" s="1">
        <v>284.667703251874</v>
      </c>
      <c r="JK115" s="1">
        <v>69.245313923048</v>
      </c>
      <c r="JL115" s="1">
        <v>14.1276915982841</v>
      </c>
      <c r="JM115" s="1">
        <v>63.0165914165274</v>
      </c>
      <c r="JN115" s="1">
        <v>128.915994985194</v>
      </c>
      <c r="JO115" s="1">
        <v>125.679341375706</v>
      </c>
      <c r="JP115" s="1">
        <v>78.7714243931606</v>
      </c>
      <c r="JQ115" s="1">
        <v>518.953218820247</v>
      </c>
      <c r="JR115" s="1">
        <v>40.5222441969715</v>
      </c>
      <c r="JS115" s="1">
        <v>103.15834501097</v>
      </c>
      <c r="JT115" s="1">
        <v>168.790945772922</v>
      </c>
      <c r="JU115" s="1">
        <v>47.8391961146701</v>
      </c>
      <c r="JV115" s="1">
        <v>166.319464430916</v>
      </c>
      <c r="JW115" s="1">
        <v>65.2688930629126</v>
      </c>
      <c r="JX115" s="1">
        <v>468.996637470614</v>
      </c>
      <c r="JY115" s="1">
        <v>194.390247413735</v>
      </c>
      <c r="JZ115" s="1">
        <v>161.276718052529</v>
      </c>
      <c r="KA115" s="1">
        <v>29.8326525693421</v>
      </c>
      <c r="KB115" s="1">
        <v>224.415194520633</v>
      </c>
      <c r="KC115" s="1">
        <v>107.207087198549</v>
      </c>
      <c r="KD115" s="1">
        <v>207.162068918288</v>
      </c>
      <c r="KE115" s="1">
        <v>222.41619073777</v>
      </c>
      <c r="KF115" s="1">
        <v>340.764761061896</v>
      </c>
      <c r="KG115" s="1">
        <v>42.8585156062639</v>
      </c>
      <c r="KH115" s="1">
        <v>31.680635821387</v>
      </c>
      <c r="KI115" s="1">
        <v>259.475713820684</v>
      </c>
      <c r="KJ115" s="1">
        <v>27.547256166384</v>
      </c>
      <c r="KK115" s="1">
        <v>39.2373808906192</v>
      </c>
      <c r="KL115" s="1">
        <v>84.0903681901959</v>
      </c>
      <c r="KM115" s="1">
        <v>76.3359215568284</v>
      </c>
      <c r="KN115" s="1">
        <v>39.8030296022712</v>
      </c>
      <c r="KO115" s="1">
        <v>161.135250555135</v>
      </c>
      <c r="KP115" s="1">
        <v>28.5846166232151</v>
      </c>
      <c r="KQ115" s="1">
        <v>50.1700359246632</v>
      </c>
      <c r="KR115" s="1">
        <v>29.251612599419</v>
      </c>
      <c r="KS115" s="1">
        <v>101.676078262244</v>
      </c>
      <c r="KT115" s="1">
        <v>59.5093684672195</v>
      </c>
      <c r="KU115" s="1">
        <v>100.140228696465</v>
      </c>
      <c r="KV115" s="1">
        <v>107.852600023979</v>
      </c>
      <c r="KW115" s="1">
        <v>131.185006424581</v>
      </c>
      <c r="KX115" s="1">
        <v>136.83584922027</v>
      </c>
      <c r="KY115" s="1">
        <v>165.396216169917</v>
      </c>
      <c r="KZ115" s="1">
        <v>39.2905208991557</v>
      </c>
      <c r="LA115" s="1">
        <v>38.2495234414803</v>
      </c>
      <c r="LB115" s="1">
        <v>68.8069831045346</v>
      </c>
      <c r="LC115" s="1">
        <v>18.0396307335116</v>
      </c>
      <c r="LD115" s="1">
        <v>37.5291862004327</v>
      </c>
      <c r="LE115" s="1">
        <v>129.858128233309</v>
      </c>
      <c r="LF115" s="1">
        <v>26.934898533546</v>
      </c>
      <c r="LG115" s="1">
        <v>37.8232574228257</v>
      </c>
      <c r="LH115" s="1">
        <v>21.3432655117337</v>
      </c>
      <c r="LI115" s="1">
        <v>8.06227972990882</v>
      </c>
      <c r="LJ115" s="1">
        <v>118.478096189953</v>
      </c>
      <c r="LK115" s="1">
        <v>215.202448843846</v>
      </c>
      <c r="LL115" s="1">
        <v>15.1053877511679</v>
      </c>
      <c r="LM115" s="1">
        <v>82.0550979136327</v>
      </c>
      <c r="LN115" s="1">
        <v>444.726388679972</v>
      </c>
      <c r="LO115" s="1">
        <v>81.3265980812698</v>
      </c>
      <c r="LP115" s="1">
        <v>275.393498568704</v>
      </c>
      <c r="LQ115" s="1">
        <v>53.868541656019</v>
      </c>
      <c r="LR115" s="1">
        <v>12.5952380952381</v>
      </c>
      <c r="LS115" s="1">
        <v>28.3369078238788</v>
      </c>
      <c r="LT115" s="1">
        <v>10.2569037473455</v>
      </c>
      <c r="LU115" s="1">
        <v>23.2399218902785</v>
      </c>
      <c r="LV115" s="1">
        <v>15.1476270141954</v>
      </c>
      <c r="LW115" s="1">
        <v>31.9574343604263</v>
      </c>
      <c r="LX115" s="1">
        <v>43.4259155438095</v>
      </c>
      <c r="LZ115" s="1">
        <v>426.927438532197</v>
      </c>
      <c r="MA115" s="1">
        <v>34.9159747567717</v>
      </c>
      <c r="MB115" s="1">
        <v>12.9527329569898</v>
      </c>
      <c r="MC115" s="1">
        <v>14.7771919264035</v>
      </c>
      <c r="MD115" s="1">
        <v>7.81466663787506</v>
      </c>
      <c r="ME115" s="1">
        <v>9.10701076529407</v>
      </c>
      <c r="MF115" s="1">
        <v>16.9452495680817</v>
      </c>
      <c r="MG115" s="1">
        <v>30.6975574762449</v>
      </c>
      <c r="MH115" s="1">
        <v>19.1053615518172</v>
      </c>
      <c r="MI115" s="1">
        <v>2.01023809966587</v>
      </c>
      <c r="MJ115" s="1">
        <v>7.47952379499163</v>
      </c>
      <c r="MK115" s="1">
        <v>32.8991326474765</v>
      </c>
      <c r="ML115" s="1">
        <v>17.7080863029622</v>
      </c>
      <c r="MM115" s="1">
        <v>31.8984994972242</v>
      </c>
    </row>
    <row r="116">
      <c r="A116" s="1">
        <v>2023.0</v>
      </c>
      <c r="B116" s="1">
        <v>7.0</v>
      </c>
      <c r="C116" s="1">
        <v>191.01080972352</v>
      </c>
      <c r="D116" s="1">
        <v>131.234531746163</v>
      </c>
      <c r="E116" s="1">
        <v>105.976259761093</v>
      </c>
      <c r="F116" s="1">
        <v>307.323555520049</v>
      </c>
      <c r="G116" s="1">
        <v>511.259997558594</v>
      </c>
      <c r="H116" s="1">
        <v>188.15574920671</v>
      </c>
      <c r="I116" s="1">
        <v>77.3424189030048</v>
      </c>
      <c r="J116" s="1">
        <v>225.63821318315</v>
      </c>
      <c r="K116" s="1">
        <v>210.534251022339</v>
      </c>
      <c r="L116" s="1">
        <v>80.922796446934</v>
      </c>
      <c r="M116" s="1">
        <v>80.880246694404</v>
      </c>
      <c r="N116" s="1">
        <v>20.3282923729554</v>
      </c>
      <c r="O116" s="1">
        <v>68.7599322909036</v>
      </c>
      <c r="P116" s="1">
        <v>57.2184468083847</v>
      </c>
      <c r="Q116" s="1">
        <v>124.968840522215</v>
      </c>
      <c r="R116" s="1">
        <v>92.2560001373291</v>
      </c>
      <c r="S116" s="1">
        <v>104.802230690491</v>
      </c>
      <c r="T116" s="1">
        <v>118.655543098695</v>
      </c>
      <c r="U116" s="1">
        <v>140.17826049674</v>
      </c>
      <c r="V116" s="1">
        <v>156.583181688477</v>
      </c>
      <c r="W116" s="1">
        <v>219.152036328923</v>
      </c>
      <c r="X116" s="1">
        <v>336.663826807387</v>
      </c>
      <c r="Y116" s="1">
        <v>182.041401392909</v>
      </c>
      <c r="Z116" s="1">
        <v>130.889500427246</v>
      </c>
      <c r="AA116" s="1">
        <v>332.439937504766</v>
      </c>
      <c r="AB116" s="1">
        <v>35.3809367364584</v>
      </c>
      <c r="AC116" s="1">
        <v>286.143146504028</v>
      </c>
      <c r="AD116" s="1">
        <v>42.0447626382447</v>
      </c>
      <c r="AE116" s="1">
        <v>108.897749900818</v>
      </c>
      <c r="AF116" s="1">
        <v>183.179356265457</v>
      </c>
      <c r="AG116" s="1">
        <v>172.261365037511</v>
      </c>
      <c r="AH116" s="1">
        <v>168.645024612016</v>
      </c>
      <c r="AI116" s="2">
        <v>2501.21373901367</v>
      </c>
      <c r="AJ116" s="1">
        <v>217.526749801636</v>
      </c>
      <c r="AK116" s="1">
        <v>29.1968167809838</v>
      </c>
      <c r="AL116" s="1">
        <v>44.7760174481451</v>
      </c>
      <c r="AM116" s="1">
        <v>76.9929930934961</v>
      </c>
      <c r="AN116" s="1">
        <v>259.397592190809</v>
      </c>
      <c r="AO116" s="1">
        <v>26.2729653786429</v>
      </c>
      <c r="AP116" s="1">
        <v>66.1800255943275</v>
      </c>
      <c r="AQ116" s="1">
        <v>276.516751861572</v>
      </c>
      <c r="AR116" s="1">
        <v>42.5639907609449</v>
      </c>
      <c r="AS116" s="2">
        <v>2824.19133933413</v>
      </c>
      <c r="AT116" s="1">
        <v>698.713804947379</v>
      </c>
      <c r="AU116" s="1">
        <v>58.4989293922015</v>
      </c>
      <c r="AV116" s="1">
        <v>344.89349822998</v>
      </c>
      <c r="AW116" s="1">
        <v>52.6935000419617</v>
      </c>
      <c r="AX116" s="1">
        <v>44.7588810380539</v>
      </c>
      <c r="AY116" s="1">
        <v>56.7218874014849</v>
      </c>
      <c r="AZ116" s="1">
        <v>44.1551899273424</v>
      </c>
      <c r="BA116" s="1">
        <v>30.4408603545296</v>
      </c>
      <c r="BB116" s="1">
        <v>90.667730663906</v>
      </c>
      <c r="BC116" s="1">
        <v>248.216787241983</v>
      </c>
      <c r="BD116" s="1">
        <v>191.627852839754</v>
      </c>
      <c r="BE116" s="1">
        <v>85.4252500534058</v>
      </c>
      <c r="BF116" s="1">
        <v>103.170104145191</v>
      </c>
      <c r="BG116" s="1">
        <v>18.3109998226166</v>
      </c>
      <c r="BH116" s="1">
        <v>73.0435239431906</v>
      </c>
      <c r="BI116" s="1">
        <v>93.1299428403201</v>
      </c>
      <c r="BJ116" s="1">
        <v>277.970369573166</v>
      </c>
      <c r="BK116" s="1">
        <v>96.7922700951901</v>
      </c>
      <c r="BL116" s="1">
        <v>73.6126826231538</v>
      </c>
      <c r="BM116" s="1">
        <v>147.711486535057</v>
      </c>
      <c r="BN116" s="1">
        <v>40.8447645867856</v>
      </c>
      <c r="BO116" s="1">
        <v>173.305888339906</v>
      </c>
      <c r="BP116" s="1">
        <v>41.4308250427246</v>
      </c>
      <c r="BQ116" s="1">
        <v>244.867487961031</v>
      </c>
      <c r="BR116" s="1">
        <v>57.8640281251789</v>
      </c>
      <c r="BS116" s="1">
        <v>28.8352439098197</v>
      </c>
      <c r="BT116" s="1">
        <v>110.095272566269</v>
      </c>
      <c r="BU116" s="1">
        <v>105.084680594064</v>
      </c>
      <c r="BV116" s="1">
        <v>531.335268171001</v>
      </c>
      <c r="BW116" s="1">
        <v>43.6249965193794</v>
      </c>
      <c r="BX116" s="1">
        <v>221.853849190178</v>
      </c>
      <c r="BY116" s="1">
        <v>49.4748342383754</v>
      </c>
      <c r="BZ116" s="1">
        <v>32.7218285233617</v>
      </c>
      <c r="CA116" s="1">
        <v>119.643281208121</v>
      </c>
      <c r="CB116" s="1">
        <v>65.3255562071249</v>
      </c>
      <c r="CC116" s="1">
        <v>67.7840940473256</v>
      </c>
      <c r="CD116" s="1">
        <v>147.918085361788</v>
      </c>
      <c r="CE116" s="1">
        <v>48.8260404662321</v>
      </c>
      <c r="CF116" s="1">
        <v>46.8436652837088</v>
      </c>
      <c r="CG116" s="1">
        <v>412.383894521868</v>
      </c>
      <c r="CH116" s="1">
        <v>109.392155998316</v>
      </c>
      <c r="CI116" s="1">
        <v>161.958454893354</v>
      </c>
      <c r="CJ116" s="1">
        <v>135.356357752135</v>
      </c>
      <c r="CK116" s="1">
        <v>123.4038054223</v>
      </c>
      <c r="CL116" s="1">
        <v>215.26096425046</v>
      </c>
      <c r="CM116" s="1">
        <v>86.6856161646163</v>
      </c>
      <c r="CN116" s="1">
        <v>148.898749160767</v>
      </c>
      <c r="CO116" s="1">
        <v>145.325896751752</v>
      </c>
      <c r="CP116" s="1">
        <v>159.340636502626</v>
      </c>
      <c r="CQ116" s="1">
        <v>106.647893786881</v>
      </c>
      <c r="CR116" s="1">
        <v>86.8150923822146</v>
      </c>
      <c r="CS116" s="1">
        <v>102.940999794006</v>
      </c>
      <c r="CT116" s="1">
        <v>47.7118901839663</v>
      </c>
      <c r="CU116" s="1">
        <v>134.49053584166</v>
      </c>
      <c r="CV116" s="1">
        <v>45.0402375778761</v>
      </c>
      <c r="CW116" s="1">
        <v>183.528259885574</v>
      </c>
      <c r="CX116" s="1">
        <v>89.1196062369333</v>
      </c>
      <c r="CY116" s="1">
        <v>220.244468459011</v>
      </c>
      <c r="CZ116" s="1">
        <v>66.2251648603595</v>
      </c>
      <c r="DA116" s="1">
        <v>181.702805848002</v>
      </c>
      <c r="DB116" s="1">
        <v>81.9713230216812</v>
      </c>
      <c r="DC116" s="1">
        <v>88.4775751101906</v>
      </c>
      <c r="DD116" s="1">
        <v>114.983405396016</v>
      </c>
      <c r="DE116" s="1">
        <v>63.3357700154546</v>
      </c>
      <c r="DF116" s="1">
        <v>67.4870215722769</v>
      </c>
      <c r="DG116" s="1">
        <v>199.943393356964</v>
      </c>
      <c r="DH116" s="1">
        <v>46.8365076464332</v>
      </c>
      <c r="DI116" s="1">
        <v>90.7604997634888</v>
      </c>
      <c r="DJ116" s="1">
        <v>39.4283152475998</v>
      </c>
      <c r="DK116" s="1">
        <v>120.897687936229</v>
      </c>
      <c r="DL116" s="1">
        <v>116.994750022888</v>
      </c>
      <c r="DM116" s="1">
        <v>13.1705542077923</v>
      </c>
      <c r="DN116" s="1">
        <v>55.7349171834018</v>
      </c>
      <c r="DO116" s="1">
        <v>40.2500110549667</v>
      </c>
      <c r="DP116" s="1">
        <v>250.41534127737</v>
      </c>
      <c r="DQ116" s="1">
        <v>36.9201758843668</v>
      </c>
      <c r="DR116" s="1">
        <v>150.118251037598</v>
      </c>
      <c r="DS116" s="1">
        <v>57.8432161087676</v>
      </c>
      <c r="DT116" s="1">
        <v>26.079645572484</v>
      </c>
      <c r="DU116" s="1">
        <v>91.5677049775796</v>
      </c>
      <c r="DV116" s="1">
        <v>32.824545940276</v>
      </c>
      <c r="DW116" s="1">
        <v>210.036017867169</v>
      </c>
      <c r="DX116" s="1">
        <v>88.1275747610548</v>
      </c>
      <c r="DY116" s="1">
        <v>72.7137198343364</v>
      </c>
      <c r="DZ116" s="1">
        <v>71.52789459001</v>
      </c>
      <c r="EA116" s="1">
        <v>32.693173238539</v>
      </c>
      <c r="EB116" s="1">
        <v>38.575429730895</v>
      </c>
      <c r="EC116" s="1">
        <v>122.656360890612</v>
      </c>
      <c r="ED116" s="1">
        <v>156.211117451923</v>
      </c>
      <c r="EE116" s="1">
        <v>103.030927250136</v>
      </c>
      <c r="EF116" s="1">
        <v>322.908181937191</v>
      </c>
      <c r="EG116" s="1">
        <v>756.73753583114</v>
      </c>
      <c r="EH116" s="1">
        <v>35.6393237678806</v>
      </c>
      <c r="EI116" s="1">
        <v>59.7218296981188</v>
      </c>
      <c r="EJ116" s="1">
        <v>10.7045553211162</v>
      </c>
      <c r="EK116" s="1">
        <v>306.22667180844</v>
      </c>
      <c r="EL116" s="1">
        <v>137.366748663865</v>
      </c>
      <c r="EM116" s="1">
        <v>70.9515370368775</v>
      </c>
      <c r="EN116" s="1">
        <v>199.017810874051</v>
      </c>
      <c r="EO116" s="1">
        <v>30.7661586478712</v>
      </c>
      <c r="EP116" s="1">
        <v>37.8179612097939</v>
      </c>
      <c r="EQ116" s="1">
        <v>16.1647178904079</v>
      </c>
      <c r="ER116" s="1">
        <v>232.506054282368</v>
      </c>
      <c r="ES116" s="1">
        <v>437.040230361542</v>
      </c>
      <c r="ET116" s="1">
        <v>128.800131332448</v>
      </c>
      <c r="EU116" s="1">
        <v>112.81207122335</v>
      </c>
      <c r="EV116" s="1">
        <v>78.9692903817962</v>
      </c>
      <c r="EW116" s="1">
        <v>33.1488314196418</v>
      </c>
      <c r="EX116" s="1">
        <v>477.035195373239</v>
      </c>
      <c r="EY116" s="1">
        <v>30.1781048427583</v>
      </c>
      <c r="EZ116" s="1">
        <v>34.5424831257789</v>
      </c>
      <c r="FA116" s="1">
        <v>65.2349274420151</v>
      </c>
      <c r="FB116" s="1">
        <v>57.3625427687846</v>
      </c>
      <c r="FC116" s="1">
        <v>338.205000305176</v>
      </c>
      <c r="FD116" s="1">
        <v>243.592210963253</v>
      </c>
      <c r="FE116" s="1">
        <v>16.0511019166357</v>
      </c>
      <c r="FF116" s="1">
        <v>66.2675343347433</v>
      </c>
      <c r="FG116" s="1">
        <v>156.821524579054</v>
      </c>
      <c r="FH116" s="1">
        <v>28.9670656252713</v>
      </c>
      <c r="FI116" s="1">
        <v>146.047179209537</v>
      </c>
      <c r="FJ116" s="1">
        <v>60.1095647481864</v>
      </c>
      <c r="FK116" s="1">
        <v>9.9073936327866</v>
      </c>
      <c r="FL116" s="1">
        <v>18.9874766671235</v>
      </c>
      <c r="FM116" s="1">
        <v>465.923576987896</v>
      </c>
      <c r="FN116" s="1">
        <v>127.491760594655</v>
      </c>
      <c r="FO116" s="1">
        <v>15.9556536331804</v>
      </c>
      <c r="FP116" s="1">
        <v>83.2944997787476</v>
      </c>
      <c r="FQ116" s="1">
        <v>58.4192129377479</v>
      </c>
      <c r="FR116" s="1">
        <v>45.8637112583203</v>
      </c>
      <c r="FS116" s="1">
        <v>60.4143930197763</v>
      </c>
      <c r="FT116" s="1">
        <v>120.86513648846</v>
      </c>
      <c r="FU116" s="1">
        <v>209.523996323797</v>
      </c>
      <c r="FV116" s="1">
        <v>449.338128570259</v>
      </c>
      <c r="FW116" s="1">
        <v>440.610268361376</v>
      </c>
      <c r="FX116" s="1">
        <v>222.676326857482</v>
      </c>
      <c r="FY116" s="1">
        <v>61.242346330465</v>
      </c>
      <c r="FZ116" s="1">
        <v>35.3467728380555</v>
      </c>
      <c r="GA116" s="1">
        <v>85.0955467400185</v>
      </c>
      <c r="GB116" s="1">
        <v>393.826903030187</v>
      </c>
      <c r="GC116" s="1">
        <v>188.150019040604</v>
      </c>
      <c r="GD116" s="1">
        <v>57.6626481724703</v>
      </c>
      <c r="GE116" s="1">
        <v>284.494973124775</v>
      </c>
      <c r="GF116" s="1">
        <v>87.2296473015176</v>
      </c>
      <c r="GG116" s="1">
        <v>409.049815522801</v>
      </c>
      <c r="GH116" s="1">
        <v>347.217393690559</v>
      </c>
      <c r="GI116" s="1">
        <v>70.2139027700064</v>
      </c>
      <c r="GJ116" s="1">
        <v>84.0865609391129</v>
      </c>
      <c r="GK116" s="1">
        <v>56.9041520752442</v>
      </c>
      <c r="GL116" s="1">
        <v>109.602750015259</v>
      </c>
      <c r="GM116" s="1">
        <v>83.8517375401752</v>
      </c>
      <c r="GN116" s="1">
        <v>184.156117637162</v>
      </c>
      <c r="GO116" s="1">
        <v>81.2503419683412</v>
      </c>
      <c r="GP116" s="1">
        <v>57.1707504272461</v>
      </c>
      <c r="GQ116" s="1">
        <v>40.1174520044055</v>
      </c>
      <c r="GR116" s="1">
        <v>36.0196514444908</v>
      </c>
      <c r="GS116" s="1">
        <v>118.581684748901</v>
      </c>
      <c r="GT116" s="1">
        <v>104.092264270877</v>
      </c>
      <c r="GU116" s="1">
        <v>84.2294846385186</v>
      </c>
      <c r="GV116" s="1">
        <v>337.949470372438</v>
      </c>
      <c r="GW116" s="1">
        <v>288.586156242408</v>
      </c>
      <c r="GX116" s="1">
        <v>126.961388402395</v>
      </c>
      <c r="GY116" s="1">
        <v>64.5636968015187</v>
      </c>
      <c r="GZ116" s="1">
        <v>49.1797748040346</v>
      </c>
      <c r="HA116" s="1">
        <v>70.3587635060267</v>
      </c>
      <c r="HB116" s="1">
        <v>41.474097164098</v>
      </c>
      <c r="HC116" s="1">
        <v>439.862249755859</v>
      </c>
      <c r="HD116" s="1">
        <v>26.3392813694923</v>
      </c>
      <c r="HE116" s="1">
        <v>105.534778000445</v>
      </c>
      <c r="HF116" s="1">
        <v>441.38880488268</v>
      </c>
      <c r="HG116" s="1">
        <v>36.202672929573</v>
      </c>
      <c r="HH116" s="1">
        <v>224.637669207184</v>
      </c>
      <c r="HI116" s="1">
        <v>75.6104354577406</v>
      </c>
      <c r="HJ116" s="1">
        <v>72.419869625092</v>
      </c>
      <c r="HK116" s="1">
        <v>163.222586858182</v>
      </c>
      <c r="HL116" s="1">
        <v>44.7728029004818</v>
      </c>
      <c r="HM116" s="1">
        <v>19.527672066161</v>
      </c>
      <c r="HN116" s="1">
        <v>59.8365187682898</v>
      </c>
      <c r="HO116" s="1">
        <v>86.0804897503684</v>
      </c>
      <c r="HP116" s="1">
        <v>114.736346081016</v>
      </c>
      <c r="HQ116" s="1">
        <v>952.828495788574</v>
      </c>
      <c r="HR116" s="1">
        <v>59.2177096661975</v>
      </c>
      <c r="HS116" s="1">
        <v>115.199653572306</v>
      </c>
      <c r="HT116" s="1">
        <v>79.2303788598381</v>
      </c>
      <c r="HU116" s="1">
        <v>60.4069111364658</v>
      </c>
      <c r="HV116" s="1">
        <v>178.812356254398</v>
      </c>
      <c r="HW116" s="1">
        <v>32.9463309791459</v>
      </c>
      <c r="HX116" s="1">
        <v>75.8515530519903</v>
      </c>
      <c r="HY116" s="1">
        <v>145.255424882285</v>
      </c>
      <c r="HZ116" s="1">
        <v>122.317768892482</v>
      </c>
      <c r="IA116" s="1">
        <v>388.688145619439</v>
      </c>
      <c r="IB116" s="1">
        <v>79.2526731304838</v>
      </c>
      <c r="IC116" s="1">
        <v>119.415850359917</v>
      </c>
      <c r="ID116" s="1">
        <v>91.1601616258226</v>
      </c>
      <c r="IE116" s="1">
        <v>122.069223353694</v>
      </c>
      <c r="IF116" s="1">
        <v>64.589316313642</v>
      </c>
      <c r="IG116" s="1">
        <v>77.7964441277913</v>
      </c>
      <c r="IH116" s="1">
        <v>143.842817688874</v>
      </c>
      <c r="II116" s="1">
        <v>25.564374983766</v>
      </c>
      <c r="IJ116" s="1">
        <v>86.5847853458936</v>
      </c>
      <c r="IK116" s="1">
        <v>275.375465613281</v>
      </c>
      <c r="IL116" s="1">
        <v>97.5968006752599</v>
      </c>
      <c r="IM116" s="1">
        <v>198.790849372584</v>
      </c>
      <c r="IN116" s="1">
        <v>118.039017006622</v>
      </c>
      <c r="IO116" s="1">
        <v>721.793251037598</v>
      </c>
      <c r="IP116" s="1">
        <v>17.9629621949373</v>
      </c>
      <c r="IQ116" s="1">
        <v>123.386731620437</v>
      </c>
      <c r="IR116" s="1">
        <v>327.07277062716</v>
      </c>
      <c r="IS116" s="1">
        <v>479.387772131969</v>
      </c>
      <c r="IT116" s="1">
        <v>109.975826081113</v>
      </c>
      <c r="IU116" s="1">
        <v>148.596285257628</v>
      </c>
      <c r="IV116" s="1">
        <v>96.9410521093709</v>
      </c>
      <c r="IW116" s="1">
        <v>60.6399535831814</v>
      </c>
      <c r="IX116" s="1">
        <v>263.97313629968</v>
      </c>
      <c r="IY116" s="1">
        <v>141.835397424315</v>
      </c>
      <c r="IZ116" s="1">
        <v>53.4369743858835</v>
      </c>
      <c r="JA116" s="1">
        <v>271.90642415673</v>
      </c>
      <c r="JB116" s="1">
        <v>67.4631912485689</v>
      </c>
      <c r="JC116" s="1">
        <v>112.340727437616</v>
      </c>
      <c r="JD116" s="1">
        <v>403.952384731067</v>
      </c>
      <c r="JE116" s="1">
        <v>70.4585664277304</v>
      </c>
      <c r="JF116" s="1">
        <v>68.162826523362</v>
      </c>
      <c r="JG116" s="1">
        <v>57.9167029212186</v>
      </c>
      <c r="JH116" s="1">
        <v>254.235727639775</v>
      </c>
      <c r="JI116" s="1">
        <v>90.8852471760725</v>
      </c>
      <c r="JJ116" s="1">
        <v>290.035125023037</v>
      </c>
      <c r="JK116" s="1">
        <v>71.4624249314202</v>
      </c>
      <c r="JL116" s="1">
        <v>13.5906584841297</v>
      </c>
      <c r="JM116" s="1">
        <v>65.0293237635188</v>
      </c>
      <c r="JN116" s="1">
        <v>138.62458939526</v>
      </c>
      <c r="JO116" s="1">
        <v>126.807957217613</v>
      </c>
      <c r="JP116" s="1">
        <v>83.4987858566792</v>
      </c>
      <c r="JQ116" s="1">
        <v>534.569534220101</v>
      </c>
      <c r="JR116" s="1">
        <v>40.7654248851358</v>
      </c>
      <c r="JS116" s="1">
        <v>109.993251484744</v>
      </c>
      <c r="JT116" s="1">
        <v>166.635387483517</v>
      </c>
      <c r="JU116" s="1">
        <v>50.1569063373518</v>
      </c>
      <c r="JV116" s="1">
        <v>172.418574482353</v>
      </c>
      <c r="JW116" s="1">
        <v>69.0546637386973</v>
      </c>
      <c r="JX116" s="1">
        <v>475.227712993527</v>
      </c>
      <c r="JY116" s="1">
        <v>207.316359062159</v>
      </c>
      <c r="JZ116" s="1">
        <v>172.204254702307</v>
      </c>
      <c r="KA116" s="1">
        <v>33.918724266016</v>
      </c>
      <c r="KB116" s="1">
        <v>236.471692720241</v>
      </c>
      <c r="KC116" s="1">
        <v>113.982978068693</v>
      </c>
      <c r="KD116" s="1">
        <v>219.20590045097</v>
      </c>
      <c r="KE116" s="1">
        <v>215.963500595093</v>
      </c>
      <c r="KF116" s="1">
        <v>351.735000610352</v>
      </c>
      <c r="KG116" s="1">
        <v>45.9597642605295</v>
      </c>
      <c r="KH116" s="1">
        <v>31.1501369696791</v>
      </c>
      <c r="KI116" s="1">
        <v>274.331996917725</v>
      </c>
      <c r="KJ116" s="1">
        <v>26.5005214273203</v>
      </c>
      <c r="KK116" s="1">
        <v>38.9609997749328</v>
      </c>
      <c r="KL116" s="1">
        <v>85.3768508124998</v>
      </c>
      <c r="KM116" s="1">
        <v>77.9520449680134</v>
      </c>
      <c r="KN116" s="1">
        <v>42.8373218028021</v>
      </c>
      <c r="KO116" s="1">
        <v>165.000230436412</v>
      </c>
      <c r="KP116" s="1">
        <v>31.2242819776726</v>
      </c>
      <c r="KQ116" s="1">
        <v>51.2936765687994</v>
      </c>
      <c r="KR116" s="1">
        <v>32.6194978895799</v>
      </c>
      <c r="KS116" s="1">
        <v>105.285602046378</v>
      </c>
      <c r="KT116" s="1">
        <v>60.2911916173839</v>
      </c>
      <c r="KU116" s="1">
        <v>99.2044891928042</v>
      </c>
      <c r="KV116" s="1">
        <v>109.970702820749</v>
      </c>
      <c r="KW116" s="1">
        <v>132.03919461361</v>
      </c>
      <c r="KX116" s="1">
        <v>139.749483115364</v>
      </c>
      <c r="KY116" s="1">
        <v>173.352436074725</v>
      </c>
      <c r="KZ116" s="1">
        <v>39.3599955038859</v>
      </c>
      <c r="LA116" s="1">
        <v>44.9656639863385</v>
      </c>
      <c r="LB116" s="1">
        <v>75.6698712036191</v>
      </c>
      <c r="LC116" s="1">
        <v>18.553729979856</v>
      </c>
      <c r="LD116" s="1">
        <v>38.9716502827704</v>
      </c>
      <c r="LE116" s="1">
        <v>136.492524792356</v>
      </c>
      <c r="LF116" s="1">
        <v>31.1982506412221</v>
      </c>
      <c r="LG116" s="1">
        <v>42.5411668068927</v>
      </c>
      <c r="LH116" s="1">
        <v>24.4195595743158</v>
      </c>
      <c r="LI116" s="1">
        <v>9.25450008322353</v>
      </c>
      <c r="LJ116" s="1">
        <v>127.145750236511</v>
      </c>
      <c r="LK116" s="1">
        <v>226.222269487811</v>
      </c>
      <c r="LL116" s="1">
        <v>19.1758192308725</v>
      </c>
      <c r="LM116" s="1">
        <v>86.9204525415039</v>
      </c>
      <c r="LN116" s="1">
        <v>442.36573005601</v>
      </c>
      <c r="LO116" s="1">
        <v>86.7184044206981</v>
      </c>
      <c r="LP116" s="1">
        <v>302.574686181186</v>
      </c>
      <c r="LQ116" s="1">
        <v>56.1531331829218</v>
      </c>
      <c r="LR116" s="1">
        <v>12.8099999904633</v>
      </c>
      <c r="LS116" s="1">
        <v>27.608080643893</v>
      </c>
      <c r="LT116" s="1">
        <v>10.7234671215463</v>
      </c>
      <c r="LU116" s="1">
        <v>25.0465660741994</v>
      </c>
      <c r="LV116" s="1">
        <v>17.6372882534611</v>
      </c>
      <c r="LW116" s="1">
        <v>32.8424875015619</v>
      </c>
      <c r="LX116" s="1">
        <v>46.0773268040513</v>
      </c>
      <c r="LZ116" s="1">
        <v>448.473323724203</v>
      </c>
      <c r="MA116" s="1">
        <v>36.5775913405921</v>
      </c>
      <c r="MB116" s="1">
        <v>13.9619557160269</v>
      </c>
      <c r="MC116" s="1">
        <v>17.324916737699</v>
      </c>
      <c r="MD116" s="1">
        <v>8.05723346093022</v>
      </c>
      <c r="ME116" s="1">
        <v>9.59190947141954</v>
      </c>
      <c r="MF116" s="1">
        <v>17.6467711694788</v>
      </c>
      <c r="MG116" s="1">
        <v>31.4567366613332</v>
      </c>
      <c r="MH116" s="1">
        <v>22.1912756848303</v>
      </c>
      <c r="MI116" s="1">
        <v>1.94649999141693</v>
      </c>
      <c r="MJ116" s="1">
        <v>7.80225002765656</v>
      </c>
      <c r="MK116" s="1">
        <v>35.4152175907898</v>
      </c>
      <c r="ML116" s="1">
        <v>19.4945033506184</v>
      </c>
      <c r="MM116" s="1">
        <v>36.8483895581585</v>
      </c>
    </row>
    <row r="117">
      <c r="A117" s="1">
        <v>2023.0</v>
      </c>
      <c r="B117" s="1">
        <v>8.0</v>
      </c>
      <c r="C117" s="1">
        <v>180.04220267383</v>
      </c>
      <c r="D117" s="1">
        <v>141.428164436893</v>
      </c>
      <c r="E117" s="1">
        <v>102.37725720812</v>
      </c>
      <c r="F117" s="1">
        <v>307.378636985808</v>
      </c>
      <c r="G117" s="1">
        <v>524.956519748854</v>
      </c>
      <c r="H117" s="1">
        <v>178.079594441374</v>
      </c>
      <c r="I117" s="1">
        <v>79.708568621544</v>
      </c>
      <c r="J117" s="1">
        <v>242.723820537046</v>
      </c>
      <c r="K117" s="1">
        <v>208.003695280656</v>
      </c>
      <c r="L117" s="1">
        <v>76.9908031202878</v>
      </c>
      <c r="M117" s="1">
        <v>76.1025362916755</v>
      </c>
      <c r="N117" s="1">
        <v>18.0014728120661</v>
      </c>
      <c r="O117" s="1">
        <v>73.0631162465936</v>
      </c>
      <c r="P117" s="1">
        <v>57.3894814263551</v>
      </c>
      <c r="Q117" s="1">
        <v>137.296374163087</v>
      </c>
      <c r="R117" s="1">
        <v>100.283260677172</v>
      </c>
      <c r="S117" s="1">
        <v>104.295976387692</v>
      </c>
      <c r="T117" s="1">
        <v>108.815127528409</v>
      </c>
      <c r="U117" s="1">
        <v>143.937774185376</v>
      </c>
      <c r="V117" s="1">
        <v>156.165737802806</v>
      </c>
      <c r="W117" s="1">
        <v>244.704476044311</v>
      </c>
      <c r="X117" s="1">
        <v>333.646030280169</v>
      </c>
      <c r="Y117" s="1">
        <v>173.184091526438</v>
      </c>
      <c r="Z117" s="1">
        <v>135.626087852146</v>
      </c>
      <c r="AA117" s="1">
        <v>319.546718331933</v>
      </c>
      <c r="AB117" s="1">
        <v>40.8904291292729</v>
      </c>
      <c r="AC117" s="1">
        <v>277.508125220517</v>
      </c>
      <c r="AD117" s="1">
        <v>43.0257536630725</v>
      </c>
      <c r="AE117" s="1">
        <v>101.220217331596</v>
      </c>
      <c r="AF117" s="1">
        <v>173.940618649692</v>
      </c>
      <c r="AG117" s="1">
        <v>178.816705498141</v>
      </c>
      <c r="AH117" s="1">
        <v>159.595461572275</v>
      </c>
      <c r="AI117" s="2">
        <v>2477.28326150645</v>
      </c>
      <c r="AJ117" s="1">
        <v>230.704782900603</v>
      </c>
      <c r="AK117" s="1">
        <v>28.7835889822901</v>
      </c>
      <c r="AL117" s="1">
        <v>40.7960631832005</v>
      </c>
      <c r="AM117" s="1">
        <v>72.9496577271993</v>
      </c>
      <c r="AN117" s="1">
        <v>271.020477942811</v>
      </c>
      <c r="AO117" s="1">
        <v>25.0376083633258</v>
      </c>
      <c r="AP117" s="1">
        <v>67.2800772616517</v>
      </c>
      <c r="AQ117" s="1">
        <v>267.486738122028</v>
      </c>
      <c r="AR117" s="1">
        <v>42.7212705364047</v>
      </c>
      <c r="AS117" s="2">
        <v>3072.37757688901</v>
      </c>
      <c r="AT117" s="1">
        <v>665.073214871921</v>
      </c>
      <c r="AU117" s="1">
        <v>57.3394114332351</v>
      </c>
      <c r="AV117" s="1">
        <v>355.692827971085</v>
      </c>
      <c r="AW117" s="1">
        <v>51.4434780452562</v>
      </c>
      <c r="AX117" s="1">
        <v>40.3549097939096</v>
      </c>
      <c r="AY117" s="1">
        <v>60.2074708886713</v>
      </c>
      <c r="AZ117" s="1">
        <v>41.2452263669583</v>
      </c>
      <c r="BA117" s="1">
        <v>28.678802861122</v>
      </c>
      <c r="BB117" s="1">
        <v>87.2561448762314</v>
      </c>
      <c r="BC117" s="1">
        <v>271.869747726103</v>
      </c>
      <c r="BD117" s="1">
        <v>197.323773728108</v>
      </c>
      <c r="BE117" s="1">
        <v>83.4936956322712</v>
      </c>
      <c r="BF117" s="1">
        <v>93.5793264353587</v>
      </c>
      <c r="BG117" s="1">
        <v>16.6150000820989</v>
      </c>
      <c r="BH117" s="1">
        <v>75.8281866046334</v>
      </c>
      <c r="BI117" s="1">
        <v>91.700853311739</v>
      </c>
      <c r="BJ117" s="1">
        <v>278.099940828281</v>
      </c>
      <c r="BK117" s="1">
        <v>102.213211203958</v>
      </c>
      <c r="BL117" s="1">
        <v>72.5821028701491</v>
      </c>
      <c r="BM117" s="1">
        <v>150.415380196546</v>
      </c>
      <c r="BN117" s="1">
        <v>43.8518264535532</v>
      </c>
      <c r="BO117" s="1">
        <v>187.675506467269</v>
      </c>
      <c r="BP117" s="1">
        <v>37.6777823075004</v>
      </c>
      <c r="BQ117" s="1">
        <v>228.746082634987</v>
      </c>
      <c r="BR117" s="1">
        <v>55.0319381186502</v>
      </c>
      <c r="BS117" s="1">
        <v>27.4845872876958</v>
      </c>
      <c r="BT117" s="1">
        <v>105.044697500416</v>
      </c>
      <c r="BU117" s="1">
        <v>111.86093126057</v>
      </c>
      <c r="BV117" s="1">
        <v>533.170981236039</v>
      </c>
      <c r="BW117" s="1">
        <v>41.2206778979944</v>
      </c>
      <c r="BX117" s="1">
        <v>210.268172732484</v>
      </c>
      <c r="BY117" s="1">
        <v>51.9254560704588</v>
      </c>
      <c r="BZ117" s="1">
        <v>30.5125813018408</v>
      </c>
      <c r="CA117" s="1">
        <v>119.061504730033</v>
      </c>
      <c r="CB117" s="1">
        <v>68.2917201029595</v>
      </c>
      <c r="CC117" s="1">
        <v>66.4030228708934</v>
      </c>
      <c r="CD117" s="1">
        <v>151.352648490426</v>
      </c>
      <c r="CE117" s="1">
        <v>45.586525032406</v>
      </c>
      <c r="CF117" s="1">
        <v>42.8735306219186</v>
      </c>
      <c r="CG117" s="1">
        <v>406.499881383278</v>
      </c>
      <c r="CH117" s="1">
        <v>92.9721620813086</v>
      </c>
      <c r="CI117" s="1">
        <v>156.289026135682</v>
      </c>
      <c r="CJ117" s="1">
        <v>129.782337918225</v>
      </c>
      <c r="CK117" s="1">
        <v>120.230363930019</v>
      </c>
      <c r="CL117" s="1">
        <v>225.656891462486</v>
      </c>
      <c r="CM117" s="1">
        <v>85.3647826843311</v>
      </c>
      <c r="CN117" s="1">
        <v>140.984999946926</v>
      </c>
      <c r="CO117" s="1">
        <v>140.102791462602</v>
      </c>
      <c r="CP117" s="1">
        <v>151.926494904674</v>
      </c>
      <c r="CQ117" s="1">
        <v>101.249864951203</v>
      </c>
      <c r="CR117" s="1">
        <v>86.0137360291705</v>
      </c>
      <c r="CS117" s="1">
        <v>104.466304281484</v>
      </c>
      <c r="CT117" s="1">
        <v>47.3508782068724</v>
      </c>
      <c r="CU117" s="1">
        <v>121.164872428818</v>
      </c>
      <c r="CV117" s="1">
        <v>42.3156212161957</v>
      </c>
      <c r="CW117" s="1">
        <v>179.746144461224</v>
      </c>
      <c r="CX117" s="1">
        <v>85.9241351396894</v>
      </c>
      <c r="CY117" s="1">
        <v>195.738636006831</v>
      </c>
      <c r="CZ117" s="1">
        <v>65.5281443760632</v>
      </c>
      <c r="DA117" s="1">
        <v>157.636526235414</v>
      </c>
      <c r="DB117" s="1">
        <v>79.3446727178958</v>
      </c>
      <c r="DC117" s="1">
        <v>93.7691174810581</v>
      </c>
      <c r="DD117" s="1">
        <v>122.642372731915</v>
      </c>
      <c r="DE117" s="1">
        <v>61.0239453472769</v>
      </c>
      <c r="DF117" s="1">
        <v>61.6293229946333</v>
      </c>
      <c r="DG117" s="1">
        <v>216.008044941857</v>
      </c>
      <c r="DH117" s="1">
        <v>45.3738634247856</v>
      </c>
      <c r="DI117" s="1">
        <v>78.1832612079123</v>
      </c>
      <c r="DJ117" s="1">
        <v>38.1711565487975</v>
      </c>
      <c r="DK117" s="1">
        <v>115.863179633211</v>
      </c>
      <c r="DL117" s="1">
        <v>108.830216946809</v>
      </c>
      <c r="DM117" s="1">
        <v>11.3179400721879</v>
      </c>
      <c r="DN117" s="1">
        <v>55.3304400075045</v>
      </c>
      <c r="DO117" s="1">
        <v>39.8323200191021</v>
      </c>
      <c r="DP117" s="1">
        <v>255.595744098681</v>
      </c>
      <c r="DQ117" s="1">
        <v>34.6115654738698</v>
      </c>
      <c r="DR117" s="1">
        <v>158.34500088899</v>
      </c>
      <c r="DS117" s="1">
        <v>54.6682097065547</v>
      </c>
      <c r="DT117" s="1">
        <v>25.1853187850251</v>
      </c>
      <c r="DU117" s="1">
        <v>84.1081788611154</v>
      </c>
      <c r="DV117" s="1">
        <v>32.6855440984674</v>
      </c>
      <c r="DW117" s="1">
        <v>218.134272089579</v>
      </c>
      <c r="DX117" s="1">
        <v>89.6000471966927</v>
      </c>
      <c r="DY117" s="1">
        <v>73.3838173718776</v>
      </c>
      <c r="DZ117" s="1">
        <v>67.2728398541448</v>
      </c>
      <c r="EA117" s="1">
        <v>31.1116202093701</v>
      </c>
      <c r="EB117" s="1">
        <v>33.9711623136611</v>
      </c>
      <c r="EC117" s="1">
        <v>130.022786656728</v>
      </c>
      <c r="ED117" s="1">
        <v>148.721590505747</v>
      </c>
      <c r="EE117" s="1">
        <v>101.111565552226</v>
      </c>
      <c r="EF117" s="1">
        <v>322.50235457216</v>
      </c>
      <c r="EG117" s="1">
        <v>705.301207575928</v>
      </c>
      <c r="EH117" s="1">
        <v>38.1513998763675</v>
      </c>
      <c r="EI117" s="1">
        <v>62.213579615379</v>
      </c>
      <c r="EJ117" s="1">
        <v>10.7081002591281</v>
      </c>
      <c r="EK117" s="1">
        <v>316.335895192074</v>
      </c>
      <c r="EL117" s="1">
        <v>150.54484021641</v>
      </c>
      <c r="EM117" s="1">
        <v>70.150376127263</v>
      </c>
      <c r="EN117" s="1">
        <v>183.217660983718</v>
      </c>
      <c r="EO117" s="1">
        <v>30.1253657157335</v>
      </c>
      <c r="EP117" s="1">
        <v>37.9555707351507</v>
      </c>
      <c r="EQ117" s="1">
        <v>15.0568237956811</v>
      </c>
      <c r="ER117" s="1">
        <v>213.796540493138</v>
      </c>
      <c r="ES117" s="1">
        <v>478.791425672334</v>
      </c>
      <c r="ET117" s="1">
        <v>136.704999347821</v>
      </c>
      <c r="EU117" s="1">
        <v>112.634729267465</v>
      </c>
      <c r="EV117" s="1">
        <v>66.3067125120309</v>
      </c>
      <c r="EW117" s="1">
        <v>33.5902887538246</v>
      </c>
      <c r="EX117" s="1">
        <v>499.084031858559</v>
      </c>
      <c r="EY117" s="1">
        <v>32.8504137611795</v>
      </c>
      <c r="EZ117" s="1">
        <v>30.9660613731622</v>
      </c>
      <c r="FA117" s="1">
        <v>67.5821509650935</v>
      </c>
      <c r="FB117" s="1">
        <v>57.8355581648452</v>
      </c>
      <c r="FC117" s="1">
        <v>302.870434304942</v>
      </c>
      <c r="FD117" s="1">
        <v>234.745626249076</v>
      </c>
      <c r="FE117" s="1">
        <v>14.8339542806752</v>
      </c>
      <c r="FF117" s="1">
        <v>58.4848030838526</v>
      </c>
      <c r="FG117" s="1">
        <v>161.79296941821</v>
      </c>
      <c r="FH117" s="1">
        <v>26.9544523741856</v>
      </c>
      <c r="FI117" s="1">
        <v>146.084729254557</v>
      </c>
      <c r="FJ117" s="1">
        <v>56.0658763635904</v>
      </c>
      <c r="FK117" s="1">
        <v>10.3257947455401</v>
      </c>
      <c r="FL117" s="1">
        <v>18.1077744801547</v>
      </c>
      <c r="FM117" s="1">
        <v>485.152044325424</v>
      </c>
      <c r="FN117" s="1">
        <v>121.40788990693</v>
      </c>
      <c r="FO117" s="1">
        <v>16.1740019246054</v>
      </c>
      <c r="FP117" s="1">
        <v>82.4428263125212</v>
      </c>
      <c r="FQ117" s="1">
        <v>58.0843914442355</v>
      </c>
      <c r="FR117" s="1">
        <v>46.3793640181996</v>
      </c>
      <c r="FS117" s="1">
        <v>62.2287839431504</v>
      </c>
      <c r="FT117" s="1">
        <v>115.364668461534</v>
      </c>
      <c r="FU117" s="1">
        <v>210.659374218959</v>
      </c>
      <c r="FV117" s="1">
        <v>517.746466226696</v>
      </c>
      <c r="FW117" s="1">
        <v>432.625658413388</v>
      </c>
      <c r="FX117" s="1">
        <v>217.803068685956</v>
      </c>
      <c r="FY117" s="1">
        <v>64.1657919634672</v>
      </c>
      <c r="FZ117" s="1">
        <v>31.3806876692426</v>
      </c>
      <c r="GA117" s="1">
        <v>90.1902443705862</v>
      </c>
      <c r="GB117" s="1">
        <v>394.456245118378</v>
      </c>
      <c r="GC117" s="1">
        <v>201.135229072125</v>
      </c>
      <c r="GD117" s="1">
        <v>57.1129221182123</v>
      </c>
      <c r="GE117" s="1">
        <v>276.217363178116</v>
      </c>
      <c r="GF117" s="1">
        <v>80.2298984678216</v>
      </c>
      <c r="GG117" s="1">
        <v>420.988767722719</v>
      </c>
      <c r="GH117" s="1">
        <v>332.2713539128</v>
      </c>
      <c r="GI117" s="1">
        <v>69.8660735197304</v>
      </c>
      <c r="GJ117" s="1">
        <v>79.7199456443902</v>
      </c>
      <c r="GK117" s="1">
        <v>60.1824555866284</v>
      </c>
      <c r="GL117" s="1">
        <v>101.036739349365</v>
      </c>
      <c r="GM117" s="1">
        <v>82.2209773426802</v>
      </c>
      <c r="GN117" s="1">
        <v>188.033149043399</v>
      </c>
      <c r="GO117" s="1">
        <v>81.6777072380332</v>
      </c>
      <c r="GP117" s="1">
        <v>57.7378260571024</v>
      </c>
      <c r="GQ117" s="1">
        <v>38.5039426964618</v>
      </c>
      <c r="GR117" s="1">
        <v>38.3349506113681</v>
      </c>
      <c r="GS117" s="1">
        <v>138.235483431461</v>
      </c>
      <c r="GT117" s="1">
        <v>103.748957168315</v>
      </c>
      <c r="GU117" s="1">
        <v>82.3866124717637</v>
      </c>
      <c r="GV117" s="1">
        <v>321.504019733089</v>
      </c>
      <c r="GW117" s="1">
        <v>277.024538619557</v>
      </c>
      <c r="GX117" s="1">
        <v>124.94386306287</v>
      </c>
      <c r="GY117" s="1">
        <v>65.8960803847764</v>
      </c>
      <c r="GZ117" s="1">
        <v>50.1473613588705</v>
      </c>
      <c r="HA117" s="1">
        <v>65.6482414200456</v>
      </c>
      <c r="HB117" s="1">
        <v>37.8053617845267</v>
      </c>
      <c r="HC117" s="1">
        <v>424.154131018597</v>
      </c>
      <c r="HD117" s="1">
        <v>25.4926763887548</v>
      </c>
      <c r="HE117" s="1">
        <v>102.644443416548</v>
      </c>
      <c r="HF117" s="1">
        <v>423.798151387505</v>
      </c>
      <c r="HG117" s="1">
        <v>36.0037681377507</v>
      </c>
      <c r="HH117" s="1">
        <v>209.087259186339</v>
      </c>
      <c r="HI117" s="1">
        <v>74.4731760351023</v>
      </c>
      <c r="HJ117" s="1">
        <v>73.6386576948546</v>
      </c>
      <c r="HK117" s="1">
        <v>165.313865587049</v>
      </c>
      <c r="HL117" s="1">
        <v>45.2736247342816</v>
      </c>
      <c r="HM117" s="1">
        <v>20.3639902912323</v>
      </c>
      <c r="HN117" s="1">
        <v>61.3115426944956</v>
      </c>
      <c r="HO117" s="1">
        <v>76.7340855387779</v>
      </c>
      <c r="HP117" s="1">
        <v>114.139443815885</v>
      </c>
      <c r="HQ117" s="1">
        <v>937.680652120839</v>
      </c>
      <c r="HR117" s="1">
        <v>61.7036713117393</v>
      </c>
      <c r="HS117" s="1">
        <v>118.147833261829</v>
      </c>
      <c r="HT117" s="1">
        <v>78.5028404328694</v>
      </c>
      <c r="HU117" s="1">
        <v>57.9824135851502</v>
      </c>
      <c r="HV117" s="1">
        <v>173.854256638255</v>
      </c>
      <c r="HW117" s="1">
        <v>32.8886923903168</v>
      </c>
      <c r="HX117" s="1">
        <v>73.431273180666</v>
      </c>
      <c r="HY117" s="1">
        <v>149.098360928437</v>
      </c>
      <c r="HZ117" s="1">
        <v>126.597592450527</v>
      </c>
      <c r="IA117" s="1">
        <v>403.487766168182</v>
      </c>
      <c r="IB117" s="1">
        <v>80.8206208560378</v>
      </c>
      <c r="IC117" s="1">
        <v>117.415405254845</v>
      </c>
      <c r="ID117" s="1">
        <v>88.8134326180128</v>
      </c>
      <c r="IE117" s="1">
        <v>118.092565285547</v>
      </c>
      <c r="IF117" s="1">
        <v>67.617356173929</v>
      </c>
      <c r="IG117" s="1">
        <v>74.1693518616858</v>
      </c>
      <c r="IH117" s="1">
        <v>136.171525584042</v>
      </c>
      <c r="II117" s="1">
        <v>24.4518495204525</v>
      </c>
      <c r="IJ117" s="1">
        <v>88.3273804119521</v>
      </c>
      <c r="IK117" s="1">
        <v>262.633153670369</v>
      </c>
      <c r="IL117" s="1">
        <v>107.830818233642</v>
      </c>
      <c r="IM117" s="1">
        <v>203.212466192558</v>
      </c>
      <c r="IN117" s="1">
        <v>111.258075643533</v>
      </c>
      <c r="IO117" s="1">
        <v>803.239998195482</v>
      </c>
      <c r="IP117" s="1">
        <v>18.3222574529391</v>
      </c>
      <c r="IQ117" s="1">
        <v>117.618793187481</v>
      </c>
      <c r="IR117" s="1">
        <v>294.057917058133</v>
      </c>
      <c r="IS117" s="1">
        <v>487.79486338847</v>
      </c>
      <c r="IT117" s="1">
        <v>114.528012181218</v>
      </c>
      <c r="IU117" s="1">
        <v>144.82998831307</v>
      </c>
      <c r="IV117" s="1">
        <v>95.8329051623076</v>
      </c>
      <c r="IW117" s="1">
        <v>60.4305482565592</v>
      </c>
      <c r="IX117" s="1">
        <v>269.01497341103</v>
      </c>
      <c r="IY117" s="1">
        <v>138.216928852866</v>
      </c>
      <c r="IZ117" s="1">
        <v>56.1121161347417</v>
      </c>
      <c r="JA117" s="1">
        <v>259.454092385869</v>
      </c>
      <c r="JB117" s="1">
        <v>65.1570320585943</v>
      </c>
      <c r="JC117" s="1">
        <v>107.200018516455</v>
      </c>
      <c r="JD117" s="1">
        <v>383.482631507093</v>
      </c>
      <c r="JE117" s="1">
        <v>68.2002688804444</v>
      </c>
      <c r="JF117" s="1">
        <v>66.4448887676463</v>
      </c>
      <c r="JG117" s="1">
        <v>63.1187148260391</v>
      </c>
      <c r="JH117" s="1">
        <v>259.065947574243</v>
      </c>
      <c r="JI117" s="1">
        <v>89.3601393132563</v>
      </c>
      <c r="JJ117" s="1">
        <v>276.496970084153</v>
      </c>
      <c r="JK117" s="1">
        <v>69.1025271685115</v>
      </c>
      <c r="JL117" s="1">
        <v>12.9911268986897</v>
      </c>
      <c r="JM117" s="1">
        <v>61.1734424952825</v>
      </c>
      <c r="JN117" s="1">
        <v>130.619759162507</v>
      </c>
      <c r="JO117" s="1">
        <v>123.346659923868</v>
      </c>
      <c r="JP117" s="1">
        <v>86.4249977693241</v>
      </c>
      <c r="JQ117" s="1">
        <v>541.860770373388</v>
      </c>
      <c r="JR117" s="1">
        <v>34.7804357848404</v>
      </c>
      <c r="JS117" s="1">
        <v>105.08323592043</v>
      </c>
      <c r="JT117" s="1">
        <v>160.265091022047</v>
      </c>
      <c r="JU117" s="1">
        <v>51.6298386906875</v>
      </c>
      <c r="JV117" s="1">
        <v>162.474569084206</v>
      </c>
      <c r="JW117" s="1">
        <v>76.7331937012006</v>
      </c>
      <c r="JX117" s="1">
        <v>488.233888634753</v>
      </c>
      <c r="JY117" s="1">
        <v>219.194436297122</v>
      </c>
      <c r="JZ117" s="1">
        <v>164.310615546374</v>
      </c>
      <c r="KA117" s="1">
        <v>35.1344608939424</v>
      </c>
      <c r="KB117" s="1">
        <v>238.121249587928</v>
      </c>
      <c r="KC117" s="1">
        <v>126.359431140258</v>
      </c>
      <c r="KD117" s="1">
        <v>218.036291992997</v>
      </c>
      <c r="KE117" s="1">
        <v>205.595000225565</v>
      </c>
      <c r="KF117" s="1">
        <v>348.463695360267</v>
      </c>
      <c r="KG117" s="1">
        <v>41.6695265213237</v>
      </c>
      <c r="KH117" s="1">
        <v>30.0624345510093</v>
      </c>
      <c r="KI117" s="1">
        <v>281.901956309443</v>
      </c>
      <c r="KJ117" s="1">
        <v>24.8971014442194</v>
      </c>
      <c r="KK117" s="1">
        <v>41.7295649984608</v>
      </c>
      <c r="KL117" s="1">
        <v>81.9705091251658</v>
      </c>
      <c r="KM117" s="1">
        <v>80.0510688097433</v>
      </c>
      <c r="KN117" s="1">
        <v>41.5890713647017</v>
      </c>
      <c r="KO117" s="1">
        <v>156.129074506659</v>
      </c>
      <c r="KP117" s="1">
        <v>32.3611228228402</v>
      </c>
      <c r="KQ117" s="1">
        <v>52.192853573623</v>
      </c>
      <c r="KR117" s="1">
        <v>31.6099221246285</v>
      </c>
      <c r="KS117" s="1">
        <v>98.1717465333044</v>
      </c>
      <c r="KT117" s="1">
        <v>55.9412062211841</v>
      </c>
      <c r="KU117" s="1">
        <v>103.654922922841</v>
      </c>
      <c r="KV117" s="1">
        <v>101.503039423593</v>
      </c>
      <c r="KW117" s="1">
        <v>128.417554960616</v>
      </c>
      <c r="KX117" s="1">
        <v>120.472764403627</v>
      </c>
      <c r="KY117" s="1">
        <v>182.762570732835</v>
      </c>
      <c r="KZ117" s="1">
        <v>40.1266174060047</v>
      </c>
      <c r="LA117" s="1">
        <v>45.4774023545911</v>
      </c>
      <c r="LB117" s="1">
        <v>72.0164667463288</v>
      </c>
      <c r="LC117" s="1">
        <v>18.7819907092519</v>
      </c>
      <c r="LD117" s="1">
        <v>37.080277407694</v>
      </c>
      <c r="LE117" s="1">
        <v>126.226351628543</v>
      </c>
      <c r="LF117" s="1">
        <v>34.0593779526884</v>
      </c>
      <c r="LG117" s="1">
        <v>36.9736219787271</v>
      </c>
      <c r="LH117" s="1">
        <v>24.0460114763937</v>
      </c>
      <c r="LI117" s="1">
        <v>9.9892240425204</v>
      </c>
      <c r="LJ117" s="1">
        <v>123.138260716977</v>
      </c>
      <c r="LK117" s="1">
        <v>226.731705241698</v>
      </c>
      <c r="LL117" s="1">
        <v>21.7924373220324</v>
      </c>
      <c r="LM117" s="1">
        <v>82.8943296367376</v>
      </c>
      <c r="LN117" s="1">
        <v>454.37435922297</v>
      </c>
      <c r="LO117" s="1">
        <v>84.6757741313417</v>
      </c>
      <c r="LP117" s="1">
        <v>298.99394947603</v>
      </c>
      <c r="LQ117" s="1">
        <v>54.2113596553227</v>
      </c>
      <c r="LR117" s="1">
        <v>13.1845652331477</v>
      </c>
      <c r="LS117" s="1">
        <v>26.6508058638534</v>
      </c>
      <c r="LT117" s="1">
        <v>10.5886192869842</v>
      </c>
      <c r="LU117" s="1">
        <v>26.6215914145876</v>
      </c>
      <c r="LV117" s="1">
        <v>20.0087500013894</v>
      </c>
      <c r="LW117" s="1">
        <v>35.896379258164</v>
      </c>
      <c r="LX117" s="1">
        <v>47.1296894769316</v>
      </c>
      <c r="LZ117" s="1">
        <v>443.454417695203</v>
      </c>
      <c r="MA117" s="1">
        <v>37.7114761078523</v>
      </c>
      <c r="MB117" s="1">
        <v>13.7992398824287</v>
      </c>
      <c r="MC117" s="1">
        <v>18.1264624607882</v>
      </c>
      <c r="MD117" s="1">
        <v>7.47863768839618</v>
      </c>
      <c r="ME117" s="1">
        <v>10.3353347917795</v>
      </c>
      <c r="MF117" s="1">
        <v>16.9693369655739</v>
      </c>
      <c r="MG117" s="1">
        <v>35.6603069201996</v>
      </c>
      <c r="MH117" s="1">
        <v>23.8501047731697</v>
      </c>
      <c r="MI117" s="1">
        <v>1.68369565839353</v>
      </c>
      <c r="MJ117" s="1">
        <v>7.6613043287526</v>
      </c>
      <c r="MK117" s="1">
        <v>33.6961026596314</v>
      </c>
      <c r="ML117" s="1">
        <v>18.4705534317513</v>
      </c>
      <c r="MM117" s="1">
        <v>39.635273926115</v>
      </c>
    </row>
    <row r="118">
      <c r="A118" s="1">
        <v>2023.0</v>
      </c>
      <c r="B118" s="1">
        <v>9.0</v>
      </c>
      <c r="C118" s="1">
        <v>176.198034322317</v>
      </c>
      <c r="D118" s="1">
        <v>143.081275832923</v>
      </c>
      <c r="E118" s="1">
        <v>97.3055549938214</v>
      </c>
      <c r="F118" s="1">
        <v>310.914910276287</v>
      </c>
      <c r="G118" s="1">
        <v>536.30425415039</v>
      </c>
      <c r="H118" s="1">
        <v>173.611761901144</v>
      </c>
      <c r="I118" s="1">
        <v>75.265877262142</v>
      </c>
      <c r="J118" s="1">
        <v>239.167789149907</v>
      </c>
      <c r="K118" s="1">
        <v>212.260500335693</v>
      </c>
      <c r="L118" s="1">
        <v>75.467724081941</v>
      </c>
      <c r="M118" s="1">
        <v>74.2868340581123</v>
      </c>
      <c r="N118" s="1">
        <v>15.9375501760726</v>
      </c>
      <c r="O118" s="1">
        <v>74.1446536519544</v>
      </c>
      <c r="P118" s="1">
        <v>58.9897265643884</v>
      </c>
      <c r="Q118" s="1">
        <v>138.650401925801</v>
      </c>
      <c r="R118" s="1">
        <v>105.792250061035</v>
      </c>
      <c r="S118" s="1">
        <v>107.868601511903</v>
      </c>
      <c r="T118" s="1">
        <v>104.615071604965</v>
      </c>
      <c r="U118" s="1">
        <v>141.07960825132</v>
      </c>
      <c r="V118" s="1">
        <v>151.668692390379</v>
      </c>
      <c r="W118" s="1">
        <v>253.085985561948</v>
      </c>
      <c r="X118" s="1">
        <v>334.29312694743</v>
      </c>
      <c r="Y118" s="1">
        <v>165.964490129353</v>
      </c>
      <c r="Z118" s="1">
        <v>135.528000640869</v>
      </c>
      <c r="AA118" s="1">
        <v>331.284543459426</v>
      </c>
      <c r="AB118" s="1">
        <v>40.7076672192312</v>
      </c>
      <c r="AC118" s="1">
        <v>283.71532827968</v>
      </c>
      <c r="AD118" s="1">
        <v>42.2407470218224</v>
      </c>
      <c r="AE118" s="1">
        <v>100.571750068665</v>
      </c>
      <c r="AF118" s="1">
        <v>170.556180021152</v>
      </c>
      <c r="AG118" s="1">
        <v>179.213886862022</v>
      </c>
      <c r="AH118" s="1">
        <v>153.93254001159</v>
      </c>
      <c r="AI118" s="2">
        <v>2551.67875366211</v>
      </c>
      <c r="AJ118" s="1">
        <v>206.805249023437</v>
      </c>
      <c r="AK118" s="1">
        <v>27.3859585516431</v>
      </c>
      <c r="AL118" s="1">
        <v>37.2404362944188</v>
      </c>
      <c r="AM118" s="1">
        <v>67.3760522188619</v>
      </c>
      <c r="AN118" s="1">
        <v>260.47370645215</v>
      </c>
      <c r="AO118" s="1">
        <v>23.761781038878</v>
      </c>
      <c r="AP118" s="1">
        <v>61.1209265550261</v>
      </c>
      <c r="AQ118" s="1">
        <v>259.18150062561</v>
      </c>
      <c r="AR118" s="1">
        <v>42.2951367341416</v>
      </c>
      <c r="AS118" s="2">
        <v>3088.98782130069</v>
      </c>
      <c r="AT118" s="1">
        <v>660.423992530031</v>
      </c>
      <c r="AU118" s="1">
        <v>55.4665289566523</v>
      </c>
      <c r="AV118" s="1">
        <v>363.721997070312</v>
      </c>
      <c r="AW118" s="1">
        <v>53.49524974823</v>
      </c>
      <c r="AX118" s="1">
        <v>39.9262814687746</v>
      </c>
      <c r="AY118" s="1">
        <v>58.5222781152</v>
      </c>
      <c r="AZ118" s="1">
        <v>39.5185349446718</v>
      </c>
      <c r="BA118" s="1">
        <v>26.6714185118124</v>
      </c>
      <c r="BB118" s="1">
        <v>85.7261271186984</v>
      </c>
      <c r="BC118" s="1">
        <v>271.706401047633</v>
      </c>
      <c r="BD118" s="1">
        <v>205.366444819537</v>
      </c>
      <c r="BE118" s="1">
        <v>79.8267498016358</v>
      </c>
      <c r="BF118" s="1">
        <v>88.9565170967324</v>
      </c>
      <c r="BG118" s="1">
        <v>14.8714999675751</v>
      </c>
      <c r="BH118" s="1">
        <v>80.4888655963534</v>
      </c>
      <c r="BI118" s="1">
        <v>84.4398884801844</v>
      </c>
      <c r="BJ118" s="1">
        <v>278.938092222545</v>
      </c>
      <c r="BK118" s="1">
        <v>102.638199985449</v>
      </c>
      <c r="BL118" s="1">
        <v>70.4205933258021</v>
      </c>
      <c r="BM118" s="1">
        <v>137.400730178085</v>
      </c>
      <c r="BN118" s="1">
        <v>43.2172415444169</v>
      </c>
      <c r="BO118" s="1">
        <v>189.081437623863</v>
      </c>
      <c r="BP118" s="1">
        <v>38.1575654029846</v>
      </c>
      <c r="BQ118" s="1">
        <v>226.093066114806</v>
      </c>
      <c r="BR118" s="1">
        <v>53.464025338105</v>
      </c>
      <c r="BS118" s="1">
        <v>27.1444787704245</v>
      </c>
      <c r="BT118" s="1">
        <v>98.0074119173663</v>
      </c>
      <c r="BU118" s="1">
        <v>117.788993873634</v>
      </c>
      <c r="BV118" s="1">
        <v>540.690890722654</v>
      </c>
      <c r="BW118" s="1">
        <v>40.0553505390053</v>
      </c>
      <c r="BX118" s="1">
        <v>213.345376175024</v>
      </c>
      <c r="BY118" s="1">
        <v>52.9918645752915</v>
      </c>
      <c r="BZ118" s="1">
        <v>30.1065234756052</v>
      </c>
      <c r="CA118" s="1">
        <v>121.857496943696</v>
      </c>
      <c r="CB118" s="1">
        <v>68.7020080679099</v>
      </c>
      <c r="CC118" s="1">
        <v>65.1942376667446</v>
      </c>
      <c r="CD118" s="1">
        <v>158.576944262421</v>
      </c>
      <c r="CE118" s="1">
        <v>44.2501070558562</v>
      </c>
      <c r="CF118" s="1">
        <v>38.9197198930015</v>
      </c>
      <c r="CG118" s="1">
        <v>390.740859671334</v>
      </c>
      <c r="CH118" s="1">
        <v>86.3192047771579</v>
      </c>
      <c r="CI118" s="1">
        <v>113.430500666226</v>
      </c>
      <c r="CJ118" s="1">
        <v>122.06913716112</v>
      </c>
      <c r="CK118" s="1">
        <v>111.891923288346</v>
      </c>
      <c r="CL118" s="1">
        <v>222.696653535947</v>
      </c>
      <c r="CM118" s="1">
        <v>81.094192062762</v>
      </c>
      <c r="CN118" s="1">
        <v>111.771499252319</v>
      </c>
      <c r="CO118" s="1">
        <v>140.567733333748</v>
      </c>
      <c r="CP118" s="1">
        <v>140.337096486914</v>
      </c>
      <c r="CQ118" s="1">
        <v>98.8840816906836</v>
      </c>
      <c r="CR118" s="1">
        <v>87.096949436388</v>
      </c>
      <c r="CS118" s="1">
        <v>98.5804998397827</v>
      </c>
      <c r="CT118" s="1">
        <v>47.3251932266126</v>
      </c>
      <c r="CU118" s="1">
        <v>119.756160151733</v>
      </c>
      <c r="CV118" s="1">
        <v>42.7029112361986</v>
      </c>
      <c r="CW118" s="1">
        <v>174.554845842687</v>
      </c>
      <c r="CX118" s="1">
        <v>85.5947422346602</v>
      </c>
      <c r="CY118" s="1">
        <v>192.558518110687</v>
      </c>
      <c r="CZ118" s="1">
        <v>64.4394136802861</v>
      </c>
      <c r="DA118" s="1">
        <v>147.327827612916</v>
      </c>
      <c r="DB118" s="1">
        <v>75.3087863789275</v>
      </c>
      <c r="DC118" s="1">
        <v>95.8390874729155</v>
      </c>
      <c r="DD118" s="1">
        <v>123.201965979183</v>
      </c>
      <c r="DE118" s="1">
        <v>58.3880844841934</v>
      </c>
      <c r="DF118" s="1">
        <v>58.2489784618742</v>
      </c>
      <c r="DG118" s="1">
        <v>218.51871464578</v>
      </c>
      <c r="DH118" s="1">
        <v>45.087705913052</v>
      </c>
      <c r="DI118" s="1">
        <v>72.9269996643066</v>
      </c>
      <c r="DJ118" s="1">
        <v>38.3259855868231</v>
      </c>
      <c r="DK118" s="1">
        <v>113.847033723631</v>
      </c>
      <c r="DL118" s="1">
        <v>105.322750663757</v>
      </c>
      <c r="DM118" s="1">
        <v>11.3727744448823</v>
      </c>
      <c r="DN118" s="1">
        <v>53.2032241927466</v>
      </c>
      <c r="DO118" s="1">
        <v>38.3002943899027</v>
      </c>
      <c r="DP118" s="1">
        <v>251.139040407711</v>
      </c>
      <c r="DQ118" s="1">
        <v>33.9786775035064</v>
      </c>
      <c r="DR118" s="1">
        <v>160.395999526978</v>
      </c>
      <c r="DS118" s="1">
        <v>54.5268572470906</v>
      </c>
      <c r="DT118" s="1">
        <v>24.9487027748741</v>
      </c>
      <c r="DU118" s="1">
        <v>69.7226444073002</v>
      </c>
      <c r="DV118" s="1">
        <v>31.0142679044683</v>
      </c>
      <c r="DW118" s="1">
        <v>214.292668687459</v>
      </c>
      <c r="DX118" s="1">
        <v>89.7269645902028</v>
      </c>
      <c r="DY118" s="1">
        <v>71.9094396784839</v>
      </c>
      <c r="DZ118" s="1">
        <v>62.0312800967149</v>
      </c>
      <c r="EA118" s="1">
        <v>30.1357118653332</v>
      </c>
      <c r="EB118" s="1">
        <v>32.6719542150513</v>
      </c>
      <c r="EC118" s="1">
        <v>133.828858400684</v>
      </c>
      <c r="ED118" s="1">
        <v>142.932136811633</v>
      </c>
      <c r="EE118" s="1">
        <v>102.524467823633</v>
      </c>
      <c r="EF118" s="1">
        <v>319.834398167238</v>
      </c>
      <c r="EG118" s="1">
        <v>685.358273482048</v>
      </c>
      <c r="EH118" s="1">
        <v>40.2991236610075</v>
      </c>
      <c r="EI118" s="1">
        <v>64.1010654831033</v>
      </c>
      <c r="EJ118" s="1">
        <v>9.99651457268208</v>
      </c>
      <c r="EK118" s="1">
        <v>308.165941593939</v>
      </c>
      <c r="EL118" s="1">
        <v>154.950009337088</v>
      </c>
      <c r="EM118" s="1">
        <v>70.7364993321399</v>
      </c>
      <c r="EN118" s="1">
        <v>184.413882723618</v>
      </c>
      <c r="EO118" s="1">
        <v>26.598133107273</v>
      </c>
      <c r="EP118" s="1">
        <v>36.1517681024163</v>
      </c>
      <c r="EQ118" s="1">
        <v>14.8299823377521</v>
      </c>
      <c r="ER118" s="1">
        <v>201.90466562755</v>
      </c>
      <c r="ES118" s="1">
        <v>471.609028992821</v>
      </c>
      <c r="ET118" s="1">
        <v>139.685656989297</v>
      </c>
      <c r="EU118" s="1">
        <v>111.762191682955</v>
      </c>
      <c r="EV118" s="1">
        <v>66.3226351125317</v>
      </c>
      <c r="EW118" s="1">
        <v>35.9224448288247</v>
      </c>
      <c r="EX118" s="1">
        <v>526.746183044233</v>
      </c>
      <c r="EY118" s="1">
        <v>32.5898583203284</v>
      </c>
      <c r="EZ118" s="1">
        <v>29.0299795816834</v>
      </c>
      <c r="FA118" s="1">
        <v>66.4294093492688</v>
      </c>
      <c r="FB118" s="1">
        <v>59.8337808186729</v>
      </c>
      <c r="FC118" s="1">
        <v>298.466000366211</v>
      </c>
      <c r="FD118" s="1">
        <v>229.47493894186</v>
      </c>
      <c r="FE118" s="1">
        <v>14.1552214449177</v>
      </c>
      <c r="FF118" s="1">
        <v>54.6799256589236</v>
      </c>
      <c r="FG118" s="1">
        <v>154.674059708358</v>
      </c>
      <c r="FH118" s="1">
        <v>27.4985970782786</v>
      </c>
      <c r="FI118" s="1">
        <v>141.30035609428</v>
      </c>
      <c r="FJ118" s="1">
        <v>53.685241384298</v>
      </c>
      <c r="FK118" s="1">
        <v>10.3606475669757</v>
      </c>
      <c r="FL118" s="1">
        <v>17.239007294912</v>
      </c>
      <c r="FM118" s="1">
        <v>468.017687734095</v>
      </c>
      <c r="FN118" s="1">
        <v>119.451408737786</v>
      </c>
      <c r="FO118" s="1">
        <v>15.6527883707763</v>
      </c>
      <c r="FP118" s="1">
        <v>79.964750289917</v>
      </c>
      <c r="FQ118" s="1">
        <v>55.6141019973228</v>
      </c>
      <c r="FR118" s="1">
        <v>44.3095727545229</v>
      </c>
      <c r="FS118" s="1">
        <v>63.3708549903847</v>
      </c>
      <c r="FT118" s="1">
        <v>110.228087486564</v>
      </c>
      <c r="FU118" s="1">
        <v>200.930495142226</v>
      </c>
      <c r="FV118" s="1">
        <v>563.023011993215</v>
      </c>
      <c r="FW118" s="1">
        <v>409.167235902028</v>
      </c>
      <c r="FX118" s="1">
        <v>214.889436864273</v>
      </c>
      <c r="FY118" s="1">
        <v>61.4825787903415</v>
      </c>
      <c r="FZ118" s="1">
        <v>27.9964772509459</v>
      </c>
      <c r="GA118" s="1">
        <v>91.4662997769565</v>
      </c>
      <c r="GB118" s="1">
        <v>405.91034565116</v>
      </c>
      <c r="GC118" s="1">
        <v>197.387876771565</v>
      </c>
      <c r="GD118" s="1">
        <v>54.2400898197538</v>
      </c>
      <c r="GE118" s="1">
        <v>267.63428455748</v>
      </c>
      <c r="GF118" s="1">
        <v>76.4245920506702</v>
      </c>
      <c r="GG118" s="1">
        <v>425.177924816878</v>
      </c>
      <c r="GH118" s="1">
        <v>330.49687058343</v>
      </c>
      <c r="GI118" s="1">
        <v>68.0306731730789</v>
      </c>
      <c r="GJ118" s="1">
        <v>77.6219170830594</v>
      </c>
      <c r="GK118" s="1">
        <v>61.7848164913769</v>
      </c>
      <c r="GL118" s="1">
        <v>91.7217496871948</v>
      </c>
      <c r="GM118" s="1">
        <v>76.023333748296</v>
      </c>
      <c r="GN118" s="1">
        <v>191.965933048238</v>
      </c>
      <c r="GO118" s="1">
        <v>80.4355092509344</v>
      </c>
      <c r="GP118" s="1">
        <v>55.6022499084473</v>
      </c>
      <c r="GQ118" s="1">
        <v>38.6536350650244</v>
      </c>
      <c r="GR118" s="1">
        <v>36.1249297910318</v>
      </c>
      <c r="GS118" s="1">
        <v>148.94831894717</v>
      </c>
      <c r="GT118" s="1">
        <v>103.282503509931</v>
      </c>
      <c r="GU118" s="1">
        <v>81.1487936041631</v>
      </c>
      <c r="GV118" s="1">
        <v>323.25102116906</v>
      </c>
      <c r="GW118" s="1">
        <v>276.730861491807</v>
      </c>
      <c r="GX118" s="1">
        <v>120.276355616281</v>
      </c>
      <c r="GY118" s="1">
        <v>69.007150461629</v>
      </c>
      <c r="GZ118" s="1">
        <v>49.4140776823788</v>
      </c>
      <c r="HA118" s="1">
        <v>63.7902621421467</v>
      </c>
      <c r="HB118" s="1">
        <v>37.9200593541033</v>
      </c>
      <c r="HC118" s="1">
        <v>408.734248352051</v>
      </c>
      <c r="HD118" s="1">
        <v>25.530973475805</v>
      </c>
      <c r="HE118" s="1">
        <v>93.5327650878642</v>
      </c>
      <c r="HF118" s="1">
        <v>422.808223937857</v>
      </c>
      <c r="HG118" s="1">
        <v>37.4763282694357</v>
      </c>
      <c r="HH118" s="1">
        <v>194.877875754476</v>
      </c>
      <c r="HI118" s="1">
        <v>74.9218007760396</v>
      </c>
      <c r="HJ118" s="1">
        <v>69.2883074081331</v>
      </c>
      <c r="HK118" s="1">
        <v>157.345202323788</v>
      </c>
      <c r="HL118" s="1">
        <v>44.4006294238029</v>
      </c>
      <c r="HM118" s="1">
        <v>20.1931535528045</v>
      </c>
      <c r="HN118" s="1">
        <v>61.9202299618376</v>
      </c>
      <c r="HO118" s="1">
        <v>73.7396163515395</v>
      </c>
      <c r="HP118" s="1">
        <v>112.05359357677</v>
      </c>
      <c r="HQ118" s="1">
        <v>934.189498901367</v>
      </c>
      <c r="HR118" s="1">
        <v>63.8355152420603</v>
      </c>
      <c r="HS118" s="1">
        <v>113.255903243088</v>
      </c>
      <c r="HT118" s="1">
        <v>78.3638911657653</v>
      </c>
      <c r="HU118" s="1">
        <v>57.5685389733546</v>
      </c>
      <c r="HV118" s="1">
        <v>169.372557187191</v>
      </c>
      <c r="HW118" s="1">
        <v>30.8908209978981</v>
      </c>
      <c r="HX118" s="1">
        <v>72.2224559829192</v>
      </c>
      <c r="HY118" s="1">
        <v>146.627987923269</v>
      </c>
      <c r="HZ118" s="1">
        <v>135.548129927679</v>
      </c>
      <c r="IA118" s="1">
        <v>392.317003276191</v>
      </c>
      <c r="IB118" s="1">
        <v>76.456459414338</v>
      </c>
      <c r="IC118" s="1">
        <v>114.510708780325</v>
      </c>
      <c r="ID118" s="1">
        <v>87.8623725326807</v>
      </c>
      <c r="IE118" s="1">
        <v>114.990003755278</v>
      </c>
      <c r="IF118" s="1">
        <v>65.8364653409494</v>
      </c>
      <c r="IG118" s="1">
        <v>72.5125724333705</v>
      </c>
      <c r="IH118" s="1">
        <v>130.02800751711</v>
      </c>
      <c r="II118" s="1">
        <v>23.7877836453039</v>
      </c>
      <c r="IJ118" s="1">
        <v>91.016135930243</v>
      </c>
      <c r="IK118" s="1">
        <v>256.021914471339</v>
      </c>
      <c r="IL118" s="1">
        <v>115.749264660401</v>
      </c>
      <c r="IM118" s="1">
        <v>198.194378904942</v>
      </c>
      <c r="IN118" s="1">
        <v>108.324073167629</v>
      </c>
      <c r="IO118" s="1">
        <v>829.373001098633</v>
      </c>
      <c r="IP118" s="1">
        <v>16.7263572568481</v>
      </c>
      <c r="IQ118" s="1">
        <v>112.241091536673</v>
      </c>
      <c r="IR118" s="1">
        <v>284.710681073357</v>
      </c>
      <c r="IS118" s="1">
        <v>490.4524995586</v>
      </c>
      <c r="IT118" s="1">
        <v>114.665177410721</v>
      </c>
      <c r="IU118" s="1">
        <v>144.424149631188</v>
      </c>
      <c r="IV118" s="1">
        <v>92.0010894404778</v>
      </c>
      <c r="IW118" s="1">
        <v>56.4579318093944</v>
      </c>
      <c r="IX118" s="1">
        <v>260.56696517765</v>
      </c>
      <c r="IY118" s="1">
        <v>125.315998216127</v>
      </c>
      <c r="IZ118" s="1">
        <v>58.6308178521012</v>
      </c>
      <c r="JA118" s="1">
        <v>251.307063683943</v>
      </c>
      <c r="JB118" s="1">
        <v>65.4121850207916</v>
      </c>
      <c r="JC118" s="1">
        <v>106.041623232243</v>
      </c>
      <c r="JD118" s="1">
        <v>379.560671564533</v>
      </c>
      <c r="JE118" s="1">
        <v>67.9580677259821</v>
      </c>
      <c r="JF118" s="1">
        <v>66.0167993408611</v>
      </c>
      <c r="JG118" s="1">
        <v>62.7473744939865</v>
      </c>
      <c r="JH118" s="1">
        <v>253.269552627579</v>
      </c>
      <c r="JI118" s="1">
        <v>83.9877007742402</v>
      </c>
      <c r="JJ118" s="1">
        <v>283.240382779947</v>
      </c>
      <c r="JK118" s="1">
        <v>66.3741155845976</v>
      </c>
      <c r="JL118" s="1">
        <v>13.5838926876372</v>
      </c>
      <c r="JM118" s="1">
        <v>61.1164697765134</v>
      </c>
      <c r="JN118" s="1">
        <v>124.475460231137</v>
      </c>
      <c r="JO118" s="1">
        <v>114.790284654298</v>
      </c>
      <c r="JP118" s="1">
        <v>89.2962232874823</v>
      </c>
      <c r="JQ118" s="1">
        <v>514.086072813946</v>
      </c>
      <c r="JR118" s="1">
        <v>29.2886086079078</v>
      </c>
      <c r="JS118" s="1">
        <v>102.148885825955</v>
      </c>
      <c r="JT118" s="1">
        <v>160.840628944977</v>
      </c>
      <c r="JU118" s="1">
        <v>50.038356452013</v>
      </c>
      <c r="JV118" s="1">
        <v>157.503622083722</v>
      </c>
      <c r="JW118" s="1">
        <v>76.9877618424572</v>
      </c>
      <c r="JX118" s="1">
        <v>480.552228496415</v>
      </c>
      <c r="JY118" s="1">
        <v>205.679054673015</v>
      </c>
      <c r="JZ118" s="1">
        <v>149.609003890884</v>
      </c>
      <c r="KA118" s="1">
        <v>32.5189374172293</v>
      </c>
      <c r="KB118" s="1">
        <v>238.81056184112</v>
      </c>
      <c r="KC118" s="1">
        <v>137.387008918455</v>
      </c>
      <c r="KD118" s="1">
        <v>208.724518680628</v>
      </c>
      <c r="KE118" s="1">
        <v>202.160499954224</v>
      </c>
      <c r="KF118" s="1">
        <v>349.588500213623</v>
      </c>
      <c r="KG118" s="1">
        <v>40.7204962337033</v>
      </c>
      <c r="KH118" s="1">
        <v>30.3290202835675</v>
      </c>
      <c r="KI118" s="1">
        <v>271.330499267578</v>
      </c>
      <c r="KJ118" s="1">
        <v>19.8568083932801</v>
      </c>
      <c r="KK118" s="1">
        <v>44.3842500686646</v>
      </c>
      <c r="KL118" s="1">
        <v>80.2930379948209</v>
      </c>
      <c r="KM118" s="1">
        <v>80.512415920554</v>
      </c>
      <c r="KN118" s="1">
        <v>40.3604156907291</v>
      </c>
      <c r="KO118" s="1">
        <v>154.597942538137</v>
      </c>
      <c r="KP118" s="1">
        <v>32.1770539057675</v>
      </c>
      <c r="KQ118" s="1">
        <v>53.5184489320744</v>
      </c>
      <c r="KR118" s="1">
        <v>30.7525520310379</v>
      </c>
      <c r="KS118" s="1">
        <v>93.3596249944196</v>
      </c>
      <c r="KT118" s="1">
        <v>55.0068215890301</v>
      </c>
      <c r="KU118" s="1">
        <v>111.436712610888</v>
      </c>
      <c r="KV118" s="1">
        <v>93.3708569958156</v>
      </c>
      <c r="KW118" s="1">
        <v>123.738334396308</v>
      </c>
      <c r="KX118" s="1">
        <v>117.366338061035</v>
      </c>
      <c r="KY118" s="1">
        <v>179.334137569053</v>
      </c>
      <c r="KZ118" s="1">
        <v>39.2654509366225</v>
      </c>
      <c r="LA118" s="1">
        <v>40.7831983896423</v>
      </c>
      <c r="LB118" s="1">
        <v>70.9182306629807</v>
      </c>
      <c r="LC118" s="1">
        <v>17.5412597983832</v>
      </c>
      <c r="LD118" s="1">
        <v>34.3301527342111</v>
      </c>
      <c r="LE118" s="1">
        <v>124.681633640095</v>
      </c>
      <c r="LF118" s="1">
        <v>33.5959232746475</v>
      </c>
      <c r="LG118" s="1">
        <v>32.9318160951435</v>
      </c>
      <c r="LH118" s="1">
        <v>22.9527145747641</v>
      </c>
      <c r="LI118" s="1">
        <v>9.06872484796293</v>
      </c>
      <c r="LJ118" s="1">
        <v>119.421750259399</v>
      </c>
      <c r="LK118" s="1">
        <v>211.438670415752</v>
      </c>
      <c r="LL118" s="1">
        <v>23.4278120904589</v>
      </c>
      <c r="LM118" s="1">
        <v>77.9393388991558</v>
      </c>
      <c r="LN118" s="1">
        <v>438.706735860915</v>
      </c>
      <c r="LO118" s="1">
        <v>82.8136261368292</v>
      </c>
      <c r="LP118" s="1">
        <v>300.027162148227</v>
      </c>
      <c r="LQ118" s="1">
        <v>50.3709542805089</v>
      </c>
      <c r="LR118" s="1">
        <v>11.3764999628067</v>
      </c>
      <c r="LS118" s="1">
        <v>24.4612748201446</v>
      </c>
      <c r="LT118" s="1">
        <v>11.5513290665855</v>
      </c>
      <c r="LU118" s="1">
        <v>26.5306254359037</v>
      </c>
      <c r="LV118" s="1">
        <v>20.5676530317145</v>
      </c>
      <c r="LW118" s="1">
        <v>32.1601977510608</v>
      </c>
      <c r="LX118" s="1">
        <v>46.997522480193</v>
      </c>
      <c r="LZ118" s="1">
        <v>423.953189522362</v>
      </c>
      <c r="MA118" s="1">
        <v>38.5958838805432</v>
      </c>
      <c r="MB118" s="1">
        <v>14.4708238616236</v>
      </c>
      <c r="MC118" s="1">
        <v>20.5087905394265</v>
      </c>
      <c r="MD118" s="1">
        <v>6.76223337671201</v>
      </c>
      <c r="ME118" s="1">
        <v>9.43801271132828</v>
      </c>
      <c r="MF118" s="1">
        <v>16.8291317190182</v>
      </c>
      <c r="MG118" s="1">
        <v>39.308625117172</v>
      </c>
      <c r="MH118" s="1">
        <v>19.8762426718488</v>
      </c>
      <c r="MI118" s="1">
        <v>1.46674999296665</v>
      </c>
      <c r="MJ118" s="1">
        <v>7.11225000619888</v>
      </c>
      <c r="MK118" s="1">
        <v>32.3549518321221</v>
      </c>
      <c r="ML118" s="1">
        <v>13.9174029343028</v>
      </c>
      <c r="MM118" s="1">
        <v>41.5178377105127</v>
      </c>
    </row>
    <row r="119">
      <c r="A119" s="1">
        <v>2023.0</v>
      </c>
      <c r="B119" s="1">
        <v>10.0</v>
      </c>
      <c r="C119" s="1">
        <v>173.269262476999</v>
      </c>
      <c r="D119" s="1">
        <v>139.529418541493</v>
      </c>
      <c r="E119" s="1">
        <v>92.0927263607598</v>
      </c>
      <c r="F119" s="1">
        <v>297.758897795505</v>
      </c>
      <c r="G119" s="1">
        <v>534.339543429288</v>
      </c>
      <c r="H119" s="1">
        <v>165.320218406252</v>
      </c>
      <c r="I119" s="1">
        <v>69.9966516308238</v>
      </c>
      <c r="J119" s="1">
        <v>232.914642441486</v>
      </c>
      <c r="K119" s="1">
        <v>205.924091339111</v>
      </c>
      <c r="L119" s="1">
        <v>72.645655496237</v>
      </c>
      <c r="M119" s="1">
        <v>70.4455797333625</v>
      </c>
      <c r="N119" s="1">
        <v>13.0655368206111</v>
      </c>
      <c r="O119" s="1">
        <v>76.196307228793</v>
      </c>
      <c r="P119" s="1">
        <v>59.1479515777478</v>
      </c>
      <c r="Q119" s="1">
        <v>144.279288861458</v>
      </c>
      <c r="R119" s="1">
        <v>105.550000277433</v>
      </c>
      <c r="S119" s="1">
        <v>116.391117032219</v>
      </c>
      <c r="T119" s="1">
        <v>99.9530219120277</v>
      </c>
      <c r="U119" s="1">
        <v>136.262045749788</v>
      </c>
      <c r="V119" s="1">
        <v>144.885399413088</v>
      </c>
      <c r="W119" s="1">
        <v>263.158169830312</v>
      </c>
      <c r="X119" s="1">
        <v>315.157280237218</v>
      </c>
      <c r="Y119" s="1">
        <v>156.750806995449</v>
      </c>
      <c r="Z119" s="1">
        <v>128.219090721824</v>
      </c>
      <c r="AA119" s="1">
        <v>317.865438839434</v>
      </c>
      <c r="AB119" s="1">
        <v>38.42952090675</v>
      </c>
      <c r="AC119" s="1">
        <v>273.142340789292</v>
      </c>
      <c r="AD119" s="1">
        <v>40.4925589768112</v>
      </c>
      <c r="AE119" s="1">
        <v>93.4065910686146</v>
      </c>
      <c r="AF119" s="1">
        <v>164.025332497644</v>
      </c>
      <c r="AG119" s="1">
        <v>175.158664516842</v>
      </c>
      <c r="AH119" s="1">
        <v>145.410692572098</v>
      </c>
      <c r="AI119" s="2">
        <v>2517.90567848899</v>
      </c>
      <c r="AJ119" s="1">
        <v>185.648182608865</v>
      </c>
      <c r="AK119" s="1">
        <v>25.5185809898594</v>
      </c>
      <c r="AL119" s="1">
        <v>32.6137572629896</v>
      </c>
      <c r="AM119" s="1">
        <v>65.0243007104408</v>
      </c>
      <c r="AN119" s="1">
        <v>253.079136122179</v>
      </c>
      <c r="AO119" s="1">
        <v>21.6464807554306</v>
      </c>
      <c r="AP119" s="1">
        <v>54.705981462991</v>
      </c>
      <c r="AQ119" s="1">
        <v>255.809319236062</v>
      </c>
      <c r="AR119" s="1">
        <v>40.1828862968582</v>
      </c>
      <c r="AS119" s="2">
        <v>2898.7877695543</v>
      </c>
      <c r="AT119" s="1">
        <v>607.75798638675</v>
      </c>
      <c r="AU119" s="1">
        <v>52.4837325539791</v>
      </c>
      <c r="AV119" s="1">
        <v>342.279319069602</v>
      </c>
      <c r="AW119" s="1">
        <v>50.9090909090909</v>
      </c>
      <c r="AX119" s="1">
        <v>38.1155203553534</v>
      </c>
      <c r="AY119" s="1">
        <v>51.0670930516539</v>
      </c>
      <c r="AZ119" s="1">
        <v>38.1991080329566</v>
      </c>
      <c r="BA119" s="1">
        <v>25.2106745256378</v>
      </c>
      <c r="BB119" s="1">
        <v>89.1824495733525</v>
      </c>
      <c r="BC119" s="1">
        <v>253.20725217731</v>
      </c>
      <c r="BD119" s="1">
        <v>207.244410235447</v>
      </c>
      <c r="BE119" s="1">
        <v>70.1327271894975</v>
      </c>
      <c r="BF119" s="1">
        <v>84.2443810533342</v>
      </c>
      <c r="BG119" s="1">
        <v>12.1988636363636</v>
      </c>
      <c r="BH119" s="1">
        <v>80.4546503824993</v>
      </c>
      <c r="BI119" s="1">
        <v>81.4457135023056</v>
      </c>
      <c r="BJ119" s="1">
        <v>293.051126104711</v>
      </c>
      <c r="BK119" s="1">
        <v>97.4704868001337</v>
      </c>
      <c r="BL119" s="1">
        <v>69.3043921227897</v>
      </c>
      <c r="BM119" s="1">
        <v>118.707371890874</v>
      </c>
      <c r="BN119" s="1">
        <v>41.4071186379214</v>
      </c>
      <c r="BO119" s="1">
        <v>197.069167042084</v>
      </c>
      <c r="BP119" s="1">
        <v>36.8167772293091</v>
      </c>
      <c r="BQ119" s="1">
        <v>216.820782846211</v>
      </c>
      <c r="BR119" s="1">
        <v>51.2100343735022</v>
      </c>
      <c r="BS119" s="1">
        <v>26.1898384688062</v>
      </c>
      <c r="BT119" s="1">
        <v>92.4179285790698</v>
      </c>
      <c r="BU119" s="1">
        <v>116.513648405912</v>
      </c>
      <c r="BV119" s="1">
        <v>544.880696071141</v>
      </c>
      <c r="BW119" s="1">
        <v>38.1783706991605</v>
      </c>
      <c r="BX119" s="1">
        <v>202.348207799895</v>
      </c>
      <c r="BY119" s="1">
        <v>51.1382056274798</v>
      </c>
      <c r="BZ119" s="1">
        <v>30.0755558230223</v>
      </c>
      <c r="CA119" s="1">
        <v>121.43600684563</v>
      </c>
      <c r="CB119" s="1">
        <v>64.8688009664304</v>
      </c>
      <c r="CC119" s="1">
        <v>65.8904958947178</v>
      </c>
      <c r="CD119" s="1">
        <v>153.271040722785</v>
      </c>
      <c r="CE119" s="1">
        <v>38.7505885678904</v>
      </c>
      <c r="CF119" s="1">
        <v>33.5796890270989</v>
      </c>
      <c r="CG119" s="1">
        <v>370.795644751155</v>
      </c>
      <c r="CH119" s="1">
        <v>84.129804662108</v>
      </c>
      <c r="CI119" s="1">
        <v>108.565427390495</v>
      </c>
      <c r="CJ119" s="1">
        <v>120.555369397006</v>
      </c>
      <c r="CK119" s="1">
        <v>102.458454310053</v>
      </c>
      <c r="CL119" s="1">
        <v>205.593815209082</v>
      </c>
      <c r="CM119" s="1">
        <v>81.5868771844307</v>
      </c>
      <c r="CN119" s="1">
        <v>108.449772574685</v>
      </c>
      <c r="CO119" s="1">
        <v>134.291774086112</v>
      </c>
      <c r="CP119" s="1">
        <v>134.153395461425</v>
      </c>
      <c r="CQ119" s="1">
        <v>92.6798989787778</v>
      </c>
      <c r="CR119" s="1">
        <v>83.2950449416386</v>
      </c>
      <c r="CS119" s="1">
        <v>81.8990905068138</v>
      </c>
      <c r="CT119" s="1">
        <v>44.5364092313112</v>
      </c>
      <c r="CU119" s="1">
        <v>125.057490000866</v>
      </c>
      <c r="CV119" s="1">
        <v>40.5174091741678</v>
      </c>
      <c r="CW119" s="1">
        <v>162.240999678795</v>
      </c>
      <c r="CX119" s="1">
        <v>83.1585188171456</v>
      </c>
      <c r="CY119" s="1">
        <v>175.348640583816</v>
      </c>
      <c r="CZ119" s="1">
        <v>60.057833564892</v>
      </c>
      <c r="DA119" s="1">
        <v>134.581535082103</v>
      </c>
      <c r="DB119" s="1">
        <v>70.0424084705589</v>
      </c>
      <c r="DC119" s="1">
        <v>91.0326209466626</v>
      </c>
      <c r="DD119" s="1">
        <v>121.862840261101</v>
      </c>
      <c r="DE119" s="1">
        <v>55.2594387095723</v>
      </c>
      <c r="DF119" s="1">
        <v>52.0347932465564</v>
      </c>
      <c r="DG119" s="1">
        <v>202.299257290514</v>
      </c>
      <c r="DH119" s="1">
        <v>43.7332297855488</v>
      </c>
      <c r="DI119" s="1">
        <v>69.0999999479814</v>
      </c>
      <c r="DJ119" s="1">
        <v>36.9043418200115</v>
      </c>
      <c r="DK119" s="1">
        <v>112.358702788953</v>
      </c>
      <c r="DL119" s="1">
        <v>98.4970456903631</v>
      </c>
      <c r="DM119" s="1">
        <v>10.6934618789958</v>
      </c>
      <c r="DN119" s="1">
        <v>55.5013036636658</v>
      </c>
      <c r="DO119" s="1">
        <v>34.7722996102746</v>
      </c>
      <c r="DP119" s="1">
        <v>241.44219420924</v>
      </c>
      <c r="DQ119" s="1">
        <v>33.1890081256867</v>
      </c>
      <c r="DR119" s="1">
        <v>153.141818653453</v>
      </c>
      <c r="DS119" s="1">
        <v>50.2383461197491</v>
      </c>
      <c r="DT119" s="1">
        <v>23.0045063608161</v>
      </c>
      <c r="DU119" s="1">
        <v>58.8402918415396</v>
      </c>
      <c r="DV119" s="1">
        <v>30.1844250301157</v>
      </c>
      <c r="DW119" s="1">
        <v>228.32479715642</v>
      </c>
      <c r="DX119" s="1">
        <v>86.8090554376276</v>
      </c>
      <c r="DY119" s="1">
        <v>73.2591921747036</v>
      </c>
      <c r="DZ119" s="1">
        <v>60.5362925352549</v>
      </c>
      <c r="EA119" s="1">
        <v>27.1136039739539</v>
      </c>
      <c r="EB119" s="1">
        <v>29.5077622225459</v>
      </c>
      <c r="EC119" s="1">
        <v>133.626731545184</v>
      </c>
      <c r="ED119" s="1">
        <v>134.257756109157</v>
      </c>
      <c r="EE119" s="1">
        <v>102.116221160176</v>
      </c>
      <c r="EF119" s="1">
        <v>296.468556279825</v>
      </c>
      <c r="EG119" s="1">
        <v>702.655800517462</v>
      </c>
      <c r="EH119" s="1">
        <v>39.7810537196975</v>
      </c>
      <c r="EI119" s="1">
        <v>52.7887676767162</v>
      </c>
      <c r="EJ119" s="1">
        <v>9.35925751298158</v>
      </c>
      <c r="EK119" s="1">
        <v>281.171113527841</v>
      </c>
      <c r="EL119" s="1">
        <v>151.58570921574</v>
      </c>
      <c r="EM119" s="1">
        <v>69.5849382861894</v>
      </c>
      <c r="EN119" s="1">
        <v>177.742331806814</v>
      </c>
      <c r="EO119" s="1">
        <v>25.2030444947671</v>
      </c>
      <c r="EP119" s="1">
        <v>32.2638459495186</v>
      </c>
      <c r="EQ119" s="1">
        <v>14.7464791842484</v>
      </c>
      <c r="ER119" s="1">
        <v>185.594185918595</v>
      </c>
      <c r="ES119" s="1">
        <v>501.287633412428</v>
      </c>
      <c r="ET119" s="1">
        <v>134.074504413854</v>
      </c>
      <c r="EU119" s="1">
        <v>107.449389087476</v>
      </c>
      <c r="EV119" s="1">
        <v>63.9797479336356</v>
      </c>
      <c r="EW119" s="1">
        <v>34.94374511275</v>
      </c>
      <c r="EX119" s="1">
        <v>512.271937981776</v>
      </c>
      <c r="EY119" s="1">
        <v>32.5376988024198</v>
      </c>
      <c r="EZ119" s="1">
        <v>27.1451926671259</v>
      </c>
      <c r="FA119" s="1">
        <v>62.4922972356287</v>
      </c>
      <c r="FB119" s="1">
        <v>57.0755013875091</v>
      </c>
      <c r="FC119" s="1">
        <v>277.50954506614</v>
      </c>
      <c r="FD119" s="1">
        <v>222.950439184544</v>
      </c>
      <c r="FE119" s="1">
        <v>12.4364209573274</v>
      </c>
      <c r="FF119" s="1">
        <v>49.4695151462714</v>
      </c>
      <c r="FG119" s="1">
        <v>147.98178657339</v>
      </c>
      <c r="FH119" s="1">
        <v>25.372546328854</v>
      </c>
      <c r="FI119" s="1">
        <v>139.228022596947</v>
      </c>
      <c r="FJ119" s="1">
        <v>48.4835867598469</v>
      </c>
      <c r="FK119" s="1">
        <v>9.60863963737984</v>
      </c>
      <c r="FL119" s="1">
        <v>15.9915157195714</v>
      </c>
      <c r="FM119" s="1">
        <v>463.677803785388</v>
      </c>
      <c r="FN119" s="1">
        <v>115.035899813594</v>
      </c>
      <c r="FO119" s="1">
        <v>15.5124506633361</v>
      </c>
      <c r="FP119" s="1">
        <v>65.4981816031716</v>
      </c>
      <c r="FQ119" s="1">
        <v>52.436188326714</v>
      </c>
      <c r="FR119" s="1">
        <v>43.0317614364167</v>
      </c>
      <c r="FS119" s="1">
        <v>63.2169501386238</v>
      </c>
      <c r="FT119" s="1">
        <v>102.837697973161</v>
      </c>
      <c r="FU119" s="1">
        <v>197.153156625917</v>
      </c>
      <c r="FV119" s="1">
        <v>572.380019415174</v>
      </c>
      <c r="FW119" s="1">
        <v>419.365638742826</v>
      </c>
      <c r="FX119" s="1">
        <v>189.682333295596</v>
      </c>
      <c r="FY119" s="1">
        <v>58.9363288246</v>
      </c>
      <c r="FZ119" s="1">
        <v>24.4755957038762</v>
      </c>
      <c r="GA119" s="1">
        <v>86.0803100633004</v>
      </c>
      <c r="GB119" s="1">
        <v>386.610380067811</v>
      </c>
      <c r="GC119" s="1">
        <v>190.383798199753</v>
      </c>
      <c r="GD119" s="1">
        <v>50.4279078677248</v>
      </c>
      <c r="GE119" s="1">
        <v>247.026294929345</v>
      </c>
      <c r="GF119" s="1">
        <v>74.5911950191611</v>
      </c>
      <c r="GG119" s="1">
        <v>448.128542246264</v>
      </c>
      <c r="GH119" s="1">
        <v>311.127840921855</v>
      </c>
      <c r="GI119" s="1">
        <v>62.6695721025981</v>
      </c>
      <c r="GJ119" s="1">
        <v>70.8925312438614</v>
      </c>
      <c r="GK119" s="1">
        <v>58.6708812931751</v>
      </c>
      <c r="GL119" s="1">
        <v>80.8813637820157</v>
      </c>
      <c r="GM119" s="1">
        <v>61.8243893728001</v>
      </c>
      <c r="GN119" s="1">
        <v>187.315370567729</v>
      </c>
      <c r="GO119" s="1">
        <v>70.7846966040882</v>
      </c>
      <c r="GP119" s="1">
        <v>50.0995456522161</v>
      </c>
      <c r="GQ119" s="1">
        <v>37.7453805220092</v>
      </c>
      <c r="GR119" s="1">
        <v>33.7088765065911</v>
      </c>
      <c r="GS119" s="1">
        <v>144.517596226727</v>
      </c>
      <c r="GT119" s="1">
        <v>99.7165223484827</v>
      </c>
      <c r="GU119" s="1">
        <v>72.5185832523186</v>
      </c>
      <c r="GV119" s="1">
        <v>325.883064577342</v>
      </c>
      <c r="GW119" s="1">
        <v>277.275074997056</v>
      </c>
      <c r="GX119" s="1">
        <v>114.346207237131</v>
      </c>
      <c r="GY119" s="1">
        <v>67.6907604327763</v>
      </c>
      <c r="GZ119" s="1">
        <v>48.6572983007229</v>
      </c>
      <c r="HA119" s="1">
        <v>51.5067730388396</v>
      </c>
      <c r="HB119" s="1">
        <v>36.8344937904793</v>
      </c>
      <c r="HC119" s="1">
        <v>384.632045399059</v>
      </c>
      <c r="HD119" s="1">
        <v>24.0044347594872</v>
      </c>
      <c r="HE119" s="1">
        <v>97.8255622068379</v>
      </c>
      <c r="HF119" s="1">
        <v>458.86870530567</v>
      </c>
      <c r="HG119" s="1">
        <v>39.2149301144143</v>
      </c>
      <c r="HH119" s="1">
        <v>189.830249962875</v>
      </c>
      <c r="HI119" s="1">
        <v>72.8757213906495</v>
      </c>
      <c r="HJ119" s="1">
        <v>63.5647623693321</v>
      </c>
      <c r="HK119" s="1">
        <v>147.448515870417</v>
      </c>
      <c r="HL119" s="1">
        <v>43.6079140004784</v>
      </c>
      <c r="HM119" s="1">
        <v>20.5953081734161</v>
      </c>
      <c r="HN119" s="1">
        <v>62.1006494660102</v>
      </c>
      <c r="HO119" s="1">
        <v>71.6948399276914</v>
      </c>
      <c r="HP119" s="1">
        <v>104.503970620292</v>
      </c>
      <c r="HQ119" s="1">
        <v>911.748861139471</v>
      </c>
      <c r="HR119" s="1">
        <v>62.1134707973563</v>
      </c>
      <c r="HS119" s="1">
        <v>111.667665702701</v>
      </c>
      <c r="HT119" s="1">
        <v>78.5503613483593</v>
      </c>
      <c r="HU119" s="1">
        <v>56.795724336464</v>
      </c>
      <c r="HV119" s="1">
        <v>156.235552671303</v>
      </c>
      <c r="HW119" s="1">
        <v>29.3995751307599</v>
      </c>
      <c r="HX119" s="1">
        <v>66.3028466199862</v>
      </c>
      <c r="HY119" s="1">
        <v>141.735117329625</v>
      </c>
      <c r="HZ119" s="1">
        <v>146.45897375813</v>
      </c>
      <c r="IA119" s="1">
        <v>378.515078049339</v>
      </c>
      <c r="IB119" s="1">
        <v>71.5875056353525</v>
      </c>
      <c r="IC119" s="1">
        <v>101.718831894169</v>
      </c>
      <c r="ID119" s="1">
        <v>85.8895905166693</v>
      </c>
      <c r="IE119" s="1">
        <v>111.010685378718</v>
      </c>
      <c r="IF119" s="1">
        <v>61.205054674131</v>
      </c>
      <c r="IG119" s="1">
        <v>69.9623258812636</v>
      </c>
      <c r="IH119" s="1">
        <v>124.218537263846</v>
      </c>
      <c r="II119" s="1">
        <v>22.7715721068714</v>
      </c>
      <c r="IJ119" s="1">
        <v>87.2464152326764</v>
      </c>
      <c r="IK119" s="1">
        <v>245.691689711161</v>
      </c>
      <c r="IL119" s="1">
        <v>108.150633129627</v>
      </c>
      <c r="IM119" s="1">
        <v>171.459857916118</v>
      </c>
      <c r="IN119" s="1">
        <v>106.935440949833</v>
      </c>
      <c r="IO119" s="1">
        <v>816.193865689364</v>
      </c>
      <c r="IP119" s="1">
        <v>14.765314211899</v>
      </c>
      <c r="IQ119" s="1">
        <v>111.107949671939</v>
      </c>
      <c r="IR119" s="1">
        <v>273.383729399903</v>
      </c>
      <c r="IS119" s="1">
        <v>486.010178226437</v>
      </c>
      <c r="IT119" s="1">
        <v>112.867163244763</v>
      </c>
      <c r="IU119" s="1">
        <v>143.520664484982</v>
      </c>
      <c r="IV119" s="1">
        <v>89.8828767921865</v>
      </c>
      <c r="IW119" s="1">
        <v>50.477789404291</v>
      </c>
      <c r="IX119" s="1">
        <v>243.57453209721</v>
      </c>
      <c r="IY119" s="1">
        <v>109.755982421108</v>
      </c>
      <c r="IZ119" s="1">
        <v>56.1531531806894</v>
      </c>
      <c r="JA119" s="1">
        <v>246.991468331286</v>
      </c>
      <c r="JB119" s="1">
        <v>62.9536059141688</v>
      </c>
      <c r="JC119" s="1">
        <v>99.5898850145657</v>
      </c>
      <c r="JD119" s="1">
        <v>355.031092024812</v>
      </c>
      <c r="JE119" s="1">
        <v>66.0889855868395</v>
      </c>
      <c r="JF119" s="1">
        <v>62.3079680587751</v>
      </c>
      <c r="JG119" s="1">
        <v>64.8860067930678</v>
      </c>
      <c r="JH119" s="1">
        <v>231.880947726066</v>
      </c>
      <c r="JI119" s="1">
        <v>76.885039864698</v>
      </c>
      <c r="JJ119" s="1">
        <v>261.725717921263</v>
      </c>
      <c r="JK119" s="1">
        <v>62.4473035494208</v>
      </c>
      <c r="JL119" s="1">
        <v>13.7709162550892</v>
      </c>
      <c r="JM119" s="1">
        <v>57.076790225928</v>
      </c>
      <c r="JN119" s="1">
        <v>118.872181858117</v>
      </c>
      <c r="JO119" s="1">
        <v>104.652346737924</v>
      </c>
      <c r="JP119" s="1">
        <v>87.2722211554882</v>
      </c>
      <c r="JQ119" s="1">
        <v>471.883077454272</v>
      </c>
      <c r="JR119" s="1">
        <v>26.9224178410796</v>
      </c>
      <c r="JS119" s="1">
        <v>93.4438838952483</v>
      </c>
      <c r="JT119" s="1">
        <v>159.69434238361</v>
      </c>
      <c r="JU119" s="1">
        <v>45.0845098378261</v>
      </c>
      <c r="JV119" s="1">
        <v>146.130944224458</v>
      </c>
      <c r="JW119" s="1">
        <v>77.036981820675</v>
      </c>
      <c r="JX119" s="1">
        <v>516.170396872375</v>
      </c>
      <c r="JY119" s="1">
        <v>200.648453519243</v>
      </c>
      <c r="JZ119" s="1">
        <v>142.266962771806</v>
      </c>
      <c r="KA119" s="1">
        <v>30.2581543588524</v>
      </c>
      <c r="KB119" s="1">
        <v>232.001465122754</v>
      </c>
      <c r="KC119" s="1">
        <v>124.6398742612</v>
      </c>
      <c r="KD119" s="1">
        <v>203.029917442191</v>
      </c>
      <c r="KE119" s="1">
        <v>206.116817821156</v>
      </c>
      <c r="KF119" s="1">
        <v>361.446361888539</v>
      </c>
      <c r="KG119" s="1">
        <v>40.1228510426263</v>
      </c>
      <c r="KH119" s="1">
        <v>29.5172317337195</v>
      </c>
      <c r="KI119" s="1">
        <v>255.697272560813</v>
      </c>
      <c r="KJ119" s="1">
        <v>19.9773197210281</v>
      </c>
      <c r="KK119" s="1">
        <v>43.9390909888528</v>
      </c>
      <c r="KL119" s="1">
        <v>77.5577665940997</v>
      </c>
      <c r="KM119" s="1">
        <v>80.850244305795</v>
      </c>
      <c r="KN119" s="1">
        <v>38.563751306048</v>
      </c>
      <c r="KO119" s="1">
        <v>154.7582724531</v>
      </c>
      <c r="KP119" s="1">
        <v>32.5602884790332</v>
      </c>
      <c r="KQ119" s="1">
        <v>52.5727852481794</v>
      </c>
      <c r="KR119" s="1">
        <v>28.5214062975775</v>
      </c>
      <c r="KS119" s="1">
        <v>89.0501511127233</v>
      </c>
      <c r="KT119" s="1">
        <v>55.5525399306772</v>
      </c>
      <c r="KU119" s="1">
        <v>105.27282536975</v>
      </c>
      <c r="KV119" s="1">
        <v>89.5831227673318</v>
      </c>
      <c r="KW119" s="1">
        <v>117.221260602812</v>
      </c>
      <c r="KX119" s="1">
        <v>105.434577378919</v>
      </c>
      <c r="KY119" s="1">
        <v>166.609020584235</v>
      </c>
      <c r="KZ119" s="1">
        <v>37.1266995856544</v>
      </c>
      <c r="LA119" s="1">
        <v>37.6201977744764</v>
      </c>
      <c r="LB119" s="1">
        <v>72.0401089758533</v>
      </c>
      <c r="LC119" s="1">
        <v>16.4355527187566</v>
      </c>
      <c r="LD119" s="1">
        <v>30.973963486946</v>
      </c>
      <c r="LE119" s="1">
        <v>113.66738140096</v>
      </c>
      <c r="LF119" s="1">
        <v>31.319365389612</v>
      </c>
      <c r="LG119" s="1">
        <v>29.6346705744865</v>
      </c>
      <c r="LH119" s="1">
        <v>21.2489867437173</v>
      </c>
      <c r="LI119" s="1">
        <v>6.91064647282515</v>
      </c>
      <c r="LJ119" s="1">
        <v>113.140909194946</v>
      </c>
      <c r="LK119" s="1">
        <v>204.392239800555</v>
      </c>
      <c r="LL119" s="1">
        <v>20.3636140072468</v>
      </c>
      <c r="LM119" s="1">
        <v>73.532301084395</v>
      </c>
      <c r="LN119" s="1">
        <v>443.761419639552</v>
      </c>
      <c r="LO119" s="1">
        <v>84.1450880955845</v>
      </c>
      <c r="LP119" s="1">
        <v>309.668447187075</v>
      </c>
      <c r="LQ119" s="1">
        <v>45.5220616343879</v>
      </c>
      <c r="LR119" s="1">
        <v>10.3095454736189</v>
      </c>
      <c r="LS119" s="1">
        <v>23.0499825809639</v>
      </c>
      <c r="LT119" s="1">
        <v>11.6643957474232</v>
      </c>
      <c r="LU119" s="1">
        <v>26.9052105205316</v>
      </c>
      <c r="LV119" s="1">
        <v>19.5810093982042</v>
      </c>
      <c r="LW119" s="1">
        <v>28.5934035706834</v>
      </c>
      <c r="LX119" s="1">
        <v>47.3655458414915</v>
      </c>
      <c r="LZ119" s="1">
        <v>414.573821494704</v>
      </c>
      <c r="MA119" s="1">
        <v>36.9700542926538</v>
      </c>
      <c r="MB119" s="1">
        <v>12.7634383418755</v>
      </c>
      <c r="MC119" s="1">
        <v>20.1650295028818</v>
      </c>
      <c r="MD119" s="1">
        <v>5.90757582472806</v>
      </c>
      <c r="ME119" s="1">
        <v>8.89486830870666</v>
      </c>
      <c r="MF119" s="1">
        <v>15.8248716958822</v>
      </c>
      <c r="MG119" s="1">
        <v>41.0872126414154</v>
      </c>
      <c r="MH119" s="1">
        <v>17.9867177684974</v>
      </c>
      <c r="MI119" s="1">
        <v>1.35636363788085</v>
      </c>
      <c r="MJ119" s="1">
        <v>6.89590910348025</v>
      </c>
      <c r="MK119" s="1">
        <v>29.029484364355</v>
      </c>
      <c r="ML119" s="1">
        <v>13.5019965003655</v>
      </c>
      <c r="MM119" s="1">
        <v>38.978874378721</v>
      </c>
    </row>
    <row r="120">
      <c r="A120" s="1">
        <v>2023.0</v>
      </c>
      <c r="B120" s="1">
        <v>11.0</v>
      </c>
      <c r="C120" s="1">
        <v>184.597456801469</v>
      </c>
      <c r="D120" s="1">
        <v>133.514737362018</v>
      </c>
      <c r="E120" s="1">
        <v>96.0465830469253</v>
      </c>
      <c r="F120" s="1">
        <v>317.170400690088</v>
      </c>
      <c r="G120" s="1">
        <v>594.409047444662</v>
      </c>
      <c r="H120" s="1">
        <v>171.802145250457</v>
      </c>
      <c r="I120" s="1">
        <v>70.4474154703122</v>
      </c>
      <c r="J120" s="1">
        <v>220.473483528732</v>
      </c>
      <c r="K120" s="1">
        <v>208.57119060698</v>
      </c>
      <c r="L120" s="1">
        <v>74.0925977830099</v>
      </c>
      <c r="M120" s="1">
        <v>74.7550446354277</v>
      </c>
      <c r="N120" s="1">
        <v>15.8576587646289</v>
      </c>
      <c r="O120" s="1">
        <v>79.5624194452251</v>
      </c>
      <c r="P120" s="1">
        <v>62.3612303952924</v>
      </c>
      <c r="Q120" s="1">
        <v>159.887363291389</v>
      </c>
      <c r="R120" s="1">
        <v>111.114285786947</v>
      </c>
      <c r="S120" s="1">
        <v>129.450012151466</v>
      </c>
      <c r="T120" s="1">
        <v>102.128849149383</v>
      </c>
      <c r="U120" s="1">
        <v>145.637461385907</v>
      </c>
      <c r="V120" s="1">
        <v>149.703082811829</v>
      </c>
      <c r="W120" s="1">
        <v>258.348138621219</v>
      </c>
      <c r="X120" s="1">
        <v>335.808418908603</v>
      </c>
      <c r="Y120" s="1">
        <v>185.299863391169</v>
      </c>
      <c r="Z120" s="1">
        <v>143.195001511347</v>
      </c>
      <c r="AA120" s="1">
        <v>324.583046101546</v>
      </c>
      <c r="AB120" s="1">
        <v>35.7223271211035</v>
      </c>
      <c r="AC120" s="1">
        <v>264.018261281236</v>
      </c>
      <c r="AD120" s="1">
        <v>43.278279025104</v>
      </c>
      <c r="AE120" s="1">
        <v>79.3885712396531</v>
      </c>
      <c r="AF120" s="1">
        <v>163.009633195499</v>
      </c>
      <c r="AG120" s="1">
        <v>181.145653816568</v>
      </c>
      <c r="AH120" s="1">
        <v>156.028125169323</v>
      </c>
      <c r="AI120" s="2">
        <v>2636.1000046503</v>
      </c>
      <c r="AJ120" s="1">
        <v>206.757381257557</v>
      </c>
      <c r="AK120" s="1">
        <v>27.9226814413381</v>
      </c>
      <c r="AL120" s="1">
        <v>33.5960858721404</v>
      </c>
      <c r="AM120" s="1">
        <v>63.6244214954668</v>
      </c>
      <c r="AN120" s="1">
        <v>236.755604391081</v>
      </c>
      <c r="AO120" s="1">
        <v>22.256210653799</v>
      </c>
      <c r="AP120" s="1">
        <v>57.2376666675053</v>
      </c>
      <c r="AQ120" s="1">
        <v>232.95952351888</v>
      </c>
      <c r="AR120" s="1">
        <v>44.5063284606174</v>
      </c>
      <c r="AS120" s="2">
        <v>3031.90533216137</v>
      </c>
      <c r="AT120" s="1">
        <v>670.301133360465</v>
      </c>
      <c r="AU120" s="1">
        <v>47.576037230995</v>
      </c>
      <c r="AV120" s="1">
        <v>354.679285685221</v>
      </c>
      <c r="AW120" s="1">
        <v>53.7985714503697</v>
      </c>
      <c r="AX120" s="1">
        <v>33.1355603933524</v>
      </c>
      <c r="AY120" s="1">
        <v>51.2859481952683</v>
      </c>
      <c r="AZ120" s="1">
        <v>41.9286085823735</v>
      </c>
      <c r="BA120" s="1">
        <v>26.2784977652093</v>
      </c>
      <c r="BB120" s="1">
        <v>100.407309245676</v>
      </c>
      <c r="BC120" s="1">
        <v>238.916947592307</v>
      </c>
      <c r="BD120" s="1">
        <v>218.429597249364</v>
      </c>
      <c r="BE120" s="1">
        <v>76.2730952671596</v>
      </c>
      <c r="BF120" s="1">
        <v>94.7026634673316</v>
      </c>
      <c r="BG120" s="1">
        <v>13.5861904961722</v>
      </c>
      <c r="BH120" s="1">
        <v>76.3451270208843</v>
      </c>
      <c r="BI120" s="1">
        <v>79.12731594697</v>
      </c>
      <c r="BJ120" s="1">
        <v>285.221823471553</v>
      </c>
      <c r="BK120" s="1">
        <v>97.7671224088696</v>
      </c>
      <c r="BL120" s="1">
        <v>74.0048288922214</v>
      </c>
      <c r="BM120" s="1">
        <v>130.515981108758</v>
      </c>
      <c r="BN120" s="1">
        <v>40.603217528922</v>
      </c>
      <c r="BO120" s="1">
        <v>198.555721821643</v>
      </c>
      <c r="BP120" s="1">
        <v>42.712885538737</v>
      </c>
      <c r="BQ120" s="1">
        <v>215.800099177548</v>
      </c>
      <c r="BR120" s="1">
        <v>54.5309538632546</v>
      </c>
      <c r="BS120" s="1">
        <v>26.6521038283158</v>
      </c>
      <c r="BT120" s="1">
        <v>104.139551455169</v>
      </c>
      <c r="BU120" s="1">
        <v>112.36333826361</v>
      </c>
      <c r="BV120" s="1">
        <v>562.188011980574</v>
      </c>
      <c r="BW120" s="1">
        <v>38.9920551325399</v>
      </c>
      <c r="BX120" s="1">
        <v>217.502064407804</v>
      </c>
      <c r="BY120" s="1">
        <v>48.5795230297892</v>
      </c>
      <c r="BZ120" s="1">
        <v>30.663671512011</v>
      </c>
      <c r="CA120" s="1">
        <v>131.45837899144</v>
      </c>
      <c r="CB120" s="1">
        <v>66.5910650020413</v>
      </c>
      <c r="CC120" s="1">
        <v>65.1088690072532</v>
      </c>
      <c r="CD120" s="1">
        <v>137.836324759971</v>
      </c>
      <c r="CE120" s="1">
        <v>42.6933280726595</v>
      </c>
      <c r="CF120" s="1">
        <v>34.4185658463503</v>
      </c>
      <c r="CG120" s="1">
        <v>365.872114556393</v>
      </c>
      <c r="CH120" s="1">
        <v>83.609989511352</v>
      </c>
      <c r="CI120" s="1">
        <v>118.356261571383</v>
      </c>
      <c r="CJ120" s="1">
        <v>130.638245931829</v>
      </c>
      <c r="CK120" s="1">
        <v>122.22477339594</v>
      </c>
      <c r="CL120" s="1">
        <v>205.549963071655</v>
      </c>
      <c r="CM120" s="1">
        <v>89.186552538563</v>
      </c>
      <c r="CN120" s="1">
        <v>115.700952620733</v>
      </c>
      <c r="CO120" s="1">
        <v>133.741318734059</v>
      </c>
      <c r="CP120" s="1">
        <v>146.142861530413</v>
      </c>
      <c r="CQ120" s="1">
        <v>96.9256670571435</v>
      </c>
      <c r="CR120" s="1">
        <v>85.7657408631701</v>
      </c>
      <c r="CS120" s="1">
        <v>90.4285712469192</v>
      </c>
      <c r="CT120" s="1">
        <v>43.1671516749481</v>
      </c>
      <c r="CU120" s="1">
        <v>132.282122542023</v>
      </c>
      <c r="CV120" s="1">
        <v>39.2245984437969</v>
      </c>
      <c r="CW120" s="1">
        <v>178.700913624569</v>
      </c>
      <c r="CX120" s="1">
        <v>86.798833068443</v>
      </c>
      <c r="CY120" s="1">
        <v>194.463524679655</v>
      </c>
      <c r="CZ120" s="1">
        <v>61.5318815099381</v>
      </c>
      <c r="DA120" s="1">
        <v>115.904375103082</v>
      </c>
      <c r="DB120" s="1">
        <v>75.9267983476204</v>
      </c>
      <c r="DC120" s="1">
        <v>86.2992073029773</v>
      </c>
      <c r="DD120" s="1">
        <v>117.997863312997</v>
      </c>
      <c r="DE120" s="1">
        <v>52.8258647349791</v>
      </c>
      <c r="DF120" s="1">
        <v>53.6917343298233</v>
      </c>
      <c r="DG120" s="1">
        <v>220.195808826105</v>
      </c>
      <c r="DH120" s="1">
        <v>46.9311562888212</v>
      </c>
      <c r="DI120" s="1">
        <v>66.4888093130929</v>
      </c>
      <c r="DJ120" s="1">
        <v>37.6846817174811</v>
      </c>
      <c r="DK120" s="1">
        <v>113.842848965868</v>
      </c>
      <c r="DL120" s="1">
        <v>123.546189626058</v>
      </c>
      <c r="DM120" s="1">
        <v>9.56350482806963</v>
      </c>
      <c r="DN120" s="1">
        <v>58.3713397706055</v>
      </c>
      <c r="DO120" s="1">
        <v>34.9150076733697</v>
      </c>
      <c r="DP120" s="1">
        <v>244.698385458603</v>
      </c>
      <c r="DQ120" s="1">
        <v>35.0726549692716</v>
      </c>
      <c r="DR120" s="1">
        <v>161.2471429734</v>
      </c>
      <c r="DS120" s="1">
        <v>52.2122227489972</v>
      </c>
      <c r="DT120" s="1">
        <v>25.2855796301536</v>
      </c>
      <c r="DU120" s="1">
        <v>50.4859694834562</v>
      </c>
      <c r="DV120" s="1">
        <v>29.9112830970974</v>
      </c>
      <c r="DW120" s="1">
        <v>238.753005437278</v>
      </c>
      <c r="DX120" s="1">
        <v>91.7947917791401</v>
      </c>
      <c r="DY120" s="1">
        <v>73.0568781280933</v>
      </c>
      <c r="DZ120" s="1">
        <v>61.9351637462332</v>
      </c>
      <c r="EA120" s="1">
        <v>26.9735751585356</v>
      </c>
      <c r="EB120" s="1">
        <v>28.1040193531414</v>
      </c>
      <c r="EC120" s="1">
        <v>132.770361605824</v>
      </c>
      <c r="ED120" s="1">
        <v>130.569593482441</v>
      </c>
      <c r="EE120" s="1">
        <v>115.259289425785</v>
      </c>
      <c r="EF120" s="1">
        <v>320.599827598898</v>
      </c>
      <c r="EG120" s="1">
        <v>779.622924449346</v>
      </c>
      <c r="EH120" s="1">
        <v>37.4195242312277</v>
      </c>
      <c r="EI120" s="1">
        <v>43.2714055020105</v>
      </c>
      <c r="EJ120" s="1">
        <v>10.0770581449674</v>
      </c>
      <c r="EK120" s="1">
        <v>292.392762719682</v>
      </c>
      <c r="EL120" s="1">
        <v>141.170496291649</v>
      </c>
      <c r="EM120" s="1">
        <v>73.7361493701264</v>
      </c>
      <c r="EN120" s="1">
        <v>185.30495999348</v>
      </c>
      <c r="EO120" s="1">
        <v>26.7795366932333</v>
      </c>
      <c r="EP120" s="1">
        <v>30.992766157102</v>
      </c>
      <c r="EQ120" s="1">
        <v>15.7294724626075</v>
      </c>
      <c r="ER120" s="1">
        <v>184.867419123021</v>
      </c>
      <c r="ES120" s="1">
        <v>491.584347271426</v>
      </c>
      <c r="ET120" s="1">
        <v>145.616340080379</v>
      </c>
      <c r="EU120" s="1">
        <v>108.968497531425</v>
      </c>
      <c r="EV120" s="1">
        <v>71.1144626315922</v>
      </c>
      <c r="EW120" s="1">
        <v>40.4058013371114</v>
      </c>
      <c r="EX120" s="1">
        <v>536.041654727618</v>
      </c>
      <c r="EY120" s="1">
        <v>32.1433075982187</v>
      </c>
      <c r="EZ120" s="1">
        <v>28.2314028473073</v>
      </c>
      <c r="FA120" s="1">
        <v>68.3020844636226</v>
      </c>
      <c r="FB120" s="1">
        <v>59.2486100135336</v>
      </c>
      <c r="FC120" s="1">
        <v>294.328097388858</v>
      </c>
      <c r="FD120" s="1">
        <v>229.347271913366</v>
      </c>
      <c r="FE120" s="1">
        <v>12.8840770242378</v>
      </c>
      <c r="FF120" s="1">
        <v>50.2925305850073</v>
      </c>
      <c r="FG120" s="1">
        <v>144.86646111832</v>
      </c>
      <c r="FH120" s="1">
        <v>26.3191279169305</v>
      </c>
      <c r="FI120" s="1">
        <v>144.342764591347</v>
      </c>
      <c r="FJ120" s="1">
        <v>49.913362187971</v>
      </c>
      <c r="FK120" s="1">
        <v>10.8870133721859</v>
      </c>
      <c r="FL120" s="1">
        <v>17.4828691425549</v>
      </c>
      <c r="FM120" s="1">
        <v>524.150903392987</v>
      </c>
      <c r="FN120" s="1">
        <v>115.831065343083</v>
      </c>
      <c r="FO120" s="1">
        <v>15.9235623198838</v>
      </c>
      <c r="FP120" s="1">
        <v>64.4083338237944</v>
      </c>
      <c r="FQ120" s="1">
        <v>55.3163209539927</v>
      </c>
      <c r="FR120" s="1">
        <v>42.9688638241199</v>
      </c>
      <c r="FS120" s="1">
        <v>66.5722457050319</v>
      </c>
      <c r="FT120" s="1">
        <v>117.984164557589</v>
      </c>
      <c r="FU120" s="1">
        <v>206.489043070835</v>
      </c>
      <c r="FV120" s="1">
        <v>588.690489247801</v>
      </c>
      <c r="FW120" s="1">
        <v>433.644626086486</v>
      </c>
      <c r="FX120" s="1">
        <v>193.181425701972</v>
      </c>
      <c r="FY120" s="1">
        <v>64.7328843010848</v>
      </c>
      <c r="FZ120" s="1">
        <v>23.4467148595933</v>
      </c>
      <c r="GA120" s="1">
        <v>87.8596882670864</v>
      </c>
      <c r="GB120" s="1">
        <v>394.802681310462</v>
      </c>
      <c r="GC120" s="1">
        <v>197.3728419847</v>
      </c>
      <c r="GD120" s="1">
        <v>56.5884696206293</v>
      </c>
      <c r="GE120" s="1">
        <v>265.530187781705</v>
      </c>
      <c r="GF120" s="1">
        <v>77.2479502831577</v>
      </c>
      <c r="GG120" s="1">
        <v>454.560657621314</v>
      </c>
      <c r="GH120" s="1">
        <v>344.434819882904</v>
      </c>
      <c r="GI120" s="1">
        <v>67.6298845992375</v>
      </c>
      <c r="GJ120" s="1">
        <v>72.2297870677206</v>
      </c>
      <c r="GK120" s="1">
        <v>59.6517439255799</v>
      </c>
      <c r="GL120" s="1">
        <v>83.9388097127279</v>
      </c>
      <c r="GM120" s="1">
        <v>63.4651289702887</v>
      </c>
      <c r="GN120" s="1">
        <v>194.430096045918</v>
      </c>
      <c r="GO120" s="1">
        <v>75.8749956681012</v>
      </c>
      <c r="GP120" s="1">
        <v>55.0426191602434</v>
      </c>
      <c r="GQ120" s="1">
        <v>36.6785142112358</v>
      </c>
      <c r="GR120" s="1">
        <v>33.6408111648867</v>
      </c>
      <c r="GS120" s="1">
        <v>145.368632585548</v>
      </c>
      <c r="GT120" s="1">
        <v>98.9633968433496</v>
      </c>
      <c r="GU120" s="1">
        <v>74.2639975804112</v>
      </c>
      <c r="GV120" s="1">
        <v>364.664721105957</v>
      </c>
      <c r="GW120" s="1">
        <v>306.50160166649</v>
      </c>
      <c r="GX120" s="1">
        <v>117.388431199321</v>
      </c>
      <c r="GY120" s="1">
        <v>74.560509380117</v>
      </c>
      <c r="GZ120" s="1">
        <v>51.9611806429482</v>
      </c>
      <c r="HA120" s="1">
        <v>55.6594057400928</v>
      </c>
      <c r="HB120" s="1">
        <v>35.8805933074888</v>
      </c>
      <c r="HC120" s="1">
        <v>454.713808332171</v>
      </c>
      <c r="HD120" s="1">
        <v>24.7776049464153</v>
      </c>
      <c r="HE120" s="1">
        <v>104.952877617395</v>
      </c>
      <c r="HF120" s="1">
        <v>458.741037675366</v>
      </c>
      <c r="HG120" s="1">
        <v>45.0533809171623</v>
      </c>
      <c r="HH120" s="1">
        <v>199.511399173586</v>
      </c>
      <c r="HI120" s="1">
        <v>76.1694890477865</v>
      </c>
      <c r="HJ120" s="1">
        <v>70.1189621043933</v>
      </c>
      <c r="HK120" s="1">
        <v>152.886214740399</v>
      </c>
      <c r="HL120" s="1">
        <v>47.4776257101366</v>
      </c>
      <c r="HM120" s="1">
        <v>21.2830293523396</v>
      </c>
      <c r="HN120" s="1">
        <v>62.8958554565767</v>
      </c>
      <c r="HO120" s="1">
        <v>74.7768254599778</v>
      </c>
      <c r="HP120" s="1">
        <v>111.577213904963</v>
      </c>
      <c r="HQ120" s="1">
        <v>973.974046979632</v>
      </c>
      <c r="HR120" s="1">
        <v>59.856690204622</v>
      </c>
      <c r="HS120" s="1">
        <v>112.231195146947</v>
      </c>
      <c r="HT120" s="1">
        <v>82.6725270638263</v>
      </c>
      <c r="HU120" s="1">
        <v>60.6691917581909</v>
      </c>
      <c r="HV120" s="1">
        <v>161.068152374782</v>
      </c>
      <c r="HW120" s="1">
        <v>27.9077597352782</v>
      </c>
      <c r="HX120" s="1">
        <v>68.1226904759802</v>
      </c>
      <c r="HY120" s="1">
        <v>146.568005679699</v>
      </c>
      <c r="HZ120" s="1">
        <v>156.380644077428</v>
      </c>
      <c r="IA120" s="1">
        <v>414.469805933303</v>
      </c>
      <c r="IB120" s="1">
        <v>84.1135521715383</v>
      </c>
      <c r="IC120" s="1">
        <v>104.202386330682</v>
      </c>
      <c r="ID120" s="1">
        <v>86.1766367712497</v>
      </c>
      <c r="IE120" s="1">
        <v>119.433766661763</v>
      </c>
      <c r="IF120" s="1">
        <v>61.3663624526686</v>
      </c>
      <c r="IG120" s="1">
        <v>69.5604330611056</v>
      </c>
      <c r="IH120" s="1">
        <v>129.521860022859</v>
      </c>
      <c r="II120" s="1">
        <v>24.6476819328936</v>
      </c>
      <c r="IJ120" s="1">
        <v>88.9504733480647</v>
      </c>
      <c r="IK120" s="1">
        <v>241.014574224363</v>
      </c>
      <c r="IL120" s="1">
        <v>112.223653788904</v>
      </c>
      <c r="IM120" s="1">
        <v>177.603591859472</v>
      </c>
      <c r="IN120" s="1">
        <v>121.351791137256</v>
      </c>
      <c r="IO120" s="1">
        <v>806.534047444661</v>
      </c>
      <c r="IP120" s="1">
        <v>14.8320105917086</v>
      </c>
      <c r="IQ120" s="1">
        <v>117.17999147501</v>
      </c>
      <c r="IR120" s="1">
        <v>261.027287674502</v>
      </c>
      <c r="IS120" s="1">
        <v>513.113994094871</v>
      </c>
      <c r="IT120" s="1">
        <v>123.733559061604</v>
      </c>
      <c r="IU120" s="1">
        <v>154.92111239242</v>
      </c>
      <c r="IV120" s="1">
        <v>100.070005546422</v>
      </c>
      <c r="IW120" s="1">
        <v>54.8699931650062</v>
      </c>
      <c r="IX120" s="1">
        <v>259.968886137469</v>
      </c>
      <c r="IY120" s="1">
        <v>106.719737321925</v>
      </c>
      <c r="IZ120" s="1">
        <v>52.1137471033203</v>
      </c>
      <c r="JA120" s="1">
        <v>262.8243458135</v>
      </c>
      <c r="JB120" s="1">
        <v>66.5083097455329</v>
      </c>
      <c r="JC120" s="1">
        <v>111.510647164205</v>
      </c>
      <c r="JD120" s="1">
        <v>394.007061938325</v>
      </c>
      <c r="JE120" s="1">
        <v>69.2987957120125</v>
      </c>
      <c r="JF120" s="1">
        <v>65.6656896752145</v>
      </c>
      <c r="JG120" s="1">
        <v>71.6004679452777</v>
      </c>
      <c r="JH120" s="1">
        <v>235.155252394126</v>
      </c>
      <c r="JI120" s="1">
        <v>84.7042981081842</v>
      </c>
      <c r="JJ120" s="1">
        <v>280.804443838159</v>
      </c>
      <c r="JK120" s="1">
        <v>66.9742911262898</v>
      </c>
      <c r="JL120" s="1">
        <v>14.7928859866269</v>
      </c>
      <c r="JM120" s="1">
        <v>57.1579256228632</v>
      </c>
      <c r="JN120" s="1">
        <v>126.345719361401</v>
      </c>
      <c r="JO120" s="1">
        <v>116.853133345197</v>
      </c>
      <c r="JP120" s="1">
        <v>88.5632198023345</v>
      </c>
      <c r="JQ120" s="1">
        <v>465.785778637069</v>
      </c>
      <c r="JR120" s="1">
        <v>28.2563461227726</v>
      </c>
      <c r="JS120" s="1">
        <v>90.9747457772316</v>
      </c>
      <c r="JT120" s="1">
        <v>168.212814340061</v>
      </c>
      <c r="JU120" s="1">
        <v>45.3670496927828</v>
      </c>
      <c r="JV120" s="1">
        <v>145.996566974929</v>
      </c>
      <c r="JW120" s="1">
        <v>76.9037095180329</v>
      </c>
      <c r="JX120" s="1">
        <v>528.526078520302</v>
      </c>
      <c r="JY120" s="1">
        <v>210.630057866613</v>
      </c>
      <c r="JZ120" s="1">
        <v>138.368175558281</v>
      </c>
      <c r="KA120" s="1">
        <v>33.9126508548193</v>
      </c>
      <c r="KB120" s="1">
        <v>245.857750863192</v>
      </c>
      <c r="KC120" s="1">
        <v>120.690969523836</v>
      </c>
      <c r="KD120" s="1">
        <v>208.755531192938</v>
      </c>
      <c r="KE120" s="1">
        <v>207.856667654855</v>
      </c>
      <c r="KF120" s="1">
        <v>363.461669921875</v>
      </c>
      <c r="KG120" s="1">
        <v>42.4440718154353</v>
      </c>
      <c r="KH120" s="1">
        <v>33.5568134101429</v>
      </c>
      <c r="KI120" s="1">
        <v>262.973333449591</v>
      </c>
      <c r="KJ120" s="1">
        <v>19.1545211473249</v>
      </c>
      <c r="KK120" s="1">
        <v>45.1452377864293</v>
      </c>
      <c r="KL120" s="1">
        <v>78.5333468563318</v>
      </c>
      <c r="KM120" s="1">
        <v>85.2224440120516</v>
      </c>
      <c r="KN120" s="1">
        <v>40.9089017938091</v>
      </c>
      <c r="KO120" s="1">
        <v>167.019865051516</v>
      </c>
      <c r="KP120" s="1">
        <v>33.6422662128857</v>
      </c>
      <c r="KQ120" s="1">
        <v>52.9126186618145</v>
      </c>
      <c r="KR120" s="1">
        <v>29.9567695478382</v>
      </c>
      <c r="KS120" s="1">
        <v>86.9841511972084</v>
      </c>
      <c r="KT120" s="1">
        <v>57.4771327426671</v>
      </c>
      <c r="KU120" s="1">
        <v>100.632061722249</v>
      </c>
      <c r="KV120" s="1">
        <v>98.363313852911</v>
      </c>
      <c r="KW120" s="1">
        <v>123.459193998578</v>
      </c>
      <c r="KX120" s="1">
        <v>108.714232452551</v>
      </c>
      <c r="KY120" s="1">
        <v>169.531913059013</v>
      </c>
      <c r="KZ120" s="1">
        <v>37.2248079086748</v>
      </c>
      <c r="LA120" s="1">
        <v>40.5226343796767</v>
      </c>
      <c r="LB120" s="1">
        <v>76.0383440305975</v>
      </c>
      <c r="LC120" s="1">
        <v>15.6397548033227</v>
      </c>
      <c r="LD120" s="1">
        <v>28.7920895856982</v>
      </c>
      <c r="LE120" s="1">
        <v>101.993355735821</v>
      </c>
      <c r="LF120" s="1">
        <v>33.027831979385</v>
      </c>
      <c r="LG120" s="1">
        <v>32.2114950213071</v>
      </c>
      <c r="LH120" s="1">
        <v>21.6372974221511</v>
      </c>
      <c r="LI120" s="1">
        <v>6.89282381784222</v>
      </c>
      <c r="LJ120" s="1">
        <v>122.849999745687</v>
      </c>
      <c r="LK120" s="1">
        <v>202.80109990474</v>
      </c>
      <c r="LL120" s="1">
        <v>21.418360066128</v>
      </c>
      <c r="LM120" s="1">
        <v>81.7727122869016</v>
      </c>
      <c r="LN120" s="1">
        <v>454.873986895668</v>
      </c>
      <c r="LO120" s="1">
        <v>91.8933351406862</v>
      </c>
      <c r="LP120" s="1">
        <v>326.6676322973</v>
      </c>
      <c r="LQ120" s="1">
        <v>50.6991341006006</v>
      </c>
      <c r="LR120" s="1">
        <v>10.5749999455043</v>
      </c>
      <c r="LS120" s="1">
        <v>22.113313583708</v>
      </c>
      <c r="LT120" s="1">
        <v>10.7447255697501</v>
      </c>
      <c r="LU120" s="1">
        <v>25.9845239168828</v>
      </c>
      <c r="LV120" s="1">
        <v>18.9873498039212</v>
      </c>
      <c r="LW120" s="1">
        <v>28.3213426811312</v>
      </c>
      <c r="LX120" s="1">
        <v>41.5090828466659</v>
      </c>
      <c r="LZ120" s="1">
        <v>451.505686927049</v>
      </c>
      <c r="MA120" s="1">
        <v>37.0041316878766</v>
      </c>
      <c r="MB120" s="1">
        <v>12.3070017109621</v>
      </c>
      <c r="MC120" s="1">
        <v>21.021557791373</v>
      </c>
      <c r="MD120" s="1">
        <v>6.06200001433726</v>
      </c>
      <c r="ME120" s="1">
        <v>8.78070788952887</v>
      </c>
      <c r="MF120" s="1">
        <v>17.1611599802788</v>
      </c>
      <c r="MG120" s="1">
        <v>43.0790228874135</v>
      </c>
      <c r="MH120" s="1">
        <v>20.8098268977948</v>
      </c>
      <c r="MI120" s="1">
        <v>1.25833332538605</v>
      </c>
      <c r="MJ120" s="1">
        <v>7.5021428607759</v>
      </c>
      <c r="MK120" s="1">
        <v>28.1721292014077</v>
      </c>
      <c r="ML120" s="1">
        <v>13.8900891416693</v>
      </c>
      <c r="MM120" s="1">
        <v>36.5072475587558</v>
      </c>
    </row>
    <row r="121">
      <c r="A121" s="1">
        <v>2023.0</v>
      </c>
      <c r="B121" s="1">
        <v>12.0</v>
      </c>
      <c r="C121" s="1">
        <v>193.312206049297</v>
      </c>
      <c r="D121" s="1">
        <v>144.504364114522</v>
      </c>
      <c r="E121" s="1">
        <v>104.417593393129</v>
      </c>
      <c r="F121" s="1">
        <v>337.336669019196</v>
      </c>
      <c r="G121" s="1">
        <v>603.202249145508</v>
      </c>
      <c r="H121" s="1">
        <v>189.091074946404</v>
      </c>
      <c r="I121" s="1">
        <v>70.9526926950493</v>
      </c>
      <c r="J121" s="1">
        <v>227.679148618313</v>
      </c>
      <c r="K121" s="1">
        <v>233.569000244141</v>
      </c>
      <c r="L121" s="1">
        <v>72.5260224694084</v>
      </c>
      <c r="M121" s="1">
        <v>77.7425620143157</v>
      </c>
      <c r="N121" s="1">
        <v>17.9721925338024</v>
      </c>
      <c r="O121" s="1">
        <v>80.3747905343944</v>
      </c>
      <c r="P121" s="1">
        <v>64.9781847763742</v>
      </c>
      <c r="Q121" s="1">
        <v>164.806283053923</v>
      </c>
      <c r="R121" s="1">
        <v>117.500000572205</v>
      </c>
      <c r="S121" s="1">
        <v>136.228521455204</v>
      </c>
      <c r="T121" s="1">
        <v>114.273852975139</v>
      </c>
      <c r="U121" s="1">
        <v>155.460313555101</v>
      </c>
      <c r="V121" s="1">
        <v>159.951455015822</v>
      </c>
      <c r="W121" s="1">
        <v>269.014503397664</v>
      </c>
      <c r="X121" s="1">
        <v>364.004397637166</v>
      </c>
      <c r="Y121" s="1">
        <v>203.1815502592</v>
      </c>
      <c r="Z121" s="1">
        <v>149.674249649048</v>
      </c>
      <c r="AA121" s="1">
        <v>309.043746476894</v>
      </c>
      <c r="AB121" s="1">
        <v>33.978596857561</v>
      </c>
      <c r="AC121" s="1">
        <v>260.938926125702</v>
      </c>
      <c r="AD121" s="1">
        <v>47.659157250255</v>
      </c>
      <c r="AE121" s="1">
        <v>85.2804998397827</v>
      </c>
      <c r="AF121" s="1">
        <v>175.581881920698</v>
      </c>
      <c r="AG121" s="1">
        <v>194.376418195601</v>
      </c>
      <c r="AH121" s="1">
        <v>175.311478486459</v>
      </c>
      <c r="AI121" s="2">
        <v>2634.39500732422</v>
      </c>
      <c r="AJ121" s="1">
        <v>251.289500808716</v>
      </c>
      <c r="AK121" s="1">
        <v>31.4884513312005</v>
      </c>
      <c r="AL121" s="1">
        <v>36.5862845451027</v>
      </c>
      <c r="AM121" s="1">
        <v>72.2209772976645</v>
      </c>
      <c r="AN121" s="1">
        <v>234.191996801226</v>
      </c>
      <c r="AO121" s="1">
        <v>26.0551175569729</v>
      </c>
      <c r="AP121" s="1">
        <v>56.3363110152282</v>
      </c>
      <c r="AQ121" s="1">
        <v>248.346499252319</v>
      </c>
      <c r="AR121" s="1">
        <v>48.7173934654872</v>
      </c>
      <c r="AS121" s="2">
        <v>3359.03126362593</v>
      </c>
      <c r="AT121" s="1">
        <v>761.670007286625</v>
      </c>
      <c r="AU121" s="1">
        <v>47.9605528254156</v>
      </c>
      <c r="AV121" s="1">
        <v>357.113749694824</v>
      </c>
      <c r="AW121" s="1">
        <v>55.6732500076294</v>
      </c>
      <c r="AX121" s="1">
        <v>34.0507753903531</v>
      </c>
      <c r="AY121" s="1">
        <v>63.2063228155561</v>
      </c>
      <c r="AZ121" s="1">
        <v>47.6018009704802</v>
      </c>
      <c r="BA121" s="1">
        <v>27.3848581159857</v>
      </c>
      <c r="BB121" s="1">
        <v>101.419511012913</v>
      </c>
      <c r="BC121" s="1">
        <v>270.337164486544</v>
      </c>
      <c r="BD121" s="1">
        <v>220.140924184132</v>
      </c>
      <c r="BE121" s="1">
        <v>87.3662498474121</v>
      </c>
      <c r="BF121" s="1">
        <v>108.3938721046</v>
      </c>
      <c r="BG121" s="1">
        <v>17.9627501249313</v>
      </c>
      <c r="BH121" s="1">
        <v>75.2716649679455</v>
      </c>
      <c r="BI121" s="1">
        <v>83.0515674874198</v>
      </c>
      <c r="BJ121" s="1">
        <v>281.605836523733</v>
      </c>
      <c r="BK121" s="1">
        <v>100.005653684244</v>
      </c>
      <c r="BL121" s="1">
        <v>76.0141590398543</v>
      </c>
      <c r="BM121" s="1">
        <v>137.656429507953</v>
      </c>
      <c r="BN121" s="1">
        <v>41.8025454269075</v>
      </c>
      <c r="BO121" s="1">
        <v>199.230872377688</v>
      </c>
      <c r="BP121" s="1">
        <v>45.595700263977</v>
      </c>
      <c r="BQ121" s="1">
        <v>231.266617233658</v>
      </c>
      <c r="BR121" s="1">
        <v>56.0513047837274</v>
      </c>
      <c r="BS121" s="1">
        <v>27.9857230184707</v>
      </c>
      <c r="BT121" s="1">
        <v>121.990403189244</v>
      </c>
      <c r="BU121" s="1">
        <v>111.592231492771</v>
      </c>
      <c r="BV121" s="1">
        <v>624.771117531716</v>
      </c>
      <c r="BW121" s="1">
        <v>41.2667319895318</v>
      </c>
      <c r="BX121" s="1">
        <v>256.88891443315</v>
      </c>
      <c r="BY121" s="1">
        <v>47.5059058986358</v>
      </c>
      <c r="BZ121" s="1">
        <v>33.4604408746686</v>
      </c>
      <c r="CA121" s="1">
        <v>139.677242687249</v>
      </c>
      <c r="CB121" s="1">
        <v>72.1291402876988</v>
      </c>
      <c r="CC121" s="1">
        <v>71.0821404788688</v>
      </c>
      <c r="CD121" s="1">
        <v>141.279763116071</v>
      </c>
      <c r="CE121" s="1">
        <v>45.0783255647613</v>
      </c>
      <c r="CF121" s="1">
        <v>39.9148563888045</v>
      </c>
      <c r="CG121" s="1">
        <v>373.252927570361</v>
      </c>
      <c r="CH121" s="1">
        <v>103.288859678975</v>
      </c>
      <c r="CI121" s="1">
        <v>127.751830867752</v>
      </c>
      <c r="CJ121" s="1">
        <v>133.297057697264</v>
      </c>
      <c r="CK121" s="1">
        <v>142.460504381823</v>
      </c>
      <c r="CL121" s="1">
        <v>224.658740002464</v>
      </c>
      <c r="CM121" s="1">
        <v>91.0069376441174</v>
      </c>
      <c r="CN121" s="1">
        <v>131.694749832153</v>
      </c>
      <c r="CO121" s="1">
        <v>147.220455037909</v>
      </c>
      <c r="CP121" s="1">
        <v>155.272380296429</v>
      </c>
      <c r="CQ121" s="1">
        <v>105.132810531862</v>
      </c>
      <c r="CR121" s="1">
        <v>91.8524507061906</v>
      </c>
      <c r="CS121" s="1">
        <v>105.667500686646</v>
      </c>
      <c r="CT121" s="1">
        <v>43.0593702469084</v>
      </c>
      <c r="CU121" s="1">
        <v>137.336046997994</v>
      </c>
      <c r="CV121" s="1">
        <v>41.562012435719</v>
      </c>
      <c r="CW121" s="1">
        <v>192.98360901755</v>
      </c>
      <c r="CX121" s="1">
        <v>87.898743313703</v>
      </c>
      <c r="CY121" s="1">
        <v>236.268561877432</v>
      </c>
      <c r="CZ121" s="1">
        <v>65.5527747468593</v>
      </c>
      <c r="DA121" s="1">
        <v>137.582065487705</v>
      </c>
      <c r="DB121" s="1">
        <v>84.0826084114935</v>
      </c>
      <c r="DC121" s="1">
        <v>91.3930201987512</v>
      </c>
      <c r="DD121" s="1">
        <v>116.190406618306</v>
      </c>
      <c r="DE121" s="1">
        <v>57.2474796871097</v>
      </c>
      <c r="DF121" s="1">
        <v>58.0063577497072</v>
      </c>
      <c r="DG121" s="1">
        <v>232.044953122659</v>
      </c>
      <c r="DH121" s="1">
        <v>48.3038243194409</v>
      </c>
      <c r="DI121" s="1">
        <v>73.1370000839233</v>
      </c>
      <c r="DJ121" s="1">
        <v>35.8416879787184</v>
      </c>
      <c r="DK121" s="1">
        <v>122.405650264852</v>
      </c>
      <c r="DL121" s="1">
        <v>146.941999816895</v>
      </c>
      <c r="DM121" s="1">
        <v>10.7923876411632</v>
      </c>
      <c r="DN121" s="1">
        <v>62.1540255522811</v>
      </c>
      <c r="DO121" s="1">
        <v>39.3940402743017</v>
      </c>
      <c r="DP121" s="1">
        <v>258.643576583651</v>
      </c>
      <c r="DQ121" s="1">
        <v>35.4270732553326</v>
      </c>
      <c r="DR121" s="1">
        <v>175.483499908447</v>
      </c>
      <c r="DS121" s="1">
        <v>58.4033756919614</v>
      </c>
      <c r="DT121" s="1">
        <v>31.4254214200328</v>
      </c>
      <c r="DU121" s="1">
        <v>55.930779571869</v>
      </c>
      <c r="DV121" s="1">
        <v>29.2790421546489</v>
      </c>
      <c r="DW121" s="1">
        <v>246.744776263316</v>
      </c>
      <c r="DX121" s="1">
        <v>97.7969426214487</v>
      </c>
      <c r="DY121" s="1">
        <v>76.317605319053</v>
      </c>
      <c r="DZ121" s="1">
        <v>62.4513025265625</v>
      </c>
      <c r="EA121" s="1">
        <v>28.8873473725237</v>
      </c>
      <c r="EB121" s="1">
        <v>34.2874554777217</v>
      </c>
      <c r="EC121" s="1">
        <v>134.9537815572</v>
      </c>
      <c r="ED121" s="1">
        <v>133.250519947576</v>
      </c>
      <c r="EE121" s="1">
        <v>123.603602841023</v>
      </c>
      <c r="EF121" s="1">
        <v>357.448399146031</v>
      </c>
      <c r="EG121" s="1">
        <v>811.125178588741</v>
      </c>
      <c r="EH121" s="1">
        <v>35.2771968672241</v>
      </c>
      <c r="EI121" s="1">
        <v>47.5756013567498</v>
      </c>
      <c r="EJ121" s="1">
        <v>11.733383220317</v>
      </c>
      <c r="EK121" s="1">
        <v>331.283182853727</v>
      </c>
      <c r="EL121" s="1">
        <v>139.697554489429</v>
      </c>
      <c r="EM121" s="1">
        <v>78.050567135576</v>
      </c>
      <c r="EN121" s="1">
        <v>198.262467736595</v>
      </c>
      <c r="EO121" s="1">
        <v>28.8694657332308</v>
      </c>
      <c r="EP121" s="1">
        <v>30.2973754044008</v>
      </c>
      <c r="EQ121" s="1">
        <v>17.5702261930342</v>
      </c>
      <c r="ER121" s="1">
        <v>180.050960339561</v>
      </c>
      <c r="ES121" s="1">
        <v>465.059657042642</v>
      </c>
      <c r="ET121" s="1">
        <v>156.382045564123</v>
      </c>
      <c r="EU121" s="1">
        <v>118.822918124968</v>
      </c>
      <c r="EV121" s="1">
        <v>76.6609464774409</v>
      </c>
      <c r="EW121" s="1">
        <v>45.0141328493339</v>
      </c>
      <c r="EX121" s="1">
        <v>596.183874308778</v>
      </c>
      <c r="EY121" s="1">
        <v>35.2360671675474</v>
      </c>
      <c r="EZ121" s="1">
        <v>30.7696547243785</v>
      </c>
      <c r="FA121" s="1">
        <v>74.5341956847911</v>
      </c>
      <c r="FB121" s="1">
        <v>65.4720727052549</v>
      </c>
      <c r="FC121" s="1">
        <v>324.14075088501</v>
      </c>
      <c r="FD121" s="1">
        <v>247.716756626292</v>
      </c>
      <c r="FE121" s="1">
        <v>15.6926809486264</v>
      </c>
      <c r="FF121" s="1">
        <v>53.7616261207758</v>
      </c>
      <c r="FG121" s="1">
        <v>151.197243538825</v>
      </c>
      <c r="FH121" s="1">
        <v>28.5085984920209</v>
      </c>
      <c r="FI121" s="1">
        <v>158.443867153673</v>
      </c>
      <c r="FJ121" s="1">
        <v>52.3272737692667</v>
      </c>
      <c r="FK121" s="1">
        <v>13.1232656442882</v>
      </c>
      <c r="FL121" s="1">
        <v>20.2208831892248</v>
      </c>
      <c r="FM121" s="1">
        <v>561.052480012315</v>
      </c>
      <c r="FN121" s="1">
        <v>116.633787414507</v>
      </c>
      <c r="FO121" s="1">
        <v>16.6455884242662</v>
      </c>
      <c r="FP121" s="1">
        <v>72.1192499160766</v>
      </c>
      <c r="FQ121" s="1">
        <v>56.9746527584996</v>
      </c>
      <c r="FR121" s="1">
        <v>43.7796332420654</v>
      </c>
      <c r="FS121" s="1">
        <v>69.0277302053934</v>
      </c>
      <c r="FT121" s="1">
        <v>136.600192460003</v>
      </c>
      <c r="FU121" s="1">
        <v>218.16254654985</v>
      </c>
      <c r="FV121" s="1">
        <v>578.019455941764</v>
      </c>
      <c r="FW121" s="1">
        <v>437.017901160968</v>
      </c>
      <c r="FX121" s="1">
        <v>211.242904889135</v>
      </c>
      <c r="FY121" s="1">
        <v>71.440773384582</v>
      </c>
      <c r="FZ121" s="1">
        <v>28.0692842902725</v>
      </c>
      <c r="GA121" s="1">
        <v>89.4485316865545</v>
      </c>
      <c r="GB121" s="1">
        <v>415.856019872119</v>
      </c>
      <c r="GC121" s="1">
        <v>214.433294623966</v>
      </c>
      <c r="GD121" s="1">
        <v>64.7362104466614</v>
      </c>
      <c r="GE121" s="1">
        <v>283.076555533177</v>
      </c>
      <c r="GF121" s="1">
        <v>86.7963846116404</v>
      </c>
      <c r="GG121" s="1">
        <v>453.481066079838</v>
      </c>
      <c r="GH121" s="1">
        <v>379.948934568071</v>
      </c>
      <c r="GI121" s="1">
        <v>69.0717574002543</v>
      </c>
      <c r="GJ121" s="1">
        <v>78.6952049299461</v>
      </c>
      <c r="GK121" s="1">
        <v>63.2542851018277</v>
      </c>
      <c r="GL121" s="1">
        <v>98.5112504959106</v>
      </c>
      <c r="GM121" s="1">
        <v>65.7324665323229</v>
      </c>
      <c r="GN121" s="1">
        <v>189.8870716906</v>
      </c>
      <c r="GO121" s="1">
        <v>84.7355295556925</v>
      </c>
      <c r="GP121" s="1">
        <v>55.5459999084473</v>
      </c>
      <c r="GQ121" s="1">
        <v>37.5011190516215</v>
      </c>
      <c r="GR121" s="1">
        <v>35.1407357087114</v>
      </c>
      <c r="GS121" s="1">
        <v>145.649058408225</v>
      </c>
      <c r="GT121" s="1">
        <v>102.77608258439</v>
      </c>
      <c r="GU121" s="1">
        <v>84.1872485425558</v>
      </c>
      <c r="GV121" s="1">
        <v>369.551282574089</v>
      </c>
      <c r="GW121" s="1">
        <v>314.380572922628</v>
      </c>
      <c r="GX121" s="1">
        <v>131.548182053491</v>
      </c>
      <c r="GY121" s="1">
        <v>79.84204038773</v>
      </c>
      <c r="GZ121" s="1">
        <v>55.0584985271684</v>
      </c>
      <c r="HA121" s="1">
        <v>58.5255213173095</v>
      </c>
      <c r="HB121" s="1">
        <v>39.689141414961</v>
      </c>
      <c r="HC121" s="1">
        <v>474.20625</v>
      </c>
      <c r="HD121" s="1">
        <v>25.4411342955017</v>
      </c>
      <c r="HE121" s="1">
        <v>113.815386740166</v>
      </c>
      <c r="HF121" s="1">
        <v>462.813176396803</v>
      </c>
      <c r="HG121" s="1">
        <v>47.9751782051185</v>
      </c>
      <c r="HH121" s="1">
        <v>224.520488934352</v>
      </c>
      <c r="HI121" s="1">
        <v>87.4161787905307</v>
      </c>
      <c r="HJ121" s="1">
        <v>79.9481669718873</v>
      </c>
      <c r="HK121" s="1">
        <v>167.818412988472</v>
      </c>
      <c r="HL121" s="1">
        <v>48.0149298636377</v>
      </c>
      <c r="HM121" s="1">
        <v>22.8287651447036</v>
      </c>
      <c r="HN121" s="1">
        <v>65.6924888182268</v>
      </c>
      <c r="HO121" s="1">
        <v>81.6396675024067</v>
      </c>
      <c r="HP121" s="1">
        <v>106.319800794766</v>
      </c>
      <c r="HQ121" s="1">
        <v>962.181748962402</v>
      </c>
      <c r="HR121" s="1">
        <v>57.7681272253611</v>
      </c>
      <c r="HS121" s="1">
        <v>120.237468360109</v>
      </c>
      <c r="HT121" s="1">
        <v>91.0715626422897</v>
      </c>
      <c r="HU121" s="1">
        <v>60.0090316112757</v>
      </c>
      <c r="HV121" s="1">
        <v>163.020094697771</v>
      </c>
      <c r="HW121" s="1">
        <v>26.1338025703044</v>
      </c>
      <c r="HX121" s="1">
        <v>74.6157887923052</v>
      </c>
      <c r="HY121" s="1">
        <v>142.096169713829</v>
      </c>
      <c r="HZ121" s="1">
        <v>155.40999964964</v>
      </c>
      <c r="IA121" s="1">
        <v>442.95749583573</v>
      </c>
      <c r="IB121" s="1">
        <v>97.8999400456393</v>
      </c>
      <c r="IC121" s="1">
        <v>123.044482598092</v>
      </c>
      <c r="ID121" s="1">
        <v>87.9757541107442</v>
      </c>
      <c r="IE121" s="1">
        <v>140.456744519978</v>
      </c>
      <c r="IF121" s="1">
        <v>68.4971847651069</v>
      </c>
      <c r="IG121" s="1">
        <v>70.3770344829595</v>
      </c>
      <c r="IH121" s="1">
        <v>143.873516182987</v>
      </c>
      <c r="II121" s="1">
        <v>25.6514309392615</v>
      </c>
      <c r="IJ121" s="1">
        <v>97.5210772742362</v>
      </c>
      <c r="IK121" s="1">
        <v>273.351146568875</v>
      </c>
      <c r="IL121" s="1">
        <v>125.964252979807</v>
      </c>
      <c r="IM121" s="1">
        <v>206.001453536911</v>
      </c>
      <c r="IN121" s="1">
        <v>135.798777563339</v>
      </c>
      <c r="IO121" s="1">
        <v>849.338000488281</v>
      </c>
      <c r="IP121" s="1">
        <v>17.5761097592838</v>
      </c>
      <c r="IQ121" s="1">
        <v>136.008174669369</v>
      </c>
      <c r="IR121" s="1">
        <v>289.725116318412</v>
      </c>
      <c r="IS121" s="1">
        <v>537.080304818136</v>
      </c>
      <c r="IT121" s="1">
        <v>133.479800549278</v>
      </c>
      <c r="IU121" s="1">
        <v>160.619183815466</v>
      </c>
      <c r="IV121" s="1">
        <v>94.3166804428112</v>
      </c>
      <c r="IW121" s="1">
        <v>65.5414863786062</v>
      </c>
      <c r="IX121" s="1">
        <v>297.434226178875</v>
      </c>
      <c r="IY121" s="1">
        <v>117.337690687569</v>
      </c>
      <c r="IZ121" s="1">
        <v>50.1259662095045</v>
      </c>
      <c r="JA121" s="1">
        <v>276.981036575909</v>
      </c>
      <c r="JB121" s="1">
        <v>68.3200639362105</v>
      </c>
      <c r="JC121" s="1">
        <v>131.273049785787</v>
      </c>
      <c r="JD121" s="1">
        <v>426.4881993986</v>
      </c>
      <c r="JE121" s="1">
        <v>71.6037408782686</v>
      </c>
      <c r="JF121" s="1">
        <v>72.6604504029016</v>
      </c>
      <c r="JG121" s="1">
        <v>79.8798930040418</v>
      </c>
      <c r="JH121" s="1">
        <v>234.637667280095</v>
      </c>
      <c r="JI121" s="1">
        <v>92.486078843063</v>
      </c>
      <c r="JJ121" s="1">
        <v>290.347249969311</v>
      </c>
      <c r="JK121" s="1">
        <v>71.0454571606827</v>
      </c>
      <c r="JL121" s="1">
        <v>15.4927779491915</v>
      </c>
      <c r="JM121" s="1">
        <v>60.1435908637552</v>
      </c>
      <c r="JN121" s="1">
        <v>135.544619400699</v>
      </c>
      <c r="JO121" s="1">
        <v>133.769965318767</v>
      </c>
      <c r="JP121" s="1">
        <v>89.2635259083867</v>
      </c>
      <c r="JQ121" s="1">
        <v>510.802917449736</v>
      </c>
      <c r="JR121" s="1">
        <v>34.0053167408877</v>
      </c>
      <c r="JS121" s="1">
        <v>99.2616049770068</v>
      </c>
      <c r="JT121" s="1">
        <v>180.854312220229</v>
      </c>
      <c r="JU121" s="1">
        <v>49.6251740881325</v>
      </c>
      <c r="JV121" s="1">
        <v>159.175144357065</v>
      </c>
      <c r="JW121" s="1">
        <v>78.5701456922561</v>
      </c>
      <c r="JX121" s="1">
        <v>527.099788310309</v>
      </c>
      <c r="JY121" s="1">
        <v>232.484482432545</v>
      </c>
      <c r="JZ121" s="1">
        <v>150.064385014208</v>
      </c>
      <c r="KA121" s="1">
        <v>39.8049162476942</v>
      </c>
      <c r="KB121" s="1">
        <v>255.839204063407</v>
      </c>
      <c r="KC121" s="1">
        <v>124.31559935895</v>
      </c>
      <c r="KD121" s="1">
        <v>219.171508073641</v>
      </c>
      <c r="KE121" s="1">
        <v>210.973500061035</v>
      </c>
      <c r="KF121" s="1">
        <v>384.248249816895</v>
      </c>
      <c r="KG121" s="1">
        <v>46.442216759536</v>
      </c>
      <c r="KH121" s="1">
        <v>34.7834944136615</v>
      </c>
      <c r="KI121" s="1">
        <v>311.218502044678</v>
      </c>
      <c r="KJ121" s="1">
        <v>22.3042847736137</v>
      </c>
      <c r="KK121" s="1">
        <v>50.075500202179</v>
      </c>
      <c r="KL121" s="1">
        <v>80.6795134033445</v>
      </c>
      <c r="KM121" s="1">
        <v>87.6461669189814</v>
      </c>
      <c r="KN121" s="1">
        <v>46.503858520553</v>
      </c>
      <c r="KO121" s="1">
        <v>173.123217786045</v>
      </c>
      <c r="KP121" s="1">
        <v>33.674671740045</v>
      </c>
      <c r="KQ121" s="1">
        <v>50.8032504117479</v>
      </c>
      <c r="KR121" s="1">
        <v>31.9148976370347</v>
      </c>
      <c r="KS121" s="1">
        <v>86.6546760625617</v>
      </c>
      <c r="KT121" s="1">
        <v>59.0593879782647</v>
      </c>
      <c r="KU121" s="1">
        <v>97.5770102517938</v>
      </c>
      <c r="KV121" s="1">
        <v>108.426415293056</v>
      </c>
      <c r="KW121" s="1">
        <v>125.867890601318</v>
      </c>
      <c r="KX121" s="1">
        <v>117.563557804089</v>
      </c>
      <c r="KY121" s="1">
        <v>188.695777211416</v>
      </c>
      <c r="KZ121" s="1">
        <v>40.6363313823461</v>
      </c>
      <c r="LA121" s="1">
        <v>49.6199491630898</v>
      </c>
      <c r="LB121" s="1">
        <v>82.8957538363131</v>
      </c>
      <c r="LC121" s="1">
        <v>18.1499580781898</v>
      </c>
      <c r="LD121" s="1">
        <v>32.7152035584474</v>
      </c>
      <c r="LE121" s="1">
        <v>108.24149998877</v>
      </c>
      <c r="LF121" s="1">
        <v>40.0023582518607</v>
      </c>
      <c r="LG121" s="1">
        <v>34.2291426368468</v>
      </c>
      <c r="LH121" s="1">
        <v>24.1501088889483</v>
      </c>
      <c r="LI121" s="1">
        <v>8.18274825791218</v>
      </c>
      <c r="LJ121" s="1">
        <v>132.828999328613</v>
      </c>
      <c r="LK121" s="1">
        <v>225.815910281061</v>
      </c>
      <c r="LL121" s="1">
        <v>28.0719386466128</v>
      </c>
      <c r="LM121" s="1">
        <v>113.788768725757</v>
      </c>
      <c r="LN121" s="1">
        <v>467.495233341011</v>
      </c>
      <c r="LO121" s="1">
        <v>103.397986986305</v>
      </c>
      <c r="LP121" s="1">
        <v>336.89458664718</v>
      </c>
      <c r="LQ121" s="1">
        <v>56.6498836106914</v>
      </c>
      <c r="LR121" s="1">
        <v>11.532999920845</v>
      </c>
      <c r="LS121" s="1">
        <v>24.8540230715931</v>
      </c>
      <c r="LT121" s="1">
        <v>10.8427212420434</v>
      </c>
      <c r="LU121" s="1">
        <v>24.5700434576743</v>
      </c>
      <c r="LV121" s="1">
        <v>19.2956792363802</v>
      </c>
      <c r="LW121" s="1">
        <v>29.6726672219368</v>
      </c>
      <c r="LX121" s="1">
        <v>42.5826774718388</v>
      </c>
      <c r="LZ121" s="1">
        <v>479.904691338043</v>
      </c>
      <c r="MA121" s="1">
        <v>38.9818217045095</v>
      </c>
      <c r="MB121" s="1">
        <v>15.1425507755293</v>
      </c>
      <c r="MC121" s="1">
        <v>19.7110331312448</v>
      </c>
      <c r="MD121" s="1">
        <v>6.98646670636326</v>
      </c>
      <c r="ME121" s="1">
        <v>9.74762120032926</v>
      </c>
      <c r="MF121" s="1">
        <v>17.5426415670158</v>
      </c>
      <c r="MG121" s="1">
        <v>45.7152161652748</v>
      </c>
      <c r="MH121" s="1">
        <v>24.0942668344849</v>
      </c>
      <c r="MI121" s="1">
        <v>1.63099999725819</v>
      </c>
      <c r="MJ121" s="1">
        <v>8.6982500076294</v>
      </c>
      <c r="MK121" s="1">
        <v>33.2916297068287</v>
      </c>
      <c r="ML121" s="1">
        <v>16.7976870904082</v>
      </c>
      <c r="MM121" s="1">
        <v>35.0883474212062</v>
      </c>
    </row>
    <row r="122">
      <c r="A122" s="1">
        <v>2024.0</v>
      </c>
      <c r="B122" s="1">
        <v>1.0</v>
      </c>
      <c r="C122" s="1">
        <v>186.745837280593</v>
      </c>
      <c r="D122" s="1">
        <v>156.817498899974</v>
      </c>
      <c r="E122" s="1">
        <v>110.233161490281</v>
      </c>
      <c r="F122" s="1">
        <v>350.855201947797</v>
      </c>
      <c r="G122" s="1">
        <v>596.6895257859</v>
      </c>
      <c r="H122" s="1">
        <v>188.610712388207</v>
      </c>
      <c r="I122" s="1">
        <v>61.7569940557618</v>
      </c>
      <c r="J122" s="1">
        <v>231.542720390141</v>
      </c>
      <c r="K122" s="1">
        <v>243.122143336705</v>
      </c>
      <c r="L122" s="1">
        <v>68.9911119946596</v>
      </c>
      <c r="M122" s="1">
        <v>77.2296752760853</v>
      </c>
      <c r="N122" s="1">
        <v>17.1663717427164</v>
      </c>
      <c r="O122" s="1">
        <v>81.7929105288753</v>
      </c>
      <c r="P122" s="1">
        <v>67.044484371902</v>
      </c>
      <c r="Q122" s="1">
        <v>165.229621099428</v>
      </c>
      <c r="R122" s="1">
        <v>119.389285496303</v>
      </c>
      <c r="S122" s="1">
        <v>149.25588394997</v>
      </c>
      <c r="T122" s="1">
        <v>121.689119351719</v>
      </c>
      <c r="U122" s="1">
        <v>157.946177638688</v>
      </c>
      <c r="V122" s="1">
        <v>162.009920862874</v>
      </c>
      <c r="W122" s="1">
        <v>297.350316831152</v>
      </c>
      <c r="X122" s="1">
        <v>376.849148015394</v>
      </c>
      <c r="Y122" s="1">
        <v>199.730633665556</v>
      </c>
      <c r="Z122" s="1">
        <v>153.525475638253</v>
      </c>
      <c r="AA122" s="1">
        <v>296.605213725063</v>
      </c>
      <c r="AB122" s="1">
        <v>31.1883426156347</v>
      </c>
      <c r="AC122" s="1">
        <v>257.530818647883</v>
      </c>
      <c r="AD122" s="1">
        <v>48.4074852536344</v>
      </c>
      <c r="AE122" s="1">
        <v>83.081190200079</v>
      </c>
      <c r="AF122" s="1">
        <v>175.025428284738</v>
      </c>
      <c r="AG122" s="1">
        <v>195.136793304023</v>
      </c>
      <c r="AH122" s="1">
        <v>185.873143288363</v>
      </c>
      <c r="AI122" s="2">
        <v>2662.02452450707</v>
      </c>
      <c r="AJ122" s="1">
        <v>219.63261958531</v>
      </c>
      <c r="AK122" s="1">
        <v>32.3698435038958</v>
      </c>
      <c r="AL122" s="1">
        <v>37.9906236611272</v>
      </c>
      <c r="AM122" s="1">
        <v>71.0024174081006</v>
      </c>
      <c r="AN122" s="1">
        <v>234.384164187617</v>
      </c>
      <c r="AO122" s="1">
        <v>26.5748822234912</v>
      </c>
      <c r="AP122" s="1">
        <v>54.4033183475413</v>
      </c>
      <c r="AQ122" s="1">
        <v>251.343333653041</v>
      </c>
      <c r="AR122" s="1">
        <v>52.4614410826152</v>
      </c>
      <c r="AS122" s="2">
        <v>3470.79836187748</v>
      </c>
      <c r="AT122" s="1">
        <v>772.51543413984</v>
      </c>
      <c r="AU122" s="1">
        <v>48.1238648050812</v>
      </c>
      <c r="AV122" s="1">
        <v>369.717617216564</v>
      </c>
      <c r="AW122" s="1">
        <v>59.9873807997931</v>
      </c>
      <c r="AX122" s="1">
        <v>33.4223920091304</v>
      </c>
      <c r="AY122" s="1">
        <v>66.0280484402697</v>
      </c>
      <c r="AZ122" s="1">
        <v>51.2803711738489</v>
      </c>
      <c r="BA122" s="1">
        <v>27.3872877040191</v>
      </c>
      <c r="BB122" s="1">
        <v>103.406779363034</v>
      </c>
      <c r="BC122" s="1">
        <v>286.145429076591</v>
      </c>
      <c r="BD122" s="1">
        <v>230.152685188057</v>
      </c>
      <c r="BE122" s="1">
        <v>86.7804763430641</v>
      </c>
      <c r="BF122" s="1">
        <v>104.554143397717</v>
      </c>
      <c r="BG122" s="1">
        <v>16.8871428398859</v>
      </c>
      <c r="BH122" s="1">
        <v>75.8314052656883</v>
      </c>
      <c r="BI122" s="1">
        <v>84.3609181199775</v>
      </c>
      <c r="BJ122" s="1">
        <v>300.464737564679</v>
      </c>
      <c r="BK122" s="1">
        <v>106.284674103395</v>
      </c>
      <c r="BL122" s="1">
        <v>79.1125843893188</v>
      </c>
      <c r="BM122" s="1">
        <v>138.710328157098</v>
      </c>
      <c r="BN122" s="1">
        <v>42.5270621912234</v>
      </c>
      <c r="BO122" s="1">
        <v>193.463390920409</v>
      </c>
      <c r="BP122" s="1">
        <v>45.9371525900705</v>
      </c>
      <c r="BQ122" s="1">
        <v>231.946510683596</v>
      </c>
      <c r="BR122" s="1">
        <v>55.9314896125937</v>
      </c>
      <c r="BS122" s="1">
        <v>27.5256619918609</v>
      </c>
      <c r="BT122" s="1">
        <v>128.910173863582</v>
      </c>
      <c r="BU122" s="1">
        <v>108.979799758851</v>
      </c>
      <c r="BV122" s="1">
        <v>672.92451272418</v>
      </c>
      <c r="BW122" s="1">
        <v>42.4680509904296</v>
      </c>
      <c r="BX122" s="1">
        <v>268.971728071592</v>
      </c>
      <c r="BY122" s="1">
        <v>49.326837531131</v>
      </c>
      <c r="BZ122" s="1">
        <v>34.3356546337664</v>
      </c>
      <c r="CA122" s="1">
        <v>145.205957392872</v>
      </c>
      <c r="CB122" s="1">
        <v>74.5371292095581</v>
      </c>
      <c r="CC122" s="1">
        <v>72.9536541934629</v>
      </c>
      <c r="CD122" s="1">
        <v>140.718183425781</v>
      </c>
      <c r="CE122" s="1">
        <v>44.3943484010784</v>
      </c>
      <c r="CF122" s="1">
        <v>38.9797077279983</v>
      </c>
      <c r="CG122" s="1">
        <v>385.118408791535</v>
      </c>
      <c r="CH122" s="1">
        <v>104.628360030819</v>
      </c>
      <c r="CI122" s="1">
        <v>131.331864284731</v>
      </c>
      <c r="CJ122" s="1">
        <v>131.662141963943</v>
      </c>
      <c r="CK122" s="1">
        <v>147.471548191561</v>
      </c>
      <c r="CL122" s="1">
        <v>230.4669182874</v>
      </c>
      <c r="CM122" s="1">
        <v>91.6886054069483</v>
      </c>
      <c r="CN122" s="1">
        <v>134.778569539388</v>
      </c>
      <c r="CO122" s="1">
        <v>146.914653267234</v>
      </c>
      <c r="CP122" s="1">
        <v>155.245298325122</v>
      </c>
      <c r="CQ122" s="1">
        <v>103.437644594675</v>
      </c>
      <c r="CR122" s="1">
        <v>93.2525201150265</v>
      </c>
      <c r="CS122" s="1">
        <v>106.731428600493</v>
      </c>
      <c r="CT122" s="1">
        <v>41.8008221727383</v>
      </c>
      <c r="CU122" s="1">
        <v>136.709927577462</v>
      </c>
      <c r="CV122" s="1">
        <v>41.2355413542941</v>
      </c>
      <c r="CW122" s="1">
        <v>196.171307265232</v>
      </c>
      <c r="CX122" s="1">
        <v>88.1886150872722</v>
      </c>
      <c r="CY122" s="1">
        <v>242.892766906498</v>
      </c>
      <c r="CZ122" s="1">
        <v>66.9186347442958</v>
      </c>
      <c r="DA122" s="1">
        <v>130.536509652167</v>
      </c>
      <c r="DB122" s="1">
        <v>83.8529228442371</v>
      </c>
      <c r="DC122" s="1">
        <v>93.0853062961618</v>
      </c>
      <c r="DD122" s="1">
        <v>111.826531725388</v>
      </c>
      <c r="DE122" s="1">
        <v>58.2481128318963</v>
      </c>
      <c r="DF122" s="1">
        <v>54.5020503618919</v>
      </c>
      <c r="DG122" s="1">
        <v>238.572503203033</v>
      </c>
      <c r="DH122" s="1">
        <v>48.266691734901</v>
      </c>
      <c r="DI122" s="1">
        <v>74.5259524754115</v>
      </c>
      <c r="DJ122" s="1">
        <v>34.1701390932692</v>
      </c>
      <c r="DK122" s="1">
        <v>125.741185028201</v>
      </c>
      <c r="DL122" s="1">
        <v>149.316429138184</v>
      </c>
      <c r="DM122" s="1">
        <v>10.7913751015906</v>
      </c>
      <c r="DN122" s="1">
        <v>64.2774798445764</v>
      </c>
      <c r="DO122" s="1">
        <v>39.5808222552817</v>
      </c>
      <c r="DP122" s="1">
        <v>242.993676276957</v>
      </c>
      <c r="DQ122" s="1">
        <v>35.8278352591541</v>
      </c>
      <c r="DR122" s="1">
        <v>178.81214250837</v>
      </c>
      <c r="DS122" s="1">
        <v>60.3815841714878</v>
      </c>
      <c r="DT122" s="1">
        <v>33.3528005401292</v>
      </c>
      <c r="DU122" s="1">
        <v>56.2632375721411</v>
      </c>
      <c r="DV122" s="1">
        <v>30.5547407639409</v>
      </c>
      <c r="DW122" s="1">
        <v>250.355671677839</v>
      </c>
      <c r="DX122" s="1">
        <v>102.183502560739</v>
      </c>
      <c r="DY122" s="1">
        <v>79.4492447799453</v>
      </c>
      <c r="DZ122" s="1">
        <v>61.8745404202149</v>
      </c>
      <c r="EA122" s="1">
        <v>29.8606122035302</v>
      </c>
      <c r="EB122" s="1">
        <v>35.4063639912412</v>
      </c>
      <c r="EC122" s="1">
        <v>143.16980844886</v>
      </c>
      <c r="ED122" s="1">
        <v>135.831015295102</v>
      </c>
      <c r="EE122" s="1">
        <v>122.051861329081</v>
      </c>
      <c r="EF122" s="1">
        <v>372.891807909758</v>
      </c>
      <c r="EG122" s="1">
        <v>845.404242830076</v>
      </c>
      <c r="EH122" s="1">
        <v>34.5752355324957</v>
      </c>
      <c r="EI122" s="1">
        <v>46.9061451593973</v>
      </c>
      <c r="EJ122" s="1">
        <v>12.2124122821987</v>
      </c>
      <c r="EK122" s="1">
        <v>343.435879353778</v>
      </c>
      <c r="EL122" s="1">
        <v>139.637418114169</v>
      </c>
      <c r="EM122" s="1">
        <v>82.4642086075442</v>
      </c>
      <c r="EN122" s="1">
        <v>198.127196583444</v>
      </c>
      <c r="EO122" s="1">
        <v>28.636692838008</v>
      </c>
      <c r="EP122" s="1">
        <v>30.1725912815412</v>
      </c>
      <c r="EQ122" s="1">
        <v>18.7921022420687</v>
      </c>
      <c r="ER122" s="1">
        <v>185.673893378725</v>
      </c>
      <c r="ES122" s="1">
        <v>417.747980299261</v>
      </c>
      <c r="ET122" s="1">
        <v>164.440481127314</v>
      </c>
      <c r="EU122" s="1">
        <v>125.407740510443</v>
      </c>
      <c r="EV122" s="1">
        <v>78.8604894795193</v>
      </c>
      <c r="EW122" s="1">
        <v>46.2778273552705</v>
      </c>
      <c r="EX122" s="1">
        <v>613.080792016357</v>
      </c>
      <c r="EY122" s="1">
        <v>35.395800178052</v>
      </c>
      <c r="EZ122" s="1">
        <v>31.1519118449314</v>
      </c>
      <c r="FA122" s="1">
        <v>77.6426043420301</v>
      </c>
      <c r="FB122" s="1">
        <v>65.3309922850519</v>
      </c>
      <c r="FC122" s="1">
        <v>357.850714547294</v>
      </c>
      <c r="FD122" s="1">
        <v>252.110179960762</v>
      </c>
      <c r="FE122" s="1">
        <v>16.1534789576283</v>
      </c>
      <c r="FF122" s="1">
        <v>54.6173981686541</v>
      </c>
      <c r="FG122" s="1">
        <v>155.623816881798</v>
      </c>
      <c r="FH122" s="1">
        <v>34.6604848560316</v>
      </c>
      <c r="FI122" s="1">
        <v>166.906558648075</v>
      </c>
      <c r="FJ122" s="1">
        <v>53.4815721132713</v>
      </c>
      <c r="FK122" s="1">
        <v>13.6066693381713</v>
      </c>
      <c r="FL122" s="1">
        <v>19.6404038883666</v>
      </c>
      <c r="FM122" s="1">
        <v>577.587595145354</v>
      </c>
      <c r="FN122" s="1">
        <v>118.023701247679</v>
      </c>
      <c r="FO122" s="1">
        <v>16.6390624403184</v>
      </c>
      <c r="FP122" s="1">
        <v>71.0750000363304</v>
      </c>
      <c r="FQ122" s="1">
        <v>58.0210386161632</v>
      </c>
      <c r="FR122" s="1">
        <v>45.1563578288518</v>
      </c>
      <c r="FS122" s="1">
        <v>71.5381536294579</v>
      </c>
      <c r="FT122" s="1">
        <v>143.021318579045</v>
      </c>
      <c r="FU122" s="1">
        <v>222.770914662018</v>
      </c>
      <c r="FV122" s="1">
        <v>624.714362289048</v>
      </c>
      <c r="FW122" s="1">
        <v>438.505661134807</v>
      </c>
      <c r="FX122" s="1">
        <v>211.293275413673</v>
      </c>
      <c r="FY122" s="1">
        <v>75.2287907023328</v>
      </c>
      <c r="FZ122" s="1">
        <v>28.8183749368441</v>
      </c>
      <c r="GA122" s="1">
        <v>89.6855690388698</v>
      </c>
      <c r="GB122" s="1">
        <v>428.27911909011</v>
      </c>
      <c r="GC122" s="1">
        <v>228.715913881892</v>
      </c>
      <c r="GD122" s="1">
        <v>65.9919372467304</v>
      </c>
      <c r="GE122" s="1">
        <v>287.446068497326</v>
      </c>
      <c r="GF122" s="1">
        <v>84.715174840081</v>
      </c>
      <c r="GG122" s="1">
        <v>481.803210597261</v>
      </c>
      <c r="GH122" s="1">
        <v>380.16727967911</v>
      </c>
      <c r="GI122" s="1">
        <v>71.7419767642412</v>
      </c>
      <c r="GJ122" s="1">
        <v>83.8395245120622</v>
      </c>
      <c r="GK122" s="1">
        <v>66.8733825613409</v>
      </c>
      <c r="GL122" s="1">
        <v>101.987380436489</v>
      </c>
      <c r="GM122" s="1">
        <v>65.5064834549581</v>
      </c>
      <c r="GN122" s="1">
        <v>191.215161432493</v>
      </c>
      <c r="GO122" s="1">
        <v>84.0893668342226</v>
      </c>
      <c r="GP122" s="1">
        <v>57.1104762667701</v>
      </c>
      <c r="GQ122" s="1">
        <v>37.6660875658936</v>
      </c>
      <c r="GR122" s="1">
        <v>32.3116118278411</v>
      </c>
      <c r="GS122" s="1">
        <v>152.866932541516</v>
      </c>
      <c r="GT122" s="1">
        <v>115.24003637452</v>
      </c>
      <c r="GU122" s="1">
        <v>85.8400610737722</v>
      </c>
      <c r="GV122" s="1">
        <v>386.408802059257</v>
      </c>
      <c r="GW122" s="1">
        <v>316.13731485893</v>
      </c>
      <c r="GX122" s="1">
        <v>133.337525294012</v>
      </c>
      <c r="GY122" s="1">
        <v>84.8115096154548</v>
      </c>
      <c r="GZ122" s="1">
        <v>56.429608069047</v>
      </c>
      <c r="HA122" s="1">
        <v>58.1639203523369</v>
      </c>
      <c r="HB122" s="1">
        <v>35.9293870432199</v>
      </c>
      <c r="HC122" s="1">
        <v>504.791665213449</v>
      </c>
      <c r="HD122" s="1">
        <v>25.3949425855844</v>
      </c>
      <c r="HE122" s="1">
        <v>101.11408408565</v>
      </c>
      <c r="HF122" s="1">
        <v>457.212269010736</v>
      </c>
      <c r="HG122" s="1">
        <v>50.9381987004423</v>
      </c>
      <c r="HH122" s="1">
        <v>227.838466358251</v>
      </c>
      <c r="HI122" s="1">
        <v>85.5380322270291</v>
      </c>
      <c r="HJ122" s="1">
        <v>79.7874831928447</v>
      </c>
      <c r="HK122" s="1">
        <v>170.075482134945</v>
      </c>
      <c r="HL122" s="1">
        <v>56.0547735443299</v>
      </c>
      <c r="HM122" s="1">
        <v>24.1438762109269</v>
      </c>
      <c r="HN122" s="1">
        <v>67.0494957424884</v>
      </c>
      <c r="HO122" s="1">
        <v>85.9385813337973</v>
      </c>
      <c r="HP122" s="1">
        <v>106.793828333185</v>
      </c>
      <c r="HQ122" s="1">
        <v>983.713570731027</v>
      </c>
      <c r="HR122" s="1">
        <v>56.9494293282311</v>
      </c>
      <c r="HS122" s="1">
        <v>116.579422512601</v>
      </c>
      <c r="HT122" s="1">
        <v>93.2719052615352</v>
      </c>
      <c r="HU122" s="1">
        <v>57.7745850633848</v>
      </c>
      <c r="HV122" s="1">
        <v>162.731694515253</v>
      </c>
      <c r="HW122" s="1">
        <v>26.5121797567718</v>
      </c>
      <c r="HX122" s="1">
        <v>76.4958801728368</v>
      </c>
      <c r="HY122" s="1">
        <v>146.861656811782</v>
      </c>
      <c r="HZ122" s="1">
        <v>166.356240739612</v>
      </c>
      <c r="IA122" s="1">
        <v>458.605955061643</v>
      </c>
      <c r="IB122" s="1">
        <v>103.311255823188</v>
      </c>
      <c r="IC122" s="1">
        <v>125.420849027403</v>
      </c>
      <c r="ID122" s="1">
        <v>89.111468063572</v>
      </c>
      <c r="IE122" s="1">
        <v>145.94033487048</v>
      </c>
      <c r="IF122" s="1">
        <v>70.0727638649049</v>
      </c>
      <c r="IG122" s="1">
        <v>68.2569206153642</v>
      </c>
      <c r="IH122" s="1">
        <v>141.419629693289</v>
      </c>
      <c r="II122" s="1">
        <v>25.7847680405514</v>
      </c>
      <c r="IJ122" s="1">
        <v>99.455901083632</v>
      </c>
      <c r="IK122" s="1">
        <v>283.212440718004</v>
      </c>
      <c r="IL122" s="1">
        <v>129.549005072943</v>
      </c>
      <c r="IM122" s="1">
        <v>200.530018448117</v>
      </c>
      <c r="IN122" s="1">
        <v>141.685699607056</v>
      </c>
      <c r="IO122" s="1">
        <v>928.13571312314</v>
      </c>
      <c r="IP122" s="1">
        <v>18.0363915867814</v>
      </c>
      <c r="IQ122" s="1">
        <v>139.509617088175</v>
      </c>
      <c r="IR122" s="1">
        <v>295.799737495308</v>
      </c>
      <c r="IS122" s="1">
        <v>536.185651669879</v>
      </c>
      <c r="IT122" s="1">
        <v>136.470291255356</v>
      </c>
      <c r="IU122" s="1">
        <v>165.24607324205</v>
      </c>
      <c r="IV122" s="1">
        <v>90.8338703677904</v>
      </c>
      <c r="IW122" s="1">
        <v>64.0020378718926</v>
      </c>
      <c r="IX122" s="1">
        <v>299.196985076605</v>
      </c>
      <c r="IY122" s="1">
        <v>125.156466497285</v>
      </c>
      <c r="IZ122" s="1">
        <v>49.1466783163786</v>
      </c>
      <c r="JA122" s="1">
        <v>278.585532467282</v>
      </c>
      <c r="JB122" s="1">
        <v>67.7367998265555</v>
      </c>
      <c r="JC122" s="1">
        <v>135.345274311086</v>
      </c>
      <c r="JD122" s="1">
        <v>436.21016564788</v>
      </c>
      <c r="JE122" s="1">
        <v>71.5377962102726</v>
      </c>
      <c r="JF122" s="1">
        <v>73.3940054539382</v>
      </c>
      <c r="JG122" s="1">
        <v>82.3714108307938</v>
      </c>
      <c r="JH122" s="1">
        <v>246.532198190935</v>
      </c>
      <c r="JI122" s="1">
        <v>92.0925571108572</v>
      </c>
      <c r="JJ122" s="1">
        <v>306.40142789582</v>
      </c>
      <c r="JK122" s="1">
        <v>73.5556413260253</v>
      </c>
      <c r="JL122" s="1">
        <v>15.9471181012841</v>
      </c>
      <c r="JM122" s="1">
        <v>60.6900545976608</v>
      </c>
      <c r="JN122" s="1">
        <v>134.553067616129</v>
      </c>
      <c r="JO122" s="1">
        <v>136.831823267764</v>
      </c>
      <c r="JP122" s="1">
        <v>93.2270721419872</v>
      </c>
      <c r="JQ122" s="1">
        <v>542.769864151594</v>
      </c>
      <c r="JR122" s="1">
        <v>36.4308993791472</v>
      </c>
      <c r="JS122" s="1">
        <v>103.839476459188</v>
      </c>
      <c r="JT122" s="1">
        <v>197.94567454451</v>
      </c>
      <c r="JU122" s="1">
        <v>52.5642904848984</v>
      </c>
      <c r="JV122" s="1">
        <v>162.430564461637</v>
      </c>
      <c r="JW122" s="1">
        <v>80.4923107154442</v>
      </c>
      <c r="JX122" s="1">
        <v>513.040524008935</v>
      </c>
      <c r="JY122" s="1">
        <v>235.469783898433</v>
      </c>
      <c r="JZ122" s="1">
        <v>149.686086254498</v>
      </c>
      <c r="KA122" s="1">
        <v>40.6526876282621</v>
      </c>
      <c r="KB122" s="1">
        <v>264.5696221195</v>
      </c>
      <c r="KC122" s="1">
        <v>127.3640123951</v>
      </c>
      <c r="KD122" s="1">
        <v>222.302174136925</v>
      </c>
      <c r="KE122" s="1">
        <v>202.303571065267</v>
      </c>
      <c r="KF122" s="1">
        <v>427.810475667318</v>
      </c>
      <c r="KG122" s="1">
        <v>46.7930316597758</v>
      </c>
      <c r="KH122" s="1">
        <v>37.3935010559132</v>
      </c>
      <c r="KI122" s="1">
        <v>312.485714140393</v>
      </c>
      <c r="KJ122" s="1">
        <v>21.8234390204663</v>
      </c>
      <c r="KK122" s="1">
        <v>53.905237924485</v>
      </c>
      <c r="KL122" s="1">
        <v>79.3884532456306</v>
      </c>
      <c r="KM122" s="1">
        <v>87.0341941900794</v>
      </c>
      <c r="KN122" s="1">
        <v>47.6415020848272</v>
      </c>
      <c r="KO122" s="1">
        <v>179.456393692798</v>
      </c>
      <c r="KP122" s="1">
        <v>33.3489303120211</v>
      </c>
      <c r="KQ122" s="1">
        <v>53.1652921437815</v>
      </c>
      <c r="KR122" s="1">
        <v>32.428834498747</v>
      </c>
      <c r="KS122" s="1">
        <v>93.3641273026232</v>
      </c>
      <c r="KT122" s="1">
        <v>58.7722931300289</v>
      </c>
      <c r="KU122" s="1">
        <v>96.9988507087446</v>
      </c>
      <c r="KV122" s="1">
        <v>111.106927829676</v>
      </c>
      <c r="KW122" s="1">
        <v>127.140765061845</v>
      </c>
      <c r="KX122" s="1">
        <v>121.073515708736</v>
      </c>
      <c r="KY122" s="1">
        <v>190.539843500325</v>
      </c>
      <c r="KZ122" s="1">
        <v>42.5871077183511</v>
      </c>
      <c r="LA122" s="1">
        <v>51.8481835762734</v>
      </c>
      <c r="LB122" s="1">
        <v>79.3100886243747</v>
      </c>
      <c r="LC122" s="1">
        <v>16.4369928088683</v>
      </c>
      <c r="LD122" s="1">
        <v>34.7751186153119</v>
      </c>
      <c r="LE122" s="1">
        <v>108.307732327539</v>
      </c>
      <c r="LF122" s="1">
        <v>41.5036794042141</v>
      </c>
      <c r="LG122" s="1">
        <v>35.2329417521698</v>
      </c>
      <c r="LH122" s="1">
        <v>26.0040143698235</v>
      </c>
      <c r="LI122" s="1">
        <v>8.19156750818644</v>
      </c>
      <c r="LJ122" s="1">
        <v>137.673334394182</v>
      </c>
      <c r="LK122" s="1">
        <v>233.567974610199</v>
      </c>
      <c r="LL122" s="1">
        <v>27.2838715155641</v>
      </c>
      <c r="LM122" s="1">
        <v>120.075973897098</v>
      </c>
      <c r="LN122" s="1">
        <v>472.373757478704</v>
      </c>
      <c r="LO122" s="1">
        <v>112.710535227956</v>
      </c>
      <c r="LP122" s="1">
        <v>371.880396642563</v>
      </c>
      <c r="LQ122" s="1">
        <v>55.6724125846925</v>
      </c>
      <c r="LR122" s="1">
        <v>10.7090476353963</v>
      </c>
      <c r="LS122" s="1">
        <v>23.5933319958526</v>
      </c>
      <c r="LT122" s="1">
        <v>11.2786881720156</v>
      </c>
      <c r="LU122" s="1">
        <v>24.3637008320631</v>
      </c>
      <c r="LV122" s="1">
        <v>19.6651546465107</v>
      </c>
      <c r="LW122" s="1">
        <v>32.2712532184281</v>
      </c>
      <c r="LX122" s="1">
        <v>44.7567063793806</v>
      </c>
      <c r="LZ122" s="1">
        <v>495.940408378968</v>
      </c>
      <c r="MA122" s="1">
        <v>39.6496576536616</v>
      </c>
      <c r="MB122" s="1">
        <v>15.4778520976222</v>
      </c>
      <c r="MC122" s="1">
        <v>19.3012658812752</v>
      </c>
      <c r="MD122" s="1">
        <v>7.19488891117699</v>
      </c>
      <c r="ME122" s="1">
        <v>11.2058661196481</v>
      </c>
      <c r="MF122" s="1">
        <v>17.2687823291045</v>
      </c>
      <c r="MG122" s="1">
        <v>45.8290062236797</v>
      </c>
      <c r="MH122" s="1">
        <v>24.0877062767213</v>
      </c>
      <c r="MI122" s="1">
        <v>1.53000000544957</v>
      </c>
      <c r="MJ122" s="1">
        <v>7.8866666952769</v>
      </c>
      <c r="MK122" s="1">
        <v>33.5719459923001</v>
      </c>
      <c r="ML122" s="1">
        <v>17.7053764753302</v>
      </c>
      <c r="MM122" s="1">
        <v>33.6134221643379</v>
      </c>
    </row>
    <row r="123">
      <c r="A123" s="1">
        <v>2024.0</v>
      </c>
      <c r="B123" s="1">
        <v>2.0</v>
      </c>
      <c r="C123" s="1">
        <v>183.984456961957</v>
      </c>
      <c r="D123" s="1">
        <v>168.526721194141</v>
      </c>
      <c r="E123" s="1">
        <v>112.691445087059</v>
      </c>
      <c r="F123" s="1">
        <v>365.925355086366</v>
      </c>
      <c r="G123" s="1">
        <v>587.030749511719</v>
      </c>
      <c r="H123" s="1">
        <v>187.570128688897</v>
      </c>
      <c r="I123" s="1">
        <v>52.1137929581972</v>
      </c>
      <c r="J123" s="1">
        <v>245.953148305056</v>
      </c>
      <c r="K123" s="1">
        <v>257.742001342773</v>
      </c>
      <c r="L123" s="1">
        <v>67.3680633021175</v>
      </c>
      <c r="M123" s="1">
        <v>77.4795643959312</v>
      </c>
      <c r="N123" s="1">
        <v>15.7611497809632</v>
      </c>
      <c r="O123" s="1">
        <v>77.2752109906144</v>
      </c>
      <c r="P123" s="1">
        <v>68.4956081332477</v>
      </c>
      <c r="Q123" s="1">
        <v>172.126744976766</v>
      </c>
      <c r="R123" s="1">
        <v>116.779250526428</v>
      </c>
      <c r="S123" s="1">
        <v>156.219858057282</v>
      </c>
      <c r="T123" s="1">
        <v>127.947155412604</v>
      </c>
      <c r="U123" s="1">
        <v>184.621892848575</v>
      </c>
      <c r="V123" s="1">
        <v>170.917081962419</v>
      </c>
      <c r="W123" s="1">
        <v>286.935817440331</v>
      </c>
      <c r="X123" s="1">
        <v>392.535118178448</v>
      </c>
      <c r="Y123" s="1">
        <v>184.576039765392</v>
      </c>
      <c r="Z123" s="1">
        <v>170.629748916626</v>
      </c>
      <c r="AA123" s="1">
        <v>306.924064944312</v>
      </c>
      <c r="AB123" s="1">
        <v>29.3252765751067</v>
      </c>
      <c r="AC123" s="1">
        <v>222.253092696821</v>
      </c>
      <c r="AD123" s="1">
        <v>52.1284993315352</v>
      </c>
      <c r="AE123" s="1">
        <v>80.0992498397827</v>
      </c>
      <c r="AF123" s="1">
        <v>169.065330416373</v>
      </c>
      <c r="AG123" s="1">
        <v>203.700796409119</v>
      </c>
      <c r="AH123" s="1">
        <v>208.995440323777</v>
      </c>
      <c r="AI123" s="2">
        <v>2783.9512512207</v>
      </c>
      <c r="AJ123" s="1">
        <v>205.626499557495</v>
      </c>
      <c r="AK123" s="1">
        <v>32.7092597775904</v>
      </c>
      <c r="AL123" s="1">
        <v>39.4012307406442</v>
      </c>
      <c r="AM123" s="1">
        <v>72.3434312083904</v>
      </c>
      <c r="AN123" s="1">
        <v>236.681495513668</v>
      </c>
      <c r="AO123" s="1">
        <v>25.4727016121391</v>
      </c>
      <c r="AP123" s="1">
        <v>56.3341015913144</v>
      </c>
      <c r="AQ123" s="1">
        <v>230.673250198364</v>
      </c>
      <c r="AR123" s="1">
        <v>53.751004399544</v>
      </c>
      <c r="AS123" s="2">
        <v>3627.28629059314</v>
      </c>
      <c r="AT123" s="1">
        <v>777.582332808995</v>
      </c>
      <c r="AU123" s="1">
        <v>47.3304587125471</v>
      </c>
      <c r="AV123" s="1">
        <v>401.883249664307</v>
      </c>
      <c r="AW123" s="1">
        <v>65.6699998855591</v>
      </c>
      <c r="AX123" s="1">
        <v>31.2762166484779</v>
      </c>
      <c r="AY123" s="1">
        <v>60.9305165810661</v>
      </c>
      <c r="AZ123" s="1">
        <v>53.4015483419802</v>
      </c>
      <c r="BA123" s="1">
        <v>26.7797282704782</v>
      </c>
      <c r="BB123" s="1">
        <v>104.039584107353</v>
      </c>
      <c r="BC123" s="1">
        <v>315.965273272248</v>
      </c>
      <c r="BD123" s="1">
        <v>246.647832420645</v>
      </c>
      <c r="BE123" s="1">
        <v>88.3820001602173</v>
      </c>
      <c r="BF123" s="1">
        <v>101.320474846569</v>
      </c>
      <c r="BG123" s="1">
        <v>15.5240000009537</v>
      </c>
      <c r="BH123" s="1">
        <v>76.1781854707692</v>
      </c>
      <c r="BI123" s="1">
        <v>71.8896738013886</v>
      </c>
      <c r="BJ123" s="1">
        <v>329.135192614684</v>
      </c>
      <c r="BK123" s="1">
        <v>108.336985902028</v>
      </c>
      <c r="BL123" s="1">
        <v>82.9370967539488</v>
      </c>
      <c r="BM123" s="1">
        <v>149.329143875154</v>
      </c>
      <c r="BN123" s="1">
        <v>41.4392765996714</v>
      </c>
      <c r="BO123" s="1">
        <v>201.871058846951</v>
      </c>
      <c r="BP123" s="1">
        <v>51.8904049873352</v>
      </c>
      <c r="BQ123" s="1">
        <v>251.884568963196</v>
      </c>
      <c r="BR123" s="1">
        <v>55.4962691091829</v>
      </c>
      <c r="BS123" s="1">
        <v>27.0230168023328</v>
      </c>
      <c r="BT123" s="1">
        <v>133.629898529276</v>
      </c>
      <c r="BU123" s="1">
        <v>108.79001840608</v>
      </c>
      <c r="BV123" s="1">
        <v>721.915736029556</v>
      </c>
      <c r="BW123" s="1">
        <v>41.2859701097256</v>
      </c>
      <c r="BX123" s="1">
        <v>289.0562408305</v>
      </c>
      <c r="BY123" s="1">
        <v>47.6976772588915</v>
      </c>
      <c r="BZ123" s="1">
        <v>36.6455604293582</v>
      </c>
      <c r="CA123" s="1">
        <v>152.648117779484</v>
      </c>
      <c r="CB123" s="1">
        <v>76.7170126172856</v>
      </c>
      <c r="CC123" s="1">
        <v>72.4780681091846</v>
      </c>
      <c r="CD123" s="1">
        <v>147.279824927683</v>
      </c>
      <c r="CE123" s="1">
        <v>43.5495456876228</v>
      </c>
      <c r="CF123" s="1">
        <v>40.2902589815435</v>
      </c>
      <c r="CG123" s="1">
        <v>368.772802268906</v>
      </c>
      <c r="CH123" s="1">
        <v>111.563879734323</v>
      </c>
      <c r="CI123" s="1">
        <v>134.56952620026</v>
      </c>
      <c r="CJ123" s="1">
        <v>123.556535579936</v>
      </c>
      <c r="CK123" s="1">
        <v>144.084245417502</v>
      </c>
      <c r="CL123" s="1">
        <v>247.299608598671</v>
      </c>
      <c r="CM123" s="1">
        <v>105.439689443816</v>
      </c>
      <c r="CN123" s="1">
        <v>142.022499084473</v>
      </c>
      <c r="CO123" s="1">
        <v>159.442122151067</v>
      </c>
      <c r="CP123" s="1">
        <v>160.586809872042</v>
      </c>
      <c r="CQ123" s="1">
        <v>102.549314525423</v>
      </c>
      <c r="CR123" s="1">
        <v>89.7364155464225</v>
      </c>
      <c r="CS123" s="1">
        <v>118.224250030518</v>
      </c>
      <c r="CT123" s="1">
        <v>41.2206679247053</v>
      </c>
      <c r="CU123" s="1">
        <v>139.115822701302</v>
      </c>
      <c r="CV123" s="1">
        <v>42.3744865786087</v>
      </c>
      <c r="CW123" s="1">
        <v>209.718786127228</v>
      </c>
      <c r="CX123" s="1">
        <v>85.8747898704322</v>
      </c>
      <c r="CY123" s="1">
        <v>254.382608373138</v>
      </c>
      <c r="CZ123" s="1">
        <v>63.6469101583279</v>
      </c>
      <c r="DA123" s="1">
        <v>141.760402177124</v>
      </c>
      <c r="DB123" s="1">
        <v>81.5282872173007</v>
      </c>
      <c r="DC123" s="1">
        <v>101.122508613176</v>
      </c>
      <c r="DD123" s="1">
        <v>109.662138093006</v>
      </c>
      <c r="DE123" s="1">
        <v>57.2872806757112</v>
      </c>
      <c r="DF123" s="1">
        <v>53.9803348540359</v>
      </c>
      <c r="DG123" s="1">
        <v>272.981327710344</v>
      </c>
      <c r="DH123" s="1">
        <v>47.9904061790955</v>
      </c>
      <c r="DI123" s="1">
        <v>85.9360004425049</v>
      </c>
      <c r="DJ123" s="1">
        <v>33.4647697858444</v>
      </c>
      <c r="DK123" s="1">
        <v>121.417900284506</v>
      </c>
      <c r="DL123" s="1">
        <v>140.588251113892</v>
      </c>
      <c r="DM123" s="1">
        <v>11.6623761406002</v>
      </c>
      <c r="DN123" s="1">
        <v>69.5176720926917</v>
      </c>
      <c r="DO123" s="1">
        <v>37.9549772613503</v>
      </c>
      <c r="DP123" s="1">
        <v>236.123532250176</v>
      </c>
      <c r="DQ123" s="1">
        <v>35.6710069197466</v>
      </c>
      <c r="DR123" s="1">
        <v>184.552749633789</v>
      </c>
      <c r="DS123" s="1">
        <v>62.2336215609637</v>
      </c>
      <c r="DT123" s="1">
        <v>32.3629045958244</v>
      </c>
      <c r="DU123" s="1">
        <v>51.387914793555</v>
      </c>
      <c r="DV123" s="1">
        <v>29.8725138269311</v>
      </c>
      <c r="DW123" s="1">
        <v>264.59071228985</v>
      </c>
      <c r="DX123" s="1">
        <v>115.139150611842</v>
      </c>
      <c r="DY123" s="1">
        <v>71.1528241213499</v>
      </c>
      <c r="DZ123" s="1">
        <v>61.8881968066007</v>
      </c>
      <c r="EA123" s="1">
        <v>31.2016134090424</v>
      </c>
      <c r="EB123" s="1">
        <v>38.6637820652518</v>
      </c>
      <c r="EC123" s="1">
        <v>142.319084004907</v>
      </c>
      <c r="ED123" s="1">
        <v>140.195387921506</v>
      </c>
      <c r="EE123" s="1">
        <v>124.247873694563</v>
      </c>
      <c r="EF123" s="1">
        <v>377.296057365335</v>
      </c>
      <c r="EG123" s="1">
        <v>943.069795682267</v>
      </c>
      <c r="EH123" s="1">
        <v>34.2052049574916</v>
      </c>
      <c r="EI123" s="1">
        <v>48.4683247588632</v>
      </c>
      <c r="EJ123" s="1">
        <v>12.109659284573</v>
      </c>
      <c r="EK123" s="1">
        <v>355.182063043923</v>
      </c>
      <c r="EL123" s="1">
        <v>143.84061944152</v>
      </c>
      <c r="EM123" s="1">
        <v>90.5541191206661</v>
      </c>
      <c r="EN123" s="1">
        <v>192.72306038199</v>
      </c>
      <c r="EO123" s="1">
        <v>27.6533045181253</v>
      </c>
      <c r="EP123" s="1">
        <v>29.0146144314856</v>
      </c>
      <c r="EQ123" s="1">
        <v>18.810405958402</v>
      </c>
      <c r="ER123" s="1">
        <v>188.289925787388</v>
      </c>
      <c r="ES123" s="1">
        <v>361.966352437957</v>
      </c>
      <c r="ET123" s="1">
        <v>179.475527073405</v>
      </c>
      <c r="EU123" s="1">
        <v>132.903728909311</v>
      </c>
      <c r="EV123" s="1">
        <v>77.9661265196143</v>
      </c>
      <c r="EW123" s="1">
        <v>42.7962732225242</v>
      </c>
      <c r="EX123" s="1">
        <v>646.537960056394</v>
      </c>
      <c r="EY123" s="1">
        <v>33.2664067655394</v>
      </c>
      <c r="EZ123" s="1">
        <v>30.9302834623921</v>
      </c>
      <c r="FA123" s="1">
        <v>86.8387046683946</v>
      </c>
      <c r="FB123" s="1">
        <v>68.2373064718736</v>
      </c>
      <c r="FC123" s="1">
        <v>384.12825012207</v>
      </c>
      <c r="FD123" s="1">
        <v>250.808479124729</v>
      </c>
      <c r="FE123" s="1">
        <v>14.9562543734603</v>
      </c>
      <c r="FF123" s="1">
        <v>55.1575401395074</v>
      </c>
      <c r="FG123" s="1">
        <v>153.9408451643</v>
      </c>
      <c r="FH123" s="1">
        <v>36.1443479561497</v>
      </c>
      <c r="FI123" s="1">
        <v>174.417073098934</v>
      </c>
      <c r="FJ123" s="1">
        <v>53.4306792573227</v>
      </c>
      <c r="FK123" s="1">
        <v>13.369510415009</v>
      </c>
      <c r="FL123" s="1">
        <v>18.9258549492329</v>
      </c>
      <c r="FM123" s="1">
        <v>640.109910046119</v>
      </c>
      <c r="FN123" s="1">
        <v>116.261839646265</v>
      </c>
      <c r="FO123" s="1">
        <v>16.2658972455816</v>
      </c>
      <c r="FP123" s="1">
        <v>73.2680002212524</v>
      </c>
      <c r="FQ123" s="1">
        <v>58.3722190450472</v>
      </c>
      <c r="FR123" s="1">
        <v>45.8495480279226</v>
      </c>
      <c r="FS123" s="1">
        <v>73.5507103852978</v>
      </c>
      <c r="FT123" s="1">
        <v>146.922704012411</v>
      </c>
      <c r="FU123" s="1">
        <v>217.575021159597</v>
      </c>
      <c r="FV123" s="1">
        <v>735.301877612409</v>
      </c>
      <c r="FW123" s="1">
        <v>416.262572243963</v>
      </c>
      <c r="FX123" s="1">
        <v>222.197425333861</v>
      </c>
      <c r="FY123" s="1">
        <v>85.4991506675552</v>
      </c>
      <c r="FZ123" s="1">
        <v>32.0468411445391</v>
      </c>
      <c r="GA123" s="1">
        <v>90.9963015627262</v>
      </c>
      <c r="GB123" s="1">
        <v>461.624382921071</v>
      </c>
      <c r="GC123" s="1">
        <v>242.809592113616</v>
      </c>
      <c r="GD123" s="1">
        <v>71.7635638129622</v>
      </c>
      <c r="GE123" s="1">
        <v>284.801180569003</v>
      </c>
      <c r="GF123" s="1">
        <v>81.5561890287416</v>
      </c>
      <c r="GG123" s="1">
        <v>506.134427729874</v>
      </c>
      <c r="GH123" s="1">
        <v>383.058929787892</v>
      </c>
      <c r="GI123" s="1">
        <v>71.8436274891619</v>
      </c>
      <c r="GJ123" s="1">
        <v>83.3639858205183</v>
      </c>
      <c r="GK123" s="1">
        <v>66.2993323534728</v>
      </c>
      <c r="GL123" s="1">
        <v>112.595999717712</v>
      </c>
      <c r="GM123" s="1">
        <v>65.3539357233825</v>
      </c>
      <c r="GN123" s="1">
        <v>196.67094452581</v>
      </c>
      <c r="GO123" s="1">
        <v>75.6262571765437</v>
      </c>
      <c r="GP123" s="1">
        <v>55.9027498245239</v>
      </c>
      <c r="GQ123" s="1">
        <v>37.3924170536139</v>
      </c>
      <c r="GR123" s="1">
        <v>29.6891457320723</v>
      </c>
      <c r="GS123" s="1">
        <v>165.781751659817</v>
      </c>
      <c r="GT123" s="1">
        <v>123.765608345509</v>
      </c>
      <c r="GU123" s="1">
        <v>83.6484017607851</v>
      </c>
      <c r="GV123" s="1">
        <v>406.20850745342</v>
      </c>
      <c r="GW123" s="1">
        <v>322.685856915992</v>
      </c>
      <c r="GX123" s="1">
        <v>131.020514939254</v>
      </c>
      <c r="GY123" s="1">
        <v>84.946121859595</v>
      </c>
      <c r="GZ123" s="1">
        <v>55.5441821987911</v>
      </c>
      <c r="HA123" s="1">
        <v>55.0357889030333</v>
      </c>
      <c r="HB123" s="1">
        <v>31.7818520960764</v>
      </c>
      <c r="HC123" s="1">
        <v>575.203498840332</v>
      </c>
      <c r="HD123" s="1">
        <v>25.004467616266</v>
      </c>
      <c r="HE123" s="1">
        <v>102.209226699745</v>
      </c>
      <c r="HF123" s="1">
        <v>445.570612599996</v>
      </c>
      <c r="HG123" s="1">
        <v>51.9889727369832</v>
      </c>
      <c r="HH123" s="1">
        <v>249.347709618823</v>
      </c>
      <c r="HI123" s="1">
        <v>85.9820007336855</v>
      </c>
      <c r="HJ123" s="1">
        <v>77.2352674749344</v>
      </c>
      <c r="HK123" s="1">
        <v>183.321102702668</v>
      </c>
      <c r="HL123" s="1">
        <v>72.469404178495</v>
      </c>
      <c r="HM123" s="1">
        <v>25.6408650257956</v>
      </c>
      <c r="HN123" s="1">
        <v>68.4382492966117</v>
      </c>
      <c r="HO123" s="1">
        <v>85.2272790074987</v>
      </c>
      <c r="HP123" s="1">
        <v>112.180672066153</v>
      </c>
      <c r="HQ123" s="2">
        <v>1049.52649993896</v>
      </c>
      <c r="HR123" s="1">
        <v>57.9146333600544</v>
      </c>
      <c r="HS123" s="1">
        <v>119.624403769678</v>
      </c>
      <c r="HT123" s="1">
        <v>103.1507170322</v>
      </c>
      <c r="HU123" s="1">
        <v>57.7222396587034</v>
      </c>
      <c r="HV123" s="1">
        <v>164.012330106752</v>
      </c>
      <c r="HW123" s="1">
        <v>25.7109761778352</v>
      </c>
      <c r="HX123" s="1">
        <v>76.5920348110918</v>
      </c>
      <c r="HY123" s="1">
        <v>154.745367016609</v>
      </c>
      <c r="HZ123" s="1">
        <v>182.679595983821</v>
      </c>
      <c r="IA123" s="1">
        <v>515.144313176706</v>
      </c>
      <c r="IB123" s="1">
        <v>103.742674121127</v>
      </c>
      <c r="IC123" s="1">
        <v>127.319038129453</v>
      </c>
      <c r="ID123" s="1">
        <v>86.1329394565152</v>
      </c>
      <c r="IE123" s="1">
        <v>141.7944545591</v>
      </c>
      <c r="IF123" s="1">
        <v>74.1156720445329</v>
      </c>
      <c r="IG123" s="1">
        <v>66.1452996355309</v>
      </c>
      <c r="IH123" s="1">
        <v>138.197027769432</v>
      </c>
      <c r="II123" s="1">
        <v>25.3301078389559</v>
      </c>
      <c r="IJ123" s="1">
        <v>102.492202025075</v>
      </c>
      <c r="IK123" s="1">
        <v>271.143630522787</v>
      </c>
      <c r="IL123" s="1">
        <v>141.111036321685</v>
      </c>
      <c r="IM123" s="1">
        <v>215.812099798143</v>
      </c>
      <c r="IN123" s="1">
        <v>148.064941144292</v>
      </c>
      <c r="IO123" s="1">
        <v>956.900247192383</v>
      </c>
      <c r="IP123" s="1">
        <v>17.429284599461</v>
      </c>
      <c r="IQ123" s="1">
        <v>169.293035633539</v>
      </c>
      <c r="IR123" s="1">
        <v>271.013830099394</v>
      </c>
      <c r="IS123" s="1">
        <v>543.609504396459</v>
      </c>
      <c r="IT123" s="1">
        <v>143.991399044704</v>
      </c>
      <c r="IU123" s="1">
        <v>176.575368854618</v>
      </c>
      <c r="IV123" s="1">
        <v>92.4515417040984</v>
      </c>
      <c r="IW123" s="1">
        <v>62.9396028285692</v>
      </c>
      <c r="IX123" s="1">
        <v>311.670078288604</v>
      </c>
      <c r="IY123" s="1">
        <v>123.306529496751</v>
      </c>
      <c r="IZ123" s="1">
        <v>47.413883127245</v>
      </c>
      <c r="JA123" s="1">
        <v>268.205559848401</v>
      </c>
      <c r="JB123" s="1">
        <v>65.2776340390462</v>
      </c>
      <c r="JC123" s="1">
        <v>138.583497788453</v>
      </c>
      <c r="JD123" s="1">
        <v>432.382951867549</v>
      </c>
      <c r="JE123" s="1">
        <v>68.4373034308008</v>
      </c>
      <c r="JF123" s="1">
        <v>70.2090878518181</v>
      </c>
      <c r="JG123" s="1">
        <v>85.3986764101709</v>
      </c>
      <c r="JH123" s="1">
        <v>242.8572761655</v>
      </c>
      <c r="JI123" s="1">
        <v>85.8537371943981</v>
      </c>
      <c r="JJ123" s="1">
        <v>343.112182466647</v>
      </c>
      <c r="JK123" s="1">
        <v>78.0680982287114</v>
      </c>
      <c r="JL123" s="1">
        <v>16.1594385258473</v>
      </c>
      <c r="JM123" s="1">
        <v>59.995246271339</v>
      </c>
      <c r="JN123" s="1">
        <v>140.98640404286</v>
      </c>
      <c r="JO123" s="1">
        <v>143.93537957233</v>
      </c>
      <c r="JP123" s="1">
        <v>97.0390255789404</v>
      </c>
      <c r="JQ123" s="1">
        <v>552.489259023189</v>
      </c>
      <c r="JR123" s="1">
        <v>42.9599395721288</v>
      </c>
      <c r="JS123" s="1">
        <v>104.600903269453</v>
      </c>
      <c r="JT123" s="1">
        <v>213.149921044435</v>
      </c>
      <c r="JU123" s="1">
        <v>52.3438313929205</v>
      </c>
      <c r="JV123" s="1">
        <v>158.148635761361</v>
      </c>
      <c r="JW123" s="1">
        <v>86.3267480763318</v>
      </c>
      <c r="JX123" s="1">
        <v>507.935603141098</v>
      </c>
      <c r="JY123" s="1">
        <v>244.739537352654</v>
      </c>
      <c r="JZ123" s="1">
        <v>140.283008440717</v>
      </c>
      <c r="KA123" s="1">
        <v>39.0134182658248</v>
      </c>
      <c r="KB123" s="1">
        <v>277.055314410211</v>
      </c>
      <c r="KC123" s="1">
        <v>137.498497526856</v>
      </c>
      <c r="KD123" s="1">
        <v>244.193271989596</v>
      </c>
      <c r="KE123" s="1">
        <v>196.42525062561</v>
      </c>
      <c r="KF123" s="1">
        <v>424.31900100708</v>
      </c>
      <c r="KG123" s="1">
        <v>42.9136784202123</v>
      </c>
      <c r="KH123" s="1">
        <v>38.039524456113</v>
      </c>
      <c r="KI123" s="1">
        <v>325.281499481201</v>
      </c>
      <c r="KJ123" s="1">
        <v>20.490322779191</v>
      </c>
      <c r="KK123" s="1">
        <v>56.6650002479553</v>
      </c>
      <c r="KL123" s="1">
        <v>75.5907142853049</v>
      </c>
      <c r="KM123" s="1">
        <v>88.3309104181268</v>
      </c>
      <c r="KN123" s="1">
        <v>49.8787490323172</v>
      </c>
      <c r="KO123" s="1">
        <v>194.924561376937</v>
      </c>
      <c r="KP123" s="1">
        <v>33.0165350586978</v>
      </c>
      <c r="KQ123" s="1">
        <v>56.7528340681426</v>
      </c>
      <c r="KR123" s="1">
        <v>32.2320618342205</v>
      </c>
      <c r="KS123" s="1">
        <v>101.674304438917</v>
      </c>
      <c r="KT123" s="1">
        <v>56.5058770830198</v>
      </c>
      <c r="KU123" s="1">
        <v>100.296769017972</v>
      </c>
      <c r="KV123" s="1">
        <v>121.171756732753</v>
      </c>
      <c r="KW123" s="1">
        <v>130.729628707406</v>
      </c>
      <c r="KX123" s="1">
        <v>124.397674572879</v>
      </c>
      <c r="KY123" s="1">
        <v>190.512201730705</v>
      </c>
      <c r="KZ123" s="1">
        <v>45.3194633865856</v>
      </c>
      <c r="LA123" s="1">
        <v>47.6907270961733</v>
      </c>
      <c r="LB123" s="1">
        <v>78.1532832347367</v>
      </c>
      <c r="LC123" s="1">
        <v>15.8873147733397</v>
      </c>
      <c r="LD123" s="1">
        <v>32.6605243585591</v>
      </c>
      <c r="LE123" s="1">
        <v>102.121038861484</v>
      </c>
      <c r="LF123" s="1">
        <v>38.3953736472669</v>
      </c>
      <c r="LG123" s="1">
        <v>34.744684164584</v>
      </c>
      <c r="LH123" s="1">
        <v>25.4614967813076</v>
      </c>
      <c r="LI123" s="1">
        <v>7.41789726665174</v>
      </c>
      <c r="LJ123" s="1">
        <v>146.215748977661</v>
      </c>
      <c r="LK123" s="1">
        <v>222.577882101808</v>
      </c>
      <c r="LL123" s="1">
        <v>25.2589180154942</v>
      </c>
      <c r="LM123" s="1">
        <v>128.71273969827</v>
      </c>
      <c r="LN123" s="1">
        <v>497.416310096122</v>
      </c>
      <c r="LO123" s="1">
        <v>124.517142591048</v>
      </c>
      <c r="LP123" s="1">
        <v>467.856936738934</v>
      </c>
      <c r="LQ123" s="1">
        <v>59.9959002191276</v>
      </c>
      <c r="LR123" s="1">
        <v>9.5940000295639</v>
      </c>
      <c r="LS123" s="1">
        <v>20.4366218202241</v>
      </c>
      <c r="LT123" s="1">
        <v>11.7393337826942</v>
      </c>
      <c r="LU123" s="1">
        <v>24.144589904272</v>
      </c>
      <c r="LV123" s="1">
        <v>17.1486481179769</v>
      </c>
      <c r="LW123" s="1">
        <v>30.3761079376292</v>
      </c>
      <c r="LX123" s="1">
        <v>47.1197488589548</v>
      </c>
      <c r="LZ123" s="1">
        <v>532.251649407489</v>
      </c>
      <c r="MA123" s="1">
        <v>41.0892377308438</v>
      </c>
      <c r="MB123" s="1">
        <v>16.9391447769138</v>
      </c>
      <c r="MC123" s="1">
        <v>19.8541998946934</v>
      </c>
      <c r="MD123" s="1">
        <v>6.97200002212866</v>
      </c>
      <c r="ME123" s="1">
        <v>11.9260863050389</v>
      </c>
      <c r="MF123" s="1">
        <v>16.4763372341464</v>
      </c>
      <c r="MG123" s="1">
        <v>46.2189931266769</v>
      </c>
      <c r="MH123" s="1">
        <v>24.5026947670505</v>
      </c>
      <c r="MI123" s="1">
        <v>1.50474998950958</v>
      </c>
      <c r="MJ123" s="1">
        <v>8.17825008630752</v>
      </c>
      <c r="MK123" s="1">
        <v>35.3871035252075</v>
      </c>
      <c r="ML123" s="1">
        <v>18.9438369538603</v>
      </c>
      <c r="MM123" s="1">
        <v>37.0068950255907</v>
      </c>
    </row>
    <row r="124">
      <c r="A124" s="1">
        <v>2024.0</v>
      </c>
      <c r="B124" s="1">
        <v>3.0</v>
      </c>
      <c r="C124" s="1">
        <v>172.119954244192</v>
      </c>
      <c r="D124" s="1">
        <v>172.908118173774</v>
      </c>
      <c r="E124" s="1">
        <v>113.769719820516</v>
      </c>
      <c r="F124" s="1">
        <v>363.226018838547</v>
      </c>
      <c r="G124" s="1">
        <v>535.212247467041</v>
      </c>
      <c r="H124" s="1">
        <v>191.853700348278</v>
      </c>
      <c r="I124" s="1">
        <v>56.8404074213776</v>
      </c>
      <c r="J124" s="1">
        <v>241.328825187562</v>
      </c>
      <c r="K124" s="1">
        <v>258.743500518799</v>
      </c>
      <c r="L124" s="1">
        <v>70.2431903085074</v>
      </c>
      <c r="M124" s="1">
        <v>81.1722080408031</v>
      </c>
      <c r="N124" s="1">
        <v>15.5311661138785</v>
      </c>
      <c r="O124" s="1">
        <v>82.1299276164868</v>
      </c>
      <c r="P124" s="1">
        <v>74.1995700879102</v>
      </c>
      <c r="Q124" s="1">
        <v>178.489712682668</v>
      </c>
      <c r="R124" s="1">
        <v>109.505249977112</v>
      </c>
      <c r="S124" s="1">
        <v>159.094469123179</v>
      </c>
      <c r="T124" s="1">
        <v>130.511765026805</v>
      </c>
      <c r="U124" s="1">
        <v>204.966964317256</v>
      </c>
      <c r="V124" s="1">
        <v>181.017934921819</v>
      </c>
      <c r="W124" s="1">
        <v>270.64231635658</v>
      </c>
      <c r="X124" s="1">
        <v>417.030246847593</v>
      </c>
      <c r="Y124" s="1">
        <v>193.472763520591</v>
      </c>
      <c r="Z124" s="1">
        <v>176.86549949646</v>
      </c>
      <c r="AA124" s="1">
        <v>319.639171918825</v>
      </c>
      <c r="AB124" s="1">
        <v>31.0198277192482</v>
      </c>
      <c r="AC124" s="1">
        <v>235.329948860798</v>
      </c>
      <c r="AD124" s="1">
        <v>55.4512509526835</v>
      </c>
      <c r="AE124" s="1">
        <v>78.5749994277954</v>
      </c>
      <c r="AF124" s="1">
        <v>177.641515125075</v>
      </c>
      <c r="AG124" s="1">
        <v>214.118117358432</v>
      </c>
      <c r="AH124" s="1">
        <v>220.417311156745</v>
      </c>
      <c r="AI124" s="2">
        <v>3127.01849365234</v>
      </c>
      <c r="AJ124" s="1">
        <v>190.969750595093</v>
      </c>
      <c r="AK124" s="1">
        <v>35.4452604070038</v>
      </c>
      <c r="AL124" s="1">
        <v>41.4218169101406</v>
      </c>
      <c r="AM124" s="1">
        <v>75.8684224022017</v>
      </c>
      <c r="AN124" s="1">
        <v>235.916585318661</v>
      </c>
      <c r="AO124" s="1">
        <v>26.0891848190584</v>
      </c>
      <c r="AP124" s="1">
        <v>53.393112682661</v>
      </c>
      <c r="AQ124" s="1">
        <v>220.160999679565</v>
      </c>
      <c r="AR124" s="1">
        <v>54.32268669809</v>
      </c>
      <c r="AS124" s="2">
        <v>3506.00276731321</v>
      </c>
      <c r="AT124" s="1">
        <v>807.893488308264</v>
      </c>
      <c r="AU124" s="1">
        <v>50.0452886121884</v>
      </c>
      <c r="AV124" s="1">
        <v>408.520498657227</v>
      </c>
      <c r="AW124" s="1">
        <v>67.3005002975464</v>
      </c>
      <c r="AX124" s="1">
        <v>32.1423530187933</v>
      </c>
      <c r="AY124" s="1">
        <v>60.3074977105527</v>
      </c>
      <c r="AZ124" s="1">
        <v>57.0728588633413</v>
      </c>
      <c r="BA124" s="1">
        <v>27.0995608732025</v>
      </c>
      <c r="BB124" s="1">
        <v>110.387135263487</v>
      </c>
      <c r="BC124" s="1">
        <v>341.962237732776</v>
      </c>
      <c r="BD124" s="1">
        <v>251.759681809219</v>
      </c>
      <c r="BE124" s="1">
        <v>94.2817502975464</v>
      </c>
      <c r="BF124" s="1">
        <v>102.317031793158</v>
      </c>
      <c r="BG124" s="1">
        <v>16.4360001564026</v>
      </c>
      <c r="BH124" s="1">
        <v>82.1201727854064</v>
      </c>
      <c r="BI124" s="1">
        <v>72.3788550287177</v>
      </c>
      <c r="BJ124" s="1">
        <v>343.435147107678</v>
      </c>
      <c r="BK124" s="1">
        <v>115.518491633073</v>
      </c>
      <c r="BL124" s="1">
        <v>86.3868343679318</v>
      </c>
      <c r="BM124" s="1">
        <v>148.393383467353</v>
      </c>
      <c r="BN124" s="1">
        <v>41.4494516578567</v>
      </c>
      <c r="BO124" s="1">
        <v>208.135119422278</v>
      </c>
      <c r="BP124" s="1">
        <v>55.805380153656</v>
      </c>
      <c r="BQ124" s="1">
        <v>273.636268462818</v>
      </c>
      <c r="BR124" s="1">
        <v>57.6819629954372</v>
      </c>
      <c r="BS124" s="1">
        <v>27.4143646275387</v>
      </c>
      <c r="BT124" s="1">
        <v>137.53681426098</v>
      </c>
      <c r="BU124" s="1">
        <v>116.34749407873</v>
      </c>
      <c r="BV124" s="1">
        <v>737.220215513014</v>
      </c>
      <c r="BW124" s="1">
        <v>41.7164905223305</v>
      </c>
      <c r="BX124" s="1">
        <v>303.418948985396</v>
      </c>
      <c r="BY124" s="1">
        <v>47.9557825732331</v>
      </c>
      <c r="BZ124" s="1">
        <v>37.1645504841734</v>
      </c>
      <c r="CA124" s="1">
        <v>156.824827561633</v>
      </c>
      <c r="CB124" s="1">
        <v>74.7017852506993</v>
      </c>
      <c r="CC124" s="1">
        <v>73.1795948584043</v>
      </c>
      <c r="CD124" s="1">
        <v>148.731305587104</v>
      </c>
      <c r="CE124" s="1">
        <v>45.9831417426431</v>
      </c>
      <c r="CF124" s="1">
        <v>43.4277582002492</v>
      </c>
      <c r="CG124" s="1">
        <v>377.783132072705</v>
      </c>
      <c r="CH124" s="1">
        <v>121.505529114982</v>
      </c>
      <c r="CI124" s="1">
        <v>150.857211706969</v>
      </c>
      <c r="CJ124" s="1">
        <v>125.401329653804</v>
      </c>
      <c r="CK124" s="1">
        <v>154.663609218413</v>
      </c>
      <c r="CL124" s="1">
        <v>251.581748603331</v>
      </c>
      <c r="CM124" s="1">
        <v>113.31703150231</v>
      </c>
      <c r="CN124" s="1">
        <v>136.246249961853</v>
      </c>
      <c r="CO124" s="1">
        <v>172.073891577502</v>
      </c>
      <c r="CP124" s="1">
        <v>164.637303629427</v>
      </c>
      <c r="CQ124" s="1">
        <v>106.836543008054</v>
      </c>
      <c r="CR124" s="1">
        <v>91.8496243894843</v>
      </c>
      <c r="CS124" s="1">
        <v>135.053499603272</v>
      </c>
      <c r="CT124" s="1">
        <v>45.8504162783719</v>
      </c>
      <c r="CU124" s="1">
        <v>134.064440644076</v>
      </c>
      <c r="CV124" s="1">
        <v>50.3190836205096</v>
      </c>
      <c r="CW124" s="1">
        <v>224.46589159638</v>
      </c>
      <c r="CX124" s="1">
        <v>86.9657922109651</v>
      </c>
      <c r="CY124" s="1">
        <v>262.623797608024</v>
      </c>
      <c r="CZ124" s="1">
        <v>66.1264677674893</v>
      </c>
      <c r="DA124" s="1">
        <v>145.441743721769</v>
      </c>
      <c r="DB124" s="1">
        <v>89.9715076598586</v>
      </c>
      <c r="DC124" s="1">
        <v>109.320805580448</v>
      </c>
      <c r="DD124" s="1">
        <v>118.708226650571</v>
      </c>
      <c r="DE124" s="1">
        <v>60.2282831148667</v>
      </c>
      <c r="DF124" s="1">
        <v>56.7722553671529</v>
      </c>
      <c r="DG124" s="1">
        <v>299.668013694727</v>
      </c>
      <c r="DH124" s="1">
        <v>49.5713045654684</v>
      </c>
      <c r="DI124" s="1">
        <v>91.7450004577637</v>
      </c>
      <c r="DJ124" s="1">
        <v>35.603591155905</v>
      </c>
      <c r="DK124" s="1">
        <v>118.873066902203</v>
      </c>
      <c r="DL124" s="1">
        <v>135.856749343872</v>
      </c>
      <c r="DM124" s="1">
        <v>11.9982919489056</v>
      </c>
      <c r="DN124" s="1">
        <v>74.5832375941089</v>
      </c>
      <c r="DO124" s="1">
        <v>41.9780262781154</v>
      </c>
      <c r="DP124" s="1">
        <v>256.475132369253</v>
      </c>
      <c r="DQ124" s="1">
        <v>36.7696481126347</v>
      </c>
      <c r="DR124" s="1">
        <v>190.490999984741</v>
      </c>
      <c r="DS124" s="1">
        <v>69.2108523436678</v>
      </c>
      <c r="DT124" s="1">
        <v>34.7883917554814</v>
      </c>
      <c r="DU124" s="1">
        <v>60.3075723913225</v>
      </c>
      <c r="DV124" s="1">
        <v>29.4913257475542</v>
      </c>
      <c r="DW124" s="1">
        <v>271.305742269599</v>
      </c>
      <c r="DX124" s="1">
        <v>133.853264659687</v>
      </c>
      <c r="DY124" s="1">
        <v>71.0248137830422</v>
      </c>
      <c r="DZ124" s="1">
        <v>64.5318835315056</v>
      </c>
      <c r="EA124" s="1">
        <v>32.0407232767647</v>
      </c>
      <c r="EB124" s="1">
        <v>41.0740046778558</v>
      </c>
      <c r="EC124" s="1">
        <v>141.896611633552</v>
      </c>
      <c r="ED124" s="1">
        <v>149.562957361479</v>
      </c>
      <c r="EE124" s="1">
        <v>142.710629056051</v>
      </c>
      <c r="EF124" s="1">
        <v>388.762955476282</v>
      </c>
      <c r="EG124" s="1">
        <v>989.818756782999</v>
      </c>
      <c r="EH124" s="1">
        <v>36.603636777345</v>
      </c>
      <c r="EI124" s="1">
        <v>51.4598621621629</v>
      </c>
      <c r="EJ124" s="1">
        <v>12.8512248988338</v>
      </c>
      <c r="EK124" s="1">
        <v>372.766987706971</v>
      </c>
      <c r="EL124" s="1">
        <v>146.790226303237</v>
      </c>
      <c r="EM124" s="1">
        <v>97.5285564652636</v>
      </c>
      <c r="EN124" s="1">
        <v>196.9636265153</v>
      </c>
      <c r="EO124" s="1">
        <v>29.2651428316394</v>
      </c>
      <c r="EP124" s="1">
        <v>33.0229745712017</v>
      </c>
      <c r="EQ124" s="1">
        <v>19.8173718377884</v>
      </c>
      <c r="ER124" s="1">
        <v>190.163692584826</v>
      </c>
      <c r="ES124" s="1">
        <v>342.533945008502</v>
      </c>
      <c r="ET124" s="1">
        <v>187.493756969433</v>
      </c>
      <c r="EU124" s="1">
        <v>135.616699068594</v>
      </c>
      <c r="EV124" s="1">
        <v>79.7030927630766</v>
      </c>
      <c r="EW124" s="1">
        <v>43.0427667694719</v>
      </c>
      <c r="EX124" s="1">
        <v>644.00647856677</v>
      </c>
      <c r="EY124" s="1">
        <v>36.1823857302916</v>
      </c>
      <c r="EZ124" s="1">
        <v>31.3903651331405</v>
      </c>
      <c r="FA124" s="1">
        <v>92.0114776543644</v>
      </c>
      <c r="FB124" s="1">
        <v>77.8721985272427</v>
      </c>
      <c r="FC124" s="1">
        <v>392.353499603272</v>
      </c>
      <c r="FD124" s="1">
        <v>258.38543641451</v>
      </c>
      <c r="FE124" s="1">
        <v>15.1745053321827</v>
      </c>
      <c r="FF124" s="1">
        <v>61.394582272196</v>
      </c>
      <c r="FG124" s="1">
        <v>154.829158491117</v>
      </c>
      <c r="FH124" s="1">
        <v>36.3732166365173</v>
      </c>
      <c r="FI124" s="1">
        <v>187.500242973635</v>
      </c>
      <c r="FJ124" s="1">
        <v>53.3944748066145</v>
      </c>
      <c r="FK124" s="1">
        <v>14.3412341710555</v>
      </c>
      <c r="FL124" s="1">
        <v>18.6461601982765</v>
      </c>
      <c r="FM124" s="1">
        <v>695.610535965024</v>
      </c>
      <c r="FN124" s="1">
        <v>121.861387938636</v>
      </c>
      <c r="FO124" s="1">
        <v>17.1406971810729</v>
      </c>
      <c r="FP124" s="1">
        <v>82.4595008850098</v>
      </c>
      <c r="FQ124" s="1">
        <v>58.6803634997886</v>
      </c>
      <c r="FR124" s="1">
        <v>53.8249446264532</v>
      </c>
      <c r="FS124" s="1">
        <v>76.064165178008</v>
      </c>
      <c r="FT124" s="1">
        <v>155.99666074003</v>
      </c>
      <c r="FU124" s="1">
        <v>212.502286096681</v>
      </c>
      <c r="FV124" s="1">
        <v>766.000396795269</v>
      </c>
      <c r="FW124" s="1">
        <v>429.872196611925</v>
      </c>
      <c r="FX124" s="1">
        <v>242.77844506188</v>
      </c>
      <c r="FY124" s="1">
        <v>92.616912374231</v>
      </c>
      <c r="FZ124" s="1">
        <v>30.0430514258316</v>
      </c>
      <c r="GA124" s="1">
        <v>96.4150235438188</v>
      </c>
      <c r="GB124" s="1">
        <v>473.814616926116</v>
      </c>
      <c r="GC124" s="1">
        <v>248.484901489134</v>
      </c>
      <c r="GD124" s="1">
        <v>75.4049387356814</v>
      </c>
      <c r="GE124" s="1">
        <v>280.854802912775</v>
      </c>
      <c r="GF124" s="1">
        <v>87.1702088382966</v>
      </c>
      <c r="GG124" s="1">
        <v>528.882089442823</v>
      </c>
      <c r="GH124" s="1">
        <v>385.319449608781</v>
      </c>
      <c r="GI124" s="1">
        <v>69.6229475808476</v>
      </c>
      <c r="GJ124" s="1">
        <v>82.6483418163011</v>
      </c>
      <c r="GK124" s="1">
        <v>70.3992532769993</v>
      </c>
      <c r="GL124" s="1">
        <v>122.068500328064</v>
      </c>
      <c r="GM124" s="1">
        <v>68.4061201525914</v>
      </c>
      <c r="GN124" s="1">
        <v>202.759487451841</v>
      </c>
      <c r="GO124" s="1">
        <v>82.456760130028</v>
      </c>
      <c r="GP124" s="1">
        <v>59.5427499771118</v>
      </c>
      <c r="GQ124" s="1">
        <v>39.6789785668781</v>
      </c>
      <c r="GR124" s="1">
        <v>30.9364632492004</v>
      </c>
      <c r="GS124" s="1">
        <v>185.150289311935</v>
      </c>
      <c r="GT124" s="1">
        <v>121.332199023086</v>
      </c>
      <c r="GU124" s="1">
        <v>86.9344967944458</v>
      </c>
      <c r="GV124" s="1">
        <v>414.431124667878</v>
      </c>
      <c r="GW124" s="1">
        <v>339.288781166484</v>
      </c>
      <c r="GX124" s="1">
        <v>138.89761451875</v>
      </c>
      <c r="GY124" s="1">
        <v>100.820537556623</v>
      </c>
      <c r="GZ124" s="1">
        <v>59.2100082342928</v>
      </c>
      <c r="HA124" s="1">
        <v>58.1279287377798</v>
      </c>
      <c r="HB124" s="1">
        <v>33.4174570673703</v>
      </c>
      <c r="HC124" s="1">
        <v>614.570756530762</v>
      </c>
      <c r="HD124" s="1">
        <v>26.170154286916</v>
      </c>
      <c r="HE124" s="1">
        <v>97.1056560636722</v>
      </c>
      <c r="HF124" s="1">
        <v>458.014851480927</v>
      </c>
      <c r="HG124" s="1">
        <v>62.3415229566985</v>
      </c>
      <c r="HH124" s="1">
        <v>252.0854126823</v>
      </c>
      <c r="HI124" s="1">
        <v>102.117230721214</v>
      </c>
      <c r="HJ124" s="1">
        <v>81.3497180221872</v>
      </c>
      <c r="HK124" s="1">
        <v>187.047051975784</v>
      </c>
      <c r="HL124" s="1">
        <v>89.3994340046398</v>
      </c>
      <c r="HM124" s="1">
        <v>25.9603246463071</v>
      </c>
      <c r="HN124" s="1">
        <v>75.2714463764165</v>
      </c>
      <c r="HO124" s="1">
        <v>90.5182329241582</v>
      </c>
      <c r="HP124" s="1">
        <v>120.920529224705</v>
      </c>
      <c r="HQ124" s="2">
        <v>1113.69224853516</v>
      </c>
      <c r="HR124" s="1">
        <v>61.6789592946589</v>
      </c>
      <c r="HS124" s="1">
        <v>118.672217481306</v>
      </c>
      <c r="HT124" s="1">
        <v>114.000270972419</v>
      </c>
      <c r="HU124" s="1">
        <v>62.9024110444273</v>
      </c>
      <c r="HV124" s="1">
        <v>163.912172739735</v>
      </c>
      <c r="HW124" s="1">
        <v>25.8250745906186</v>
      </c>
      <c r="HX124" s="1">
        <v>79.7709707021852</v>
      </c>
      <c r="HY124" s="1">
        <v>157.112951841165</v>
      </c>
      <c r="HZ124" s="1">
        <v>196.219189537304</v>
      </c>
      <c r="IA124" s="1">
        <v>537.635674095828</v>
      </c>
      <c r="IB124" s="1">
        <v>112.484814093207</v>
      </c>
      <c r="IC124" s="1">
        <v>127.276242132053</v>
      </c>
      <c r="ID124" s="1">
        <v>88.4950966009466</v>
      </c>
      <c r="IE124" s="1">
        <v>147.222070594507</v>
      </c>
      <c r="IF124" s="1">
        <v>80.570698243122</v>
      </c>
      <c r="IG124" s="1">
        <v>69.2023891699155</v>
      </c>
      <c r="IH124" s="1">
        <v>138.835066195909</v>
      </c>
      <c r="II124" s="1">
        <v>26.2010061288757</v>
      </c>
      <c r="IJ124" s="1">
        <v>108.960933796115</v>
      </c>
      <c r="IK124" s="1">
        <v>274.228465731094</v>
      </c>
      <c r="IL124" s="1">
        <v>149.479524023373</v>
      </c>
      <c r="IM124" s="1">
        <v>246.720941062389</v>
      </c>
      <c r="IN124" s="1">
        <v>165.864387519317</v>
      </c>
      <c r="IO124" s="1">
        <v>967.521746826172</v>
      </c>
      <c r="IP124" s="1">
        <v>18.9279347666812</v>
      </c>
      <c r="IQ124" s="1">
        <v>180.003486770655</v>
      </c>
      <c r="IR124" s="1">
        <v>281.898448414311</v>
      </c>
      <c r="IS124" s="1">
        <v>547.112693430171</v>
      </c>
      <c r="IT124" s="1">
        <v>145.415645334476</v>
      </c>
      <c r="IU124" s="1">
        <v>184.616339150665</v>
      </c>
      <c r="IV124" s="1">
        <v>89.7958804556813</v>
      </c>
      <c r="IW124" s="1">
        <v>67.961819148289</v>
      </c>
      <c r="IX124" s="1">
        <v>337.738700720197</v>
      </c>
      <c r="IY124" s="1">
        <v>119.133490332223</v>
      </c>
      <c r="IZ124" s="1">
        <v>51.4320104582004</v>
      </c>
      <c r="JA124" s="1">
        <v>284.721834246117</v>
      </c>
      <c r="JB124" s="1">
        <v>67.6155297713705</v>
      </c>
      <c r="JC124" s="1">
        <v>145.877127878637</v>
      </c>
      <c r="JD124" s="1">
        <v>422.558997113212</v>
      </c>
      <c r="JE124" s="1">
        <v>68.5832555884305</v>
      </c>
      <c r="JF124" s="1">
        <v>71.2971813525944</v>
      </c>
      <c r="JG124" s="1">
        <v>89.1616837777014</v>
      </c>
      <c r="JH124" s="1">
        <v>258.685469034121</v>
      </c>
      <c r="JI124" s="1">
        <v>89.2405580548906</v>
      </c>
      <c r="JJ124" s="1">
        <v>351.757863575189</v>
      </c>
      <c r="JK124" s="1">
        <v>78.4338190309473</v>
      </c>
      <c r="JL124" s="1">
        <v>16.2144878797219</v>
      </c>
      <c r="JM124" s="1">
        <v>64.1464376202752</v>
      </c>
      <c r="JN124" s="1">
        <v>140.655104549752</v>
      </c>
      <c r="JO124" s="1">
        <v>164.376894461954</v>
      </c>
      <c r="JP124" s="1">
        <v>97.0762292489985</v>
      </c>
      <c r="JQ124" s="1">
        <v>583.252085305927</v>
      </c>
      <c r="JR124" s="1">
        <v>45.9440791732564</v>
      </c>
      <c r="JS124" s="1">
        <v>112.859331416896</v>
      </c>
      <c r="JT124" s="1">
        <v>219.158526208157</v>
      </c>
      <c r="JU124" s="1">
        <v>54.6553218393581</v>
      </c>
      <c r="JV124" s="1">
        <v>168.351599014808</v>
      </c>
      <c r="JW124" s="1">
        <v>92.7805630193776</v>
      </c>
      <c r="JX124" s="1">
        <v>481.089182556512</v>
      </c>
      <c r="JY124" s="1">
        <v>243.726952366298</v>
      </c>
      <c r="JZ124" s="1">
        <v>147.244586143804</v>
      </c>
      <c r="KA124" s="1">
        <v>41.2958081411</v>
      </c>
      <c r="KB124" s="1">
        <v>281.481361484002</v>
      </c>
      <c r="KC124" s="1">
        <v>155.066656063103</v>
      </c>
      <c r="KD124" s="1">
        <v>268.355307922611</v>
      </c>
      <c r="KE124" s="1">
        <v>190.923749923706</v>
      </c>
      <c r="KF124" s="1">
        <v>415.906751251221</v>
      </c>
      <c r="KG124" s="1">
        <v>41.974765738692</v>
      </c>
      <c r="KH124" s="1">
        <v>37.7001912102808</v>
      </c>
      <c r="KI124" s="1">
        <v>348.606750488281</v>
      </c>
      <c r="KJ124" s="1">
        <v>19.5462948610027</v>
      </c>
      <c r="KK124" s="1">
        <v>63.4175005912781</v>
      </c>
      <c r="KL124" s="1">
        <v>78.3585176235521</v>
      </c>
      <c r="KM124" s="1">
        <v>90.8912254648627</v>
      </c>
      <c r="KN124" s="1">
        <v>55.9482792958569</v>
      </c>
      <c r="KO124" s="1">
        <v>207.43213648367</v>
      </c>
      <c r="KP124" s="1">
        <v>35.9903254813992</v>
      </c>
      <c r="KQ124" s="1">
        <v>59.9452359933535</v>
      </c>
      <c r="KR124" s="1">
        <v>34.1946987259258</v>
      </c>
      <c r="KS124" s="1">
        <v>99.8565195472032</v>
      </c>
      <c r="KT124" s="1">
        <v>49.9863760144368</v>
      </c>
      <c r="KU124" s="1">
        <v>107.777336696923</v>
      </c>
      <c r="KV124" s="1">
        <v>126.836427005443</v>
      </c>
      <c r="KW124" s="1">
        <v>135.746710041815</v>
      </c>
      <c r="KX124" s="1">
        <v>125.862550175039</v>
      </c>
      <c r="KY124" s="1">
        <v>175.137673164809</v>
      </c>
      <c r="KZ124" s="1">
        <v>48.8201140858016</v>
      </c>
      <c r="LA124" s="1">
        <v>49.1889628381649</v>
      </c>
      <c r="LB124" s="1">
        <v>77.7982242986121</v>
      </c>
      <c r="LC124" s="1">
        <v>14.9231156864112</v>
      </c>
      <c r="LD124" s="1">
        <v>32.4340295421085</v>
      </c>
      <c r="LE124" s="1">
        <v>103.532779278781</v>
      </c>
      <c r="LF124" s="1">
        <v>39.8146299542369</v>
      </c>
      <c r="LG124" s="1">
        <v>35.2968683510757</v>
      </c>
      <c r="LH124" s="1">
        <v>26.4496945670753</v>
      </c>
      <c r="LI124" s="1">
        <v>7.48441765949261</v>
      </c>
      <c r="LJ124" s="1">
        <v>152.945501327515</v>
      </c>
      <c r="LK124" s="1">
        <v>232.186843231724</v>
      </c>
      <c r="LL124" s="1">
        <v>26.1007342964908</v>
      </c>
      <c r="LM124" s="1">
        <v>134.76706309756</v>
      </c>
      <c r="LN124" s="1">
        <v>503.67947516291</v>
      </c>
      <c r="LO124" s="1">
        <v>130.372204700014</v>
      </c>
      <c r="LP124" s="1">
        <v>497.097500572486</v>
      </c>
      <c r="LQ124" s="1">
        <v>64.6744537516345</v>
      </c>
      <c r="LR124" s="1">
        <v>8.60025000572205</v>
      </c>
      <c r="LS124" s="1">
        <v>19.0063469001579</v>
      </c>
      <c r="LT124" s="1">
        <v>12.7959689328191</v>
      </c>
      <c r="LU124" s="1">
        <v>26.0962029887132</v>
      </c>
      <c r="LV124" s="1">
        <v>18.0598490139303</v>
      </c>
      <c r="LW124" s="1">
        <v>29.3033315515001</v>
      </c>
      <c r="LX124" s="1">
        <v>50.2181489209017</v>
      </c>
      <c r="LZ124" s="1">
        <v>600.839103300215</v>
      </c>
      <c r="MA124" s="1">
        <v>43.5506400511016</v>
      </c>
      <c r="MB124" s="1">
        <v>15.883492969042</v>
      </c>
      <c r="MC124" s="1">
        <v>23.5060998623637</v>
      </c>
      <c r="MD124" s="1">
        <v>7.19133335563896</v>
      </c>
      <c r="ME124" s="1">
        <v>11.6336724136499</v>
      </c>
      <c r="MF124" s="1">
        <v>16.3941028217008</v>
      </c>
      <c r="MG124" s="1">
        <v>47.2403046813725</v>
      </c>
      <c r="MH124" s="1">
        <v>24.2482768828785</v>
      </c>
      <c r="MI124" s="1">
        <v>1.66400001347065</v>
      </c>
      <c r="MJ124" s="1">
        <v>7.81899996995926</v>
      </c>
      <c r="MK124" s="1">
        <v>39.9845394492868</v>
      </c>
      <c r="ML124" s="1">
        <v>18.1078942977944</v>
      </c>
      <c r="MM124" s="1">
        <v>39.0391378785985</v>
      </c>
    </row>
    <row r="125">
      <c r="A125" s="1">
        <v>2024.0</v>
      </c>
      <c r="B125" s="1">
        <v>4.0</v>
      </c>
      <c r="C125" s="1">
        <v>169.021372230982</v>
      </c>
      <c r="D125" s="1">
        <v>163.177126202806</v>
      </c>
      <c r="E125" s="1">
        <v>107.203948315199</v>
      </c>
      <c r="F125" s="1">
        <v>318.067831633236</v>
      </c>
      <c r="G125" s="1">
        <v>480.719089854847</v>
      </c>
      <c r="H125" s="1">
        <v>192.429418446231</v>
      </c>
      <c r="I125" s="1">
        <v>60.3518959092254</v>
      </c>
      <c r="J125" s="1">
        <v>241.31920398701</v>
      </c>
      <c r="K125" s="1">
        <v>230.878408605402</v>
      </c>
      <c r="L125" s="1">
        <v>71.3368140408351</v>
      </c>
      <c r="M125" s="1">
        <v>81.7193767178505</v>
      </c>
      <c r="N125" s="1">
        <v>16.8121923316567</v>
      </c>
      <c r="O125" s="1">
        <v>81.9734767739571</v>
      </c>
      <c r="P125" s="1">
        <v>74.128169487678</v>
      </c>
      <c r="Q125" s="1">
        <v>175.027581550479</v>
      </c>
      <c r="R125" s="1">
        <v>103.755000374534</v>
      </c>
      <c r="S125" s="1">
        <v>167.899368516419</v>
      </c>
      <c r="T125" s="1">
        <v>127.326945989785</v>
      </c>
      <c r="U125" s="1">
        <v>202.088581791953</v>
      </c>
      <c r="V125" s="1">
        <v>178.601378959831</v>
      </c>
      <c r="W125" s="1">
        <v>264.827703750218</v>
      </c>
      <c r="X125" s="1">
        <v>416.975714342483</v>
      </c>
      <c r="Y125" s="1">
        <v>175.30170992061</v>
      </c>
      <c r="Z125" s="1">
        <v>181.473182331432</v>
      </c>
      <c r="AA125" s="1">
        <v>308.212325121263</v>
      </c>
      <c r="AB125" s="1">
        <v>32.5119747010501</v>
      </c>
      <c r="AC125" s="1">
        <v>231.101997065321</v>
      </c>
      <c r="AD125" s="1">
        <v>57.2316827967623</v>
      </c>
      <c r="AE125" s="1">
        <v>73.4406811107289</v>
      </c>
      <c r="AF125" s="1">
        <v>180.628773855553</v>
      </c>
      <c r="AG125" s="1">
        <v>213.110135129103</v>
      </c>
      <c r="AH125" s="1">
        <v>224.405656912651</v>
      </c>
      <c r="AI125" s="2">
        <v>3016.82637162642</v>
      </c>
      <c r="AJ125" s="1">
        <v>174.870908563787</v>
      </c>
      <c r="AK125" s="1">
        <v>36.3379928644386</v>
      </c>
      <c r="AL125" s="1">
        <v>40.3927506803674</v>
      </c>
      <c r="AM125" s="1">
        <v>75.3057648015999</v>
      </c>
      <c r="AN125" s="1">
        <v>234.523227773713</v>
      </c>
      <c r="AO125" s="1">
        <v>24.725617884069</v>
      </c>
      <c r="AP125" s="1">
        <v>49.0423061510556</v>
      </c>
      <c r="AQ125" s="1">
        <v>202.457273309881</v>
      </c>
      <c r="AR125" s="1">
        <v>55.0705272121941</v>
      </c>
      <c r="AS125" s="2">
        <v>3509.16503117501</v>
      </c>
      <c r="AT125" s="1">
        <v>765.08730587415</v>
      </c>
      <c r="AU125" s="1">
        <v>47.3099686272425</v>
      </c>
      <c r="AV125" s="1">
        <v>408.580000443892</v>
      </c>
      <c r="AW125" s="1">
        <v>69.2297723943537</v>
      </c>
      <c r="AX125" s="1">
        <v>33.4579101508812</v>
      </c>
      <c r="AY125" s="1">
        <v>58.9741855815009</v>
      </c>
      <c r="AZ125" s="1">
        <v>59.320493180883</v>
      </c>
      <c r="BA125" s="1">
        <v>29.1308213547416</v>
      </c>
      <c r="BB125" s="1">
        <v>105.416291920288</v>
      </c>
      <c r="BC125" s="1">
        <v>356.864486552464</v>
      </c>
      <c r="BD125" s="1">
        <v>246.632595810543</v>
      </c>
      <c r="BE125" s="1">
        <v>90.077954378995</v>
      </c>
      <c r="BF125" s="1">
        <v>93.2335651138091</v>
      </c>
      <c r="BG125" s="1">
        <v>14.9154545610601</v>
      </c>
      <c r="BH125" s="1">
        <v>79.0767765765682</v>
      </c>
      <c r="BI125" s="1">
        <v>69.6816484085605</v>
      </c>
      <c r="BJ125" s="1">
        <v>351.170493949733</v>
      </c>
      <c r="BK125" s="1">
        <v>116.915004917907</v>
      </c>
      <c r="BL125" s="1">
        <v>86.3982642011542</v>
      </c>
      <c r="BM125" s="1">
        <v>142.367000657941</v>
      </c>
      <c r="BN125" s="1">
        <v>39.0764898679103</v>
      </c>
      <c r="BO125" s="1">
        <v>203.256070068397</v>
      </c>
      <c r="BP125" s="1">
        <v>59.2622773430564</v>
      </c>
      <c r="BQ125" s="1">
        <v>289.914289993232</v>
      </c>
      <c r="BR125" s="1">
        <v>57.7492651269968</v>
      </c>
      <c r="BS125" s="1">
        <v>27.6640091245968</v>
      </c>
      <c r="BT125" s="1">
        <v>141.548168420794</v>
      </c>
      <c r="BU125" s="1">
        <v>127.797136023206</v>
      </c>
      <c r="BV125" s="1">
        <v>716.146632317435</v>
      </c>
      <c r="BW125" s="1">
        <v>42.9209386410173</v>
      </c>
      <c r="BX125" s="1">
        <v>285.343065349561</v>
      </c>
      <c r="BY125" s="1">
        <v>47.4297301839246</v>
      </c>
      <c r="BZ125" s="1">
        <v>34.781419935643</v>
      </c>
      <c r="CA125" s="1">
        <v>165.531064069591</v>
      </c>
      <c r="CB125" s="1">
        <v>68.3222782288307</v>
      </c>
      <c r="CC125" s="1">
        <v>68.0533875167875</v>
      </c>
      <c r="CD125" s="1">
        <v>156.135311671446</v>
      </c>
      <c r="CE125" s="1">
        <v>47.5934405294402</v>
      </c>
      <c r="CF125" s="1">
        <v>47.3742033986665</v>
      </c>
      <c r="CG125" s="1">
        <v>397.519143806447</v>
      </c>
      <c r="CH125" s="1">
        <v>123.573894846301</v>
      </c>
      <c r="CI125" s="1">
        <v>146.189121082567</v>
      </c>
      <c r="CJ125" s="1">
        <v>129.87721114225</v>
      </c>
      <c r="CK125" s="1">
        <v>149.472050231085</v>
      </c>
      <c r="CL125" s="1">
        <v>243.278492454768</v>
      </c>
      <c r="CM125" s="1">
        <v>114.320728030635</v>
      </c>
      <c r="CN125" s="1">
        <v>126.222500020807</v>
      </c>
      <c r="CO125" s="1">
        <v>172.742707116115</v>
      </c>
      <c r="CP125" s="1">
        <v>152.35743993241</v>
      </c>
      <c r="CQ125" s="1">
        <v>105.949842355725</v>
      </c>
      <c r="CR125" s="1">
        <v>93.8146358979615</v>
      </c>
      <c r="CS125" s="1">
        <v>132.735680666837</v>
      </c>
      <c r="CT125" s="1">
        <v>51.2709458570421</v>
      </c>
      <c r="CU125" s="1">
        <v>128.286927181745</v>
      </c>
      <c r="CV125" s="1">
        <v>50.7658350322907</v>
      </c>
      <c r="CW125" s="1">
        <v>221.329520154004</v>
      </c>
      <c r="CX125" s="1">
        <v>88.6700938564798</v>
      </c>
      <c r="CY125" s="1">
        <v>238.74279554536</v>
      </c>
      <c r="CZ125" s="1">
        <v>67.7063144161139</v>
      </c>
      <c r="DA125" s="1">
        <v>142.859781090474</v>
      </c>
      <c r="DB125" s="1">
        <v>95.9697394016978</v>
      </c>
      <c r="DC125" s="1">
        <v>110.158789864132</v>
      </c>
      <c r="DD125" s="1">
        <v>131.061643092676</v>
      </c>
      <c r="DE125" s="1">
        <v>60.7781086845668</v>
      </c>
      <c r="DF125" s="1">
        <v>57.2911446299154</v>
      </c>
      <c r="DG125" s="1">
        <v>314.15598308811</v>
      </c>
      <c r="DH125" s="1">
        <v>50.6577850727142</v>
      </c>
      <c r="DI125" s="1">
        <v>89.847953969782</v>
      </c>
      <c r="DJ125" s="1">
        <v>36.0841387412297</v>
      </c>
      <c r="DK125" s="1">
        <v>114.720583622979</v>
      </c>
      <c r="DL125" s="1">
        <v>132.30454566262</v>
      </c>
      <c r="DM125" s="1">
        <v>12.3441928650877</v>
      </c>
      <c r="DN125" s="1">
        <v>70.25770503615</v>
      </c>
      <c r="DO125" s="1">
        <v>49.1332051590269</v>
      </c>
      <c r="DP125" s="1">
        <v>266.199658962244</v>
      </c>
      <c r="DQ125" s="1">
        <v>36.8724043331515</v>
      </c>
      <c r="DR125" s="1">
        <v>185.216364080256</v>
      </c>
      <c r="DS125" s="1">
        <v>70.5741916441738</v>
      </c>
      <c r="DT125" s="1">
        <v>34.8640761496638</v>
      </c>
      <c r="DU125" s="1">
        <v>57.3742523565254</v>
      </c>
      <c r="DV125" s="1">
        <v>30.8802187867066</v>
      </c>
      <c r="DW125" s="1">
        <v>283.90928433407</v>
      </c>
      <c r="DX125" s="1">
        <v>153.231579949073</v>
      </c>
      <c r="DY125" s="1">
        <v>66.2218251277094</v>
      </c>
      <c r="DZ125" s="1">
        <v>67.5548627778762</v>
      </c>
      <c r="EA125" s="1">
        <v>31.2621539696052</v>
      </c>
      <c r="EB125" s="1">
        <v>43.8935065829022</v>
      </c>
      <c r="EC125" s="1">
        <v>156.449222719171</v>
      </c>
      <c r="ED125" s="1">
        <v>150.674812827369</v>
      </c>
      <c r="EE125" s="1">
        <v>142.544715691298</v>
      </c>
      <c r="EF125" s="1">
        <v>404.190336863882</v>
      </c>
      <c r="EG125" s="1">
        <v>964.778356522993</v>
      </c>
      <c r="EH125" s="1">
        <v>38.954578751562</v>
      </c>
      <c r="EI125" s="1">
        <v>56.0385964636415</v>
      </c>
      <c r="EJ125" s="1">
        <v>13.0971781858142</v>
      </c>
      <c r="EK125" s="1">
        <v>339.75666819114</v>
      </c>
      <c r="EL125" s="1">
        <v>154.604626811704</v>
      </c>
      <c r="EM125" s="1">
        <v>98.086257833783</v>
      </c>
      <c r="EN125" s="1">
        <v>192.716737138282</v>
      </c>
      <c r="EO125" s="1">
        <v>27.9672558202426</v>
      </c>
      <c r="EP125" s="1">
        <v>33.7933432678477</v>
      </c>
      <c r="EQ125" s="1">
        <v>18.9046539925685</v>
      </c>
      <c r="ER125" s="1">
        <v>185.96935596019</v>
      </c>
      <c r="ES125" s="1">
        <v>314.929191392536</v>
      </c>
      <c r="ET125" s="1">
        <v>177.797245304802</v>
      </c>
      <c r="EU125" s="1">
        <v>132.323858374</v>
      </c>
      <c r="EV125" s="1">
        <v>83.6289360257312</v>
      </c>
      <c r="EW125" s="1">
        <v>36.2979633277443</v>
      </c>
      <c r="EX125" s="1">
        <v>623.325356086804</v>
      </c>
      <c r="EY125" s="1">
        <v>35.5144158942233</v>
      </c>
      <c r="EZ125" s="1">
        <v>30.2282252485349</v>
      </c>
      <c r="FA125" s="1">
        <v>92.1326221172273</v>
      </c>
      <c r="FB125" s="1">
        <v>75.6391130468735</v>
      </c>
      <c r="FC125" s="1">
        <v>380.664317737926</v>
      </c>
      <c r="FD125" s="1">
        <v>251.232149051518</v>
      </c>
      <c r="FE125" s="1">
        <v>15.0156119243247</v>
      </c>
      <c r="FF125" s="1">
        <v>63.9263946911818</v>
      </c>
      <c r="FG125" s="1">
        <v>146.18007291751</v>
      </c>
      <c r="FH125" s="1">
        <v>35.7094923879041</v>
      </c>
      <c r="FI125" s="1">
        <v>188.384820821815</v>
      </c>
      <c r="FJ125" s="1">
        <v>55.8463488786592</v>
      </c>
      <c r="FK125" s="1">
        <v>14.301141657227</v>
      </c>
      <c r="FL125" s="1">
        <v>17.8074731543082</v>
      </c>
      <c r="FM125" s="1">
        <v>675.001867948209</v>
      </c>
      <c r="FN125" s="1">
        <v>125.939658272982</v>
      </c>
      <c r="FO125" s="1">
        <v>17.7115320611302</v>
      </c>
      <c r="FP125" s="1">
        <v>74.3884091810747</v>
      </c>
      <c r="FQ125" s="1">
        <v>58.6248208767951</v>
      </c>
      <c r="FR125" s="1">
        <v>55.2645476501184</v>
      </c>
      <c r="FS125" s="1">
        <v>75.4002688300884</v>
      </c>
      <c r="FT125" s="1">
        <v>151.711629929443</v>
      </c>
      <c r="FU125" s="1">
        <v>204.272714609391</v>
      </c>
      <c r="FV125" s="1">
        <v>750.884641737264</v>
      </c>
      <c r="FW125" s="1">
        <v>448.130814015992</v>
      </c>
      <c r="FX125" s="1">
        <v>231.156915572129</v>
      </c>
      <c r="FY125" s="1">
        <v>91.4525267698887</v>
      </c>
      <c r="FZ125" s="1">
        <v>27.7798769673704</v>
      </c>
      <c r="GA125" s="1">
        <v>97.7439117775889</v>
      </c>
      <c r="GB125" s="1">
        <v>464.366288593134</v>
      </c>
      <c r="GC125" s="1">
        <v>244.627067437722</v>
      </c>
      <c r="GD125" s="1">
        <v>72.7609147134938</v>
      </c>
      <c r="GE125" s="1">
        <v>266.865617737352</v>
      </c>
      <c r="GF125" s="1">
        <v>86.6455988930116</v>
      </c>
      <c r="GG125" s="1">
        <v>529.886330304778</v>
      </c>
      <c r="GH125" s="1">
        <v>380.756723353068</v>
      </c>
      <c r="GI125" s="1">
        <v>67.151483014234</v>
      </c>
      <c r="GJ125" s="1">
        <v>80.4586964749024</v>
      </c>
      <c r="GK125" s="1">
        <v>70.1736959470874</v>
      </c>
      <c r="GL125" s="1">
        <v>116.961363358931</v>
      </c>
      <c r="GM125" s="1">
        <v>73.4955164597212</v>
      </c>
      <c r="GN125" s="1">
        <v>199.805643879265</v>
      </c>
      <c r="GO125" s="1">
        <v>90.6350898166421</v>
      </c>
      <c r="GP125" s="1">
        <v>54.7879547639326</v>
      </c>
      <c r="GQ125" s="1">
        <v>39.7599744386455</v>
      </c>
      <c r="GR125" s="1">
        <v>30.7799558313374</v>
      </c>
      <c r="GS125" s="1">
        <v>202.337204914598</v>
      </c>
      <c r="GT125" s="1">
        <v>125.277475647747</v>
      </c>
      <c r="GU125" s="1">
        <v>89.2784387598929</v>
      </c>
      <c r="GV125" s="1">
        <v>411.871448630974</v>
      </c>
      <c r="GW125" s="1">
        <v>344.327667053274</v>
      </c>
      <c r="GX125" s="1">
        <v>138.169469696173</v>
      </c>
      <c r="GY125" s="1">
        <v>118.173944429842</v>
      </c>
      <c r="GZ125" s="1">
        <v>60.6440147702491</v>
      </c>
      <c r="HA125" s="1">
        <v>63.2245450312921</v>
      </c>
      <c r="HB125" s="1">
        <v>38.3283815395142</v>
      </c>
      <c r="HC125" s="1">
        <v>598.298180320046</v>
      </c>
      <c r="HD125" s="1">
        <v>26.8102487887318</v>
      </c>
      <c r="HE125" s="1">
        <v>91.3629386456641</v>
      </c>
      <c r="HF125" s="1">
        <v>458.808396891889</v>
      </c>
      <c r="HG125" s="1">
        <v>71.1073078929246</v>
      </c>
      <c r="HH125" s="1">
        <v>241.412852811556</v>
      </c>
      <c r="HI125" s="1">
        <v>101.176903419347</v>
      </c>
      <c r="HJ125" s="1">
        <v>82.6252771516849</v>
      </c>
      <c r="HK125" s="1">
        <v>188.475627980398</v>
      </c>
      <c r="HL125" s="1">
        <v>85.8776574745565</v>
      </c>
      <c r="HM125" s="1">
        <v>24.7012349378289</v>
      </c>
      <c r="HN125" s="1">
        <v>76.9255487421767</v>
      </c>
      <c r="HO125" s="1">
        <v>91.5999676527285</v>
      </c>
      <c r="HP125" s="1">
        <v>119.085196036638</v>
      </c>
      <c r="HQ125" s="2">
        <v>1090.47976962003</v>
      </c>
      <c r="HR125" s="1">
        <v>66.7952614740722</v>
      </c>
      <c r="HS125" s="1">
        <v>118.911978616763</v>
      </c>
      <c r="HT125" s="1">
        <v>112.628021219837</v>
      </c>
      <c r="HU125" s="1">
        <v>65.019342431993</v>
      </c>
      <c r="HV125" s="1">
        <v>167.604608523481</v>
      </c>
      <c r="HW125" s="1">
        <v>24.7152075039968</v>
      </c>
      <c r="HX125" s="1">
        <v>79.5783486723528</v>
      </c>
      <c r="HY125" s="1">
        <v>155.04515496301</v>
      </c>
      <c r="HZ125" s="1">
        <v>205.199264144908</v>
      </c>
      <c r="IA125" s="1">
        <v>546.652657665674</v>
      </c>
      <c r="IB125" s="1">
        <v>111.249961080997</v>
      </c>
      <c r="IC125" s="1">
        <v>111.808813470089</v>
      </c>
      <c r="ID125" s="1">
        <v>88.9868139105758</v>
      </c>
      <c r="IE125" s="1">
        <v>150.370540235355</v>
      </c>
      <c r="IF125" s="1">
        <v>80.4356919051788</v>
      </c>
      <c r="IG125" s="1">
        <v>71.0873988346564</v>
      </c>
      <c r="IH125" s="1">
        <v>133.532578334401</v>
      </c>
      <c r="II125" s="1">
        <v>26.419907554429</v>
      </c>
      <c r="IJ125" s="1">
        <v>108.780816329156</v>
      </c>
      <c r="IK125" s="1">
        <v>263.533057384189</v>
      </c>
      <c r="IL125" s="1">
        <v>157.144790040254</v>
      </c>
      <c r="IM125" s="1">
        <v>254.726961766732</v>
      </c>
      <c r="IN125" s="1">
        <v>165.651082580192</v>
      </c>
      <c r="IO125" s="1">
        <v>918.392952658913</v>
      </c>
      <c r="IP125" s="1">
        <v>19.0404316600888</v>
      </c>
      <c r="IQ125" s="1">
        <v>165.030816992729</v>
      </c>
      <c r="IR125" s="1">
        <v>275.884013215658</v>
      </c>
      <c r="IS125" s="1">
        <v>533.864331574034</v>
      </c>
      <c r="IT125" s="1">
        <v>135.589709396892</v>
      </c>
      <c r="IU125" s="1">
        <v>188.232922681381</v>
      </c>
      <c r="IV125" s="1">
        <v>85.8409473729048</v>
      </c>
      <c r="IW125" s="1">
        <v>71.9730499268731</v>
      </c>
      <c r="IX125" s="1">
        <v>315.979884975147</v>
      </c>
      <c r="IY125" s="1">
        <v>112.484945502758</v>
      </c>
      <c r="IZ125" s="1">
        <v>51.0247678829693</v>
      </c>
      <c r="JA125" s="1">
        <v>276.947376102896</v>
      </c>
      <c r="JB125" s="1">
        <v>69.3414870184855</v>
      </c>
      <c r="JC125" s="1">
        <v>140.163893235596</v>
      </c>
      <c r="JD125" s="1">
        <v>418.267967351728</v>
      </c>
      <c r="JE125" s="1">
        <v>68.8533098104997</v>
      </c>
      <c r="JF125" s="1">
        <v>72.9478229200338</v>
      </c>
      <c r="JG125" s="1">
        <v>85.5462380798917</v>
      </c>
      <c r="JH125" s="1">
        <v>259.511821306153</v>
      </c>
      <c r="JI125" s="1">
        <v>89.7911585090917</v>
      </c>
      <c r="JJ125" s="1">
        <v>339.346159226635</v>
      </c>
      <c r="JK125" s="1">
        <v>75.4620218067353</v>
      </c>
      <c r="JL125" s="1">
        <v>16.0653484944612</v>
      </c>
      <c r="JM125" s="1">
        <v>63.7955217940887</v>
      </c>
      <c r="JN125" s="1">
        <v>142.110235955959</v>
      </c>
      <c r="JO125" s="1">
        <v>165.256631158124</v>
      </c>
      <c r="JP125" s="1">
        <v>94.734652409273</v>
      </c>
      <c r="JQ125" s="1">
        <v>567.27519642798</v>
      </c>
      <c r="JR125" s="1">
        <v>41.020431092779</v>
      </c>
      <c r="JS125" s="1">
        <v>110.839411220233</v>
      </c>
      <c r="JT125" s="1">
        <v>216.959001440834</v>
      </c>
      <c r="JU125" s="1">
        <v>57.922798111646</v>
      </c>
      <c r="JV125" s="1">
        <v>166.53397482997</v>
      </c>
      <c r="JW125" s="1">
        <v>92.9136117235629</v>
      </c>
      <c r="JX125" s="1">
        <v>466.883888571917</v>
      </c>
      <c r="JY125" s="1">
        <v>233.897680266811</v>
      </c>
      <c r="JZ125" s="1">
        <v>142.119921007116</v>
      </c>
      <c r="KA125" s="1">
        <v>40.4006938473678</v>
      </c>
      <c r="KB125" s="1">
        <v>273.191448698387</v>
      </c>
      <c r="KC125" s="1">
        <v>168.066031390404</v>
      </c>
      <c r="KD125" s="1">
        <v>260.942759552727</v>
      </c>
      <c r="KE125" s="1">
        <v>184.845454129306</v>
      </c>
      <c r="KF125" s="1">
        <v>401.51841319691</v>
      </c>
      <c r="KG125" s="1">
        <v>42.0989224400721</v>
      </c>
      <c r="KH125" s="1">
        <v>38.467260710834</v>
      </c>
      <c r="KI125" s="1">
        <v>322.290227023038</v>
      </c>
      <c r="KJ125" s="1">
        <v>17.1087868825116</v>
      </c>
      <c r="KK125" s="1">
        <v>70.6872728521174</v>
      </c>
      <c r="KL125" s="1">
        <v>78.7409893464199</v>
      </c>
      <c r="KM125" s="1">
        <v>90.1024144627392</v>
      </c>
      <c r="KN125" s="1">
        <v>57.1832070240797</v>
      </c>
      <c r="KO125" s="1">
        <v>206.164420594941</v>
      </c>
      <c r="KP125" s="1">
        <v>37.5813914680911</v>
      </c>
      <c r="KQ125" s="1">
        <v>59.3436754755013</v>
      </c>
      <c r="KR125" s="1">
        <v>32.3239356110702</v>
      </c>
      <c r="KS125" s="1">
        <v>100.106782727336</v>
      </c>
      <c r="KT125" s="1">
        <v>52.5439739379843</v>
      </c>
      <c r="KU125" s="1">
        <v>116.977920697056</v>
      </c>
      <c r="KV125" s="1">
        <v>127.884010786658</v>
      </c>
      <c r="KW125" s="1">
        <v>136.840607326813</v>
      </c>
      <c r="KX125" s="1">
        <v>123.534142449878</v>
      </c>
      <c r="KY125" s="1">
        <v>156.18056607347</v>
      </c>
      <c r="KZ125" s="1">
        <v>48.8171580032651</v>
      </c>
      <c r="LA125" s="1">
        <v>50.238030621117</v>
      </c>
      <c r="LB125" s="1">
        <v>71.01489106473</v>
      </c>
      <c r="LC125" s="1">
        <v>12.9604006688901</v>
      </c>
      <c r="LD125" s="1">
        <v>30.6683486954979</v>
      </c>
      <c r="LE125" s="1">
        <v>102.579584561827</v>
      </c>
      <c r="LF125" s="1">
        <v>40.3111045458045</v>
      </c>
      <c r="LG125" s="1">
        <v>32.2074506672157</v>
      </c>
      <c r="LH125" s="1">
        <v>27.6749069513173</v>
      </c>
      <c r="LI125" s="1">
        <v>7.15217385960767</v>
      </c>
      <c r="LJ125" s="1">
        <v>153.534091949463</v>
      </c>
      <c r="LK125" s="1">
        <v>234.477701108013</v>
      </c>
      <c r="LL125" s="1">
        <v>26.6359887872273</v>
      </c>
      <c r="LM125" s="1">
        <v>110.263164563414</v>
      </c>
      <c r="LN125" s="1">
        <v>511.900737990201</v>
      </c>
      <c r="LO125" s="1">
        <v>130.055224591793</v>
      </c>
      <c r="LP125" s="1">
        <v>491.096533904205</v>
      </c>
      <c r="LQ125" s="1">
        <v>65.712964834762</v>
      </c>
      <c r="LR125" s="1">
        <v>8.37045445225455</v>
      </c>
      <c r="LS125" s="1">
        <v>17.9760908604624</v>
      </c>
      <c r="LT125" s="1">
        <v>12.5603921497113</v>
      </c>
      <c r="LU125" s="1">
        <v>27.2796097779325</v>
      </c>
      <c r="LV125" s="1">
        <v>19.1603877912058</v>
      </c>
      <c r="LW125" s="1">
        <v>30.5455573739273</v>
      </c>
      <c r="LX125" s="1">
        <v>50.4908355390911</v>
      </c>
      <c r="LZ125" s="1">
        <v>598.306953852622</v>
      </c>
      <c r="MA125" s="1">
        <v>46.2083930426889</v>
      </c>
      <c r="MB125" s="1">
        <v>15.1110070984205</v>
      </c>
      <c r="MC125" s="1">
        <v>25.8984520990449</v>
      </c>
      <c r="MD125" s="1">
        <v>7.47027271274525</v>
      </c>
      <c r="ME125" s="1">
        <v>11.2074748298332</v>
      </c>
      <c r="MF125" s="1">
        <v>16.7039359069412</v>
      </c>
      <c r="MG125" s="1">
        <v>46.2004352411158</v>
      </c>
      <c r="MH125" s="1">
        <v>22.6523266150851</v>
      </c>
      <c r="MI125" s="1">
        <v>1.34909091754393</v>
      </c>
      <c r="MJ125" s="1">
        <v>6.7934091091156</v>
      </c>
      <c r="MK125" s="1">
        <v>39.1532309771008</v>
      </c>
      <c r="ML125" s="1">
        <v>18.5473132858737</v>
      </c>
      <c r="MM125" s="1">
        <v>40.6744198093602</v>
      </c>
    </row>
    <row r="126">
      <c r="A126" s="1">
        <v>2024.0</v>
      </c>
      <c r="B126" s="1">
        <v>5.0</v>
      </c>
      <c r="C126" s="1">
        <v>185.861522345675</v>
      </c>
      <c r="D126" s="1">
        <v>156.803971454526</v>
      </c>
      <c r="E126" s="1">
        <v>102.702356697258</v>
      </c>
      <c r="F126" s="1">
        <v>300.711379751422</v>
      </c>
      <c r="G126" s="1">
        <v>479.373637112704</v>
      </c>
      <c r="H126" s="1">
        <v>212.679758022642</v>
      </c>
      <c r="I126" s="1">
        <v>59.6357501705312</v>
      </c>
      <c r="J126" s="1">
        <v>242.853389227126</v>
      </c>
      <c r="K126" s="1">
        <v>214.974318417636</v>
      </c>
      <c r="L126" s="1">
        <v>71.9383539474886</v>
      </c>
      <c r="M126" s="1">
        <v>88.2673938369493</v>
      </c>
      <c r="N126" s="1">
        <v>19.8424744968993</v>
      </c>
      <c r="O126" s="1">
        <v>85.2250525921045</v>
      </c>
      <c r="P126" s="1">
        <v>77.4963311834256</v>
      </c>
      <c r="Q126" s="1">
        <v>172.248560834786</v>
      </c>
      <c r="R126" s="1">
        <v>96.1052272103049</v>
      </c>
      <c r="S126" s="1">
        <v>165.803644199822</v>
      </c>
      <c r="T126" s="1">
        <v>122.81220985906</v>
      </c>
      <c r="U126" s="1">
        <v>210.818156488529</v>
      </c>
      <c r="V126" s="1">
        <v>168.663937175921</v>
      </c>
      <c r="W126" s="1">
        <v>299.955674056131</v>
      </c>
      <c r="X126" s="1">
        <v>427.455892912142</v>
      </c>
      <c r="Y126" s="1">
        <v>182.119060864054</v>
      </c>
      <c r="Z126" s="1">
        <v>184.233182733709</v>
      </c>
      <c r="AA126" s="1">
        <v>283.882731151548</v>
      </c>
      <c r="AB126" s="1">
        <v>29.3104650476807</v>
      </c>
      <c r="AC126" s="1">
        <v>249.985425302505</v>
      </c>
      <c r="AD126" s="1">
        <v>64.4120927241469</v>
      </c>
      <c r="AE126" s="1">
        <v>81.5318176963113</v>
      </c>
      <c r="AF126" s="1">
        <v>190.613580299193</v>
      </c>
      <c r="AG126" s="1">
        <v>222.095447869394</v>
      </c>
      <c r="AH126" s="1">
        <v>236.221758725476</v>
      </c>
      <c r="AI126" s="2">
        <v>2893.06272194602</v>
      </c>
      <c r="AJ126" s="1">
        <v>178.493182095614</v>
      </c>
      <c r="AK126" s="1">
        <v>37.8606219772776</v>
      </c>
      <c r="AL126" s="1">
        <v>34.6811584847653</v>
      </c>
      <c r="AM126" s="1">
        <v>71.6537754380073</v>
      </c>
      <c r="AN126" s="1">
        <v>231.197613951713</v>
      </c>
      <c r="AO126" s="1">
        <v>22.5726526596052</v>
      </c>
      <c r="AP126" s="1">
        <v>46.5252474770759</v>
      </c>
      <c r="AQ126" s="1">
        <v>222.370227813721</v>
      </c>
      <c r="AR126" s="1">
        <v>57.0830051808452</v>
      </c>
      <c r="AS126" s="2">
        <v>3688.46290146278</v>
      </c>
      <c r="AT126" s="1">
        <v>771.098530762517</v>
      </c>
      <c r="AU126" s="1">
        <v>41.5999241627499</v>
      </c>
      <c r="AV126" s="1">
        <v>408.533635226163</v>
      </c>
      <c r="AW126" s="1">
        <v>74.082954233343</v>
      </c>
      <c r="AX126" s="1">
        <v>36.0519257123167</v>
      </c>
      <c r="AY126" s="1">
        <v>58.7027767099079</v>
      </c>
      <c r="AZ126" s="1">
        <v>61.7550862752743</v>
      </c>
      <c r="BA126" s="1">
        <v>29.3987476033493</v>
      </c>
      <c r="BB126" s="1">
        <v>96.7889246405907</v>
      </c>
      <c r="BC126" s="1">
        <v>344.693023247753</v>
      </c>
      <c r="BD126" s="1">
        <v>256.529267571488</v>
      </c>
      <c r="BE126" s="1">
        <v>88.3379547812722</v>
      </c>
      <c r="BF126" s="1">
        <v>94.9295876700467</v>
      </c>
      <c r="BG126" s="1">
        <v>14.9288636554371</v>
      </c>
      <c r="BH126" s="1">
        <v>75.1352169053491</v>
      </c>
      <c r="BI126" s="1">
        <v>81.0835032686993</v>
      </c>
      <c r="BJ126" s="1">
        <v>337.613062515835</v>
      </c>
      <c r="BK126" s="1">
        <v>115.404718186587</v>
      </c>
      <c r="BL126" s="1">
        <v>92.0767185092998</v>
      </c>
      <c r="BM126" s="1">
        <v>134.289576732245</v>
      </c>
      <c r="BN126" s="1">
        <v>37.9525430560202</v>
      </c>
      <c r="BO126" s="1">
        <v>201.403856702178</v>
      </c>
      <c r="BP126" s="1">
        <v>63.3709637902</v>
      </c>
      <c r="BQ126" s="1">
        <v>281.691547500538</v>
      </c>
      <c r="BR126" s="1">
        <v>60.9495924310254</v>
      </c>
      <c r="BS126" s="1">
        <v>29.1835788444656</v>
      </c>
      <c r="BT126" s="1">
        <v>139.645901406153</v>
      </c>
      <c r="BU126" s="1">
        <v>118.631450778331</v>
      </c>
      <c r="BV126" s="1">
        <v>779.507110496748</v>
      </c>
      <c r="BW126" s="1">
        <v>44.309149966072</v>
      </c>
      <c r="BX126" s="1">
        <v>271.779672673629</v>
      </c>
      <c r="BY126" s="1">
        <v>46.3365740981958</v>
      </c>
      <c r="BZ126" s="1">
        <v>33.4180566948951</v>
      </c>
      <c r="CA126" s="1">
        <v>170.101604441295</v>
      </c>
      <c r="CB126" s="1">
        <v>66.8685310152944</v>
      </c>
      <c r="CC126" s="1">
        <v>54.1710160251407</v>
      </c>
      <c r="CD126" s="1">
        <v>156.898015554034</v>
      </c>
      <c r="CE126" s="1">
        <v>50.9131804290647</v>
      </c>
      <c r="CF126" s="1">
        <v>51.4858896799688</v>
      </c>
      <c r="CG126" s="1">
        <v>388.598519344754</v>
      </c>
      <c r="CH126" s="1">
        <v>122.511530952291</v>
      </c>
      <c r="CI126" s="1">
        <v>137.185828479497</v>
      </c>
      <c r="CJ126" s="1">
        <v>137.506786527336</v>
      </c>
      <c r="CK126" s="1">
        <v>147.352999579552</v>
      </c>
      <c r="CL126" s="1">
        <v>255.547140428192</v>
      </c>
      <c r="CM126" s="1">
        <v>104.357185484099</v>
      </c>
      <c r="CN126" s="1">
        <v>117.884090596979</v>
      </c>
      <c r="CO126" s="1">
        <v>181.876553169827</v>
      </c>
      <c r="CP126" s="1">
        <v>145.341295328188</v>
      </c>
      <c r="CQ126" s="1">
        <v>111.2944765786</v>
      </c>
      <c r="CR126" s="1">
        <v>99.6719273692587</v>
      </c>
      <c r="CS126" s="1">
        <v>139.087272297252</v>
      </c>
      <c r="CT126" s="1">
        <v>48.431375184958</v>
      </c>
      <c r="CU126" s="1">
        <v>128.975820607568</v>
      </c>
      <c r="CV126" s="1">
        <v>50.8950670254414</v>
      </c>
      <c r="CW126" s="1">
        <v>229.709482010924</v>
      </c>
      <c r="CX126" s="1">
        <v>93.8957965150128</v>
      </c>
      <c r="CY126" s="1">
        <v>237.092200307683</v>
      </c>
      <c r="CZ126" s="1">
        <v>72.218010973131</v>
      </c>
      <c r="DA126" s="1">
        <v>128.453559538759</v>
      </c>
      <c r="DB126" s="1">
        <v>97.2672961213134</v>
      </c>
      <c r="DC126" s="1">
        <v>110.521110512804</v>
      </c>
      <c r="DD126" s="1">
        <v>125.503664274838</v>
      </c>
      <c r="DE126" s="1">
        <v>64.2449365620575</v>
      </c>
      <c r="DF126" s="1">
        <v>58.4010093892479</v>
      </c>
      <c r="DG126" s="1">
        <v>328.638342034143</v>
      </c>
      <c r="DH126" s="1">
        <v>53.8081699228116</v>
      </c>
      <c r="DI126" s="1">
        <v>87.3404541015625</v>
      </c>
      <c r="DJ126" s="1">
        <v>36.9020828169388</v>
      </c>
      <c r="DK126" s="1">
        <v>115.707232867269</v>
      </c>
      <c r="DL126" s="1">
        <v>114.613408695568</v>
      </c>
      <c r="DM126" s="1">
        <v>11.7957216093326</v>
      </c>
      <c r="DN126" s="1">
        <v>65.9850994240489</v>
      </c>
      <c r="DO126" s="1">
        <v>51.4607038587916</v>
      </c>
      <c r="DP126" s="1">
        <v>252.90537976769</v>
      </c>
      <c r="DQ126" s="1">
        <v>38.6474082410745</v>
      </c>
      <c r="DR126" s="1">
        <v>170.425226384943</v>
      </c>
      <c r="DS126" s="1">
        <v>73.8448492543282</v>
      </c>
      <c r="DT126" s="1">
        <v>36.7883620670979</v>
      </c>
      <c r="DU126" s="1">
        <v>61.3582874678462</v>
      </c>
      <c r="DV126" s="1">
        <v>32.7537170180172</v>
      </c>
      <c r="DW126" s="1">
        <v>290.296530703439</v>
      </c>
      <c r="DX126" s="1">
        <v>162.923968421829</v>
      </c>
      <c r="DY126" s="1">
        <v>63.9989727170265</v>
      </c>
      <c r="DZ126" s="1">
        <v>67.7904713860032</v>
      </c>
      <c r="EA126" s="1">
        <v>34.318933533268</v>
      </c>
      <c r="EB126" s="1">
        <v>44.3778732258126</v>
      </c>
      <c r="EC126" s="1">
        <v>171.05649822879</v>
      </c>
      <c r="ED126" s="1">
        <v>148.499775153898</v>
      </c>
      <c r="EE126" s="1">
        <v>164.628157100053</v>
      </c>
      <c r="EF126" s="1">
        <v>446.288064476785</v>
      </c>
      <c r="EG126" s="1">
        <v>939.362272703584</v>
      </c>
      <c r="EH126" s="1">
        <v>36.3549977720537</v>
      </c>
      <c r="EI126" s="1">
        <v>59.6540308004972</v>
      </c>
      <c r="EJ126" s="1">
        <v>13.4705471645338</v>
      </c>
      <c r="EK126" s="1">
        <v>331.486340480745</v>
      </c>
      <c r="EL126" s="1">
        <v>154.410772589446</v>
      </c>
      <c r="EM126" s="1">
        <v>99.3151559504068</v>
      </c>
      <c r="EN126" s="1">
        <v>197.847163366966</v>
      </c>
      <c r="EO126" s="1">
        <v>30.38038325348</v>
      </c>
      <c r="EP126" s="1">
        <v>34.1412234415305</v>
      </c>
      <c r="EQ126" s="1">
        <v>17.7233319175015</v>
      </c>
      <c r="ER126" s="1">
        <v>197.55744674347</v>
      </c>
      <c r="ES126" s="1">
        <v>336.999055091301</v>
      </c>
      <c r="ET126" s="1">
        <v>165.131529351381</v>
      </c>
      <c r="EU126" s="1">
        <v>132.887624250031</v>
      </c>
      <c r="EV126" s="1">
        <v>93.4379607015468</v>
      </c>
      <c r="EW126" s="1">
        <v>30.6432842707821</v>
      </c>
      <c r="EX126" s="1">
        <v>628.173957936101</v>
      </c>
      <c r="EY126" s="1">
        <v>39.4496437059948</v>
      </c>
      <c r="EZ126" s="1">
        <v>30.2795305219194</v>
      </c>
      <c r="FA126" s="1">
        <v>92.1419475691248</v>
      </c>
      <c r="FB126" s="1">
        <v>78.0743635355117</v>
      </c>
      <c r="FC126" s="1">
        <v>391.67795493386</v>
      </c>
      <c r="FD126" s="1">
        <v>241.282076123984</v>
      </c>
      <c r="FE126" s="1">
        <v>15.0076124898318</v>
      </c>
      <c r="FF126" s="1">
        <v>66.9633767356234</v>
      </c>
      <c r="FG126" s="1">
        <v>146.811829366135</v>
      </c>
      <c r="FH126" s="1">
        <v>34.0726161621429</v>
      </c>
      <c r="FI126" s="1">
        <v>194.277376054997</v>
      </c>
      <c r="FJ126" s="1">
        <v>59.6705844725761</v>
      </c>
      <c r="FK126" s="1">
        <v>14.3887203584797</v>
      </c>
      <c r="FL126" s="1">
        <v>18.3241194795609</v>
      </c>
      <c r="FM126" s="1">
        <v>734.713276254074</v>
      </c>
      <c r="FN126" s="1">
        <v>130.664093733021</v>
      </c>
      <c r="FO126" s="1">
        <v>18.6293365067681</v>
      </c>
      <c r="FP126" s="1">
        <v>70.8352272727273</v>
      </c>
      <c r="FQ126" s="1">
        <v>61.211517895853</v>
      </c>
      <c r="FR126" s="1">
        <v>53.4773374337815</v>
      </c>
      <c r="FS126" s="1">
        <v>76.2653109346085</v>
      </c>
      <c r="FT126" s="1">
        <v>153.819084672161</v>
      </c>
      <c r="FU126" s="1">
        <v>201.443353316339</v>
      </c>
      <c r="FV126" s="1">
        <v>779.283385960476</v>
      </c>
      <c r="FW126" s="1">
        <v>456.554606705192</v>
      </c>
      <c r="FX126" s="1">
        <v>224.394327347459</v>
      </c>
      <c r="FY126" s="1">
        <v>90.885239811839</v>
      </c>
      <c r="FZ126" s="1">
        <v>26.6234056255324</v>
      </c>
      <c r="GA126" s="1">
        <v>95.5799069778965</v>
      </c>
      <c r="GB126" s="1">
        <v>450.066816417149</v>
      </c>
      <c r="GC126" s="1">
        <v>234.038336451097</v>
      </c>
      <c r="GD126" s="1">
        <v>69.1965352266328</v>
      </c>
      <c r="GE126" s="1">
        <v>261.884950648119</v>
      </c>
      <c r="GF126" s="1">
        <v>92.9200066007703</v>
      </c>
      <c r="GG126" s="1">
        <v>549.142513606976</v>
      </c>
      <c r="GH126" s="1">
        <v>397.72401751321</v>
      </c>
      <c r="GI126" s="1">
        <v>68.6813370438747</v>
      </c>
      <c r="GJ126" s="1">
        <v>81.4219998414198</v>
      </c>
      <c r="GK126" s="1">
        <v>70.9386301130036</v>
      </c>
      <c r="GL126" s="1">
        <v>118.750908938321</v>
      </c>
      <c r="GM126" s="1">
        <v>72.8632358444422</v>
      </c>
      <c r="GN126" s="1">
        <v>203.683205532516</v>
      </c>
      <c r="GO126" s="1">
        <v>98.0217519203154</v>
      </c>
      <c r="GP126" s="1">
        <v>53.7134090770375</v>
      </c>
      <c r="GQ126" s="1">
        <v>42.4560833599408</v>
      </c>
      <c r="GR126" s="1">
        <v>29.4928572638709</v>
      </c>
      <c r="GS126" s="1">
        <v>175.818934619188</v>
      </c>
      <c r="GT126" s="1">
        <v>126.472594163714</v>
      </c>
      <c r="GU126" s="1">
        <v>96.023201350809</v>
      </c>
      <c r="GV126" s="1">
        <v>415.343598434674</v>
      </c>
      <c r="GW126" s="1">
        <v>357.133400616683</v>
      </c>
      <c r="GX126" s="1">
        <v>147.391061809371</v>
      </c>
      <c r="GY126" s="1">
        <v>123.17854752212</v>
      </c>
      <c r="GZ126" s="1">
        <v>60.355646242729</v>
      </c>
      <c r="HA126" s="1">
        <v>73.0764416293395</v>
      </c>
      <c r="HB126" s="1">
        <v>41.5155970166585</v>
      </c>
      <c r="HC126" s="1">
        <v>617.107731212269</v>
      </c>
      <c r="HD126" s="1">
        <v>28.1900418328203</v>
      </c>
      <c r="HE126" s="1">
        <v>91.1716617344023</v>
      </c>
      <c r="HF126" s="1">
        <v>463.7071972288</v>
      </c>
      <c r="HG126" s="1">
        <v>79.9798467386124</v>
      </c>
      <c r="HH126" s="1">
        <v>226.307386893503</v>
      </c>
      <c r="HI126" s="1">
        <v>109.24852881788</v>
      </c>
      <c r="HJ126" s="1">
        <v>82.57736796686</v>
      </c>
      <c r="HK126" s="1">
        <v>169.468062267287</v>
      </c>
      <c r="HL126" s="1">
        <v>96.0350282208485</v>
      </c>
      <c r="HM126" s="1">
        <v>25.4427317299272</v>
      </c>
      <c r="HN126" s="1">
        <v>78.4782758130995</v>
      </c>
      <c r="HO126" s="1">
        <v>92.5741916049788</v>
      </c>
      <c r="HP126" s="1">
        <v>119.024694405693</v>
      </c>
      <c r="HQ126" s="1">
        <v>999.762728604403</v>
      </c>
      <c r="HR126" s="1">
        <v>62.5399624996397</v>
      </c>
      <c r="HS126" s="1">
        <v>120.476852417257</v>
      </c>
      <c r="HT126" s="1">
        <v>103.312247616794</v>
      </c>
      <c r="HU126" s="1">
        <v>71.6317660326904</v>
      </c>
      <c r="HV126" s="1">
        <v>173.575744898364</v>
      </c>
      <c r="HW126" s="1">
        <v>26.9165884918666</v>
      </c>
      <c r="HX126" s="1">
        <v>80.5039436594795</v>
      </c>
      <c r="HY126" s="1">
        <v>162.443681725196</v>
      </c>
      <c r="HZ126" s="1">
        <v>205.459448156394</v>
      </c>
      <c r="IA126" s="1">
        <v>539.697083045766</v>
      </c>
      <c r="IB126" s="1">
        <v>115.760262829107</v>
      </c>
      <c r="IC126" s="1">
        <v>104.935746369084</v>
      </c>
      <c r="ID126" s="1">
        <v>95.7467160867316</v>
      </c>
      <c r="IE126" s="1">
        <v>152.620770160458</v>
      </c>
      <c r="IF126" s="1">
        <v>81.6052447263166</v>
      </c>
      <c r="IG126" s="1">
        <v>75.3255052967399</v>
      </c>
      <c r="IH126" s="1">
        <v>131.309635680105</v>
      </c>
      <c r="II126" s="1">
        <v>28.1454555497948</v>
      </c>
      <c r="IJ126" s="1">
        <v>114.149090563423</v>
      </c>
      <c r="IK126" s="1">
        <v>267.213589384108</v>
      </c>
      <c r="IL126" s="1">
        <v>140.881989250814</v>
      </c>
      <c r="IM126" s="1">
        <v>268.784591050417</v>
      </c>
      <c r="IN126" s="1">
        <v>189.235944222564</v>
      </c>
      <c r="IO126" s="1">
        <v>967.781589854847</v>
      </c>
      <c r="IP126" s="1">
        <v>19.0221702568021</v>
      </c>
      <c r="IQ126" s="1">
        <v>167.484425125238</v>
      </c>
      <c r="IR126" s="1">
        <v>265.865213289574</v>
      </c>
      <c r="IS126" s="1">
        <v>526.781369024894</v>
      </c>
      <c r="IT126" s="1">
        <v>132.882171815279</v>
      </c>
      <c r="IU126" s="1">
        <v>184.948626756017</v>
      </c>
      <c r="IV126" s="1">
        <v>75.0719258557997</v>
      </c>
      <c r="IW126" s="1">
        <v>74.7453612004954</v>
      </c>
      <c r="IX126" s="1">
        <v>309.038256343057</v>
      </c>
      <c r="IY126" s="1">
        <v>110.064550883199</v>
      </c>
      <c r="IZ126" s="1">
        <v>46.6801242999405</v>
      </c>
      <c r="JA126" s="1">
        <v>270.033719451034</v>
      </c>
      <c r="JB126" s="1">
        <v>76.0852518550098</v>
      </c>
      <c r="JC126" s="1">
        <v>141.675803738062</v>
      </c>
      <c r="JD126" s="1">
        <v>428.236394827459</v>
      </c>
      <c r="JE126" s="1">
        <v>74.0117360021898</v>
      </c>
      <c r="JF126" s="1">
        <v>73.6993437209459</v>
      </c>
      <c r="JG126" s="1">
        <v>91.1228192450353</v>
      </c>
      <c r="JH126" s="1">
        <v>251.060849386318</v>
      </c>
      <c r="JI126" s="1">
        <v>85.5335458688504</v>
      </c>
      <c r="JJ126" s="1">
        <v>329.938536663732</v>
      </c>
      <c r="JK126" s="1">
        <v>72.9266251781621</v>
      </c>
      <c r="JL126" s="1">
        <v>16.5709161116297</v>
      </c>
      <c r="JM126" s="1">
        <v>55.0390256803606</v>
      </c>
      <c r="JN126" s="1">
        <v>146.435832045096</v>
      </c>
      <c r="JO126" s="1">
        <v>152.713875469475</v>
      </c>
      <c r="JP126" s="1">
        <v>98.1879869813432</v>
      </c>
      <c r="JQ126" s="1">
        <v>580.695017059642</v>
      </c>
      <c r="JR126" s="1">
        <v>40.180552960352</v>
      </c>
      <c r="JS126" s="1">
        <v>110.652260604347</v>
      </c>
      <c r="JT126" s="1">
        <v>212.595510472402</v>
      </c>
      <c r="JU126" s="1">
        <v>58.309028608406</v>
      </c>
      <c r="JV126" s="1">
        <v>187.884226010988</v>
      </c>
      <c r="JW126" s="1">
        <v>87.4667951181301</v>
      </c>
      <c r="JX126" s="1">
        <v>499.535842309469</v>
      </c>
      <c r="JY126" s="1">
        <v>235.212051159027</v>
      </c>
      <c r="JZ126" s="1">
        <v>140.900934423297</v>
      </c>
      <c r="KA126" s="1">
        <v>39.716335665069</v>
      </c>
      <c r="KB126" s="1">
        <v>273.680609642913</v>
      </c>
      <c r="KC126" s="1">
        <v>155.599917063239</v>
      </c>
      <c r="KD126" s="1">
        <v>261.654605590842</v>
      </c>
      <c r="KE126" s="1">
        <v>170.744545676491</v>
      </c>
      <c r="KF126" s="1">
        <v>430.206589438699</v>
      </c>
      <c r="KG126" s="1">
        <v>46.5888372506178</v>
      </c>
      <c r="KH126" s="1">
        <v>37.8679569519596</v>
      </c>
      <c r="KI126" s="1">
        <v>336.42204284668</v>
      </c>
      <c r="KJ126" s="1">
        <v>16.0417165118849</v>
      </c>
      <c r="KK126" s="1">
        <v>73.198863809759</v>
      </c>
      <c r="KL126" s="1">
        <v>81.385769873988</v>
      </c>
      <c r="KM126" s="1">
        <v>98.3090425336779</v>
      </c>
      <c r="KN126" s="1">
        <v>59.679743457022</v>
      </c>
      <c r="KO126" s="1">
        <v>206.869807354374</v>
      </c>
      <c r="KP126" s="1">
        <v>38.8199635237285</v>
      </c>
      <c r="KQ126" s="1">
        <v>62.0555504055263</v>
      </c>
      <c r="KR126" s="1">
        <v>30.1487630957889</v>
      </c>
      <c r="KS126" s="1">
        <v>95.2474090828511</v>
      </c>
      <c r="KT126" s="1">
        <v>53.4507465218362</v>
      </c>
      <c r="KU126" s="1">
        <v>114.341198872416</v>
      </c>
      <c r="KV126" s="1">
        <v>140.023475150127</v>
      </c>
      <c r="KW126" s="1">
        <v>135.498363939245</v>
      </c>
      <c r="KX126" s="1">
        <v>118.378064137781</v>
      </c>
      <c r="KY126" s="1">
        <v>168.140625583387</v>
      </c>
      <c r="KZ126" s="1">
        <v>52.9421688406692</v>
      </c>
      <c r="LA126" s="1">
        <v>50.7538616081987</v>
      </c>
      <c r="LB126" s="1">
        <v>67.532590674887</v>
      </c>
      <c r="LC126" s="1">
        <v>12.3589696695478</v>
      </c>
      <c r="LD126" s="1">
        <v>27.5753587701803</v>
      </c>
      <c r="LE126" s="1">
        <v>88.4937657286026</v>
      </c>
      <c r="LF126" s="1">
        <v>42.7207424278589</v>
      </c>
      <c r="LG126" s="1">
        <v>36.5588840551796</v>
      </c>
      <c r="LH126" s="1">
        <v>28.8987887150195</v>
      </c>
      <c r="LI126" s="1">
        <v>7.78682506850711</v>
      </c>
      <c r="LJ126" s="1">
        <v>151.545000249689</v>
      </c>
      <c r="LK126" s="1">
        <v>252.117396457707</v>
      </c>
      <c r="LL126" s="1">
        <v>24.2757555416449</v>
      </c>
      <c r="LM126" s="1">
        <v>114.019162379194</v>
      </c>
      <c r="LN126" s="1">
        <v>528.073614597624</v>
      </c>
      <c r="LO126" s="1">
        <v>134.201715941128</v>
      </c>
      <c r="LP126" s="1">
        <v>465.259333641094</v>
      </c>
      <c r="LQ126" s="1">
        <v>68.5903263248319</v>
      </c>
      <c r="LR126" s="1">
        <v>7.98977267742157</v>
      </c>
      <c r="LS126" s="1">
        <v>12.0149457964381</v>
      </c>
      <c r="LT126" s="1">
        <v>12.336573173721</v>
      </c>
      <c r="LU126" s="1">
        <v>27.3246820883324</v>
      </c>
      <c r="LV126" s="1">
        <v>18.4546704913656</v>
      </c>
      <c r="LW126" s="1">
        <v>29.5655761822957</v>
      </c>
      <c r="LX126" s="1">
        <v>51.5040539416151</v>
      </c>
      <c r="LZ126" s="1">
        <v>586.17623446023</v>
      </c>
      <c r="MA126" s="1">
        <v>48.5076748143422</v>
      </c>
      <c r="MB126" s="1">
        <v>12.763547106379</v>
      </c>
      <c r="MC126" s="1">
        <v>26.1547368719955</v>
      </c>
      <c r="MD126" s="1">
        <v>7.61196969328602</v>
      </c>
      <c r="ME126" s="1">
        <v>10.8000996039351</v>
      </c>
      <c r="MF126" s="1">
        <v>18.0773370067208</v>
      </c>
      <c r="MG126" s="1">
        <v>49.9226184702488</v>
      </c>
      <c r="MH126" s="1">
        <v>23.0142626470517</v>
      </c>
      <c r="MI126" s="1">
        <v>1.29068180376833</v>
      </c>
      <c r="MJ126" s="1">
        <v>6.77340909567746</v>
      </c>
      <c r="MK126" s="1">
        <v>34.6621059951523</v>
      </c>
      <c r="ML126" s="1">
        <v>20.3461253544663</v>
      </c>
      <c r="MM126" s="1">
        <v>37.2701695762148</v>
      </c>
    </row>
    <row r="127">
      <c r="A127" s="1">
        <v>2024.0</v>
      </c>
      <c r="B127" s="1">
        <v>6.0</v>
      </c>
      <c r="C127" s="1">
        <v>205.664358556652</v>
      </c>
      <c r="D127" s="1">
        <v>163.982466515713</v>
      </c>
      <c r="E127" s="1">
        <v>103.052487553545</v>
      </c>
      <c r="F127" s="1">
        <v>291.848779080147</v>
      </c>
      <c r="G127" s="1">
        <v>494.867630807977</v>
      </c>
      <c r="H127" s="1">
        <v>230.327638950362</v>
      </c>
      <c r="I127" s="1">
        <v>59.8671628170462</v>
      </c>
      <c r="J127" s="1">
        <v>242.020645395087</v>
      </c>
      <c r="K127" s="1">
        <v>228.88684122186</v>
      </c>
      <c r="L127" s="1">
        <v>69.8072114060383</v>
      </c>
      <c r="M127" s="1">
        <v>86.5277841773808</v>
      </c>
      <c r="N127" s="1">
        <v>19.1513613845021</v>
      </c>
      <c r="O127" s="1">
        <v>87.8465223295995</v>
      </c>
      <c r="P127" s="1">
        <v>74.1416843706593</v>
      </c>
      <c r="Q127" s="1">
        <v>167.894969143409</v>
      </c>
      <c r="R127" s="1">
        <v>89.4415785136976</v>
      </c>
      <c r="S127" s="1">
        <v>160.073729271826</v>
      </c>
      <c r="T127" s="1">
        <v>116.680373871472</v>
      </c>
      <c r="U127" s="1">
        <v>229.879914431958</v>
      </c>
      <c r="V127" s="1">
        <v>168.722787827916</v>
      </c>
      <c r="W127" s="1">
        <v>302.567580681879</v>
      </c>
      <c r="X127" s="1">
        <v>428.050143866765</v>
      </c>
      <c r="Y127" s="1">
        <v>191.373219598194</v>
      </c>
      <c r="Z127" s="1">
        <v>185.757368790476</v>
      </c>
      <c r="AA127" s="1">
        <v>290.376042029126</v>
      </c>
      <c r="AB127" s="1">
        <v>28.0716941024257</v>
      </c>
      <c r="AC127" s="1">
        <v>267.679571917079</v>
      </c>
      <c r="AD127" s="1">
        <v>67.0281512851144</v>
      </c>
      <c r="AE127" s="1">
        <v>75.655263398823</v>
      </c>
      <c r="AF127" s="1">
        <v>196.090666511967</v>
      </c>
      <c r="AG127" s="1">
        <v>224.419737348174</v>
      </c>
      <c r="AH127" s="1">
        <v>228.512302950959</v>
      </c>
      <c r="AI127" s="2">
        <v>2871.3068333676</v>
      </c>
      <c r="AJ127" s="1">
        <v>181.956053482859</v>
      </c>
      <c r="AK127" s="1">
        <v>39.0302707539978</v>
      </c>
      <c r="AL127" s="1">
        <v>33.1692799488835</v>
      </c>
      <c r="AM127" s="1">
        <v>85.712226735952</v>
      </c>
      <c r="AN127" s="1">
        <v>233.294127964239</v>
      </c>
      <c r="AO127" s="1">
        <v>21.7571449262191</v>
      </c>
      <c r="AP127" s="1">
        <v>43.1934443459047</v>
      </c>
      <c r="AQ127" s="1">
        <v>228.03973790219</v>
      </c>
      <c r="AR127" s="1">
        <v>57.9526571947107</v>
      </c>
      <c r="AS127" s="2">
        <v>3875.25233651691</v>
      </c>
      <c r="AT127" s="1">
        <v>769.481354938031</v>
      </c>
      <c r="AU127" s="1">
        <v>40.1587441660749</v>
      </c>
      <c r="AV127" s="1">
        <v>409.792633859735</v>
      </c>
      <c r="AW127" s="1">
        <v>76.7252628928737</v>
      </c>
      <c r="AX127" s="1">
        <v>33.450585193089</v>
      </c>
      <c r="AY127" s="1">
        <v>58.2329981001445</v>
      </c>
      <c r="AZ127" s="1">
        <v>59.8415932144902</v>
      </c>
      <c r="BA127" s="1">
        <v>27.9661591842582</v>
      </c>
      <c r="BB127" s="1">
        <v>99.2336379921843</v>
      </c>
      <c r="BC127" s="1">
        <v>324.221454790084</v>
      </c>
      <c r="BD127" s="1">
        <v>261.568930934689</v>
      </c>
      <c r="BE127" s="1">
        <v>87.8689466777601</v>
      </c>
      <c r="BF127" s="1">
        <v>95.3783282398014</v>
      </c>
      <c r="BG127" s="1">
        <v>16.6876316572491</v>
      </c>
      <c r="BH127" s="1">
        <v>75.0623118322543</v>
      </c>
      <c r="BI127" s="1">
        <v>85.4876475841392</v>
      </c>
      <c r="BJ127" s="1">
        <v>334.250982101408</v>
      </c>
      <c r="BK127" s="1">
        <v>113.213144542602</v>
      </c>
      <c r="BL127" s="1">
        <v>93.9915774606948</v>
      </c>
      <c r="BM127" s="1">
        <v>131.818332052779</v>
      </c>
      <c r="BN127" s="1">
        <v>37.4806989268158</v>
      </c>
      <c r="BO127" s="1">
        <v>190.851871320401</v>
      </c>
      <c r="BP127" s="1">
        <v>64.2463887867175</v>
      </c>
      <c r="BQ127" s="1">
        <v>272.621149965928</v>
      </c>
      <c r="BR127" s="1">
        <v>59.41953484307</v>
      </c>
      <c r="BS127" s="1">
        <v>30.2816770717241</v>
      </c>
      <c r="BT127" s="1">
        <v>135.474423404894</v>
      </c>
      <c r="BU127" s="1">
        <v>110.937212609935</v>
      </c>
      <c r="BV127" s="1">
        <v>845.652668067753</v>
      </c>
      <c r="BW127" s="1">
        <v>43.0300623206048</v>
      </c>
      <c r="BX127" s="1">
        <v>238.241332798952</v>
      </c>
      <c r="BY127" s="1">
        <v>45.3636093284048</v>
      </c>
      <c r="BZ127" s="1">
        <v>32.692859428931</v>
      </c>
      <c r="CA127" s="1">
        <v>173.286171434611</v>
      </c>
      <c r="CB127" s="1">
        <v>66.1687758598965</v>
      </c>
      <c r="CC127" s="1">
        <v>58.3795986405756</v>
      </c>
      <c r="CD127" s="1">
        <v>152.600136226779</v>
      </c>
      <c r="CE127" s="1">
        <v>49.5879084517384</v>
      </c>
      <c r="CF127" s="1">
        <v>49.3204411315269</v>
      </c>
      <c r="CG127" s="1">
        <v>369.405318208902</v>
      </c>
      <c r="CH127" s="1">
        <v>123.349415952863</v>
      </c>
      <c r="CI127" s="1">
        <v>126.612701778598</v>
      </c>
      <c r="CJ127" s="1">
        <v>137.409036757147</v>
      </c>
      <c r="CK127" s="1">
        <v>141.837148433696</v>
      </c>
      <c r="CL127" s="1">
        <v>257.202850041462</v>
      </c>
      <c r="CM127" s="1">
        <v>100.71361081508</v>
      </c>
      <c r="CN127" s="1">
        <v>109.597368340743</v>
      </c>
      <c r="CO127" s="1">
        <v>179.204475808542</v>
      </c>
      <c r="CP127" s="1">
        <v>146.792468371543</v>
      </c>
      <c r="CQ127" s="1">
        <v>109.963802748033</v>
      </c>
      <c r="CR127" s="1">
        <v>99.6933723757861</v>
      </c>
      <c r="CS127" s="1">
        <v>142.250527231317</v>
      </c>
      <c r="CT127" s="1">
        <v>45.6969396350084</v>
      </c>
      <c r="CU127" s="1">
        <v>137.173094430706</v>
      </c>
      <c r="CV127" s="1">
        <v>52.991573357895</v>
      </c>
      <c r="CW127" s="1">
        <v>238.683267763066</v>
      </c>
      <c r="CX127" s="1">
        <v>89.6838735638065</v>
      </c>
      <c r="CY127" s="1">
        <v>237.449057225737</v>
      </c>
      <c r="CZ127" s="1">
        <v>71.0860993631396</v>
      </c>
      <c r="DA127" s="1">
        <v>114.957621525291</v>
      </c>
      <c r="DB127" s="1">
        <v>97.8284184436532</v>
      </c>
      <c r="DC127" s="1">
        <v>107.103595393196</v>
      </c>
      <c r="DD127" s="1">
        <v>119.163412135273</v>
      </c>
      <c r="DE127" s="1">
        <v>64.9750174880263</v>
      </c>
      <c r="DF127" s="1">
        <v>57.0589039323732</v>
      </c>
      <c r="DG127" s="1">
        <v>319.220517834147</v>
      </c>
      <c r="DH127" s="1">
        <v>52.5738620649791</v>
      </c>
      <c r="DI127" s="1">
        <v>88.6628948010896</v>
      </c>
      <c r="DJ127" s="1">
        <v>34.913032757676</v>
      </c>
      <c r="DK127" s="1">
        <v>124.257686187334</v>
      </c>
      <c r="DL127" s="1">
        <v>122.908947994834</v>
      </c>
      <c r="DM127" s="1">
        <v>11.7045993075602</v>
      </c>
      <c r="DN127" s="1">
        <v>63.4931169958061</v>
      </c>
      <c r="DO127" s="1">
        <v>48.9582053609847</v>
      </c>
      <c r="DP127" s="1">
        <v>253.751962136151</v>
      </c>
      <c r="DQ127" s="1">
        <v>37.9998578744204</v>
      </c>
      <c r="DR127" s="1">
        <v>168.222632157175</v>
      </c>
      <c r="DS127" s="1">
        <v>75.3539856028121</v>
      </c>
      <c r="DT127" s="1">
        <v>35.0181795641652</v>
      </c>
      <c r="DU127" s="1">
        <v>54.9562253554882</v>
      </c>
      <c r="DV127" s="1">
        <v>33.8180899386351</v>
      </c>
      <c r="DW127" s="1">
        <v>291.563877399564</v>
      </c>
      <c r="DX127" s="1">
        <v>160.437152849299</v>
      </c>
      <c r="DY127" s="1">
        <v>64.5787468286807</v>
      </c>
      <c r="DZ127" s="1">
        <v>64.5506256117026</v>
      </c>
      <c r="EA127" s="1">
        <v>37.7920064636068</v>
      </c>
      <c r="EB127" s="1">
        <v>46.5305943887746</v>
      </c>
      <c r="EC127" s="1">
        <v>177.074890353499</v>
      </c>
      <c r="ED127" s="1">
        <v>138.884562499617</v>
      </c>
      <c r="EE127" s="1">
        <v>160.339537197705</v>
      </c>
      <c r="EF127" s="1">
        <v>448.349353556346</v>
      </c>
      <c r="EG127" s="1">
        <v>900.930532267563</v>
      </c>
      <c r="EH127" s="1">
        <v>33.5686821145339</v>
      </c>
      <c r="EI127" s="1">
        <v>58.113310137285</v>
      </c>
      <c r="EJ127" s="1">
        <v>12.493036774012</v>
      </c>
      <c r="EK127" s="1">
        <v>337.087229987211</v>
      </c>
      <c r="EL127" s="1">
        <v>145.79009397777</v>
      </c>
      <c r="EM127" s="1">
        <v>100.504911172099</v>
      </c>
      <c r="EN127" s="1">
        <v>208.489328627672</v>
      </c>
      <c r="EO127" s="1">
        <v>35.2700524824596</v>
      </c>
      <c r="EP127" s="1">
        <v>29.7405680022826</v>
      </c>
      <c r="EQ127" s="1">
        <v>17.3587862737907</v>
      </c>
      <c r="ER127" s="1">
        <v>186.031489894236</v>
      </c>
      <c r="ES127" s="1">
        <v>354.179629909556</v>
      </c>
      <c r="ET127" s="1">
        <v>167.335338861787</v>
      </c>
      <c r="EU127" s="1">
        <v>134.861888375274</v>
      </c>
      <c r="EV127" s="1">
        <v>95.227333507894</v>
      </c>
      <c r="EW127" s="1">
        <v>30.469346349483</v>
      </c>
      <c r="EX127" s="1">
        <v>597.59269477983</v>
      </c>
      <c r="EY127" s="1">
        <v>44.3350363421734</v>
      </c>
      <c r="EZ127" s="1">
        <v>29.3083825619941</v>
      </c>
      <c r="FA127" s="1">
        <v>91.3910773740169</v>
      </c>
      <c r="FB127" s="1">
        <v>85.2538451850681</v>
      </c>
      <c r="FC127" s="1">
        <v>425.613417776007</v>
      </c>
      <c r="FD127" s="1">
        <v>235.5741429826</v>
      </c>
      <c r="FE127" s="1">
        <v>14.7178625953707</v>
      </c>
      <c r="FF127" s="1">
        <v>68.4878932012352</v>
      </c>
      <c r="FG127" s="1">
        <v>144.455935457066</v>
      </c>
      <c r="FH127" s="1">
        <v>35.1310331643926</v>
      </c>
      <c r="FI127" s="1">
        <v>193.995486950722</v>
      </c>
      <c r="FJ127" s="1">
        <v>57.8461386818636</v>
      </c>
      <c r="FK127" s="1">
        <v>13.4045508591372</v>
      </c>
      <c r="FL127" s="1">
        <v>18.4748463624206</v>
      </c>
      <c r="FM127" s="1">
        <v>802.417258559273</v>
      </c>
      <c r="FN127" s="1">
        <v>135.338289949966</v>
      </c>
      <c r="FO127" s="1">
        <v>19.2739794405921</v>
      </c>
      <c r="FP127" s="1">
        <v>70.9923683969598</v>
      </c>
      <c r="FQ127" s="1">
        <v>62.1870038355551</v>
      </c>
      <c r="FR127" s="1">
        <v>50.3353800537551</v>
      </c>
      <c r="FS127" s="1">
        <v>75.2505754325941</v>
      </c>
      <c r="FT127" s="1">
        <v>147.580077856005</v>
      </c>
      <c r="FU127" s="1">
        <v>199.435020565317</v>
      </c>
      <c r="FV127" s="1">
        <v>870.083844624646</v>
      </c>
      <c r="FW127" s="1">
        <v>459.818559648795</v>
      </c>
      <c r="FX127" s="1">
        <v>218.756623157622</v>
      </c>
      <c r="FY127" s="1">
        <v>100.152898581246</v>
      </c>
      <c r="FZ127" s="1">
        <v>27.8977941126798</v>
      </c>
      <c r="GA127" s="1">
        <v>92.5922775109579</v>
      </c>
      <c r="GB127" s="1">
        <v>446.407456556702</v>
      </c>
      <c r="GC127" s="1">
        <v>236.743016224099</v>
      </c>
      <c r="GD127" s="1">
        <v>67.2798691682488</v>
      </c>
      <c r="GE127" s="1">
        <v>253.60925472593</v>
      </c>
      <c r="GF127" s="1">
        <v>91.0472162834267</v>
      </c>
      <c r="GG127" s="1">
        <v>590.144222207277</v>
      </c>
      <c r="GH127" s="1">
        <v>411.142934171855</v>
      </c>
      <c r="GI127" s="1">
        <v>65.6273390972448</v>
      </c>
      <c r="GJ127" s="1">
        <v>79.981298645935</v>
      </c>
      <c r="GK127" s="1">
        <v>69.2143375257611</v>
      </c>
      <c r="GL127" s="1">
        <v>113.52842069927</v>
      </c>
      <c r="GM127" s="1">
        <v>67.8996704965406</v>
      </c>
      <c r="GN127" s="1">
        <v>209.050752784216</v>
      </c>
      <c r="GO127" s="1">
        <v>99.8593071994486</v>
      </c>
      <c r="GP127" s="1">
        <v>50.3494737524735</v>
      </c>
      <c r="GQ127" s="1">
        <v>43.7334750708158</v>
      </c>
      <c r="GR127" s="1">
        <v>28.1216568517489</v>
      </c>
      <c r="GS127" s="1">
        <v>171.71343713774</v>
      </c>
      <c r="GT127" s="1">
        <v>127.575277584356</v>
      </c>
      <c r="GU127" s="1">
        <v>94.9834226048401</v>
      </c>
      <c r="GV127" s="1">
        <v>435.903120695441</v>
      </c>
      <c r="GW127" s="1">
        <v>376.296006949964</v>
      </c>
      <c r="GX127" s="1">
        <v>143.94226844593</v>
      </c>
      <c r="GY127" s="1">
        <v>137.402157122229</v>
      </c>
      <c r="GZ127" s="1">
        <v>58.8809368398808</v>
      </c>
      <c r="HA127" s="1">
        <v>73.070443586615</v>
      </c>
      <c r="HB127" s="1">
        <v>40.9793472762199</v>
      </c>
      <c r="HC127" s="1">
        <v>660.939210590563</v>
      </c>
      <c r="HD127" s="1">
        <v>28.049303193122</v>
      </c>
      <c r="HE127" s="1">
        <v>93.1297689376206</v>
      </c>
      <c r="HF127" s="1">
        <v>430.916546838312</v>
      </c>
      <c r="HG127" s="1">
        <v>78.8010073593228</v>
      </c>
      <c r="HH127" s="1">
        <v>218.612451054612</v>
      </c>
      <c r="HI127" s="1">
        <v>123.367912999702</v>
      </c>
      <c r="HJ127" s="1">
        <v>81.128570276185</v>
      </c>
      <c r="HK127" s="1">
        <v>155.664399034943</v>
      </c>
      <c r="HL127" s="1">
        <v>124.545278928197</v>
      </c>
      <c r="HM127" s="1">
        <v>27.2402936959435</v>
      </c>
      <c r="HN127" s="1">
        <v>78.055433091548</v>
      </c>
      <c r="HO127" s="1">
        <v>88.5432100653187</v>
      </c>
      <c r="HP127" s="1">
        <v>132.757324908612</v>
      </c>
      <c r="HQ127" s="2">
        <v>1019.44894891036</v>
      </c>
      <c r="HR127" s="1">
        <v>60.5601935031585</v>
      </c>
      <c r="HS127" s="1">
        <v>120.708409354897</v>
      </c>
      <c r="HT127" s="1">
        <v>103.160506453864</v>
      </c>
      <c r="HU127" s="1">
        <v>72.4140539435516</v>
      </c>
      <c r="HV127" s="1">
        <v>164.6539577878</v>
      </c>
      <c r="HW127" s="1">
        <v>26.8527060064043</v>
      </c>
      <c r="HX127" s="1">
        <v>77.7492334018478</v>
      </c>
      <c r="HY127" s="1">
        <v>163.877550835755</v>
      </c>
      <c r="HZ127" s="1">
        <v>205.179920185162</v>
      </c>
      <c r="IA127" s="1">
        <v>510.677967030101</v>
      </c>
      <c r="IB127" s="1">
        <v>112.240290304177</v>
      </c>
      <c r="IC127" s="1">
        <v>108.168895816949</v>
      </c>
      <c r="ID127" s="1">
        <v>99.1821342589863</v>
      </c>
      <c r="IE127" s="1">
        <v>149.24425371482</v>
      </c>
      <c r="IF127" s="1">
        <v>77.6248160934016</v>
      </c>
      <c r="IG127" s="1">
        <v>74.5260074899546</v>
      </c>
      <c r="IH127" s="1">
        <v>127.207821887957</v>
      </c>
      <c r="II127" s="1">
        <v>27.7362406690727</v>
      </c>
      <c r="IJ127" s="1">
        <v>114.328637458163</v>
      </c>
      <c r="IK127" s="1">
        <v>276.178214739003</v>
      </c>
      <c r="IL127" s="1">
        <v>135.826672809049</v>
      </c>
      <c r="IM127" s="1">
        <v>272.042386893595</v>
      </c>
      <c r="IN127" s="1">
        <v>207.382319299397</v>
      </c>
      <c r="IO127" s="2">
        <v>1028.94078947368</v>
      </c>
      <c r="IP127" s="1">
        <v>18.4411252803819</v>
      </c>
      <c r="IQ127" s="1">
        <v>180.548684997008</v>
      </c>
      <c r="IR127" s="1">
        <v>257.808599835232</v>
      </c>
      <c r="IS127" s="1">
        <v>551.684571558138</v>
      </c>
      <c r="IT127" s="1">
        <v>145.035618705479</v>
      </c>
      <c r="IU127" s="1">
        <v>188.214549226334</v>
      </c>
      <c r="IV127" s="1">
        <v>79.3440813454592</v>
      </c>
      <c r="IW127" s="1">
        <v>72.8216107850156</v>
      </c>
      <c r="IX127" s="1">
        <v>298.360918113166</v>
      </c>
      <c r="IY127" s="1">
        <v>109.072315261692</v>
      </c>
      <c r="IZ127" s="1">
        <v>44.3684634057562</v>
      </c>
      <c r="JA127" s="1">
        <v>262.936943821437</v>
      </c>
      <c r="JB127" s="1">
        <v>77.4003557311717</v>
      </c>
      <c r="JC127" s="1">
        <v>146.136480435625</v>
      </c>
      <c r="JD127" s="1">
        <v>435.592350887623</v>
      </c>
      <c r="JE127" s="1">
        <v>74.1828372207987</v>
      </c>
      <c r="JF127" s="1">
        <v>71.1605909020603</v>
      </c>
      <c r="JG127" s="1">
        <v>98.9253405413341</v>
      </c>
      <c r="JH127" s="1">
        <v>253.677698275955</v>
      </c>
      <c r="JI127" s="1">
        <v>82.2183895382525</v>
      </c>
      <c r="JJ127" s="1">
        <v>341.497364240336</v>
      </c>
      <c r="JK127" s="1">
        <v>70.9966492183406</v>
      </c>
      <c r="JL127" s="1">
        <v>17.456144630142</v>
      </c>
      <c r="JM127" s="1">
        <v>50.4279238230427</v>
      </c>
      <c r="JN127" s="1">
        <v>149.058729039476</v>
      </c>
      <c r="JO127" s="1">
        <v>144.376820401802</v>
      </c>
      <c r="JP127" s="1">
        <v>107.849505870192</v>
      </c>
      <c r="JQ127" s="1">
        <v>567.408852300059</v>
      </c>
      <c r="JR127" s="1">
        <v>41.8767680196875</v>
      </c>
      <c r="JS127" s="1">
        <v>113.477764330322</v>
      </c>
      <c r="JT127" s="1">
        <v>206.745291153343</v>
      </c>
      <c r="JU127" s="1">
        <v>55.1700627436231</v>
      </c>
      <c r="JV127" s="1">
        <v>192.552859179283</v>
      </c>
      <c r="JW127" s="1">
        <v>86.1780827712914</v>
      </c>
      <c r="JX127" s="1">
        <v>488.360211450159</v>
      </c>
      <c r="JY127" s="1">
        <v>223.204786233376</v>
      </c>
      <c r="JZ127" s="1">
        <v>133.353383740213</v>
      </c>
      <c r="KA127" s="1">
        <v>38.0270738977999</v>
      </c>
      <c r="KB127" s="1">
        <v>271.944257095416</v>
      </c>
      <c r="KC127" s="1">
        <v>150.724211882108</v>
      </c>
      <c r="KD127" s="1">
        <v>248.671506699623</v>
      </c>
      <c r="KE127" s="1">
        <v>179.33631575735</v>
      </c>
      <c r="KF127" s="1">
        <v>475.286844353927</v>
      </c>
      <c r="KG127" s="1">
        <v>48.8610110374858</v>
      </c>
      <c r="KH127" s="1">
        <v>38.6491932950372</v>
      </c>
      <c r="KI127" s="1">
        <v>296.754998458059</v>
      </c>
      <c r="KJ127" s="1">
        <v>14.6114817240016</v>
      </c>
      <c r="KK127" s="1">
        <v>76.7334215264571</v>
      </c>
      <c r="KL127" s="1">
        <v>77.9123256950053</v>
      </c>
      <c r="KM127" s="1">
        <v>102.382151020605</v>
      </c>
      <c r="KN127" s="1">
        <v>57.3411284994284</v>
      </c>
      <c r="KO127" s="1">
        <v>204.400557198312</v>
      </c>
      <c r="KP127" s="1">
        <v>40.8686767995837</v>
      </c>
      <c r="KQ127" s="1">
        <v>66.8372963545285</v>
      </c>
      <c r="KR127" s="1">
        <v>28.650366707354</v>
      </c>
      <c r="KS127" s="1">
        <v>90.2089903213637</v>
      </c>
      <c r="KT127" s="1">
        <v>53.0864071061436</v>
      </c>
      <c r="KU127" s="1">
        <v>110.687283867464</v>
      </c>
      <c r="KV127" s="1">
        <v>137.634950713703</v>
      </c>
      <c r="KW127" s="1">
        <v>135.229611787257</v>
      </c>
      <c r="KX127" s="1">
        <v>108.820842408129</v>
      </c>
      <c r="KY127" s="1">
        <v>171.648664094569</v>
      </c>
      <c r="KZ127" s="1">
        <v>52.9071078294974</v>
      </c>
      <c r="LA127" s="1">
        <v>46.5527967169086</v>
      </c>
      <c r="LB127" s="1">
        <v>62.814447106784</v>
      </c>
      <c r="LC127" s="1">
        <v>13.5793403633521</v>
      </c>
      <c r="LD127" s="1">
        <v>25.8849913877385</v>
      </c>
      <c r="LE127" s="1">
        <v>89.1056028975864</v>
      </c>
      <c r="LF127" s="1">
        <v>40.8774552590612</v>
      </c>
      <c r="LG127" s="1">
        <v>36.9460502490845</v>
      </c>
      <c r="LH127" s="1">
        <v>30.4489626695161</v>
      </c>
      <c r="LI127" s="1">
        <v>6.8758690780531</v>
      </c>
      <c r="LJ127" s="1">
        <v>149.298684772692</v>
      </c>
      <c r="LK127" s="1">
        <v>265.699791432195</v>
      </c>
      <c r="LL127" s="1">
        <v>24.5557390306433</v>
      </c>
      <c r="LM127" s="1">
        <v>115.442357251769</v>
      </c>
      <c r="LN127" s="1">
        <v>532.676261242894</v>
      </c>
      <c r="LO127" s="1">
        <v>155.096708802006</v>
      </c>
      <c r="LP127" s="1">
        <v>498.783766504149</v>
      </c>
      <c r="LQ127" s="1">
        <v>64.9044495435359</v>
      </c>
      <c r="LR127" s="1">
        <v>7.64736840599462</v>
      </c>
      <c r="LS127" s="1">
        <v>11.5522031228152</v>
      </c>
      <c r="LT127" s="1">
        <v>11.8652283049875</v>
      </c>
      <c r="LU127" s="1">
        <v>26.9071895412766</v>
      </c>
      <c r="LV127" s="1">
        <v>17.8228960628643</v>
      </c>
      <c r="LW127" s="1">
        <v>26.3335477033761</v>
      </c>
      <c r="LX127" s="1">
        <v>49.7921932434958</v>
      </c>
      <c r="LY127" s="1">
        <v>21.0451148424339</v>
      </c>
      <c r="LZ127" s="1">
        <v>550.229042855163</v>
      </c>
      <c r="MA127" s="1">
        <v>47.2323916811348</v>
      </c>
      <c r="MB127" s="1">
        <v>12.6114456404314</v>
      </c>
      <c r="MC127" s="1">
        <v>24.8078214925541</v>
      </c>
      <c r="MD127" s="1">
        <v>7.49442102703516</v>
      </c>
      <c r="ME127" s="1">
        <v>10.2158547336282</v>
      </c>
      <c r="MF127" s="1">
        <v>17.9462184518605</v>
      </c>
      <c r="MG127" s="1">
        <v>51.0102178065981</v>
      </c>
      <c r="MH127" s="1">
        <v>21.2459356227464</v>
      </c>
      <c r="MI127" s="1">
        <v>1.16236841678619</v>
      </c>
      <c r="MJ127" s="1">
        <v>6.8928947323247</v>
      </c>
      <c r="MK127" s="1">
        <v>33.5740704894727</v>
      </c>
      <c r="ML127" s="1">
        <v>21.1439886738698</v>
      </c>
      <c r="MM127" s="1">
        <v>34.1348433994576</v>
      </c>
    </row>
    <row r="128">
      <c r="A128" s="1">
        <v>2024.0</v>
      </c>
      <c r="B128" s="1">
        <v>7.0</v>
      </c>
      <c r="C128" s="1">
        <v>224.091967146106</v>
      </c>
      <c r="D128" s="1">
        <v>169.365985633442</v>
      </c>
      <c r="E128" s="1">
        <v>102.346356920198</v>
      </c>
      <c r="F128" s="1">
        <v>314.84268839958</v>
      </c>
      <c r="G128" s="1">
        <v>556.508407592773</v>
      </c>
      <c r="H128" s="1">
        <v>230.413206334794</v>
      </c>
      <c r="I128" s="1">
        <v>62.0991575778572</v>
      </c>
      <c r="J128" s="1">
        <v>241.474530815257</v>
      </c>
      <c r="K128" s="1">
        <v>246.344090548429</v>
      </c>
      <c r="L128" s="1">
        <v>73.130340097676</v>
      </c>
      <c r="M128" s="1">
        <v>90.2723558402102</v>
      </c>
      <c r="N128" s="1">
        <v>17.2929886824389</v>
      </c>
      <c r="O128" s="1">
        <v>91.557797178739</v>
      </c>
      <c r="P128" s="1">
        <v>75.6143701887064</v>
      </c>
      <c r="Q128" s="1">
        <v>167.435429450758</v>
      </c>
      <c r="R128" s="1">
        <v>94.74522746693</v>
      </c>
      <c r="S128" s="1">
        <v>165.173886540894</v>
      </c>
      <c r="T128" s="1">
        <v>124.274100098354</v>
      </c>
      <c r="U128" s="1">
        <v>227.813004468191</v>
      </c>
      <c r="V128" s="1">
        <v>169.190798302459</v>
      </c>
      <c r="W128" s="1">
        <v>321.236245873846</v>
      </c>
      <c r="X128" s="1">
        <v>428.067731565342</v>
      </c>
      <c r="Y128" s="1">
        <v>203.100837989028</v>
      </c>
      <c r="Z128" s="1">
        <v>190.737727078525</v>
      </c>
      <c r="AA128" s="1">
        <v>300.460029399538</v>
      </c>
      <c r="AB128" s="1">
        <v>29.6773207823566</v>
      </c>
      <c r="AC128" s="1">
        <v>255.681197384362</v>
      </c>
      <c r="AD128" s="1">
        <v>66.2982745115117</v>
      </c>
      <c r="AE128" s="1">
        <v>69.8936370502818</v>
      </c>
      <c r="AF128" s="1">
        <v>202.25237264789</v>
      </c>
      <c r="AG128" s="1">
        <v>215.798174924653</v>
      </c>
      <c r="AH128" s="1">
        <v>240.816679596518</v>
      </c>
      <c r="AI128" s="2">
        <v>2938.98068514737</v>
      </c>
      <c r="AJ128" s="1">
        <v>184.079318306663</v>
      </c>
      <c r="AK128" s="1">
        <v>41.2126090186023</v>
      </c>
      <c r="AL128" s="1">
        <v>34.3704991741446</v>
      </c>
      <c r="AM128" s="1">
        <v>84.4428815537663</v>
      </c>
      <c r="AN128" s="1">
        <v>229.069853585841</v>
      </c>
      <c r="AO128" s="1">
        <v>22.2604889148738</v>
      </c>
      <c r="AP128" s="1">
        <v>43.1434060780742</v>
      </c>
      <c r="AQ128" s="1">
        <v>225.095454476096</v>
      </c>
      <c r="AR128" s="1">
        <v>61.8730819095847</v>
      </c>
      <c r="AS128" s="2">
        <v>3896.28994814228</v>
      </c>
      <c r="AT128" s="1">
        <v>817.074962992619</v>
      </c>
      <c r="AU128" s="1">
        <v>41.877408084523</v>
      </c>
      <c r="AV128" s="1">
        <v>426.460000471635</v>
      </c>
      <c r="AW128" s="1">
        <v>76.6572728590532</v>
      </c>
      <c r="AX128" s="1">
        <v>32.4452425887685</v>
      </c>
      <c r="AY128" s="1">
        <v>64.5143082885415</v>
      </c>
      <c r="AZ128" s="1">
        <v>63.9145968215491</v>
      </c>
      <c r="BA128" s="1">
        <v>28.0733590181533</v>
      </c>
      <c r="BB128" s="1">
        <v>95.5854943971614</v>
      </c>
      <c r="BC128" s="1">
        <v>337.105730704523</v>
      </c>
      <c r="BD128" s="1">
        <v>259.554702765646</v>
      </c>
      <c r="BE128" s="1">
        <v>96.8631820678711</v>
      </c>
      <c r="BF128" s="1">
        <v>99.5387758281462</v>
      </c>
      <c r="BG128" s="1">
        <v>17.9293181679466</v>
      </c>
      <c r="BH128" s="1">
        <v>71.1292902879236</v>
      </c>
      <c r="BI128" s="1">
        <v>87.0215122257753</v>
      </c>
      <c r="BJ128" s="1">
        <v>332.772844491483</v>
      </c>
      <c r="BK128" s="1">
        <v>120.295668704537</v>
      </c>
      <c r="BL128" s="1">
        <v>96.4553375609278</v>
      </c>
      <c r="BM128" s="1">
        <v>131.917243500657</v>
      </c>
      <c r="BN128" s="1">
        <v>38.2656712661625</v>
      </c>
      <c r="BO128" s="1">
        <v>190.713493214388</v>
      </c>
      <c r="BP128" s="1">
        <v>56.0843181610107</v>
      </c>
      <c r="BQ128" s="1">
        <v>280.013227989231</v>
      </c>
      <c r="BR128" s="1">
        <v>60.2018825485742</v>
      </c>
      <c r="BS128" s="1">
        <v>28.9871890205493</v>
      </c>
      <c r="BT128" s="1">
        <v>142.727014080672</v>
      </c>
      <c r="BU128" s="1">
        <v>111.36355545583</v>
      </c>
      <c r="BV128" s="1">
        <v>846.28287345303</v>
      </c>
      <c r="BW128" s="1">
        <v>45.2261341817942</v>
      </c>
      <c r="BX128" s="1">
        <v>254.54488381676</v>
      </c>
      <c r="BY128" s="1">
        <v>46.4832752453549</v>
      </c>
      <c r="BZ128" s="1">
        <v>33.7801591504278</v>
      </c>
      <c r="CA128" s="1">
        <v>183.076532127514</v>
      </c>
      <c r="CB128" s="1">
        <v>71.2396895092072</v>
      </c>
      <c r="CC128" s="1">
        <v>57.1217899944155</v>
      </c>
      <c r="CD128" s="1">
        <v>153.675579234901</v>
      </c>
      <c r="CE128" s="1">
        <v>49.8550640290633</v>
      </c>
      <c r="CF128" s="1">
        <v>44.6650514804557</v>
      </c>
      <c r="CG128" s="1">
        <v>366.898761484749</v>
      </c>
      <c r="CH128" s="1">
        <v>135.820825031643</v>
      </c>
      <c r="CI128" s="1">
        <v>122.888424500898</v>
      </c>
      <c r="CJ128" s="1">
        <v>141.453295538115</v>
      </c>
      <c r="CK128" s="1">
        <v>157.738696300008</v>
      </c>
      <c r="CL128" s="1">
        <v>252.401799328193</v>
      </c>
      <c r="CM128" s="1">
        <v>94.8399827944797</v>
      </c>
      <c r="CN128" s="1">
        <v>105.482727050781</v>
      </c>
      <c r="CO128" s="1">
        <v>181.190558447909</v>
      </c>
      <c r="CP128" s="1">
        <v>140.9935557403</v>
      </c>
      <c r="CQ128" s="1">
        <v>112.403879728641</v>
      </c>
      <c r="CR128" s="1">
        <v>103.075598847174</v>
      </c>
      <c r="CS128" s="1">
        <v>138.982727050781</v>
      </c>
      <c r="CT128" s="1">
        <v>46.1687625254921</v>
      </c>
      <c r="CU128" s="1">
        <v>142.901953724939</v>
      </c>
      <c r="CV128" s="1">
        <v>53.314666150955</v>
      </c>
      <c r="CW128" s="1">
        <v>240.385064653301</v>
      </c>
      <c r="CX128" s="1">
        <v>91.0148379548592</v>
      </c>
      <c r="CY128" s="1">
        <v>256.528728176657</v>
      </c>
      <c r="CZ128" s="1">
        <v>72.9760150577497</v>
      </c>
      <c r="DA128" s="1">
        <v>100.931118015472</v>
      </c>
      <c r="DB128" s="1">
        <v>96.4114445467613</v>
      </c>
      <c r="DC128" s="1">
        <v>113.223097399972</v>
      </c>
      <c r="DD128" s="1">
        <v>125.375455248814</v>
      </c>
      <c r="DE128" s="1">
        <v>67.9109628413967</v>
      </c>
      <c r="DF128" s="1">
        <v>59.0931725340817</v>
      </c>
      <c r="DG128" s="1">
        <v>312.719695791412</v>
      </c>
      <c r="DH128" s="1">
        <v>53.2775342169355</v>
      </c>
      <c r="DI128" s="1">
        <v>83.7986364364624</v>
      </c>
      <c r="DJ128" s="1">
        <v>34.9362780645207</v>
      </c>
      <c r="DK128" s="1">
        <v>121.580725570623</v>
      </c>
      <c r="DL128" s="1">
        <v>129.365682255138</v>
      </c>
      <c r="DM128" s="1">
        <v>12.6429331051382</v>
      </c>
      <c r="DN128" s="1">
        <v>66.0491395802258</v>
      </c>
      <c r="DO128" s="1">
        <v>47.6374856412869</v>
      </c>
      <c r="DP128" s="1">
        <v>297.45569941993</v>
      </c>
      <c r="DQ128" s="1">
        <v>38.7827924735327</v>
      </c>
      <c r="DR128" s="1">
        <v>177.208181901412</v>
      </c>
      <c r="DS128" s="1">
        <v>74.9302964208119</v>
      </c>
      <c r="DT128" s="1">
        <v>38.6520624296504</v>
      </c>
      <c r="DU128" s="1">
        <v>56.4096106457685</v>
      </c>
      <c r="DV128" s="1">
        <v>35.9924901282533</v>
      </c>
      <c r="DW128" s="1">
        <v>284.637522813472</v>
      </c>
      <c r="DX128" s="1">
        <v>162.875889321773</v>
      </c>
      <c r="DY128" s="1">
        <v>70.3408546987838</v>
      </c>
      <c r="DZ128" s="1">
        <v>62.9237809870918</v>
      </c>
      <c r="EA128" s="1">
        <v>42.4519745202793</v>
      </c>
      <c r="EB128" s="1">
        <v>46.7781702166632</v>
      </c>
      <c r="EC128" s="1">
        <v>180.403357130072</v>
      </c>
      <c r="ED128" s="1">
        <v>135.884031626289</v>
      </c>
      <c r="EE128" s="1">
        <v>167.784023633751</v>
      </c>
      <c r="EF128" s="1">
        <v>478.907060150726</v>
      </c>
      <c r="EG128" s="1">
        <v>935.544872745218</v>
      </c>
      <c r="EH128" s="1">
        <v>33.6717085227164</v>
      </c>
      <c r="EI128" s="1">
        <v>58.5340369356826</v>
      </c>
      <c r="EJ128" s="1">
        <v>13.7912065195688</v>
      </c>
      <c r="EK128" s="1">
        <v>349.511101876317</v>
      </c>
      <c r="EL128" s="1">
        <v>148.437369666116</v>
      </c>
      <c r="EM128" s="1">
        <v>102.165312725261</v>
      </c>
      <c r="EN128" s="1">
        <v>209.895747957335</v>
      </c>
      <c r="EO128" s="1">
        <v>35.7990094117114</v>
      </c>
      <c r="EP128" s="1">
        <v>30.4623577652613</v>
      </c>
      <c r="EQ128" s="1">
        <v>17.3331330933668</v>
      </c>
      <c r="ER128" s="1">
        <v>186.086529296794</v>
      </c>
      <c r="ES128" s="1">
        <v>379.926273657349</v>
      </c>
      <c r="ET128" s="1">
        <v>180.00817330704</v>
      </c>
      <c r="EU128" s="1">
        <v>145.597934350701</v>
      </c>
      <c r="EV128" s="1">
        <v>96.3695897075638</v>
      </c>
      <c r="EW128" s="1">
        <v>32.6228267340694</v>
      </c>
      <c r="EX128" s="1">
        <v>643.025655122374</v>
      </c>
      <c r="EY128" s="1">
        <v>43.8815491299164</v>
      </c>
      <c r="EZ128" s="1">
        <v>28.9959744848542</v>
      </c>
      <c r="FA128" s="1">
        <v>96.0668289290992</v>
      </c>
      <c r="FB128" s="1">
        <v>95.2149280758292</v>
      </c>
      <c r="FC128" s="1">
        <v>442.710454073819</v>
      </c>
      <c r="FD128" s="1">
        <v>239.863772254579</v>
      </c>
      <c r="FE128" s="1">
        <v>15.7444776481735</v>
      </c>
      <c r="FF128" s="1">
        <v>68.0976007016372</v>
      </c>
      <c r="FG128" s="1">
        <v>149.838798640933</v>
      </c>
      <c r="FH128" s="1">
        <v>36.6603988670946</v>
      </c>
      <c r="FI128" s="1">
        <v>206.800251432744</v>
      </c>
      <c r="FJ128" s="1">
        <v>56.3417142675941</v>
      </c>
      <c r="FK128" s="1">
        <v>14.9605865029684</v>
      </c>
      <c r="FL128" s="1">
        <v>20.1685383498914</v>
      </c>
      <c r="FM128" s="1">
        <v>818.851183273745</v>
      </c>
      <c r="FN128" s="1">
        <v>137.723850630751</v>
      </c>
      <c r="FO128" s="1">
        <v>20.1451133600212</v>
      </c>
      <c r="FP128" s="1">
        <v>78.8797728798606</v>
      </c>
      <c r="FQ128" s="1">
        <v>63.6733656275443</v>
      </c>
      <c r="FR128" s="1">
        <v>52.440034315056</v>
      </c>
      <c r="FS128" s="1">
        <v>77.2047918307882</v>
      </c>
      <c r="FT128" s="1">
        <v>155.613876538418</v>
      </c>
      <c r="FU128" s="1">
        <v>207.129218960517</v>
      </c>
      <c r="FV128" s="1">
        <v>883.969239846792</v>
      </c>
      <c r="FW128" s="1">
        <v>478.403935406545</v>
      </c>
      <c r="FX128" s="1">
        <v>227.621531054777</v>
      </c>
      <c r="FY128" s="1">
        <v>100.083132648057</v>
      </c>
      <c r="FZ128" s="1">
        <v>27.2017865169041</v>
      </c>
      <c r="GA128" s="1">
        <v>93.1440040328869</v>
      </c>
      <c r="GB128" s="1">
        <v>441.57886506653</v>
      </c>
      <c r="GC128" s="1">
        <v>239.720251629257</v>
      </c>
      <c r="GD128" s="1">
        <v>70.3368110494398</v>
      </c>
      <c r="GE128" s="1">
        <v>251.354497798313</v>
      </c>
      <c r="GF128" s="1">
        <v>89.9490935390171</v>
      </c>
      <c r="GG128" s="1">
        <v>586.904496873886</v>
      </c>
      <c r="GH128" s="1">
        <v>440.780370264837</v>
      </c>
      <c r="GI128" s="1">
        <v>65.2622580712297</v>
      </c>
      <c r="GJ128" s="1">
        <v>77.9598761408411</v>
      </c>
      <c r="GK128" s="1">
        <v>72.3859575318201</v>
      </c>
      <c r="GL128" s="1">
        <v>128.36977334456</v>
      </c>
      <c r="GM128" s="1">
        <v>71.9462575844905</v>
      </c>
      <c r="GN128" s="1">
        <v>215.382669535902</v>
      </c>
      <c r="GO128" s="1">
        <v>105.639074485876</v>
      </c>
      <c r="GP128" s="1">
        <v>50.330000183799</v>
      </c>
      <c r="GQ128" s="1">
        <v>46.2824597174158</v>
      </c>
      <c r="GR128" s="1">
        <v>28.1988276325848</v>
      </c>
      <c r="GS128" s="1">
        <v>167.125709028032</v>
      </c>
      <c r="GT128" s="1">
        <v>123.757011111647</v>
      </c>
      <c r="GU128" s="1">
        <v>101.129837815089</v>
      </c>
      <c r="GV128" s="1">
        <v>443.984228078511</v>
      </c>
      <c r="GW128" s="1">
        <v>390.121105885637</v>
      </c>
      <c r="GX128" s="1">
        <v>159.352346303653</v>
      </c>
      <c r="GY128" s="1">
        <v>122.123234273683</v>
      </c>
      <c r="GZ128" s="1">
        <v>62.7792206172755</v>
      </c>
      <c r="HA128" s="1">
        <v>71.8636844626444</v>
      </c>
      <c r="HB128" s="1">
        <v>45.5957892069108</v>
      </c>
      <c r="HC128" s="1">
        <v>655.780682650479</v>
      </c>
      <c r="HD128" s="1">
        <v>29.5702566899265</v>
      </c>
      <c r="HE128" s="1">
        <v>72.8171081509988</v>
      </c>
      <c r="HF128" s="1">
        <v>441.237752527022</v>
      </c>
      <c r="HG128" s="1">
        <v>75.8147450380005</v>
      </c>
      <c r="HH128" s="1">
        <v>224.152935633518</v>
      </c>
      <c r="HI128" s="1">
        <v>127.593966110965</v>
      </c>
      <c r="HJ128" s="1">
        <v>85.3947400691258</v>
      </c>
      <c r="HK128" s="1">
        <v>157.789104300468</v>
      </c>
      <c r="HL128" s="1">
        <v>122.33996696389</v>
      </c>
      <c r="HM128" s="1">
        <v>27.567147816968</v>
      </c>
      <c r="HN128" s="1">
        <v>81.2200724219296</v>
      </c>
      <c r="HO128" s="1">
        <v>90.7849522021453</v>
      </c>
      <c r="HP128" s="1">
        <v>140.586601919056</v>
      </c>
      <c r="HQ128" s="2">
        <v>1052.54090465199</v>
      </c>
      <c r="HR128" s="1">
        <v>61.0569873087245</v>
      </c>
      <c r="HS128" s="1">
        <v>119.820701618882</v>
      </c>
      <c r="HT128" s="1">
        <v>98.8866042127515</v>
      </c>
      <c r="HU128" s="1">
        <v>74.3570898314518</v>
      </c>
      <c r="HV128" s="1">
        <v>164.08659323342</v>
      </c>
      <c r="HW128" s="1">
        <v>28.0245169034922</v>
      </c>
      <c r="HX128" s="1">
        <v>81.2020412177366</v>
      </c>
      <c r="HY128" s="1">
        <v>163.520388824235</v>
      </c>
      <c r="HZ128" s="1">
        <v>209.896616769198</v>
      </c>
      <c r="IA128" s="1">
        <v>532.949001840293</v>
      </c>
      <c r="IB128" s="1">
        <v>117.704020005947</v>
      </c>
      <c r="IC128" s="1">
        <v>118.287140404954</v>
      </c>
      <c r="ID128" s="1">
        <v>104.57673838511</v>
      </c>
      <c r="IE128" s="1">
        <v>167.295870606093</v>
      </c>
      <c r="IF128" s="1">
        <v>80.2092463889047</v>
      </c>
      <c r="IG128" s="1">
        <v>78.8965239495961</v>
      </c>
      <c r="IH128" s="1">
        <v>126.344730002563</v>
      </c>
      <c r="II128" s="1">
        <v>27.9890836235943</v>
      </c>
      <c r="IJ128" s="1">
        <v>119.827760125722</v>
      </c>
      <c r="IK128" s="1">
        <v>291.652984026578</v>
      </c>
      <c r="IL128" s="1">
        <v>137.047092201195</v>
      </c>
      <c r="IM128" s="1">
        <v>257.437593249492</v>
      </c>
      <c r="IN128" s="1">
        <v>193.043479841616</v>
      </c>
      <c r="IO128" s="2">
        <v>1067.80749789151</v>
      </c>
      <c r="IP128" s="1">
        <v>20.8738041491778</v>
      </c>
      <c r="IQ128" s="1">
        <v>170.461120339171</v>
      </c>
      <c r="IR128" s="1">
        <v>270.454383368437</v>
      </c>
      <c r="IS128" s="1">
        <v>556.373844230985</v>
      </c>
      <c r="IT128" s="1">
        <v>144.758036518098</v>
      </c>
      <c r="IU128" s="1">
        <v>196.37905309827</v>
      </c>
      <c r="IV128" s="1">
        <v>74.4202937085486</v>
      </c>
      <c r="IW128" s="1">
        <v>68.727288823418</v>
      </c>
      <c r="IX128" s="1">
        <v>320.200737106207</v>
      </c>
      <c r="IY128" s="1">
        <v>112.39096770131</v>
      </c>
      <c r="IZ128" s="1">
        <v>46.9970225797748</v>
      </c>
      <c r="JA128" s="1">
        <v>265.771136588509</v>
      </c>
      <c r="JB128" s="1">
        <v>79.0435372167623</v>
      </c>
      <c r="JC128" s="1">
        <v>147.431719349757</v>
      </c>
      <c r="JD128" s="1">
        <v>473.486463954652</v>
      </c>
      <c r="JE128" s="1">
        <v>76.1007661323808</v>
      </c>
      <c r="JF128" s="1">
        <v>78.8522221899438</v>
      </c>
      <c r="JG128" s="1">
        <v>103.27213093537</v>
      </c>
      <c r="JH128" s="1">
        <v>249.042143885806</v>
      </c>
      <c r="JI128" s="1">
        <v>86.1046971392752</v>
      </c>
      <c r="JJ128" s="1">
        <v>333.689406940852</v>
      </c>
      <c r="JK128" s="1">
        <v>71.1163339033402</v>
      </c>
      <c r="JL128" s="1">
        <v>18.3335356776803</v>
      </c>
      <c r="JM128" s="1">
        <v>51.174631650074</v>
      </c>
      <c r="JN128" s="1">
        <v>152.879292986715</v>
      </c>
      <c r="JO128" s="1">
        <v>146.934114738351</v>
      </c>
      <c r="JP128" s="1">
        <v>111.819670117262</v>
      </c>
      <c r="JQ128" s="1">
        <v>557.322180650302</v>
      </c>
      <c r="JR128" s="1">
        <v>40.9056754998381</v>
      </c>
      <c r="JS128" s="1">
        <v>113.157440855077</v>
      </c>
      <c r="JT128" s="1">
        <v>207.877101132556</v>
      </c>
      <c r="JU128" s="1">
        <v>57.648510142512</v>
      </c>
      <c r="JV128" s="1">
        <v>198.833621078216</v>
      </c>
      <c r="JW128" s="1">
        <v>89.454844868481</v>
      </c>
      <c r="JX128" s="1">
        <v>529.352008915472</v>
      </c>
      <c r="JY128" s="1">
        <v>231.904113698932</v>
      </c>
      <c r="JZ128" s="1">
        <v>133.015296574523</v>
      </c>
      <c r="KA128" s="1">
        <v>41.908612361336</v>
      </c>
      <c r="KB128" s="1">
        <v>263.79304059855</v>
      </c>
      <c r="KC128" s="1">
        <v>150.00293773106</v>
      </c>
      <c r="KD128" s="1">
        <v>253.197171699659</v>
      </c>
      <c r="KE128" s="1">
        <v>178.155226620761</v>
      </c>
      <c r="KF128" s="1">
        <v>488.162501942028</v>
      </c>
      <c r="KG128" s="1">
        <v>52.1722778321959</v>
      </c>
      <c r="KH128" s="1">
        <v>39.3008169312524</v>
      </c>
      <c r="KI128" s="1">
        <v>303.32886505127</v>
      </c>
      <c r="KJ128" s="1">
        <v>10.8582703211511</v>
      </c>
      <c r="KK128" s="1">
        <v>73.9202273975719</v>
      </c>
      <c r="KL128" s="1">
        <v>79.5184307083148</v>
      </c>
      <c r="KM128" s="1">
        <v>105.968512476564</v>
      </c>
      <c r="KN128" s="1">
        <v>58.7868582261892</v>
      </c>
      <c r="KO128" s="1">
        <v>210.498164824357</v>
      </c>
      <c r="KP128" s="1">
        <v>42.0332438655846</v>
      </c>
      <c r="KQ128" s="1">
        <v>69.3676911304271</v>
      </c>
      <c r="KR128" s="1">
        <v>29.009526331547</v>
      </c>
      <c r="KS128" s="1">
        <v>83.9145359197576</v>
      </c>
      <c r="KT128" s="1">
        <v>53.8790632911211</v>
      </c>
      <c r="KU128" s="1">
        <v>113.266928131932</v>
      </c>
      <c r="KV128" s="1">
        <v>136.199777853646</v>
      </c>
      <c r="KW128" s="1">
        <v>127.588643762747</v>
      </c>
      <c r="KX128" s="1">
        <v>108.335736775354</v>
      </c>
      <c r="KY128" s="1">
        <v>177.16964033877</v>
      </c>
      <c r="KZ128" s="1">
        <v>51.1313597342601</v>
      </c>
      <c r="LA128" s="1">
        <v>51.64442010001</v>
      </c>
      <c r="LB128" s="1">
        <v>62.8276706095353</v>
      </c>
      <c r="LC128" s="1">
        <v>14.5997654744788</v>
      </c>
      <c r="LD128" s="1">
        <v>25.3683089673547</v>
      </c>
      <c r="LE128" s="1">
        <v>100.613877151628</v>
      </c>
      <c r="LF128" s="1">
        <v>47.2753128799865</v>
      </c>
      <c r="LG128" s="1">
        <v>35.32562312695</v>
      </c>
      <c r="LH128" s="1">
        <v>31.0725926383719</v>
      </c>
      <c r="LI128" s="1">
        <v>6.58484906686707</v>
      </c>
      <c r="LJ128" s="1">
        <v>155.235000957142</v>
      </c>
      <c r="LK128" s="1">
        <v>275.181073310481</v>
      </c>
      <c r="LL128" s="1">
        <v>27.701222373056</v>
      </c>
      <c r="LM128" s="1">
        <v>103.371212917552</v>
      </c>
      <c r="LN128" s="1">
        <v>521.730716638755</v>
      </c>
      <c r="LO128" s="1">
        <v>162.347568490696</v>
      </c>
      <c r="LP128" s="1">
        <v>492.407228352203</v>
      </c>
      <c r="LQ128" s="1">
        <v>60.8588581022523</v>
      </c>
      <c r="LR128" s="1">
        <v>7.88159091906114</v>
      </c>
      <c r="LS128" s="1">
        <v>12.0812638095015</v>
      </c>
      <c r="LT128" s="1">
        <v>11.9619064786687</v>
      </c>
      <c r="LU128" s="1">
        <v>26.1019768837171</v>
      </c>
      <c r="LV128" s="1">
        <v>18.7214238698978</v>
      </c>
      <c r="LW128" s="1">
        <v>26.9791745301827</v>
      </c>
      <c r="LX128" s="1">
        <v>51.6701078423903</v>
      </c>
      <c r="LY128" s="1">
        <v>28.4682094153712</v>
      </c>
      <c r="LZ128" s="1">
        <v>553.180249707387</v>
      </c>
      <c r="MA128" s="1">
        <v>48.7508199830952</v>
      </c>
      <c r="MB128" s="1">
        <v>10.7818677975018</v>
      </c>
      <c r="MC128" s="1">
        <v>27.3763458183039</v>
      </c>
      <c r="MD128" s="1">
        <v>8.15478790342462</v>
      </c>
      <c r="ME128" s="1">
        <v>11.0814749095653</v>
      </c>
      <c r="MF128" s="1">
        <v>17.7782258326327</v>
      </c>
      <c r="MG128" s="1">
        <v>54.7579552243374</v>
      </c>
      <c r="MH128" s="1">
        <v>20.3840656944514</v>
      </c>
      <c r="MI128" s="1">
        <v>1.40909090367231</v>
      </c>
      <c r="MJ128" s="1">
        <v>6.71159092946486</v>
      </c>
      <c r="MK128" s="1">
        <v>34.2716748922444</v>
      </c>
      <c r="ML128" s="1">
        <v>21.883468178019</v>
      </c>
      <c r="MM128" s="1">
        <v>37.286923086547</v>
      </c>
    </row>
    <row r="129">
      <c r="A129" s="1">
        <v>2024.0</v>
      </c>
      <c r="B129" s="1">
        <v>8.0</v>
      </c>
      <c r="C129" s="1">
        <v>220.875664995774</v>
      </c>
      <c r="D129" s="1">
        <v>189.483909752505</v>
      </c>
      <c r="E129" s="1">
        <v>109.693084472653</v>
      </c>
      <c r="F129" s="1">
        <v>325.361103839501</v>
      </c>
      <c r="G129" s="1">
        <v>546.126361500133</v>
      </c>
      <c r="H129" s="1">
        <v>217.869724368129</v>
      </c>
      <c r="I129" s="1">
        <v>58.4790747161363</v>
      </c>
      <c r="J129" s="1">
        <v>262.703948004719</v>
      </c>
      <c r="K129" s="1">
        <v>246.487727078524</v>
      </c>
      <c r="L129" s="1">
        <v>80.3482058899878</v>
      </c>
      <c r="M129" s="1">
        <v>97.3301163314796</v>
      </c>
      <c r="N129" s="1">
        <v>16.9934643800954</v>
      </c>
      <c r="O129" s="1">
        <v>102.937555600438</v>
      </c>
      <c r="P129" s="1">
        <v>72.7220144939903</v>
      </c>
      <c r="Q129" s="1">
        <v>182.434954822361</v>
      </c>
      <c r="R129" s="1">
        <v>98.9943183552135</v>
      </c>
      <c r="S129" s="1">
        <v>176.517782147776</v>
      </c>
      <c r="T129" s="1">
        <v>132.086334290762</v>
      </c>
      <c r="U129" s="1">
        <v>196.12644906144</v>
      </c>
      <c r="V129" s="1">
        <v>162.290974874943</v>
      </c>
      <c r="W129" s="1">
        <v>322.85169103886</v>
      </c>
      <c r="X129" s="1">
        <v>420.393538376722</v>
      </c>
      <c r="Y129" s="1">
        <v>220.195989674531</v>
      </c>
      <c r="Z129" s="1">
        <v>172.441136100075</v>
      </c>
      <c r="AA129" s="1">
        <v>332.470576441375</v>
      </c>
      <c r="AB129" s="1">
        <v>28.1187590860162</v>
      </c>
      <c r="AC129" s="1">
        <v>274.052615095181</v>
      </c>
      <c r="AD129" s="1">
        <v>64.0199258464777</v>
      </c>
      <c r="AE129" s="1">
        <v>69.9902274391868</v>
      </c>
      <c r="AF129" s="1">
        <v>211.442792409091</v>
      </c>
      <c r="AG129" s="1">
        <v>210.658325619824</v>
      </c>
      <c r="AH129" s="1">
        <v>244.015804083481</v>
      </c>
      <c r="AI129" s="2">
        <v>3163.81863680753</v>
      </c>
      <c r="AJ129" s="1">
        <v>171.752727508545</v>
      </c>
      <c r="AK129" s="1">
        <v>38.3657445919411</v>
      </c>
      <c r="AL129" s="1">
        <v>36.1324714804196</v>
      </c>
      <c r="AM129" s="1">
        <v>84.2386410549528</v>
      </c>
      <c r="AN129" s="1">
        <v>234.062167606304</v>
      </c>
      <c r="AO129" s="1">
        <v>20.8482828924959</v>
      </c>
      <c r="AP129" s="1">
        <v>44.4687528826868</v>
      </c>
      <c r="AQ129" s="1">
        <v>204.027955141934</v>
      </c>
      <c r="AR129" s="1">
        <v>64.0575725199134</v>
      </c>
      <c r="AS129" s="2">
        <v>3606.33000402288</v>
      </c>
      <c r="AT129" s="1">
        <v>855.236331802481</v>
      </c>
      <c r="AU129" s="1">
        <v>47.2396142674634</v>
      </c>
      <c r="AV129" s="1">
        <v>442.349317377264</v>
      </c>
      <c r="AW129" s="1">
        <v>77.229773087935</v>
      </c>
      <c r="AX129" s="1">
        <v>32.6344732875874</v>
      </c>
      <c r="AY129" s="1">
        <v>68.5533635318607</v>
      </c>
      <c r="AZ129" s="1">
        <v>59.4079111997268</v>
      </c>
      <c r="BA129" s="1">
        <v>29.7970126626586</v>
      </c>
      <c r="BB129" s="1">
        <v>104.994334492195</v>
      </c>
      <c r="BC129" s="1">
        <v>337.308223318075</v>
      </c>
      <c r="BD129" s="1">
        <v>271.106108462131</v>
      </c>
      <c r="BE129" s="1">
        <v>111.65227283131</v>
      </c>
      <c r="BF129" s="1">
        <v>108.040260228982</v>
      </c>
      <c r="BG129" s="1">
        <v>15.4534091732719</v>
      </c>
      <c r="BH129" s="1">
        <v>78.5117836160416</v>
      </c>
      <c r="BI129" s="1">
        <v>98.9940293372534</v>
      </c>
      <c r="BJ129" s="1">
        <v>338.510688921213</v>
      </c>
      <c r="BK129" s="1">
        <v>128.981578503858</v>
      </c>
      <c r="BL129" s="1">
        <v>101.88227172159</v>
      </c>
      <c r="BM129" s="1">
        <v>145.918212042503</v>
      </c>
      <c r="BN129" s="1">
        <v>38.9935476229504</v>
      </c>
      <c r="BO129" s="1">
        <v>199.696870239348</v>
      </c>
      <c r="BP129" s="1">
        <v>53.6779548471624</v>
      </c>
      <c r="BQ129" s="1">
        <v>297.164642230419</v>
      </c>
      <c r="BR129" s="1">
        <v>65.8396591274261</v>
      </c>
      <c r="BS129" s="1">
        <v>26.2243616742326</v>
      </c>
      <c r="BT129" s="1">
        <v>138.312442392544</v>
      </c>
      <c r="BU129" s="1">
        <v>108.849779988487</v>
      </c>
      <c r="BV129" s="1">
        <v>859.589876692874</v>
      </c>
      <c r="BW129" s="1">
        <v>48.5607269025006</v>
      </c>
      <c r="BX129" s="1">
        <v>254.651696996636</v>
      </c>
      <c r="BY129" s="1">
        <v>47.4533312056182</v>
      </c>
      <c r="BZ129" s="1">
        <v>33.5310072608676</v>
      </c>
      <c r="CA129" s="1">
        <v>192.144206356959</v>
      </c>
      <c r="CB129" s="1">
        <v>74.8535175704114</v>
      </c>
      <c r="CC129" s="1">
        <v>56.4629355317567</v>
      </c>
      <c r="CD129" s="1">
        <v>144.011176974998</v>
      </c>
      <c r="CE129" s="1">
        <v>54.2919996843804</v>
      </c>
      <c r="CF129" s="1">
        <v>39.9027021147752</v>
      </c>
      <c r="CG129" s="1">
        <v>362.046574593441</v>
      </c>
      <c r="CH129" s="1">
        <v>130.043500971393</v>
      </c>
      <c r="CI129" s="1">
        <v>116.32158722556</v>
      </c>
      <c r="CJ129" s="1">
        <v>149.411143286627</v>
      </c>
      <c r="CK129" s="1">
        <v>179.353288817485</v>
      </c>
      <c r="CL129" s="1">
        <v>269.252004279731</v>
      </c>
      <c r="CM129" s="1">
        <v>88.6478766696432</v>
      </c>
      <c r="CN129" s="1">
        <v>96.0693182511763</v>
      </c>
      <c r="CO129" s="1">
        <v>178.321113636803</v>
      </c>
      <c r="CP129" s="1">
        <v>146.077548897942</v>
      </c>
      <c r="CQ129" s="1">
        <v>120.249899773607</v>
      </c>
      <c r="CR129" s="1">
        <v>111.186068485806</v>
      </c>
      <c r="CS129" s="1">
        <v>146.388182900169</v>
      </c>
      <c r="CT129" s="1">
        <v>43.627999550592</v>
      </c>
      <c r="CU129" s="1">
        <v>147.556757073633</v>
      </c>
      <c r="CV129" s="1">
        <v>56.4093808657403</v>
      </c>
      <c r="CW129" s="1">
        <v>240.355434138687</v>
      </c>
      <c r="CX129" s="1">
        <v>99.4852535985352</v>
      </c>
      <c r="CY129" s="1">
        <v>290.717841745706</v>
      </c>
      <c r="CZ129" s="1">
        <v>81.7680888313165</v>
      </c>
      <c r="DA129" s="1">
        <v>91.5162330460822</v>
      </c>
      <c r="DB129" s="1">
        <v>96.3819298150736</v>
      </c>
      <c r="DC129" s="1">
        <v>104.205799451312</v>
      </c>
      <c r="DD129" s="1">
        <v>124.71447864918</v>
      </c>
      <c r="DE129" s="1">
        <v>70.4517835689668</v>
      </c>
      <c r="DF129" s="1">
        <v>64.4980889645773</v>
      </c>
      <c r="DG129" s="1">
        <v>291.845280504693</v>
      </c>
      <c r="DH129" s="1">
        <v>58.0144871839573</v>
      </c>
      <c r="DI129" s="1">
        <v>66.5497726093639</v>
      </c>
      <c r="DJ129" s="1">
        <v>37.2122341579686</v>
      </c>
      <c r="DK129" s="1">
        <v>120.235440076906</v>
      </c>
      <c r="DL129" s="1">
        <v>129.342045350508</v>
      </c>
      <c r="DM129" s="1">
        <v>10.3419418678884</v>
      </c>
      <c r="DN129" s="1">
        <v>66.6752586349499</v>
      </c>
      <c r="DO129" s="1">
        <v>42.6596056490017</v>
      </c>
      <c r="DP129" s="1">
        <v>286.161430829002</v>
      </c>
      <c r="DQ129" s="1">
        <v>42.2114333743636</v>
      </c>
      <c r="DR129" s="1">
        <v>194.905909798362</v>
      </c>
      <c r="DS129" s="1">
        <v>77.5370831710848</v>
      </c>
      <c r="DT129" s="1">
        <v>39.8655934399084</v>
      </c>
      <c r="DU129" s="1">
        <v>61.6907913622957</v>
      </c>
      <c r="DV129" s="1">
        <v>39.3064475984405</v>
      </c>
      <c r="DW129" s="1">
        <v>290.131774950351</v>
      </c>
      <c r="DX129" s="1">
        <v>167.662894338504</v>
      </c>
      <c r="DY129" s="1">
        <v>74.2176414422338</v>
      </c>
      <c r="DZ129" s="1">
        <v>68.4366301459016</v>
      </c>
      <c r="EA129" s="1">
        <v>39.7788937639655</v>
      </c>
      <c r="EB129" s="1">
        <v>44.7785907210857</v>
      </c>
      <c r="EC129" s="1">
        <v>163.177343654828</v>
      </c>
      <c r="ED129" s="1">
        <v>138.281454514667</v>
      </c>
      <c r="EE129" s="1">
        <v>171.439577774515</v>
      </c>
      <c r="EF129" s="1">
        <v>489.104389952686</v>
      </c>
      <c r="EG129" s="1">
        <v>961.920915082258</v>
      </c>
      <c r="EH129" s="1">
        <v>31.0920551358196</v>
      </c>
      <c r="EI129" s="1">
        <v>64.4038533601704</v>
      </c>
      <c r="EJ129" s="1">
        <v>13.7074305625099</v>
      </c>
      <c r="EK129" s="1">
        <v>356.579211981198</v>
      </c>
      <c r="EL129" s="1">
        <v>135.193027814341</v>
      </c>
      <c r="EM129" s="1">
        <v>109.292403350975</v>
      </c>
      <c r="EN129" s="1">
        <v>199.703721592297</v>
      </c>
      <c r="EO129" s="1">
        <v>33.9564170165743</v>
      </c>
      <c r="EP129" s="1">
        <v>31.6187883454376</v>
      </c>
      <c r="EQ129" s="1">
        <v>16.204623021946</v>
      </c>
      <c r="ER129" s="1">
        <v>194.631424113746</v>
      </c>
      <c r="ES129" s="1">
        <v>352.177115139192</v>
      </c>
      <c r="ET129" s="1">
        <v>191.301891466828</v>
      </c>
      <c r="EU129" s="1">
        <v>154.971269440731</v>
      </c>
      <c r="EV129" s="1">
        <v>97.637343612883</v>
      </c>
      <c r="EW129" s="1">
        <v>20.8082765714316</v>
      </c>
      <c r="EX129" s="1">
        <v>632.752207440287</v>
      </c>
      <c r="EY129" s="1">
        <v>46.0512717948347</v>
      </c>
      <c r="EZ129" s="1">
        <v>30.546572171925</v>
      </c>
      <c r="FA129" s="1">
        <v>90.0930421303841</v>
      </c>
      <c r="FB129" s="1">
        <v>108.135337287276</v>
      </c>
      <c r="FC129" s="1">
        <v>471.054092407227</v>
      </c>
      <c r="FD129" s="1">
        <v>240.477070683156</v>
      </c>
      <c r="FE129" s="1">
        <v>16.1833640982166</v>
      </c>
      <c r="FF129" s="1">
        <v>68.6453217020674</v>
      </c>
      <c r="FG129" s="1">
        <v>158.928360519493</v>
      </c>
      <c r="FH129" s="1">
        <v>38.2104435550229</v>
      </c>
      <c r="FI129" s="1">
        <v>208.777332287471</v>
      </c>
      <c r="FJ129" s="1">
        <v>75.6272206711331</v>
      </c>
      <c r="FK129" s="1">
        <v>15.5670596775112</v>
      </c>
      <c r="FL129" s="1">
        <v>21.8963537447379</v>
      </c>
      <c r="FM129" s="1">
        <v>778.692972252999</v>
      </c>
      <c r="FN129" s="1">
        <v>139.227397618926</v>
      </c>
      <c r="FO129" s="1">
        <v>20.7971818660905</v>
      </c>
      <c r="FP129" s="1">
        <v>79.9090907356956</v>
      </c>
      <c r="FQ129" s="1">
        <v>68.3649202487259</v>
      </c>
      <c r="FR129" s="1">
        <v>52.8439862307473</v>
      </c>
      <c r="FS129" s="1">
        <v>78.7419743453994</v>
      </c>
      <c r="FT129" s="1">
        <v>168.893780340765</v>
      </c>
      <c r="FU129" s="1">
        <v>226.040749480662</v>
      </c>
      <c r="FV129" s="1">
        <v>896.472284800042</v>
      </c>
      <c r="FW129" s="1">
        <v>549.076632333626</v>
      </c>
      <c r="FX129" s="1">
        <v>239.168178928145</v>
      </c>
      <c r="FY129" s="1">
        <v>82.0643022942087</v>
      </c>
      <c r="FZ129" s="1">
        <v>26.1270175964308</v>
      </c>
      <c r="GA129" s="1">
        <v>94.1450628164814</v>
      </c>
      <c r="GB129" s="1">
        <v>462.682217511313</v>
      </c>
      <c r="GC129" s="1">
        <v>220.257799509529</v>
      </c>
      <c r="GD129" s="1">
        <v>75.9233064169891</v>
      </c>
      <c r="GE129" s="1">
        <v>275.467375472777</v>
      </c>
      <c r="GF129" s="1">
        <v>78.4690231115419</v>
      </c>
      <c r="GG129" s="1">
        <v>566.649871350807</v>
      </c>
      <c r="GH129" s="1">
        <v>466.754721885881</v>
      </c>
      <c r="GI129" s="1">
        <v>69.4269190269342</v>
      </c>
      <c r="GJ129" s="1">
        <v>83.7253123948608</v>
      </c>
      <c r="GK129" s="1">
        <v>71.9428883248791</v>
      </c>
      <c r="GL129" s="1">
        <v>149.792954878374</v>
      </c>
      <c r="GM129" s="1">
        <v>77.2660680275428</v>
      </c>
      <c r="GN129" s="1">
        <v>221.583694730987</v>
      </c>
      <c r="GO129" s="1">
        <v>126.092026053253</v>
      </c>
      <c r="GP129" s="1">
        <v>47.6736362630671</v>
      </c>
      <c r="GQ129" s="1">
        <v>49.339971055914</v>
      </c>
      <c r="GR129" s="1">
        <v>27.4127735309518</v>
      </c>
      <c r="GS129" s="1">
        <v>171.758961891349</v>
      </c>
      <c r="GT129" s="1">
        <v>113.136603063455</v>
      </c>
      <c r="GU129" s="1">
        <v>98.1853038303621</v>
      </c>
      <c r="GV129" s="1">
        <v>411.702848340234</v>
      </c>
      <c r="GW129" s="1">
        <v>416.988050312076</v>
      </c>
      <c r="GX129" s="1">
        <v>161.824913969263</v>
      </c>
      <c r="GY129" s="1">
        <v>98.5952896702912</v>
      </c>
      <c r="GZ129" s="1">
        <v>68.614787853759</v>
      </c>
      <c r="HA129" s="1">
        <v>77.5850120406494</v>
      </c>
      <c r="HB129" s="1">
        <v>49.4566302690157</v>
      </c>
      <c r="HC129" s="1">
        <v>658.781360973012</v>
      </c>
      <c r="HD129" s="1">
        <v>31.7078611109845</v>
      </c>
      <c r="HE129" s="1">
        <v>78.537941925601</v>
      </c>
      <c r="HF129" s="1">
        <v>498.855608803854</v>
      </c>
      <c r="HG129" s="1">
        <v>79.0246778172934</v>
      </c>
      <c r="HH129" s="1">
        <v>241.672849575799</v>
      </c>
      <c r="HI129" s="1">
        <v>124.650453658022</v>
      </c>
      <c r="HJ129" s="1">
        <v>84.8400775029886</v>
      </c>
      <c r="HK129" s="1">
        <v>146.309232434606</v>
      </c>
      <c r="HL129" s="1">
        <v>116.955118777259</v>
      </c>
      <c r="HM129" s="1">
        <v>27.2485872629335</v>
      </c>
      <c r="HN129" s="1">
        <v>84.9954354199323</v>
      </c>
      <c r="HO129" s="1">
        <v>94.2359238528453</v>
      </c>
      <c r="HP129" s="1">
        <v>134.798011206584</v>
      </c>
      <c r="HQ129" s="2">
        <v>1124.25932173295</v>
      </c>
      <c r="HR129" s="1">
        <v>56.8606871542796</v>
      </c>
      <c r="HS129" s="1">
        <v>125.611571524355</v>
      </c>
      <c r="HT129" s="1">
        <v>91.4354953844439</v>
      </c>
      <c r="HU129" s="1">
        <v>79.0040867343278</v>
      </c>
      <c r="HV129" s="1">
        <v>171.190640818964</v>
      </c>
      <c r="HW129" s="1">
        <v>28.1250491107369</v>
      </c>
      <c r="HX129" s="1">
        <v>75.7992202610446</v>
      </c>
      <c r="HY129" s="1">
        <v>166.932354272636</v>
      </c>
      <c r="HZ129" s="1">
        <v>226.906643874946</v>
      </c>
      <c r="IA129" s="1">
        <v>566.715013372642</v>
      </c>
      <c r="IB129" s="1">
        <v>126.057458510245</v>
      </c>
      <c r="IC129" s="1">
        <v>122.383651381094</v>
      </c>
      <c r="ID129" s="1">
        <v>115.786016305745</v>
      </c>
      <c r="IE129" s="1">
        <v>170.764097251993</v>
      </c>
      <c r="IF129" s="1">
        <v>84.2583621008529</v>
      </c>
      <c r="IG129" s="1">
        <v>85.6243260230619</v>
      </c>
      <c r="IH129" s="1">
        <v>122.316374244687</v>
      </c>
      <c r="II129" s="1">
        <v>30.5977708644503</v>
      </c>
      <c r="IJ129" s="1">
        <v>111.887829279219</v>
      </c>
      <c r="IK129" s="1">
        <v>316.682275504597</v>
      </c>
      <c r="IL129" s="1">
        <v>133.904478948849</v>
      </c>
      <c r="IM129" s="1">
        <v>262.171936196356</v>
      </c>
      <c r="IN129" s="1">
        <v>166.251222686636</v>
      </c>
      <c r="IO129" s="2">
        <v>1149.78317815607</v>
      </c>
      <c r="IP129" s="1">
        <v>21.2119911706038</v>
      </c>
      <c r="IQ129" s="1">
        <v>164.961332349746</v>
      </c>
      <c r="IR129" s="1">
        <v>259.754064802427</v>
      </c>
      <c r="IS129" s="1">
        <v>538.2882721704</v>
      </c>
      <c r="IT129" s="1">
        <v>145.46825441816</v>
      </c>
      <c r="IU129" s="1">
        <v>201.697929284533</v>
      </c>
      <c r="IV129" s="1">
        <v>86.6428350113304</v>
      </c>
      <c r="IW129" s="1">
        <v>63.6212304845899</v>
      </c>
      <c r="IX129" s="1">
        <v>351.574415531017</v>
      </c>
      <c r="IY129" s="1">
        <v>117.539963144902</v>
      </c>
      <c r="IZ129" s="1">
        <v>43.8670291550152</v>
      </c>
      <c r="JA129" s="1">
        <v>274.137473816192</v>
      </c>
      <c r="JB129" s="1">
        <v>85.665835388502</v>
      </c>
      <c r="JC129" s="1">
        <v>155.155246492865</v>
      </c>
      <c r="JD129" s="1">
        <v>491.643263984682</v>
      </c>
      <c r="JE129" s="1">
        <v>79.0167319938877</v>
      </c>
      <c r="JF129" s="1">
        <v>79.8131512381728</v>
      </c>
      <c r="JG129" s="1">
        <v>97.6035717409792</v>
      </c>
      <c r="JH129" s="1">
        <v>240.584792763329</v>
      </c>
      <c r="JI129" s="1">
        <v>96.1035292391187</v>
      </c>
      <c r="JJ129" s="1">
        <v>337.034398032726</v>
      </c>
      <c r="JK129" s="1">
        <v>75.3066494151062</v>
      </c>
      <c r="JL129" s="1">
        <v>18.978478441698</v>
      </c>
      <c r="JM129" s="1">
        <v>52.4878110737935</v>
      </c>
      <c r="JN129" s="1">
        <v>148.154680758578</v>
      </c>
      <c r="JO129" s="1">
        <v>144.128792955883</v>
      </c>
      <c r="JP129" s="1">
        <v>113.464839673693</v>
      </c>
      <c r="JQ129" s="1">
        <v>605.443540726422</v>
      </c>
      <c r="JR129" s="1">
        <v>38.7537839858494</v>
      </c>
      <c r="JS129" s="1">
        <v>104.91496158009</v>
      </c>
      <c r="JT129" s="1">
        <v>214.606649581398</v>
      </c>
      <c r="JU129" s="1">
        <v>61.586489204022</v>
      </c>
      <c r="JV129" s="1">
        <v>197.97319150162</v>
      </c>
      <c r="JW129" s="1">
        <v>87.6895517274599</v>
      </c>
      <c r="JX129" s="1">
        <v>573.811628678351</v>
      </c>
      <c r="JY129" s="1">
        <v>241.270693821623</v>
      </c>
      <c r="JZ129" s="1">
        <v>125.027833395008</v>
      </c>
      <c r="KA129" s="1">
        <v>42.575724330916</v>
      </c>
      <c r="KB129" s="1">
        <v>264.487094817072</v>
      </c>
      <c r="KC129" s="1">
        <v>146.224877759471</v>
      </c>
      <c r="KD129" s="1">
        <v>247.53743126844</v>
      </c>
      <c r="KE129" s="1">
        <v>179.876591422341</v>
      </c>
      <c r="KF129" s="1">
        <v>479.682956348766</v>
      </c>
      <c r="KG129" s="1">
        <v>57.7609820122624</v>
      </c>
      <c r="KH129" s="1">
        <v>39.4936391837242</v>
      </c>
      <c r="KI129" s="1">
        <v>337.77613622492</v>
      </c>
      <c r="KJ129" s="1">
        <v>10.0515811149078</v>
      </c>
      <c r="KK129" s="1">
        <v>61.5706817453558</v>
      </c>
      <c r="KL129" s="1">
        <v>89.2211840645746</v>
      </c>
      <c r="KM129" s="1">
        <v>115.891564899323</v>
      </c>
      <c r="KN129" s="1">
        <v>54.484670659543</v>
      </c>
      <c r="KO129" s="1">
        <v>205.508057155226</v>
      </c>
      <c r="KP129" s="1">
        <v>43.1118429533679</v>
      </c>
      <c r="KQ129" s="1">
        <v>71.7407443732336</v>
      </c>
      <c r="KR129" s="1">
        <v>30.3606139450818</v>
      </c>
      <c r="KS129" s="1">
        <v>75.7503698534001</v>
      </c>
      <c r="KT129" s="1">
        <v>58.6059408633089</v>
      </c>
      <c r="KU129" s="1">
        <v>115.657948237986</v>
      </c>
      <c r="KV129" s="1">
        <v>131.782322811695</v>
      </c>
      <c r="KW129" s="1">
        <v>135.023327461843</v>
      </c>
      <c r="KX129" s="1">
        <v>110.493119585836</v>
      </c>
      <c r="KY129" s="1">
        <v>182.474196293028</v>
      </c>
      <c r="KZ129" s="1">
        <v>50.8920333635863</v>
      </c>
      <c r="LA129" s="1">
        <v>53.3498341029832</v>
      </c>
      <c r="LB129" s="1">
        <v>61.0982645135213</v>
      </c>
      <c r="LC129" s="1">
        <v>17.0174863840339</v>
      </c>
      <c r="LD129" s="1">
        <v>24.5674564139006</v>
      </c>
      <c r="LE129" s="1">
        <v>94.0918924373263</v>
      </c>
      <c r="LF129" s="1">
        <v>46.7173379397864</v>
      </c>
      <c r="LG129" s="1">
        <v>33.9634886963834</v>
      </c>
      <c r="LH129" s="1">
        <v>29.9493416033364</v>
      </c>
      <c r="LI129" s="1">
        <v>7.27903329722292</v>
      </c>
      <c r="LJ129" s="1">
        <v>165.019546161998</v>
      </c>
      <c r="LK129" s="1">
        <v>281.853459251096</v>
      </c>
      <c r="LL129" s="1">
        <v>31.4713368352738</v>
      </c>
      <c r="LM129" s="1">
        <v>98.4950812963329</v>
      </c>
      <c r="LN129" s="1">
        <v>534.315330271965</v>
      </c>
      <c r="LO129" s="1">
        <v>154.78843529558</v>
      </c>
      <c r="LP129" s="1">
        <v>514.863583323858</v>
      </c>
      <c r="LQ129" s="1">
        <v>62.985512812285</v>
      </c>
      <c r="LR129" s="1">
        <v>7.61840911345048</v>
      </c>
      <c r="LS129" s="1">
        <v>12.4765061972369</v>
      </c>
      <c r="LT129" s="1">
        <v>11.2476913096675</v>
      </c>
      <c r="LU129" s="1">
        <v>23.830157257992</v>
      </c>
      <c r="LV129" s="1">
        <v>17.806075154703</v>
      </c>
      <c r="LW129" s="1">
        <v>27.8018896717519</v>
      </c>
      <c r="LX129" s="1">
        <v>53.6046454262659</v>
      </c>
      <c r="LY129" s="1">
        <v>35.0120987823627</v>
      </c>
      <c r="LZ129" s="1">
        <v>538.910234048443</v>
      </c>
      <c r="MA129" s="1">
        <v>46.9750568518556</v>
      </c>
      <c r="MB129" s="1">
        <v>9.80916797267464</v>
      </c>
      <c r="MC129" s="1">
        <v>26.4682509864975</v>
      </c>
      <c r="MD129" s="1">
        <v>8.25575764669848</v>
      </c>
      <c r="ME129" s="1">
        <v>11.526352065009</v>
      </c>
      <c r="MF129" s="1">
        <v>18.5008259005461</v>
      </c>
      <c r="MG129" s="1">
        <v>59.5263499357906</v>
      </c>
      <c r="MH129" s="1">
        <v>18.7266240531209</v>
      </c>
      <c r="MI129" s="1">
        <v>5.2713636430827</v>
      </c>
      <c r="MJ129" s="1">
        <v>7.74681822820143</v>
      </c>
      <c r="MK129" s="1">
        <v>36.2335598980982</v>
      </c>
      <c r="ML129" s="1">
        <v>21.4610846396716</v>
      </c>
      <c r="MM129" s="1">
        <v>33.8131356911565</v>
      </c>
    </row>
    <row r="130">
      <c r="A130" s="1">
        <v>2024.0</v>
      </c>
      <c r="B130" s="1">
        <v>9.0</v>
      </c>
      <c r="C130" s="1">
        <v>223.497858066435</v>
      </c>
      <c r="D130" s="1">
        <v>191.219619753236</v>
      </c>
      <c r="E130" s="1">
        <v>113.725410866927</v>
      </c>
      <c r="F130" s="1">
        <v>342.650776638249</v>
      </c>
      <c r="G130" s="1">
        <v>542.755502319336</v>
      </c>
      <c r="H130" s="1">
        <v>223.840223228081</v>
      </c>
      <c r="I130" s="1">
        <v>59.6806865802951</v>
      </c>
      <c r="J130" s="1">
        <v>274.057598744309</v>
      </c>
      <c r="K130" s="1">
        <v>263.830498504639</v>
      </c>
      <c r="L130" s="1">
        <v>83.9373567458551</v>
      </c>
      <c r="M130" s="1">
        <v>101.639181299708</v>
      </c>
      <c r="N130" s="1">
        <v>18.1431386099549</v>
      </c>
      <c r="O130" s="1">
        <v>108.805245390976</v>
      </c>
      <c r="P130" s="1">
        <v>73.0889421813616</v>
      </c>
      <c r="Q130" s="1">
        <v>194.398913050245</v>
      </c>
      <c r="R130" s="1">
        <v>98.9015007019043</v>
      </c>
      <c r="S130" s="1">
        <v>188.178278532482</v>
      </c>
      <c r="T130" s="1">
        <v>140.23231161509</v>
      </c>
      <c r="U130" s="1">
        <v>189.297584494293</v>
      </c>
      <c r="V130" s="1">
        <v>168.388662047281</v>
      </c>
      <c r="W130" s="1">
        <v>326.375016367222</v>
      </c>
      <c r="X130" s="1">
        <v>448.89597862928</v>
      </c>
      <c r="Y130" s="1">
        <v>231.641887089944</v>
      </c>
      <c r="Z130" s="1">
        <v>184.904000473022</v>
      </c>
      <c r="AA130" s="1">
        <v>347.52217353983</v>
      </c>
      <c r="AB130" s="1">
        <v>24.4407828632029</v>
      </c>
      <c r="AC130" s="1">
        <v>281.771463255412</v>
      </c>
      <c r="AD130" s="1">
        <v>63.3652300480545</v>
      </c>
      <c r="AE130" s="1">
        <v>69.8882493972778</v>
      </c>
      <c r="AF130" s="1">
        <v>225.640196235299</v>
      </c>
      <c r="AG130" s="1">
        <v>217.50731831772</v>
      </c>
      <c r="AH130" s="1">
        <v>258.930782445416</v>
      </c>
      <c r="AI130" s="2">
        <v>3109.59725341797</v>
      </c>
      <c r="AJ130" s="1">
        <v>157.941749572754</v>
      </c>
      <c r="AK130" s="1">
        <v>39.3822673954225</v>
      </c>
      <c r="AL130" s="1">
        <v>38.7099269191328</v>
      </c>
      <c r="AM130" s="1">
        <v>97.43933166249</v>
      </c>
      <c r="AN130" s="1">
        <v>234.416919729017</v>
      </c>
      <c r="AO130" s="1">
        <v>19.5928584903732</v>
      </c>
      <c r="AP130" s="1">
        <v>46.3614247003971</v>
      </c>
      <c r="AQ130" s="1">
        <v>198.582750701904</v>
      </c>
      <c r="AR130" s="1">
        <v>69.0837360037449</v>
      </c>
      <c r="AS130" s="2">
        <v>3972.24091612549</v>
      </c>
      <c r="AT130" s="1">
        <v>902.737088025483</v>
      </c>
      <c r="AU130" s="1">
        <v>48.6418364408834</v>
      </c>
      <c r="AV130" s="1">
        <v>459.10899810791</v>
      </c>
      <c r="AW130" s="1">
        <v>82.9642499923706</v>
      </c>
      <c r="AX130" s="1">
        <v>33.3704496150773</v>
      </c>
      <c r="AY130" s="1">
        <v>76.8096468723641</v>
      </c>
      <c r="AZ130" s="1">
        <v>59.8272154231248</v>
      </c>
      <c r="BA130" s="1">
        <v>31.5390986673809</v>
      </c>
      <c r="BB130" s="1">
        <v>110.911125476853</v>
      </c>
      <c r="BC130" s="1">
        <v>354.156562266605</v>
      </c>
      <c r="BD130" s="1">
        <v>288.210851555344</v>
      </c>
      <c r="BE130" s="1">
        <v>119.05175037384</v>
      </c>
      <c r="BF130" s="1">
        <v>114.456019611218</v>
      </c>
      <c r="BG130" s="1">
        <v>17.5292500257492</v>
      </c>
      <c r="BH130" s="1">
        <v>80.6633444619063</v>
      </c>
      <c r="BI130" s="1">
        <v>102.81312190556</v>
      </c>
      <c r="BJ130" s="1">
        <v>355.372734495898</v>
      </c>
      <c r="BK130" s="1">
        <v>135.073545783745</v>
      </c>
      <c r="BL130" s="1">
        <v>104.104704307311</v>
      </c>
      <c r="BM130" s="1">
        <v>162.73777296313</v>
      </c>
      <c r="BN130" s="1">
        <v>39.3765262980993</v>
      </c>
      <c r="BO130" s="1">
        <v>210.680185110565</v>
      </c>
      <c r="BP130" s="1">
        <v>56.3290001869202</v>
      </c>
      <c r="BQ130" s="1">
        <v>305.142418031458</v>
      </c>
      <c r="BR130" s="1">
        <v>69.0567852620359</v>
      </c>
      <c r="BS130" s="1">
        <v>27.9625015314779</v>
      </c>
      <c r="BT130" s="1">
        <v>144.205132000639</v>
      </c>
      <c r="BU130" s="1">
        <v>106.014420057836</v>
      </c>
      <c r="BV130" s="1">
        <v>897.507199089642</v>
      </c>
      <c r="BW130" s="1">
        <v>49.781313511336</v>
      </c>
      <c r="BX130" s="1">
        <v>257.802982861018</v>
      </c>
      <c r="BY130" s="1">
        <v>49.99612091835</v>
      </c>
      <c r="BZ130" s="1">
        <v>33.949264336151</v>
      </c>
      <c r="CA130" s="1">
        <v>203.288940746131</v>
      </c>
      <c r="CB130" s="1">
        <v>76.2358104440234</v>
      </c>
      <c r="CC130" s="1">
        <v>56.8662802274976</v>
      </c>
      <c r="CD130" s="1">
        <v>141.450830528705</v>
      </c>
      <c r="CE130" s="1">
        <v>56.8637854238069</v>
      </c>
      <c r="CF130" s="1">
        <v>45.8496968239261</v>
      </c>
      <c r="CG130" s="1">
        <v>395.358590257673</v>
      </c>
      <c r="CH130" s="1">
        <v>135.150690586882</v>
      </c>
      <c r="CI130" s="1">
        <v>82.8765819890793</v>
      </c>
      <c r="CJ130" s="1">
        <v>153.007011215198</v>
      </c>
      <c r="CK130" s="1">
        <v>189.558375794109</v>
      </c>
      <c r="CL130" s="1">
        <v>271.518369040106</v>
      </c>
      <c r="CM130" s="1">
        <v>91.2155672892558</v>
      </c>
      <c r="CN130" s="1">
        <v>70.872500038147</v>
      </c>
      <c r="CO130" s="1">
        <v>185.380791199</v>
      </c>
      <c r="CP130" s="1">
        <v>160.505053372184</v>
      </c>
      <c r="CQ130" s="1">
        <v>123.783194839782</v>
      </c>
      <c r="CR130" s="1">
        <v>115.303967422249</v>
      </c>
      <c r="CS130" s="1">
        <v>158.684999465942</v>
      </c>
      <c r="CT130" s="1">
        <v>40.2005379669982</v>
      </c>
      <c r="CU130" s="1">
        <v>143.796743690413</v>
      </c>
      <c r="CV130" s="1">
        <v>61.985162070927</v>
      </c>
      <c r="CW130" s="1">
        <v>250.108801054862</v>
      </c>
      <c r="CX130" s="1">
        <v>102.824687275009</v>
      </c>
      <c r="CY130" s="1">
        <v>298.159249903922</v>
      </c>
      <c r="CZ130" s="1">
        <v>84.3477759455986</v>
      </c>
      <c r="DA130" s="1">
        <v>89.3402044026274</v>
      </c>
      <c r="DB130" s="1">
        <v>103.285867442884</v>
      </c>
      <c r="DC130" s="1">
        <v>103.009892719816</v>
      </c>
      <c r="DD130" s="1">
        <v>120.946631241592</v>
      </c>
      <c r="DE130" s="1">
        <v>74.8943563925703</v>
      </c>
      <c r="DF130" s="1">
        <v>66.1650476303321</v>
      </c>
      <c r="DG130" s="1">
        <v>309.296687215327</v>
      </c>
      <c r="DH130" s="1">
        <v>62.1828428341628</v>
      </c>
      <c r="DI130" s="1">
        <v>67.3144998550415</v>
      </c>
      <c r="DJ130" s="1">
        <v>39.182411951566</v>
      </c>
      <c r="DK130" s="1">
        <v>123.545837757465</v>
      </c>
      <c r="DL130" s="1">
        <v>139.1375</v>
      </c>
      <c r="DM130" s="1">
        <v>10.6073777256342</v>
      </c>
      <c r="DN130" s="1">
        <v>69.1932949876096</v>
      </c>
      <c r="DO130" s="1">
        <v>44.013667541978</v>
      </c>
      <c r="DP130" s="1">
        <v>279.391838703411</v>
      </c>
      <c r="DQ130" s="1">
        <v>43.6230143856659</v>
      </c>
      <c r="DR130" s="1">
        <v>210.685749816894</v>
      </c>
      <c r="DS130" s="1">
        <v>83.038337624847</v>
      </c>
      <c r="DT130" s="1">
        <v>41.5733710190408</v>
      </c>
      <c r="DU130" s="1">
        <v>61.9962602099401</v>
      </c>
      <c r="DV130" s="1">
        <v>40.7144621122518</v>
      </c>
      <c r="DW130" s="1">
        <v>298.651068782403</v>
      </c>
      <c r="DX130" s="1">
        <v>176.655249214149</v>
      </c>
      <c r="DY130" s="1">
        <v>81.0454382414418</v>
      </c>
      <c r="DZ130" s="1">
        <v>72.723138390399</v>
      </c>
      <c r="EA130" s="1">
        <v>42.7587645774642</v>
      </c>
      <c r="EB130" s="1">
        <v>46.9468309549142</v>
      </c>
      <c r="EC130" s="1">
        <v>158.273063599224</v>
      </c>
      <c r="ED130" s="1">
        <v>137.201263685574</v>
      </c>
      <c r="EE130" s="1">
        <v>175.584101088872</v>
      </c>
      <c r="EF130" s="1">
        <v>486.395633887026</v>
      </c>
      <c r="EG130" s="2">
        <v>1001.09094280474</v>
      </c>
      <c r="EH130" s="1">
        <v>28.8056910297784</v>
      </c>
      <c r="EI130" s="1">
        <v>68.8670004437875</v>
      </c>
      <c r="EJ130" s="1">
        <v>14.3729537732923</v>
      </c>
      <c r="EK130" s="1">
        <v>379.319507278736</v>
      </c>
      <c r="EL130" s="1">
        <v>130.447149341013</v>
      </c>
      <c r="EM130" s="1">
        <v>115.723673355365</v>
      </c>
      <c r="EN130" s="1">
        <v>203.309377163</v>
      </c>
      <c r="EO130" s="1">
        <v>34.3184010750351</v>
      </c>
      <c r="EP130" s="1">
        <v>31.2828017782465</v>
      </c>
      <c r="EQ130" s="1">
        <v>17.1789089713113</v>
      </c>
      <c r="ER130" s="1">
        <v>195.594801404672</v>
      </c>
      <c r="ES130" s="1">
        <v>327.313362846117</v>
      </c>
      <c r="ET130" s="1">
        <v>211.075243560645</v>
      </c>
      <c r="EU130" s="1">
        <v>160.086911179467</v>
      </c>
      <c r="EV130" s="1">
        <v>102.93362508733</v>
      </c>
      <c r="EW130" s="1">
        <v>21.0512500286102</v>
      </c>
      <c r="EX130" s="1">
        <v>634.012724542057</v>
      </c>
      <c r="EY130" s="1">
        <v>48.0128191195366</v>
      </c>
      <c r="EZ130" s="1">
        <v>30.9100925710902</v>
      </c>
      <c r="FA130" s="1">
        <v>92.6129939372906</v>
      </c>
      <c r="FB130" s="1">
        <v>114.177769681682</v>
      </c>
      <c r="FC130" s="1">
        <v>485.446250915527</v>
      </c>
      <c r="FD130" s="1">
        <v>250.130897329855</v>
      </c>
      <c r="FE130" s="1">
        <v>16.4956559995202</v>
      </c>
      <c r="FF130" s="1">
        <v>72.2137928213164</v>
      </c>
      <c r="FG130" s="1">
        <v>163.457447266089</v>
      </c>
      <c r="FH130" s="1">
        <v>38.4970126729283</v>
      </c>
      <c r="FI130" s="1">
        <v>209.123075837332</v>
      </c>
      <c r="FJ130" s="1">
        <v>79.8739726965669</v>
      </c>
      <c r="FK130" s="1">
        <v>16.2955462753538</v>
      </c>
      <c r="FL130" s="1">
        <v>23.1421406542908</v>
      </c>
      <c r="FM130" s="1">
        <v>749.223654440719</v>
      </c>
      <c r="FN130" s="1">
        <v>142.142417657959</v>
      </c>
      <c r="FO130" s="1">
        <v>21.2900145423202</v>
      </c>
      <c r="FP130" s="1">
        <v>78.3634998321533</v>
      </c>
      <c r="FQ130" s="1">
        <v>70.8826312397831</v>
      </c>
      <c r="FR130" s="1">
        <v>54.3017785199229</v>
      </c>
      <c r="FS130" s="1">
        <v>79.3100169948853</v>
      </c>
      <c r="FT130" s="1">
        <v>177.098328679547</v>
      </c>
      <c r="FU130" s="1">
        <v>223.235624014667</v>
      </c>
      <c r="FV130" s="1">
        <v>916.554531898672</v>
      </c>
      <c r="FW130" s="1">
        <v>568.681734955781</v>
      </c>
      <c r="FX130" s="1">
        <v>253.283338444357</v>
      </c>
      <c r="FY130" s="1">
        <v>77.2822453809786</v>
      </c>
      <c r="FZ130" s="1">
        <v>29.1703468164806</v>
      </c>
      <c r="GA130" s="1">
        <v>93.3662591841443</v>
      </c>
      <c r="GB130" s="1">
        <v>488.321057660325</v>
      </c>
      <c r="GC130" s="1">
        <v>236.726515326808</v>
      </c>
      <c r="GD130" s="1">
        <v>80.2491622519629</v>
      </c>
      <c r="GE130" s="1">
        <v>292.934350576122</v>
      </c>
      <c r="GF130" s="1">
        <v>76.748341685663</v>
      </c>
      <c r="GG130" s="1">
        <v>510.895197046522</v>
      </c>
      <c r="GH130" s="1">
        <v>480.551795473326</v>
      </c>
      <c r="GI130" s="1">
        <v>73.5797651034392</v>
      </c>
      <c r="GJ130" s="1">
        <v>89.0676218817302</v>
      </c>
      <c r="GK130" s="1">
        <v>77.8665354620793</v>
      </c>
      <c r="GL130" s="1">
        <v>153.970999526978</v>
      </c>
      <c r="GM130" s="1">
        <v>82.2712526689567</v>
      </c>
      <c r="GN130" s="1">
        <v>226.514333675945</v>
      </c>
      <c r="GO130" s="1">
        <v>132.746755982497</v>
      </c>
      <c r="GP130" s="1">
        <v>50.6665002822876</v>
      </c>
      <c r="GQ130" s="1">
        <v>50.7718224146727</v>
      </c>
      <c r="GR130" s="1">
        <v>25.7892366337979</v>
      </c>
      <c r="GS130" s="1">
        <v>163.960019358289</v>
      </c>
      <c r="GT130" s="1">
        <v>114.807763796278</v>
      </c>
      <c r="GU130" s="1">
        <v>99.5933292444422</v>
      </c>
      <c r="GV130" s="1">
        <v>423.68817671421</v>
      </c>
      <c r="GW130" s="1">
        <v>440.19097785787</v>
      </c>
      <c r="GX130" s="1">
        <v>171.275697750879</v>
      </c>
      <c r="GY130" s="1">
        <v>92.1174631955837</v>
      </c>
      <c r="GZ130" s="1">
        <v>72.6032503899304</v>
      </c>
      <c r="HA130" s="1">
        <v>82.50705429266</v>
      </c>
      <c r="HB130" s="1">
        <v>52.7738940548005</v>
      </c>
      <c r="HC130" s="1">
        <v>695.148246765137</v>
      </c>
      <c r="HD130" s="1">
        <v>33.6095436146369</v>
      </c>
      <c r="HE130" s="1">
        <v>82.4494285597957</v>
      </c>
      <c r="HF130" s="1">
        <v>520.499468375109</v>
      </c>
      <c r="HG130" s="1">
        <v>82.7244505973339</v>
      </c>
      <c r="HH130" s="1">
        <v>249.207566573786</v>
      </c>
      <c r="HI130" s="1">
        <v>118.25635072842</v>
      </c>
      <c r="HJ130" s="1">
        <v>89.0696133756635</v>
      </c>
      <c r="HK130" s="1">
        <v>143.520861456704</v>
      </c>
      <c r="HL130" s="1">
        <v>115.06333675801</v>
      </c>
      <c r="HM130" s="1">
        <v>26.5013783155868</v>
      </c>
      <c r="HN130" s="1">
        <v>91.5564929730581</v>
      </c>
      <c r="HO130" s="1">
        <v>99.6469082603956</v>
      </c>
      <c r="HP130" s="1">
        <v>158.695225480996</v>
      </c>
      <c r="HQ130" s="2">
        <v>1130.89100036621</v>
      </c>
      <c r="HR130" s="1">
        <v>51.8212118563735</v>
      </c>
      <c r="HS130" s="1">
        <v>132.245509352603</v>
      </c>
      <c r="HT130" s="1">
        <v>93.5841995941263</v>
      </c>
      <c r="HU130" s="1">
        <v>83.4355960380717</v>
      </c>
      <c r="HV130" s="1">
        <v>173.110166852421</v>
      </c>
      <c r="HW130" s="1">
        <v>28.3031999713988</v>
      </c>
      <c r="HX130" s="1">
        <v>81.8875087390641</v>
      </c>
      <c r="HY130" s="1">
        <v>172.194908506088</v>
      </c>
      <c r="HZ130" s="1">
        <v>248.977733269686</v>
      </c>
      <c r="IA130" s="1">
        <v>601.209433307161</v>
      </c>
      <c r="IB130" s="1">
        <v>136.961592129664</v>
      </c>
      <c r="IC130" s="1">
        <v>126.568938354347</v>
      </c>
      <c r="ID130" s="1">
        <v>121.022457703377</v>
      </c>
      <c r="IE130" s="1">
        <v>179.171044871114</v>
      </c>
      <c r="IF130" s="1">
        <v>91.3960390999304</v>
      </c>
      <c r="IG130" s="1">
        <v>88.3789586779553</v>
      </c>
      <c r="IH130" s="1">
        <v>127.269703488403</v>
      </c>
      <c r="II130" s="1">
        <v>32.0463837519781</v>
      </c>
      <c r="IJ130" s="1">
        <v>117.441578320868</v>
      </c>
      <c r="IK130" s="1">
        <v>351.384964873121</v>
      </c>
      <c r="IL130" s="1">
        <v>128.58169538428</v>
      </c>
      <c r="IM130" s="1">
        <v>274.590910011046</v>
      </c>
      <c r="IN130" s="1">
        <v>166.054582761765</v>
      </c>
      <c r="IO130" s="2">
        <v>1124.42825012207</v>
      </c>
      <c r="IP130" s="1">
        <v>22.460856215301</v>
      </c>
      <c r="IQ130" s="1">
        <v>180.502858944224</v>
      </c>
      <c r="IR130" s="1">
        <v>261.346804587615</v>
      </c>
      <c r="IS130" s="1">
        <v>552.079225823004</v>
      </c>
      <c r="IT130" s="1">
        <v>151.749555053674</v>
      </c>
      <c r="IU130" s="1">
        <v>202.388000300374</v>
      </c>
      <c r="IV130" s="1">
        <v>94.9226209900122</v>
      </c>
      <c r="IW130" s="1">
        <v>63.6898939688325</v>
      </c>
      <c r="IX130" s="1">
        <v>373.593597001359</v>
      </c>
      <c r="IY130" s="1">
        <v>118.323286616746</v>
      </c>
      <c r="IZ130" s="1">
        <v>41.1633813326596</v>
      </c>
      <c r="JA130" s="1">
        <v>279.57146640281</v>
      </c>
      <c r="JB130" s="1">
        <v>88.5891167565037</v>
      </c>
      <c r="JC130" s="1">
        <v>163.264933618805</v>
      </c>
      <c r="JD130" s="1">
        <v>516.798163928386</v>
      </c>
      <c r="JE130" s="1">
        <v>81.807178031059</v>
      </c>
      <c r="JF130" s="1">
        <v>84.8754832265695</v>
      </c>
      <c r="JG130" s="1">
        <v>102.01937477711</v>
      </c>
      <c r="JH130" s="1">
        <v>250.036411210609</v>
      </c>
      <c r="JI130" s="1">
        <v>101.96972376612</v>
      </c>
      <c r="JJ130" s="1">
        <v>362.012139348176</v>
      </c>
      <c r="JK130" s="1">
        <v>76.1443952180424</v>
      </c>
      <c r="JL130" s="1">
        <v>20.8770573652181</v>
      </c>
      <c r="JM130" s="1">
        <v>54.9714729094151</v>
      </c>
      <c r="JN130" s="1">
        <v>147.307000732422</v>
      </c>
      <c r="JO130" s="1">
        <v>151.87597078778</v>
      </c>
      <c r="JP130" s="1">
        <v>117.533502405705</v>
      </c>
      <c r="JQ130" s="1">
        <v>612.966632310873</v>
      </c>
      <c r="JR130" s="1">
        <v>42.9211835278496</v>
      </c>
      <c r="JS130" s="1">
        <v>104.955326009237</v>
      </c>
      <c r="JT130" s="1">
        <v>235.250667625215</v>
      </c>
      <c r="JU130" s="1">
        <v>61.5832543364222</v>
      </c>
      <c r="JV130" s="1">
        <v>201.836663841315</v>
      </c>
      <c r="JW130" s="1">
        <v>87.4596359549779</v>
      </c>
      <c r="JX130" s="1">
        <v>583.227214486191</v>
      </c>
      <c r="JY130" s="1">
        <v>248.028334088451</v>
      </c>
      <c r="JZ130" s="1">
        <v>128.301439429474</v>
      </c>
      <c r="KA130" s="1">
        <v>44.4777109714036</v>
      </c>
      <c r="KB130" s="1">
        <v>281.482846257107</v>
      </c>
      <c r="KC130" s="1">
        <v>134.878764198267</v>
      </c>
      <c r="KD130" s="1">
        <v>242.45182795929</v>
      </c>
      <c r="KE130" s="1">
        <v>183.330750656128</v>
      </c>
      <c r="KF130" s="1">
        <v>472.720500946045</v>
      </c>
      <c r="KG130" s="1">
        <v>62.9204996697042</v>
      </c>
      <c r="KH130" s="1">
        <v>42.2329202125165</v>
      </c>
      <c r="KI130" s="1">
        <v>336.561747741699</v>
      </c>
      <c r="KJ130" s="1">
        <v>8.57623301329809</v>
      </c>
      <c r="KK130" s="1">
        <v>65.0192499160767</v>
      </c>
      <c r="KL130" s="1">
        <v>94.0853767968601</v>
      </c>
      <c r="KM130" s="1">
        <v>126.212204314837</v>
      </c>
      <c r="KN130" s="1">
        <v>54.8417500931336</v>
      </c>
      <c r="KO130" s="1">
        <v>205.876094021264</v>
      </c>
      <c r="KP130" s="1">
        <v>44.5737733348042</v>
      </c>
      <c r="KQ130" s="1">
        <v>78.8101394772678</v>
      </c>
      <c r="KR130" s="1">
        <v>31.9273852571231</v>
      </c>
      <c r="KS130" s="1">
        <v>80.6615958510704</v>
      </c>
      <c r="KT130" s="1">
        <v>63.1486464184284</v>
      </c>
      <c r="KU130" s="1">
        <v>113.097165921785</v>
      </c>
      <c r="KV130" s="1">
        <v>131.784777429774</v>
      </c>
      <c r="KW130" s="1">
        <v>133.177669790173</v>
      </c>
      <c r="KX130" s="1">
        <v>106.925655182965</v>
      </c>
      <c r="KY130" s="1">
        <v>190.755929646668</v>
      </c>
      <c r="KZ130" s="1">
        <v>54.3380493916422</v>
      </c>
      <c r="LA130" s="1">
        <v>57.1783457742591</v>
      </c>
      <c r="LB130" s="1">
        <v>63.7324647691717</v>
      </c>
      <c r="LC130" s="1">
        <v>18.3220898254894</v>
      </c>
      <c r="LD130" s="1">
        <v>25.5975612815026</v>
      </c>
      <c r="LE130" s="1">
        <v>99.0396164436716</v>
      </c>
      <c r="LF130" s="1">
        <v>46.4240709203967</v>
      </c>
      <c r="LG130" s="1">
        <v>34.3744662315433</v>
      </c>
      <c r="LH130" s="1">
        <v>29.7763236002223</v>
      </c>
      <c r="LI130" s="1">
        <v>7.35673522420768</v>
      </c>
      <c r="LJ130" s="1">
        <v>175.270499420166</v>
      </c>
      <c r="LK130" s="1">
        <v>299.892222889075</v>
      </c>
      <c r="LL130" s="1">
        <v>35.9974861671293</v>
      </c>
      <c r="LM130" s="1">
        <v>96.2200784092876</v>
      </c>
      <c r="LN130" s="1">
        <v>537.892798875731</v>
      </c>
      <c r="LO130" s="1">
        <v>161.3857138479</v>
      </c>
      <c r="LP130" s="1">
        <v>536.496039201668</v>
      </c>
      <c r="LQ130" s="1">
        <v>65.7799195621564</v>
      </c>
      <c r="LR130" s="1">
        <v>7.92574998140335</v>
      </c>
      <c r="LS130" s="1">
        <v>12.6305531815175</v>
      </c>
      <c r="LT130" s="1">
        <v>11.6067302763262</v>
      </c>
      <c r="LU130" s="1">
        <v>23.1297696640291</v>
      </c>
      <c r="LV130" s="1">
        <v>16.2953349714733</v>
      </c>
      <c r="LW130" s="1">
        <v>27.2937499523163</v>
      </c>
      <c r="LX130" s="1">
        <v>55.4355299299918</v>
      </c>
      <c r="LY130" s="1">
        <v>37.5009963679191</v>
      </c>
      <c r="LZ130" s="1">
        <v>526.471402057811</v>
      </c>
      <c r="MA130" s="1">
        <v>47.8003847192702</v>
      </c>
      <c r="MB130" s="1">
        <v>9.89523577723998</v>
      </c>
      <c r="MC130" s="1">
        <v>25.3626920304174</v>
      </c>
      <c r="MD130" s="1">
        <v>8.50476682050677</v>
      </c>
      <c r="ME130" s="1">
        <v>11.4810698956068</v>
      </c>
      <c r="MF130" s="1">
        <v>19.870000284594</v>
      </c>
      <c r="MG130" s="1">
        <v>62.9913924340092</v>
      </c>
      <c r="MH130" s="1">
        <v>18.8754575541032</v>
      </c>
      <c r="MI130" s="1">
        <v>6.21975002288818</v>
      </c>
      <c r="MJ130" s="1">
        <v>7.88424998521805</v>
      </c>
      <c r="MK130" s="1">
        <v>37.4144046036118</v>
      </c>
      <c r="ML130" s="1">
        <v>22.4108143992192</v>
      </c>
      <c r="MM130" s="1">
        <v>30.9658484480873</v>
      </c>
    </row>
    <row r="131">
      <c r="A131" s="1">
        <v>2024.0</v>
      </c>
      <c r="B131" s="1">
        <v>10.0</v>
      </c>
      <c r="C131" s="1">
        <v>229.853202599076</v>
      </c>
      <c r="D131" s="1">
        <v>190.216764701136</v>
      </c>
      <c r="E131" s="1">
        <v>114.536073215642</v>
      </c>
      <c r="F131" s="1">
        <v>362.846854374342</v>
      </c>
      <c r="G131" s="1">
        <v>495.864347374958</v>
      </c>
      <c r="H131" s="1">
        <v>227.985107707898</v>
      </c>
      <c r="I131" s="1">
        <v>56.9051005803123</v>
      </c>
      <c r="J131" s="1">
        <v>286.294394168041</v>
      </c>
      <c r="K131" s="1">
        <v>281.76347682787</v>
      </c>
      <c r="L131" s="1">
        <v>86.9608276374123</v>
      </c>
      <c r="M131" s="1">
        <v>98.5787976955458</v>
      </c>
      <c r="N131" s="1">
        <v>17.564211287169</v>
      </c>
      <c r="O131" s="1">
        <v>111.902074553495</v>
      </c>
      <c r="P131" s="1">
        <v>75.8727398923386</v>
      </c>
      <c r="Q131" s="1">
        <v>193.730658118987</v>
      </c>
      <c r="R131" s="1">
        <v>102.875869750977</v>
      </c>
      <c r="S131" s="1">
        <v>189.187039154551</v>
      </c>
      <c r="T131" s="1">
        <v>146.439131363578</v>
      </c>
      <c r="U131" s="1">
        <v>193.128434639678</v>
      </c>
      <c r="V131" s="1">
        <v>169.020213543691</v>
      </c>
      <c r="W131" s="1">
        <v>317.013145057873</v>
      </c>
      <c r="X131" s="1">
        <v>501.004379458368</v>
      </c>
      <c r="Y131" s="1">
        <v>220.769108758576</v>
      </c>
      <c r="Z131" s="1">
        <v>186.920218426248</v>
      </c>
      <c r="AA131" s="1">
        <v>357.588479266399</v>
      </c>
      <c r="AB131" s="1">
        <v>24.9144119256079</v>
      </c>
      <c r="AC131" s="1">
        <v>312.738882281394</v>
      </c>
      <c r="AD131" s="1">
        <v>66.0606776224345</v>
      </c>
      <c r="AE131" s="1">
        <v>69.749347852624</v>
      </c>
      <c r="AF131" s="1">
        <v>221.927480323916</v>
      </c>
      <c r="AG131" s="1">
        <v>212.805576721962</v>
      </c>
      <c r="AH131" s="1">
        <v>272.30096120973</v>
      </c>
      <c r="AI131" s="2">
        <v>3116.39260466202</v>
      </c>
      <c r="AJ131" s="1">
        <v>153.434565005095</v>
      </c>
      <c r="AK131" s="1">
        <v>41.1357393370094</v>
      </c>
      <c r="AL131" s="1">
        <v>36.3055004049342</v>
      </c>
      <c r="AM131" s="1">
        <v>95.0096354709192</v>
      </c>
      <c r="AN131" s="1">
        <v>237.838483370988</v>
      </c>
      <c r="AO131" s="1">
        <v>19.9128077893874</v>
      </c>
      <c r="AP131" s="1">
        <v>47.7482142338793</v>
      </c>
      <c r="AQ131" s="1">
        <v>186.158912326979</v>
      </c>
      <c r="AR131" s="1">
        <v>74.1588800858657</v>
      </c>
      <c r="AS131" s="2">
        <v>4296.71331206423</v>
      </c>
      <c r="AT131" s="1">
        <v>973.250105532185</v>
      </c>
      <c r="AU131" s="1">
        <v>52.256956246739</v>
      </c>
      <c r="AV131" s="1">
        <v>458.862607873004</v>
      </c>
      <c r="AW131" s="1">
        <v>85.7630431133768</v>
      </c>
      <c r="AX131" s="1">
        <v>34.6202031916858</v>
      </c>
      <c r="AY131" s="1">
        <v>83.1320917856493</v>
      </c>
      <c r="AZ131" s="1">
        <v>62.8401387493142</v>
      </c>
      <c r="BA131" s="1">
        <v>28.9585188570441</v>
      </c>
      <c r="BB131" s="1">
        <v>111.096343788768</v>
      </c>
      <c r="BC131" s="1">
        <v>388.401748694491</v>
      </c>
      <c r="BD131" s="1">
        <v>288.962162661401</v>
      </c>
      <c r="BE131" s="1">
        <v>124.963695691979</v>
      </c>
      <c r="BF131" s="1">
        <v>109.771591469263</v>
      </c>
      <c r="BG131" s="1">
        <v>20.3186956488568</v>
      </c>
      <c r="BH131" s="1">
        <v>85.0249555369559</v>
      </c>
      <c r="BI131" s="1">
        <v>107.802420510852</v>
      </c>
      <c r="BJ131" s="1">
        <v>333.97647386065</v>
      </c>
      <c r="BK131" s="1">
        <v>137.677445095414</v>
      </c>
      <c r="BL131" s="1">
        <v>98.3352051620188</v>
      </c>
      <c r="BM131" s="1">
        <v>159.635591539865</v>
      </c>
      <c r="BN131" s="1">
        <v>41.2928249402267</v>
      </c>
      <c r="BO131" s="1">
        <v>218.59834484888</v>
      </c>
      <c r="BP131" s="1">
        <v>58.5060868470565</v>
      </c>
      <c r="BQ131" s="1">
        <v>329.977690490242</v>
      </c>
      <c r="BR131" s="1">
        <v>70.0859430775632</v>
      </c>
      <c r="BS131" s="1">
        <v>29.5875216364334</v>
      </c>
      <c r="BT131" s="1">
        <v>155.346202675147</v>
      </c>
      <c r="BU131" s="1">
        <v>106.927786135965</v>
      </c>
      <c r="BV131" s="1">
        <v>886.956682553747</v>
      </c>
      <c r="BW131" s="1">
        <v>47.1011040057454</v>
      </c>
      <c r="BX131" s="1">
        <v>288.028318961691</v>
      </c>
      <c r="BY131" s="1">
        <v>54.2513415967962</v>
      </c>
      <c r="BZ131" s="1">
        <v>33.9348329953239</v>
      </c>
      <c r="CA131" s="1">
        <v>208.181996070257</v>
      </c>
      <c r="CB131" s="1">
        <v>75.9647649703081</v>
      </c>
      <c r="CC131" s="1">
        <v>60.3086117487969</v>
      </c>
      <c r="CD131" s="1">
        <v>148.592057086891</v>
      </c>
      <c r="CE131" s="1">
        <v>57.9288311811462</v>
      </c>
      <c r="CF131" s="1">
        <v>53.0078059731317</v>
      </c>
      <c r="CG131" s="1">
        <v>406.287342076082</v>
      </c>
      <c r="CH131" s="1">
        <v>145.105996008679</v>
      </c>
      <c r="CI131" s="1">
        <v>81.0187309792531</v>
      </c>
      <c r="CJ131" s="1">
        <v>151.351312065081</v>
      </c>
      <c r="CK131" s="1">
        <v>183.264240630005</v>
      </c>
      <c r="CL131" s="1">
        <v>263.341560579504</v>
      </c>
      <c r="CM131" s="1">
        <v>94.6029818390144</v>
      </c>
      <c r="CN131" s="1">
        <v>67.8852175007696</v>
      </c>
      <c r="CO131" s="1">
        <v>189.856005601428</v>
      </c>
      <c r="CP131" s="1">
        <v>159.537266015807</v>
      </c>
      <c r="CQ131" s="1">
        <v>125.7469921068</v>
      </c>
      <c r="CR131" s="1">
        <v>115.145306059234</v>
      </c>
      <c r="CS131" s="1">
        <v>158.904132013736</v>
      </c>
      <c r="CT131" s="1">
        <v>40.3542773108042</v>
      </c>
      <c r="CU131" s="1">
        <v>144.298882577806</v>
      </c>
      <c r="CV131" s="1">
        <v>64.6515517105858</v>
      </c>
      <c r="CW131" s="1">
        <v>254.268112247581</v>
      </c>
      <c r="CX131" s="1">
        <v>103.383551767312</v>
      </c>
      <c r="CY131" s="1">
        <v>280.481806103083</v>
      </c>
      <c r="CZ131" s="1">
        <v>83.9738904711908</v>
      </c>
      <c r="DA131" s="1">
        <v>90.5964048948146</v>
      </c>
      <c r="DB131" s="1">
        <v>107.424931640485</v>
      </c>
      <c r="DC131" s="1">
        <v>109.525733255932</v>
      </c>
      <c r="DD131" s="1">
        <v>125.84053967474</v>
      </c>
      <c r="DE131" s="1">
        <v>73.2429880794176</v>
      </c>
      <c r="DF131" s="1">
        <v>64.6959300284138</v>
      </c>
      <c r="DG131" s="1">
        <v>338.491017076351</v>
      </c>
      <c r="DH131" s="1">
        <v>65.9558345476271</v>
      </c>
      <c r="DI131" s="1">
        <v>68.0947827878206</v>
      </c>
      <c r="DJ131" s="1">
        <v>39.8275739673466</v>
      </c>
      <c r="DK131" s="1">
        <v>120.744912594956</v>
      </c>
      <c r="DL131" s="1">
        <v>154.604564500892</v>
      </c>
      <c r="DM131" s="1">
        <v>10.6421445493138</v>
      </c>
      <c r="DN131" s="1">
        <v>74.4386217933895</v>
      </c>
      <c r="DO131" s="1">
        <v>48.1616214057613</v>
      </c>
      <c r="DP131" s="1">
        <v>267.577927037871</v>
      </c>
      <c r="DQ131" s="1">
        <v>42.9282110100176</v>
      </c>
      <c r="DR131" s="1">
        <v>221.083912393321</v>
      </c>
      <c r="DS131" s="1">
        <v>87.5495525973671</v>
      </c>
      <c r="DT131" s="1">
        <v>43.0937202761606</v>
      </c>
      <c r="DU131" s="1">
        <v>62.0490727734766</v>
      </c>
      <c r="DV131" s="1">
        <v>41.9243478360383</v>
      </c>
      <c r="DW131" s="1">
        <v>299.932697367084</v>
      </c>
      <c r="DX131" s="1">
        <v>184.905285498939</v>
      </c>
      <c r="DY131" s="1">
        <v>85.5821889423862</v>
      </c>
      <c r="DZ131" s="1">
        <v>69.7952988557835</v>
      </c>
      <c r="EA131" s="1">
        <v>46.0324591549179</v>
      </c>
      <c r="EB131" s="1">
        <v>48.8215412793003</v>
      </c>
      <c r="EC131" s="1">
        <v>165.446039695417</v>
      </c>
      <c r="ED131" s="1">
        <v>129.489692821309</v>
      </c>
      <c r="EE131" s="1">
        <v>168.642751981927</v>
      </c>
      <c r="EF131" s="1">
        <v>510.60458251477</v>
      </c>
      <c r="EG131" s="2">
        <v>1075.09986561692</v>
      </c>
      <c r="EH131" s="1">
        <v>29.0618843579722</v>
      </c>
      <c r="EI131" s="1">
        <v>69.7815368578409</v>
      </c>
      <c r="EJ131" s="1">
        <v>15.0579049029668</v>
      </c>
      <c r="EK131" s="1">
        <v>405.31106600398</v>
      </c>
      <c r="EL131" s="1">
        <v>137.781648289525</v>
      </c>
      <c r="EM131" s="1">
        <v>116.72784460199</v>
      </c>
      <c r="EN131" s="1">
        <v>210.49202961396</v>
      </c>
      <c r="EO131" s="1">
        <v>36.1618767596869</v>
      </c>
      <c r="EP131" s="1">
        <v>30.7599649889228</v>
      </c>
      <c r="EQ131" s="1">
        <v>17.3603149670069</v>
      </c>
      <c r="ER131" s="1">
        <v>183.838457019083</v>
      </c>
      <c r="ES131" s="1">
        <v>255.09031762684</v>
      </c>
      <c r="ET131" s="1">
        <v>223.184540393046</v>
      </c>
      <c r="EU131" s="1">
        <v>163.256428777548</v>
      </c>
      <c r="EV131" s="1">
        <v>102.406563951317</v>
      </c>
      <c r="EW131" s="1">
        <v>22.6834781480872</v>
      </c>
      <c r="EX131" s="1">
        <v>610.880220264734</v>
      </c>
      <c r="EY131" s="1">
        <v>47.6982458737856</v>
      </c>
      <c r="EZ131" s="1">
        <v>30.5348401143295</v>
      </c>
      <c r="FA131" s="1">
        <v>98.9445079743159</v>
      </c>
      <c r="FB131" s="1">
        <v>121.73822400781</v>
      </c>
      <c r="FC131" s="1">
        <v>495.552610314411</v>
      </c>
      <c r="FD131" s="1">
        <v>257.493615702204</v>
      </c>
      <c r="FE131" s="1">
        <v>17.577572654665</v>
      </c>
      <c r="FF131" s="1">
        <v>76.404987954468</v>
      </c>
      <c r="FG131" s="1">
        <v>160.60826347196</v>
      </c>
      <c r="FH131" s="1">
        <v>38.7347757101465</v>
      </c>
      <c r="FI131" s="1">
        <v>217.345468780691</v>
      </c>
      <c r="FJ131" s="1">
        <v>80.19652113468</v>
      </c>
      <c r="FK131" s="1">
        <v>16.8692492407309</v>
      </c>
      <c r="FL131" s="1">
        <v>23.3411843062168</v>
      </c>
      <c r="FM131" s="1">
        <v>726.95643567039</v>
      </c>
      <c r="FN131" s="1">
        <v>139.142893955367</v>
      </c>
      <c r="FO131" s="1">
        <v>23.9631777600905</v>
      </c>
      <c r="FP131" s="1">
        <v>73.391521288001</v>
      </c>
      <c r="FQ131" s="1">
        <v>68.4795206280693</v>
      </c>
      <c r="FR131" s="1">
        <v>55.9846785325936</v>
      </c>
      <c r="FS131" s="1">
        <v>79.6980704424193</v>
      </c>
      <c r="FT131" s="1">
        <v>173.992524209108</v>
      </c>
      <c r="FU131" s="1">
        <v>218.922390480869</v>
      </c>
      <c r="FV131" s="1">
        <v>897.333423319756</v>
      </c>
      <c r="FW131" s="1">
        <v>587.464731014672</v>
      </c>
      <c r="FX131" s="1">
        <v>270.669363944811</v>
      </c>
      <c r="FY131" s="1">
        <v>77.9722615775856</v>
      </c>
      <c r="FZ131" s="1">
        <v>30.3271987625344</v>
      </c>
      <c r="GA131" s="1">
        <v>90.3622604765251</v>
      </c>
      <c r="GB131" s="1">
        <v>504.43017823259</v>
      </c>
      <c r="GC131" s="1">
        <v>258.845149527045</v>
      </c>
      <c r="GD131" s="1">
        <v>82.821322564673</v>
      </c>
      <c r="GE131" s="1">
        <v>302.351635255377</v>
      </c>
      <c r="GF131" s="1">
        <v>76.3886034153558</v>
      </c>
      <c r="GG131" s="1">
        <v>500.851821142747</v>
      </c>
      <c r="GH131" s="1">
        <v>470.787711599536</v>
      </c>
      <c r="GI131" s="1">
        <v>70.3075177306796</v>
      </c>
      <c r="GJ131" s="1">
        <v>89.8049998076066</v>
      </c>
      <c r="GK131" s="1">
        <v>83.1474067215469</v>
      </c>
      <c r="GL131" s="1">
        <v>152.040434961734</v>
      </c>
      <c r="GM131" s="1">
        <v>79.2979159265224</v>
      </c>
      <c r="GN131" s="1">
        <v>223.39048103461</v>
      </c>
      <c r="GO131" s="1">
        <v>132.38765573024</v>
      </c>
      <c r="GP131" s="1">
        <v>52.0760869565218</v>
      </c>
      <c r="GQ131" s="1">
        <v>49.1651856257709</v>
      </c>
      <c r="GR131" s="1">
        <v>26.2216320957082</v>
      </c>
      <c r="GS131" s="1">
        <v>158.307165991385</v>
      </c>
      <c r="GT131" s="1">
        <v>107.431558423637</v>
      </c>
      <c r="GU131" s="1">
        <v>112.672329662716</v>
      </c>
      <c r="GV131" s="1">
        <v>419.595555499684</v>
      </c>
      <c r="GW131" s="1">
        <v>461.63239755951</v>
      </c>
      <c r="GX131" s="1">
        <v>186.129432803195</v>
      </c>
      <c r="GY131" s="1">
        <v>105.318113891234</v>
      </c>
      <c r="GZ131" s="1">
        <v>73.36466151427</v>
      </c>
      <c r="HA131" s="1">
        <v>82.0477406627379</v>
      </c>
      <c r="HB131" s="1">
        <v>52.9072505265564</v>
      </c>
      <c r="HC131" s="1">
        <v>732.038478685462</v>
      </c>
      <c r="HD131" s="1">
        <v>34.4035559144452</v>
      </c>
      <c r="HE131" s="1">
        <v>81.0294685175924</v>
      </c>
      <c r="HF131" s="1">
        <v>524.508152725306</v>
      </c>
      <c r="HG131" s="1">
        <v>89.3373601028366</v>
      </c>
      <c r="HH131" s="1">
        <v>249.196765728154</v>
      </c>
      <c r="HI131" s="1">
        <v>122.584770284651</v>
      </c>
      <c r="HJ131" s="1">
        <v>94.6192114476887</v>
      </c>
      <c r="HK131" s="1">
        <v>149.086504288411</v>
      </c>
      <c r="HL131" s="1">
        <v>134.347699542888</v>
      </c>
      <c r="HM131" s="1">
        <v>26.2860869946687</v>
      </c>
      <c r="HN131" s="1">
        <v>94.6179186221047</v>
      </c>
      <c r="HO131" s="1">
        <v>101.571928103552</v>
      </c>
      <c r="HP131" s="1">
        <v>172.651743374791</v>
      </c>
      <c r="HQ131" s="2">
        <v>1181.45174507473</v>
      </c>
      <c r="HR131" s="1">
        <v>52.3694052241235</v>
      </c>
      <c r="HS131" s="1">
        <v>139.568175414576</v>
      </c>
      <c r="HT131" s="1">
        <v>101.542475278028</v>
      </c>
      <c r="HU131" s="1">
        <v>89.2498610936972</v>
      </c>
      <c r="HV131" s="1">
        <v>170.134818464328</v>
      </c>
      <c r="HW131" s="1">
        <v>28.0652812964797</v>
      </c>
      <c r="HX131" s="1">
        <v>86.6378684376238</v>
      </c>
      <c r="HY131" s="1">
        <v>168.190388801037</v>
      </c>
      <c r="HZ131" s="1">
        <v>245.08276399456</v>
      </c>
      <c r="IA131" s="1">
        <v>629.987327379414</v>
      </c>
      <c r="IB131" s="1">
        <v>138.839836448798</v>
      </c>
      <c r="IC131" s="1">
        <v>119.169833681272</v>
      </c>
      <c r="ID131" s="1">
        <v>122.286927429574</v>
      </c>
      <c r="IE131" s="1">
        <v>183.829006199444</v>
      </c>
      <c r="IF131" s="1">
        <v>97.4802869777821</v>
      </c>
      <c r="IG131" s="1">
        <v>86.9205979208493</v>
      </c>
      <c r="IH131" s="1">
        <v>127.660128454058</v>
      </c>
      <c r="II131" s="1">
        <v>32.2112523919532</v>
      </c>
      <c r="IJ131" s="1">
        <v>122.569209343448</v>
      </c>
      <c r="IK131" s="1">
        <v>340.090348297907</v>
      </c>
      <c r="IL131" s="1">
        <v>130.837840148472</v>
      </c>
      <c r="IM131" s="1">
        <v>308.038163030821</v>
      </c>
      <c r="IN131" s="1">
        <v>168.8644843727</v>
      </c>
      <c r="IO131" s="1">
        <v>982.441093113112</v>
      </c>
      <c r="IP131" s="1">
        <v>23.2597119839863</v>
      </c>
      <c r="IQ131" s="1">
        <v>198.395185494357</v>
      </c>
      <c r="IR131" s="1">
        <v>267.952021023129</v>
      </c>
      <c r="IS131" s="1">
        <v>547.949413098893</v>
      </c>
      <c r="IT131" s="1">
        <v>144.246189370622</v>
      </c>
      <c r="IU131" s="1">
        <v>202.052564042267</v>
      </c>
      <c r="IV131" s="1">
        <v>95.7116847701578</v>
      </c>
      <c r="IW131" s="1">
        <v>68.686470191337</v>
      </c>
      <c r="IX131" s="1">
        <v>373.052529775094</v>
      </c>
      <c r="IY131" s="1">
        <v>116.684188544404</v>
      </c>
      <c r="IZ131" s="1">
        <v>42.7567469215704</v>
      </c>
      <c r="JA131" s="1">
        <v>305.945806718996</v>
      </c>
      <c r="JB131" s="1">
        <v>90.3180377336726</v>
      </c>
      <c r="JC131" s="1">
        <v>169.409650138934</v>
      </c>
      <c r="JD131" s="1">
        <v>510.32733620333</v>
      </c>
      <c r="JE131" s="1">
        <v>83.2112297239415</v>
      </c>
      <c r="JF131" s="1">
        <v>89.5013437060959</v>
      </c>
      <c r="JG131" s="1">
        <v>106.748289377722</v>
      </c>
      <c r="JH131" s="1">
        <v>241.399356362181</v>
      </c>
      <c r="JI131" s="1">
        <v>103.738882259278</v>
      </c>
      <c r="JJ131" s="1">
        <v>357.110441830691</v>
      </c>
      <c r="JK131" s="1">
        <v>74.580805049896</v>
      </c>
      <c r="JL131" s="1">
        <v>21.4725319087611</v>
      </c>
      <c r="JM131" s="1">
        <v>55.1236460634281</v>
      </c>
      <c r="JN131" s="1">
        <v>147.433695585831</v>
      </c>
      <c r="JO131" s="1">
        <v>151.712037963954</v>
      </c>
      <c r="JP131" s="1">
        <v>114.545151949197</v>
      </c>
      <c r="JQ131" s="1">
        <v>586.378863497415</v>
      </c>
      <c r="JR131" s="1">
        <v>45.8399160863741</v>
      </c>
      <c r="JS131" s="1">
        <v>109.011347052627</v>
      </c>
      <c r="JT131" s="1">
        <v>244.174117957277</v>
      </c>
      <c r="JU131" s="1">
        <v>58.5608307740545</v>
      </c>
      <c r="JV131" s="1">
        <v>201.732862958456</v>
      </c>
      <c r="JW131" s="1">
        <v>86.0529002531078</v>
      </c>
      <c r="JX131" s="1">
        <v>574.248130154315</v>
      </c>
      <c r="JY131" s="1">
        <v>237.742100206911</v>
      </c>
      <c r="JZ131" s="1">
        <v>132.339502569157</v>
      </c>
      <c r="KA131" s="1">
        <v>46.4576639853844</v>
      </c>
      <c r="KB131" s="1">
        <v>281.378310692165</v>
      </c>
      <c r="KC131" s="1">
        <v>135.255113858535</v>
      </c>
      <c r="KD131" s="1">
        <v>251.634224979048</v>
      </c>
      <c r="KE131" s="1">
        <v>185.227608058764</v>
      </c>
      <c r="KF131" s="1">
        <v>473.112392259681</v>
      </c>
      <c r="KG131" s="1">
        <v>63.6298750883023</v>
      </c>
      <c r="KH131" s="1">
        <v>42.2201606010221</v>
      </c>
      <c r="KI131" s="1">
        <v>345.919347348421</v>
      </c>
      <c r="KJ131" s="1">
        <v>9.17625612826069</v>
      </c>
      <c r="KK131" s="1">
        <v>66.9741302987803</v>
      </c>
      <c r="KL131" s="1">
        <v>96.0188718305278</v>
      </c>
      <c r="KM131" s="1">
        <v>128.595326867735</v>
      </c>
      <c r="KN131" s="1">
        <v>61.1576081012098</v>
      </c>
      <c r="KO131" s="1">
        <v>210.342436172579</v>
      </c>
      <c r="KP131" s="1">
        <v>50.1979110389737</v>
      </c>
      <c r="KQ131" s="1">
        <v>80.9519486191802</v>
      </c>
      <c r="KR131" s="1">
        <v>32.3595662022532</v>
      </c>
      <c r="KS131" s="1">
        <v>100.332590296411</v>
      </c>
      <c r="KT131" s="1">
        <v>63.2654000352446</v>
      </c>
      <c r="KU131" s="1">
        <v>119.829260808578</v>
      </c>
      <c r="KV131" s="1">
        <v>132.916119201846</v>
      </c>
      <c r="KW131" s="1">
        <v>134.080729500709</v>
      </c>
      <c r="KX131" s="1">
        <v>104.472246399978</v>
      </c>
      <c r="KY131" s="1">
        <v>187.535378899402</v>
      </c>
      <c r="KZ131" s="1">
        <v>57.017344741017</v>
      </c>
      <c r="LA131" s="1">
        <v>60.5617762884755</v>
      </c>
      <c r="LB131" s="1">
        <v>66.848668919467</v>
      </c>
      <c r="LC131" s="1">
        <v>19.3116873746806</v>
      </c>
      <c r="LD131" s="1">
        <v>24.1947329957408</v>
      </c>
      <c r="LE131" s="1">
        <v>102.881272948334</v>
      </c>
      <c r="LF131" s="1">
        <v>49.4812543146299</v>
      </c>
      <c r="LG131" s="1">
        <v>35.5671363166411</v>
      </c>
      <c r="LH131" s="1">
        <v>31.7995125446499</v>
      </c>
      <c r="LI131" s="1">
        <v>7.77374619898471</v>
      </c>
      <c r="LJ131" s="1">
        <v>193.249782396399</v>
      </c>
      <c r="LK131" s="1">
        <v>290.559899106303</v>
      </c>
      <c r="LL131" s="1">
        <v>40.5119872937288</v>
      </c>
      <c r="LM131" s="1">
        <v>96.8944471173675</v>
      </c>
      <c r="LN131" s="1">
        <v>458.133173741843</v>
      </c>
      <c r="LO131" s="1">
        <v>176.365715658361</v>
      </c>
      <c r="LP131" s="1">
        <v>581.710121897579</v>
      </c>
      <c r="LQ131" s="1">
        <v>65.0864284803906</v>
      </c>
      <c r="LR131" s="1">
        <v>7.70282607493193</v>
      </c>
      <c r="LS131" s="1">
        <v>12.84634261279</v>
      </c>
      <c r="LT131" s="1">
        <v>11.3120897717848</v>
      </c>
      <c r="LU131" s="1">
        <v>23.9564995511201</v>
      </c>
      <c r="LV131" s="1">
        <v>15.7469497851982</v>
      </c>
      <c r="LW131" s="1">
        <v>25.0304346084595</v>
      </c>
      <c r="LX131" s="1">
        <v>61.5484900469102</v>
      </c>
      <c r="LY131" s="1">
        <v>49.8971859665743</v>
      </c>
      <c r="LZ131" s="1">
        <v>554.26273360823</v>
      </c>
      <c r="MA131" s="1">
        <v>53.3734506579473</v>
      </c>
      <c r="MB131" s="1">
        <v>9.77752160834034</v>
      </c>
      <c r="MC131" s="1">
        <v>26.54618893905</v>
      </c>
      <c r="MD131" s="1">
        <v>8.10214493934896</v>
      </c>
      <c r="ME131" s="1">
        <v>11.4581058091986</v>
      </c>
      <c r="MF131" s="1">
        <v>20.0830706066638</v>
      </c>
      <c r="MG131" s="1">
        <v>60.8355418787101</v>
      </c>
      <c r="MH131" s="1">
        <v>18.9283570728738</v>
      </c>
      <c r="MI131" s="1">
        <v>6.45021737140158</v>
      </c>
      <c r="MJ131" s="1">
        <v>8.8045652638311</v>
      </c>
      <c r="MK131" s="1">
        <v>34.3631935431479</v>
      </c>
      <c r="ML131" s="1">
        <v>22.6380137625545</v>
      </c>
      <c r="MM131" s="1">
        <v>33.9316623464211</v>
      </c>
    </row>
    <row r="132">
      <c r="A132" s="1">
        <v>2024.0</v>
      </c>
      <c r="B132" s="1">
        <v>11.0</v>
      </c>
      <c r="C132" s="1">
        <v>227.205242241799</v>
      </c>
      <c r="D132" s="1">
        <v>180.137521504002</v>
      </c>
      <c r="E132" s="1">
        <v>116.608823682207</v>
      </c>
      <c r="F132" s="1">
        <v>356.993249511719</v>
      </c>
      <c r="G132" s="1">
        <v>506.124500274658</v>
      </c>
      <c r="H132" s="1">
        <v>217.108229478742</v>
      </c>
      <c r="I132" s="1">
        <v>52.6863763993011</v>
      </c>
      <c r="J132" s="1">
        <v>300.091326103602</v>
      </c>
      <c r="K132" s="1">
        <v>303.955001068115</v>
      </c>
      <c r="L132" s="1">
        <v>90.2513550294765</v>
      </c>
      <c r="M132" s="1">
        <v>96.6292389748909</v>
      </c>
      <c r="N132" s="1">
        <v>13.7984999656677</v>
      </c>
      <c r="O132" s="1">
        <v>109.811225914839</v>
      </c>
      <c r="P132" s="1">
        <v>75.5962436332714</v>
      </c>
      <c r="Q132" s="1">
        <v>213.166212739739</v>
      </c>
      <c r="R132" s="1">
        <v>93.460000038147</v>
      </c>
      <c r="S132" s="1">
        <v>196.103181498838</v>
      </c>
      <c r="T132" s="1">
        <v>141.040500259399</v>
      </c>
      <c r="U132" s="1">
        <v>179.379921457104</v>
      </c>
      <c r="V132" s="1">
        <v>191.400790917043</v>
      </c>
      <c r="W132" s="1">
        <v>298.46334846821</v>
      </c>
      <c r="X132" s="1">
        <v>555.859218389524</v>
      </c>
      <c r="Y132" s="1">
        <v>200.745925384165</v>
      </c>
      <c r="Z132" s="1">
        <v>204.203498840332</v>
      </c>
      <c r="AA132" s="1">
        <v>381.124501037598</v>
      </c>
      <c r="AB132" s="1">
        <v>22.4150337673638</v>
      </c>
      <c r="AC132" s="1">
        <v>317.918206398862</v>
      </c>
      <c r="AD132" s="1">
        <v>71.7630115199411</v>
      </c>
      <c r="AE132" s="1">
        <v>54.9245000839233</v>
      </c>
      <c r="AF132" s="1">
        <v>227.686445059864</v>
      </c>
      <c r="AG132" s="1">
        <v>202.233437260098</v>
      </c>
      <c r="AH132" s="1">
        <v>289.237715412429</v>
      </c>
      <c r="AI132" s="2">
        <v>3119.18649902344</v>
      </c>
      <c r="AJ132" s="1">
        <v>148.286999511719</v>
      </c>
      <c r="AK132" s="1">
        <v>45.4009490289264</v>
      </c>
      <c r="AL132" s="1">
        <v>33.7188492856408</v>
      </c>
      <c r="AM132" s="1">
        <v>88.8384290800107</v>
      </c>
      <c r="AN132" s="1">
        <v>227.689389842595</v>
      </c>
      <c r="AO132" s="1">
        <v>21.2725782076372</v>
      </c>
      <c r="AP132" s="1">
        <v>41.3680286974965</v>
      </c>
      <c r="AQ132" s="1">
        <v>165.299749755859</v>
      </c>
      <c r="AR132" s="1">
        <v>77.9943544486832</v>
      </c>
      <c r="AS132" s="2">
        <v>5002.25060562224</v>
      </c>
      <c r="AT132" s="2">
        <v>1024.77612883592</v>
      </c>
      <c r="AU132" s="1">
        <v>56.8972225060019</v>
      </c>
      <c r="AV132" s="1">
        <v>467.5125</v>
      </c>
      <c r="AW132" s="1">
        <v>88.4612503051758</v>
      </c>
      <c r="AX132" s="1">
        <v>34.1424673795989</v>
      </c>
      <c r="AY132" s="1">
        <v>79.7096993200936</v>
      </c>
      <c r="AZ132" s="1">
        <v>68.2651136766036</v>
      </c>
      <c r="BA132" s="1">
        <v>27.4070404338147</v>
      </c>
      <c r="BB132" s="1">
        <v>119.369847854059</v>
      </c>
      <c r="BC132" s="1">
        <v>391.561526516881</v>
      </c>
      <c r="BD132" s="1">
        <v>282.885093932208</v>
      </c>
      <c r="BE132" s="1">
        <v>134.173499298096</v>
      </c>
      <c r="BF132" s="1">
        <v>103.411329436808</v>
      </c>
      <c r="BG132" s="1">
        <v>24.2557499408722</v>
      </c>
      <c r="BH132" s="1">
        <v>86.3047999995987</v>
      </c>
      <c r="BI132" s="1">
        <v>107.094178446944</v>
      </c>
      <c r="BJ132" s="1">
        <v>325.311611973063</v>
      </c>
      <c r="BK132" s="1">
        <v>150.065880696783</v>
      </c>
      <c r="BL132" s="1">
        <v>93.0377678004841</v>
      </c>
      <c r="BM132" s="1">
        <v>165.871750640869</v>
      </c>
      <c r="BN132" s="1">
        <v>43.0497917794584</v>
      </c>
      <c r="BO132" s="1">
        <v>220.84078940013</v>
      </c>
      <c r="BP132" s="1">
        <v>59.4105000495911</v>
      </c>
      <c r="BQ132" s="1">
        <v>358.409750003165</v>
      </c>
      <c r="BR132" s="1">
        <v>68.4188797401247</v>
      </c>
      <c r="BS132" s="1">
        <v>30.5762993155634</v>
      </c>
      <c r="BT132" s="1">
        <v>182.847434932406</v>
      </c>
      <c r="BU132" s="1">
        <v>110.787699504777</v>
      </c>
      <c r="BV132" s="1">
        <v>928.817755126953</v>
      </c>
      <c r="BW132" s="1">
        <v>44.7518384571853</v>
      </c>
      <c r="BX132" s="1">
        <v>324.250033573735</v>
      </c>
      <c r="BY132" s="1">
        <v>57.4078070306345</v>
      </c>
      <c r="BZ132" s="1">
        <v>35.4052299257868</v>
      </c>
      <c r="CA132" s="1">
        <v>218.829368155502</v>
      </c>
      <c r="CB132" s="1">
        <v>78.7903589577803</v>
      </c>
      <c r="CC132" s="1">
        <v>56.1234765042234</v>
      </c>
      <c r="CD132" s="1">
        <v>158.043922716509</v>
      </c>
      <c r="CE132" s="1">
        <v>57.3140523017146</v>
      </c>
      <c r="CF132" s="1">
        <v>62.5532501220703</v>
      </c>
      <c r="CG132" s="1">
        <v>414.007513146729</v>
      </c>
      <c r="CH132" s="1">
        <v>172.924671840179</v>
      </c>
      <c r="CI132" s="1">
        <v>76.5218573395412</v>
      </c>
      <c r="CJ132" s="1">
        <v>158.895718221438</v>
      </c>
      <c r="CK132" s="1">
        <v>165.921880384767</v>
      </c>
      <c r="CL132" s="1">
        <v>239.776754591933</v>
      </c>
      <c r="CM132" s="1">
        <v>106.646194753358</v>
      </c>
      <c r="CN132" s="1">
        <v>65.5410000801086</v>
      </c>
      <c r="CO132" s="1">
        <v>200.272071477016</v>
      </c>
      <c r="CP132" s="1">
        <v>165.96441532653</v>
      </c>
      <c r="CQ132" s="1">
        <v>120.711766222061</v>
      </c>
      <c r="CR132" s="1">
        <v>113.058098983448</v>
      </c>
      <c r="CS132" s="1">
        <v>156.29075012207</v>
      </c>
      <c r="CT132" s="1">
        <v>38.4788585459012</v>
      </c>
      <c r="CU132" s="1">
        <v>161.163307080848</v>
      </c>
      <c r="CV132" s="1">
        <v>61.6330639241589</v>
      </c>
      <c r="CW132" s="1">
        <v>245.931265627759</v>
      </c>
      <c r="CX132" s="1">
        <v>98.0540605697115</v>
      </c>
      <c r="CY132" s="1">
        <v>260.323109153411</v>
      </c>
      <c r="CZ132" s="1">
        <v>83.2560352682345</v>
      </c>
      <c r="DA132" s="1">
        <v>66.4141330271499</v>
      </c>
      <c r="DB132" s="1">
        <v>101.745618685039</v>
      </c>
      <c r="DC132" s="1">
        <v>126.3128944042</v>
      </c>
      <c r="DD132" s="1">
        <v>130.843571010746</v>
      </c>
      <c r="DE132" s="1">
        <v>73.0699039453568</v>
      </c>
      <c r="DF132" s="1">
        <v>61.5418953472098</v>
      </c>
      <c r="DG132" s="1">
        <v>362.328432960451</v>
      </c>
      <c r="DH132" s="1">
        <v>74.2924080306289</v>
      </c>
      <c r="DI132" s="1">
        <v>68.3222497940064</v>
      </c>
      <c r="DJ132" s="1">
        <v>38.5787612800935</v>
      </c>
      <c r="DK132" s="1">
        <v>119.593699893382</v>
      </c>
      <c r="DL132" s="1">
        <v>177.967000579834</v>
      </c>
      <c r="DM132" s="1">
        <v>10.9282794883034</v>
      </c>
      <c r="DN132" s="1">
        <v>82.2020000457764</v>
      </c>
      <c r="DO132" s="1">
        <v>44.4485644280096</v>
      </c>
      <c r="DP132" s="1">
        <v>288.502043753447</v>
      </c>
      <c r="DQ132" s="1">
        <v>41.6230508751702</v>
      </c>
      <c r="DR132" s="1">
        <v>242.014999771118</v>
      </c>
      <c r="DS132" s="1">
        <v>86.7584674294716</v>
      </c>
      <c r="DT132" s="1">
        <v>46.1525291073983</v>
      </c>
      <c r="DU132" s="1">
        <v>58.3228513062111</v>
      </c>
      <c r="DV132" s="1">
        <v>45.6264999389648</v>
      </c>
      <c r="DW132" s="1">
        <v>292.479621344716</v>
      </c>
      <c r="DX132" s="1">
        <v>179.263204430381</v>
      </c>
      <c r="DY132" s="1">
        <v>90.7284117315032</v>
      </c>
      <c r="DZ132" s="1">
        <v>64.7009557242712</v>
      </c>
      <c r="EA132" s="1">
        <v>47.6842764182299</v>
      </c>
      <c r="EB132" s="1">
        <v>55.5857821519738</v>
      </c>
      <c r="EC132" s="1">
        <v>173.280157787369</v>
      </c>
      <c r="ED132" s="1">
        <v>121.639273090613</v>
      </c>
      <c r="EE132" s="1">
        <v>208.463547659348</v>
      </c>
      <c r="EF132" s="1">
        <v>580.01931870242</v>
      </c>
      <c r="EG132" s="2">
        <v>1181.49551395948</v>
      </c>
      <c r="EH132" s="1">
        <v>30.1714275291438</v>
      </c>
      <c r="EI132" s="1">
        <v>63.2796401182362</v>
      </c>
      <c r="EJ132" s="1">
        <v>17.1905049574661</v>
      </c>
      <c r="EK132" s="1">
        <v>406.497213187949</v>
      </c>
      <c r="EL132" s="1">
        <v>143.477979410936</v>
      </c>
      <c r="EM132" s="1">
        <v>117.121005264086</v>
      </c>
      <c r="EN132" s="1">
        <v>224.034112531365</v>
      </c>
      <c r="EO132" s="1">
        <v>36.6555309691471</v>
      </c>
      <c r="EP132" s="1">
        <v>30.3163284059531</v>
      </c>
      <c r="EQ132" s="1">
        <v>17.5470985443958</v>
      </c>
      <c r="ER132" s="1">
        <v>175.268540254948</v>
      </c>
      <c r="ES132" s="1">
        <v>282.922801391607</v>
      </c>
      <c r="ET132" s="1">
        <v>214.085785360524</v>
      </c>
      <c r="EU132" s="1">
        <v>156.998085295318</v>
      </c>
      <c r="EV132" s="1">
        <v>90.8369803586144</v>
      </c>
      <c r="EW132" s="1">
        <v>24.4097499847412</v>
      </c>
      <c r="EX132" s="1">
        <v>657.218921772081</v>
      </c>
      <c r="EY132" s="1">
        <v>57.5699610092859</v>
      </c>
      <c r="EZ132" s="1">
        <v>29.1115650565782</v>
      </c>
      <c r="FA132" s="1">
        <v>102.148066796304</v>
      </c>
      <c r="FB132" s="1">
        <v>117.902553378944</v>
      </c>
      <c r="FC132" s="1">
        <v>531.716250610352</v>
      </c>
      <c r="FD132" s="1">
        <v>269.36083838856</v>
      </c>
      <c r="FE132" s="1">
        <v>17.7657084550775</v>
      </c>
      <c r="FF132" s="1">
        <v>82.0612418338204</v>
      </c>
      <c r="FG132" s="1">
        <v>154.31924270538</v>
      </c>
      <c r="FH132" s="1">
        <v>37.172425734919</v>
      </c>
      <c r="FI132" s="1">
        <v>239.374468018539</v>
      </c>
      <c r="FJ132" s="1">
        <v>80.3374498388735</v>
      </c>
      <c r="FK132" s="1">
        <v>18.7699645206303</v>
      </c>
      <c r="FL132" s="1">
        <v>24.6851408863371</v>
      </c>
      <c r="FM132" s="1">
        <v>648.312513174412</v>
      </c>
      <c r="FN132" s="1">
        <v>134.019930282526</v>
      </c>
      <c r="FO132" s="1">
        <v>27.0037500858307</v>
      </c>
      <c r="FP132" s="1">
        <v>78.1005004882813</v>
      </c>
      <c r="FQ132" s="1">
        <v>63.2634604164743</v>
      </c>
      <c r="FR132" s="1">
        <v>58.7341898181222</v>
      </c>
      <c r="FS132" s="1">
        <v>83.2981978646809</v>
      </c>
      <c r="FT132" s="1">
        <v>165.393030548096</v>
      </c>
      <c r="FU132" s="1">
        <v>237.084916025324</v>
      </c>
      <c r="FV132" s="1">
        <v>783.824314503233</v>
      </c>
      <c r="FW132" s="1">
        <v>540.683599229784</v>
      </c>
      <c r="FX132" s="1">
        <v>267.28241012112</v>
      </c>
      <c r="FY132" s="1">
        <v>73.7811862789401</v>
      </c>
      <c r="FZ132" s="1">
        <v>31.6338587237314</v>
      </c>
      <c r="GA132" s="1">
        <v>82.7313003812184</v>
      </c>
      <c r="GB132" s="1">
        <v>519.847815116085</v>
      </c>
      <c r="GC132" s="1">
        <v>278.440622436777</v>
      </c>
      <c r="GD132" s="1">
        <v>79.5246742690215</v>
      </c>
      <c r="GE132" s="1">
        <v>293.057860281048</v>
      </c>
      <c r="GF132" s="1">
        <v>68.7486727059263</v>
      </c>
      <c r="GG132" s="1">
        <v>599.161862062499</v>
      </c>
      <c r="GH132" s="1">
        <v>475.923275960757</v>
      </c>
      <c r="GI132" s="1">
        <v>65.2703433427989</v>
      </c>
      <c r="GJ132" s="1">
        <v>87.3259998321533</v>
      </c>
      <c r="GK132" s="1">
        <v>83.0192706488766</v>
      </c>
      <c r="GL132" s="1">
        <v>140.506250762939</v>
      </c>
      <c r="GM132" s="1">
        <v>76.514751340677</v>
      </c>
      <c r="GN132" s="1">
        <v>225.011501312256</v>
      </c>
      <c r="GO132" s="1">
        <v>130.093467449018</v>
      </c>
      <c r="GP132" s="1">
        <v>54.3032500267029</v>
      </c>
      <c r="GQ132" s="1">
        <v>54.3623117848691</v>
      </c>
      <c r="GR132" s="1">
        <v>26.4261640290082</v>
      </c>
      <c r="GS132" s="1">
        <v>154.812722456722</v>
      </c>
      <c r="GT132" s="1">
        <v>99.3145121107937</v>
      </c>
      <c r="GU132" s="1">
        <v>130.052750396728</v>
      </c>
      <c r="GV132" s="1">
        <v>417.691742255268</v>
      </c>
      <c r="GW132" s="1">
        <v>486.059707548149</v>
      </c>
      <c r="GX132" s="1">
        <v>210.50473071049</v>
      </c>
      <c r="GY132" s="1">
        <v>102.564496627383</v>
      </c>
      <c r="GZ132" s="1">
        <v>79.0832666549945</v>
      </c>
      <c r="HA132" s="1">
        <v>76.113746414245</v>
      </c>
      <c r="HB132" s="1">
        <v>42.8949804940056</v>
      </c>
      <c r="HC132" s="1">
        <v>830.215744018555</v>
      </c>
      <c r="HD132" s="1">
        <v>36.4945003509522</v>
      </c>
      <c r="HE132" s="1">
        <v>76.1286902124103</v>
      </c>
      <c r="HF132" s="1">
        <v>504.177177965666</v>
      </c>
      <c r="HG132" s="1">
        <v>94.0942506790161</v>
      </c>
      <c r="HH132" s="1">
        <v>265.62799949646</v>
      </c>
      <c r="HI132" s="1">
        <v>120.965671938156</v>
      </c>
      <c r="HJ132" s="1">
        <v>106.113130623211</v>
      </c>
      <c r="HK132" s="1">
        <v>151.241617763781</v>
      </c>
      <c r="HL132" s="1">
        <v>142.733913863064</v>
      </c>
      <c r="HM132" s="1">
        <v>28.8605000019073</v>
      </c>
      <c r="HN132" s="1">
        <v>108.139249610901</v>
      </c>
      <c r="HO132" s="1">
        <v>101.777635345704</v>
      </c>
      <c r="HP132" s="1">
        <v>184.615229682216</v>
      </c>
      <c r="HQ132" s="2">
        <v>1213.96175537109</v>
      </c>
      <c r="HR132" s="1">
        <v>50.5034127617719</v>
      </c>
      <c r="HS132" s="1">
        <v>144.31470787018</v>
      </c>
      <c r="HT132" s="1">
        <v>109.748912795563</v>
      </c>
      <c r="HU132" s="1">
        <v>88.0453784695045</v>
      </c>
      <c r="HV132" s="1">
        <v>161.497634737402</v>
      </c>
      <c r="HW132" s="1">
        <v>25.7628672193754</v>
      </c>
      <c r="HX132" s="1">
        <v>84.8448072749886</v>
      </c>
      <c r="HY132" s="1">
        <v>168.714473192983</v>
      </c>
      <c r="HZ132" s="1">
        <v>253.586794998337</v>
      </c>
      <c r="IA132" s="1">
        <v>689.728486759556</v>
      </c>
      <c r="IB132" s="1">
        <v>130.678151477231</v>
      </c>
      <c r="IC132" s="1">
        <v>113.993429791935</v>
      </c>
      <c r="ID132" s="1">
        <v>127.738632382173</v>
      </c>
      <c r="IE132" s="1">
        <v>203.412072813463</v>
      </c>
      <c r="IF132" s="1">
        <v>104.751931401378</v>
      </c>
      <c r="IG132" s="1">
        <v>90.9174600234104</v>
      </c>
      <c r="IH132" s="1">
        <v>123.610945626548</v>
      </c>
      <c r="II132" s="1">
        <v>33.288142004893</v>
      </c>
      <c r="IJ132" s="1">
        <v>124.882652005505</v>
      </c>
      <c r="IK132" s="1">
        <v>333.361750076031</v>
      </c>
      <c r="IL132" s="1">
        <v>128.400947949248</v>
      </c>
      <c r="IM132" s="1">
        <v>327.647056962699</v>
      </c>
      <c r="IN132" s="1">
        <v>162.425839397613</v>
      </c>
      <c r="IO132" s="1">
        <v>787.185249328613</v>
      </c>
      <c r="IP132" s="1">
        <v>25.7964819813328</v>
      </c>
      <c r="IQ132" s="1">
        <v>211.13702915103</v>
      </c>
      <c r="IR132" s="1">
        <v>281.695259916494</v>
      </c>
      <c r="IS132" s="1">
        <v>556.463803425642</v>
      </c>
      <c r="IT132" s="1">
        <v>143.605961195791</v>
      </c>
      <c r="IU132" s="1">
        <v>210.187521610256</v>
      </c>
      <c r="IV132" s="1">
        <v>98.8073413329313</v>
      </c>
      <c r="IW132" s="1">
        <v>78.0538512944328</v>
      </c>
      <c r="IX132" s="1">
        <v>383.199523373715</v>
      </c>
      <c r="IY132" s="1">
        <v>113.31142267934</v>
      </c>
      <c r="IZ132" s="1">
        <v>42.870450275757</v>
      </c>
      <c r="JA132" s="1">
        <v>354.779416110402</v>
      </c>
      <c r="JB132" s="1">
        <v>87.815099918235</v>
      </c>
      <c r="JC132" s="1">
        <v>176.484972039228</v>
      </c>
      <c r="JD132" s="1">
        <v>504.146860909236</v>
      </c>
      <c r="JE132" s="1">
        <v>90.0081947073692</v>
      </c>
      <c r="JF132" s="1">
        <v>95.0681214576769</v>
      </c>
      <c r="JG132" s="1">
        <v>99.5643527584802</v>
      </c>
      <c r="JH132" s="1">
        <v>237.095911305308</v>
      </c>
      <c r="JI132" s="1">
        <v>88.8078578036551</v>
      </c>
      <c r="JJ132" s="1">
        <v>380.685708589172</v>
      </c>
      <c r="JK132" s="1">
        <v>75.5511193922888</v>
      </c>
      <c r="JL132" s="1">
        <v>22.2922966722337</v>
      </c>
      <c r="JM132" s="1">
        <v>59.3784138088097</v>
      </c>
      <c r="JN132" s="1">
        <v>151.560999679565</v>
      </c>
      <c r="JO132" s="1">
        <v>142.745720520882</v>
      </c>
      <c r="JP132" s="1">
        <v>119.173584765073</v>
      </c>
      <c r="JQ132" s="1">
        <v>532.437934352422</v>
      </c>
      <c r="JR132" s="1">
        <v>54.2693029303042</v>
      </c>
      <c r="JS132" s="1">
        <v>117.563088195252</v>
      </c>
      <c r="JT132" s="1">
        <v>256.193724314961</v>
      </c>
      <c r="JU132" s="1">
        <v>61.5902907024414</v>
      </c>
      <c r="JV132" s="1">
        <v>205.658999633789</v>
      </c>
      <c r="JW132" s="1">
        <v>85.0545176677562</v>
      </c>
      <c r="JX132" s="1">
        <v>594.06845472233</v>
      </c>
      <c r="JY132" s="1">
        <v>238.181903437207</v>
      </c>
      <c r="JZ132" s="1">
        <v>132.821649753102</v>
      </c>
      <c r="KA132" s="1">
        <v>50.2889150277381</v>
      </c>
      <c r="KB132" s="1">
        <v>306.969510493315</v>
      </c>
      <c r="KC132" s="1">
        <v>137.425088385046</v>
      </c>
      <c r="KD132" s="1">
        <v>283.592291482219</v>
      </c>
      <c r="KE132" s="1">
        <v>182.769751358032</v>
      </c>
      <c r="KF132" s="1">
        <v>476.916000366211</v>
      </c>
      <c r="KG132" s="1">
        <v>63.6920991389716</v>
      </c>
      <c r="KH132" s="1">
        <v>41.2132041281185</v>
      </c>
      <c r="KI132" s="1">
        <v>377.07850112915</v>
      </c>
      <c r="KJ132" s="1">
        <v>8.8029349274077</v>
      </c>
      <c r="KK132" s="1">
        <v>66.9325001716614</v>
      </c>
      <c r="KL132" s="1">
        <v>97.9862501082678</v>
      </c>
      <c r="KM132" s="1">
        <v>136.289703027962</v>
      </c>
      <c r="KN132" s="1">
        <v>72.3925431935754</v>
      </c>
      <c r="KO132" s="1">
        <v>220.922983216415</v>
      </c>
      <c r="KP132" s="1">
        <v>56.0900635420108</v>
      </c>
      <c r="KQ132" s="1">
        <v>86.0456087548133</v>
      </c>
      <c r="KR132" s="1">
        <v>31.1751425925462</v>
      </c>
      <c r="KS132" s="1">
        <v>90.0326226055255</v>
      </c>
      <c r="KT132" s="1">
        <v>68.552531182825</v>
      </c>
      <c r="KU132" s="1">
        <v>119.456288465443</v>
      </c>
      <c r="KV132" s="1">
        <v>123.531371832321</v>
      </c>
      <c r="KW132" s="1">
        <v>134.643817335818</v>
      </c>
      <c r="KX132" s="1">
        <v>109.687117824107</v>
      </c>
      <c r="KY132" s="1">
        <v>175.426410759746</v>
      </c>
      <c r="KZ132" s="1">
        <v>54.880960514607</v>
      </c>
      <c r="LA132" s="1">
        <v>68.21202727869</v>
      </c>
      <c r="LB132" s="1">
        <v>73.3241957906848</v>
      </c>
      <c r="LC132" s="1">
        <v>20.2375375887414</v>
      </c>
      <c r="LD132" s="1">
        <v>19.3282360288551</v>
      </c>
      <c r="LE132" s="1">
        <v>109.679398505277</v>
      </c>
      <c r="LF132" s="1">
        <v>58.2367623823824</v>
      </c>
      <c r="LG132" s="1">
        <v>35.7439329327796</v>
      </c>
      <c r="LH132" s="1">
        <v>34.5071924676646</v>
      </c>
      <c r="LI132" s="1">
        <v>9.01851641008753</v>
      </c>
      <c r="LJ132" s="1">
        <v>213.189249801636</v>
      </c>
      <c r="LK132" s="1">
        <v>297.73831585447</v>
      </c>
      <c r="LL132" s="1">
        <v>41.8914295582223</v>
      </c>
      <c r="LM132" s="1">
        <v>102.535815826106</v>
      </c>
      <c r="LN132" s="1">
        <v>408.539114105815</v>
      </c>
      <c r="LO132" s="1">
        <v>169.787080487581</v>
      </c>
      <c r="LP132" s="1">
        <v>570.310222651299</v>
      </c>
      <c r="LQ132" s="1">
        <v>60.7232411156193</v>
      </c>
      <c r="LR132" s="1">
        <v>9.4472499370575</v>
      </c>
      <c r="LS132" s="1">
        <v>12.0125890169081</v>
      </c>
      <c r="LT132" s="1">
        <v>10.5953007451013</v>
      </c>
      <c r="LU132" s="1">
        <v>25.469071281759</v>
      </c>
      <c r="LV132" s="1">
        <v>16.0553874891155</v>
      </c>
      <c r="LW132" s="1">
        <v>27.0454999446869</v>
      </c>
      <c r="LX132" s="1">
        <v>71.2243868641969</v>
      </c>
      <c r="LY132" s="1">
        <v>68.2608146369059</v>
      </c>
      <c r="LZ132" s="1">
        <v>596.671345752841</v>
      </c>
      <c r="MA132" s="1">
        <v>59.0107582076263</v>
      </c>
      <c r="MB132" s="1">
        <v>8.44835981544447</v>
      </c>
      <c r="MC132" s="1">
        <v>28.8702387160285</v>
      </c>
      <c r="MD132" s="1">
        <v>8.10716657011213</v>
      </c>
      <c r="ME132" s="1">
        <v>12.6521096177328</v>
      </c>
      <c r="MF132" s="1">
        <v>20.8802861151326</v>
      </c>
      <c r="MG132" s="1">
        <v>59.1729365249545</v>
      </c>
      <c r="MH132" s="1">
        <v>16.8416821343877</v>
      </c>
      <c r="MI132" s="1">
        <v>8.20100001096725</v>
      </c>
      <c r="MJ132" s="1">
        <v>9.52825002670288</v>
      </c>
      <c r="MK132" s="1">
        <v>32.7064761900261</v>
      </c>
      <c r="ML132" s="1">
        <v>22.7128056804731</v>
      </c>
      <c r="MM132" s="1">
        <v>34.7632000178714</v>
      </c>
    </row>
    <row r="133">
      <c r="A133" s="1">
        <v>2024.0</v>
      </c>
      <c r="B133" s="1">
        <v>12.0</v>
      </c>
      <c r="C133" s="1">
        <v>248.827142987932</v>
      </c>
      <c r="D133" s="1">
        <v>174.539303000137</v>
      </c>
      <c r="E133" s="1">
        <v>113.830982868266</v>
      </c>
      <c r="F133" s="1">
        <v>359.265473865327</v>
      </c>
      <c r="G133" s="1">
        <v>484.290951683408</v>
      </c>
      <c r="H133" s="1">
        <v>215.482241665668</v>
      </c>
      <c r="I133" s="1">
        <v>51.5383333478655</v>
      </c>
      <c r="J133" s="1">
        <v>297.154346452395</v>
      </c>
      <c r="K133" s="1">
        <v>300.897856212798</v>
      </c>
      <c r="L133" s="1">
        <v>90.107795101884</v>
      </c>
      <c r="M133" s="1">
        <v>93.8411903381348</v>
      </c>
      <c r="N133" s="1">
        <v>13.0771429198129</v>
      </c>
      <c r="O133" s="1">
        <v>104.606666383289</v>
      </c>
      <c r="P133" s="1">
        <v>73.1562192997075</v>
      </c>
      <c r="Q133" s="1">
        <v>217.093432641331</v>
      </c>
      <c r="R133" s="1">
        <v>97.3219050452823</v>
      </c>
      <c r="S133" s="1">
        <v>196.561428251721</v>
      </c>
      <c r="T133" s="1">
        <v>136.604762849354</v>
      </c>
      <c r="U133" s="1">
        <v>170.013095310756</v>
      </c>
      <c r="V133" s="1">
        <v>187.474282201474</v>
      </c>
      <c r="W133" s="1">
        <v>269.108331589472</v>
      </c>
      <c r="X133" s="1">
        <v>546.645474388486</v>
      </c>
      <c r="Y133" s="1">
        <v>192.956318362838</v>
      </c>
      <c r="Z133" s="1">
        <v>223.959285917736</v>
      </c>
      <c r="AA133" s="1">
        <v>365.967857724144</v>
      </c>
      <c r="AB133" s="1">
        <v>21.7413115232996</v>
      </c>
      <c r="AC133" s="1">
        <v>306.165119606295</v>
      </c>
      <c r="AD133" s="1">
        <v>72.3742725340038</v>
      </c>
      <c r="AE133" s="1">
        <v>58.0411903744652</v>
      </c>
      <c r="AF133" s="1">
        <v>223.170182211249</v>
      </c>
      <c r="AG133" s="1">
        <v>195.113716987312</v>
      </c>
      <c r="AH133" s="1">
        <v>299.661406859834</v>
      </c>
      <c r="AI133" s="2">
        <v>3264.77523367746</v>
      </c>
      <c r="AJ133" s="1">
        <v>168.606665838332</v>
      </c>
      <c r="AK133" s="1">
        <v>45.2714829513761</v>
      </c>
      <c r="AL133" s="1">
        <v>30.5480951581683</v>
      </c>
      <c r="AM133" s="1">
        <v>87.162787777543</v>
      </c>
      <c r="AN133" s="1">
        <v>224.105339773105</v>
      </c>
      <c r="AO133" s="1">
        <v>21.2007681687795</v>
      </c>
      <c r="AP133" s="1">
        <v>42.2065928825349</v>
      </c>
      <c r="AQ133" s="1">
        <v>153.420477004278</v>
      </c>
      <c r="AR133" s="1">
        <v>78.5887478937951</v>
      </c>
      <c r="AS133" s="2">
        <v>5142.09867575535</v>
      </c>
      <c r="AT133" s="2">
        <v>1041.73952588671</v>
      </c>
      <c r="AU133" s="1">
        <v>56.9822245113178</v>
      </c>
      <c r="AV133" s="1">
        <v>460.739286150251</v>
      </c>
      <c r="AW133" s="1">
        <v>90.0314283825102</v>
      </c>
      <c r="AX133" s="1">
        <v>33.2688094547817</v>
      </c>
      <c r="AY133" s="1">
        <v>77.1618524624277</v>
      </c>
      <c r="AZ133" s="1">
        <v>71.0021431332543</v>
      </c>
      <c r="BA133" s="1">
        <v>27.2065025039779</v>
      </c>
      <c r="BB133" s="1">
        <v>119.003197333307</v>
      </c>
      <c r="BC133" s="1">
        <v>378.886001022462</v>
      </c>
      <c r="BD133" s="1">
        <v>277.840116184519</v>
      </c>
      <c r="BE133" s="1">
        <v>134.418333871024</v>
      </c>
      <c r="BF133" s="1">
        <v>95.9346784072486</v>
      </c>
      <c r="BG133" s="1">
        <v>25.8833334332421</v>
      </c>
      <c r="BH133" s="1">
        <v>87.5645236060733</v>
      </c>
      <c r="BI133" s="1">
        <v>106.782619750752</v>
      </c>
      <c r="BJ133" s="1">
        <v>295.354273329136</v>
      </c>
      <c r="BK133" s="1">
        <v>149.153826002981</v>
      </c>
      <c r="BL133" s="1">
        <v>92.7351865384774</v>
      </c>
      <c r="BM133" s="1">
        <v>164.899999346052</v>
      </c>
      <c r="BN133" s="1">
        <v>39.3486841842688</v>
      </c>
      <c r="BO133" s="1">
        <v>232.188900305016</v>
      </c>
      <c r="BP133" s="1">
        <v>63.0380959283738</v>
      </c>
      <c r="BQ133" s="1">
        <v>364.728812081473</v>
      </c>
      <c r="BR133" s="1">
        <v>67.1028569539388</v>
      </c>
      <c r="BS133" s="1">
        <v>31.9404761450631</v>
      </c>
      <c r="BT133" s="1">
        <v>182.891666230701</v>
      </c>
      <c r="BU133" s="1">
        <v>100.363809494745</v>
      </c>
      <c r="BV133" s="1">
        <v>971.033095586868</v>
      </c>
      <c r="BW133" s="1">
        <v>42.2537731021475</v>
      </c>
      <c r="BX133" s="1">
        <v>347.353367514803</v>
      </c>
      <c r="BY133" s="1">
        <v>58.5796307826037</v>
      </c>
      <c r="BZ133" s="1">
        <v>33.4430952980405</v>
      </c>
      <c r="CA133" s="1">
        <v>203.953571501232</v>
      </c>
      <c r="CB133" s="1">
        <v>79.8085715884254</v>
      </c>
      <c r="CC133" s="1">
        <v>49.2356917623539</v>
      </c>
      <c r="CD133" s="1">
        <v>151.162619091216</v>
      </c>
      <c r="CE133" s="1">
        <v>54.6280952635266</v>
      </c>
      <c r="CF133" s="1">
        <v>62.2302381424677</v>
      </c>
      <c r="CG133" s="1">
        <v>439.102513029794</v>
      </c>
      <c r="CH133" s="1">
        <v>175.697857084728</v>
      </c>
      <c r="CI133" s="1">
        <v>76.8567663839311</v>
      </c>
      <c r="CJ133" s="1">
        <v>154.708198649159</v>
      </c>
      <c r="CK133" s="1">
        <v>149.953094482422</v>
      </c>
      <c r="CL133" s="1">
        <v>232.308777807673</v>
      </c>
      <c r="CM133" s="1">
        <v>113.383315510717</v>
      </c>
      <c r="CN133" s="1">
        <v>72.492380959647</v>
      </c>
      <c r="CO133" s="1">
        <v>196.385714576358</v>
      </c>
      <c r="CP133" s="1">
        <v>173.839246395995</v>
      </c>
      <c r="CQ133" s="1">
        <v>120.571883690009</v>
      </c>
      <c r="CR133" s="1">
        <v>109.934999738421</v>
      </c>
      <c r="CS133" s="1">
        <v>155.162855965751</v>
      </c>
      <c r="CT133" s="1">
        <v>33.4567492539764</v>
      </c>
      <c r="CU133" s="1">
        <v>156.962856111072</v>
      </c>
      <c r="CV133" s="1">
        <v>63.5499999636695</v>
      </c>
      <c r="CW133" s="1">
        <v>243.500405559198</v>
      </c>
      <c r="CX133" s="1">
        <v>92.5252382187616</v>
      </c>
      <c r="CY133" s="1">
        <v>261.489047459194</v>
      </c>
      <c r="CZ133" s="1">
        <v>80.8135560857292</v>
      </c>
      <c r="DA133" s="1">
        <v>77.3638098580497</v>
      </c>
      <c r="DB133" s="1">
        <v>96.0830703693672</v>
      </c>
      <c r="DC133" s="1">
        <v>128.515475318545</v>
      </c>
      <c r="DD133" s="1">
        <v>123.959951177989</v>
      </c>
      <c r="DE133" s="1">
        <v>71.9871498168934</v>
      </c>
      <c r="DF133" s="1">
        <v>58.621891585048</v>
      </c>
      <c r="DG133" s="1">
        <v>353.195475987026</v>
      </c>
      <c r="DH133" s="1">
        <v>75.2503569466727</v>
      </c>
      <c r="DI133" s="1">
        <v>73.3973806472052</v>
      </c>
      <c r="DJ133" s="1">
        <v>37.3635713486444</v>
      </c>
      <c r="DK133" s="1">
        <v>116.504285358247</v>
      </c>
      <c r="DL133" s="1">
        <v>185.990475609189</v>
      </c>
      <c r="DM133" s="1">
        <v>10.2597618557158</v>
      </c>
      <c r="DN133" s="1">
        <v>77.7585716247558</v>
      </c>
      <c r="DO133" s="1">
        <v>40.8711060016375</v>
      </c>
      <c r="DP133" s="1">
        <v>280.30325601673</v>
      </c>
      <c r="DQ133" s="1">
        <v>40.2945240565709</v>
      </c>
      <c r="DR133" s="1">
        <v>255.713096981957</v>
      </c>
      <c r="DS133" s="1">
        <v>83.1682977252706</v>
      </c>
      <c r="DT133" s="1">
        <v>44.6027436140812</v>
      </c>
      <c r="DU133" s="1">
        <v>52.813541033817</v>
      </c>
      <c r="DV133" s="1">
        <v>47.8976191566104</v>
      </c>
      <c r="DW133" s="1">
        <v>266.212542331358</v>
      </c>
      <c r="DX133" s="1">
        <v>170.381417189889</v>
      </c>
      <c r="DY133" s="1">
        <v>92.1222682976485</v>
      </c>
      <c r="DZ133" s="1">
        <v>64.3014031822305</v>
      </c>
      <c r="EA133" s="1">
        <v>48.1528572809129</v>
      </c>
      <c r="EB133" s="1">
        <v>52.8337176807872</v>
      </c>
      <c r="EC133" s="1">
        <v>186.391837124215</v>
      </c>
      <c r="ED133" s="1">
        <v>120.377676534594</v>
      </c>
      <c r="EE133" s="1">
        <v>212.527015282363</v>
      </c>
      <c r="EF133" s="1">
        <v>583.786430722191</v>
      </c>
      <c r="EG133" s="2">
        <v>1131.48333740234</v>
      </c>
      <c r="EH133" s="1">
        <v>28.2568689103897</v>
      </c>
      <c r="EI133" s="1">
        <v>61.2866669609433</v>
      </c>
      <c r="EJ133" s="1">
        <v>16.8722699855036</v>
      </c>
      <c r="EK133" s="1">
        <v>409.900716145833</v>
      </c>
      <c r="EL133" s="1">
        <v>137.0413302025</v>
      </c>
      <c r="EM133" s="1">
        <v>113.232856750488</v>
      </c>
      <c r="EN133" s="1">
        <v>228.784523373558</v>
      </c>
      <c r="EO133" s="1">
        <v>34.330701964612</v>
      </c>
      <c r="EP133" s="1">
        <v>31.8647283284005</v>
      </c>
      <c r="EQ133" s="1">
        <v>18.1029254736012</v>
      </c>
      <c r="ER133" s="1">
        <v>175.725000290644</v>
      </c>
      <c r="ES133" s="1">
        <v>265.603786388384</v>
      </c>
      <c r="ET133" s="1">
        <v>227.644999186198</v>
      </c>
      <c r="EU133" s="1">
        <v>153.50955839405</v>
      </c>
      <c r="EV133" s="1">
        <v>86.8775722079721</v>
      </c>
      <c r="EW133" s="1">
        <v>20.6959523246402</v>
      </c>
      <c r="EX133" s="1">
        <v>647.11110386747</v>
      </c>
      <c r="EY133" s="1">
        <v>55.4738093784877</v>
      </c>
      <c r="EZ133" s="1">
        <v>29.3454761959258</v>
      </c>
      <c r="FA133" s="1">
        <v>97.9564281645275</v>
      </c>
      <c r="FB133" s="1">
        <v>110.750783054874</v>
      </c>
      <c r="FC133" s="1">
        <v>537.640950520833</v>
      </c>
      <c r="FD133" s="1">
        <v>265.72480526845</v>
      </c>
      <c r="FE133" s="1">
        <v>17.831666810172</v>
      </c>
      <c r="FF133" s="1">
        <v>81.5981549070684</v>
      </c>
      <c r="FG133" s="1">
        <v>147.152856735956</v>
      </c>
      <c r="FH133" s="1">
        <v>37.0216663905552</v>
      </c>
      <c r="FI133" s="1">
        <v>240.104471800796</v>
      </c>
      <c r="FJ133" s="1">
        <v>80.6914278666178</v>
      </c>
      <c r="FK133" s="1">
        <v>17.9522686162411</v>
      </c>
      <c r="FL133" s="1">
        <v>24.2028736473562</v>
      </c>
      <c r="FM133" s="1">
        <v>646.716426304408</v>
      </c>
      <c r="FN133" s="1">
        <v>132.756784605634</v>
      </c>
      <c r="FO133" s="1">
        <v>27.0923810232253</v>
      </c>
      <c r="FP133" s="1">
        <v>84.8802379426502</v>
      </c>
      <c r="FQ133" s="1">
        <v>62.8076190948486</v>
      </c>
      <c r="FR133" s="1">
        <v>61.0192857469831</v>
      </c>
      <c r="FS133" s="1">
        <v>84.454524630592</v>
      </c>
      <c r="FT133" s="1">
        <v>147.522010803223</v>
      </c>
      <c r="FU133" s="1">
        <v>232.147143409366</v>
      </c>
      <c r="FV133" s="1">
        <v>793.958571661086</v>
      </c>
      <c r="FW133" s="1">
        <v>498.523094540551</v>
      </c>
      <c r="FX133" s="1">
        <v>258.839764902508</v>
      </c>
      <c r="FY133" s="1">
        <v>75.2633125577052</v>
      </c>
      <c r="FZ133" s="1">
        <v>33.3709774951245</v>
      </c>
      <c r="GA133" s="1">
        <v>76.0080949692499</v>
      </c>
      <c r="GB133" s="1">
        <v>527.868429448733</v>
      </c>
      <c r="GC133" s="1">
        <v>286.419998168945</v>
      </c>
      <c r="GD133" s="1">
        <v>77.0830950055804</v>
      </c>
      <c r="GE133" s="1">
        <v>294.763094947452</v>
      </c>
      <c r="GF133" s="1">
        <v>59.9085714249384</v>
      </c>
      <c r="GG133" s="1">
        <v>586.161432175409</v>
      </c>
      <c r="GH133" s="1">
        <v>484.607620239258</v>
      </c>
      <c r="GI133" s="1">
        <v>61.0911647827977</v>
      </c>
      <c r="GJ133" s="1">
        <v>82.4204762776693</v>
      </c>
      <c r="GK133" s="1">
        <v>82.8378568376814</v>
      </c>
      <c r="GL133" s="1">
        <v>126.121428171794</v>
      </c>
      <c r="GM133" s="1">
        <v>78.3301612897667</v>
      </c>
      <c r="GN133" s="1">
        <v>217.618095034645</v>
      </c>
      <c r="GO133" s="1">
        <v>129.990714118594</v>
      </c>
      <c r="GP133" s="1">
        <v>52.6654756636847</v>
      </c>
      <c r="GQ133" s="1">
        <v>53.8349028570141</v>
      </c>
      <c r="GR133" s="1">
        <v>25.4355130099559</v>
      </c>
      <c r="GS133" s="1">
        <v>143.421191624233</v>
      </c>
      <c r="GT133" s="1">
        <v>100.185849268692</v>
      </c>
      <c r="GU133" s="1">
        <v>127.382620130266</v>
      </c>
      <c r="GV133" s="1">
        <v>439.104521978469</v>
      </c>
      <c r="GW133" s="1">
        <v>475.495347985921</v>
      </c>
      <c r="GX133" s="1">
        <v>199.624999273391</v>
      </c>
      <c r="GY133" s="1">
        <v>96.8937373802223</v>
      </c>
      <c r="GZ133" s="1">
        <v>79.6037182538076</v>
      </c>
      <c r="HA133" s="1">
        <v>73.4573805672782</v>
      </c>
      <c r="HB133" s="1">
        <v>39.7166668119885</v>
      </c>
      <c r="HC133" s="1">
        <v>912.957853771392</v>
      </c>
      <c r="HD133" s="1">
        <v>36.6485712868827</v>
      </c>
      <c r="HE133" s="1">
        <v>77.3645239330473</v>
      </c>
      <c r="HF133" s="1">
        <v>475.809761410668</v>
      </c>
      <c r="HG133" s="1">
        <v>94.6728570120675</v>
      </c>
      <c r="HH133" s="1">
        <v>248.054761977423</v>
      </c>
      <c r="HI133" s="1">
        <v>121.539953088118</v>
      </c>
      <c r="HJ133" s="1">
        <v>105.369778236122</v>
      </c>
      <c r="HK133" s="1">
        <v>130.104669622137</v>
      </c>
      <c r="HL133" s="1">
        <v>137.328378329845</v>
      </c>
      <c r="HM133" s="1">
        <v>28.6128570465814</v>
      </c>
      <c r="HN133" s="1">
        <v>104.044999985468</v>
      </c>
      <c r="HO133" s="1">
        <v>92.117225556718</v>
      </c>
      <c r="HP133" s="1">
        <v>175.279890383197</v>
      </c>
      <c r="HQ133" s="2">
        <v>1235.35238211496</v>
      </c>
      <c r="HR133" s="1">
        <v>48.0782651264036</v>
      </c>
      <c r="HS133" s="1">
        <v>141.452619280134</v>
      </c>
      <c r="HT133" s="1">
        <v>109.039145061029</v>
      </c>
      <c r="HU133" s="1">
        <v>86.7991169792583</v>
      </c>
      <c r="HV133" s="1">
        <v>156.043866466076</v>
      </c>
      <c r="HW133" s="1">
        <v>25.5122759475234</v>
      </c>
      <c r="HX133" s="1">
        <v>79.9028580075219</v>
      </c>
      <c r="HY133" s="1">
        <v>170.288529978072</v>
      </c>
      <c r="HZ133" s="1">
        <v>243.729494556156</v>
      </c>
      <c r="IA133" s="1">
        <v>669.498096284412</v>
      </c>
      <c r="IB133" s="1">
        <v>118.903208043138</v>
      </c>
      <c r="IC133" s="1">
        <v>108.922399276103</v>
      </c>
      <c r="ID133" s="1">
        <v>125.100023298088</v>
      </c>
      <c r="IE133" s="1">
        <v>198.809120952605</v>
      </c>
      <c r="IF133" s="1">
        <v>105.151757231643</v>
      </c>
      <c r="IG133" s="1">
        <v>87.8857138497489</v>
      </c>
      <c r="IH133" s="1">
        <v>122.871190025693</v>
      </c>
      <c r="II133" s="1">
        <v>32.7937562968722</v>
      </c>
      <c r="IJ133" s="1">
        <v>121.266190665109</v>
      </c>
      <c r="IK133" s="1">
        <v>314.501767309263</v>
      </c>
      <c r="IL133" s="1">
        <v>120.691190447126</v>
      </c>
      <c r="IM133" s="1">
        <v>330.708668190798</v>
      </c>
      <c r="IN133" s="1">
        <v>157.772501402672</v>
      </c>
      <c r="IO133" s="1">
        <v>737.515956333705</v>
      </c>
      <c r="IP133" s="1">
        <v>24.8966667538597</v>
      </c>
      <c r="IQ133" s="1">
        <v>228.701517590039</v>
      </c>
      <c r="IR133" s="1">
        <v>293.37952604748</v>
      </c>
      <c r="IS133" s="1">
        <v>540.445102622245</v>
      </c>
      <c r="IT133" s="1">
        <v>152.621958141429</v>
      </c>
      <c r="IU133" s="1">
        <v>208.001215429226</v>
      </c>
      <c r="IV133" s="1">
        <v>94.8471430823916</v>
      </c>
      <c r="IW133" s="1">
        <v>78.2840476263137</v>
      </c>
      <c r="IX133" s="1">
        <v>364.323094685872</v>
      </c>
      <c r="IY133" s="1">
        <v>113.339524042039</v>
      </c>
      <c r="IZ133" s="1">
        <v>39.8522747909263</v>
      </c>
      <c r="JA133" s="1">
        <v>351.553569975353</v>
      </c>
      <c r="JB133" s="1">
        <v>83.8204759870257</v>
      </c>
      <c r="JC133" s="1">
        <v>176.441656814576</v>
      </c>
      <c r="JD133" s="1">
        <v>506.583331880115</v>
      </c>
      <c r="JE133" s="1">
        <v>88.4574423518247</v>
      </c>
      <c r="JF133" s="1">
        <v>97.8646293327499</v>
      </c>
      <c r="JG133" s="1">
        <v>93.6932094548285</v>
      </c>
      <c r="JH133" s="1">
        <v>233.226428440639</v>
      </c>
      <c r="JI133" s="1">
        <v>83.1238094511486</v>
      </c>
      <c r="JJ133" s="1">
        <v>373.523001873897</v>
      </c>
      <c r="JK133" s="1">
        <v>77.9910732693297</v>
      </c>
      <c r="JL133" s="1">
        <v>22.8523193396294</v>
      </c>
      <c r="JM133" s="1">
        <v>59.9175982646386</v>
      </c>
      <c r="JN133" s="1">
        <v>148.519047328404</v>
      </c>
      <c r="JO133" s="1">
        <v>132.839522952125</v>
      </c>
      <c r="JP133" s="1">
        <v>124.313570840018</v>
      </c>
      <c r="JQ133" s="1">
        <v>526.452696952888</v>
      </c>
      <c r="JR133" s="1">
        <v>63.7193377023719</v>
      </c>
      <c r="JS133" s="1">
        <v>118.689067708007</v>
      </c>
      <c r="JT133" s="1">
        <v>247.709629774088</v>
      </c>
      <c r="JU133" s="1">
        <v>60.4590476808094</v>
      </c>
      <c r="JV133" s="1">
        <v>191.293571108863</v>
      </c>
      <c r="JW133" s="1">
        <v>80.2278380692035</v>
      </c>
      <c r="JX133" s="1">
        <v>533.475799912888</v>
      </c>
      <c r="JY133" s="1">
        <v>231.476608431712</v>
      </c>
      <c r="JZ133" s="1">
        <v>127.63500050136</v>
      </c>
      <c r="KA133" s="1">
        <v>49.7661045379687</v>
      </c>
      <c r="KB133" s="1">
        <v>314.635951450893</v>
      </c>
      <c r="KC133" s="1">
        <v>127.22738084339</v>
      </c>
      <c r="KD133" s="1">
        <v>273.514762515114</v>
      </c>
      <c r="KE133" s="1">
        <v>196.863571166992</v>
      </c>
      <c r="KF133" s="1">
        <v>440.552381969634</v>
      </c>
      <c r="KG133" s="1">
        <v>59.7925533050647</v>
      </c>
      <c r="KH133" s="1">
        <v>40.6539013109477</v>
      </c>
      <c r="KI133" s="1">
        <v>377.540238879976</v>
      </c>
      <c r="KJ133" s="1">
        <v>9.39976192656017</v>
      </c>
      <c r="KK133" s="1">
        <v>65.9902380988711</v>
      </c>
      <c r="KL133" s="1">
        <v>95.8947615850539</v>
      </c>
      <c r="KM133" s="1">
        <v>128.570713769822</v>
      </c>
      <c r="KN133" s="1">
        <v>71.8176191420782</v>
      </c>
      <c r="KO133" s="1">
        <v>212.624257015333</v>
      </c>
      <c r="KP133" s="1">
        <v>54.5978303852966</v>
      </c>
      <c r="KQ133" s="1">
        <v>93.3534598393569</v>
      </c>
      <c r="KR133" s="1">
        <v>29.682857013884</v>
      </c>
      <c r="KS133" s="1">
        <v>91.7297619410924</v>
      </c>
      <c r="KT133" s="1">
        <v>68.1116353048765</v>
      </c>
      <c r="KU133" s="1">
        <v>110.328332991827</v>
      </c>
      <c r="KV133" s="1">
        <v>121.840952736991</v>
      </c>
      <c r="KW133" s="1">
        <v>135.936429341634</v>
      </c>
      <c r="KX133" s="1">
        <v>107.525889513038</v>
      </c>
      <c r="KY133" s="1">
        <v>170.818829165466</v>
      </c>
      <c r="KZ133" s="1">
        <v>55.5185238974435</v>
      </c>
      <c r="LA133" s="1">
        <v>65.2468409274565</v>
      </c>
      <c r="LB133" s="1">
        <v>73.2147616431826</v>
      </c>
      <c r="LC133" s="1">
        <v>21.3941920011701</v>
      </c>
      <c r="LD133" s="1">
        <v>19.1004063093491</v>
      </c>
      <c r="LE133" s="1">
        <v>116.565952301025</v>
      </c>
      <c r="LF133" s="1">
        <v>56.7907141730899</v>
      </c>
      <c r="LG133" s="1">
        <v>35.4011238850589</v>
      </c>
      <c r="LH133" s="1">
        <v>32.3608300753802</v>
      </c>
      <c r="LI133" s="1">
        <v>10.4159524100167</v>
      </c>
      <c r="LJ133" s="1">
        <v>206.914761497861</v>
      </c>
      <c r="LK133" s="1">
        <v>291.114894242838</v>
      </c>
      <c r="LL133" s="1">
        <v>42.7965252200361</v>
      </c>
      <c r="LM133" s="1">
        <v>108.309523809524</v>
      </c>
      <c r="LN133" s="1">
        <v>380.862233136237</v>
      </c>
      <c r="LO133" s="1">
        <v>207.497731904509</v>
      </c>
      <c r="LP133" s="1">
        <v>608.607420177961</v>
      </c>
      <c r="LQ133" s="1">
        <v>57.5226193382626</v>
      </c>
      <c r="LR133" s="1">
        <v>10.8545238176982</v>
      </c>
      <c r="LS133" s="1">
        <v>10.9341449463574</v>
      </c>
      <c r="LT133" s="1">
        <v>10.6450022410857</v>
      </c>
      <c r="LU133" s="1">
        <v>25.0004762467884</v>
      </c>
      <c r="LV133" s="1">
        <v>14.9303251103129</v>
      </c>
      <c r="LW133" s="1">
        <v>26.9219047909691</v>
      </c>
      <c r="LX133" s="1">
        <v>73.2938905662293</v>
      </c>
      <c r="LY133" s="1">
        <v>63.0526899437163</v>
      </c>
      <c r="LZ133" s="1">
        <v>553.253570556641</v>
      </c>
      <c r="MA133" s="1">
        <v>59.6066724986089</v>
      </c>
      <c r="MB133" s="1">
        <v>8.61291601231155</v>
      </c>
      <c r="MC133" s="1">
        <v>30.1564284279233</v>
      </c>
      <c r="MD133" s="1">
        <v>7.9844444460532</v>
      </c>
      <c r="ME133" s="1">
        <v>12.6290476208641</v>
      </c>
      <c r="MF133" s="1">
        <v>20.0410351870019</v>
      </c>
      <c r="MG133" s="1">
        <v>55.4965080158216</v>
      </c>
      <c r="MH133" s="1">
        <v>14.452425160462</v>
      </c>
      <c r="MI133" s="1">
        <v>6.20333333242507</v>
      </c>
      <c r="MJ133" s="1">
        <v>9.18547621227446</v>
      </c>
      <c r="MK133" s="1">
        <v>31.9454376047799</v>
      </c>
      <c r="ML133" s="1">
        <v>23.5055741314199</v>
      </c>
      <c r="MM133" s="1">
        <v>32.7976193200974</v>
      </c>
    </row>
    <row r="134">
      <c r="A134" s="1">
        <v>2025.0</v>
      </c>
      <c r="B134" s="1">
        <v>1.0</v>
      </c>
      <c r="C134" s="1">
        <v>234.288332621256</v>
      </c>
      <c r="D134" s="1">
        <v>174.349135174097</v>
      </c>
      <c r="E134" s="1">
        <v>116.708555571555</v>
      </c>
      <c r="F134" s="1">
        <v>357.083335876465</v>
      </c>
      <c r="G134" s="1">
        <v>428.338055928548</v>
      </c>
      <c r="H134" s="1">
        <v>216.711110009087</v>
      </c>
      <c r="I134" s="1">
        <v>50.7988886303372</v>
      </c>
      <c r="J134" s="1">
        <v>293.756944444444</v>
      </c>
      <c r="K134" s="1">
        <v>294.945555792914</v>
      </c>
      <c r="L134" s="1">
        <v>91.31388897366</v>
      </c>
      <c r="M134" s="1">
        <v>95.5677780575222</v>
      </c>
      <c r="N134" s="1">
        <v>12.0386110941569</v>
      </c>
      <c r="O134" s="1">
        <v>104.443333943685</v>
      </c>
      <c r="P134" s="1">
        <v>73.4741662343343</v>
      </c>
      <c r="Q134" s="1">
        <v>208.975000169542</v>
      </c>
      <c r="R134" s="1">
        <v>94.0572215186225</v>
      </c>
      <c r="S134" s="1">
        <v>188.273333231608</v>
      </c>
      <c r="T134" s="1">
        <v>131.009721332126</v>
      </c>
      <c r="U134" s="1">
        <v>179.655278523763</v>
      </c>
      <c r="V134" s="1">
        <v>181.840554555257</v>
      </c>
      <c r="W134" s="1">
        <v>269.639444139269</v>
      </c>
      <c r="X134" s="1">
        <v>544.100557115343</v>
      </c>
      <c r="Y134" s="1">
        <v>183.405555725098</v>
      </c>
      <c r="Z134" s="1">
        <v>227.013750712077</v>
      </c>
      <c r="AA134" s="1">
        <v>361.430001152886</v>
      </c>
      <c r="AB134" s="1">
        <v>23.7213001980785</v>
      </c>
      <c r="AC134" s="1">
        <v>307.005276150174</v>
      </c>
      <c r="AD134" s="1">
        <v>71.4236104753282</v>
      </c>
      <c r="AE134" s="1">
        <v>61.8822218577067</v>
      </c>
      <c r="AF134" s="1">
        <v>216.273056030273</v>
      </c>
      <c r="AG134" s="1">
        <v>189.654167175293</v>
      </c>
      <c r="AH134" s="1">
        <v>309.410729578407</v>
      </c>
      <c r="AI134" s="2">
        <v>3276.55195448134</v>
      </c>
      <c r="AJ134" s="1">
        <v>172.860692765978</v>
      </c>
      <c r="AK134" s="1">
        <v>46.0719443427192</v>
      </c>
      <c r="AL134" s="1">
        <v>30.8786110877991</v>
      </c>
      <c r="AM134" s="1">
        <v>84.3455554114448</v>
      </c>
      <c r="AN134" s="1">
        <v>236.774998982747</v>
      </c>
      <c r="AO134" s="1">
        <v>19.8144441710578</v>
      </c>
      <c r="AP134" s="1">
        <v>34.6844443215264</v>
      </c>
      <c r="AQ134" s="1">
        <v>146.74277750651</v>
      </c>
      <c r="AR134" s="1">
        <v>80.5914759201492</v>
      </c>
      <c r="AS134" s="2">
        <v>4800.72667100694</v>
      </c>
      <c r="AT134" s="2">
        <v>1006.19138929579</v>
      </c>
      <c r="AU134" s="1">
        <v>57.1582912160624</v>
      </c>
      <c r="AV134" s="1">
        <v>458.596389770508</v>
      </c>
      <c r="AW134" s="1">
        <v>97.0405555301242</v>
      </c>
      <c r="AX134" s="1">
        <v>32.0850002500746</v>
      </c>
      <c r="AY134" s="1">
        <v>72.0047221713596</v>
      </c>
      <c r="AZ134" s="1">
        <v>76.708333545261</v>
      </c>
      <c r="BA134" s="1">
        <v>25.8924232853866</v>
      </c>
      <c r="BB134" s="1">
        <v>124.739444308811</v>
      </c>
      <c r="BC134" s="1">
        <v>378.067314661049</v>
      </c>
      <c r="BD134" s="1">
        <v>268.782222323948</v>
      </c>
      <c r="BE134" s="1">
        <v>134.233612060547</v>
      </c>
      <c r="BF134" s="1">
        <v>88.6883330874973</v>
      </c>
      <c r="BG134" s="1">
        <v>25.1119445164998</v>
      </c>
      <c r="BH134" s="1">
        <v>91.5961110856798</v>
      </c>
      <c r="BI134" s="1">
        <v>104.905277464125</v>
      </c>
      <c r="BJ134" s="1">
        <v>286.341943528917</v>
      </c>
      <c r="BK134" s="1">
        <v>140.022223578559</v>
      </c>
      <c r="BL134" s="1">
        <v>88.2061369252251</v>
      </c>
      <c r="BM134" s="1">
        <v>159.889444986979</v>
      </c>
      <c r="BN134" s="1">
        <v>37.0396946055268</v>
      </c>
      <c r="BO134" s="1">
        <v>231.408611297607</v>
      </c>
      <c r="BP134" s="1">
        <v>57.7349999745687</v>
      </c>
      <c r="BQ134" s="1">
        <v>359.806111653646</v>
      </c>
      <c r="BR134" s="1">
        <v>66.3999994066026</v>
      </c>
      <c r="BS134" s="1">
        <v>31.9972224765354</v>
      </c>
      <c r="BT134" s="1">
        <v>190.099443647597</v>
      </c>
      <c r="BU134" s="1">
        <v>102.894166522556</v>
      </c>
      <c r="BV134" s="1">
        <v>933.97499762641</v>
      </c>
      <c r="BW134" s="1">
        <v>39.4458333121406</v>
      </c>
      <c r="BX134" s="1">
        <v>331.691665649414</v>
      </c>
      <c r="BY134" s="1">
        <v>59.8383015926523</v>
      </c>
      <c r="BZ134" s="1">
        <v>32.5986110369364</v>
      </c>
      <c r="CA134" s="1">
        <v>193.963610331217</v>
      </c>
      <c r="CB134" s="1">
        <v>77.8330561319987</v>
      </c>
      <c r="CC134" s="1">
        <v>50.4800222770497</v>
      </c>
      <c r="CD134" s="1">
        <v>154.420139312744</v>
      </c>
      <c r="CE134" s="1">
        <v>54.3386109670003</v>
      </c>
      <c r="CF134" s="1">
        <v>65.0952770445082</v>
      </c>
      <c r="CG134" s="1">
        <v>443.223332722982</v>
      </c>
      <c r="CH134" s="1">
        <v>186.156943851047</v>
      </c>
      <c r="CI134" s="1">
        <v>71.994559570537</v>
      </c>
      <c r="CJ134" s="1">
        <v>152.911819234649</v>
      </c>
      <c r="CK134" s="1">
        <v>142.866388108995</v>
      </c>
      <c r="CL134" s="1">
        <v>239.700277964274</v>
      </c>
      <c r="CM134" s="1">
        <v>110.083194944594</v>
      </c>
      <c r="CN134" s="1">
        <v>73.1533332400852</v>
      </c>
      <c r="CO134" s="1">
        <v>192.25111134847</v>
      </c>
      <c r="CP134" s="1">
        <v>185.006316292896</v>
      </c>
      <c r="CQ134" s="1">
        <v>120.654722213745</v>
      </c>
      <c r="CR134" s="1">
        <v>108.547500186496</v>
      </c>
      <c r="CS134" s="1">
        <v>162.061389923096</v>
      </c>
      <c r="CT134" s="1">
        <v>35.9336109161377</v>
      </c>
      <c r="CU134" s="1">
        <v>136.175555547078</v>
      </c>
      <c r="CV134" s="1">
        <v>64.9962250391642</v>
      </c>
      <c r="CW134" s="1">
        <v>237.649721781413</v>
      </c>
      <c r="CX134" s="1">
        <v>90.5797227223714</v>
      </c>
      <c r="CY134" s="1">
        <v>259.810832129584</v>
      </c>
      <c r="CZ134" s="1">
        <v>64.8022999304775</v>
      </c>
      <c r="DA134" s="1">
        <v>77.2033335367839</v>
      </c>
      <c r="DB134" s="1">
        <v>91.0605549282498</v>
      </c>
      <c r="DC134" s="1">
        <v>124.600278430515</v>
      </c>
      <c r="DD134" s="1">
        <v>131.351665223983</v>
      </c>
      <c r="DE134" s="1">
        <v>69.1355548434787</v>
      </c>
      <c r="DF134" s="1">
        <v>56.9105554156833</v>
      </c>
      <c r="DG134" s="1">
        <v>343.633057488336</v>
      </c>
      <c r="DH134" s="1">
        <v>78.8005551232232</v>
      </c>
      <c r="DI134" s="1">
        <v>71.2594441307916</v>
      </c>
      <c r="DJ134" s="1">
        <v>38.73277759552</v>
      </c>
      <c r="DK134" s="1">
        <v>112.051388634576</v>
      </c>
      <c r="DL134" s="1">
        <v>180.843889448378</v>
      </c>
      <c r="DM134" s="1">
        <v>9.97944439782037</v>
      </c>
      <c r="DN134" s="1">
        <v>74.0002776251899</v>
      </c>
      <c r="DO134" s="1">
        <v>38.7071445414414</v>
      </c>
      <c r="DP134" s="1">
        <v>275.166666666667</v>
      </c>
      <c r="DQ134" s="1">
        <v>39.6449999279446</v>
      </c>
      <c r="DR134" s="1">
        <v>263.929722256131</v>
      </c>
      <c r="DS134" s="1">
        <v>79.2500002119276</v>
      </c>
      <c r="DT134" s="1">
        <v>43.3741663826837</v>
      </c>
      <c r="DU134" s="1">
        <v>52.8233332104153</v>
      </c>
      <c r="DV134" s="1">
        <v>48.8934723536174</v>
      </c>
      <c r="DW134" s="1">
        <v>263.536430934224</v>
      </c>
      <c r="DX134" s="1">
        <v>182.086388481988</v>
      </c>
      <c r="DY134" s="1">
        <v>92.0602775149875</v>
      </c>
      <c r="DZ134" s="1">
        <v>60.220260751584</v>
      </c>
      <c r="EA134" s="1">
        <v>49.5655552546183</v>
      </c>
      <c r="EB134" s="1">
        <v>51.9816664589776</v>
      </c>
      <c r="EC134" s="1">
        <v>194.499027676053</v>
      </c>
      <c r="ED134" s="1">
        <v>117.608055326674</v>
      </c>
      <c r="EE134" s="1">
        <v>212.413333892822</v>
      </c>
      <c r="EF134" s="1">
        <v>603.963331434462</v>
      </c>
      <c r="EG134" s="2">
        <v>1092.09777492947</v>
      </c>
      <c r="EH134" s="1">
        <v>28.0147221353319</v>
      </c>
      <c r="EI134" s="1">
        <v>57.3483334647285</v>
      </c>
      <c r="EJ134" s="1">
        <v>16.7472223175897</v>
      </c>
      <c r="EK134" s="1">
        <v>402.956943088108</v>
      </c>
      <c r="EL134" s="1">
        <v>143.665000067817</v>
      </c>
      <c r="EM134" s="1">
        <v>110.607222027249</v>
      </c>
      <c r="EN134" s="1">
        <v>222.323055691189</v>
      </c>
      <c r="EO134" s="1">
        <v>33.0252777735392</v>
      </c>
      <c r="EP134" s="1">
        <v>30.4206295647236</v>
      </c>
      <c r="EQ134" s="1">
        <v>17.1833332909478</v>
      </c>
      <c r="ER134" s="1">
        <v>157.267777760824</v>
      </c>
      <c r="ES134" s="1">
        <v>279.413334740533</v>
      </c>
      <c r="ET134" s="1">
        <v>222.691944970025</v>
      </c>
      <c r="EU134" s="1">
        <v>150.663888719347</v>
      </c>
      <c r="EV134" s="1">
        <v>84.2924999660916</v>
      </c>
      <c r="EW134" s="1">
        <v>20.342222266727</v>
      </c>
      <c r="EX134" s="1">
        <v>613.648451189823</v>
      </c>
      <c r="EY134" s="1">
        <v>56.0830551783244</v>
      </c>
      <c r="EZ134" s="1">
        <v>27.9841667281257</v>
      </c>
      <c r="FA134" s="1">
        <v>91.15555551317</v>
      </c>
      <c r="FB134" s="1">
        <v>105.52638859219</v>
      </c>
      <c r="FC134" s="1">
        <v>564.598610772027</v>
      </c>
      <c r="FD134" s="1">
        <v>254.556112501356</v>
      </c>
      <c r="FE134" s="1">
        <v>17.4227778116862</v>
      </c>
      <c r="FF134" s="1">
        <v>79.768333223131</v>
      </c>
      <c r="FG134" s="1">
        <v>145.993055979411</v>
      </c>
      <c r="FH134" s="1">
        <v>38.1883332994249</v>
      </c>
      <c r="FI134" s="1">
        <v>252.915441641685</v>
      </c>
      <c r="FJ134" s="1">
        <v>81.5241669548882</v>
      </c>
      <c r="FK134" s="1">
        <v>17.4486109945509</v>
      </c>
      <c r="FL134" s="1">
        <v>22.4747222264608</v>
      </c>
      <c r="FM134" s="1">
        <v>711.506388346354</v>
      </c>
      <c r="FN134" s="1">
        <v>127.667222764757</v>
      </c>
      <c r="FO134" s="1">
        <v>28.9663888613383</v>
      </c>
      <c r="FP134" s="1">
        <v>80.8102775149875</v>
      </c>
      <c r="FQ134" s="1">
        <v>61.9697223239475</v>
      </c>
      <c r="FR134" s="1">
        <v>59.6908330917358</v>
      </c>
      <c r="FS134" s="1">
        <v>84.4013888041178</v>
      </c>
      <c r="FT134" s="1">
        <v>132.708564970228</v>
      </c>
      <c r="FU134" s="1">
        <v>238.19027794732</v>
      </c>
      <c r="FV134" s="1">
        <v>772.196938408746</v>
      </c>
      <c r="FW134" s="1">
        <v>482.223610772027</v>
      </c>
      <c r="FX134" s="1">
        <v>254.896741787469</v>
      </c>
      <c r="FY134" s="1">
        <v>77.3794445461697</v>
      </c>
      <c r="FZ134" s="1">
        <v>32.7369443045722</v>
      </c>
      <c r="GA134" s="1">
        <v>75.7122224171956</v>
      </c>
      <c r="GB134" s="1">
        <v>523.84982511686</v>
      </c>
      <c r="GC134" s="1">
        <v>278.033610873752</v>
      </c>
      <c r="GD134" s="1">
        <v>76.2191660139296</v>
      </c>
      <c r="GE134" s="1">
        <v>286.526385837131</v>
      </c>
      <c r="GF134" s="1">
        <v>57.2297220230103</v>
      </c>
      <c r="GG134" s="1">
        <v>588.841386583116</v>
      </c>
      <c r="GH134" s="1">
        <v>476.49888949924</v>
      </c>
      <c r="GI134" s="1">
        <v>57.6630556318495</v>
      </c>
      <c r="GJ134" s="1">
        <v>85.4944449530708</v>
      </c>
      <c r="GK134" s="1">
        <v>84.3486109839545</v>
      </c>
      <c r="GL134" s="1">
        <v>124.340277777778</v>
      </c>
      <c r="GM134" s="1">
        <v>74.1536108652751</v>
      </c>
      <c r="GN134" s="1">
        <v>214.710833231608</v>
      </c>
      <c r="GO134" s="1">
        <v>139.979165818956</v>
      </c>
      <c r="GP134" s="1">
        <v>50.1308332019382</v>
      </c>
      <c r="GQ134" s="1">
        <v>51.7816668616401</v>
      </c>
      <c r="GR134" s="1">
        <v>26.7024999724494</v>
      </c>
      <c r="GS134" s="1">
        <v>147.701945410834</v>
      </c>
      <c r="GT134" s="1">
        <v>98.7155547671848</v>
      </c>
      <c r="GU134" s="1">
        <v>131.607639100817</v>
      </c>
      <c r="GV134" s="1">
        <v>429.580278184679</v>
      </c>
      <c r="GW134" s="1">
        <v>464.025274488661</v>
      </c>
      <c r="GX134" s="1">
        <v>195.099999321832</v>
      </c>
      <c r="GY134" s="1">
        <v>98.6780560811361</v>
      </c>
      <c r="GZ134" s="1">
        <v>78.6144453684489</v>
      </c>
      <c r="HA134" s="1">
        <v>70.3544445037842</v>
      </c>
      <c r="HB134" s="1">
        <v>40.3819442325168</v>
      </c>
      <c r="HC134" s="1">
        <v>900.653891669379</v>
      </c>
      <c r="HD134" s="1">
        <v>36.9152777989705</v>
      </c>
      <c r="HE134" s="1">
        <v>72.890277226766</v>
      </c>
      <c r="HF134" s="1">
        <v>479.111390007867</v>
      </c>
      <c r="HG134" s="1">
        <v>102.180278142293</v>
      </c>
      <c r="HH134" s="1">
        <v>244.853891160753</v>
      </c>
      <c r="HI134" s="1">
        <v>119.778896067545</v>
      </c>
      <c r="HJ134" s="1">
        <v>105.703888575236</v>
      </c>
      <c r="HK134" s="1">
        <v>121.729166878594</v>
      </c>
      <c r="HL134" s="1">
        <v>137.576111475627</v>
      </c>
      <c r="HM134" s="1">
        <v>27.7000002331204</v>
      </c>
      <c r="HN134" s="1">
        <v>104.233888838026</v>
      </c>
      <c r="HO134" s="1">
        <v>85.6155545976427</v>
      </c>
      <c r="HP134" s="1">
        <v>165.992798844543</v>
      </c>
      <c r="HQ134" s="2">
        <v>1225.00249565972</v>
      </c>
      <c r="HR134" s="1">
        <v>50.8705558776856</v>
      </c>
      <c r="HS134" s="1">
        <v>143.062221950955</v>
      </c>
      <c r="HT134" s="1">
        <v>108.630277633667</v>
      </c>
      <c r="HU134" s="1">
        <v>85.8838886684842</v>
      </c>
      <c r="HV134" s="1">
        <v>147.889166514079</v>
      </c>
      <c r="HW134" s="1">
        <v>26.2408351536405</v>
      </c>
      <c r="HX134" s="1">
        <v>79.9961115519206</v>
      </c>
      <c r="HY134" s="1">
        <v>162.304123500728</v>
      </c>
      <c r="HZ134" s="1">
        <v>239.860181361289</v>
      </c>
      <c r="IA134" s="1">
        <v>655.096386379666</v>
      </c>
      <c r="IB134" s="1">
        <v>113.260277642144</v>
      </c>
      <c r="IC134" s="1">
        <v>111.106111102634</v>
      </c>
      <c r="ID134" s="1">
        <v>122.483054902818</v>
      </c>
      <c r="IE134" s="1">
        <v>195.668495476203</v>
      </c>
      <c r="IF134" s="1">
        <v>101.331719631638</v>
      </c>
      <c r="IG134" s="1">
        <v>84.9061113993327</v>
      </c>
      <c r="IH134" s="1">
        <v>118.87361102634</v>
      </c>
      <c r="II134" s="1">
        <v>32.5197220908271</v>
      </c>
      <c r="IJ134" s="1">
        <v>118.499721950955</v>
      </c>
      <c r="IK134" s="1">
        <v>294.758056640625</v>
      </c>
      <c r="IL134" s="1">
        <v>118.34527821011</v>
      </c>
      <c r="IM134" s="1">
        <v>326.58472442627</v>
      </c>
      <c r="IN134" s="1">
        <v>164.020835028754</v>
      </c>
      <c r="IO134" s="1">
        <v>699.78167046441</v>
      </c>
      <c r="IP134" s="1">
        <v>24.1330556339688</v>
      </c>
      <c r="IQ134" s="1">
        <v>243.706389957004</v>
      </c>
      <c r="IR134" s="1">
        <v>282.553056504991</v>
      </c>
      <c r="IS134" s="1">
        <v>521.797427663663</v>
      </c>
      <c r="IT134" s="1">
        <v>150.481665717231</v>
      </c>
      <c r="IU134" s="1">
        <v>208.926666683621</v>
      </c>
      <c r="IV134" s="1">
        <v>95.5113892025418</v>
      </c>
      <c r="IW134" s="1">
        <v>76.7180557250977</v>
      </c>
      <c r="IX134" s="1">
        <v>348.304447597928</v>
      </c>
      <c r="IY134" s="1">
        <v>104.90083334181</v>
      </c>
      <c r="IZ134" s="1">
        <v>40.6850002076891</v>
      </c>
      <c r="JA134" s="1">
        <v>343.951111687554</v>
      </c>
      <c r="JB134" s="1">
        <v>82.8391664293077</v>
      </c>
      <c r="JC134" s="1">
        <v>174.040556589762</v>
      </c>
      <c r="JD134" s="1">
        <v>501.499441358778</v>
      </c>
      <c r="JE134" s="1">
        <v>83.1269444359674</v>
      </c>
      <c r="JF134" s="1">
        <v>97.9152772691515</v>
      </c>
      <c r="JG134" s="1">
        <v>95.9572219848633</v>
      </c>
      <c r="JH134" s="1">
        <v>194.126390245226</v>
      </c>
      <c r="JI134" s="1">
        <v>84.2488886515299</v>
      </c>
      <c r="JJ134" s="1">
        <v>376.627221001519</v>
      </c>
      <c r="JK134" s="1">
        <v>74.1331157244131</v>
      </c>
      <c r="JL134" s="1">
        <v>22.4933852362624</v>
      </c>
      <c r="JM134" s="1">
        <v>55.0913889143202</v>
      </c>
      <c r="JN134" s="1">
        <v>146.246666378445</v>
      </c>
      <c r="JO134" s="1">
        <v>137.68638865153</v>
      </c>
      <c r="JP134" s="1">
        <v>121.795833163791</v>
      </c>
      <c r="JQ134" s="1">
        <v>556.952780829536</v>
      </c>
      <c r="JR134" s="1">
        <v>70.0450005001492</v>
      </c>
      <c r="JS134" s="1">
        <v>113.159166547987</v>
      </c>
      <c r="JT134" s="1">
        <v>241.957221137153</v>
      </c>
      <c r="JU134" s="1">
        <v>56.2736110687256</v>
      </c>
      <c r="JV134" s="1">
        <v>190.782499949137</v>
      </c>
      <c r="JW134" s="1">
        <v>77.3913889990913</v>
      </c>
      <c r="JX134" s="1">
        <v>525.608050876193</v>
      </c>
      <c r="JY134" s="1">
        <v>236.505276997884</v>
      </c>
      <c r="JZ134" s="1">
        <v>129.032776938544</v>
      </c>
      <c r="KA134" s="1">
        <v>48.6772223578559</v>
      </c>
      <c r="KB134" s="1">
        <v>319.243335300022</v>
      </c>
      <c r="KC134" s="1">
        <v>133.237778345744</v>
      </c>
      <c r="KD134" s="1">
        <v>265.355278015137</v>
      </c>
      <c r="KE134" s="1">
        <v>209.62888929579</v>
      </c>
      <c r="KF134" s="1">
        <v>420.815001593696</v>
      </c>
      <c r="KG134" s="1">
        <v>58.822500122918</v>
      </c>
      <c r="KH134" s="1">
        <v>39.0495605590911</v>
      </c>
      <c r="KI134" s="1">
        <v>395.74111005995</v>
      </c>
      <c r="KJ134" s="1">
        <v>11.130833334393</v>
      </c>
      <c r="KK134" s="1">
        <v>64.6400000254313</v>
      </c>
      <c r="KL134" s="1">
        <v>96.2430557674832</v>
      </c>
      <c r="KM134" s="1">
        <v>129.336387846205</v>
      </c>
      <c r="KN134" s="1">
        <v>74.482222451104</v>
      </c>
      <c r="KO134" s="1">
        <v>208.118888431125</v>
      </c>
      <c r="KP134" s="1">
        <v>57.2588889863756</v>
      </c>
      <c r="KQ134" s="1">
        <v>92.7770839267307</v>
      </c>
      <c r="KR134" s="1">
        <v>29.2663889990913</v>
      </c>
      <c r="KS134" s="1">
        <v>83.6472225189209</v>
      </c>
      <c r="KT134" s="1">
        <v>65.9723209024616</v>
      </c>
      <c r="KU134" s="1">
        <v>109.293611102634</v>
      </c>
      <c r="KV134" s="1">
        <v>118.435555352105</v>
      </c>
      <c r="KW134" s="1">
        <v>127.828055911594</v>
      </c>
      <c r="KX134" s="1">
        <v>107.466944376628</v>
      </c>
      <c r="KY134" s="1">
        <v>166.04542958535</v>
      </c>
      <c r="KZ134" s="1">
        <v>54.9627776675754</v>
      </c>
      <c r="LA134" s="1">
        <v>63.0955556233724</v>
      </c>
      <c r="LB134" s="1">
        <v>69.5766663021512</v>
      </c>
      <c r="LC134" s="1">
        <v>23.642499976688</v>
      </c>
      <c r="LD134" s="1">
        <v>18.8894445631239</v>
      </c>
      <c r="LE134" s="1">
        <v>124.741666369968</v>
      </c>
      <c r="LF134" s="1">
        <v>56.6158333884345</v>
      </c>
      <c r="LG134" s="1">
        <v>34.4566668404473</v>
      </c>
      <c r="LH134" s="1">
        <v>32.36924014124</v>
      </c>
      <c r="LI134" s="1">
        <v>10.1311110655467</v>
      </c>
      <c r="LJ134" s="1">
        <v>206.984444088406</v>
      </c>
      <c r="LK134" s="1">
        <v>279.740275912815</v>
      </c>
      <c r="LL134" s="1">
        <v>41.070277955797</v>
      </c>
      <c r="LM134" s="1">
        <v>98.2622225019667</v>
      </c>
      <c r="LN134" s="1">
        <v>388.629718356662</v>
      </c>
      <c r="LO134" s="1">
        <v>229.480833689372</v>
      </c>
      <c r="LP134" s="1">
        <v>623.571807861328</v>
      </c>
      <c r="LQ134" s="1">
        <v>54.4122220145332</v>
      </c>
      <c r="LR134" s="1">
        <v>10.1461111704508</v>
      </c>
      <c r="LS134" s="1">
        <v>10.3091666168637</v>
      </c>
      <c r="LT134" s="1">
        <v>10.3972223069933</v>
      </c>
      <c r="LU134" s="1">
        <v>28.1080555386013</v>
      </c>
      <c r="LV134" s="1">
        <v>14.8944444391463</v>
      </c>
      <c r="LW134" s="1">
        <v>24.6647222836812</v>
      </c>
      <c r="LX134" s="1">
        <v>73.7430972428562</v>
      </c>
      <c r="LY134" s="1">
        <v>73.1236111323039</v>
      </c>
      <c r="LZ134" s="1">
        <v>530.184163411458</v>
      </c>
      <c r="MA134" s="1">
        <v>60.8936108483209</v>
      </c>
      <c r="MB134" s="1">
        <v>9.02027784453498</v>
      </c>
      <c r="MC134" s="1">
        <v>31.6972223917643</v>
      </c>
      <c r="MD134" s="1">
        <v>8.7213889391621</v>
      </c>
      <c r="ME134" s="1">
        <v>11.6122222741445</v>
      </c>
      <c r="MF134" s="1">
        <v>17.5830556816525</v>
      </c>
      <c r="MG134" s="1">
        <v>54.0500005086263</v>
      </c>
      <c r="MH134" s="1">
        <v>13.4727777904934</v>
      </c>
      <c r="MI134" s="1">
        <v>5.5119444794125</v>
      </c>
      <c r="MJ134" s="1">
        <v>8.3016666703754</v>
      </c>
      <c r="MK134" s="1">
        <v>28.8827776908874</v>
      </c>
      <c r="ML134" s="1">
        <v>24.1536110772027</v>
      </c>
      <c r="MM134" s="1">
        <v>34.5644444359673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ED351">TRANSPOSE('results-20250131-120924'!A1:MM134)</f>
        <v>year</v>
      </c>
      <c r="B1" s="3">
        <v>2014.0</v>
      </c>
      <c r="C1" s="3">
        <v>2014.0</v>
      </c>
      <c r="D1" s="3">
        <v>2014.0</v>
      </c>
      <c r="E1" s="3">
        <v>2014.0</v>
      </c>
      <c r="F1" s="3">
        <v>2014.0</v>
      </c>
      <c r="G1" s="3">
        <v>2014.0</v>
      </c>
      <c r="H1" s="3">
        <v>2014.0</v>
      </c>
      <c r="I1" s="3">
        <v>2014.0</v>
      </c>
      <c r="J1" s="3">
        <v>2014.0</v>
      </c>
      <c r="K1" s="3">
        <v>2014.0</v>
      </c>
      <c r="L1" s="3">
        <v>2014.0</v>
      </c>
      <c r="M1" s="3">
        <v>2014.0</v>
      </c>
      <c r="N1" s="3">
        <v>2015.0</v>
      </c>
      <c r="O1" s="3">
        <v>2015.0</v>
      </c>
      <c r="P1" s="3">
        <v>2015.0</v>
      </c>
      <c r="Q1" s="3">
        <v>2015.0</v>
      </c>
      <c r="R1" s="3">
        <v>2015.0</v>
      </c>
      <c r="S1" s="3">
        <v>2015.0</v>
      </c>
      <c r="T1" s="3">
        <v>2015.0</v>
      </c>
      <c r="U1" s="3">
        <v>2015.0</v>
      </c>
      <c r="V1" s="3">
        <v>2015.0</v>
      </c>
      <c r="W1" s="3">
        <v>2015.0</v>
      </c>
      <c r="X1" s="3">
        <v>2015.0</v>
      </c>
      <c r="Y1" s="3">
        <v>2015.0</v>
      </c>
      <c r="Z1" s="3">
        <v>2016.0</v>
      </c>
      <c r="AA1" s="3">
        <v>2016.0</v>
      </c>
      <c r="AB1" s="3">
        <v>2016.0</v>
      </c>
      <c r="AC1" s="3">
        <v>2016.0</v>
      </c>
      <c r="AD1" s="3">
        <v>2016.0</v>
      </c>
      <c r="AE1" s="3">
        <v>2016.0</v>
      </c>
      <c r="AF1" s="3">
        <v>2016.0</v>
      </c>
      <c r="AG1" s="3">
        <v>2016.0</v>
      </c>
      <c r="AH1" s="3">
        <v>2016.0</v>
      </c>
      <c r="AI1" s="3">
        <v>2016.0</v>
      </c>
      <c r="AJ1" s="3">
        <v>2016.0</v>
      </c>
      <c r="AK1" s="3">
        <v>2016.0</v>
      </c>
      <c r="AL1" s="3">
        <v>2017.0</v>
      </c>
      <c r="AM1" s="3">
        <v>2017.0</v>
      </c>
      <c r="AN1" s="3">
        <v>2017.0</v>
      </c>
      <c r="AO1" s="3">
        <v>2017.0</v>
      </c>
      <c r="AP1" s="3">
        <v>2017.0</v>
      </c>
      <c r="AQ1" s="3">
        <v>2017.0</v>
      </c>
      <c r="AR1" s="3">
        <v>2017.0</v>
      </c>
      <c r="AS1" s="3">
        <v>2017.0</v>
      </c>
      <c r="AT1" s="3">
        <v>2017.0</v>
      </c>
      <c r="AU1" s="3">
        <v>2017.0</v>
      </c>
      <c r="AV1" s="3">
        <v>2017.0</v>
      </c>
      <c r="AW1" s="3">
        <v>2017.0</v>
      </c>
      <c r="AX1" s="3">
        <v>2018.0</v>
      </c>
      <c r="AY1" s="3">
        <v>2018.0</v>
      </c>
      <c r="AZ1" s="3">
        <v>2018.0</v>
      </c>
      <c r="BA1" s="3">
        <v>2018.0</v>
      </c>
      <c r="BB1" s="3">
        <v>2018.0</v>
      </c>
      <c r="BC1" s="3">
        <v>2018.0</v>
      </c>
      <c r="BD1" s="3">
        <v>2018.0</v>
      </c>
      <c r="BE1" s="3">
        <v>2018.0</v>
      </c>
      <c r="BF1" s="3">
        <v>2018.0</v>
      </c>
      <c r="BG1" s="3">
        <v>2018.0</v>
      </c>
      <c r="BH1" s="3">
        <v>2018.0</v>
      </c>
      <c r="BI1" s="3">
        <v>2018.0</v>
      </c>
      <c r="BJ1" s="3">
        <v>2019.0</v>
      </c>
      <c r="BK1" s="3">
        <v>2019.0</v>
      </c>
      <c r="BL1" s="3">
        <v>2019.0</v>
      </c>
      <c r="BM1" s="3">
        <v>2019.0</v>
      </c>
      <c r="BN1" s="3">
        <v>2019.0</v>
      </c>
      <c r="BO1" s="3">
        <v>2019.0</v>
      </c>
      <c r="BP1" s="3">
        <v>2019.0</v>
      </c>
      <c r="BQ1" s="3">
        <v>2019.0</v>
      </c>
      <c r="BR1" s="3">
        <v>2019.0</v>
      </c>
      <c r="BS1" s="3">
        <v>2019.0</v>
      </c>
      <c r="BT1" s="3">
        <v>2019.0</v>
      </c>
      <c r="BU1" s="3">
        <v>2019.0</v>
      </c>
      <c r="BV1" s="3">
        <v>2020.0</v>
      </c>
      <c r="BW1" s="3">
        <v>2020.0</v>
      </c>
      <c r="BX1" s="3">
        <v>2020.0</v>
      </c>
      <c r="BY1" s="3">
        <v>2020.0</v>
      </c>
      <c r="BZ1" s="3">
        <v>2020.0</v>
      </c>
      <c r="CA1" s="3">
        <v>2020.0</v>
      </c>
      <c r="CB1" s="3">
        <v>2020.0</v>
      </c>
      <c r="CC1" s="3">
        <v>2020.0</v>
      </c>
      <c r="CD1" s="3">
        <v>2020.0</v>
      </c>
      <c r="CE1" s="3">
        <v>2020.0</v>
      </c>
      <c r="CF1" s="3">
        <v>2020.0</v>
      </c>
      <c r="CG1" s="3">
        <v>2020.0</v>
      </c>
      <c r="CH1" s="3">
        <v>2021.0</v>
      </c>
      <c r="CI1" s="3">
        <v>2021.0</v>
      </c>
      <c r="CJ1" s="3">
        <v>2021.0</v>
      </c>
      <c r="CK1" s="3">
        <v>2021.0</v>
      </c>
      <c r="CL1" s="3">
        <v>2021.0</v>
      </c>
      <c r="CM1" s="3">
        <v>2021.0</v>
      </c>
      <c r="CN1" s="3">
        <v>2021.0</v>
      </c>
      <c r="CO1" s="3">
        <v>2021.0</v>
      </c>
      <c r="CP1" s="3">
        <v>2021.0</v>
      </c>
      <c r="CQ1" s="3">
        <v>2021.0</v>
      </c>
      <c r="CR1" s="3">
        <v>2021.0</v>
      </c>
      <c r="CS1" s="3">
        <v>2021.0</v>
      </c>
      <c r="CT1" s="3">
        <v>2022.0</v>
      </c>
      <c r="CU1" s="3">
        <v>2022.0</v>
      </c>
      <c r="CV1" s="3">
        <v>2022.0</v>
      </c>
      <c r="CW1" s="3">
        <v>2022.0</v>
      </c>
      <c r="CX1" s="3">
        <v>2022.0</v>
      </c>
      <c r="CY1" s="3">
        <v>2022.0</v>
      </c>
      <c r="CZ1" s="3">
        <v>2022.0</v>
      </c>
      <c r="DA1" s="3">
        <v>2022.0</v>
      </c>
      <c r="DB1" s="3">
        <v>2022.0</v>
      </c>
      <c r="DC1" s="3">
        <v>2022.0</v>
      </c>
      <c r="DD1" s="3">
        <v>2022.0</v>
      </c>
      <c r="DE1" s="3">
        <v>2022.0</v>
      </c>
      <c r="DF1" s="3">
        <v>2023.0</v>
      </c>
      <c r="DG1" s="3">
        <v>2023.0</v>
      </c>
      <c r="DH1" s="3">
        <v>2023.0</v>
      </c>
      <c r="DI1" s="3">
        <v>2023.0</v>
      </c>
      <c r="DJ1" s="3">
        <v>2023.0</v>
      </c>
      <c r="DK1" s="3">
        <v>2023.0</v>
      </c>
      <c r="DL1" s="3">
        <v>2023.0</v>
      </c>
      <c r="DM1" s="3">
        <v>2023.0</v>
      </c>
      <c r="DN1" s="3">
        <v>2023.0</v>
      </c>
      <c r="DO1" s="3">
        <v>2023.0</v>
      </c>
      <c r="DP1" s="3">
        <v>2023.0</v>
      </c>
      <c r="DQ1" s="3">
        <v>2023.0</v>
      </c>
      <c r="DR1" s="3">
        <v>2024.0</v>
      </c>
      <c r="DS1" s="3">
        <v>2024.0</v>
      </c>
      <c r="DT1" s="3">
        <v>2024.0</v>
      </c>
      <c r="DU1" s="3">
        <v>2024.0</v>
      </c>
      <c r="DV1" s="3">
        <v>2024.0</v>
      </c>
      <c r="DW1" s="3">
        <v>2024.0</v>
      </c>
      <c r="DX1" s="3">
        <v>2024.0</v>
      </c>
      <c r="DY1" s="3">
        <v>2024.0</v>
      </c>
      <c r="DZ1" s="3">
        <v>2024.0</v>
      </c>
      <c r="EA1" s="3">
        <v>2024.0</v>
      </c>
      <c r="EB1" s="3">
        <v>2024.0</v>
      </c>
      <c r="EC1" s="3">
        <v>2024.0</v>
      </c>
      <c r="ED1" s="3">
        <v>2025.0</v>
      </c>
    </row>
    <row r="2">
      <c r="A2" s="3" t="s">
        <v>1</v>
      </c>
      <c r="B2" s="3">
        <v>1.0</v>
      </c>
      <c r="C2" s="3">
        <v>2.0</v>
      </c>
      <c r="D2" s="3">
        <v>3.0</v>
      </c>
      <c r="E2" s="3">
        <v>4.0</v>
      </c>
      <c r="F2" s="3">
        <v>5.0</v>
      </c>
      <c r="G2" s="3">
        <v>6.0</v>
      </c>
      <c r="H2" s="3">
        <v>7.0</v>
      </c>
      <c r="I2" s="3">
        <v>8.0</v>
      </c>
      <c r="J2" s="3">
        <v>9.0</v>
      </c>
      <c r="K2" s="3">
        <v>10.0</v>
      </c>
      <c r="L2" s="3">
        <v>11.0</v>
      </c>
      <c r="M2" s="3">
        <v>12.0</v>
      </c>
      <c r="N2" s="3">
        <v>1.0</v>
      </c>
      <c r="O2" s="3">
        <v>2.0</v>
      </c>
      <c r="P2" s="3">
        <v>3.0</v>
      </c>
      <c r="Q2" s="3">
        <v>4.0</v>
      </c>
      <c r="R2" s="3">
        <v>5.0</v>
      </c>
      <c r="S2" s="3">
        <v>6.0</v>
      </c>
      <c r="T2" s="3">
        <v>7.0</v>
      </c>
      <c r="U2" s="3">
        <v>8.0</v>
      </c>
      <c r="V2" s="3">
        <v>9.0</v>
      </c>
      <c r="W2" s="3">
        <v>10.0</v>
      </c>
      <c r="X2" s="3">
        <v>11.0</v>
      </c>
      <c r="Y2" s="3">
        <v>12.0</v>
      </c>
      <c r="Z2" s="3">
        <v>1.0</v>
      </c>
      <c r="AA2" s="3">
        <v>2.0</v>
      </c>
      <c r="AB2" s="3">
        <v>3.0</v>
      </c>
      <c r="AC2" s="3">
        <v>4.0</v>
      </c>
      <c r="AD2" s="3">
        <v>5.0</v>
      </c>
      <c r="AE2" s="3">
        <v>6.0</v>
      </c>
      <c r="AF2" s="3">
        <v>7.0</v>
      </c>
      <c r="AG2" s="3">
        <v>8.0</v>
      </c>
      <c r="AH2" s="3">
        <v>9.0</v>
      </c>
      <c r="AI2" s="3">
        <v>10.0</v>
      </c>
      <c r="AJ2" s="3">
        <v>11.0</v>
      </c>
      <c r="AK2" s="3">
        <v>12.0</v>
      </c>
      <c r="AL2" s="3">
        <v>1.0</v>
      </c>
      <c r="AM2" s="3">
        <v>2.0</v>
      </c>
      <c r="AN2" s="3">
        <v>3.0</v>
      </c>
      <c r="AO2" s="3">
        <v>4.0</v>
      </c>
      <c r="AP2" s="3">
        <v>5.0</v>
      </c>
      <c r="AQ2" s="3">
        <v>6.0</v>
      </c>
      <c r="AR2" s="3">
        <v>7.0</v>
      </c>
      <c r="AS2" s="3">
        <v>8.0</v>
      </c>
      <c r="AT2" s="3">
        <v>9.0</v>
      </c>
      <c r="AU2" s="3">
        <v>10.0</v>
      </c>
      <c r="AV2" s="3">
        <v>11.0</v>
      </c>
      <c r="AW2" s="3">
        <v>12.0</v>
      </c>
      <c r="AX2" s="3">
        <v>1.0</v>
      </c>
      <c r="AY2" s="3">
        <v>2.0</v>
      </c>
      <c r="AZ2" s="3">
        <v>3.0</v>
      </c>
      <c r="BA2" s="3">
        <v>4.0</v>
      </c>
      <c r="BB2" s="3">
        <v>5.0</v>
      </c>
      <c r="BC2" s="3">
        <v>6.0</v>
      </c>
      <c r="BD2" s="3">
        <v>7.0</v>
      </c>
      <c r="BE2" s="3">
        <v>8.0</v>
      </c>
      <c r="BF2" s="3">
        <v>9.0</v>
      </c>
      <c r="BG2" s="3">
        <v>10.0</v>
      </c>
      <c r="BH2" s="3">
        <v>11.0</v>
      </c>
      <c r="BI2" s="3">
        <v>12.0</v>
      </c>
      <c r="BJ2" s="3">
        <v>1.0</v>
      </c>
      <c r="BK2" s="3">
        <v>2.0</v>
      </c>
      <c r="BL2" s="3">
        <v>3.0</v>
      </c>
      <c r="BM2" s="3">
        <v>4.0</v>
      </c>
      <c r="BN2" s="3">
        <v>5.0</v>
      </c>
      <c r="BO2" s="3">
        <v>6.0</v>
      </c>
      <c r="BP2" s="3">
        <v>7.0</v>
      </c>
      <c r="BQ2" s="3">
        <v>8.0</v>
      </c>
      <c r="BR2" s="3">
        <v>9.0</v>
      </c>
      <c r="BS2" s="3">
        <v>10.0</v>
      </c>
      <c r="BT2" s="3">
        <v>11.0</v>
      </c>
      <c r="BU2" s="3">
        <v>12.0</v>
      </c>
      <c r="BV2" s="3">
        <v>1.0</v>
      </c>
      <c r="BW2" s="3">
        <v>2.0</v>
      </c>
      <c r="BX2" s="3">
        <v>3.0</v>
      </c>
      <c r="BY2" s="3">
        <v>4.0</v>
      </c>
      <c r="BZ2" s="3">
        <v>5.0</v>
      </c>
      <c r="CA2" s="3">
        <v>6.0</v>
      </c>
      <c r="CB2" s="3">
        <v>7.0</v>
      </c>
      <c r="CC2" s="3">
        <v>8.0</v>
      </c>
      <c r="CD2" s="3">
        <v>9.0</v>
      </c>
      <c r="CE2" s="3">
        <v>10.0</v>
      </c>
      <c r="CF2" s="3">
        <v>11.0</v>
      </c>
      <c r="CG2" s="3">
        <v>12.0</v>
      </c>
      <c r="CH2" s="3">
        <v>1.0</v>
      </c>
      <c r="CI2" s="3">
        <v>2.0</v>
      </c>
      <c r="CJ2" s="3">
        <v>3.0</v>
      </c>
      <c r="CK2" s="3">
        <v>4.0</v>
      </c>
      <c r="CL2" s="3">
        <v>5.0</v>
      </c>
      <c r="CM2" s="3">
        <v>6.0</v>
      </c>
      <c r="CN2" s="3">
        <v>7.0</v>
      </c>
      <c r="CO2" s="3">
        <v>8.0</v>
      </c>
      <c r="CP2" s="3">
        <v>9.0</v>
      </c>
      <c r="CQ2" s="3">
        <v>10.0</v>
      </c>
      <c r="CR2" s="3">
        <v>11.0</v>
      </c>
      <c r="CS2" s="3">
        <v>12.0</v>
      </c>
      <c r="CT2" s="3">
        <v>1.0</v>
      </c>
      <c r="CU2" s="3">
        <v>2.0</v>
      </c>
      <c r="CV2" s="3">
        <v>3.0</v>
      </c>
      <c r="CW2" s="3">
        <v>4.0</v>
      </c>
      <c r="CX2" s="3">
        <v>5.0</v>
      </c>
      <c r="CY2" s="3">
        <v>6.0</v>
      </c>
      <c r="CZ2" s="3">
        <v>7.0</v>
      </c>
      <c r="DA2" s="3">
        <v>8.0</v>
      </c>
      <c r="DB2" s="3">
        <v>9.0</v>
      </c>
      <c r="DC2" s="3">
        <v>10.0</v>
      </c>
      <c r="DD2" s="3">
        <v>11.0</v>
      </c>
      <c r="DE2" s="3">
        <v>12.0</v>
      </c>
      <c r="DF2" s="3">
        <v>1.0</v>
      </c>
      <c r="DG2" s="3">
        <v>2.0</v>
      </c>
      <c r="DH2" s="3">
        <v>3.0</v>
      </c>
      <c r="DI2" s="3">
        <v>4.0</v>
      </c>
      <c r="DJ2" s="3">
        <v>5.0</v>
      </c>
      <c r="DK2" s="3">
        <v>6.0</v>
      </c>
      <c r="DL2" s="3">
        <v>7.0</v>
      </c>
      <c r="DM2" s="3">
        <v>8.0</v>
      </c>
      <c r="DN2" s="3">
        <v>9.0</v>
      </c>
      <c r="DO2" s="3">
        <v>10.0</v>
      </c>
      <c r="DP2" s="3">
        <v>11.0</v>
      </c>
      <c r="DQ2" s="3">
        <v>12.0</v>
      </c>
      <c r="DR2" s="3">
        <v>1.0</v>
      </c>
      <c r="DS2" s="3">
        <v>2.0</v>
      </c>
      <c r="DT2" s="3">
        <v>3.0</v>
      </c>
      <c r="DU2" s="3">
        <v>4.0</v>
      </c>
      <c r="DV2" s="3">
        <v>5.0</v>
      </c>
      <c r="DW2" s="3">
        <v>6.0</v>
      </c>
      <c r="DX2" s="3">
        <v>7.0</v>
      </c>
      <c r="DY2" s="3">
        <v>8.0</v>
      </c>
      <c r="DZ2" s="3">
        <v>9.0</v>
      </c>
      <c r="EA2" s="3">
        <v>10.0</v>
      </c>
      <c r="EB2" s="3">
        <v>11.0</v>
      </c>
      <c r="EC2" s="3">
        <v>12.0</v>
      </c>
      <c r="ED2" s="3">
        <v>1.0</v>
      </c>
    </row>
    <row r="3">
      <c r="A3" s="3" t="s">
        <v>2</v>
      </c>
      <c r="B3" s="3">
        <v>16.7558169754613</v>
      </c>
      <c r="C3" s="3">
        <v>16.4768952355766</v>
      </c>
      <c r="D3" s="3">
        <v>16.7191560449796</v>
      </c>
      <c r="E3" s="3">
        <v>16.9440276185551</v>
      </c>
      <c r="F3" s="3">
        <v>18.9577141969243</v>
      </c>
      <c r="G3" s="3">
        <v>20.2761832903774</v>
      </c>
      <c r="H3" s="3">
        <v>21.109843246133</v>
      </c>
      <c r="I3" s="3">
        <v>21.7748676395414</v>
      </c>
      <c r="J3" s="3">
        <v>22.3026292689753</v>
      </c>
      <c r="K3" s="3">
        <v>22.543530578806</v>
      </c>
      <c r="L3" s="3">
        <v>25.1696075707747</v>
      </c>
      <c r="M3" s="3">
        <v>25.0679427772797</v>
      </c>
      <c r="N3" s="3">
        <v>24.697413382215</v>
      </c>
      <c r="O3" s="3">
        <v>27.9811388655303</v>
      </c>
      <c r="P3" s="3">
        <v>28.219107470307</v>
      </c>
      <c r="Q3" s="3">
        <v>28.4862092260312</v>
      </c>
      <c r="R3" s="3">
        <v>28.8780235219018</v>
      </c>
      <c r="S3" s="3">
        <v>28.7167540653605</v>
      </c>
      <c r="T3" s="3">
        <v>28.1516088552232</v>
      </c>
      <c r="U3" s="3">
        <v>25.5612662579471</v>
      </c>
      <c r="V3" s="3">
        <v>25.4627107018698</v>
      </c>
      <c r="W3" s="3">
        <v>25.516221504359</v>
      </c>
      <c r="X3" s="3">
        <v>26.7511244156544</v>
      </c>
      <c r="Y3" s="3">
        <v>25.369305074081</v>
      </c>
      <c r="Z3" s="3">
        <v>22.3244520524715</v>
      </c>
      <c r="AA3" s="3">
        <v>21.7797794214133</v>
      </c>
      <c r="AB3" s="3">
        <v>23.6922118905255</v>
      </c>
      <c r="AC3" s="3">
        <v>24.3116798482025</v>
      </c>
      <c r="AD3" s="3">
        <v>21.7385562216216</v>
      </c>
      <c r="AE3" s="3">
        <v>22.1327065543069</v>
      </c>
      <c r="AF3" s="3">
        <v>22.5676144188525</v>
      </c>
      <c r="AG3" s="3">
        <v>24.7598427296891</v>
      </c>
      <c r="AH3" s="3">
        <v>25.5142424982618</v>
      </c>
      <c r="AI3" s="3">
        <v>26.6568090163804</v>
      </c>
      <c r="AJ3" s="3">
        <v>25.4828482684322</v>
      </c>
      <c r="AK3" s="3">
        <v>26.4325422132477</v>
      </c>
      <c r="AL3" s="3">
        <v>27.628624462363</v>
      </c>
      <c r="AM3" s="3">
        <v>30.9959761253494</v>
      </c>
      <c r="AN3" s="3">
        <v>32.6683721037348</v>
      </c>
      <c r="AO3" s="3">
        <v>33.2423589978372</v>
      </c>
      <c r="AP3" s="3">
        <v>35.4612864756997</v>
      </c>
      <c r="AQ3" s="3">
        <v>34.5621492733931</v>
      </c>
      <c r="AR3" s="3">
        <v>34.6029681166617</v>
      </c>
      <c r="AS3" s="3">
        <v>37.2234512266513</v>
      </c>
      <c r="AT3" s="3">
        <v>37.0034119123987</v>
      </c>
      <c r="AU3" s="3">
        <v>36.9396170474139</v>
      </c>
      <c r="AV3" s="3">
        <v>40.5201938135597</v>
      </c>
      <c r="AW3" s="3">
        <v>40.4177186018101</v>
      </c>
      <c r="AX3" s="3">
        <v>40.9368176584144</v>
      </c>
      <c r="AY3" s="3">
        <v>39.5064089564393</v>
      </c>
      <c r="AZ3" s="3">
        <v>41.2828519445379</v>
      </c>
      <c r="BA3" s="3">
        <v>40.1084345569154</v>
      </c>
      <c r="BB3" s="3">
        <v>43.8659286399541</v>
      </c>
      <c r="BC3" s="3">
        <v>44.737851963171</v>
      </c>
      <c r="BD3" s="3">
        <v>45.1131801031424</v>
      </c>
      <c r="BE3" s="3">
        <v>50.6118250230051</v>
      </c>
      <c r="BF3" s="3">
        <v>52.8736432413692</v>
      </c>
      <c r="BG3" s="3">
        <v>52.5929687367685</v>
      </c>
      <c r="BH3" s="3">
        <v>45.6922924470644</v>
      </c>
      <c r="BI3" s="3">
        <v>39.3406183996714</v>
      </c>
      <c r="BJ3" s="3">
        <v>36.7456754159106</v>
      </c>
      <c r="BK3" s="3">
        <v>41.0951677037129</v>
      </c>
      <c r="BL3" s="3">
        <v>43.9467457154198</v>
      </c>
      <c r="BM3" s="3">
        <v>48.0073070188214</v>
      </c>
      <c r="BN3" s="3">
        <v>45.9444313589417</v>
      </c>
      <c r="BO3" s="3">
        <v>46.4168729322967</v>
      </c>
      <c r="BP3" s="3">
        <v>49.3820320918049</v>
      </c>
      <c r="BQ3" s="3">
        <v>49.513641654489</v>
      </c>
      <c r="BR3" s="3">
        <v>52.645113219842</v>
      </c>
      <c r="BS3" s="3">
        <v>56.8127163879142</v>
      </c>
      <c r="BT3" s="3">
        <v>63.4899439473639</v>
      </c>
      <c r="BU3" s="3">
        <v>66.8842495354001</v>
      </c>
      <c r="BV3" s="3">
        <v>75.5090101357076</v>
      </c>
      <c r="BW3" s="3">
        <v>75.4672064414035</v>
      </c>
      <c r="BX3" s="3">
        <v>63.5932280339635</v>
      </c>
      <c r="BY3" s="3">
        <v>66.105273180311</v>
      </c>
      <c r="BZ3" s="3">
        <v>75.3309299581849</v>
      </c>
      <c r="CA3" s="3">
        <v>84.0855637888657</v>
      </c>
      <c r="CB3" s="3">
        <v>93.0486206568</v>
      </c>
      <c r="CC3" s="3">
        <v>114.306800223369</v>
      </c>
      <c r="CD3" s="3">
        <v>112.847443224887</v>
      </c>
      <c r="CE3" s="3">
        <v>113.776261375864</v>
      </c>
      <c r="CF3" s="3">
        <v>114.162932822605</v>
      </c>
      <c r="CG3" s="3">
        <v>124.403158496548</v>
      </c>
      <c r="CH3" s="3">
        <v>130.122132122519</v>
      </c>
      <c r="CI3" s="3">
        <v>129.009849940441</v>
      </c>
      <c r="CJ3" s="3">
        <v>119.45635320235</v>
      </c>
      <c r="CK3" s="3">
        <v>129.017687411917</v>
      </c>
      <c r="CL3" s="3">
        <v>124.452450227441</v>
      </c>
      <c r="CM3" s="3">
        <v>127.256693943508</v>
      </c>
      <c r="CN3" s="3">
        <v>142.099808766856</v>
      </c>
      <c r="CO3" s="3">
        <v>145.377388418804</v>
      </c>
      <c r="CP3" s="3">
        <v>146.045089632821</v>
      </c>
      <c r="CQ3" s="3">
        <v>142.718087133554</v>
      </c>
      <c r="CR3" s="3">
        <v>151.407911713685</v>
      </c>
      <c r="CS3" s="3">
        <v>170.560187025405</v>
      </c>
      <c r="CT3" s="3">
        <v>167.291147119435</v>
      </c>
      <c r="CU3" s="3">
        <v>167.175331153071</v>
      </c>
      <c r="CV3" s="3">
        <v>162.605389420451</v>
      </c>
      <c r="CW3" s="3">
        <v>164.665605590578</v>
      </c>
      <c r="CX3" s="3">
        <v>146.342727618045</v>
      </c>
      <c r="CY3" s="3">
        <v>137.995651750363</v>
      </c>
      <c r="CZ3" s="3">
        <v>147.053833780983</v>
      </c>
      <c r="DA3" s="3">
        <v>164.87147597682</v>
      </c>
      <c r="DB3" s="3">
        <v>151.298898814065</v>
      </c>
      <c r="DC3" s="3">
        <v>142.818253283348</v>
      </c>
      <c r="DD3" s="3">
        <v>144.397043291259</v>
      </c>
      <c r="DE3" s="3">
        <v>136.866912708722</v>
      </c>
      <c r="DF3" s="3">
        <v>134.042915310334</v>
      </c>
      <c r="DG3" s="3">
        <v>149.173756651465</v>
      </c>
      <c r="DH3" s="3">
        <v>153.333770256345</v>
      </c>
      <c r="DI3" s="3">
        <v>163.276117509529</v>
      </c>
      <c r="DJ3" s="3">
        <v>171.172287400566</v>
      </c>
      <c r="DK3" s="3">
        <v>182.596793357969</v>
      </c>
      <c r="DL3" s="3">
        <v>191.01080972352</v>
      </c>
      <c r="DM3" s="3">
        <v>180.04220267383</v>
      </c>
      <c r="DN3" s="3">
        <v>176.198034322317</v>
      </c>
      <c r="DO3" s="3">
        <v>173.269262476999</v>
      </c>
      <c r="DP3" s="3">
        <v>184.597456801469</v>
      </c>
      <c r="DQ3" s="3">
        <v>193.312206049297</v>
      </c>
      <c r="DR3" s="3">
        <v>186.745837280593</v>
      </c>
      <c r="DS3" s="3">
        <v>183.984456961957</v>
      </c>
      <c r="DT3" s="3">
        <v>172.119954244192</v>
      </c>
      <c r="DU3" s="3">
        <v>169.021372230982</v>
      </c>
      <c r="DV3" s="3">
        <v>185.861522345675</v>
      </c>
      <c r="DW3" s="3">
        <v>205.664358556652</v>
      </c>
      <c r="DX3" s="3">
        <v>224.091967146106</v>
      </c>
      <c r="DY3" s="3">
        <v>220.875664995774</v>
      </c>
      <c r="DZ3" s="3">
        <v>223.497858066435</v>
      </c>
      <c r="EA3" s="3">
        <v>229.853202599076</v>
      </c>
      <c r="EB3" s="3">
        <v>227.205242241799</v>
      </c>
      <c r="EC3" s="3">
        <v>248.827142987932</v>
      </c>
      <c r="ED3" s="3">
        <v>234.288332621256</v>
      </c>
    </row>
    <row r="4">
      <c r="A4" s="3" t="s">
        <v>3</v>
      </c>
      <c r="B4" s="3">
        <v>31.7960494200088</v>
      </c>
      <c r="C4" s="3">
        <v>31.9317170781886</v>
      </c>
      <c r="D4" s="3">
        <v>33.1816882940174</v>
      </c>
      <c r="E4" s="3">
        <v>32.1404871483131</v>
      </c>
      <c r="F4" s="3">
        <v>34.0925373545633</v>
      </c>
      <c r="G4" s="3">
        <v>35.1689959379362</v>
      </c>
      <c r="H4" s="3">
        <v>35.5144244971168</v>
      </c>
      <c r="I4" s="3">
        <v>35.1154990001113</v>
      </c>
      <c r="J4" s="3">
        <v>37.4016165839593</v>
      </c>
      <c r="K4" s="3">
        <v>37.4636353334375</v>
      </c>
      <c r="L4" s="3">
        <v>42.5048601598916</v>
      </c>
      <c r="M4" s="3">
        <v>44.1368860307497</v>
      </c>
      <c r="N4" s="3">
        <v>42.1718020350641</v>
      </c>
      <c r="O4" s="3">
        <v>38.9276468935297</v>
      </c>
      <c r="P4" s="3">
        <v>38.6132042469576</v>
      </c>
      <c r="Q4" s="3">
        <v>41.161168465851</v>
      </c>
      <c r="R4" s="3">
        <v>43.556215949113</v>
      </c>
      <c r="S4" s="3">
        <v>45.2981215852532</v>
      </c>
      <c r="T4" s="3">
        <v>46.442418714376</v>
      </c>
      <c r="U4" s="3">
        <v>45.0755599465196</v>
      </c>
      <c r="V4" s="3">
        <v>39.3127222602594</v>
      </c>
      <c r="W4" s="3">
        <v>36.7912796119811</v>
      </c>
      <c r="X4" s="3">
        <v>41.5221634526418</v>
      </c>
      <c r="Y4" s="3">
        <v>38.6934272288947</v>
      </c>
      <c r="Z4" s="3">
        <v>38.3852198539167</v>
      </c>
      <c r="AA4" s="3">
        <v>37.2084955091359</v>
      </c>
      <c r="AB4" s="3">
        <v>38.4971771296242</v>
      </c>
      <c r="AC4" s="3">
        <v>41.0617254853639</v>
      </c>
      <c r="AD4" s="3">
        <v>42.5000009446122</v>
      </c>
      <c r="AE4" s="3">
        <v>42.1859881056796</v>
      </c>
      <c r="AF4" s="3">
        <v>44.3305288553248</v>
      </c>
      <c r="AG4" s="3">
        <v>46.1053895532301</v>
      </c>
      <c r="AH4" s="3">
        <v>44.4772212282658</v>
      </c>
      <c r="AI4" s="3">
        <v>43.0201951479482</v>
      </c>
      <c r="AJ4" s="3">
        <v>42.3163236791138</v>
      </c>
      <c r="AK4" s="3">
        <v>43.2461490954399</v>
      </c>
      <c r="AL4" s="3">
        <v>43.7595459042497</v>
      </c>
      <c r="AM4" s="3">
        <v>43.4182627954409</v>
      </c>
      <c r="AN4" s="3">
        <v>46.1504662008987</v>
      </c>
      <c r="AO4" s="3">
        <v>46.2470880852963</v>
      </c>
      <c r="AP4" s="3">
        <v>47.4181264539535</v>
      </c>
      <c r="AQ4" s="3">
        <v>50.4411869231036</v>
      </c>
      <c r="AR4" s="3">
        <v>52.2635318154935</v>
      </c>
      <c r="AS4" s="3">
        <v>51.6597776194511</v>
      </c>
      <c r="AT4" s="3">
        <v>61.3464695445138</v>
      </c>
      <c r="AU4" s="3">
        <v>66.7145300415114</v>
      </c>
      <c r="AV4" s="3">
        <v>68.6442676747359</v>
      </c>
      <c r="AW4" s="3">
        <v>70.558933625115</v>
      </c>
      <c r="AX4" s="3">
        <v>76.8846159823559</v>
      </c>
      <c r="AY4" s="3">
        <v>84.170622126074</v>
      </c>
      <c r="AZ4" s="3">
        <v>80.7976197497165</v>
      </c>
      <c r="BA4" s="3">
        <v>68.7367730104023</v>
      </c>
      <c r="BB4" s="3">
        <v>76.1797603257492</v>
      </c>
      <c r="BC4" s="3">
        <v>71.981524286501</v>
      </c>
      <c r="BD4" s="3">
        <v>69.8755920437075</v>
      </c>
      <c r="BE4" s="3">
        <v>72.280452591616</v>
      </c>
      <c r="BF4" s="3">
        <v>70.309118457915</v>
      </c>
      <c r="BG4" s="3">
        <v>67.0344586196385</v>
      </c>
      <c r="BH4" s="3">
        <v>65.8746101817588</v>
      </c>
      <c r="BI4" s="3">
        <v>66.4741975456719</v>
      </c>
      <c r="BJ4" s="3">
        <v>65.5033704361494</v>
      </c>
      <c r="BK4" s="3">
        <v>61.1821882448425</v>
      </c>
      <c r="BL4" s="3">
        <v>61.0029819635581</v>
      </c>
      <c r="BM4" s="3">
        <v>62.4370616378884</v>
      </c>
      <c r="BN4" s="3">
        <v>61.1035247467288</v>
      </c>
      <c r="BO4" s="3">
        <v>59.0755371596338</v>
      </c>
      <c r="BP4" s="3">
        <v>54.7625707691692</v>
      </c>
      <c r="BQ4" s="3">
        <v>51.7075822938773</v>
      </c>
      <c r="BR4" s="3">
        <v>55.530748218433</v>
      </c>
      <c r="BS4" s="3">
        <v>60.1377235227065</v>
      </c>
      <c r="BT4" s="3">
        <v>68.625263016902</v>
      </c>
      <c r="BU4" s="3">
        <v>70.6192195850727</v>
      </c>
      <c r="BV4" s="3">
        <v>70.2305500127521</v>
      </c>
      <c r="BW4" s="3">
        <v>73.5866310704381</v>
      </c>
      <c r="BX4" s="3">
        <v>63.501454438564</v>
      </c>
      <c r="BY4" s="3">
        <v>65.6638950551991</v>
      </c>
      <c r="BZ4" s="3">
        <v>72.9218341176665</v>
      </c>
      <c r="CA4" s="3">
        <v>77.9721906489195</v>
      </c>
      <c r="CB4" s="3">
        <v>81.4419874340308</v>
      </c>
      <c r="CC4" s="3">
        <v>78.685618867296</v>
      </c>
      <c r="CD4" s="3">
        <v>74.7200150205339</v>
      </c>
      <c r="CE4" s="3">
        <v>71.6034297520897</v>
      </c>
      <c r="CF4" s="3">
        <v>82.7218267373451</v>
      </c>
      <c r="CG4" s="3">
        <v>88.6465268458421</v>
      </c>
      <c r="CH4" s="3">
        <v>92.1337735702167</v>
      </c>
      <c r="CI4" s="3">
        <v>90.438635197868</v>
      </c>
      <c r="CJ4" s="3">
        <v>90.824901702029</v>
      </c>
      <c r="CK4" s="3">
        <v>93.4663384978124</v>
      </c>
      <c r="CL4" s="3">
        <v>99.7686166165819</v>
      </c>
      <c r="CM4" s="3">
        <v>98.2733506947661</v>
      </c>
      <c r="CN4" s="3">
        <v>101.652152423818</v>
      </c>
      <c r="CO4" s="3">
        <v>102.569581352203</v>
      </c>
      <c r="CP4" s="3">
        <v>94.7793432094249</v>
      </c>
      <c r="CQ4" s="3">
        <v>96.1109547664012</v>
      </c>
      <c r="CR4" s="3">
        <v>103.215171804403</v>
      </c>
      <c r="CS4" s="3">
        <v>112.695516992584</v>
      </c>
      <c r="CT4" s="3">
        <v>120.157000249901</v>
      </c>
      <c r="CU4" s="3">
        <v>127.825694239164</v>
      </c>
      <c r="CV4" s="3">
        <v>138.544387974521</v>
      </c>
      <c r="CW4" s="3">
        <v>144.773083867245</v>
      </c>
      <c r="CX4" s="3">
        <v>136.251248855092</v>
      </c>
      <c r="CY4" s="3">
        <v>131.651776206573</v>
      </c>
      <c r="CZ4" s="3">
        <v>136.585822290226</v>
      </c>
      <c r="DA4" s="3">
        <v>127.223966008288</v>
      </c>
      <c r="DB4" s="3">
        <v>128.030501857688</v>
      </c>
      <c r="DC4" s="3">
        <v>131.597446855806</v>
      </c>
      <c r="DD4" s="3">
        <v>139.998329746781</v>
      </c>
      <c r="DE4" s="3">
        <v>149.879312849805</v>
      </c>
      <c r="DF4" s="3">
        <v>142.198514344521</v>
      </c>
      <c r="DG4" s="3">
        <v>138.746974117303</v>
      </c>
      <c r="DH4" s="3">
        <v>143.449595136344</v>
      </c>
      <c r="DI4" s="3">
        <v>149.592127131496</v>
      </c>
      <c r="DJ4" s="3">
        <v>135.720766699035</v>
      </c>
      <c r="DK4" s="3">
        <v>127.40753325568</v>
      </c>
      <c r="DL4" s="3">
        <v>131.234531746163</v>
      </c>
      <c r="DM4" s="3">
        <v>141.428164436893</v>
      </c>
      <c r="DN4" s="3">
        <v>143.081275832923</v>
      </c>
      <c r="DO4" s="3">
        <v>139.529418541493</v>
      </c>
      <c r="DP4" s="3">
        <v>133.514737362018</v>
      </c>
      <c r="DQ4" s="3">
        <v>144.504364114522</v>
      </c>
      <c r="DR4" s="3">
        <v>156.817498899974</v>
      </c>
      <c r="DS4" s="3">
        <v>168.526721194141</v>
      </c>
      <c r="DT4" s="3">
        <v>172.908118173774</v>
      </c>
      <c r="DU4" s="3">
        <v>163.177126202806</v>
      </c>
      <c r="DV4" s="3">
        <v>156.803971454526</v>
      </c>
      <c r="DW4" s="3">
        <v>163.982466515713</v>
      </c>
      <c r="DX4" s="3">
        <v>169.365985633442</v>
      </c>
      <c r="DY4" s="3">
        <v>189.483909752505</v>
      </c>
      <c r="DZ4" s="3">
        <v>191.219619753236</v>
      </c>
      <c r="EA4" s="3">
        <v>190.216764701136</v>
      </c>
      <c r="EB4" s="3">
        <v>180.137521504002</v>
      </c>
      <c r="EC4" s="3">
        <v>174.539303000137</v>
      </c>
      <c r="ED4" s="3">
        <v>174.349135174097</v>
      </c>
    </row>
    <row r="5">
      <c r="A5" s="3" t="s">
        <v>4</v>
      </c>
      <c r="B5" s="3">
        <v>30.8827212797047</v>
      </c>
      <c r="C5" s="3">
        <v>30.8144719871873</v>
      </c>
      <c r="D5" s="3">
        <v>31.7300904567466</v>
      </c>
      <c r="E5" s="3">
        <v>31.0562783952774</v>
      </c>
      <c r="F5" s="3">
        <v>31.9419872809555</v>
      </c>
      <c r="G5" s="3">
        <v>32.7387855833446</v>
      </c>
      <c r="H5" s="3">
        <v>34.3320891181276</v>
      </c>
      <c r="I5" s="3">
        <v>34.4785430213174</v>
      </c>
      <c r="J5" s="3">
        <v>34.9232786073768</v>
      </c>
      <c r="K5" s="3">
        <v>34.2843346822044</v>
      </c>
      <c r="L5" s="3">
        <v>36.0870233328734</v>
      </c>
      <c r="M5" s="3">
        <v>37.0805778960006</v>
      </c>
      <c r="N5" s="3">
        <v>36.7704198953851</v>
      </c>
      <c r="O5" s="3">
        <v>38.0824497469466</v>
      </c>
      <c r="P5" s="3">
        <v>38.8312688557137</v>
      </c>
      <c r="Q5" s="3">
        <v>38.9064710178072</v>
      </c>
      <c r="R5" s="3">
        <v>39.8762135229657</v>
      </c>
      <c r="S5" s="3">
        <v>40.7191713445794</v>
      </c>
      <c r="T5" s="3">
        <v>41.7955836092221</v>
      </c>
      <c r="U5" s="3">
        <v>40.5380357524022</v>
      </c>
      <c r="V5" s="3">
        <v>35.7495287406528</v>
      </c>
      <c r="W5" s="3">
        <v>35.3436683615081</v>
      </c>
      <c r="X5" s="3">
        <v>37.9562742351322</v>
      </c>
      <c r="Y5" s="3">
        <v>37.8423570968472</v>
      </c>
      <c r="Z5" s="3">
        <v>34.1990247645737</v>
      </c>
      <c r="AA5" s="3">
        <v>32.146957115506</v>
      </c>
      <c r="AB5" s="3">
        <v>33.8833578375091</v>
      </c>
      <c r="AC5" s="3">
        <v>36.3590058496483</v>
      </c>
      <c r="AD5" s="3">
        <v>32.4670777336338</v>
      </c>
      <c r="AE5" s="3">
        <v>32.6265105516991</v>
      </c>
      <c r="AF5" s="3">
        <v>36.049846531614</v>
      </c>
      <c r="AG5" s="3">
        <v>37.944709875636</v>
      </c>
      <c r="AH5" s="3">
        <v>35.7056105071863</v>
      </c>
      <c r="AI5" s="3">
        <v>35.3521592768646</v>
      </c>
      <c r="AJ5" s="3">
        <v>33.9467518236685</v>
      </c>
      <c r="AK5" s="3">
        <v>33.130081140742</v>
      </c>
      <c r="AL5" s="3">
        <v>34.9992619960697</v>
      </c>
      <c r="AM5" s="3">
        <v>37.8531864035829</v>
      </c>
      <c r="AN5" s="3">
        <v>39.0261845145477</v>
      </c>
      <c r="AO5" s="3">
        <v>38.0108753841786</v>
      </c>
      <c r="AP5" s="3">
        <v>38.3712897427317</v>
      </c>
      <c r="AQ5" s="3">
        <v>41.6706649953363</v>
      </c>
      <c r="AR5" s="3">
        <v>43.1096036944763</v>
      </c>
      <c r="AS5" s="3">
        <v>43.2025764325594</v>
      </c>
      <c r="AT5" s="3">
        <v>45.63172389422</v>
      </c>
      <c r="AU5" s="3">
        <v>48.3233519909488</v>
      </c>
      <c r="AV5" s="3">
        <v>48.7238792082419</v>
      </c>
      <c r="AW5" s="3">
        <v>49.2716233229081</v>
      </c>
      <c r="AX5" s="3">
        <v>53.0202446056204</v>
      </c>
      <c r="AY5" s="3">
        <v>52.4205224489309</v>
      </c>
      <c r="AZ5" s="3">
        <v>54.3877407682882</v>
      </c>
      <c r="BA5" s="3">
        <v>52.3732597874269</v>
      </c>
      <c r="BB5" s="3">
        <v>53.8049825539273</v>
      </c>
      <c r="BC5" s="3">
        <v>55.4133786983862</v>
      </c>
      <c r="BD5" s="3">
        <v>56.4074135486659</v>
      </c>
      <c r="BE5" s="3">
        <v>58.1920859281296</v>
      </c>
      <c r="BF5" s="3">
        <v>61.3646662428259</v>
      </c>
      <c r="BG5" s="3">
        <v>62.4443752411016</v>
      </c>
      <c r="BH5" s="3">
        <v>63.4406240198245</v>
      </c>
      <c r="BI5" s="3">
        <v>63.2591405044307</v>
      </c>
      <c r="BJ5" s="3">
        <v>62.7118595001382</v>
      </c>
      <c r="BK5" s="3">
        <v>67.205093960677</v>
      </c>
      <c r="BL5" s="3">
        <v>70.8746015108754</v>
      </c>
      <c r="BM5" s="3">
        <v>70.2141320695074</v>
      </c>
      <c r="BN5" s="3">
        <v>69.3295033250842</v>
      </c>
      <c r="BO5" s="3">
        <v>74.1463799352719</v>
      </c>
      <c r="BP5" s="3">
        <v>78.2964407886896</v>
      </c>
      <c r="BQ5" s="3">
        <v>77.0151490333254</v>
      </c>
      <c r="BR5" s="3">
        <v>76.1564367736054</v>
      </c>
      <c r="BS5" s="3">
        <v>74.1231169701396</v>
      </c>
      <c r="BT5" s="3">
        <v>76.6089944861278</v>
      </c>
      <c r="BU5" s="3">
        <v>78.4766253212385</v>
      </c>
      <c r="BV5" s="3">
        <v>80.2851210104678</v>
      </c>
      <c r="BW5" s="3">
        <v>79.4277642700841</v>
      </c>
      <c r="BX5" s="3">
        <v>69.8766624059412</v>
      </c>
      <c r="BY5" s="3">
        <v>81.8103565279004</v>
      </c>
      <c r="BZ5" s="3">
        <v>84.2927998251099</v>
      </c>
      <c r="CA5" s="3">
        <v>83.0740966046953</v>
      </c>
      <c r="CB5" s="3">
        <v>89.1466344923001</v>
      </c>
      <c r="CC5" s="3">
        <v>94.5867413880484</v>
      </c>
      <c r="CD5" s="3">
        <v>97.2579909507742</v>
      </c>
      <c r="CE5" s="3">
        <v>99.8780487030198</v>
      </c>
      <c r="CF5" s="3">
        <v>102.452231765875</v>
      </c>
      <c r="CG5" s="3">
        <v>99.8350952788928</v>
      </c>
      <c r="CH5" s="3">
        <v>104.467855013512</v>
      </c>
      <c r="CI5" s="3">
        <v>114.964597916861</v>
      </c>
      <c r="CJ5" s="3">
        <v>110.613012825652</v>
      </c>
      <c r="CK5" s="3">
        <v>113.28515317278</v>
      </c>
      <c r="CL5" s="3">
        <v>109.90854367191</v>
      </c>
      <c r="CM5" s="3">
        <v>103.29432972087</v>
      </c>
      <c r="CN5" s="3">
        <v>111.153071678788</v>
      </c>
      <c r="CO5" s="3">
        <v>116.060450130474</v>
      </c>
      <c r="CP5" s="3">
        <v>117.743176093746</v>
      </c>
      <c r="CQ5" s="3">
        <v>113.410899381013</v>
      </c>
      <c r="CR5" s="3">
        <v>119.837450045152</v>
      </c>
      <c r="CS5" s="3">
        <v>127.266608966033</v>
      </c>
      <c r="CT5" s="3">
        <v>122.013839004466</v>
      </c>
      <c r="CU5" s="3">
        <v>117.315867107805</v>
      </c>
      <c r="CV5" s="3">
        <v>112.465480979186</v>
      </c>
      <c r="CW5" s="3">
        <v>112.881545080596</v>
      </c>
      <c r="CX5" s="3">
        <v>106.29437499727</v>
      </c>
      <c r="CY5" s="3">
        <v>103.736840236175</v>
      </c>
      <c r="CZ5" s="3">
        <v>103.252776538797</v>
      </c>
      <c r="DA5" s="3">
        <v>102.927297493098</v>
      </c>
      <c r="DB5" s="3">
        <v>97.958422202648</v>
      </c>
      <c r="DC5" s="3">
        <v>95.4905011907974</v>
      </c>
      <c r="DD5" s="3">
        <v>98.0474876908567</v>
      </c>
      <c r="DE5" s="3">
        <v>103.112551436734</v>
      </c>
      <c r="DF5" s="3">
        <v>107.213872983999</v>
      </c>
      <c r="DG5" s="3">
        <v>102.802117934869</v>
      </c>
      <c r="DH5" s="3">
        <v>95.190581681092</v>
      </c>
      <c r="DI5" s="3">
        <v>102.486081976351</v>
      </c>
      <c r="DJ5" s="3">
        <v>104.583133397566</v>
      </c>
      <c r="DK5" s="3">
        <v>101.241559807058</v>
      </c>
      <c r="DL5" s="3">
        <v>105.976259761093</v>
      </c>
      <c r="DM5" s="3">
        <v>102.37725720812</v>
      </c>
      <c r="DN5" s="3">
        <v>97.3055549938214</v>
      </c>
      <c r="DO5" s="3">
        <v>92.0927263607598</v>
      </c>
      <c r="DP5" s="3">
        <v>96.0465830469253</v>
      </c>
      <c r="DQ5" s="3">
        <v>104.417593393129</v>
      </c>
      <c r="DR5" s="3">
        <v>110.233161490281</v>
      </c>
      <c r="DS5" s="3">
        <v>112.691445087059</v>
      </c>
      <c r="DT5" s="3">
        <v>113.769719820516</v>
      </c>
      <c r="DU5" s="3">
        <v>107.203948315199</v>
      </c>
      <c r="DV5" s="3">
        <v>102.702356697258</v>
      </c>
      <c r="DW5" s="3">
        <v>103.052487553545</v>
      </c>
      <c r="DX5" s="3">
        <v>102.346356920198</v>
      </c>
      <c r="DY5" s="3">
        <v>109.693084472653</v>
      </c>
      <c r="DZ5" s="3">
        <v>113.725410866927</v>
      </c>
      <c r="EA5" s="3">
        <v>114.536073215642</v>
      </c>
      <c r="EB5" s="3">
        <v>116.608823682207</v>
      </c>
      <c r="EC5" s="3">
        <v>113.830982868266</v>
      </c>
      <c r="ED5" s="3">
        <v>116.708555571555</v>
      </c>
    </row>
    <row r="6">
      <c r="A6" s="3" t="s">
        <v>5</v>
      </c>
      <c r="B6" s="3">
        <v>67.9520652302949</v>
      </c>
      <c r="C6" s="3">
        <v>67.3008548284684</v>
      </c>
      <c r="D6" s="3">
        <v>68.3267188972185</v>
      </c>
      <c r="E6" s="3">
        <v>65.6498958066642</v>
      </c>
      <c r="F6" s="3">
        <v>66.3217460282667</v>
      </c>
      <c r="G6" s="3">
        <v>69.1092855928231</v>
      </c>
      <c r="H6" s="3">
        <v>67.1721557378742</v>
      </c>
      <c r="I6" s="3">
        <v>66.6168675452498</v>
      </c>
      <c r="J6" s="3">
        <v>67.334762137053</v>
      </c>
      <c r="K6" s="3">
        <v>66.0456483959487</v>
      </c>
      <c r="L6" s="3">
        <v>71.0095908850749</v>
      </c>
      <c r="M6" s="3">
        <v>73.8232278119854</v>
      </c>
      <c r="N6" s="3">
        <v>74.7525969873118</v>
      </c>
      <c r="O6" s="3">
        <v>75.3638285828584</v>
      </c>
      <c r="P6" s="3">
        <v>76.7862550435006</v>
      </c>
      <c r="Q6" s="3">
        <v>80.3852623546987</v>
      </c>
      <c r="R6" s="3">
        <v>82.0684919486364</v>
      </c>
      <c r="S6" s="3">
        <v>83.0057350255005</v>
      </c>
      <c r="T6" s="3">
        <v>85.8692085811935</v>
      </c>
      <c r="U6" s="3">
        <v>86.2598922617141</v>
      </c>
      <c r="V6" s="3">
        <v>82.7641438943226</v>
      </c>
      <c r="W6" s="3">
        <v>89.704363746192</v>
      </c>
      <c r="X6" s="3">
        <v>92.145741128702</v>
      </c>
      <c r="Y6" s="3">
        <v>91.7768623303327</v>
      </c>
      <c r="Z6" s="3">
        <v>87.3668819332056</v>
      </c>
      <c r="AA6" s="3">
        <v>85.8258368621056</v>
      </c>
      <c r="AB6" s="3">
        <v>92.8054422482954</v>
      </c>
      <c r="AC6" s="3">
        <v>99.6899770169114</v>
      </c>
      <c r="AD6" s="3">
        <v>101.607495853902</v>
      </c>
      <c r="AE6" s="3">
        <v>102.339610591078</v>
      </c>
      <c r="AF6" s="3">
        <v>99.8984801531234</v>
      </c>
      <c r="AG6" s="3">
        <v>99.4373930713425</v>
      </c>
      <c r="AH6" s="3">
        <v>99.2596957639616</v>
      </c>
      <c r="AI6" s="3">
        <v>102.896068797762</v>
      </c>
      <c r="AJ6" s="3">
        <v>104.783621407582</v>
      </c>
      <c r="AK6" s="3">
        <v>106.295268113528</v>
      </c>
      <c r="AL6" s="3">
        <v>102.302017795498</v>
      </c>
      <c r="AM6" s="3">
        <v>104.736566240792</v>
      </c>
      <c r="AN6" s="3">
        <v>108.76160630449</v>
      </c>
      <c r="AO6" s="3">
        <v>104.734595677938</v>
      </c>
      <c r="AP6" s="3">
        <v>108.605597003204</v>
      </c>
      <c r="AQ6" s="3">
        <v>111.924737404237</v>
      </c>
      <c r="AR6" s="3">
        <v>112.911003567607</v>
      </c>
      <c r="AS6" s="3">
        <v>115.295338035513</v>
      </c>
      <c r="AT6" s="3">
        <v>120.645161148155</v>
      </c>
      <c r="AU6" s="3">
        <v>124.229112692436</v>
      </c>
      <c r="AV6" s="3">
        <v>131.042573692054</v>
      </c>
      <c r="AW6" s="3">
        <v>136.370933134238</v>
      </c>
      <c r="AX6" s="3">
        <v>143.55723673798</v>
      </c>
      <c r="AY6" s="3">
        <v>142.879236704254</v>
      </c>
      <c r="AZ6" s="3">
        <v>141.979698834677</v>
      </c>
      <c r="BA6" s="3">
        <v>137.096453320731</v>
      </c>
      <c r="BB6" s="3">
        <v>140.369238523235</v>
      </c>
      <c r="BC6" s="3">
        <v>146.350319440812</v>
      </c>
      <c r="BD6" s="3">
        <v>150.356771710515</v>
      </c>
      <c r="BE6" s="3">
        <v>148.602566601914</v>
      </c>
      <c r="BF6" s="3">
        <v>155.659152808954</v>
      </c>
      <c r="BG6" s="3">
        <v>147.918842253917</v>
      </c>
      <c r="BH6" s="3">
        <v>147.547235516968</v>
      </c>
      <c r="BI6" s="3">
        <v>138.899356306564</v>
      </c>
      <c r="BJ6" s="3">
        <v>134.858958048895</v>
      </c>
      <c r="BK6" s="3">
        <v>145.157553154032</v>
      </c>
      <c r="BL6" s="3">
        <v>152.03970720698</v>
      </c>
      <c r="BM6" s="3">
        <v>164.772730343955</v>
      </c>
      <c r="BN6" s="3">
        <v>163.588782785894</v>
      </c>
      <c r="BO6" s="3">
        <v>169.613306364727</v>
      </c>
      <c r="BP6" s="3">
        <v>178.795924693011</v>
      </c>
      <c r="BQ6" s="3">
        <v>178.641589093169</v>
      </c>
      <c r="BR6" s="3">
        <v>179.748512122059</v>
      </c>
      <c r="BS6" s="3">
        <v>172.155867804111</v>
      </c>
      <c r="BT6" s="3">
        <v>180.372125415861</v>
      </c>
      <c r="BU6" s="3">
        <v>190.848298331502</v>
      </c>
      <c r="BV6" s="3">
        <v>193.729844386878</v>
      </c>
      <c r="BW6" s="3">
        <v>193.673836769118</v>
      </c>
      <c r="BX6" s="3">
        <v>153.54845857929</v>
      </c>
      <c r="BY6" s="3">
        <v>160.255895764333</v>
      </c>
      <c r="BZ6" s="3">
        <v>176.965528923128</v>
      </c>
      <c r="CA6" s="3">
        <v>193.112508820337</v>
      </c>
      <c r="CB6" s="3">
        <v>206.838381251827</v>
      </c>
      <c r="CC6" s="3">
        <v>219.660740453914</v>
      </c>
      <c r="CD6" s="3">
        <v>219.528633973122</v>
      </c>
      <c r="CE6" s="3">
        <v>212.374082315981</v>
      </c>
      <c r="CF6" s="3">
        <v>226.553467549205</v>
      </c>
      <c r="CG6" s="3">
        <v>239.787054152549</v>
      </c>
      <c r="CH6" s="3">
        <v>242.251265266211</v>
      </c>
      <c r="CI6" s="3">
        <v>241.109097810108</v>
      </c>
      <c r="CJ6" s="3">
        <v>249.672552071286</v>
      </c>
      <c r="CK6" s="3">
        <v>272.154172190825</v>
      </c>
      <c r="CL6" s="3">
        <v>272.161377314654</v>
      </c>
      <c r="CM6" s="3">
        <v>271.967730332037</v>
      </c>
      <c r="CN6" s="3">
        <v>297.122415624364</v>
      </c>
      <c r="CO6" s="3">
        <v>310.804556184289</v>
      </c>
      <c r="CP6" s="3">
        <v>321.435512969571</v>
      </c>
      <c r="CQ6" s="3">
        <v>323.690368233635</v>
      </c>
      <c r="CR6" s="3">
        <v>349.067944279978</v>
      </c>
      <c r="CS6" s="3">
        <v>370.22800288385</v>
      </c>
      <c r="CT6" s="3">
        <v>345.65923161463</v>
      </c>
      <c r="CU6" s="3">
        <v>319.975667616525</v>
      </c>
      <c r="CV6" s="3">
        <v>307.126465024641</v>
      </c>
      <c r="CW6" s="3">
        <v>311.473999733035</v>
      </c>
      <c r="CX6" s="3">
        <v>278.132485763007</v>
      </c>
      <c r="CY6" s="3">
        <v>277.543713738822</v>
      </c>
      <c r="CZ6" s="3">
        <v>270.859457424585</v>
      </c>
      <c r="DA6" s="3">
        <v>298.043702547725</v>
      </c>
      <c r="DB6" s="3">
        <v>264.281625099775</v>
      </c>
      <c r="DC6" s="3">
        <v>258.509508050636</v>
      </c>
      <c r="DD6" s="3">
        <v>274.232694700686</v>
      </c>
      <c r="DE6" s="3">
        <v>270.449812458427</v>
      </c>
      <c r="DF6" s="3">
        <v>267.612507709427</v>
      </c>
      <c r="DG6" s="3">
        <v>272.022293926961</v>
      </c>
      <c r="DH6" s="3">
        <v>256.414082709082</v>
      </c>
      <c r="DI6" s="3">
        <v>272.86811843172</v>
      </c>
      <c r="DJ6" s="3">
        <v>274.947857797992</v>
      </c>
      <c r="DK6" s="3">
        <v>301.493775813956</v>
      </c>
      <c r="DL6" s="3">
        <v>307.323555520049</v>
      </c>
      <c r="DM6" s="3">
        <v>307.378636985808</v>
      </c>
      <c r="DN6" s="3">
        <v>310.914910276287</v>
      </c>
      <c r="DO6" s="3">
        <v>297.758897795505</v>
      </c>
      <c r="DP6" s="3">
        <v>317.170400690088</v>
      </c>
      <c r="DQ6" s="3">
        <v>337.336669019196</v>
      </c>
      <c r="DR6" s="3">
        <v>350.855201947797</v>
      </c>
      <c r="DS6" s="3">
        <v>365.925355086366</v>
      </c>
      <c r="DT6" s="3">
        <v>363.226018838547</v>
      </c>
      <c r="DU6" s="3">
        <v>318.067831633236</v>
      </c>
      <c r="DV6" s="3">
        <v>300.711379751422</v>
      </c>
      <c r="DW6" s="3">
        <v>291.848779080147</v>
      </c>
      <c r="DX6" s="3">
        <v>314.84268839958</v>
      </c>
      <c r="DY6" s="3">
        <v>325.361103839501</v>
      </c>
      <c r="DZ6" s="3">
        <v>342.650776638249</v>
      </c>
      <c r="EA6" s="3">
        <v>362.846854374342</v>
      </c>
      <c r="EB6" s="3">
        <v>356.993249511719</v>
      </c>
      <c r="EC6" s="3">
        <v>359.265473865327</v>
      </c>
      <c r="ED6" s="3">
        <v>357.083335876465</v>
      </c>
    </row>
    <row r="7">
      <c r="A7" s="3" t="s">
        <v>6</v>
      </c>
      <c r="B7" s="3">
        <v>59.5888094220842</v>
      </c>
      <c r="C7" s="3">
        <v>65.4507898029528</v>
      </c>
      <c r="D7" s="3">
        <v>67.333809080578</v>
      </c>
      <c r="E7" s="3">
        <v>62.7107145218622</v>
      </c>
      <c r="F7" s="3">
        <v>61.8521431514195</v>
      </c>
      <c r="G7" s="3">
        <v>68.9454761686779</v>
      </c>
      <c r="H7" s="3">
        <v>72.2099999514493</v>
      </c>
      <c r="I7" s="3">
        <v>70.2061911083403</v>
      </c>
      <c r="J7" s="3">
        <v>70.129761832101</v>
      </c>
      <c r="K7" s="3">
        <v>65.9213042051896</v>
      </c>
      <c r="L7" s="3">
        <v>71.3910524468673</v>
      </c>
      <c r="M7" s="3">
        <v>73.4170448996804</v>
      </c>
      <c r="N7" s="3">
        <v>71.6087493896484</v>
      </c>
      <c r="O7" s="3">
        <v>75.260000128495</v>
      </c>
      <c r="P7" s="3">
        <v>76.5854549407959</v>
      </c>
      <c r="Q7" s="3">
        <v>75.586190359933</v>
      </c>
      <c r="R7" s="3">
        <v>77.9130002975464</v>
      </c>
      <c r="S7" s="3">
        <v>80.2272730740634</v>
      </c>
      <c r="T7" s="3">
        <v>81.1011359474876</v>
      </c>
      <c r="U7" s="3">
        <v>81.8330957321894</v>
      </c>
      <c r="V7" s="3">
        <v>80.281189873105</v>
      </c>
      <c r="W7" s="3">
        <v>85.7929547049782</v>
      </c>
      <c r="X7" s="3">
        <v>90.8569995880127</v>
      </c>
      <c r="Y7" s="3">
        <v>92.8040910200639</v>
      </c>
      <c r="Z7" s="3">
        <v>88.7926310489052</v>
      </c>
      <c r="AA7" s="3">
        <v>81.9730001449585</v>
      </c>
      <c r="AB7" s="3">
        <v>89.2295454198664</v>
      </c>
      <c r="AC7" s="3">
        <v>94.862857455299</v>
      </c>
      <c r="AD7" s="3">
        <v>96.3090476989746</v>
      </c>
      <c r="AE7" s="3">
        <v>96.6254546425559</v>
      </c>
      <c r="AF7" s="3">
        <v>97.0877502441406</v>
      </c>
      <c r="AG7" s="3">
        <v>99.969782124395</v>
      </c>
      <c r="AH7" s="3">
        <v>103.593809581938</v>
      </c>
      <c r="AI7" s="3">
        <v>108.470237913586</v>
      </c>
      <c r="AJ7" s="3">
        <v>105.444047473726</v>
      </c>
      <c r="AK7" s="3">
        <v>103.982619149344</v>
      </c>
      <c r="AL7" s="3">
        <v>109.452999687195</v>
      </c>
      <c r="AM7" s="3">
        <v>117.097368541517</v>
      </c>
      <c r="AN7" s="3">
        <v>124.027391516644</v>
      </c>
      <c r="AO7" s="3">
        <v>130.932369031404</v>
      </c>
      <c r="AP7" s="3">
        <v>137.385681499134</v>
      </c>
      <c r="AQ7" s="3">
        <v>141.683863899925</v>
      </c>
      <c r="AR7" s="3">
        <v>145.645500946045</v>
      </c>
      <c r="AS7" s="3">
        <v>149.496086784031</v>
      </c>
      <c r="AT7" s="3">
        <v>152.390999984741</v>
      </c>
      <c r="AU7" s="3">
        <v>160.067500027743</v>
      </c>
      <c r="AV7" s="3">
        <v>181.830000377837</v>
      </c>
      <c r="AW7" s="3">
        <v>174.763500213623</v>
      </c>
      <c r="AX7" s="3">
        <v>192.061189923968</v>
      </c>
      <c r="AY7" s="3">
        <v>198.715526781584</v>
      </c>
      <c r="AZ7" s="3">
        <v>218.450238182431</v>
      </c>
      <c r="BA7" s="3">
        <v>223.160953340076</v>
      </c>
      <c r="BB7" s="3">
        <v>236.747273185036</v>
      </c>
      <c r="BC7" s="3">
        <v>249.29809533982</v>
      </c>
      <c r="BD7" s="3">
        <v>252.859046572731</v>
      </c>
      <c r="BE7" s="3">
        <v>255.036303312882</v>
      </c>
      <c r="BF7" s="3">
        <v>266.190789473684</v>
      </c>
      <c r="BG7" s="3">
        <v>252.972391543181</v>
      </c>
      <c r="BH7" s="3">
        <v>238.41476222447</v>
      </c>
      <c r="BI7" s="3">
        <v>232.622367858887</v>
      </c>
      <c r="BJ7" s="3">
        <v>237.495000203451</v>
      </c>
      <c r="BK7" s="3">
        <v>257.524211682771</v>
      </c>
      <c r="BL7" s="3">
        <v>261.019999549502</v>
      </c>
      <c r="BM7" s="3">
        <v>273.610001336961</v>
      </c>
      <c r="BN7" s="3">
        <v>277.031592629173</v>
      </c>
      <c r="BO7" s="3">
        <v>282.754248046875</v>
      </c>
      <c r="BP7" s="3">
        <v>306.322957819158</v>
      </c>
      <c r="BQ7" s="3">
        <v>288.689091769132</v>
      </c>
      <c r="BR7" s="3">
        <v>280.347500610352</v>
      </c>
      <c r="BS7" s="3">
        <v>272.061954664147</v>
      </c>
      <c r="BT7" s="3">
        <v>295.280498504639</v>
      </c>
      <c r="BU7" s="3">
        <v>317.094524565197</v>
      </c>
      <c r="BV7" s="3">
        <v>344.475478399368</v>
      </c>
      <c r="BW7" s="3">
        <v>365.324999357525</v>
      </c>
      <c r="BX7" s="3">
        <v>317.781365134499</v>
      </c>
      <c r="BY7" s="3">
        <v>329.689760480608</v>
      </c>
      <c r="BZ7" s="3">
        <v>367.999251556396</v>
      </c>
      <c r="CA7" s="3">
        <v>410.898409756747</v>
      </c>
      <c r="CB7" s="3">
        <v>442.471362720836</v>
      </c>
      <c r="CC7" s="3">
        <v>467.303336007255</v>
      </c>
      <c r="CD7" s="3">
        <v>487.175952003116</v>
      </c>
      <c r="CE7" s="3">
        <v>489.429546702992</v>
      </c>
      <c r="CF7" s="3">
        <v>469.071750640869</v>
      </c>
      <c r="CG7" s="3">
        <v>491.349090576172</v>
      </c>
      <c r="CH7" s="3">
        <v>471.737894961708</v>
      </c>
      <c r="CI7" s="3">
        <v>483.196316367701</v>
      </c>
      <c r="CJ7" s="3">
        <v>451.753262063731</v>
      </c>
      <c r="CK7" s="3">
        <v>508.148574102493</v>
      </c>
      <c r="CL7" s="3">
        <v>490.091249847412</v>
      </c>
      <c r="CM7" s="3">
        <v>544.45454753529</v>
      </c>
      <c r="CN7" s="3">
        <v>608.245954241071</v>
      </c>
      <c r="CO7" s="3">
        <v>639.00204745206</v>
      </c>
      <c r="CP7" s="3">
        <v>640.747860863095</v>
      </c>
      <c r="CQ7" s="3">
        <v>607.97261991955</v>
      </c>
      <c r="CR7" s="3">
        <v>664.128808884394</v>
      </c>
      <c r="CS7" s="3">
        <v>604.84477372603</v>
      </c>
      <c r="CT7" s="3">
        <v>519.437249755859</v>
      </c>
      <c r="CU7" s="3">
        <v>485.273420635023</v>
      </c>
      <c r="CV7" s="3">
        <v>445.347824760105</v>
      </c>
      <c r="CW7" s="3">
        <v>430.337249755859</v>
      </c>
      <c r="CX7" s="3">
        <v>401.250476655506</v>
      </c>
      <c r="CY7" s="3">
        <v>391.395714169457</v>
      </c>
      <c r="CZ7" s="3">
        <v>386.330249023437</v>
      </c>
      <c r="DA7" s="3">
        <v>419.258043372113</v>
      </c>
      <c r="DB7" s="3">
        <v>326.456191289993</v>
      </c>
      <c r="DC7" s="3">
        <v>300.357379005069</v>
      </c>
      <c r="DD7" s="3">
        <v>322.740950084868</v>
      </c>
      <c r="DE7" s="3">
        <v>336.058333623977</v>
      </c>
      <c r="DF7" s="3">
        <v>348.769003295898</v>
      </c>
      <c r="DG7" s="3">
        <v>363.33894830001</v>
      </c>
      <c r="DH7" s="3">
        <v>353.619345623514</v>
      </c>
      <c r="DI7" s="3">
        <v>376.535789891293</v>
      </c>
      <c r="DJ7" s="3">
        <v>363.788635947488</v>
      </c>
      <c r="DK7" s="3">
        <v>466.572617303758</v>
      </c>
      <c r="DL7" s="3">
        <v>511.259997558594</v>
      </c>
      <c r="DM7" s="3">
        <v>524.956519748854</v>
      </c>
      <c r="DN7" s="3">
        <v>536.30425415039</v>
      </c>
      <c r="DO7" s="3">
        <v>534.339543429288</v>
      </c>
      <c r="DP7" s="3">
        <v>594.409047444662</v>
      </c>
      <c r="DQ7" s="3">
        <v>603.202249145508</v>
      </c>
      <c r="DR7" s="3">
        <v>596.6895257859</v>
      </c>
      <c r="DS7" s="3">
        <v>587.030749511719</v>
      </c>
      <c r="DT7" s="3">
        <v>535.212247467041</v>
      </c>
      <c r="DU7" s="3">
        <v>480.719089854847</v>
      </c>
      <c r="DV7" s="3">
        <v>479.373637112704</v>
      </c>
      <c r="DW7" s="3">
        <v>494.867630807977</v>
      </c>
      <c r="DX7" s="3">
        <v>556.508407592773</v>
      </c>
      <c r="DY7" s="3">
        <v>546.126361500133</v>
      </c>
      <c r="DZ7" s="3">
        <v>542.755502319336</v>
      </c>
      <c r="EA7" s="3">
        <v>495.864347374958</v>
      </c>
      <c r="EB7" s="3">
        <v>506.124500274658</v>
      </c>
      <c r="EC7" s="3">
        <v>484.290951683408</v>
      </c>
      <c r="ED7" s="3">
        <v>428.338055928548</v>
      </c>
    </row>
    <row r="8">
      <c r="A8" s="3" t="s">
        <v>7</v>
      </c>
      <c r="B8" s="3">
        <v>38.8922758517902</v>
      </c>
      <c r="C8" s="3">
        <v>39.4719558544055</v>
      </c>
      <c r="D8" s="3">
        <v>41.2620371354289</v>
      </c>
      <c r="E8" s="3">
        <v>42.0453477213713</v>
      </c>
      <c r="F8" s="3">
        <v>41.0851239971749</v>
      </c>
      <c r="G8" s="3">
        <v>43.4214150223814</v>
      </c>
      <c r="H8" s="3">
        <v>42.455542115748</v>
      </c>
      <c r="I8" s="3">
        <v>40.6997290218585</v>
      </c>
      <c r="J8" s="3">
        <v>40.1619052584487</v>
      </c>
      <c r="K8" s="3">
        <v>37.2957648227046</v>
      </c>
      <c r="L8" s="3">
        <v>41.0719090183726</v>
      </c>
      <c r="M8" s="3">
        <v>45.5618259125994</v>
      </c>
      <c r="N8" s="3">
        <v>43.8887947669128</v>
      </c>
      <c r="O8" s="3">
        <v>46.0190718072842</v>
      </c>
      <c r="P8" s="3">
        <v>48.2810354509761</v>
      </c>
      <c r="Q8" s="3">
        <v>51.7038637787579</v>
      </c>
      <c r="R8" s="3">
        <v>52.5208344886303</v>
      </c>
      <c r="S8" s="3">
        <v>55.0453847667083</v>
      </c>
      <c r="T8" s="3">
        <v>50.4208196465646</v>
      </c>
      <c r="U8" s="3">
        <v>47.2224189728282</v>
      </c>
      <c r="V8" s="3">
        <v>46.2669001408969</v>
      </c>
      <c r="W8" s="3">
        <v>49.1874570383974</v>
      </c>
      <c r="X8" s="3">
        <v>49.6818328678225</v>
      </c>
      <c r="Y8" s="3">
        <v>47.887190422066</v>
      </c>
      <c r="Z8" s="3">
        <v>42.8332407103673</v>
      </c>
      <c r="AA8" s="3">
        <v>42.9187432872434</v>
      </c>
      <c r="AB8" s="3">
        <v>47.8269698343383</v>
      </c>
      <c r="AC8" s="3">
        <v>49.3917870502546</v>
      </c>
      <c r="AD8" s="3">
        <v>47.4025857607627</v>
      </c>
      <c r="AE8" s="3">
        <v>48.0568675827367</v>
      </c>
      <c r="AF8" s="3">
        <v>50.5704524743974</v>
      </c>
      <c r="AG8" s="3">
        <v>54.0354413652988</v>
      </c>
      <c r="AH8" s="3">
        <v>53.2227067852968</v>
      </c>
      <c r="AI8" s="3">
        <v>53.8919011456936</v>
      </c>
      <c r="AJ8" s="3">
        <v>57.9733042399008</v>
      </c>
      <c r="AK8" s="3">
        <v>62.4036418910365</v>
      </c>
      <c r="AL8" s="3">
        <v>62.7182887243558</v>
      </c>
      <c r="AM8" s="3">
        <v>67.8829575197137</v>
      </c>
      <c r="AN8" s="3">
        <v>71.318884099035</v>
      </c>
      <c r="AO8" s="3">
        <v>67.8466591031116</v>
      </c>
      <c r="AP8" s="3">
        <v>68.6567570990895</v>
      </c>
      <c r="AQ8" s="3">
        <v>69.5686928460087</v>
      </c>
      <c r="AR8" s="3">
        <v>68.9277819843816</v>
      </c>
      <c r="AS8" s="3">
        <v>68.6201396065063</v>
      </c>
      <c r="AT8" s="3">
        <v>72.7997975948894</v>
      </c>
      <c r="AU8" s="3">
        <v>77.3896819409964</v>
      </c>
      <c r="AV8" s="3">
        <v>78.4482214262298</v>
      </c>
      <c r="AW8" s="3">
        <v>76.1586405762811</v>
      </c>
      <c r="AX8" s="3">
        <v>81.5598320586904</v>
      </c>
      <c r="AY8" s="3">
        <v>76.8183540593643</v>
      </c>
      <c r="AZ8" s="3">
        <v>81.1089230850579</v>
      </c>
      <c r="BA8" s="3">
        <v>79.564436207444</v>
      </c>
      <c r="BB8" s="3">
        <v>81.8688950494404</v>
      </c>
      <c r="BC8" s="3">
        <v>88.3492491222404</v>
      </c>
      <c r="BD8" s="3">
        <v>86.0941259743965</v>
      </c>
      <c r="BE8" s="3">
        <v>85.698427020864</v>
      </c>
      <c r="BF8" s="3">
        <v>83.3832383098503</v>
      </c>
      <c r="BG8" s="3">
        <v>75.4277129368438</v>
      </c>
      <c r="BH8" s="3">
        <v>78.425846575126</v>
      </c>
      <c r="BI8" s="3">
        <v>77.6869888284049</v>
      </c>
      <c r="BJ8" s="3">
        <v>80.07378215502</v>
      </c>
      <c r="BK8" s="3">
        <v>92.840836753038</v>
      </c>
      <c r="BL8" s="3">
        <v>96.6557382374188</v>
      </c>
      <c r="BM8" s="3">
        <v>101.267011393675</v>
      </c>
      <c r="BN8" s="3">
        <v>94.8514838754839</v>
      </c>
      <c r="BO8" s="3">
        <v>96.4316302977902</v>
      </c>
      <c r="BP8" s="3">
        <v>105.507699019985</v>
      </c>
      <c r="BQ8" s="3">
        <v>99.204827224448</v>
      </c>
      <c r="BR8" s="3">
        <v>103.084505108003</v>
      </c>
      <c r="BS8" s="3">
        <v>99.4724622026662</v>
      </c>
      <c r="BT8" s="3">
        <v>101.864131193466</v>
      </c>
      <c r="BU8" s="3">
        <v>106.607332336608</v>
      </c>
      <c r="BV8" s="3">
        <v>107.524444652504</v>
      </c>
      <c r="BW8" s="3">
        <v>106.045732948866</v>
      </c>
      <c r="BX8" s="3">
        <v>87.58934021951</v>
      </c>
      <c r="BY8" s="3">
        <v>91.6778898727965</v>
      </c>
      <c r="BZ8" s="3">
        <v>99.427176038129</v>
      </c>
      <c r="CA8" s="3">
        <v>111.227520229318</v>
      </c>
      <c r="CB8" s="3">
        <v>108.892276485331</v>
      </c>
      <c r="CC8" s="3">
        <v>108.671007499687</v>
      </c>
      <c r="CD8" s="3">
        <v>107.147399696775</v>
      </c>
      <c r="CE8" s="3">
        <v>112.311087997523</v>
      </c>
      <c r="CF8" s="3">
        <v>123.837801382009</v>
      </c>
      <c r="CG8" s="3">
        <v>133.416629630293</v>
      </c>
      <c r="CH8" s="3">
        <v>144.05291713336</v>
      </c>
      <c r="CI8" s="3">
        <v>145.031371817615</v>
      </c>
      <c r="CJ8" s="3">
        <v>141.686676642763</v>
      </c>
      <c r="CK8" s="3">
        <v>148.7107209614</v>
      </c>
      <c r="CL8" s="3">
        <v>144.794460580694</v>
      </c>
      <c r="CM8" s="3">
        <v>156.071241412472</v>
      </c>
      <c r="CN8" s="3">
        <v>154.970943503798</v>
      </c>
      <c r="CO8" s="3">
        <v>158.34714191879</v>
      </c>
      <c r="CP8" s="3">
        <v>160.290593978601</v>
      </c>
      <c r="CQ8" s="3">
        <v>161.50039394234</v>
      </c>
      <c r="CR8" s="3">
        <v>172.590058349446</v>
      </c>
      <c r="CS8" s="3">
        <v>168.179735961883</v>
      </c>
      <c r="CT8" s="3">
        <v>157.88462113711</v>
      </c>
      <c r="CU8" s="3">
        <v>153.036685958756</v>
      </c>
      <c r="CV8" s="3">
        <v>150.799985005335</v>
      </c>
      <c r="CW8" s="3">
        <v>151.016593498362</v>
      </c>
      <c r="CX8" s="3">
        <v>151.954593007764</v>
      </c>
      <c r="CY8" s="3">
        <v>147.486967695754</v>
      </c>
      <c r="CZ8" s="3">
        <v>148.858658293838</v>
      </c>
      <c r="DA8" s="3">
        <v>161.957188150101</v>
      </c>
      <c r="DB8" s="3">
        <v>141.842908446788</v>
      </c>
      <c r="DC8" s="3">
        <v>137.773799234215</v>
      </c>
      <c r="DD8" s="3">
        <v>151.48251448652</v>
      </c>
      <c r="DE8" s="3">
        <v>161.146757781396</v>
      </c>
      <c r="DF8" s="3">
        <v>161.331785427946</v>
      </c>
      <c r="DG8" s="3">
        <v>176.697549058092</v>
      </c>
      <c r="DH8" s="3">
        <v>180.679144511176</v>
      </c>
      <c r="DI8" s="3">
        <v>181.918156679479</v>
      </c>
      <c r="DJ8" s="3">
        <v>176.453329770407</v>
      </c>
      <c r="DK8" s="3">
        <v>180.813050744538</v>
      </c>
      <c r="DL8" s="3">
        <v>188.15574920671</v>
      </c>
      <c r="DM8" s="3">
        <v>178.079594441374</v>
      </c>
      <c r="DN8" s="3">
        <v>173.611761901144</v>
      </c>
      <c r="DO8" s="3">
        <v>165.320218406252</v>
      </c>
      <c r="DP8" s="3">
        <v>171.802145250457</v>
      </c>
      <c r="DQ8" s="3">
        <v>189.091074946404</v>
      </c>
      <c r="DR8" s="3">
        <v>188.610712388207</v>
      </c>
      <c r="DS8" s="3">
        <v>187.570128688897</v>
      </c>
      <c r="DT8" s="3">
        <v>191.853700348278</v>
      </c>
      <c r="DU8" s="3">
        <v>192.429418446231</v>
      </c>
      <c r="DV8" s="3">
        <v>212.679758022642</v>
      </c>
      <c r="DW8" s="3">
        <v>230.327638950362</v>
      </c>
      <c r="DX8" s="3">
        <v>230.413206334794</v>
      </c>
      <c r="DY8" s="3">
        <v>217.869724368129</v>
      </c>
      <c r="DZ8" s="3">
        <v>223.840223228081</v>
      </c>
      <c r="EA8" s="3">
        <v>227.985107707898</v>
      </c>
      <c r="EB8" s="3">
        <v>217.108229478742</v>
      </c>
      <c r="EC8" s="3">
        <v>215.482241665668</v>
      </c>
      <c r="ED8" s="3">
        <v>216.711110009087</v>
      </c>
    </row>
    <row r="9">
      <c r="A9" s="3" t="s">
        <v>8</v>
      </c>
      <c r="B9" s="3">
        <v>30.5740502747327</v>
      </c>
      <c r="C9" s="3">
        <v>29.5495949787141</v>
      </c>
      <c r="D9" s="3">
        <v>31.2814713182525</v>
      </c>
      <c r="E9" s="3">
        <v>32.6870714957985</v>
      </c>
      <c r="F9" s="3">
        <v>32.634351230781</v>
      </c>
      <c r="G9" s="3">
        <v>33.134037096531</v>
      </c>
      <c r="H9" s="3">
        <v>35.1262551948342</v>
      </c>
      <c r="I9" s="3">
        <v>36.7200166441367</v>
      </c>
      <c r="J9" s="3">
        <v>38.0406438963704</v>
      </c>
      <c r="K9" s="3">
        <v>34.9139391916585</v>
      </c>
      <c r="L9" s="3">
        <v>38.4878559188845</v>
      </c>
      <c r="M9" s="3">
        <v>39.1988622083462</v>
      </c>
      <c r="N9" s="3">
        <v>36.4686913570361</v>
      </c>
      <c r="O9" s="3">
        <v>36.0547552153135</v>
      </c>
      <c r="P9" s="3">
        <v>35.3638909604862</v>
      </c>
      <c r="Q9" s="3">
        <v>36.4487644900554</v>
      </c>
      <c r="R9" s="3">
        <v>39.2900873530412</v>
      </c>
      <c r="S9" s="3">
        <v>39.070788003143</v>
      </c>
      <c r="T9" s="3">
        <v>36.3818957218265</v>
      </c>
      <c r="U9" s="3">
        <v>35.2759517775567</v>
      </c>
      <c r="V9" s="3">
        <v>32.8789705849379</v>
      </c>
      <c r="W9" s="3">
        <v>34.5054720813662</v>
      </c>
      <c r="X9" s="3">
        <v>30.2021669624664</v>
      </c>
      <c r="Y9" s="3">
        <v>27.5518071097197</v>
      </c>
      <c r="Z9" s="3">
        <v>25.9919765195803</v>
      </c>
      <c r="AA9" s="3">
        <v>26.0603062745264</v>
      </c>
      <c r="AB9" s="3">
        <v>28.5915375378438</v>
      </c>
      <c r="AC9" s="3">
        <v>29.222192381644</v>
      </c>
      <c r="AD9" s="3">
        <v>30.8246187613728</v>
      </c>
      <c r="AE9" s="3">
        <v>33.2093393910293</v>
      </c>
      <c r="AF9" s="3">
        <v>34.0307756264465</v>
      </c>
      <c r="AG9" s="3">
        <v>34.4045890107011</v>
      </c>
      <c r="AH9" s="3">
        <v>33.607890416034</v>
      </c>
      <c r="AI9" s="3">
        <v>33.6782144827124</v>
      </c>
      <c r="AJ9" s="3">
        <v>35.332721194458</v>
      </c>
      <c r="AK9" s="3">
        <v>36.1902094648532</v>
      </c>
      <c r="AL9" s="3">
        <v>35.5654874183151</v>
      </c>
      <c r="AM9" s="3">
        <v>35.3752850570993</v>
      </c>
      <c r="AN9" s="3">
        <v>36.2424704398042</v>
      </c>
      <c r="AO9" s="3">
        <v>36.1642833815422</v>
      </c>
      <c r="AP9" s="3">
        <v>33.9967495486618</v>
      </c>
      <c r="AQ9" s="3">
        <v>33.7020334304014</v>
      </c>
      <c r="AR9" s="3">
        <v>33.4198705404748</v>
      </c>
      <c r="AS9" s="3">
        <v>34.0451690552115</v>
      </c>
      <c r="AT9" s="3">
        <v>35.0115724695201</v>
      </c>
      <c r="AU9" s="3">
        <v>35.0893189001523</v>
      </c>
      <c r="AV9" s="3">
        <v>32.3202046882166</v>
      </c>
      <c r="AW9" s="3">
        <v>33.32157403667</v>
      </c>
      <c r="AX9" s="3">
        <v>33.8601442499869</v>
      </c>
      <c r="AY9" s="3">
        <v>34.5460969760952</v>
      </c>
      <c r="AZ9" s="3">
        <v>35.518476518439</v>
      </c>
      <c r="BA9" s="3">
        <v>37.100714741097</v>
      </c>
      <c r="BB9" s="3">
        <v>36.823756943485</v>
      </c>
      <c r="BC9" s="3">
        <v>37.8591995202716</v>
      </c>
      <c r="BD9" s="3">
        <v>39.351938399395</v>
      </c>
      <c r="BE9" s="3">
        <v>41.8786725462526</v>
      </c>
      <c r="BF9" s="3">
        <v>41.7699651999814</v>
      </c>
      <c r="BG9" s="3">
        <v>41.3468160603947</v>
      </c>
      <c r="BH9" s="3">
        <v>39.4254408340125</v>
      </c>
      <c r="BI9" s="3">
        <v>36.5913812447956</v>
      </c>
      <c r="BJ9" s="3">
        <v>36.4295668801909</v>
      </c>
      <c r="BK9" s="3">
        <v>36.0054936942852</v>
      </c>
      <c r="BL9" s="3">
        <v>36.2922743764552</v>
      </c>
      <c r="BM9" s="3">
        <v>36.4678875094879</v>
      </c>
      <c r="BN9" s="3">
        <v>35.119308231586</v>
      </c>
      <c r="BO9" s="3">
        <v>34.6886490748587</v>
      </c>
      <c r="BP9" s="3">
        <v>35.3333003209788</v>
      </c>
      <c r="BQ9" s="3">
        <v>32.7182645716646</v>
      </c>
      <c r="BR9" s="3">
        <v>35.0271260432585</v>
      </c>
      <c r="BS9" s="3">
        <v>34.8983867236527</v>
      </c>
      <c r="BT9" s="3">
        <v>37.3496875919826</v>
      </c>
      <c r="BU9" s="3">
        <v>39.2863843740171</v>
      </c>
      <c r="BV9" s="3">
        <v>39.2151939315984</v>
      </c>
      <c r="BW9" s="3">
        <v>38.507619921218</v>
      </c>
      <c r="BX9" s="3">
        <v>30.5009622201048</v>
      </c>
      <c r="BY9" s="3">
        <v>31.8216335722825</v>
      </c>
      <c r="BZ9" s="3">
        <v>31.5813084170973</v>
      </c>
      <c r="CA9" s="3">
        <v>35.8685067344947</v>
      </c>
      <c r="CB9" s="3">
        <v>36.2805942273123</v>
      </c>
      <c r="CC9" s="3">
        <v>39.3923775416833</v>
      </c>
      <c r="CD9" s="3">
        <v>41.6084052851764</v>
      </c>
      <c r="CE9" s="3">
        <v>44.2251254751695</v>
      </c>
      <c r="CF9" s="3">
        <v>44.376375167358</v>
      </c>
      <c r="CG9" s="3">
        <v>44.8893316867571</v>
      </c>
      <c r="CH9" s="3">
        <v>46.9655375557719</v>
      </c>
      <c r="CI9" s="3">
        <v>49.7363130569586</v>
      </c>
      <c r="CJ9" s="3">
        <v>52.2013235092299</v>
      </c>
      <c r="CK9" s="3">
        <v>54.0541211277529</v>
      </c>
      <c r="CL9" s="3">
        <v>60.7590469015958</v>
      </c>
      <c r="CM9" s="3">
        <v>59.1339733731994</v>
      </c>
      <c r="CN9" s="3">
        <v>54.0681505546011</v>
      </c>
      <c r="CO9" s="3">
        <v>55.3834644295193</v>
      </c>
      <c r="CP9" s="3">
        <v>55.6980652775112</v>
      </c>
      <c r="CQ9" s="3">
        <v>58.760532612715</v>
      </c>
      <c r="CR9" s="3">
        <v>60.1775441577207</v>
      </c>
      <c r="CS9" s="3">
        <v>59.8947999983112</v>
      </c>
      <c r="CT9" s="3">
        <v>65.249665447449</v>
      </c>
      <c r="CU9" s="3">
        <v>71.0475990081064</v>
      </c>
      <c r="CV9" s="3">
        <v>79.2492756311973</v>
      </c>
      <c r="CW9" s="3">
        <v>87.3767207411999</v>
      </c>
      <c r="CX9" s="3">
        <v>81.4161402465922</v>
      </c>
      <c r="CY9" s="3">
        <v>76.5667347181011</v>
      </c>
      <c r="CZ9" s="3">
        <v>69.8535107005676</v>
      </c>
      <c r="DA9" s="3">
        <v>80.4242916361821</v>
      </c>
      <c r="DB9" s="3">
        <v>80.4001848682991</v>
      </c>
      <c r="DC9" s="3">
        <v>82.8265701956108</v>
      </c>
      <c r="DD9" s="3">
        <v>90.1429270897297</v>
      </c>
      <c r="DE9" s="3">
        <v>87.7301634654244</v>
      </c>
      <c r="DF9" s="3">
        <v>81.023290015254</v>
      </c>
      <c r="DG9" s="3">
        <v>77.5051663994944</v>
      </c>
      <c r="DH9" s="3">
        <v>74.187449310691</v>
      </c>
      <c r="DI9" s="3">
        <v>75.9420494873318</v>
      </c>
      <c r="DJ9" s="3">
        <v>70.7039262408913</v>
      </c>
      <c r="DK9" s="3">
        <v>69.8942123758748</v>
      </c>
      <c r="DL9" s="3">
        <v>77.3424189030048</v>
      </c>
      <c r="DM9" s="3">
        <v>79.708568621544</v>
      </c>
      <c r="DN9" s="3">
        <v>75.265877262142</v>
      </c>
      <c r="DO9" s="3">
        <v>69.9966516308238</v>
      </c>
      <c r="DP9" s="3">
        <v>70.4474154703122</v>
      </c>
      <c r="DQ9" s="3">
        <v>70.9526926950493</v>
      </c>
      <c r="DR9" s="3">
        <v>61.7569940557618</v>
      </c>
      <c r="DS9" s="3">
        <v>52.1137929581972</v>
      </c>
      <c r="DT9" s="3">
        <v>56.8404074213776</v>
      </c>
      <c r="DU9" s="3">
        <v>60.3518959092254</v>
      </c>
      <c r="DV9" s="3">
        <v>59.6357501705312</v>
      </c>
      <c r="DW9" s="3">
        <v>59.8671628170462</v>
      </c>
      <c r="DX9" s="3">
        <v>62.0991575778572</v>
      </c>
      <c r="DY9" s="3">
        <v>58.4790747161363</v>
      </c>
      <c r="DZ9" s="3">
        <v>59.6806865802951</v>
      </c>
      <c r="EA9" s="3">
        <v>56.9051005803123</v>
      </c>
      <c r="EB9" s="3">
        <v>52.6863763993011</v>
      </c>
      <c r="EC9" s="3">
        <v>51.5383333478655</v>
      </c>
      <c r="ED9" s="3">
        <v>50.7988886303372</v>
      </c>
    </row>
    <row r="10">
      <c r="A10" s="3" t="s">
        <v>9</v>
      </c>
      <c r="B10" s="3">
        <v>54.7013257812118</v>
      </c>
      <c r="C10" s="3">
        <v>52.4089191612551</v>
      </c>
      <c r="D10" s="3">
        <v>53.8113176604097</v>
      </c>
      <c r="E10" s="3">
        <v>52.8057932654441</v>
      </c>
      <c r="F10" s="3">
        <v>54.2467132031751</v>
      </c>
      <c r="G10" s="3">
        <v>55.0236957739282</v>
      </c>
      <c r="H10" s="3">
        <v>56.5519892242048</v>
      </c>
      <c r="I10" s="3">
        <v>57.5292317882429</v>
      </c>
      <c r="J10" s="3">
        <v>58.4634885703929</v>
      </c>
      <c r="K10" s="3">
        <v>59.585364334565</v>
      </c>
      <c r="L10" s="3">
        <v>67.5960514722209</v>
      </c>
      <c r="M10" s="3">
        <v>68.1678621424545</v>
      </c>
      <c r="N10" s="3">
        <v>67.9259707023098</v>
      </c>
      <c r="O10" s="3">
        <v>70.2284717115775</v>
      </c>
      <c r="P10" s="3">
        <v>69.9185334292831</v>
      </c>
      <c r="Q10" s="3">
        <v>69.1919103732506</v>
      </c>
      <c r="R10" s="3">
        <v>70.1282190201534</v>
      </c>
      <c r="S10" s="3">
        <v>68.1728862649132</v>
      </c>
      <c r="T10" s="3">
        <v>66.0721562976964</v>
      </c>
      <c r="U10" s="3">
        <v>65.5166051021076</v>
      </c>
      <c r="V10" s="3">
        <v>64.1322930827472</v>
      </c>
      <c r="W10" s="3">
        <v>70.4629800089083</v>
      </c>
      <c r="X10" s="3">
        <v>71.0272000914306</v>
      </c>
      <c r="Y10" s="3">
        <v>70.4428537162615</v>
      </c>
      <c r="Z10" s="3">
        <v>65.8221833070441</v>
      </c>
      <c r="AA10" s="3">
        <v>68.7284380389144</v>
      </c>
      <c r="AB10" s="3">
        <v>72.3404968529476</v>
      </c>
      <c r="AC10" s="3">
        <v>74.6026748233256</v>
      </c>
      <c r="AD10" s="3">
        <v>72.1219841529826</v>
      </c>
      <c r="AE10" s="3">
        <v>73.2117668973289</v>
      </c>
      <c r="AF10" s="3">
        <v>78.7491838770554</v>
      </c>
      <c r="AG10" s="3">
        <v>74.7311350764151</v>
      </c>
      <c r="AH10" s="3">
        <v>74.0156774089002</v>
      </c>
      <c r="AI10" s="3">
        <v>73.2756491242798</v>
      </c>
      <c r="AJ10" s="3">
        <v>77.8250073207774</v>
      </c>
      <c r="AK10" s="3">
        <v>84.0608661052389</v>
      </c>
      <c r="AL10" s="3">
        <v>86.7846621790118</v>
      </c>
      <c r="AM10" s="3">
        <v>83.4110816250075</v>
      </c>
      <c r="AN10" s="3">
        <v>88.0253098628743</v>
      </c>
      <c r="AO10" s="3">
        <v>87.1971219075494</v>
      </c>
      <c r="AP10" s="3">
        <v>84.2525903102332</v>
      </c>
      <c r="AQ10" s="3">
        <v>86.8691902258812</v>
      </c>
      <c r="AR10" s="3">
        <v>89.4368703745524</v>
      </c>
      <c r="AS10" s="3">
        <v>92.5552438983148</v>
      </c>
      <c r="AT10" s="3">
        <v>92.4163697181952</v>
      </c>
      <c r="AU10" s="3">
        <v>98.145017606668</v>
      </c>
      <c r="AV10" s="3">
        <v>96.0067217678294</v>
      </c>
      <c r="AW10" s="3">
        <v>100.886334131652</v>
      </c>
      <c r="AX10" s="3">
        <v>103.349615184108</v>
      </c>
      <c r="AY10" s="3">
        <v>99.2567332938038</v>
      </c>
      <c r="AZ10" s="3">
        <v>99.6833343476284</v>
      </c>
      <c r="BA10" s="3">
        <v>101.161078435285</v>
      </c>
      <c r="BB10" s="3">
        <v>110.147391859644</v>
      </c>
      <c r="BC10" s="3">
        <v>118.898885737337</v>
      </c>
      <c r="BD10" s="3">
        <v>118.85138947648</v>
      </c>
      <c r="BE10" s="3">
        <v>122.456483747098</v>
      </c>
      <c r="BF10" s="3">
        <v>129.307808494614</v>
      </c>
      <c r="BG10" s="3">
        <v>126.251785865964</v>
      </c>
      <c r="BH10" s="3">
        <v>126.543853493409</v>
      </c>
      <c r="BI10" s="3">
        <v>118.640629701625</v>
      </c>
      <c r="BJ10" s="3">
        <v>117.180445101658</v>
      </c>
      <c r="BK10" s="3">
        <v>131.001537795883</v>
      </c>
      <c r="BL10" s="3">
        <v>136.219299219912</v>
      </c>
      <c r="BM10" s="3">
        <v>143.73793967797</v>
      </c>
      <c r="BN10" s="3">
        <v>141.799618509812</v>
      </c>
      <c r="BO10" s="3">
        <v>146.868470515584</v>
      </c>
      <c r="BP10" s="3">
        <v>147.627680582928</v>
      </c>
      <c r="BQ10" s="3">
        <v>148.339265044442</v>
      </c>
      <c r="BR10" s="3">
        <v>145.654563446676</v>
      </c>
      <c r="BS10" s="3">
        <v>144.125195418678</v>
      </c>
      <c r="BT10" s="3">
        <v>149.441024932814</v>
      </c>
      <c r="BU10" s="3">
        <v>151.680020741295</v>
      </c>
      <c r="BV10" s="3">
        <v>155.731624680626</v>
      </c>
      <c r="BW10" s="3">
        <v>157.8493058324</v>
      </c>
      <c r="BX10" s="3">
        <v>123.485968302433</v>
      </c>
      <c r="BY10" s="3">
        <v>125.462341035743</v>
      </c>
      <c r="BZ10" s="3">
        <v>127.103015977194</v>
      </c>
      <c r="CA10" s="3">
        <v>136.533341210639</v>
      </c>
      <c r="CB10" s="3">
        <v>132.671818106099</v>
      </c>
      <c r="CC10" s="3">
        <v>126.189203953521</v>
      </c>
      <c r="CD10" s="3">
        <v>124.190715705753</v>
      </c>
      <c r="CE10" s="3">
        <v>135.07235549605</v>
      </c>
      <c r="CF10" s="3">
        <v>156.639015618355</v>
      </c>
      <c r="CG10" s="3">
        <v>160.982801987974</v>
      </c>
      <c r="CH10" s="3">
        <v>152.557894137656</v>
      </c>
      <c r="CI10" s="3">
        <v>155.870556963992</v>
      </c>
      <c r="CJ10" s="3">
        <v>169.469788656649</v>
      </c>
      <c r="CK10" s="3">
        <v>177.09567880887</v>
      </c>
      <c r="CL10" s="3">
        <v>179.656961395321</v>
      </c>
      <c r="CM10" s="3">
        <v>183.424025822835</v>
      </c>
      <c r="CN10" s="3">
        <v>190.071351555779</v>
      </c>
      <c r="CO10" s="3">
        <v>197.212924913522</v>
      </c>
      <c r="CP10" s="3">
        <v>188.02737120614</v>
      </c>
      <c r="CQ10" s="3">
        <v>197.138283795595</v>
      </c>
      <c r="CR10" s="3">
        <v>216.236857738067</v>
      </c>
      <c r="CS10" s="3">
        <v>221.09974267751</v>
      </c>
      <c r="CT10" s="3">
        <v>211.601394728746</v>
      </c>
      <c r="CU10" s="3">
        <v>191.404270529828</v>
      </c>
      <c r="CV10" s="3">
        <v>200.45673445418</v>
      </c>
      <c r="CW10" s="3">
        <v>217.985393801634</v>
      </c>
      <c r="CX10" s="3">
        <v>202.457686351257</v>
      </c>
      <c r="CY10" s="3">
        <v>201.487059418585</v>
      </c>
      <c r="CZ10" s="3">
        <v>206.733462846527</v>
      </c>
      <c r="DA10" s="3">
        <v>238.731846705149</v>
      </c>
      <c r="DB10" s="3">
        <v>223.530884710575</v>
      </c>
      <c r="DC10" s="3">
        <v>222.000764294105</v>
      </c>
      <c r="DD10" s="3">
        <v>239.098336597399</v>
      </c>
      <c r="DE10" s="3">
        <v>241.417505565082</v>
      </c>
      <c r="DF10" s="3">
        <v>225.499753838561</v>
      </c>
      <c r="DG10" s="3">
        <v>215.129023331749</v>
      </c>
      <c r="DH10" s="3">
        <v>209.064082654447</v>
      </c>
      <c r="DI10" s="3">
        <v>207.103246909896</v>
      </c>
      <c r="DJ10" s="3">
        <v>206.274020410721</v>
      </c>
      <c r="DK10" s="3">
        <v>209.813090811167</v>
      </c>
      <c r="DL10" s="3">
        <v>225.63821318315</v>
      </c>
      <c r="DM10" s="3">
        <v>242.723820537046</v>
      </c>
      <c r="DN10" s="3">
        <v>239.167789149907</v>
      </c>
      <c r="DO10" s="3">
        <v>232.914642441486</v>
      </c>
      <c r="DP10" s="3">
        <v>220.473483528732</v>
      </c>
      <c r="DQ10" s="3">
        <v>227.679148618313</v>
      </c>
      <c r="DR10" s="3">
        <v>231.542720390141</v>
      </c>
      <c r="DS10" s="3">
        <v>245.953148305056</v>
      </c>
      <c r="DT10" s="3">
        <v>241.328825187562</v>
      </c>
      <c r="DU10" s="3">
        <v>241.31920398701</v>
      </c>
      <c r="DV10" s="3">
        <v>242.853389227126</v>
      </c>
      <c r="DW10" s="3">
        <v>242.020645395087</v>
      </c>
      <c r="DX10" s="3">
        <v>241.474530815257</v>
      </c>
      <c r="DY10" s="3">
        <v>262.703948004719</v>
      </c>
      <c r="DZ10" s="3">
        <v>274.057598744309</v>
      </c>
      <c r="EA10" s="3">
        <v>286.294394168041</v>
      </c>
      <c r="EB10" s="3">
        <v>300.091326103602</v>
      </c>
      <c r="EC10" s="3">
        <v>297.154346452395</v>
      </c>
      <c r="ED10" s="3">
        <v>293.756944444444</v>
      </c>
    </row>
    <row r="11">
      <c r="A11" s="3" t="s">
        <v>10</v>
      </c>
      <c r="B11" s="3">
        <v>51.2369050525484</v>
      </c>
      <c r="C11" s="3">
        <v>53.1589471917403</v>
      </c>
      <c r="D11" s="3">
        <v>51.3016666230701</v>
      </c>
      <c r="E11" s="3">
        <v>47.6902383168538</v>
      </c>
      <c r="F11" s="3">
        <v>49.5847619374593</v>
      </c>
      <c r="G11" s="3">
        <v>54.7800000508626</v>
      </c>
      <c r="H11" s="3">
        <v>55.8997724706476</v>
      </c>
      <c r="I11" s="3">
        <v>54.0845237913586</v>
      </c>
      <c r="J11" s="3">
        <v>54.4088095710391</v>
      </c>
      <c r="K11" s="3">
        <v>54.4282607202944</v>
      </c>
      <c r="L11" s="3">
        <v>59.6039472881116</v>
      </c>
      <c r="M11" s="3">
        <v>59.8506819118153</v>
      </c>
      <c r="N11" s="3">
        <v>57.3024998664856</v>
      </c>
      <c r="O11" s="3">
        <v>59.2873681720934</v>
      </c>
      <c r="P11" s="3">
        <v>60.8909094550393</v>
      </c>
      <c r="Q11" s="3">
        <v>61.008333387829</v>
      </c>
      <c r="R11" s="3">
        <v>57.0269998550415</v>
      </c>
      <c r="S11" s="3">
        <v>53.712045582858</v>
      </c>
      <c r="T11" s="3">
        <v>51.8452271548184</v>
      </c>
      <c r="U11" s="3">
        <v>52.450238091605</v>
      </c>
      <c r="V11" s="3">
        <v>46.2904761178153</v>
      </c>
      <c r="W11" s="3">
        <v>50.3561363220215</v>
      </c>
      <c r="X11" s="3">
        <v>61.3897499084473</v>
      </c>
      <c r="Y11" s="3">
        <v>62.3720457770608</v>
      </c>
      <c r="Z11" s="3">
        <v>51.9689475611637</v>
      </c>
      <c r="AA11" s="3">
        <v>47.3134999275207</v>
      </c>
      <c r="AB11" s="3">
        <v>56.7234093059193</v>
      </c>
      <c r="AC11" s="3">
        <v>58.5583330790202</v>
      </c>
      <c r="AD11" s="3">
        <v>58.5819043659029</v>
      </c>
      <c r="AE11" s="3">
        <v>56.4831816933372</v>
      </c>
      <c r="AF11" s="3">
        <v>56.9302499771118</v>
      </c>
      <c r="AG11" s="3">
        <v>62.3945654993472</v>
      </c>
      <c r="AH11" s="3">
        <v>69.0588091895694</v>
      </c>
      <c r="AI11" s="3">
        <v>71.1671431405204</v>
      </c>
      <c r="AJ11" s="3">
        <v>73.5757142929804</v>
      </c>
      <c r="AK11" s="3">
        <v>76.1450002761114</v>
      </c>
      <c r="AL11" s="3">
        <v>80.0827503204346</v>
      </c>
      <c r="AM11" s="3">
        <v>84.7800003854852</v>
      </c>
      <c r="AN11" s="3">
        <v>85.6897830133852</v>
      </c>
      <c r="AO11" s="3">
        <v>86.9713160866185</v>
      </c>
      <c r="AP11" s="3">
        <v>100.993636911566</v>
      </c>
      <c r="AQ11" s="3">
        <v>107.291363629428</v>
      </c>
      <c r="AR11" s="3">
        <v>107.468000221252</v>
      </c>
      <c r="AS11" s="3">
        <v>109.924129983653</v>
      </c>
      <c r="AT11" s="3">
        <v>113.390250015259</v>
      </c>
      <c r="AU11" s="3">
        <v>118.525681929155</v>
      </c>
      <c r="AV11" s="3">
        <v>124.322856358119</v>
      </c>
      <c r="AW11" s="3">
        <v>106.3015001297</v>
      </c>
      <c r="AX11" s="3">
        <v>113.70428557623</v>
      </c>
      <c r="AY11" s="3">
        <v>111.880789104261</v>
      </c>
      <c r="AZ11" s="3">
        <v>130.81309563773</v>
      </c>
      <c r="BA11" s="3">
        <v>128.51714306786</v>
      </c>
      <c r="BB11" s="3">
        <v>133.242955467918</v>
      </c>
      <c r="BC11" s="3">
        <v>135.458334241595</v>
      </c>
      <c r="BD11" s="3">
        <v>133.942857651483</v>
      </c>
      <c r="BE11" s="3">
        <v>139.043479090152</v>
      </c>
      <c r="BF11" s="3">
        <v>151.549736826043</v>
      </c>
      <c r="BG11" s="3">
        <v>138.808259549348</v>
      </c>
      <c r="BH11" s="3">
        <v>135.125951312837</v>
      </c>
      <c r="BI11" s="3">
        <v>131.66131712261</v>
      </c>
      <c r="BJ11" s="3">
        <v>136.024524325416</v>
      </c>
      <c r="BK11" s="3">
        <v>157.606840836374</v>
      </c>
      <c r="BL11" s="3">
        <v>155.011190505255</v>
      </c>
      <c r="BM11" s="3">
        <v>170.494285946801</v>
      </c>
      <c r="BN11" s="3">
        <v>169.755225788463</v>
      </c>
      <c r="BO11" s="3">
        <v>163.598749923706</v>
      </c>
      <c r="BP11" s="3">
        <v>169.942500027743</v>
      </c>
      <c r="BQ11" s="3">
        <v>146.34340875799</v>
      </c>
      <c r="BR11" s="3">
        <v>150.024250411987</v>
      </c>
      <c r="BS11" s="3">
        <v>145.70587025518</v>
      </c>
      <c r="BT11" s="3">
        <v>160.467499542236</v>
      </c>
      <c r="BU11" s="3">
        <v>180.758333478655</v>
      </c>
      <c r="BV11" s="3">
        <v>193.045476640974</v>
      </c>
      <c r="BW11" s="3">
        <v>201.333947031122</v>
      </c>
      <c r="BX11" s="3">
        <v>158.477501262318</v>
      </c>
      <c r="BY11" s="3">
        <v>166.782143365769</v>
      </c>
      <c r="BZ11" s="3">
        <v>187.793000411987</v>
      </c>
      <c r="CA11" s="3">
        <v>231.732953851873</v>
      </c>
      <c r="CB11" s="3">
        <v>239.383181832053</v>
      </c>
      <c r="CC11" s="3">
        <v>241.625477382115</v>
      </c>
      <c r="CD11" s="3">
        <v>232.39047568185</v>
      </c>
      <c r="CE11" s="3">
        <v>243.746591394598</v>
      </c>
      <c r="CF11" s="3">
        <v>255.6625</v>
      </c>
      <c r="CG11" s="3">
        <v>290.572044372559</v>
      </c>
      <c r="CH11" s="3">
        <v>303.539735492907</v>
      </c>
      <c r="CI11" s="3">
        <v>297.67868202611</v>
      </c>
      <c r="CJ11" s="3">
        <v>268.835868503736</v>
      </c>
      <c r="CK11" s="3">
        <v>292.71809387207</v>
      </c>
      <c r="CL11" s="3">
        <v>280.658751678467</v>
      </c>
      <c r="CM11" s="3">
        <v>282.171816739169</v>
      </c>
      <c r="CN11" s="3">
        <v>300.789523170108</v>
      </c>
      <c r="CO11" s="3">
        <v>327.695001081987</v>
      </c>
      <c r="CP11" s="3">
        <v>288.799761817569</v>
      </c>
      <c r="CQ11" s="3">
        <v>292.656429472424</v>
      </c>
      <c r="CR11" s="3">
        <v>310.091664995466</v>
      </c>
      <c r="CS11" s="3">
        <v>272.613862817938</v>
      </c>
      <c r="CT11" s="3">
        <v>255.478002166748</v>
      </c>
      <c r="CU11" s="3">
        <v>231.643947400545</v>
      </c>
      <c r="CV11" s="3">
        <v>208.283911995266</v>
      </c>
      <c r="CW11" s="3">
        <v>199.258749771118</v>
      </c>
      <c r="CX11" s="3">
        <v>191.862142653692</v>
      </c>
      <c r="CY11" s="3">
        <v>186.678809756324</v>
      </c>
      <c r="CZ11" s="3">
        <v>185.601500701904</v>
      </c>
      <c r="DA11" s="3">
        <v>220.147825158161</v>
      </c>
      <c r="DB11" s="3">
        <v>197.61523837135</v>
      </c>
      <c r="DC11" s="3">
        <v>200.987380618141</v>
      </c>
      <c r="DD11" s="3">
        <v>207.312619527181</v>
      </c>
      <c r="DE11" s="3">
        <v>193.504761468797</v>
      </c>
      <c r="DF11" s="3">
        <v>198.940250015259</v>
      </c>
      <c r="DG11" s="3">
        <v>217.811052422774</v>
      </c>
      <c r="DH11" s="3">
        <v>201.01673988674</v>
      </c>
      <c r="DI11" s="3">
        <v>196.438684563888</v>
      </c>
      <c r="DJ11" s="3">
        <v>196.454999750311</v>
      </c>
      <c r="DK11" s="3">
        <v>206.955476306734</v>
      </c>
      <c r="DL11" s="3">
        <v>210.534251022339</v>
      </c>
      <c r="DM11" s="3">
        <v>208.003695280656</v>
      </c>
      <c r="DN11" s="3">
        <v>212.260500335693</v>
      </c>
      <c r="DO11" s="3">
        <v>205.924091339111</v>
      </c>
      <c r="DP11" s="3">
        <v>208.57119060698</v>
      </c>
      <c r="DQ11" s="3">
        <v>233.569000244141</v>
      </c>
      <c r="DR11" s="3">
        <v>243.122143336705</v>
      </c>
      <c r="DS11" s="3">
        <v>257.742001342773</v>
      </c>
      <c r="DT11" s="3">
        <v>258.743500518799</v>
      </c>
      <c r="DU11" s="3">
        <v>230.878408605402</v>
      </c>
      <c r="DV11" s="3">
        <v>214.974318417636</v>
      </c>
      <c r="DW11" s="3">
        <v>228.88684122186</v>
      </c>
      <c r="DX11" s="3">
        <v>246.344090548429</v>
      </c>
      <c r="DY11" s="3">
        <v>246.487727078524</v>
      </c>
      <c r="DZ11" s="3">
        <v>263.830498504639</v>
      </c>
      <c r="EA11" s="3">
        <v>281.76347682787</v>
      </c>
      <c r="EB11" s="3">
        <v>303.955001068115</v>
      </c>
      <c r="EC11" s="3">
        <v>300.897856212798</v>
      </c>
      <c r="ED11" s="3">
        <v>294.945555792914</v>
      </c>
    </row>
    <row r="12">
      <c r="A12" s="3" t="s">
        <v>11</v>
      </c>
      <c r="B12" s="3">
        <v>25.6607319725446</v>
      </c>
      <c r="C12" s="3">
        <v>27.4149405469094</v>
      </c>
      <c r="D12" s="3">
        <v>28.8623315253748</v>
      </c>
      <c r="E12" s="3">
        <v>29.1839207717771</v>
      </c>
      <c r="F12" s="3">
        <v>28.187313077358</v>
      </c>
      <c r="G12" s="3">
        <v>28.3296160310529</v>
      </c>
      <c r="H12" s="3">
        <v>28.7606219689533</v>
      </c>
      <c r="I12" s="3">
        <v>27.9373747950495</v>
      </c>
      <c r="J12" s="3">
        <v>28.2263187398731</v>
      </c>
      <c r="K12" s="3">
        <v>29.310348281966</v>
      </c>
      <c r="L12" s="3">
        <v>31.2433236075794</v>
      </c>
      <c r="M12" s="3">
        <v>32.6787833545264</v>
      </c>
      <c r="N12" s="3">
        <v>33.7463059308313</v>
      </c>
      <c r="O12" s="3">
        <v>31.8173595790503</v>
      </c>
      <c r="P12" s="3">
        <v>30.986951974094</v>
      </c>
      <c r="Q12" s="3">
        <v>31.1169469722933</v>
      </c>
      <c r="R12" s="3">
        <v>30.1622180683935</v>
      </c>
      <c r="S12" s="3">
        <v>28.6907726078416</v>
      </c>
      <c r="T12" s="3">
        <v>29.3237721512322</v>
      </c>
      <c r="U12" s="3">
        <v>31.436929587947</v>
      </c>
      <c r="V12" s="3">
        <v>30.2594400669809</v>
      </c>
      <c r="W12" s="3">
        <v>33.0566480824468</v>
      </c>
      <c r="X12" s="3">
        <v>33.084498591341</v>
      </c>
      <c r="Y12" s="3">
        <v>32.975674151599</v>
      </c>
      <c r="Z12" s="3">
        <v>33.215907787946</v>
      </c>
      <c r="AA12" s="3">
        <v>35.4546655232199</v>
      </c>
      <c r="AB12" s="3">
        <v>37.3516271758969</v>
      </c>
      <c r="AC12" s="3">
        <v>37.5154963082293</v>
      </c>
      <c r="AD12" s="3">
        <v>37.0913271688128</v>
      </c>
      <c r="AE12" s="3">
        <v>39.7212889083794</v>
      </c>
      <c r="AF12" s="3">
        <v>41.1415687435659</v>
      </c>
      <c r="AG12" s="3">
        <v>39.6603022788918</v>
      </c>
      <c r="AH12" s="3">
        <v>39.1829528264462</v>
      </c>
      <c r="AI12" s="3">
        <v>38.024016397444</v>
      </c>
      <c r="AJ12" s="3">
        <v>38.7752529450816</v>
      </c>
      <c r="AK12" s="3">
        <v>40.5639492486672</v>
      </c>
      <c r="AL12" s="3">
        <v>41.4635814801497</v>
      </c>
      <c r="AM12" s="3">
        <v>42.2349411050246</v>
      </c>
      <c r="AN12" s="3">
        <v>43.8634147109048</v>
      </c>
      <c r="AO12" s="3">
        <v>44.0148023593418</v>
      </c>
      <c r="AP12" s="3">
        <v>44.1945373870594</v>
      </c>
      <c r="AQ12" s="3">
        <v>45.3994703534273</v>
      </c>
      <c r="AR12" s="3">
        <v>44.4775085675147</v>
      </c>
      <c r="AS12" s="3">
        <v>47.4880019985523</v>
      </c>
      <c r="AT12" s="3">
        <v>48.1166312012691</v>
      </c>
      <c r="AU12" s="3">
        <v>49.0665200196879</v>
      </c>
      <c r="AV12" s="3">
        <v>51.2879885220274</v>
      </c>
      <c r="AW12" s="3">
        <v>49.8097298685351</v>
      </c>
      <c r="AX12" s="3">
        <v>46.3187178815052</v>
      </c>
      <c r="AY12" s="3">
        <v>44.945427241463</v>
      </c>
      <c r="AZ12" s="3">
        <v>45.0520795128219</v>
      </c>
      <c r="BA12" s="3">
        <v>46.9635163537477</v>
      </c>
      <c r="BB12" s="3">
        <v>47.5949111572694</v>
      </c>
      <c r="BC12" s="3">
        <v>48.1532789682528</v>
      </c>
      <c r="BD12" s="3">
        <v>51.0792371641242</v>
      </c>
      <c r="BE12" s="3">
        <v>52.6711999865946</v>
      </c>
      <c r="BF12" s="3">
        <v>53.9585482671822</v>
      </c>
      <c r="BG12" s="3">
        <v>54.4453056941739</v>
      </c>
      <c r="BH12" s="3">
        <v>56.5494870528033</v>
      </c>
      <c r="BI12" s="3">
        <v>57.3581516916562</v>
      </c>
      <c r="BJ12" s="3">
        <v>55.8975556333583</v>
      </c>
      <c r="BK12" s="3">
        <v>59.1231687739531</v>
      </c>
      <c r="BL12" s="3">
        <v>61.5834659136023</v>
      </c>
      <c r="BM12" s="3">
        <v>61.0289298725943</v>
      </c>
      <c r="BN12" s="3">
        <v>62.5887448786236</v>
      </c>
      <c r="BO12" s="3">
        <v>64.8755931967608</v>
      </c>
      <c r="BP12" s="3">
        <v>65.3199878560378</v>
      </c>
      <c r="BQ12" s="3">
        <v>65.1772784189433</v>
      </c>
      <c r="BR12" s="3">
        <v>66.9246643054437</v>
      </c>
      <c r="BS12" s="3">
        <v>66.5378038853071</v>
      </c>
      <c r="BT12" s="3">
        <v>64.7472628738631</v>
      </c>
      <c r="BU12" s="3">
        <v>65.1202837816174</v>
      </c>
      <c r="BV12" s="3">
        <v>68.1359090356619</v>
      </c>
      <c r="BW12" s="3">
        <v>72.9333135908084</v>
      </c>
      <c r="BX12" s="3">
        <v>65.6401979829434</v>
      </c>
      <c r="BY12" s="3">
        <v>64.7879659580496</v>
      </c>
      <c r="BZ12" s="3">
        <v>61.6464186396367</v>
      </c>
      <c r="CA12" s="3">
        <v>63.5212299081577</v>
      </c>
      <c r="CB12" s="3">
        <v>67.3224468695939</v>
      </c>
      <c r="CC12" s="3">
        <v>70.8523427898846</v>
      </c>
      <c r="CD12" s="3">
        <v>68.6120874492508</v>
      </c>
      <c r="CE12" s="3">
        <v>72.146508894123</v>
      </c>
      <c r="CF12" s="3">
        <v>71.9211842349718</v>
      </c>
      <c r="CG12" s="3">
        <v>68.7877502996742</v>
      </c>
      <c r="CH12" s="3">
        <v>66.1589531709348</v>
      </c>
      <c r="CI12" s="3">
        <v>64.6631983860154</v>
      </c>
      <c r="CJ12" s="3">
        <v>68.8652473698433</v>
      </c>
      <c r="CK12" s="3">
        <v>74.3763864441891</v>
      </c>
      <c r="CL12" s="3">
        <v>75.5043009154801</v>
      </c>
      <c r="CM12" s="3">
        <v>75.483761809429</v>
      </c>
      <c r="CN12" s="3">
        <v>74.7374236241549</v>
      </c>
      <c r="CO12" s="3">
        <v>79.0542383806182</v>
      </c>
      <c r="CP12" s="3">
        <v>77.1690405868257</v>
      </c>
      <c r="CQ12" s="3">
        <v>75.4675339009812</v>
      </c>
      <c r="CR12" s="3">
        <v>76.8409826834413</v>
      </c>
      <c r="CS12" s="3">
        <v>79.1603332380272</v>
      </c>
      <c r="CT12" s="3">
        <v>79.9487022316618</v>
      </c>
      <c r="CU12" s="3">
        <v>78.4606742722011</v>
      </c>
      <c r="CV12" s="3">
        <v>81.543102584836</v>
      </c>
      <c r="CW12" s="3">
        <v>88.2873123148697</v>
      </c>
      <c r="CX12" s="3">
        <v>85.9922498788413</v>
      </c>
      <c r="CY12" s="3">
        <v>81.5483477926507</v>
      </c>
      <c r="CZ12" s="3">
        <v>81.5892013949119</v>
      </c>
      <c r="DA12" s="3">
        <v>87.3034765592853</v>
      </c>
      <c r="DB12" s="3">
        <v>84.6182333323637</v>
      </c>
      <c r="DC12" s="3">
        <v>73.5518627626268</v>
      </c>
      <c r="DD12" s="3">
        <v>78.5379561045329</v>
      </c>
      <c r="DE12" s="3">
        <v>82.9714632486255</v>
      </c>
      <c r="DF12" s="3">
        <v>82.3497872689733</v>
      </c>
      <c r="DG12" s="3">
        <v>80.0389941059195</v>
      </c>
      <c r="DH12" s="3">
        <v>78.8334677555066</v>
      </c>
      <c r="DI12" s="3">
        <v>84.2778093622613</v>
      </c>
      <c r="DJ12" s="3">
        <v>80.9817178887812</v>
      </c>
      <c r="DK12" s="3">
        <v>78.1082815954363</v>
      </c>
      <c r="DL12" s="3">
        <v>80.922796446934</v>
      </c>
      <c r="DM12" s="3">
        <v>76.9908031202878</v>
      </c>
      <c r="DN12" s="3">
        <v>75.467724081941</v>
      </c>
      <c r="DO12" s="3">
        <v>72.645655496237</v>
      </c>
      <c r="DP12" s="3">
        <v>74.0925977830099</v>
      </c>
      <c r="DQ12" s="3">
        <v>72.5260224694084</v>
      </c>
      <c r="DR12" s="3">
        <v>68.9911119946596</v>
      </c>
      <c r="DS12" s="3">
        <v>67.3680633021175</v>
      </c>
      <c r="DT12" s="3">
        <v>70.2431903085074</v>
      </c>
      <c r="DU12" s="3">
        <v>71.3368140408351</v>
      </c>
      <c r="DV12" s="3">
        <v>71.9383539474886</v>
      </c>
      <c r="DW12" s="3">
        <v>69.8072114060383</v>
      </c>
      <c r="DX12" s="3">
        <v>73.130340097676</v>
      </c>
      <c r="DY12" s="3">
        <v>80.3482058899878</v>
      </c>
      <c r="DZ12" s="3">
        <v>83.9373567458551</v>
      </c>
      <c r="EA12" s="3">
        <v>86.9608276374123</v>
      </c>
      <c r="EB12" s="3">
        <v>90.2513550294765</v>
      </c>
      <c r="EC12" s="3">
        <v>90.107795101884</v>
      </c>
      <c r="ED12" s="3">
        <v>91.31388897366</v>
      </c>
    </row>
    <row r="13">
      <c r="A13" s="3" t="s">
        <v>12</v>
      </c>
      <c r="B13" s="3">
        <v>31.5911119588064</v>
      </c>
      <c r="C13" s="3">
        <v>33.5102158922689</v>
      </c>
      <c r="D13" s="3">
        <v>33.7240175205464</v>
      </c>
      <c r="E13" s="3">
        <v>35.2644331202269</v>
      </c>
      <c r="F13" s="3">
        <v>35.9656427247189</v>
      </c>
      <c r="G13" s="3">
        <v>37.0544568132898</v>
      </c>
      <c r="H13" s="3">
        <v>37.1597360267167</v>
      </c>
      <c r="I13" s="3">
        <v>35.7713101363007</v>
      </c>
      <c r="J13" s="3">
        <v>36.7386539822819</v>
      </c>
      <c r="K13" s="3">
        <v>38.0101273209804</v>
      </c>
      <c r="L13" s="3">
        <v>40.1884369961361</v>
      </c>
      <c r="M13" s="3">
        <v>41.5694069131065</v>
      </c>
      <c r="N13" s="3">
        <v>43.9284090146331</v>
      </c>
      <c r="O13" s="3">
        <v>41.8710585942401</v>
      </c>
      <c r="P13" s="3">
        <v>39.7351097308815</v>
      </c>
      <c r="Q13" s="3">
        <v>39.9454993264452</v>
      </c>
      <c r="R13" s="3">
        <v>39.6726105533689</v>
      </c>
      <c r="S13" s="3">
        <v>38.4489222555643</v>
      </c>
      <c r="T13" s="3">
        <v>39.4364280731537</v>
      </c>
      <c r="U13" s="3">
        <v>40.6123270586585</v>
      </c>
      <c r="V13" s="3">
        <v>39.2280153332274</v>
      </c>
      <c r="W13" s="3">
        <v>41.4039638793917</v>
      </c>
      <c r="X13" s="3">
        <v>40.4220593171842</v>
      </c>
      <c r="Y13" s="3">
        <v>41.1666924342792</v>
      </c>
      <c r="Z13" s="3">
        <v>42.5207988292133</v>
      </c>
      <c r="AA13" s="3">
        <v>45.4766104799177</v>
      </c>
      <c r="AB13" s="3">
        <v>47.0758647457445</v>
      </c>
      <c r="AC13" s="3">
        <v>47.5994196079607</v>
      </c>
      <c r="AD13" s="3">
        <v>47.6200081995622</v>
      </c>
      <c r="AE13" s="3">
        <v>49.3608701691485</v>
      </c>
      <c r="AF13" s="3">
        <v>51.6979695622948</v>
      </c>
      <c r="AG13" s="3">
        <v>49.8295668039255</v>
      </c>
      <c r="AH13" s="3">
        <v>48.6466254677966</v>
      </c>
      <c r="AI13" s="3">
        <v>46.8238578437082</v>
      </c>
      <c r="AJ13" s="3">
        <v>45.5215180613924</v>
      </c>
      <c r="AK13" s="3">
        <v>46.3848270294397</v>
      </c>
      <c r="AL13" s="3">
        <v>47.4006159433853</v>
      </c>
      <c r="AM13" s="3">
        <v>48.7919300669628</v>
      </c>
      <c r="AN13" s="3">
        <v>50.551937118349</v>
      </c>
      <c r="AO13" s="3">
        <v>51.3872271072083</v>
      </c>
      <c r="AP13" s="3">
        <v>52.5548488353623</v>
      </c>
      <c r="AQ13" s="3">
        <v>55.0087549235885</v>
      </c>
      <c r="AR13" s="3">
        <v>52.9967781044386</v>
      </c>
      <c r="AS13" s="3">
        <v>55.5929325229956</v>
      </c>
      <c r="AT13" s="3">
        <v>55.9495998568027</v>
      </c>
      <c r="AU13" s="3">
        <v>56.249026984451</v>
      </c>
      <c r="AV13" s="3">
        <v>58.9574313582714</v>
      </c>
      <c r="AW13" s="3">
        <v>58.902223054844</v>
      </c>
      <c r="AX13" s="3">
        <v>54.0613248749634</v>
      </c>
      <c r="AY13" s="3">
        <v>51.7822040323687</v>
      </c>
      <c r="AZ13" s="3">
        <v>52.4399562830567</v>
      </c>
      <c r="BA13" s="3">
        <v>53.9683699557088</v>
      </c>
      <c r="BB13" s="3">
        <v>53.251780413326</v>
      </c>
      <c r="BC13" s="3">
        <v>52.5648578721736</v>
      </c>
      <c r="BD13" s="3">
        <v>55.8394055684538</v>
      </c>
      <c r="BE13" s="3">
        <v>56.9950996151342</v>
      </c>
      <c r="BF13" s="3">
        <v>57.5677002934851</v>
      </c>
      <c r="BG13" s="3">
        <v>57.9804106837951</v>
      </c>
      <c r="BH13" s="3">
        <v>61.0175766311372</v>
      </c>
      <c r="BI13" s="3">
        <v>62.7327811249081</v>
      </c>
      <c r="BJ13" s="3">
        <v>60.8443512541829</v>
      </c>
      <c r="BK13" s="3">
        <v>65.0785103584726</v>
      </c>
      <c r="BL13" s="3">
        <v>67.7959647034467</v>
      </c>
      <c r="BM13" s="3">
        <v>68.1613005840852</v>
      </c>
      <c r="BN13" s="3">
        <v>70.2513812454403</v>
      </c>
      <c r="BO13" s="3">
        <v>73.5329835744642</v>
      </c>
      <c r="BP13" s="3">
        <v>73.8969293970072</v>
      </c>
      <c r="BQ13" s="3">
        <v>74.3696549790601</v>
      </c>
      <c r="BR13" s="3">
        <v>76.7278471595666</v>
      </c>
      <c r="BS13" s="3">
        <v>77.3018110087064</v>
      </c>
      <c r="BT13" s="3">
        <v>75.6453836310005</v>
      </c>
      <c r="BU13" s="3">
        <v>77.4507794791587</v>
      </c>
      <c r="BV13" s="3">
        <v>81.5012622844192</v>
      </c>
      <c r="BW13" s="3">
        <v>84.7915031876127</v>
      </c>
      <c r="BX13" s="3">
        <v>72.0368330466472</v>
      </c>
      <c r="BY13" s="3">
        <v>69.1139013673589</v>
      </c>
      <c r="BZ13" s="3">
        <v>67.6573845676997</v>
      </c>
      <c r="CA13" s="3">
        <v>70.1806609047728</v>
      </c>
      <c r="CB13" s="3">
        <v>71.9592748705031</v>
      </c>
      <c r="CC13" s="3">
        <v>70.2025744382117</v>
      </c>
      <c r="CD13" s="3">
        <v>68.147106354868</v>
      </c>
      <c r="CE13" s="3">
        <v>76.5318618692313</v>
      </c>
      <c r="CF13" s="3">
        <v>75.5983183302495</v>
      </c>
      <c r="CG13" s="3">
        <v>71.5199333098926</v>
      </c>
      <c r="CH13" s="3">
        <v>69.3155779294043</v>
      </c>
      <c r="CI13" s="3">
        <v>68.9400358913236</v>
      </c>
      <c r="CJ13" s="3">
        <v>70.9766540307993</v>
      </c>
      <c r="CK13" s="3">
        <v>75.9183241703611</v>
      </c>
      <c r="CL13" s="3">
        <v>75.9070473584697</v>
      </c>
      <c r="CM13" s="3">
        <v>74.0877884197234</v>
      </c>
      <c r="CN13" s="3">
        <v>75.6863167520854</v>
      </c>
      <c r="CO13" s="3">
        <v>78.994508943904</v>
      </c>
      <c r="CP13" s="3">
        <v>76.1479025624274</v>
      </c>
      <c r="CQ13" s="3">
        <v>74.1585276396463</v>
      </c>
      <c r="CR13" s="3">
        <v>74.4679880037177</v>
      </c>
      <c r="CS13" s="3">
        <v>76.2970354907067</v>
      </c>
      <c r="CT13" s="3">
        <v>80.117566889575</v>
      </c>
      <c r="CU13" s="3">
        <v>78.8128610542581</v>
      </c>
      <c r="CV13" s="3">
        <v>85.9835013977876</v>
      </c>
      <c r="CW13" s="3">
        <v>91.5519024576954</v>
      </c>
      <c r="CX13" s="3">
        <v>90.782420731413</v>
      </c>
      <c r="CY13" s="3">
        <v>86.8531276442311</v>
      </c>
      <c r="CZ13" s="3">
        <v>86.1067366965284</v>
      </c>
      <c r="DA13" s="3">
        <v>93.036555445177</v>
      </c>
      <c r="DB13" s="3">
        <v>91.0594580111218</v>
      </c>
      <c r="DC13" s="3">
        <v>78.6724131293645</v>
      </c>
      <c r="DD13" s="3">
        <v>83.8403742372038</v>
      </c>
      <c r="DE13" s="3">
        <v>88.6703020685984</v>
      </c>
      <c r="DF13" s="3">
        <v>87.0578656105291</v>
      </c>
      <c r="DG13" s="3">
        <v>84.6582801507038</v>
      </c>
      <c r="DH13" s="3">
        <v>83.1632470780239</v>
      </c>
      <c r="DI13" s="3">
        <v>86.9662666695617</v>
      </c>
      <c r="DJ13" s="3">
        <v>82.9306292982056</v>
      </c>
      <c r="DK13" s="3">
        <v>78.8493757208084</v>
      </c>
      <c r="DL13" s="3">
        <v>80.880246694404</v>
      </c>
      <c r="DM13" s="3">
        <v>76.1025362916755</v>
      </c>
      <c r="DN13" s="3">
        <v>74.2868340581123</v>
      </c>
      <c r="DO13" s="3">
        <v>70.4455797333625</v>
      </c>
      <c r="DP13" s="3">
        <v>74.7550446354277</v>
      </c>
      <c r="DQ13" s="3">
        <v>77.7425620143157</v>
      </c>
      <c r="DR13" s="3">
        <v>77.2296752760853</v>
      </c>
      <c r="DS13" s="3">
        <v>77.4795643959312</v>
      </c>
      <c r="DT13" s="3">
        <v>81.1722080408031</v>
      </c>
      <c r="DU13" s="3">
        <v>81.7193767178505</v>
      </c>
      <c r="DV13" s="3">
        <v>88.2673938369493</v>
      </c>
      <c r="DW13" s="3">
        <v>86.5277841773808</v>
      </c>
      <c r="DX13" s="3">
        <v>90.2723558402102</v>
      </c>
      <c r="DY13" s="3">
        <v>97.3301163314796</v>
      </c>
      <c r="DZ13" s="3">
        <v>101.639181299708</v>
      </c>
      <c r="EA13" s="3">
        <v>98.5787976955458</v>
      </c>
      <c r="EB13" s="3">
        <v>96.6292389748909</v>
      </c>
      <c r="EC13" s="3">
        <v>93.8411903381348</v>
      </c>
      <c r="ED13" s="3">
        <v>95.5677780575222</v>
      </c>
    </row>
    <row r="14">
      <c r="A14" s="3" t="s">
        <v>13</v>
      </c>
      <c r="B14" s="3">
        <v>9.91452560468918</v>
      </c>
      <c r="C14" s="3">
        <v>9.9266360674384</v>
      </c>
      <c r="D14" s="3">
        <v>9.74132196070539</v>
      </c>
      <c r="E14" s="3">
        <v>10.0164588048657</v>
      </c>
      <c r="F14" s="3">
        <v>9.86897123576698</v>
      </c>
      <c r="G14" s="3">
        <v>10.3064922071772</v>
      </c>
      <c r="H14" s="3">
        <v>10.7187137742234</v>
      </c>
      <c r="I14" s="3">
        <v>10.4252421189014</v>
      </c>
      <c r="J14" s="3">
        <v>10.2436493759715</v>
      </c>
      <c r="K14" s="3">
        <v>9.60761175750012</v>
      </c>
      <c r="L14" s="3">
        <v>9.71356376965789</v>
      </c>
      <c r="M14" s="3">
        <v>9.61653744409361</v>
      </c>
      <c r="N14" s="3">
        <v>9.18543910216571</v>
      </c>
      <c r="O14" s="3">
        <v>8.63148852520602</v>
      </c>
      <c r="P14" s="3">
        <v>8.88906480261548</v>
      </c>
      <c r="Q14" s="3">
        <v>9.41839609214135</v>
      </c>
      <c r="R14" s="3">
        <v>9.72972706900433</v>
      </c>
      <c r="S14" s="3">
        <v>9.67696794268993</v>
      </c>
      <c r="T14" s="3">
        <v>9.37492631230392</v>
      </c>
      <c r="U14" s="3">
        <v>8.95066090636472</v>
      </c>
      <c r="V14" s="3">
        <v>7.8303637418809</v>
      </c>
      <c r="W14" s="3">
        <v>7.73114804376618</v>
      </c>
      <c r="X14" s="3">
        <v>7.31031628607119</v>
      </c>
      <c r="Y14" s="3">
        <v>6.8369295671882</v>
      </c>
      <c r="Z14" s="3">
        <v>6.58601373047502</v>
      </c>
      <c r="AA14" s="3">
        <v>7.07673794137406</v>
      </c>
      <c r="AB14" s="3">
        <v>8.17146764808933</v>
      </c>
      <c r="AC14" s="3">
        <v>8.28791481416184</v>
      </c>
      <c r="AD14" s="3">
        <v>8.25214609615898</v>
      </c>
      <c r="AE14" s="3">
        <v>8.58130099172901</v>
      </c>
      <c r="AF14" s="3">
        <v>9.30229848925249</v>
      </c>
      <c r="AG14" s="3">
        <v>9.1812086460324</v>
      </c>
      <c r="AH14" s="3">
        <v>9.58927832251277</v>
      </c>
      <c r="AI14" s="3">
        <v>8.94419616124433</v>
      </c>
      <c r="AJ14" s="3">
        <v>8.85158565568061</v>
      </c>
      <c r="AK14" s="3">
        <v>8.90786782121848</v>
      </c>
      <c r="AL14" s="3">
        <v>8.77922110146739</v>
      </c>
      <c r="AM14" s="3">
        <v>8.84774619240667</v>
      </c>
      <c r="AN14" s="3">
        <v>8.64546271249746</v>
      </c>
      <c r="AO14" s="3">
        <v>8.70540550619192</v>
      </c>
      <c r="AP14" s="3">
        <v>8.84887429253004</v>
      </c>
      <c r="AQ14" s="3">
        <v>9.08511878396342</v>
      </c>
      <c r="AR14" s="3">
        <v>8.61704002607522</v>
      </c>
      <c r="AS14" s="3">
        <v>8.78047725841642</v>
      </c>
      <c r="AT14" s="3">
        <v>8.78645629952031</v>
      </c>
      <c r="AU14" s="3">
        <v>8.72123657966448</v>
      </c>
      <c r="AV14" s="3">
        <v>8.42614057997778</v>
      </c>
      <c r="AW14" s="3">
        <v>8.51096099525278</v>
      </c>
      <c r="AX14" s="3">
        <v>8.88154776572324</v>
      </c>
      <c r="AY14" s="3">
        <v>8.47932692253194</v>
      </c>
      <c r="AZ14" s="3">
        <v>8.7155165087275</v>
      </c>
      <c r="BA14" s="3">
        <v>9.35569370660509</v>
      </c>
      <c r="BB14" s="3">
        <v>9.93440885253562</v>
      </c>
      <c r="BC14" s="3">
        <v>10.5380336114703</v>
      </c>
      <c r="BD14" s="3">
        <v>10.6054359698825</v>
      </c>
      <c r="BE14" s="3">
        <v>11.2609919796351</v>
      </c>
      <c r="BF14" s="3">
        <v>11.0671917515304</v>
      </c>
      <c r="BG14" s="3">
        <v>12.0508104001959</v>
      </c>
      <c r="BH14" s="3">
        <v>12.6428726718928</v>
      </c>
      <c r="BI14" s="3">
        <v>12.4702603427923</v>
      </c>
      <c r="BJ14" s="3">
        <v>12.687848902772</v>
      </c>
      <c r="BK14" s="3">
        <v>14.2459437484026</v>
      </c>
      <c r="BL14" s="3">
        <v>14.9571946646365</v>
      </c>
      <c r="BM14" s="3">
        <v>14.8826780643018</v>
      </c>
      <c r="BN14" s="3">
        <v>13.7692693652238</v>
      </c>
      <c r="BO14" s="3">
        <v>13.9603296909665</v>
      </c>
      <c r="BP14" s="3">
        <v>14.3515860372036</v>
      </c>
      <c r="BQ14" s="3">
        <v>13.0691815556692</v>
      </c>
      <c r="BR14" s="3">
        <v>13.3637971372711</v>
      </c>
      <c r="BS14" s="3">
        <v>13.8188471712819</v>
      </c>
      <c r="BT14" s="3">
        <v>15.5103915544707</v>
      </c>
      <c r="BU14" s="3">
        <v>16.4512755752579</v>
      </c>
      <c r="BV14" s="3">
        <v>17.2751232568132</v>
      </c>
      <c r="BW14" s="3">
        <v>17.3753387616804</v>
      </c>
      <c r="BX14" s="3">
        <v>11.8291463814754</v>
      </c>
      <c r="BY14" s="3">
        <v>11.4074775508671</v>
      </c>
      <c r="BZ14" s="3">
        <v>10.9348501203921</v>
      </c>
      <c r="CA14" s="3">
        <v>11.782899148987</v>
      </c>
      <c r="CB14" s="3">
        <v>12.9824053866176</v>
      </c>
      <c r="CC14" s="3">
        <v>15.1077336537333</v>
      </c>
      <c r="CD14" s="3">
        <v>15.7306072253406</v>
      </c>
      <c r="CE14" s="3">
        <v>17.1102845332979</v>
      </c>
      <c r="CF14" s="3">
        <v>18.3872564885104</v>
      </c>
      <c r="CG14" s="3">
        <v>19.3765598738866</v>
      </c>
      <c r="CH14" s="3">
        <v>22.7150398947392</v>
      </c>
      <c r="CI14" s="3">
        <v>24.2015564538156</v>
      </c>
      <c r="CJ14" s="3">
        <v>23.7851164527187</v>
      </c>
      <c r="CK14" s="3">
        <v>24.8629555209261</v>
      </c>
      <c r="CL14" s="3">
        <v>22.8473158762249</v>
      </c>
      <c r="CM14" s="3">
        <v>22.9710523576384</v>
      </c>
      <c r="CN14" s="3">
        <v>22.2205458203961</v>
      </c>
      <c r="CO14" s="3">
        <v>21.7847495098835</v>
      </c>
      <c r="CP14" s="3">
        <v>21.4997403883332</v>
      </c>
      <c r="CQ14" s="3">
        <v>21.8418416762371</v>
      </c>
      <c r="CR14" s="3">
        <v>22.3003861803058</v>
      </c>
      <c r="CS14" s="3">
        <v>21.7001639214127</v>
      </c>
      <c r="CT14" s="3">
        <v>20.8508324984057</v>
      </c>
      <c r="CU14" s="3">
        <v>19.7518657958934</v>
      </c>
      <c r="CV14" s="3">
        <v>20.9168952202166</v>
      </c>
      <c r="CW14" s="3">
        <v>21.8542037027061</v>
      </c>
      <c r="CX14" s="3">
        <v>19.1073206637278</v>
      </c>
      <c r="CY14" s="3">
        <v>19.1654573776806</v>
      </c>
      <c r="CZ14" s="3">
        <v>19.1067938582168</v>
      </c>
      <c r="DA14" s="3">
        <v>22.7199088067439</v>
      </c>
      <c r="DB14" s="3">
        <v>23.5786172100662</v>
      </c>
      <c r="DC14" s="3">
        <v>22.8488053077868</v>
      </c>
      <c r="DD14" s="3">
        <v>25.5511432382113</v>
      </c>
      <c r="DE14" s="3">
        <v>26.6078664462931</v>
      </c>
      <c r="DF14" s="3">
        <v>25.2743260979624</v>
      </c>
      <c r="DG14" s="3">
        <v>24.3367062705857</v>
      </c>
      <c r="DH14" s="3">
        <v>21.9876982387435</v>
      </c>
      <c r="DI14" s="3">
        <v>22.72279499105</v>
      </c>
      <c r="DJ14" s="3">
        <v>20.2828389413587</v>
      </c>
      <c r="DK14" s="3">
        <v>19.3958630454015</v>
      </c>
      <c r="DL14" s="3">
        <v>20.3282923729554</v>
      </c>
      <c r="DM14" s="3">
        <v>18.0014728120661</v>
      </c>
      <c r="DN14" s="3">
        <v>15.9375501760726</v>
      </c>
      <c r="DO14" s="3">
        <v>13.0655368206111</v>
      </c>
      <c r="DP14" s="3">
        <v>15.8576587646289</v>
      </c>
      <c r="DQ14" s="3">
        <v>17.9721925338024</v>
      </c>
      <c r="DR14" s="3">
        <v>17.1663717427164</v>
      </c>
      <c r="DS14" s="3">
        <v>15.7611497809632</v>
      </c>
      <c r="DT14" s="3">
        <v>15.5311661138785</v>
      </c>
      <c r="DU14" s="3">
        <v>16.8121923316567</v>
      </c>
      <c r="DV14" s="3">
        <v>19.8424744968993</v>
      </c>
      <c r="DW14" s="3">
        <v>19.1513613845021</v>
      </c>
      <c r="DX14" s="3">
        <v>17.2929886824389</v>
      </c>
      <c r="DY14" s="3">
        <v>16.9934643800954</v>
      </c>
      <c r="DZ14" s="3">
        <v>18.1431386099549</v>
      </c>
      <c r="EA14" s="3">
        <v>17.564211287169</v>
      </c>
      <c r="EB14" s="3">
        <v>13.7984999656677</v>
      </c>
      <c r="EC14" s="3">
        <v>13.0771429198129</v>
      </c>
      <c r="ED14" s="3">
        <v>12.0386110941569</v>
      </c>
    </row>
    <row r="15">
      <c r="A15" s="3" t="s">
        <v>14</v>
      </c>
      <c r="B15" s="3">
        <v>24.6802494217401</v>
      </c>
      <c r="C15" s="3">
        <v>24.1005813737533</v>
      </c>
      <c r="D15" s="3">
        <v>24.7548825293704</v>
      </c>
      <c r="E15" s="3">
        <v>24.1759047619234</v>
      </c>
      <c r="F15" s="3">
        <v>24.1225605449636</v>
      </c>
      <c r="G15" s="3">
        <v>24.2858314249763</v>
      </c>
      <c r="H15" s="3">
        <v>24.4901574611347</v>
      </c>
      <c r="I15" s="3">
        <v>23.4412097346316</v>
      </c>
      <c r="J15" s="3">
        <v>23.2994121475828</v>
      </c>
      <c r="K15" s="3">
        <v>22.6043878686487</v>
      </c>
      <c r="L15" s="3">
        <v>23.3170081554723</v>
      </c>
      <c r="M15" s="3">
        <v>23.6808995190595</v>
      </c>
      <c r="N15" s="3">
        <v>23.094880017528</v>
      </c>
      <c r="O15" s="3">
        <v>24.2166743265101</v>
      </c>
      <c r="P15" s="3">
        <v>24.9274548381299</v>
      </c>
      <c r="Q15" s="3">
        <v>25.4179350741544</v>
      </c>
      <c r="R15" s="3">
        <v>25.2161740708685</v>
      </c>
      <c r="S15" s="3">
        <v>24.9147693599272</v>
      </c>
      <c r="T15" s="3">
        <v>24.73403455767</v>
      </c>
      <c r="U15" s="3">
        <v>24.7705515471382</v>
      </c>
      <c r="V15" s="3">
        <v>23.1201579043949</v>
      </c>
      <c r="W15" s="3">
        <v>24.5556316861682</v>
      </c>
      <c r="X15" s="3">
        <v>25.944356830588</v>
      </c>
      <c r="Y15" s="3">
        <v>24.765601669957</v>
      </c>
      <c r="Z15" s="3">
        <v>23.1654822245853</v>
      </c>
      <c r="AA15" s="3">
        <v>23.6861388761707</v>
      </c>
      <c r="AB15" s="3">
        <v>25.2402890081743</v>
      </c>
      <c r="AC15" s="3">
        <v>26.9373310501611</v>
      </c>
      <c r="AD15" s="3">
        <v>28.1379220376019</v>
      </c>
      <c r="AE15" s="3">
        <v>28.3890065872239</v>
      </c>
      <c r="AF15" s="3">
        <v>29.8666934030494</v>
      </c>
      <c r="AG15" s="3">
        <v>29.8362825429905</v>
      </c>
      <c r="AH15" s="3">
        <v>29.9300998564273</v>
      </c>
      <c r="AI15" s="3">
        <v>29.0904196486336</v>
      </c>
      <c r="AJ15" s="3">
        <v>29.3615520677583</v>
      </c>
      <c r="AK15" s="3">
        <v>28.8374366283022</v>
      </c>
      <c r="AL15" s="3">
        <v>28.9672586100951</v>
      </c>
      <c r="AM15" s="3">
        <v>29.2062652719928</v>
      </c>
      <c r="AN15" s="3">
        <v>30.0447716688113</v>
      </c>
      <c r="AO15" s="3">
        <v>30.7114047197137</v>
      </c>
      <c r="AP15" s="3">
        <v>30.9957369369906</v>
      </c>
      <c r="AQ15" s="3">
        <v>32.3828473925419</v>
      </c>
      <c r="AR15" s="3">
        <v>32.6586335118002</v>
      </c>
      <c r="AS15" s="3">
        <v>33.9609403576572</v>
      </c>
      <c r="AT15" s="3">
        <v>34.8377807718204</v>
      </c>
      <c r="AU15" s="3">
        <v>35.1899106659324</v>
      </c>
      <c r="AV15" s="3">
        <v>35.7954319899412</v>
      </c>
      <c r="AW15" s="3">
        <v>37.3161343197482</v>
      </c>
      <c r="AX15" s="3">
        <v>37.5651020211034</v>
      </c>
      <c r="AY15" s="3">
        <v>37.240917641657</v>
      </c>
      <c r="AZ15" s="3">
        <v>37.9996740471349</v>
      </c>
      <c r="BA15" s="3">
        <v>38.0719187463863</v>
      </c>
      <c r="BB15" s="3">
        <v>38.5570270069065</v>
      </c>
      <c r="BC15" s="3">
        <v>38.5581092517124</v>
      </c>
      <c r="BD15" s="3">
        <v>37.3339603003483</v>
      </c>
      <c r="BE15" s="3">
        <v>40.0561488669742</v>
      </c>
      <c r="BF15" s="3">
        <v>40.6200226458315</v>
      </c>
      <c r="BG15" s="3">
        <v>38.638152864431</v>
      </c>
      <c r="BH15" s="3">
        <v>38.3729968961516</v>
      </c>
      <c r="BI15" s="3">
        <v>38.251482292061</v>
      </c>
      <c r="BJ15" s="3">
        <v>40.2326907751322</v>
      </c>
      <c r="BK15" s="3">
        <v>42.2751706155119</v>
      </c>
      <c r="BL15" s="3">
        <v>43.1218065682866</v>
      </c>
      <c r="BM15" s="3">
        <v>42.9287819872256</v>
      </c>
      <c r="BN15" s="3">
        <v>44.6187198020507</v>
      </c>
      <c r="BO15" s="3">
        <v>47.6730243437367</v>
      </c>
      <c r="BP15" s="3">
        <v>48.5904898436604</v>
      </c>
      <c r="BQ15" s="3">
        <v>44.9472757762467</v>
      </c>
      <c r="BR15" s="3">
        <v>45.5555138593142</v>
      </c>
      <c r="BS15" s="3">
        <v>46.1386694302603</v>
      </c>
      <c r="BT15" s="3">
        <v>47.7078362691341</v>
      </c>
      <c r="BU15" s="3">
        <v>46.8566947364874</v>
      </c>
      <c r="BV15" s="3">
        <v>46.5059976734593</v>
      </c>
      <c r="BW15" s="3">
        <v>45.1669367952672</v>
      </c>
      <c r="BX15" s="3">
        <v>30.9414831581672</v>
      </c>
      <c r="BY15" s="3">
        <v>31.9548983371837</v>
      </c>
      <c r="BZ15" s="3">
        <v>31.3499652115633</v>
      </c>
      <c r="CA15" s="3">
        <v>33.5369345064259</v>
      </c>
      <c r="CB15" s="3">
        <v>32.1478363016034</v>
      </c>
      <c r="CC15" s="3">
        <v>33.1288629668143</v>
      </c>
      <c r="CD15" s="3">
        <v>33.161447123277</v>
      </c>
      <c r="CE15" s="3">
        <v>33.3262657806984</v>
      </c>
      <c r="CF15" s="3">
        <v>37.5268117021466</v>
      </c>
      <c r="CG15" s="3">
        <v>40.562750468756</v>
      </c>
      <c r="CH15" s="3">
        <v>41.5306119453383</v>
      </c>
      <c r="CI15" s="3">
        <v>42.9993146296031</v>
      </c>
      <c r="CJ15" s="3">
        <v>46.3189631250955</v>
      </c>
      <c r="CK15" s="3">
        <v>48.2958043810546</v>
      </c>
      <c r="CL15" s="3">
        <v>51.2471598561234</v>
      </c>
      <c r="CM15" s="3">
        <v>50.7897740632008</v>
      </c>
      <c r="CN15" s="3">
        <v>49.3349987992399</v>
      </c>
      <c r="CO15" s="3">
        <v>52.1404834761308</v>
      </c>
      <c r="CP15" s="3">
        <v>50.1356554040008</v>
      </c>
      <c r="CQ15" s="3">
        <v>50.9606076395485</v>
      </c>
      <c r="CR15" s="3">
        <v>52.150651704535</v>
      </c>
      <c r="CS15" s="3">
        <v>53.0643086667374</v>
      </c>
      <c r="CT15" s="3">
        <v>57.7615075449622</v>
      </c>
      <c r="CU15" s="3">
        <v>59.4976181404832</v>
      </c>
      <c r="CV15" s="3">
        <v>58.3525042018342</v>
      </c>
      <c r="CW15" s="3">
        <v>59.9708893058591</v>
      </c>
      <c r="CX15" s="3">
        <v>54.062927596713</v>
      </c>
      <c r="CY15" s="3">
        <v>53.0283859209697</v>
      </c>
      <c r="CZ15" s="3">
        <v>52.375036693207</v>
      </c>
      <c r="DA15" s="3">
        <v>58.0352872131602</v>
      </c>
      <c r="DB15" s="3">
        <v>56.4704910441062</v>
      </c>
      <c r="DC15" s="3">
        <v>57.1379621158726</v>
      </c>
      <c r="DD15" s="3">
        <v>66.3383970482959</v>
      </c>
      <c r="DE15" s="3">
        <v>67.8508929050864</v>
      </c>
      <c r="DF15" s="3">
        <v>69.0817320089701</v>
      </c>
      <c r="DG15" s="3">
        <v>66.6456177515436</v>
      </c>
      <c r="DH15" s="3">
        <v>62.0303393622677</v>
      </c>
      <c r="DI15" s="3">
        <v>63.4674985214883</v>
      </c>
      <c r="DJ15" s="3">
        <v>64.2706327737475</v>
      </c>
      <c r="DK15" s="3">
        <v>65.8803683013681</v>
      </c>
      <c r="DL15" s="3">
        <v>68.7599322909036</v>
      </c>
      <c r="DM15" s="3">
        <v>73.0631162465936</v>
      </c>
      <c r="DN15" s="3">
        <v>74.1446536519544</v>
      </c>
      <c r="DO15" s="3">
        <v>76.196307228793</v>
      </c>
      <c r="DP15" s="3">
        <v>79.5624194452251</v>
      </c>
      <c r="DQ15" s="3">
        <v>80.3747905343944</v>
      </c>
      <c r="DR15" s="3">
        <v>81.7929105288753</v>
      </c>
      <c r="DS15" s="3">
        <v>77.2752109906144</v>
      </c>
      <c r="DT15" s="3">
        <v>82.1299276164868</v>
      </c>
      <c r="DU15" s="3">
        <v>81.9734767739571</v>
      </c>
      <c r="DV15" s="3">
        <v>85.2250525921045</v>
      </c>
      <c r="DW15" s="3">
        <v>87.8465223295995</v>
      </c>
      <c r="DX15" s="3">
        <v>91.557797178739</v>
      </c>
      <c r="DY15" s="3">
        <v>102.937555600438</v>
      </c>
      <c r="DZ15" s="3">
        <v>108.805245390976</v>
      </c>
      <c r="EA15" s="3">
        <v>111.902074553495</v>
      </c>
      <c r="EB15" s="3">
        <v>109.811225914839</v>
      </c>
      <c r="EC15" s="3">
        <v>104.606666383289</v>
      </c>
      <c r="ED15" s="3">
        <v>104.443333943685</v>
      </c>
    </row>
    <row r="16">
      <c r="A16" s="3" t="s">
        <v>15</v>
      </c>
      <c r="B16" s="3">
        <v>39.1490869346584</v>
      </c>
      <c r="C16" s="3">
        <v>37.9202597661694</v>
      </c>
      <c r="D16" s="3">
        <v>38.9567091990415</v>
      </c>
      <c r="E16" s="3">
        <v>39.6222340358798</v>
      </c>
      <c r="F16" s="3">
        <v>41.2470223943184</v>
      </c>
      <c r="G16" s="3">
        <v>42.8947831525315</v>
      </c>
      <c r="H16" s="3">
        <v>42.6917129408514</v>
      </c>
      <c r="I16" s="3">
        <v>42.2343246890759</v>
      </c>
      <c r="J16" s="3">
        <v>43.1474576028912</v>
      </c>
      <c r="K16" s="3">
        <v>40.4151203422147</v>
      </c>
      <c r="L16" s="3">
        <v>42.4219912256964</v>
      </c>
      <c r="M16" s="3">
        <v>43.3143553563379</v>
      </c>
      <c r="N16" s="3">
        <v>40.8628960125999</v>
      </c>
      <c r="O16" s="3">
        <v>41.7299162968545</v>
      </c>
      <c r="P16" s="3">
        <v>43.4609745550002</v>
      </c>
      <c r="Q16" s="3">
        <v>44.4415401814998</v>
      </c>
      <c r="R16" s="3">
        <v>46.347602870519</v>
      </c>
      <c r="S16" s="3">
        <v>48.4079880626318</v>
      </c>
      <c r="T16" s="3">
        <v>49.9183121574858</v>
      </c>
      <c r="U16" s="3">
        <v>48.7990509761933</v>
      </c>
      <c r="V16" s="3">
        <v>45.8354423466016</v>
      </c>
      <c r="W16" s="3">
        <v>47.1926770750037</v>
      </c>
      <c r="X16" s="3">
        <v>48.8536203139212</v>
      </c>
      <c r="Y16" s="3">
        <v>48.9437888649086</v>
      </c>
      <c r="Z16" s="3">
        <v>45.3694380038869</v>
      </c>
      <c r="AA16" s="3">
        <v>41.7557421526471</v>
      </c>
      <c r="AB16" s="3">
        <v>42.153790390177</v>
      </c>
      <c r="AC16" s="3">
        <v>43.9662993717042</v>
      </c>
      <c r="AD16" s="3">
        <v>45.0352663117094</v>
      </c>
      <c r="AE16" s="3">
        <v>43.6313525612719</v>
      </c>
      <c r="AF16" s="3">
        <v>43.2557566172085</v>
      </c>
      <c r="AG16" s="3">
        <v>47.1266108462148</v>
      </c>
      <c r="AH16" s="3">
        <v>47.4014330009066</v>
      </c>
      <c r="AI16" s="3">
        <v>48.7394630545009</v>
      </c>
      <c r="AJ16" s="3">
        <v>50.4324195121925</v>
      </c>
      <c r="AK16" s="3">
        <v>53.3355949809687</v>
      </c>
      <c r="AL16" s="3">
        <v>53.6537606411493</v>
      </c>
      <c r="AM16" s="3">
        <v>52.1468522652205</v>
      </c>
      <c r="AN16" s="3">
        <v>51.1248530546533</v>
      </c>
      <c r="AO16" s="3">
        <v>49.4876743204678</v>
      </c>
      <c r="AP16" s="3">
        <v>50.7779394281863</v>
      </c>
      <c r="AQ16" s="3">
        <v>52.1838467151091</v>
      </c>
      <c r="AR16" s="3">
        <v>52.5633484141451</v>
      </c>
      <c r="AS16" s="3">
        <v>51.4709226082616</v>
      </c>
      <c r="AT16" s="3">
        <v>49.6199409367029</v>
      </c>
      <c r="AU16" s="3">
        <v>52.300281489476</v>
      </c>
      <c r="AV16" s="3">
        <v>50.4779963121664</v>
      </c>
      <c r="AW16" s="3">
        <v>49.4306783618299</v>
      </c>
      <c r="AX16" s="3">
        <v>51.2680524179528</v>
      </c>
      <c r="AY16" s="3">
        <v>49.9077278832768</v>
      </c>
      <c r="AZ16" s="3">
        <v>46.3175647053605</v>
      </c>
      <c r="BA16" s="3">
        <v>45.4368586513213</v>
      </c>
      <c r="BB16" s="3">
        <v>44.7384721603835</v>
      </c>
      <c r="BC16" s="3">
        <v>45.4929695890522</v>
      </c>
      <c r="BD16" s="3">
        <v>45.575370281008</v>
      </c>
      <c r="BE16" s="3">
        <v>44.6464853784025</v>
      </c>
      <c r="BF16" s="3">
        <v>45.1180776826296</v>
      </c>
      <c r="BG16" s="3">
        <v>40.9030152016401</v>
      </c>
      <c r="BH16" s="3">
        <v>36.6432218922125</v>
      </c>
      <c r="BI16" s="3">
        <v>32.7629337015041</v>
      </c>
      <c r="BJ16" s="3">
        <v>35.7002647398594</v>
      </c>
      <c r="BK16" s="3">
        <v>36.7658125272605</v>
      </c>
      <c r="BL16" s="3">
        <v>36.9107687814179</v>
      </c>
      <c r="BM16" s="3">
        <v>38.9771418758604</v>
      </c>
      <c r="BN16" s="3">
        <v>43.5696115863622</v>
      </c>
      <c r="BO16" s="3">
        <v>45.8607945373456</v>
      </c>
      <c r="BP16" s="3">
        <v>48.1203754894871</v>
      </c>
      <c r="BQ16" s="3">
        <v>46.7052833625197</v>
      </c>
      <c r="BR16" s="3">
        <v>48.5608701485267</v>
      </c>
      <c r="BS16" s="3">
        <v>46.5295077062829</v>
      </c>
      <c r="BT16" s="3">
        <v>46.9831191313268</v>
      </c>
      <c r="BU16" s="3">
        <v>44.7974106203085</v>
      </c>
      <c r="BV16" s="3">
        <v>45.0370689765669</v>
      </c>
      <c r="BW16" s="3">
        <v>43.5018019786109</v>
      </c>
      <c r="BX16" s="3">
        <v>25.4766682686234</v>
      </c>
      <c r="BY16" s="3">
        <v>21.0625230185203</v>
      </c>
      <c r="BZ16" s="3">
        <v>24.1695859371617</v>
      </c>
      <c r="CA16" s="3">
        <v>29.3203884700357</v>
      </c>
      <c r="CB16" s="3">
        <v>27.6763808924712</v>
      </c>
      <c r="CC16" s="3">
        <v>26.9575055368813</v>
      </c>
      <c r="CD16" s="3">
        <v>25.469709145366</v>
      </c>
      <c r="CE16" s="3">
        <v>27.3171941756136</v>
      </c>
      <c r="CF16" s="3">
        <v>33.4935489136997</v>
      </c>
      <c r="CG16" s="3">
        <v>34.9947564301772</v>
      </c>
      <c r="CH16" s="3">
        <v>36.4011140686382</v>
      </c>
      <c r="CI16" s="3">
        <v>38.2686210125748</v>
      </c>
      <c r="CJ16" s="3">
        <v>42.8445859351612</v>
      </c>
      <c r="CK16" s="3">
        <v>43.1638211398791</v>
      </c>
      <c r="CL16" s="3">
        <v>46.6162188019489</v>
      </c>
      <c r="CM16" s="3">
        <v>46.5158391823651</v>
      </c>
      <c r="CN16" s="3">
        <v>43.4934017744915</v>
      </c>
      <c r="CO16" s="3">
        <v>48.5346806575562</v>
      </c>
      <c r="CP16" s="3">
        <v>50.7011380669212</v>
      </c>
      <c r="CQ16" s="3">
        <v>53.9109095353084</v>
      </c>
      <c r="CR16" s="3">
        <v>53.8401615529733</v>
      </c>
      <c r="CS16" s="3">
        <v>51.1761896071815</v>
      </c>
      <c r="CT16" s="3">
        <v>55.2777569674909</v>
      </c>
      <c r="CU16" s="3">
        <v>56.8527306507125</v>
      </c>
      <c r="CV16" s="3">
        <v>56.4063761645484</v>
      </c>
      <c r="CW16" s="3">
        <v>58.1876088099099</v>
      </c>
      <c r="CX16" s="3">
        <v>55.3695892386117</v>
      </c>
      <c r="CY16" s="3">
        <v>50.6986203277198</v>
      </c>
      <c r="CZ16" s="3">
        <v>48.3237524443453</v>
      </c>
      <c r="DA16" s="3">
        <v>51.0477050106182</v>
      </c>
      <c r="DB16" s="3">
        <v>49.4889573829567</v>
      </c>
      <c r="DC16" s="3">
        <v>49.323238151853</v>
      </c>
      <c r="DD16" s="3">
        <v>56.7671917064894</v>
      </c>
      <c r="DE16" s="3">
        <v>59.7731399029</v>
      </c>
      <c r="DF16" s="3">
        <v>60.5221764832328</v>
      </c>
      <c r="DG16" s="3">
        <v>57.9907157488378</v>
      </c>
      <c r="DH16" s="3">
        <v>50.2056880539262</v>
      </c>
      <c r="DI16" s="3">
        <v>49.4349374336123</v>
      </c>
      <c r="DJ16" s="3">
        <v>51.3106955974515</v>
      </c>
      <c r="DK16" s="3">
        <v>54.0691542285233</v>
      </c>
      <c r="DL16" s="3">
        <v>57.2184468083847</v>
      </c>
      <c r="DM16" s="3">
        <v>57.3894814263551</v>
      </c>
      <c r="DN16" s="3">
        <v>58.9897265643884</v>
      </c>
      <c r="DO16" s="3">
        <v>59.1479515777478</v>
      </c>
      <c r="DP16" s="3">
        <v>62.3612303952924</v>
      </c>
      <c r="DQ16" s="3">
        <v>64.9781847763742</v>
      </c>
      <c r="DR16" s="3">
        <v>67.044484371902</v>
      </c>
      <c r="DS16" s="3">
        <v>68.4956081332477</v>
      </c>
      <c r="DT16" s="3">
        <v>74.1995700879102</v>
      </c>
      <c r="DU16" s="3">
        <v>74.128169487678</v>
      </c>
      <c r="DV16" s="3">
        <v>77.4963311834256</v>
      </c>
      <c r="DW16" s="3">
        <v>74.1416843706593</v>
      </c>
      <c r="DX16" s="3">
        <v>75.6143701887064</v>
      </c>
      <c r="DY16" s="3">
        <v>72.7220144939903</v>
      </c>
      <c r="DZ16" s="3">
        <v>73.0889421813616</v>
      </c>
      <c r="EA16" s="3">
        <v>75.8727398923386</v>
      </c>
      <c r="EB16" s="3">
        <v>75.5962436332714</v>
      </c>
      <c r="EC16" s="3">
        <v>73.1562192997075</v>
      </c>
      <c r="ED16" s="3">
        <v>73.4741662343343</v>
      </c>
    </row>
    <row r="17">
      <c r="A17" s="3" t="s">
        <v>16</v>
      </c>
      <c r="B17" s="3">
        <v>53.3830424663061</v>
      </c>
      <c r="C17" s="3">
        <v>51.5784924687316</v>
      </c>
      <c r="D17" s="3">
        <v>53.1222607449818</v>
      </c>
      <c r="E17" s="3">
        <v>52.8014327639482</v>
      </c>
      <c r="F17" s="3">
        <v>54.2278634213192</v>
      </c>
      <c r="G17" s="3">
        <v>54.859285091655</v>
      </c>
      <c r="H17" s="3">
        <v>53.2189780539337</v>
      </c>
      <c r="I17" s="3">
        <v>52.6648426106446</v>
      </c>
      <c r="J17" s="3">
        <v>53.3393196483535</v>
      </c>
      <c r="K17" s="3">
        <v>51.8927654973752</v>
      </c>
      <c r="L17" s="3">
        <v>55.3768724715754</v>
      </c>
      <c r="M17" s="3">
        <v>55.5437890032387</v>
      </c>
      <c r="N17" s="3">
        <v>53.4885236036846</v>
      </c>
      <c r="O17" s="3">
        <v>51.6631697134786</v>
      </c>
      <c r="P17" s="3">
        <v>50.3942399068049</v>
      </c>
      <c r="Q17" s="3">
        <v>50.1421064944018</v>
      </c>
      <c r="R17" s="3">
        <v>53.2436267639741</v>
      </c>
      <c r="S17" s="3">
        <v>55.2883330986682</v>
      </c>
      <c r="T17" s="3">
        <v>59.0521654093917</v>
      </c>
      <c r="U17" s="3">
        <v>63.196818108557</v>
      </c>
      <c r="V17" s="3">
        <v>62.5682977840482</v>
      </c>
      <c r="W17" s="3">
        <v>66.5896747252575</v>
      </c>
      <c r="X17" s="3">
        <v>69.7847375022709</v>
      </c>
      <c r="Y17" s="3">
        <v>68.7681824489504</v>
      </c>
      <c r="Z17" s="3">
        <v>65.2161239618887</v>
      </c>
      <c r="AA17" s="3">
        <v>60.5351305148184</v>
      </c>
      <c r="AB17" s="3">
        <v>64.1263473202292</v>
      </c>
      <c r="AC17" s="3">
        <v>66.9695394582335</v>
      </c>
      <c r="AD17" s="3">
        <v>72.847822076162</v>
      </c>
      <c r="AE17" s="3">
        <v>71.4310722259195</v>
      </c>
      <c r="AF17" s="3">
        <v>72.9675296046638</v>
      </c>
      <c r="AG17" s="3">
        <v>72.3981486887287</v>
      </c>
      <c r="AH17" s="3">
        <v>76.1141669994962</v>
      </c>
      <c r="AI17" s="3">
        <v>73.8363510753076</v>
      </c>
      <c r="AJ17" s="3">
        <v>71.0700236941302</v>
      </c>
      <c r="AK17" s="3">
        <v>77.8900218020508</v>
      </c>
      <c r="AL17" s="3">
        <v>81.6342250409079</v>
      </c>
      <c r="AM17" s="3">
        <v>82.1667717798859</v>
      </c>
      <c r="AN17" s="3">
        <v>83.8850045410073</v>
      </c>
      <c r="AO17" s="3">
        <v>81.4715991625659</v>
      </c>
      <c r="AP17" s="3">
        <v>86.7849762485648</v>
      </c>
      <c r="AQ17" s="3">
        <v>87.8738394710603</v>
      </c>
      <c r="AR17" s="3">
        <v>90.6099564670778</v>
      </c>
      <c r="AS17" s="3">
        <v>87.3707780153575</v>
      </c>
      <c r="AT17" s="3">
        <v>80.9109231570282</v>
      </c>
      <c r="AU17" s="3">
        <v>84.7019444403374</v>
      </c>
      <c r="AV17" s="3">
        <v>85.9626418674277</v>
      </c>
      <c r="AW17" s="3">
        <v>86.9308202751341</v>
      </c>
      <c r="AX17" s="3">
        <v>83.9625899953522</v>
      </c>
      <c r="AY17" s="3">
        <v>77.4202230965675</v>
      </c>
      <c r="AZ17" s="3">
        <v>78.258349701471</v>
      </c>
      <c r="BA17" s="3">
        <v>80.5945277597956</v>
      </c>
      <c r="BB17" s="3">
        <v>80.6443226059674</v>
      </c>
      <c r="BC17" s="3">
        <v>86.7169603442346</v>
      </c>
      <c r="BD17" s="3">
        <v>94.7787231294391</v>
      </c>
      <c r="BE17" s="3">
        <v>93.6641792358586</v>
      </c>
      <c r="BF17" s="3">
        <v>92.1669162260566</v>
      </c>
      <c r="BG17" s="3">
        <v>91.6944662362661</v>
      </c>
      <c r="BH17" s="3">
        <v>88.2882617619404</v>
      </c>
      <c r="BI17" s="3">
        <v>80.0781403995135</v>
      </c>
      <c r="BJ17" s="3">
        <v>83.3363097855502</v>
      </c>
      <c r="BK17" s="3">
        <v>87.8868834364304</v>
      </c>
      <c r="BL17" s="3">
        <v>88.53884149274</v>
      </c>
      <c r="BM17" s="3">
        <v>84.9168142840894</v>
      </c>
      <c r="BN17" s="3">
        <v>87.2603575025825</v>
      </c>
      <c r="BO17" s="3">
        <v>94.8863144792388</v>
      </c>
      <c r="BP17" s="3">
        <v>100.756372801176</v>
      </c>
      <c r="BQ17" s="3">
        <v>107.907583455161</v>
      </c>
      <c r="BR17" s="3">
        <v>113.839012657368</v>
      </c>
      <c r="BS17" s="3">
        <v>113.863859231738</v>
      </c>
      <c r="BT17" s="3">
        <v>118.634318378391</v>
      </c>
      <c r="BU17" s="3">
        <v>118.918923572773</v>
      </c>
      <c r="BV17" s="3">
        <v>119.856346741192</v>
      </c>
      <c r="BW17" s="3">
        <v>124.453108781253</v>
      </c>
      <c r="BX17" s="3">
        <v>95.2116475020593</v>
      </c>
      <c r="BY17" s="3">
        <v>96.0929429912599</v>
      </c>
      <c r="BZ17" s="3">
        <v>90.8545066550693</v>
      </c>
      <c r="CA17" s="3">
        <v>98.6218706591861</v>
      </c>
      <c r="CB17" s="3">
        <v>95.3797168610121</v>
      </c>
      <c r="CC17" s="3">
        <v>111.982008984983</v>
      </c>
      <c r="CD17" s="3">
        <v>111.30975894024</v>
      </c>
      <c r="CE17" s="3">
        <v>114.446271746911</v>
      </c>
      <c r="CF17" s="3">
        <v>122.95867263502</v>
      </c>
      <c r="CG17" s="3">
        <v>123.184915278418</v>
      </c>
      <c r="CH17" s="3">
        <v>127.390745556714</v>
      </c>
      <c r="CI17" s="3">
        <v>120.8339835507</v>
      </c>
      <c r="CJ17" s="3">
        <v>128.464730620411</v>
      </c>
      <c r="CK17" s="3">
        <v>140.878672952226</v>
      </c>
      <c r="CL17" s="3">
        <v>148.801733446228</v>
      </c>
      <c r="CM17" s="3">
        <v>149.468742184432</v>
      </c>
      <c r="CN17" s="3">
        <v>146.255125939061</v>
      </c>
      <c r="CO17" s="3">
        <v>154.188093948405</v>
      </c>
      <c r="CP17" s="3">
        <v>155.309282770348</v>
      </c>
      <c r="CQ17" s="3">
        <v>153.072500572945</v>
      </c>
      <c r="CR17" s="3">
        <v>151.859717553685</v>
      </c>
      <c r="CS17" s="3">
        <v>145.361472908512</v>
      </c>
      <c r="CT17" s="3">
        <v>145.531119097314</v>
      </c>
      <c r="CU17" s="3">
        <v>152.50146307182</v>
      </c>
      <c r="CV17" s="3">
        <v>166.243830982922</v>
      </c>
      <c r="CW17" s="3">
        <v>177.475231613817</v>
      </c>
      <c r="CX17" s="3">
        <v>173.332853767334</v>
      </c>
      <c r="CY17" s="3">
        <v>167.293763105448</v>
      </c>
      <c r="CZ17" s="3">
        <v>163.988756784627</v>
      </c>
      <c r="DA17" s="3">
        <v>156.90052171556</v>
      </c>
      <c r="DB17" s="3">
        <v>148.368166967039</v>
      </c>
      <c r="DC17" s="3">
        <v>141.379425560195</v>
      </c>
      <c r="DD17" s="3">
        <v>121.117306343693</v>
      </c>
      <c r="DE17" s="3">
        <v>122.166139862165</v>
      </c>
      <c r="DF17" s="3">
        <v>123.679133154914</v>
      </c>
      <c r="DG17" s="3">
        <v>126.853535320802</v>
      </c>
      <c r="DH17" s="3">
        <v>113.693081195121</v>
      </c>
      <c r="DI17" s="3">
        <v>114.552702573215</v>
      </c>
      <c r="DJ17" s="3">
        <v>124.431856078798</v>
      </c>
      <c r="DK17" s="3">
        <v>123.291813123622</v>
      </c>
      <c r="DL17" s="3">
        <v>124.968840522215</v>
      </c>
      <c r="DM17" s="3">
        <v>137.296374163087</v>
      </c>
      <c r="DN17" s="3">
        <v>138.650401925801</v>
      </c>
      <c r="DO17" s="3">
        <v>144.279288861458</v>
      </c>
      <c r="DP17" s="3">
        <v>159.887363291389</v>
      </c>
      <c r="DQ17" s="3">
        <v>164.806283053923</v>
      </c>
      <c r="DR17" s="3">
        <v>165.229621099428</v>
      </c>
      <c r="DS17" s="3">
        <v>172.126744976766</v>
      </c>
      <c r="DT17" s="3">
        <v>178.489712682668</v>
      </c>
      <c r="DU17" s="3">
        <v>175.027581550479</v>
      </c>
      <c r="DV17" s="3">
        <v>172.248560834786</v>
      </c>
      <c r="DW17" s="3">
        <v>167.894969143409</v>
      </c>
      <c r="DX17" s="3">
        <v>167.435429450758</v>
      </c>
      <c r="DY17" s="3">
        <v>182.434954822361</v>
      </c>
      <c r="DZ17" s="3">
        <v>194.398913050245</v>
      </c>
      <c r="EA17" s="3">
        <v>193.730658118987</v>
      </c>
      <c r="EB17" s="3">
        <v>213.166212739739</v>
      </c>
      <c r="EC17" s="3">
        <v>217.093432641331</v>
      </c>
      <c r="ED17" s="3">
        <v>208.975000169542</v>
      </c>
    </row>
    <row r="18">
      <c r="A18" s="3" t="s">
        <v>17</v>
      </c>
      <c r="B18" s="3">
        <v>47.8269049326579</v>
      </c>
      <c r="C18" s="3">
        <v>58.0152631056936</v>
      </c>
      <c r="D18" s="3">
        <v>60.116666612171</v>
      </c>
      <c r="E18" s="3">
        <v>54.3802376701718</v>
      </c>
      <c r="F18" s="3">
        <v>53.5271429334368</v>
      </c>
      <c r="G18" s="3">
        <v>58.9852382114955</v>
      </c>
      <c r="H18" s="3">
        <v>59.9663636467674</v>
      </c>
      <c r="I18" s="3">
        <v>59.0861905415853</v>
      </c>
      <c r="J18" s="3">
        <v>61.3380949837821</v>
      </c>
      <c r="K18" s="3">
        <v>56.5532611349355</v>
      </c>
      <c r="L18" s="3">
        <v>61.7002632743434</v>
      </c>
      <c r="M18" s="3">
        <v>62.901818188754</v>
      </c>
      <c r="N18" s="3">
        <v>60.5014998435974</v>
      </c>
      <c r="O18" s="3">
        <v>65.9131577140406</v>
      </c>
      <c r="P18" s="3">
        <v>71.2025000832298</v>
      </c>
      <c r="Q18" s="3">
        <v>72.932142711821</v>
      </c>
      <c r="R18" s="3">
        <v>76.5075004577636</v>
      </c>
      <c r="S18" s="3">
        <v>73.2070456418124</v>
      </c>
      <c r="T18" s="3">
        <v>71.7904552112926</v>
      </c>
      <c r="U18" s="3">
        <v>72.3711902073452</v>
      </c>
      <c r="V18" s="3">
        <v>72.0673804510207</v>
      </c>
      <c r="W18" s="3">
        <v>70.6381823799827</v>
      </c>
      <c r="X18" s="3">
        <v>59.8269997596741</v>
      </c>
      <c r="Y18" s="3">
        <v>53.7388636849143</v>
      </c>
      <c r="Z18" s="3">
        <v>47.0002632141113</v>
      </c>
      <c r="AA18" s="3">
        <v>49.4187499046326</v>
      </c>
      <c r="AB18" s="3">
        <v>55.4015909541737</v>
      </c>
      <c r="AC18" s="3">
        <v>52.3702379862468</v>
      </c>
      <c r="AD18" s="3">
        <v>51.3107143583752</v>
      </c>
      <c r="AE18" s="3">
        <v>53.9513633901423</v>
      </c>
      <c r="AF18" s="3">
        <v>55.8117502212524</v>
      </c>
      <c r="AG18" s="3">
        <v>52.2302173116933</v>
      </c>
      <c r="AH18" s="3">
        <v>52.7271431514195</v>
      </c>
      <c r="AI18" s="3">
        <v>58.0026187896728</v>
      </c>
      <c r="AJ18" s="3">
        <v>66.5419040861584</v>
      </c>
      <c r="AK18" s="3">
        <v>66.416904540289</v>
      </c>
      <c r="AL18" s="3">
        <v>68.9582500457764</v>
      </c>
      <c r="AM18" s="3">
        <v>64.9978945882697</v>
      </c>
      <c r="AN18" s="3">
        <v>63.5556520379108</v>
      </c>
      <c r="AO18" s="3">
        <v>59.5581577702572</v>
      </c>
      <c r="AP18" s="3">
        <v>50.3806819048795</v>
      </c>
      <c r="AQ18" s="3">
        <v>49.3754543824629</v>
      </c>
      <c r="AR18" s="3">
        <v>50.0920001983642</v>
      </c>
      <c r="AS18" s="3">
        <v>46.3839132060175</v>
      </c>
      <c r="AT18" s="3">
        <v>47.2464999198914</v>
      </c>
      <c r="AU18" s="3">
        <v>51.3825000416149</v>
      </c>
      <c r="AV18" s="3">
        <v>54.4130947476342</v>
      </c>
      <c r="AW18" s="3">
        <v>60.6912498474121</v>
      </c>
      <c r="AX18" s="3">
        <v>65.9930950346447</v>
      </c>
      <c r="AY18" s="3">
        <v>65.9878941586143</v>
      </c>
      <c r="AZ18" s="3">
        <v>72.0600004650298</v>
      </c>
      <c r="BA18" s="3">
        <v>71.365713936942</v>
      </c>
      <c r="BB18" s="3">
        <v>75.1359089938077</v>
      </c>
      <c r="BC18" s="3">
        <v>78.490714663551</v>
      </c>
      <c r="BD18" s="3">
        <v>77.2202384585426</v>
      </c>
      <c r="BE18" s="3">
        <v>73.6130437436311</v>
      </c>
      <c r="BF18" s="3">
        <v>74.403158288253</v>
      </c>
      <c r="BG18" s="3">
        <v>65.7419564620308</v>
      </c>
      <c r="BH18" s="3">
        <v>69.4252382914225</v>
      </c>
      <c r="BI18" s="3">
        <v>64.7897370990954</v>
      </c>
      <c r="BJ18" s="3">
        <v>63.1290476662772</v>
      </c>
      <c r="BK18" s="3">
        <v>68.7476314745451</v>
      </c>
      <c r="BL18" s="3">
        <v>71.3730951944987</v>
      </c>
      <c r="BM18" s="3">
        <v>75.8999998910086</v>
      </c>
      <c r="BN18" s="3">
        <v>77.6427274183793</v>
      </c>
      <c r="BO18" s="3">
        <v>78.4637504577637</v>
      </c>
      <c r="BP18" s="3">
        <v>82.6897725191983</v>
      </c>
      <c r="BQ18" s="3">
        <v>87.7045454545455</v>
      </c>
      <c r="BR18" s="3">
        <v>90.1942499160767</v>
      </c>
      <c r="BS18" s="3">
        <v>89.9769570723824</v>
      </c>
      <c r="BT18" s="3">
        <v>86.971750831604</v>
      </c>
      <c r="BU18" s="3">
        <v>85.2880955650693</v>
      </c>
      <c r="BV18" s="3">
        <v>93.2245234534854</v>
      </c>
      <c r="BW18" s="3">
        <v>96.5121050382916</v>
      </c>
      <c r="BX18" s="3">
        <v>88.298863844438</v>
      </c>
      <c r="BY18" s="3">
        <v>99.6745234898158</v>
      </c>
      <c r="BZ18" s="3">
        <v>99.41725025177</v>
      </c>
      <c r="CA18" s="3">
        <v>102.492954774336</v>
      </c>
      <c r="CB18" s="3">
        <v>112.280909798362</v>
      </c>
      <c r="CC18" s="3">
        <v>110.450238545736</v>
      </c>
      <c r="CD18" s="3">
        <v>110.320000421433</v>
      </c>
      <c r="CE18" s="3">
        <v>108.177727439187</v>
      </c>
      <c r="CF18" s="3">
        <v>100.695749092102</v>
      </c>
      <c r="CG18" s="3">
        <v>104.963635878129</v>
      </c>
      <c r="CH18" s="3">
        <v>107.523683447587</v>
      </c>
      <c r="CI18" s="3">
        <v>104.996315604762</v>
      </c>
      <c r="CJ18" s="3">
        <v>98.4880439094875</v>
      </c>
      <c r="CK18" s="3">
        <v>105.692380995977</v>
      </c>
      <c r="CL18" s="3">
        <v>111.822249984741</v>
      </c>
      <c r="CM18" s="3">
        <v>116.582045468417</v>
      </c>
      <c r="CN18" s="3">
        <v>117.671904972621</v>
      </c>
      <c r="CO18" s="3">
        <v>114.735681707209</v>
      </c>
      <c r="CP18" s="3">
        <v>110.565237499419</v>
      </c>
      <c r="CQ18" s="3">
        <v>105.080000196184</v>
      </c>
      <c r="CR18" s="3">
        <v>110.032143002465</v>
      </c>
      <c r="CS18" s="3">
        <v>114.471363414418</v>
      </c>
      <c r="CT18" s="3">
        <v>113.125749969482</v>
      </c>
      <c r="CU18" s="3">
        <v>108.987631546824</v>
      </c>
      <c r="CV18" s="3">
        <v>113.624783391538</v>
      </c>
      <c r="CW18" s="3">
        <v>118.583000183105</v>
      </c>
      <c r="CX18" s="3">
        <v>99.9416663760231</v>
      </c>
      <c r="CY18" s="3">
        <v>95.0149997529529</v>
      </c>
      <c r="CZ18" s="3">
        <v>91.3655006408691</v>
      </c>
      <c r="DA18" s="3">
        <v>95.0143477398416</v>
      </c>
      <c r="DB18" s="3">
        <v>86.5088097708566</v>
      </c>
      <c r="DC18" s="3">
        <v>83.8859527224586</v>
      </c>
      <c r="DD18" s="3">
        <v>89.5983334495908</v>
      </c>
      <c r="DE18" s="3">
        <v>87.4623809087844</v>
      </c>
      <c r="DF18" s="3">
        <v>87.2714998245239</v>
      </c>
      <c r="DG18" s="3">
        <v>82.1915791160182</v>
      </c>
      <c r="DH18" s="3">
        <v>74.4184785925824</v>
      </c>
      <c r="DI18" s="3">
        <v>80.4652633666992</v>
      </c>
      <c r="DJ18" s="3">
        <v>84.8327267386696</v>
      </c>
      <c r="DK18" s="3">
        <v>91.0499999636696</v>
      </c>
      <c r="DL18" s="3">
        <v>92.2560001373291</v>
      </c>
      <c r="DM18" s="3">
        <v>100.283260677172</v>
      </c>
      <c r="DN18" s="3">
        <v>105.792250061035</v>
      </c>
      <c r="DO18" s="3">
        <v>105.550000277433</v>
      </c>
      <c r="DP18" s="3">
        <v>111.114285786947</v>
      </c>
      <c r="DQ18" s="3">
        <v>117.500000572205</v>
      </c>
      <c r="DR18" s="3">
        <v>119.389285496303</v>
      </c>
      <c r="DS18" s="3">
        <v>116.779250526428</v>
      </c>
      <c r="DT18" s="3">
        <v>109.505249977112</v>
      </c>
      <c r="DU18" s="3">
        <v>103.755000374534</v>
      </c>
      <c r="DV18" s="3">
        <v>96.1052272103049</v>
      </c>
      <c r="DW18" s="3">
        <v>89.4415785136976</v>
      </c>
      <c r="DX18" s="3">
        <v>94.74522746693</v>
      </c>
      <c r="DY18" s="3">
        <v>98.9943183552135</v>
      </c>
      <c r="DZ18" s="3">
        <v>98.9015007019043</v>
      </c>
      <c r="EA18" s="3">
        <v>102.875869750977</v>
      </c>
      <c r="EB18" s="3">
        <v>93.460000038147</v>
      </c>
      <c r="EC18" s="3">
        <v>97.3219050452823</v>
      </c>
      <c r="ED18" s="3">
        <v>94.0572215186225</v>
      </c>
    </row>
    <row r="19">
      <c r="A19" s="3" t="s">
        <v>18</v>
      </c>
      <c r="B19" s="3">
        <v>41.5953148535719</v>
      </c>
      <c r="C19" s="3">
        <v>41.420229966586</v>
      </c>
      <c r="D19" s="3">
        <v>43.9805754893148</v>
      </c>
      <c r="E19" s="3">
        <v>44.4466605895531</v>
      </c>
      <c r="F19" s="3">
        <v>45.9070223672958</v>
      </c>
      <c r="G19" s="3">
        <v>46.866711765584</v>
      </c>
      <c r="H19" s="3">
        <v>46.3461987824966</v>
      </c>
      <c r="I19" s="3">
        <v>48.1415913786861</v>
      </c>
      <c r="J19" s="3">
        <v>49.1663314443343</v>
      </c>
      <c r="K19" s="3">
        <v>49.3841682052689</v>
      </c>
      <c r="L19" s="3">
        <v>53.3733487441591</v>
      </c>
      <c r="M19" s="3">
        <v>55.503575385349</v>
      </c>
      <c r="N19" s="3">
        <v>56.4979300991055</v>
      </c>
      <c r="O19" s="3">
        <v>57.1193024037112</v>
      </c>
      <c r="P19" s="3">
        <v>56.6421829523944</v>
      </c>
      <c r="Q19" s="3">
        <v>57.4429464233734</v>
      </c>
      <c r="R19" s="3">
        <v>54.873402692679</v>
      </c>
      <c r="S19" s="3">
        <v>53.9404076916492</v>
      </c>
      <c r="T19" s="3">
        <v>54.46927687613</v>
      </c>
      <c r="U19" s="3">
        <v>50.2782115469621</v>
      </c>
      <c r="V19" s="3">
        <v>47.3527500813672</v>
      </c>
      <c r="W19" s="3">
        <v>49.4870576692098</v>
      </c>
      <c r="X19" s="3">
        <v>51.3523483494375</v>
      </c>
      <c r="Y19" s="3">
        <v>51.3731416795893</v>
      </c>
      <c r="Z19" s="3">
        <v>48.0593833006521</v>
      </c>
      <c r="AA19" s="3">
        <v>51.632308539554</v>
      </c>
      <c r="AB19" s="3">
        <v>54.1971769567048</v>
      </c>
      <c r="AC19" s="3">
        <v>54.7238408110152</v>
      </c>
      <c r="AD19" s="3">
        <v>55.1653721471659</v>
      </c>
      <c r="AE19" s="3">
        <v>55.4780062551583</v>
      </c>
      <c r="AF19" s="3">
        <v>57.274126020622</v>
      </c>
      <c r="AG19" s="3">
        <v>56.9213752486753</v>
      </c>
      <c r="AH19" s="3">
        <v>56.8367687203955</v>
      </c>
      <c r="AI19" s="3">
        <v>56.7636117887309</v>
      </c>
      <c r="AJ19" s="3">
        <v>58.0742208908393</v>
      </c>
      <c r="AK19" s="3">
        <v>60.8777047268648</v>
      </c>
      <c r="AL19" s="3">
        <v>62.0456299454334</v>
      </c>
      <c r="AM19" s="3">
        <v>66.1969255205655</v>
      </c>
      <c r="AN19" s="3">
        <v>68.570603851378</v>
      </c>
      <c r="AO19" s="3">
        <v>67.9033831983277</v>
      </c>
      <c r="AP19" s="3">
        <v>70.9390868137212</v>
      </c>
      <c r="AQ19" s="3">
        <v>74.0814330875416</v>
      </c>
      <c r="AR19" s="3">
        <v>74.9918212791214</v>
      </c>
      <c r="AS19" s="3">
        <v>78.3520489703004</v>
      </c>
      <c r="AT19" s="3">
        <v>76.2585964751297</v>
      </c>
      <c r="AU19" s="3">
        <v>78.5106093439179</v>
      </c>
      <c r="AV19" s="3">
        <v>83.9058682758204</v>
      </c>
      <c r="AW19" s="3">
        <v>87.9391888838426</v>
      </c>
      <c r="AX19" s="3">
        <v>86.0907244286526</v>
      </c>
      <c r="AY19" s="3">
        <v>79.9781513707709</v>
      </c>
      <c r="AZ19" s="3">
        <v>80.801141906929</v>
      </c>
      <c r="BA19" s="3">
        <v>82.7422259347034</v>
      </c>
      <c r="BB19" s="3">
        <v>81.3536201947887</v>
      </c>
      <c r="BC19" s="3">
        <v>79.5628812943776</v>
      </c>
      <c r="BD19" s="3">
        <v>80.0183525925656</v>
      </c>
      <c r="BE19" s="3">
        <v>84.9403408796834</v>
      </c>
      <c r="BF19" s="3">
        <v>86.028027908924</v>
      </c>
      <c r="BG19" s="3">
        <v>82.8505131808612</v>
      </c>
      <c r="BH19" s="3">
        <v>77.3416383952369</v>
      </c>
      <c r="BI19" s="3">
        <v>71.1317731736584</v>
      </c>
      <c r="BJ19" s="3">
        <v>73.0144932685924</v>
      </c>
      <c r="BK19" s="3">
        <v>80.4317731120519</v>
      </c>
      <c r="BL19" s="3">
        <v>81.829684559005</v>
      </c>
      <c r="BM19" s="3">
        <v>83.7800892456519</v>
      </c>
      <c r="BN19" s="3">
        <v>83.6360525622603</v>
      </c>
      <c r="BO19" s="3">
        <v>88.0187566366403</v>
      </c>
      <c r="BP19" s="3">
        <v>90.2987420196075</v>
      </c>
      <c r="BQ19" s="3">
        <v>90.4478088270272</v>
      </c>
      <c r="BR19" s="3">
        <v>93.6550255839176</v>
      </c>
      <c r="BS19" s="3">
        <v>94.3360015898938</v>
      </c>
      <c r="BT19" s="3">
        <v>96.2721198023202</v>
      </c>
      <c r="BU19" s="3">
        <v>97.6995895715258</v>
      </c>
      <c r="BV19" s="3">
        <v>101.930309645392</v>
      </c>
      <c r="BW19" s="3">
        <v>107.061266856995</v>
      </c>
      <c r="BX19" s="3">
        <v>80.6586678339839</v>
      </c>
      <c r="BY19" s="3">
        <v>87.1272487233956</v>
      </c>
      <c r="BZ19" s="3">
        <v>87.0373871160717</v>
      </c>
      <c r="CA19" s="3">
        <v>88.1365187601726</v>
      </c>
      <c r="CB19" s="3">
        <v>82.0013849285526</v>
      </c>
      <c r="CC19" s="3">
        <v>85.0578247899005</v>
      </c>
      <c r="CD19" s="3">
        <v>83.3501712746521</v>
      </c>
      <c r="CE19" s="3">
        <v>82.2258514434071</v>
      </c>
      <c r="CF19" s="3">
        <v>87.2960656541926</v>
      </c>
      <c r="CG19" s="3">
        <v>95.3845305452271</v>
      </c>
      <c r="CH19" s="3">
        <v>98.7573422167057</v>
      </c>
      <c r="CI19" s="3">
        <v>96.167302525692</v>
      </c>
      <c r="CJ19" s="3">
        <v>103.107568870549</v>
      </c>
      <c r="CK19" s="3">
        <v>110.267337826524</v>
      </c>
      <c r="CL19" s="3">
        <v>122.055351958528</v>
      </c>
      <c r="CM19" s="3">
        <v>120.115526328464</v>
      </c>
      <c r="CN19" s="3">
        <v>119.647550502185</v>
      </c>
      <c r="CO19" s="3">
        <v>122.45843837046</v>
      </c>
      <c r="CP19" s="3">
        <v>120.835076493587</v>
      </c>
      <c r="CQ19" s="3">
        <v>116.833031781544</v>
      </c>
      <c r="CR19" s="3">
        <v>106.677869302629</v>
      </c>
      <c r="CS19" s="3">
        <v>103.869625605942</v>
      </c>
      <c r="CT19" s="3">
        <v>112.790721970763</v>
      </c>
      <c r="CU19" s="3">
        <v>113.882255335494</v>
      </c>
      <c r="CV19" s="3">
        <v>121.590778014639</v>
      </c>
      <c r="CW19" s="3">
        <v>128.30926600384</v>
      </c>
      <c r="CX19" s="3">
        <v>120.601148738052</v>
      </c>
      <c r="CY19" s="3">
        <v>118.590935105774</v>
      </c>
      <c r="CZ19" s="3">
        <v>115.476013332424</v>
      </c>
      <c r="DA19" s="3">
        <v>116.051377047011</v>
      </c>
      <c r="DB19" s="3">
        <v>118.88256298138</v>
      </c>
      <c r="DC19" s="3">
        <v>121.636500404593</v>
      </c>
      <c r="DD19" s="3">
        <v>123.73047684022</v>
      </c>
      <c r="DE19" s="3">
        <v>125.708936573139</v>
      </c>
      <c r="DF19" s="3">
        <v>126.64986533494</v>
      </c>
      <c r="DG19" s="3">
        <v>126.911021169955</v>
      </c>
      <c r="DH19" s="3">
        <v>110.020130429947</v>
      </c>
      <c r="DI19" s="3">
        <v>110.029863440408</v>
      </c>
      <c r="DJ19" s="3">
        <v>110.440135232847</v>
      </c>
      <c r="DK19" s="3">
        <v>106.125236104024</v>
      </c>
      <c r="DL19" s="3">
        <v>104.802230690491</v>
      </c>
      <c r="DM19" s="3">
        <v>104.295976387692</v>
      </c>
      <c r="DN19" s="3">
        <v>107.868601511903</v>
      </c>
      <c r="DO19" s="3">
        <v>116.391117032219</v>
      </c>
      <c r="DP19" s="3">
        <v>129.450012151466</v>
      </c>
      <c r="DQ19" s="3">
        <v>136.228521455204</v>
      </c>
      <c r="DR19" s="3">
        <v>149.25588394997</v>
      </c>
      <c r="DS19" s="3">
        <v>156.219858057282</v>
      </c>
      <c r="DT19" s="3">
        <v>159.094469123179</v>
      </c>
      <c r="DU19" s="3">
        <v>167.899368516419</v>
      </c>
      <c r="DV19" s="3">
        <v>165.803644199822</v>
      </c>
      <c r="DW19" s="3">
        <v>160.073729271826</v>
      </c>
      <c r="DX19" s="3">
        <v>165.173886540894</v>
      </c>
      <c r="DY19" s="3">
        <v>176.517782147776</v>
      </c>
      <c r="DZ19" s="3">
        <v>188.178278532482</v>
      </c>
      <c r="EA19" s="3">
        <v>189.187039154551</v>
      </c>
      <c r="EB19" s="3">
        <v>196.103181498838</v>
      </c>
      <c r="EC19" s="3">
        <v>196.561428251721</v>
      </c>
      <c r="ED19" s="3">
        <v>188.273333231608</v>
      </c>
    </row>
    <row r="20">
      <c r="A20" s="3" t="s">
        <v>19</v>
      </c>
      <c r="B20" s="3">
        <v>41.5859681337811</v>
      </c>
      <c r="C20" s="3">
        <v>45.4664563298158</v>
      </c>
      <c r="D20" s="3">
        <v>47.8469020533626</v>
      </c>
      <c r="E20" s="3">
        <v>45.8282694796071</v>
      </c>
      <c r="F20" s="3">
        <v>45.4710483965849</v>
      </c>
      <c r="G20" s="3">
        <v>50.1231704971128</v>
      </c>
      <c r="H20" s="3">
        <v>49.5012484926831</v>
      </c>
      <c r="I20" s="3">
        <v>46.2379025528795</v>
      </c>
      <c r="J20" s="3">
        <v>45.4761897524918</v>
      </c>
      <c r="K20" s="3">
        <v>43.1135828174036</v>
      </c>
      <c r="L20" s="3">
        <v>47.8924711987182</v>
      </c>
      <c r="M20" s="3">
        <v>49.3107198678203</v>
      </c>
      <c r="N20" s="3">
        <v>49.14544203183</v>
      </c>
      <c r="O20" s="3">
        <v>51.5213108528952</v>
      </c>
      <c r="P20" s="3">
        <v>53.4466714061974</v>
      </c>
      <c r="Q20" s="3">
        <v>54.6986360259533</v>
      </c>
      <c r="R20" s="3">
        <v>55.7245843430239</v>
      </c>
      <c r="S20" s="3">
        <v>55.5927565400801</v>
      </c>
      <c r="T20" s="3">
        <v>55.1773422639638</v>
      </c>
      <c r="U20" s="3">
        <v>56.0183670911607</v>
      </c>
      <c r="V20" s="3">
        <v>54.2160441930708</v>
      </c>
      <c r="W20" s="3">
        <v>55.2736419513082</v>
      </c>
      <c r="X20" s="3">
        <v>59.036403943843</v>
      </c>
      <c r="Y20" s="3">
        <v>59.7477313469106</v>
      </c>
      <c r="Z20" s="3">
        <v>54.6143222694105</v>
      </c>
      <c r="AA20" s="3">
        <v>53.578413253526</v>
      </c>
      <c r="AB20" s="3">
        <v>57.942315385352</v>
      </c>
      <c r="AC20" s="3">
        <v>58.5439367516894</v>
      </c>
      <c r="AD20" s="3">
        <v>60.6139784906615</v>
      </c>
      <c r="AE20" s="3">
        <v>61.6920433863712</v>
      </c>
      <c r="AF20" s="3">
        <v>64.4437011943294</v>
      </c>
      <c r="AG20" s="3">
        <v>65.2514872927013</v>
      </c>
      <c r="AH20" s="3">
        <v>62.5563512313265</v>
      </c>
      <c r="AI20" s="3">
        <v>60.864116625958</v>
      </c>
      <c r="AJ20" s="3">
        <v>60.8921140492595</v>
      </c>
      <c r="AK20" s="3">
        <v>59.5378645020578</v>
      </c>
      <c r="AL20" s="3">
        <v>60.05861283102</v>
      </c>
      <c r="AM20" s="3">
        <v>64.6328044189179</v>
      </c>
      <c r="AN20" s="3">
        <v>68.1000466538363</v>
      </c>
      <c r="AO20" s="3">
        <v>70.1142365406924</v>
      </c>
      <c r="AP20" s="3">
        <v>71.35168430616</v>
      </c>
      <c r="AQ20" s="3">
        <v>73.4270665796776</v>
      </c>
      <c r="AR20" s="3">
        <v>74.2096867646578</v>
      </c>
      <c r="AS20" s="3">
        <v>72.7056388649943</v>
      </c>
      <c r="AT20" s="3">
        <v>75.7817065811619</v>
      </c>
      <c r="AU20" s="3">
        <v>79.491292360347</v>
      </c>
      <c r="AV20" s="3">
        <v>76.2330981169555</v>
      </c>
      <c r="AW20" s="3">
        <v>75.3032933685161</v>
      </c>
      <c r="AX20" s="3">
        <v>77.2898508709823</v>
      </c>
      <c r="AY20" s="3">
        <v>76.202673414602</v>
      </c>
      <c r="AZ20" s="3">
        <v>78.1219358900794</v>
      </c>
      <c r="BA20" s="3">
        <v>77.3953406295993</v>
      </c>
      <c r="BB20" s="3">
        <v>71.2777368094104</v>
      </c>
      <c r="BC20" s="3">
        <v>73.3441985153336</v>
      </c>
      <c r="BD20" s="3">
        <v>73.1725930325428</v>
      </c>
      <c r="BE20" s="3">
        <v>78.4123344002232</v>
      </c>
      <c r="BF20" s="3">
        <v>82.8306618647335</v>
      </c>
      <c r="BG20" s="3">
        <v>79.2764164822295</v>
      </c>
      <c r="BH20" s="3">
        <v>82.8438127966896</v>
      </c>
      <c r="BI20" s="3">
        <v>78.4482153449309</v>
      </c>
      <c r="BJ20" s="3">
        <v>76.5382870982547</v>
      </c>
      <c r="BK20" s="3">
        <v>83.406535075403</v>
      </c>
      <c r="BL20" s="3">
        <v>82.833012470205</v>
      </c>
      <c r="BM20" s="3">
        <v>88.2779779119181</v>
      </c>
      <c r="BN20" s="3">
        <v>92.9039340503544</v>
      </c>
      <c r="BO20" s="3">
        <v>98.5696363212914</v>
      </c>
      <c r="BP20" s="3">
        <v>101.465039781966</v>
      </c>
      <c r="BQ20" s="3">
        <v>90.6505779854019</v>
      </c>
      <c r="BR20" s="3">
        <v>94.0513893147092</v>
      </c>
      <c r="BS20" s="3">
        <v>99.0056058325376</v>
      </c>
      <c r="BT20" s="3">
        <v>110.567345314951</v>
      </c>
      <c r="BU20" s="3">
        <v>115.699741427702</v>
      </c>
      <c r="BV20" s="3">
        <v>118.747056649123</v>
      </c>
      <c r="BW20" s="3">
        <v>122.995607425043</v>
      </c>
      <c r="BX20" s="3">
        <v>97.1029208196615</v>
      </c>
      <c r="BY20" s="3">
        <v>88.9504372709337</v>
      </c>
      <c r="BZ20" s="3">
        <v>91.6855830740797</v>
      </c>
      <c r="CA20" s="3">
        <v>98.0854364085486</v>
      </c>
      <c r="CB20" s="3">
        <v>97.6405385994663</v>
      </c>
      <c r="CC20" s="3">
        <v>96.0800421806145</v>
      </c>
      <c r="CD20" s="3">
        <v>94.4835006611574</v>
      </c>
      <c r="CE20" s="3">
        <v>96.8407339944433</v>
      </c>
      <c r="CF20" s="3">
        <v>105.595467032281</v>
      </c>
      <c r="CG20" s="3">
        <v>107.229291371846</v>
      </c>
      <c r="CH20" s="3">
        <v>109.56591086693</v>
      </c>
      <c r="CI20" s="3">
        <v>106.415825853257</v>
      </c>
      <c r="CJ20" s="3">
        <v>112.881484522829</v>
      </c>
      <c r="CK20" s="3">
        <v>126.814489863305</v>
      </c>
      <c r="CL20" s="3">
        <v>132.264187324328</v>
      </c>
      <c r="CM20" s="3">
        <v>132.330272948165</v>
      </c>
      <c r="CN20" s="3">
        <v>131.801664302207</v>
      </c>
      <c r="CO20" s="3">
        <v>132.791668943792</v>
      </c>
      <c r="CP20" s="3">
        <v>134.612428797059</v>
      </c>
      <c r="CQ20" s="3">
        <v>125.711834917148</v>
      </c>
      <c r="CR20" s="3">
        <v>126.686997629574</v>
      </c>
      <c r="CS20" s="3">
        <v>124.209858378643</v>
      </c>
      <c r="CT20" s="3">
        <v>120.070661951706</v>
      </c>
      <c r="CU20" s="3">
        <v>112.645867375872</v>
      </c>
      <c r="CV20" s="3">
        <v>110.577873814819</v>
      </c>
      <c r="CW20" s="3">
        <v>106.896143764697</v>
      </c>
      <c r="CX20" s="3">
        <v>107.803595807487</v>
      </c>
      <c r="CY20" s="3">
        <v>99.9490587651303</v>
      </c>
      <c r="CZ20" s="3">
        <v>97.0297812381262</v>
      </c>
      <c r="DA20" s="3">
        <v>99.8512001601176</v>
      </c>
      <c r="DB20" s="3">
        <v>90.8481613532137</v>
      </c>
      <c r="DC20" s="3">
        <v>92.2818315741629</v>
      </c>
      <c r="DD20" s="3">
        <v>106.993425286294</v>
      </c>
      <c r="DE20" s="3">
        <v>105.233260915183</v>
      </c>
      <c r="DF20" s="3">
        <v>108.963051332642</v>
      </c>
      <c r="DG20" s="3">
        <v>114.871084881563</v>
      </c>
      <c r="DH20" s="3">
        <v>105.019396287535</v>
      </c>
      <c r="DI20" s="3">
        <v>101.370172636781</v>
      </c>
      <c r="DJ20" s="3">
        <v>105.832713164171</v>
      </c>
      <c r="DK20" s="3">
        <v>112.601453286167</v>
      </c>
      <c r="DL20" s="3">
        <v>118.655543098695</v>
      </c>
      <c r="DM20" s="3">
        <v>108.815127528409</v>
      </c>
      <c r="DN20" s="3">
        <v>104.615071604965</v>
      </c>
      <c r="DO20" s="3">
        <v>99.9530219120277</v>
      </c>
      <c r="DP20" s="3">
        <v>102.128849149383</v>
      </c>
      <c r="DQ20" s="3">
        <v>114.273852975139</v>
      </c>
      <c r="DR20" s="3">
        <v>121.689119351719</v>
      </c>
      <c r="DS20" s="3">
        <v>127.947155412604</v>
      </c>
      <c r="DT20" s="3">
        <v>130.511765026805</v>
      </c>
      <c r="DU20" s="3">
        <v>127.326945989785</v>
      </c>
      <c r="DV20" s="3">
        <v>122.81220985906</v>
      </c>
      <c r="DW20" s="3">
        <v>116.680373871472</v>
      </c>
      <c r="DX20" s="3">
        <v>124.274100098354</v>
      </c>
      <c r="DY20" s="3">
        <v>132.086334290762</v>
      </c>
      <c r="DZ20" s="3">
        <v>140.23231161509</v>
      </c>
      <c r="EA20" s="3">
        <v>146.439131363578</v>
      </c>
      <c r="EB20" s="3">
        <v>141.040500259399</v>
      </c>
      <c r="EC20" s="3">
        <v>136.604762849354</v>
      </c>
      <c r="ED20" s="3">
        <v>131.009721332126</v>
      </c>
    </row>
    <row r="21">
      <c r="A21" s="3" t="s">
        <v>20</v>
      </c>
      <c r="B21" s="3">
        <v>14.9718849658048</v>
      </c>
      <c r="C21" s="3">
        <v>15.7360975927246</v>
      </c>
      <c r="D21" s="3">
        <v>16.9513535651954</v>
      </c>
      <c r="E21" s="3">
        <v>16.9412216400631</v>
      </c>
      <c r="F21" s="3">
        <v>17.024816582015</v>
      </c>
      <c r="G21" s="3">
        <v>19.2791786472357</v>
      </c>
      <c r="H21" s="3">
        <v>19.5883017536149</v>
      </c>
      <c r="I21" s="3">
        <v>18.9623493586686</v>
      </c>
      <c r="J21" s="3">
        <v>19.5555305238604</v>
      </c>
      <c r="K21" s="3">
        <v>18.0191594143128</v>
      </c>
      <c r="L21" s="3">
        <v>19.9618886294482</v>
      </c>
      <c r="M21" s="3">
        <v>21.6015377865544</v>
      </c>
      <c r="N21" s="3">
        <v>20.9848233491961</v>
      </c>
      <c r="O21" s="3">
        <v>21.391328468441</v>
      </c>
      <c r="P21" s="3">
        <v>21.0968565205113</v>
      </c>
      <c r="Q21" s="3">
        <v>19.2590613672666</v>
      </c>
      <c r="R21" s="3">
        <v>17.6910081408645</v>
      </c>
      <c r="S21" s="3">
        <v>17.6827329435262</v>
      </c>
      <c r="T21" s="3">
        <v>16.2542336947446</v>
      </c>
      <c r="U21" s="3">
        <v>14.6650526111643</v>
      </c>
      <c r="V21" s="3">
        <v>13.7600652671773</v>
      </c>
      <c r="W21" s="3">
        <v>14.0946658126732</v>
      </c>
      <c r="X21" s="3">
        <v>15.6871726434336</v>
      </c>
      <c r="Y21" s="3">
        <v>16.8587608066584</v>
      </c>
      <c r="Z21" s="3">
        <v>15.3320924710139</v>
      </c>
      <c r="AA21" s="3">
        <v>15.6784244274952</v>
      </c>
      <c r="AB21" s="3">
        <v>18.0383799472725</v>
      </c>
      <c r="AC21" s="3">
        <v>19.0736223136516</v>
      </c>
      <c r="AD21" s="3">
        <v>19.0763170619332</v>
      </c>
      <c r="AE21" s="3">
        <v>21.6672482727423</v>
      </c>
      <c r="AF21" s="3">
        <v>23.3536842254253</v>
      </c>
      <c r="AG21" s="3">
        <v>25.400142381038</v>
      </c>
      <c r="AH21" s="3">
        <v>27.2145895411766</v>
      </c>
      <c r="AI21" s="3">
        <v>26.3469291583131</v>
      </c>
      <c r="AJ21" s="3">
        <v>27.4118309951474</v>
      </c>
      <c r="AK21" s="3">
        <v>29.5822191392287</v>
      </c>
      <c r="AL21" s="3">
        <v>30.5616251533257</v>
      </c>
      <c r="AM21" s="3">
        <v>32.6100895045723</v>
      </c>
      <c r="AN21" s="3">
        <v>35.0173187824818</v>
      </c>
      <c r="AO21" s="3">
        <v>35.9413563065323</v>
      </c>
      <c r="AP21" s="3">
        <v>39.9172829294686</v>
      </c>
      <c r="AQ21" s="3">
        <v>40.7928768291728</v>
      </c>
      <c r="AR21" s="3">
        <v>41.5199012535698</v>
      </c>
      <c r="AS21" s="3">
        <v>40.2265090654633</v>
      </c>
      <c r="AT21" s="3">
        <v>43.0652398304341</v>
      </c>
      <c r="AU21" s="3">
        <v>49.9695813097573</v>
      </c>
      <c r="AV21" s="3">
        <v>52.1680726927233</v>
      </c>
      <c r="AW21" s="3">
        <v>47.6883707875393</v>
      </c>
      <c r="AX21" s="3">
        <v>51.0328376376366</v>
      </c>
      <c r="AY21" s="3">
        <v>48.7299684871878</v>
      </c>
      <c r="AZ21" s="3">
        <v>54.1819526224714</v>
      </c>
      <c r="BA21" s="3">
        <v>49.1499421102057</v>
      </c>
      <c r="BB21" s="3">
        <v>48.2904298295976</v>
      </c>
      <c r="BC21" s="3">
        <v>45.8229134455536</v>
      </c>
      <c r="BD21" s="3">
        <v>43.1761487591864</v>
      </c>
      <c r="BE21" s="3">
        <v>42.7786232603364</v>
      </c>
      <c r="BF21" s="3">
        <v>36.795546782778</v>
      </c>
      <c r="BG21" s="3">
        <v>32.3720390504357</v>
      </c>
      <c r="BH21" s="3">
        <v>32.6142134533091</v>
      </c>
      <c r="BI21" s="3">
        <v>30.999289030888</v>
      </c>
      <c r="BJ21" s="3">
        <v>33.0280993414532</v>
      </c>
      <c r="BK21" s="3">
        <v>37.1174280091479</v>
      </c>
      <c r="BL21" s="3">
        <v>36.904393697961</v>
      </c>
      <c r="BM21" s="3">
        <v>40.6092776924649</v>
      </c>
      <c r="BN21" s="3">
        <v>38.7404189838349</v>
      </c>
      <c r="BO21" s="3">
        <v>39.8612186436381</v>
      </c>
      <c r="BP21" s="3">
        <v>44.8427501139881</v>
      </c>
      <c r="BQ21" s="3">
        <v>44.4149200555277</v>
      </c>
      <c r="BR21" s="3">
        <v>48.2876300057002</v>
      </c>
      <c r="BS21" s="3">
        <v>49.6713912259015</v>
      </c>
      <c r="BT21" s="3">
        <v>54.7685555278498</v>
      </c>
      <c r="BU21" s="3">
        <v>56.5626848750724</v>
      </c>
      <c r="BV21" s="3">
        <v>58.8604105538512</v>
      </c>
      <c r="BW21" s="3">
        <v>60.0849506417023</v>
      </c>
      <c r="BX21" s="3">
        <v>46.693264211009</v>
      </c>
      <c r="BY21" s="3">
        <v>47.5595749516745</v>
      </c>
      <c r="BZ21" s="3">
        <v>50.8953043798329</v>
      </c>
      <c r="CA21" s="3">
        <v>56.5606407807645</v>
      </c>
      <c r="CB21" s="3">
        <v>60.2072119899764</v>
      </c>
      <c r="CC21" s="3">
        <v>62.2078856714759</v>
      </c>
      <c r="CD21" s="3">
        <v>56.0255411804296</v>
      </c>
      <c r="CE21" s="3">
        <v>59.2055297568192</v>
      </c>
      <c r="CF21" s="3">
        <v>70.6235155159505</v>
      </c>
      <c r="CG21" s="3">
        <v>83.9974479740836</v>
      </c>
      <c r="CH21" s="3">
        <v>96.9275240108772</v>
      </c>
      <c r="CI21" s="3">
        <v>107.199343386964</v>
      </c>
      <c r="CJ21" s="3">
        <v>114.480527082637</v>
      </c>
      <c r="CK21" s="3">
        <v>131.937551837593</v>
      </c>
      <c r="CL21" s="3">
        <v>124.812543681537</v>
      </c>
      <c r="CM21" s="3">
        <v>133.390793405471</v>
      </c>
      <c r="CN21" s="3">
        <v>131.670611788685</v>
      </c>
      <c r="CO21" s="3">
        <v>131.11146922938</v>
      </c>
      <c r="CP21" s="3">
        <v>133.188979400023</v>
      </c>
      <c r="CQ21" s="3">
        <v>127.549188333953</v>
      </c>
      <c r="CR21" s="3">
        <v>146.250823134491</v>
      </c>
      <c r="CS21" s="3">
        <v>148.533836199177</v>
      </c>
      <c r="CT21" s="3">
        <v>143.723902859935</v>
      </c>
      <c r="CU21" s="3">
        <v>132.521593076043</v>
      </c>
      <c r="CV21" s="3">
        <v>127.740313850412</v>
      </c>
      <c r="CW21" s="3">
        <v>114.481955316736</v>
      </c>
      <c r="CX21" s="3">
        <v>108.393957032382</v>
      </c>
      <c r="CY21" s="3">
        <v>99.346608436124</v>
      </c>
      <c r="CZ21" s="3">
        <v>92.7727938972243</v>
      </c>
      <c r="DA21" s="3">
        <v>102.181792767183</v>
      </c>
      <c r="DB21" s="3">
        <v>87.0844130303375</v>
      </c>
      <c r="DC21" s="3">
        <v>80.8433326310113</v>
      </c>
      <c r="DD21" s="3">
        <v>99.2692899650405</v>
      </c>
      <c r="DE21" s="3">
        <v>102.17346433793</v>
      </c>
      <c r="DF21" s="3">
        <v>106.061323093533</v>
      </c>
      <c r="DG21" s="3">
        <v>114.15282417658</v>
      </c>
      <c r="DH21" s="3">
        <v>117.696882639241</v>
      </c>
      <c r="DI21" s="3">
        <v>112.452133953837</v>
      </c>
      <c r="DJ21" s="3">
        <v>119.651784260974</v>
      </c>
      <c r="DK21" s="3">
        <v>136.803199319353</v>
      </c>
      <c r="DL21" s="3">
        <v>140.17826049674</v>
      </c>
      <c r="DM21" s="3">
        <v>143.937774185376</v>
      </c>
      <c r="DN21" s="3">
        <v>141.07960825132</v>
      </c>
      <c r="DO21" s="3">
        <v>136.262045749788</v>
      </c>
      <c r="DP21" s="3">
        <v>145.637461385907</v>
      </c>
      <c r="DQ21" s="3">
        <v>155.460313555101</v>
      </c>
      <c r="DR21" s="3">
        <v>157.946177638688</v>
      </c>
      <c r="DS21" s="3">
        <v>184.621892848575</v>
      </c>
      <c r="DT21" s="3">
        <v>204.966964317256</v>
      </c>
      <c r="DU21" s="3">
        <v>202.088581791953</v>
      </c>
      <c r="DV21" s="3">
        <v>210.818156488529</v>
      </c>
      <c r="DW21" s="3">
        <v>229.879914431958</v>
      </c>
      <c r="DX21" s="3">
        <v>227.813004468191</v>
      </c>
      <c r="DY21" s="3">
        <v>196.12644906144</v>
      </c>
      <c r="DZ21" s="3">
        <v>189.297584494293</v>
      </c>
      <c r="EA21" s="3">
        <v>193.128434639678</v>
      </c>
      <c r="EB21" s="3">
        <v>179.379921457104</v>
      </c>
      <c r="EC21" s="3">
        <v>170.013095310756</v>
      </c>
      <c r="ED21" s="3">
        <v>179.655278523763</v>
      </c>
    </row>
    <row r="22">
      <c r="A22" s="3" t="s">
        <v>21</v>
      </c>
      <c r="B22" s="3">
        <v>47.8642811711345</v>
      </c>
      <c r="C22" s="3">
        <v>47.227911885914</v>
      </c>
      <c r="D22" s="3">
        <v>49.2470712002374</v>
      </c>
      <c r="E22" s="3">
        <v>47.9712279368749</v>
      </c>
      <c r="F22" s="3">
        <v>49.0737465644665</v>
      </c>
      <c r="G22" s="3">
        <v>49.655372585643</v>
      </c>
      <c r="H22" s="3">
        <v>48.4979930714273</v>
      </c>
      <c r="I22" s="3">
        <v>48.2481727636571</v>
      </c>
      <c r="J22" s="3">
        <v>48.5266350062853</v>
      </c>
      <c r="K22" s="3">
        <v>46.0708810373891</v>
      </c>
      <c r="L22" s="3">
        <v>48.0393264895482</v>
      </c>
      <c r="M22" s="3">
        <v>48.1455130230932</v>
      </c>
      <c r="N22" s="3">
        <v>46.472230409039</v>
      </c>
      <c r="O22" s="3">
        <v>47.6548942352368</v>
      </c>
      <c r="P22" s="3">
        <v>49.2577067036208</v>
      </c>
      <c r="Q22" s="3">
        <v>49.2735612224329</v>
      </c>
      <c r="R22" s="3">
        <v>50.4915254878293</v>
      </c>
      <c r="S22" s="3">
        <v>50.8820938078311</v>
      </c>
      <c r="T22" s="3">
        <v>51.187092655476</v>
      </c>
      <c r="U22" s="3">
        <v>51.3687365302165</v>
      </c>
      <c r="V22" s="3">
        <v>49.2388562225678</v>
      </c>
      <c r="W22" s="3">
        <v>51.3186536966354</v>
      </c>
      <c r="X22" s="3">
        <v>52.3475528596818</v>
      </c>
      <c r="Y22" s="3">
        <v>51.021221740471</v>
      </c>
      <c r="Z22" s="3">
        <v>45.44693714382</v>
      </c>
      <c r="AA22" s="3">
        <v>43.0905806273111</v>
      </c>
      <c r="AB22" s="3">
        <v>45.9225599434159</v>
      </c>
      <c r="AC22" s="3">
        <v>47.2367637654618</v>
      </c>
      <c r="AD22" s="3">
        <v>44.5817783489369</v>
      </c>
      <c r="AE22" s="3">
        <v>44.3105136800043</v>
      </c>
      <c r="AF22" s="3">
        <v>44.2242803134268</v>
      </c>
      <c r="AG22" s="3">
        <v>45.4276746817396</v>
      </c>
      <c r="AH22" s="3">
        <v>45.2411287935078</v>
      </c>
      <c r="AI22" s="3">
        <v>43.5927034637926</v>
      </c>
      <c r="AJ22" s="3">
        <v>44.0968653403007</v>
      </c>
      <c r="AK22" s="3">
        <v>46.9927985749674</v>
      </c>
      <c r="AL22" s="3">
        <v>47.9607982169993</v>
      </c>
      <c r="AM22" s="3">
        <v>50.5783938832698</v>
      </c>
      <c r="AN22" s="3">
        <v>51.3231321836314</v>
      </c>
      <c r="AO22" s="3">
        <v>52.0465495905138</v>
      </c>
      <c r="AP22" s="3">
        <v>56.9376697015985</v>
      </c>
      <c r="AQ22" s="3">
        <v>58.3856885977226</v>
      </c>
      <c r="AR22" s="3">
        <v>58.5527259200146</v>
      </c>
      <c r="AS22" s="3">
        <v>59.9472641838656</v>
      </c>
      <c r="AT22" s="3">
        <v>61.9103400006564</v>
      </c>
      <c r="AU22" s="3">
        <v>64.5096080842927</v>
      </c>
      <c r="AV22" s="3">
        <v>66.1699848605837</v>
      </c>
      <c r="AW22" s="3">
        <v>68.6873948322872</v>
      </c>
      <c r="AX22" s="3">
        <v>71.9811019639936</v>
      </c>
      <c r="AY22" s="3">
        <v>72.0653697207144</v>
      </c>
      <c r="AZ22" s="3">
        <v>73.3207216755783</v>
      </c>
      <c r="BA22" s="3">
        <v>71.1728514553994</v>
      </c>
      <c r="BB22" s="3">
        <v>70.5355262455482</v>
      </c>
      <c r="BC22" s="3">
        <v>70.9201208044224</v>
      </c>
      <c r="BD22" s="3">
        <v>70.5053091241148</v>
      </c>
      <c r="BE22" s="3">
        <v>73.2565924399848</v>
      </c>
      <c r="BF22" s="3">
        <v>76.3946677712453</v>
      </c>
      <c r="BG22" s="3">
        <v>69.8114316464241</v>
      </c>
      <c r="BH22" s="3">
        <v>70.0689706397004</v>
      </c>
      <c r="BI22" s="3">
        <v>66.6825134474983</v>
      </c>
      <c r="BJ22" s="3">
        <v>67.3391552006742</v>
      </c>
      <c r="BK22" s="3">
        <v>74.3314048523678</v>
      </c>
      <c r="BL22" s="3">
        <v>77.3482253194166</v>
      </c>
      <c r="BM22" s="3">
        <v>82.3063142417239</v>
      </c>
      <c r="BN22" s="3">
        <v>82.0488723655968</v>
      </c>
      <c r="BO22" s="3">
        <v>83.0233380640686</v>
      </c>
      <c r="BP22" s="3">
        <v>86.9347851260416</v>
      </c>
      <c r="BQ22" s="3">
        <v>82.38127283229</v>
      </c>
      <c r="BR22" s="3">
        <v>86.1681618391075</v>
      </c>
      <c r="BS22" s="3">
        <v>85.7700565282243</v>
      </c>
      <c r="BT22" s="3">
        <v>93.8122553859788</v>
      </c>
      <c r="BU22" s="3">
        <v>95.6758204395499</v>
      </c>
      <c r="BV22" s="3">
        <v>96.9973353175988</v>
      </c>
      <c r="BW22" s="3">
        <v>94.245072512269</v>
      </c>
      <c r="BX22" s="3">
        <v>71.7603204075949</v>
      </c>
      <c r="BY22" s="3">
        <v>74.4486283130474</v>
      </c>
      <c r="BZ22" s="3">
        <v>81.3168802579431</v>
      </c>
      <c r="CA22" s="3">
        <v>88.0483454430257</v>
      </c>
      <c r="CB22" s="3">
        <v>88.4814027996574</v>
      </c>
      <c r="CC22" s="3">
        <v>96.6791174680243</v>
      </c>
      <c r="CD22" s="3">
        <v>96.803958097007</v>
      </c>
      <c r="CE22" s="3">
        <v>102.237237828235</v>
      </c>
      <c r="CF22" s="3">
        <v>111.913919630575</v>
      </c>
      <c r="CG22" s="3">
        <v>114.888345302022</v>
      </c>
      <c r="CH22" s="3">
        <v>116.300796572366</v>
      </c>
      <c r="CI22" s="3">
        <v>116.417222972919</v>
      </c>
      <c r="CJ22" s="3">
        <v>119.922857254736</v>
      </c>
      <c r="CK22" s="3">
        <v>129.310777937582</v>
      </c>
      <c r="CL22" s="3">
        <v>131.087214116718</v>
      </c>
      <c r="CM22" s="3">
        <v>131.948695640483</v>
      </c>
      <c r="CN22" s="3">
        <v>132.729800168801</v>
      </c>
      <c r="CO22" s="3">
        <v>133.608334872585</v>
      </c>
      <c r="CP22" s="3">
        <v>127.922878895784</v>
      </c>
      <c r="CQ22" s="3">
        <v>125.098456383647</v>
      </c>
      <c r="CR22" s="3">
        <v>137.218002608699</v>
      </c>
      <c r="CS22" s="3">
        <v>139.261690364666</v>
      </c>
      <c r="CT22" s="3">
        <v>137.06790391353</v>
      </c>
      <c r="CU22" s="3">
        <v>129.584245225598</v>
      </c>
      <c r="CV22" s="3">
        <v>129.133349334533</v>
      </c>
      <c r="CW22" s="3">
        <v>127.585033006906</v>
      </c>
      <c r="CX22" s="3">
        <v>118.851814033983</v>
      </c>
      <c r="CY22" s="3">
        <v>112.575935113681</v>
      </c>
      <c r="CZ22" s="3">
        <v>111.586505043926</v>
      </c>
      <c r="DA22" s="3">
        <v>124.30043656899</v>
      </c>
      <c r="DB22" s="3">
        <v>117.204062022349</v>
      </c>
      <c r="DC22" s="3">
        <v>117.494877891195</v>
      </c>
      <c r="DD22" s="3">
        <v>135.926462051293</v>
      </c>
      <c r="DE22" s="3">
        <v>138.380879637481</v>
      </c>
      <c r="DF22" s="3">
        <v>140.930166382966</v>
      </c>
      <c r="DG22" s="3">
        <v>142.46332277202</v>
      </c>
      <c r="DH22" s="3">
        <v>138.011147875694</v>
      </c>
      <c r="DI22" s="3">
        <v>136.347424070194</v>
      </c>
      <c r="DJ22" s="3">
        <v>143.719560193603</v>
      </c>
      <c r="DK22" s="3">
        <v>152.409771829218</v>
      </c>
      <c r="DL22" s="3">
        <v>156.583181688477</v>
      </c>
      <c r="DM22" s="3">
        <v>156.165737802806</v>
      </c>
      <c r="DN22" s="3">
        <v>151.668692390379</v>
      </c>
      <c r="DO22" s="3">
        <v>144.885399413088</v>
      </c>
      <c r="DP22" s="3">
        <v>149.703082811829</v>
      </c>
      <c r="DQ22" s="3">
        <v>159.951455015822</v>
      </c>
      <c r="DR22" s="3">
        <v>162.009920862874</v>
      </c>
      <c r="DS22" s="3">
        <v>170.917081962419</v>
      </c>
      <c r="DT22" s="3">
        <v>181.017934921819</v>
      </c>
      <c r="DU22" s="3">
        <v>178.601378959831</v>
      </c>
      <c r="DV22" s="3">
        <v>168.663937175921</v>
      </c>
      <c r="DW22" s="3">
        <v>168.722787827916</v>
      </c>
      <c r="DX22" s="3">
        <v>169.190798302459</v>
      </c>
      <c r="DY22" s="3">
        <v>162.290974874943</v>
      </c>
      <c r="DZ22" s="3">
        <v>168.388662047281</v>
      </c>
      <c r="EA22" s="3">
        <v>169.020213543691</v>
      </c>
      <c r="EB22" s="3">
        <v>191.400790917043</v>
      </c>
      <c r="EC22" s="3">
        <v>187.474282201474</v>
      </c>
      <c r="ED22" s="3">
        <v>181.840554555257</v>
      </c>
    </row>
    <row r="23">
      <c r="A23" s="3" t="s">
        <v>22</v>
      </c>
      <c r="B23" s="3">
        <v>87.265512198994</v>
      </c>
      <c r="C23" s="3">
        <v>89.9302117341727</v>
      </c>
      <c r="D23" s="3">
        <v>91.9414295508223</v>
      </c>
      <c r="E23" s="3">
        <v>86.6705302235152</v>
      </c>
      <c r="F23" s="3">
        <v>83.9951387268783</v>
      </c>
      <c r="G23" s="3">
        <v>87.8129822779756</v>
      </c>
      <c r="H23" s="3">
        <v>90.1043703061835</v>
      </c>
      <c r="I23" s="3">
        <v>98.1101551758946</v>
      </c>
      <c r="J23" s="3">
        <v>104.672476758914</v>
      </c>
      <c r="K23" s="3">
        <v>106.299341001522</v>
      </c>
      <c r="L23" s="3">
        <v>121.53435625071</v>
      </c>
      <c r="M23" s="3">
        <v>124.04315895709</v>
      </c>
      <c r="N23" s="3">
        <v>118.060826632923</v>
      </c>
      <c r="O23" s="3">
        <v>116.702761797464</v>
      </c>
      <c r="P23" s="3">
        <v>121.436023919865</v>
      </c>
      <c r="Q23" s="3">
        <v>123.033274045529</v>
      </c>
      <c r="R23" s="3">
        <v>121.974358963668</v>
      </c>
      <c r="S23" s="3">
        <v>119.666630233675</v>
      </c>
      <c r="T23" s="3">
        <v>122.378899067466</v>
      </c>
      <c r="U23" s="3">
        <v>125.362471444143</v>
      </c>
      <c r="V23" s="3">
        <v>112.700778740945</v>
      </c>
      <c r="W23" s="3">
        <v>115.481556616796</v>
      </c>
      <c r="X23" s="3">
        <v>122.12022782807</v>
      </c>
      <c r="Y23" s="3">
        <v>123.337444984323</v>
      </c>
      <c r="Z23" s="3">
        <v>117.095441045531</v>
      </c>
      <c r="AA23" s="3">
        <v>113.384894798538</v>
      </c>
      <c r="AB23" s="3">
        <v>112.984651656384</v>
      </c>
      <c r="AC23" s="3">
        <v>123.041020214001</v>
      </c>
      <c r="AD23" s="3">
        <v>119.222893084781</v>
      </c>
      <c r="AE23" s="3">
        <v>119.14555881194</v>
      </c>
      <c r="AF23" s="3">
        <v>126.309479386263</v>
      </c>
      <c r="AG23" s="3">
        <v>134.739860939694</v>
      </c>
      <c r="AH23" s="3">
        <v>133.810240679048</v>
      </c>
      <c r="AI23" s="3">
        <v>126.561340882045</v>
      </c>
      <c r="AJ23" s="3">
        <v>113.23140709976</v>
      </c>
      <c r="AK23" s="3">
        <v>115.070562173983</v>
      </c>
      <c r="AL23" s="3">
        <v>121.930575270328</v>
      </c>
      <c r="AM23" s="3">
        <v>133.693052985708</v>
      </c>
      <c r="AN23" s="3">
        <v>137.194774710523</v>
      </c>
      <c r="AO23" s="3">
        <v>129.037929861659</v>
      </c>
      <c r="AP23" s="3">
        <v>126.624483434051</v>
      </c>
      <c r="AQ23" s="3">
        <v>132.533678257542</v>
      </c>
      <c r="AR23" s="3">
        <v>140.155807628105</v>
      </c>
      <c r="AS23" s="3">
        <v>137.460389034599</v>
      </c>
      <c r="AT23" s="3">
        <v>148.572579967116</v>
      </c>
      <c r="AU23" s="3">
        <v>146.886610595818</v>
      </c>
      <c r="AV23" s="3">
        <v>138.33611137838</v>
      </c>
      <c r="AW23" s="3">
        <v>142.890861379475</v>
      </c>
      <c r="AX23" s="3">
        <v>150.912266294641</v>
      </c>
      <c r="AY23" s="3">
        <v>147.11875108453</v>
      </c>
      <c r="AZ23" s="3">
        <v>149.395386204277</v>
      </c>
      <c r="BA23" s="3">
        <v>140.596875278922</v>
      </c>
      <c r="BB23" s="3">
        <v>142.203496301468</v>
      </c>
      <c r="BC23" s="3">
        <v>151.502050980181</v>
      </c>
      <c r="BD23" s="3">
        <v>157.693232490351</v>
      </c>
      <c r="BE23" s="3">
        <v>162.473502450647</v>
      </c>
      <c r="BF23" s="3">
        <v>167.291780496036</v>
      </c>
      <c r="BG23" s="3">
        <v>164.50950800002</v>
      </c>
      <c r="BH23" s="3">
        <v>161.37134191879</v>
      </c>
      <c r="BI23" s="3">
        <v>159.807756021018</v>
      </c>
      <c r="BJ23" s="3">
        <v>164.19604816346</v>
      </c>
      <c r="BK23" s="3">
        <v>157.07499193963</v>
      </c>
      <c r="BL23" s="3">
        <v>157.671090986944</v>
      </c>
      <c r="BM23" s="3">
        <v>157.302900941242</v>
      </c>
      <c r="BN23" s="3">
        <v>144.42412776189</v>
      </c>
      <c r="BO23" s="3">
        <v>151.688142502228</v>
      </c>
      <c r="BP23" s="3">
        <v>152.100572999719</v>
      </c>
      <c r="BQ23" s="3">
        <v>168.499540652682</v>
      </c>
      <c r="BR23" s="3">
        <v>169.30137117531</v>
      </c>
      <c r="BS23" s="3">
        <v>171.433406646355</v>
      </c>
      <c r="BT23" s="3">
        <v>191.007065389726</v>
      </c>
      <c r="BU23" s="3">
        <v>204.547507867189</v>
      </c>
      <c r="BV23" s="3">
        <v>201.668143412942</v>
      </c>
      <c r="BW23" s="3">
        <v>190.879859753519</v>
      </c>
      <c r="BX23" s="3">
        <v>172.367437911563</v>
      </c>
      <c r="BY23" s="3">
        <v>193.87994631507</v>
      </c>
      <c r="BZ23" s="3">
        <v>201.339894157059</v>
      </c>
      <c r="CA23" s="3">
        <v>198.270493519761</v>
      </c>
      <c r="CB23" s="3">
        <v>219.869185445563</v>
      </c>
      <c r="CC23" s="3">
        <v>212.35353249013</v>
      </c>
      <c r="CD23" s="3">
        <v>216.296781475428</v>
      </c>
      <c r="CE23" s="3">
        <v>206.539194733848</v>
      </c>
      <c r="CF23" s="3">
        <v>202.080993289927</v>
      </c>
      <c r="CG23" s="3">
        <v>200.366821470233</v>
      </c>
      <c r="CH23" s="3">
        <v>214.090468026811</v>
      </c>
      <c r="CI23" s="3">
        <v>208.004975055265</v>
      </c>
      <c r="CJ23" s="3">
        <v>211.247787725741</v>
      </c>
      <c r="CK23" s="3">
        <v>222.498050006631</v>
      </c>
      <c r="CL23" s="3">
        <v>221.483891268464</v>
      </c>
      <c r="CM23" s="3">
        <v>214.683693121539</v>
      </c>
      <c r="CN23" s="3">
        <v>219.503173728664</v>
      </c>
      <c r="CO23" s="3">
        <v>205.298343078751</v>
      </c>
      <c r="CP23" s="3">
        <v>196.159606485406</v>
      </c>
      <c r="CQ23" s="3">
        <v>187.826868791271</v>
      </c>
      <c r="CR23" s="3">
        <v>188.87715234331</v>
      </c>
      <c r="CS23" s="3">
        <v>196.705634538834</v>
      </c>
      <c r="CT23" s="3">
        <v>207.494252163857</v>
      </c>
      <c r="CU23" s="3">
        <v>206.327668697861</v>
      </c>
      <c r="CV23" s="3">
        <v>214.708663283366</v>
      </c>
      <c r="CW23" s="3">
        <v>228.404635254127</v>
      </c>
      <c r="CX23" s="3">
        <v>224.295489981727</v>
      </c>
      <c r="CY23" s="3">
        <v>224.24608146904</v>
      </c>
      <c r="CZ23" s="3">
        <v>228.652669784689</v>
      </c>
      <c r="DA23" s="3">
        <v>228.932145023035</v>
      </c>
      <c r="DB23" s="3">
        <v>217.408312537832</v>
      </c>
      <c r="DC23" s="3">
        <v>231.588455623326</v>
      </c>
      <c r="DD23" s="3">
        <v>263.671336383722</v>
      </c>
      <c r="DE23" s="3">
        <v>256.031890011959</v>
      </c>
      <c r="DF23" s="3">
        <v>247.933974855632</v>
      </c>
      <c r="DG23" s="3">
        <v>226.700512109437</v>
      </c>
      <c r="DH23" s="3">
        <v>221.515281627147</v>
      </c>
      <c r="DI23" s="3">
        <v>233.553414891204</v>
      </c>
      <c r="DJ23" s="3">
        <v>217.203406104</v>
      </c>
      <c r="DK23" s="3">
        <v>212.91251736466</v>
      </c>
      <c r="DL23" s="3">
        <v>219.152036328923</v>
      </c>
      <c r="DM23" s="3">
        <v>244.704476044311</v>
      </c>
      <c r="DN23" s="3">
        <v>253.085985561948</v>
      </c>
      <c r="DO23" s="3">
        <v>263.158169830312</v>
      </c>
      <c r="DP23" s="3">
        <v>258.348138621219</v>
      </c>
      <c r="DQ23" s="3">
        <v>269.014503397664</v>
      </c>
      <c r="DR23" s="3">
        <v>297.350316831152</v>
      </c>
      <c r="DS23" s="3">
        <v>286.935817440331</v>
      </c>
      <c r="DT23" s="3">
        <v>270.64231635658</v>
      </c>
      <c r="DU23" s="3">
        <v>264.827703750218</v>
      </c>
      <c r="DV23" s="3">
        <v>299.955674056131</v>
      </c>
      <c r="DW23" s="3">
        <v>302.567580681879</v>
      </c>
      <c r="DX23" s="3">
        <v>321.236245873846</v>
      </c>
      <c r="DY23" s="3">
        <v>322.85169103886</v>
      </c>
      <c r="DZ23" s="3">
        <v>326.375016367222</v>
      </c>
      <c r="EA23" s="3">
        <v>317.013145057873</v>
      </c>
      <c r="EB23" s="3">
        <v>298.46334846821</v>
      </c>
      <c r="EC23" s="3">
        <v>269.108331589472</v>
      </c>
      <c r="ED23" s="3">
        <v>269.639444139269</v>
      </c>
    </row>
    <row r="24">
      <c r="A24" s="3" t="s">
        <v>23</v>
      </c>
      <c r="B24" s="3">
        <v>88.06160895201</v>
      </c>
      <c r="C24" s="3">
        <v>84.0352216239295</v>
      </c>
      <c r="D24" s="3">
        <v>86.9635060166867</v>
      </c>
      <c r="E24" s="3">
        <v>84.8696905625572</v>
      </c>
      <c r="F24" s="3">
        <v>88.0665230158171</v>
      </c>
      <c r="G24" s="3">
        <v>93.0771131476269</v>
      </c>
      <c r="H24" s="3">
        <v>96.6560346447225</v>
      </c>
      <c r="I24" s="3">
        <v>96.6640073025494</v>
      </c>
      <c r="J24" s="3">
        <v>100.024836445506</v>
      </c>
      <c r="K24" s="3">
        <v>93.7772895760121</v>
      </c>
      <c r="L24" s="3">
        <v>104.13807955721</v>
      </c>
      <c r="M24" s="3">
        <v>106.672851524684</v>
      </c>
      <c r="N24" s="3">
        <v>102.286985916552</v>
      </c>
      <c r="O24" s="3">
        <v>108.470205876751</v>
      </c>
      <c r="P24" s="3">
        <v>107.254299039129</v>
      </c>
      <c r="Q24" s="3">
        <v>103.425352951514</v>
      </c>
      <c r="R24" s="3">
        <v>102.563533418993</v>
      </c>
      <c r="S24" s="3">
        <v>103.264299291622</v>
      </c>
      <c r="T24" s="3">
        <v>101.771186112467</v>
      </c>
      <c r="U24" s="3">
        <v>97.6079925202098</v>
      </c>
      <c r="V24" s="3">
        <v>88.4570912059422</v>
      </c>
      <c r="W24" s="3">
        <v>91.0775822117736</v>
      </c>
      <c r="X24" s="3">
        <v>94.2890303795302</v>
      </c>
      <c r="Y24" s="3">
        <v>89.0001654980127</v>
      </c>
      <c r="Z24" s="3">
        <v>77.5394807220504</v>
      </c>
      <c r="AA24" s="3">
        <v>68.5533914464015</v>
      </c>
      <c r="AB24" s="3">
        <v>75.3902196508388</v>
      </c>
      <c r="AC24" s="3">
        <v>79.3373765181445</v>
      </c>
      <c r="AD24" s="3">
        <v>80.2509566822636</v>
      </c>
      <c r="AE24" s="3">
        <v>80.7970842781572</v>
      </c>
      <c r="AF24" s="3">
        <v>78.1108046422803</v>
      </c>
      <c r="AG24" s="3">
        <v>81.0889891445082</v>
      </c>
      <c r="AH24" s="3">
        <v>83.7330859816822</v>
      </c>
      <c r="AI24" s="3">
        <v>82.0659588019332</v>
      </c>
      <c r="AJ24" s="3">
        <v>88.9883500117557</v>
      </c>
      <c r="AK24" s="3">
        <v>96.4334338816684</v>
      </c>
      <c r="AL24" s="3">
        <v>96.5995571969573</v>
      </c>
      <c r="AM24" s="3">
        <v>106.747334321559</v>
      </c>
      <c r="AN24" s="3">
        <v>111.11207049589</v>
      </c>
      <c r="AO24" s="3">
        <v>109.706348554234</v>
      </c>
      <c r="AP24" s="3">
        <v>108.099302682981</v>
      </c>
      <c r="AQ24" s="3">
        <v>108.364458706273</v>
      </c>
      <c r="AR24" s="3">
        <v>116.335854766909</v>
      </c>
      <c r="AS24" s="3">
        <v>122.722081072424</v>
      </c>
      <c r="AT24" s="3">
        <v>120.881893289021</v>
      </c>
      <c r="AU24" s="3">
        <v>132.330937138793</v>
      </c>
      <c r="AV24" s="3">
        <v>137.997271807254</v>
      </c>
      <c r="AW24" s="3">
        <v>146.113053237116</v>
      </c>
      <c r="AX24" s="3">
        <v>152.099725864468</v>
      </c>
      <c r="AY24" s="3">
        <v>138.846744055372</v>
      </c>
      <c r="AZ24" s="3">
        <v>134.498042072131</v>
      </c>
      <c r="BA24" s="3">
        <v>125.095172952341</v>
      </c>
      <c r="BB24" s="3">
        <v>121.114642571136</v>
      </c>
      <c r="BC24" s="3">
        <v>126.338908753492</v>
      </c>
      <c r="BD24" s="3">
        <v>125.711044658075</v>
      </c>
      <c r="BE24" s="3">
        <v>124.089765672831</v>
      </c>
      <c r="BF24" s="3">
        <v>128.571737645015</v>
      </c>
      <c r="BG24" s="3">
        <v>121.680412878569</v>
      </c>
      <c r="BH24" s="3">
        <v>112.694974756154</v>
      </c>
      <c r="BI24" s="3">
        <v>98.1980649932585</v>
      </c>
      <c r="BJ24" s="3">
        <v>102.98782774726</v>
      </c>
      <c r="BK24" s="3">
        <v>115.28157796216</v>
      </c>
      <c r="BL24" s="3">
        <v>114.025158580361</v>
      </c>
      <c r="BM24" s="3">
        <v>126.297502100065</v>
      </c>
      <c r="BN24" s="3">
        <v>129.974176047178</v>
      </c>
      <c r="BO24" s="3">
        <v>133.503408464936</v>
      </c>
      <c r="BP24" s="3">
        <v>134.238685792602</v>
      </c>
      <c r="BQ24" s="3">
        <v>117.140551132883</v>
      </c>
      <c r="BR24" s="3">
        <v>129.373907768297</v>
      </c>
      <c r="BS24" s="3">
        <v>128.535346842005</v>
      </c>
      <c r="BT24" s="3">
        <v>144.929753098608</v>
      </c>
      <c r="BU24" s="3">
        <v>151.498433390086</v>
      </c>
      <c r="BV24" s="3">
        <v>153.743116054935</v>
      </c>
      <c r="BW24" s="3">
        <v>156.156759782815</v>
      </c>
      <c r="BX24" s="3">
        <v>100.69743299984</v>
      </c>
      <c r="BY24" s="3">
        <v>98.4895073534417</v>
      </c>
      <c r="BZ24" s="3">
        <v>116.321229686135</v>
      </c>
      <c r="CA24" s="3">
        <v>139.20906745222</v>
      </c>
      <c r="CB24" s="3">
        <v>140.637741195731</v>
      </c>
      <c r="CC24" s="3">
        <v>146.818371625736</v>
      </c>
      <c r="CD24" s="3">
        <v>142.368141928629</v>
      </c>
      <c r="CE24" s="3">
        <v>154.188072909574</v>
      </c>
      <c r="CF24" s="3">
        <v>169.168162314452</v>
      </c>
      <c r="CG24" s="3">
        <v>179.15572233601</v>
      </c>
      <c r="CH24" s="3">
        <v>191.441894585843</v>
      </c>
      <c r="CI24" s="3">
        <v>203.156654252666</v>
      </c>
      <c r="CJ24" s="3">
        <v>213.202403277552</v>
      </c>
      <c r="CK24" s="3">
        <v>231.627294204819</v>
      </c>
      <c r="CL24" s="3">
        <v>243.283693138892</v>
      </c>
      <c r="CM24" s="3">
        <v>240.015415015808</v>
      </c>
      <c r="CN24" s="3">
        <v>235.404854704208</v>
      </c>
      <c r="CO24" s="3">
        <v>253.392360249809</v>
      </c>
      <c r="CP24" s="3">
        <v>255.510499735252</v>
      </c>
      <c r="CQ24" s="3">
        <v>271.973768644875</v>
      </c>
      <c r="CR24" s="3">
        <v>289.376076282737</v>
      </c>
      <c r="CS24" s="3">
        <v>284.00391362883</v>
      </c>
      <c r="CT24" s="3">
        <v>298.063839272716</v>
      </c>
      <c r="CU24" s="3">
        <v>291.685994756247</v>
      </c>
      <c r="CV24" s="3">
        <v>279.531578735832</v>
      </c>
      <c r="CW24" s="3">
        <v>275.37830057537</v>
      </c>
      <c r="CX24" s="3">
        <v>254.574870043506</v>
      </c>
      <c r="CY24" s="3">
        <v>243.237470232267</v>
      </c>
      <c r="CZ24" s="3">
        <v>230.322201428171</v>
      </c>
      <c r="DA24" s="3">
        <v>267.528294609506</v>
      </c>
      <c r="DB24" s="3">
        <v>260.801285473376</v>
      </c>
      <c r="DC24" s="3">
        <v>265.557480169227</v>
      </c>
      <c r="DD24" s="3">
        <v>312.896055355898</v>
      </c>
      <c r="DE24" s="3">
        <v>307.582467122952</v>
      </c>
      <c r="DF24" s="3">
        <v>320.374094317613</v>
      </c>
      <c r="DG24" s="3">
        <v>338.115958423482</v>
      </c>
      <c r="DH24" s="3">
        <v>300.641789970853</v>
      </c>
      <c r="DI24" s="3">
        <v>297.420487524362</v>
      </c>
      <c r="DJ24" s="3">
        <v>291.121596460528</v>
      </c>
      <c r="DK24" s="3">
        <v>311.685818546499</v>
      </c>
      <c r="DL24" s="3">
        <v>336.663826807387</v>
      </c>
      <c r="DM24" s="3">
        <v>333.646030280169</v>
      </c>
      <c r="DN24" s="3">
        <v>334.29312694743</v>
      </c>
      <c r="DO24" s="3">
        <v>315.157280237218</v>
      </c>
      <c r="DP24" s="3">
        <v>335.808418908603</v>
      </c>
      <c r="DQ24" s="3">
        <v>364.004397637166</v>
      </c>
      <c r="DR24" s="3">
        <v>376.849148015394</v>
      </c>
      <c r="DS24" s="3">
        <v>392.535118178448</v>
      </c>
      <c r="DT24" s="3">
        <v>417.030246847593</v>
      </c>
      <c r="DU24" s="3">
        <v>416.975714342483</v>
      </c>
      <c r="DV24" s="3">
        <v>427.455892912142</v>
      </c>
      <c r="DW24" s="3">
        <v>428.050143866765</v>
      </c>
      <c r="DX24" s="3">
        <v>428.067731565342</v>
      </c>
      <c r="DY24" s="3">
        <v>420.393538376722</v>
      </c>
      <c r="DZ24" s="3">
        <v>448.89597862928</v>
      </c>
      <c r="EA24" s="3">
        <v>501.004379458368</v>
      </c>
      <c r="EB24" s="3">
        <v>555.859218389524</v>
      </c>
      <c r="EC24" s="3">
        <v>546.645474388486</v>
      </c>
      <c r="ED24" s="3">
        <v>544.100557115343</v>
      </c>
    </row>
    <row r="25">
      <c r="A25" s="3" t="s">
        <v>24</v>
      </c>
      <c r="B25" s="3">
        <v>63.7964827221279</v>
      </c>
      <c r="C25" s="3">
        <v>63.8715490442739</v>
      </c>
      <c r="D25" s="3">
        <v>63.5990226884823</v>
      </c>
      <c r="E25" s="3">
        <v>64.5350690678336</v>
      </c>
      <c r="F25" s="3">
        <v>69.2937367897432</v>
      </c>
      <c r="G25" s="3">
        <v>70.0000381786439</v>
      </c>
      <c r="H25" s="3">
        <v>72.3828925464421</v>
      </c>
      <c r="I25" s="3">
        <v>77.0482146528608</v>
      </c>
      <c r="J25" s="3">
        <v>75.9487388883275</v>
      </c>
      <c r="K25" s="3">
        <v>74.9044705740456</v>
      </c>
      <c r="L25" s="3">
        <v>79.4069870516026</v>
      </c>
      <c r="M25" s="3">
        <v>79.4215317046463</v>
      </c>
      <c r="N25" s="3">
        <v>78.3799280624556</v>
      </c>
      <c r="O25" s="3">
        <v>77.0154550141682</v>
      </c>
      <c r="P25" s="3">
        <v>76.5332055863482</v>
      </c>
      <c r="Q25" s="3">
        <v>76.3734421702882</v>
      </c>
      <c r="R25" s="3">
        <v>75.1638930566716</v>
      </c>
      <c r="S25" s="3">
        <v>75.1411155054911</v>
      </c>
      <c r="T25" s="3">
        <v>76.9251371288209</v>
      </c>
      <c r="U25" s="3">
        <v>77.8785290966628</v>
      </c>
      <c r="V25" s="3">
        <v>71.8274336616757</v>
      </c>
      <c r="W25" s="3">
        <v>77.1632226871226</v>
      </c>
      <c r="X25" s="3">
        <v>80.1503477708571</v>
      </c>
      <c r="Y25" s="3">
        <v>78.4694911826118</v>
      </c>
      <c r="Z25" s="3">
        <v>75.6139825761971</v>
      </c>
      <c r="AA25" s="3">
        <v>71.5758625643838</v>
      </c>
      <c r="AB25" s="3">
        <v>79.4821548178159</v>
      </c>
      <c r="AC25" s="3">
        <v>85.2514089917068</v>
      </c>
      <c r="AD25" s="3">
        <v>85.907709498607</v>
      </c>
      <c r="AE25" s="3">
        <v>88.5089605668201</v>
      </c>
      <c r="AF25" s="3">
        <v>94.7583493359471</v>
      </c>
      <c r="AG25" s="3">
        <v>94.240623956344</v>
      </c>
      <c r="AH25" s="3">
        <v>91.7104341894391</v>
      </c>
      <c r="AI25" s="3">
        <v>92.9043553135047</v>
      </c>
      <c r="AJ25" s="3">
        <v>89.1984962306528</v>
      </c>
      <c r="AK25" s="3">
        <v>86.2054892143932</v>
      </c>
      <c r="AL25" s="3">
        <v>86.5500852888875</v>
      </c>
      <c r="AM25" s="3">
        <v>88.9023815264435</v>
      </c>
      <c r="AN25" s="3">
        <v>96.2419091574233</v>
      </c>
      <c r="AO25" s="3">
        <v>102.191649831788</v>
      </c>
      <c r="AP25" s="3">
        <v>106.828837139204</v>
      </c>
      <c r="AQ25" s="3">
        <v>109.763536542321</v>
      </c>
      <c r="AR25" s="3">
        <v>112.537032223733</v>
      </c>
      <c r="AS25" s="3">
        <v>117.280161681014</v>
      </c>
      <c r="AT25" s="3">
        <v>118.75781592242</v>
      </c>
      <c r="AU25" s="3">
        <v>116.338381910197</v>
      </c>
      <c r="AV25" s="3">
        <v>123.791753464339</v>
      </c>
      <c r="AW25" s="3">
        <v>119.506730592814</v>
      </c>
      <c r="AX25" s="3">
        <v>118.184245117289</v>
      </c>
      <c r="AY25" s="3">
        <v>117.686014319133</v>
      </c>
      <c r="AZ25" s="3">
        <v>120.378476481532</v>
      </c>
      <c r="BA25" s="3">
        <v>118.059650000537</v>
      </c>
      <c r="BB25" s="3">
        <v>116.329387293463</v>
      </c>
      <c r="BC25" s="3">
        <v>119.13557839531</v>
      </c>
      <c r="BD25" s="3">
        <v>122.037444764345</v>
      </c>
      <c r="BE25" s="3">
        <v>127.451162354066</v>
      </c>
      <c r="BF25" s="3">
        <v>125.416404945922</v>
      </c>
      <c r="BG25" s="3">
        <v>126.534334801716</v>
      </c>
      <c r="BH25" s="3">
        <v>137.229537912676</v>
      </c>
      <c r="BI25" s="3">
        <v>139.459028485428</v>
      </c>
      <c r="BJ25" s="3">
        <v>140.741705574033</v>
      </c>
      <c r="BK25" s="3">
        <v>149.939257460875</v>
      </c>
      <c r="BL25" s="3">
        <v>161.916218308225</v>
      </c>
      <c r="BM25" s="3">
        <v>168.023324124733</v>
      </c>
      <c r="BN25" s="3">
        <v>171.358580613428</v>
      </c>
      <c r="BO25" s="3">
        <v>183.474116800653</v>
      </c>
      <c r="BP25" s="3">
        <v>180.844271032238</v>
      </c>
      <c r="BQ25" s="3">
        <v>193.85844466045</v>
      </c>
      <c r="BR25" s="3">
        <v>195.359321879851</v>
      </c>
      <c r="BS25" s="3">
        <v>194.939177014406</v>
      </c>
      <c r="BT25" s="3">
        <v>184.626762508614</v>
      </c>
      <c r="BU25" s="3">
        <v>190.504264789572</v>
      </c>
      <c r="BV25" s="3">
        <v>203.968105386522</v>
      </c>
      <c r="BW25" s="3">
        <v>214.276174153052</v>
      </c>
      <c r="BX25" s="3">
        <v>194.317844849276</v>
      </c>
      <c r="BY25" s="3">
        <v>212.995639427436</v>
      </c>
      <c r="BZ25" s="3">
        <v>209.63172482024</v>
      </c>
      <c r="CA25" s="3">
        <v>230.336793139071</v>
      </c>
      <c r="CB25" s="3">
        <v>231.710242419803</v>
      </c>
      <c r="CC25" s="3">
        <v>222.14773534481</v>
      </c>
      <c r="CD25" s="3">
        <v>219.369203181951</v>
      </c>
      <c r="CE25" s="3">
        <v>213.342823869236</v>
      </c>
      <c r="CF25" s="3">
        <v>210.283634735501</v>
      </c>
      <c r="CG25" s="3">
        <v>197.765545357948</v>
      </c>
      <c r="CH25" s="3">
        <v>197.808402182783</v>
      </c>
      <c r="CI25" s="3">
        <v>204.394210184772</v>
      </c>
      <c r="CJ25" s="3">
        <v>195.410176004305</v>
      </c>
      <c r="CK25" s="3">
        <v>221.820688496634</v>
      </c>
      <c r="CL25" s="3">
        <v>223.5622261774</v>
      </c>
      <c r="CM25" s="3">
        <v>240.367706804192</v>
      </c>
      <c r="CN25" s="3">
        <v>252.985043136135</v>
      </c>
      <c r="CO25" s="3">
        <v>256.455335231655</v>
      </c>
      <c r="CP25" s="3">
        <v>262.804448727178</v>
      </c>
      <c r="CQ25" s="3">
        <v>247.072759393351</v>
      </c>
      <c r="CR25" s="3">
        <v>244.834792897106</v>
      </c>
      <c r="CS25" s="3">
        <v>251.387045903396</v>
      </c>
      <c r="CT25" s="3">
        <v>234.027077660051</v>
      </c>
      <c r="CU25" s="3">
        <v>217.517410992951</v>
      </c>
      <c r="CV25" s="3">
        <v>217.028539807623</v>
      </c>
      <c r="CW25" s="3">
        <v>237.018121022622</v>
      </c>
      <c r="CX25" s="3">
        <v>220.486297362708</v>
      </c>
      <c r="CY25" s="3">
        <v>232.145021051327</v>
      </c>
      <c r="CZ25" s="3">
        <v>237.162840168097</v>
      </c>
      <c r="DA25" s="3">
        <v>249.242190916017</v>
      </c>
      <c r="DB25" s="3">
        <v>223.779368852557</v>
      </c>
      <c r="DC25" s="3">
        <v>182.586633294743</v>
      </c>
      <c r="DD25" s="3">
        <v>198.270828765151</v>
      </c>
      <c r="DE25" s="3">
        <v>199.189459576063</v>
      </c>
      <c r="DF25" s="3">
        <v>207.08358806347</v>
      </c>
      <c r="DG25" s="3">
        <v>198.862488625479</v>
      </c>
      <c r="DH25" s="3">
        <v>184.628300972678</v>
      </c>
      <c r="DI25" s="3">
        <v>193.586644966648</v>
      </c>
      <c r="DJ25" s="3">
        <v>181.075910706752</v>
      </c>
      <c r="DK25" s="3">
        <v>179.599037500916</v>
      </c>
      <c r="DL25" s="3">
        <v>182.041401392909</v>
      </c>
      <c r="DM25" s="3">
        <v>173.184091526438</v>
      </c>
      <c r="DN25" s="3">
        <v>165.964490129353</v>
      </c>
      <c r="DO25" s="3">
        <v>156.750806995449</v>
      </c>
      <c r="DP25" s="3">
        <v>185.299863391169</v>
      </c>
      <c r="DQ25" s="3">
        <v>203.1815502592</v>
      </c>
      <c r="DR25" s="3">
        <v>199.730633665556</v>
      </c>
      <c r="DS25" s="3">
        <v>184.576039765392</v>
      </c>
      <c r="DT25" s="3">
        <v>193.472763520591</v>
      </c>
      <c r="DU25" s="3">
        <v>175.30170992061</v>
      </c>
      <c r="DV25" s="3">
        <v>182.119060864054</v>
      </c>
      <c r="DW25" s="3">
        <v>191.373219598194</v>
      </c>
      <c r="DX25" s="3">
        <v>203.100837989028</v>
      </c>
      <c r="DY25" s="3">
        <v>220.195989674531</v>
      </c>
      <c r="DZ25" s="3">
        <v>231.641887089944</v>
      </c>
      <c r="EA25" s="3">
        <v>220.769108758576</v>
      </c>
      <c r="EB25" s="3">
        <v>200.745925384165</v>
      </c>
      <c r="EC25" s="3">
        <v>192.956318362838</v>
      </c>
      <c r="ED25" s="3">
        <v>183.405555725098</v>
      </c>
    </row>
    <row r="26">
      <c r="A26" s="3" t="s">
        <v>25</v>
      </c>
      <c r="B26" s="3">
        <v>19.7709047226679</v>
      </c>
      <c r="C26" s="3">
        <v>17.7175000341315</v>
      </c>
      <c r="D26" s="3">
        <v>18.1909999393281</v>
      </c>
      <c r="E26" s="3">
        <v>16.1193451654343</v>
      </c>
      <c r="F26" s="3">
        <v>15.1357023829506</v>
      </c>
      <c r="G26" s="3">
        <v>16.2263333910988</v>
      </c>
      <c r="H26" s="3">
        <v>16.9636932719838</v>
      </c>
      <c r="I26" s="3">
        <v>16.3608450889587</v>
      </c>
      <c r="J26" s="3">
        <v>16.532571383885</v>
      </c>
      <c r="K26" s="3">
        <v>15.4029999401258</v>
      </c>
      <c r="L26" s="3">
        <v>15.9020789798937</v>
      </c>
      <c r="M26" s="3">
        <v>15.4722159125588</v>
      </c>
      <c r="N26" s="3">
        <v>15.1407749891281</v>
      </c>
      <c r="O26" s="3">
        <v>18.7193683825041</v>
      </c>
      <c r="P26" s="3">
        <v>18.7683749632402</v>
      </c>
      <c r="Q26" s="3">
        <v>19.704964365278</v>
      </c>
      <c r="R26" s="3">
        <v>21.3487249851227</v>
      </c>
      <c r="S26" s="3">
        <v>21.6272726492448</v>
      </c>
      <c r="T26" s="3">
        <v>23.9817840836265</v>
      </c>
      <c r="U26" s="3">
        <v>25.9693572634742</v>
      </c>
      <c r="V26" s="3">
        <v>26.0577976135981</v>
      </c>
      <c r="W26" s="3">
        <v>28.2867160276933</v>
      </c>
      <c r="X26" s="3">
        <v>32.8728249549866</v>
      </c>
      <c r="Y26" s="3">
        <v>33.4799204739657</v>
      </c>
      <c r="Z26" s="3">
        <v>30.112394885013</v>
      </c>
      <c r="AA26" s="3">
        <v>26.5621249675751</v>
      </c>
      <c r="AB26" s="3">
        <v>28.5701363303445</v>
      </c>
      <c r="AC26" s="3">
        <v>30.6781308764503</v>
      </c>
      <c r="AD26" s="3">
        <v>34.8028333754767</v>
      </c>
      <c r="AE26" s="3">
        <v>35.8128180937334</v>
      </c>
      <c r="AF26" s="3">
        <v>37.0864624977112</v>
      </c>
      <c r="AG26" s="3">
        <v>38.2282719819442</v>
      </c>
      <c r="AH26" s="3">
        <v>39.3843333834694</v>
      </c>
      <c r="AI26" s="3">
        <v>41.2840595245361</v>
      </c>
      <c r="AJ26" s="3">
        <v>38.2512617565337</v>
      </c>
      <c r="AK26" s="3">
        <v>38.2031782241095</v>
      </c>
      <c r="AL26" s="3">
        <v>40.3119500160217</v>
      </c>
      <c r="AM26" s="3">
        <v>41.7332105134663</v>
      </c>
      <c r="AN26" s="3">
        <v>42.6820434902025</v>
      </c>
      <c r="AO26" s="3">
        <v>45.2069077742727</v>
      </c>
      <c r="AP26" s="3">
        <v>48.0498407537287</v>
      </c>
      <c r="AQ26" s="3">
        <v>49.6371594342318</v>
      </c>
      <c r="AR26" s="3">
        <v>50.4034624099731</v>
      </c>
      <c r="AS26" s="3">
        <v>48.6171089669933</v>
      </c>
      <c r="AT26" s="3">
        <v>48.5236374855042</v>
      </c>
      <c r="AU26" s="3">
        <v>50.00649989735</v>
      </c>
      <c r="AV26" s="3">
        <v>56.9302736918132</v>
      </c>
      <c r="AW26" s="3">
        <v>58.4930499076843</v>
      </c>
      <c r="AX26" s="3">
        <v>65.2597024100167</v>
      </c>
      <c r="AY26" s="3">
        <v>72.2369075574373</v>
      </c>
      <c r="AZ26" s="3">
        <v>77.0632024492536</v>
      </c>
      <c r="BA26" s="3">
        <v>73.601559593564</v>
      </c>
      <c r="BB26" s="3">
        <v>79.6344549005682</v>
      </c>
      <c r="BC26" s="3">
        <v>84.9478094918387</v>
      </c>
      <c r="BD26" s="3">
        <v>89.2738691057477</v>
      </c>
      <c r="BE26" s="3">
        <v>94.7452278137207</v>
      </c>
      <c r="BF26" s="3">
        <v>98.3829341687654</v>
      </c>
      <c r="BG26" s="3">
        <v>89.5422278694484</v>
      </c>
      <c r="BH26" s="3">
        <v>81.195190066383</v>
      </c>
      <c r="BI26" s="3">
        <v>78.3091314215409</v>
      </c>
      <c r="BJ26" s="3">
        <v>81.8094404311407</v>
      </c>
      <c r="BK26" s="3">
        <v>81.326750102796</v>
      </c>
      <c r="BL26" s="3">
        <v>86.0585238138835</v>
      </c>
      <c r="BM26" s="3">
        <v>93.2457137334915</v>
      </c>
      <c r="BN26" s="3">
        <v>93.5259089036421</v>
      </c>
      <c r="BO26" s="3">
        <v>92.6446994781494</v>
      </c>
      <c r="BP26" s="3">
        <v>98.2698747461493</v>
      </c>
      <c r="BQ26" s="3">
        <v>89.8243753259832</v>
      </c>
      <c r="BR26" s="3">
        <v>90.0209247589111</v>
      </c>
      <c r="BS26" s="3">
        <v>87.5367393493652</v>
      </c>
      <c r="BT26" s="3">
        <v>88.740800857544</v>
      </c>
      <c r="BU26" s="3">
        <v>89.299071539016</v>
      </c>
      <c r="BV26" s="3">
        <v>94.2573209490095</v>
      </c>
      <c r="BW26" s="3">
        <v>103.300723627994</v>
      </c>
      <c r="BX26" s="3">
        <v>93.3864768635143</v>
      </c>
      <c r="BY26" s="3">
        <v>111.120416913714</v>
      </c>
      <c r="BZ26" s="3">
        <v>119.633025169373</v>
      </c>
      <c r="CA26" s="3">
        <v>130.547386516224</v>
      </c>
      <c r="CB26" s="3">
        <v>152.693430120295</v>
      </c>
      <c r="CC26" s="3">
        <v>162.267035348075</v>
      </c>
      <c r="CD26" s="3">
        <v>158.532225109282</v>
      </c>
      <c r="CE26" s="3">
        <v>161.798977591775</v>
      </c>
      <c r="CF26" s="3">
        <v>157.228363037109</v>
      </c>
      <c r="CG26" s="3">
        <v>159.941977761008</v>
      </c>
      <c r="CH26" s="3">
        <v>160.164592140599</v>
      </c>
      <c r="CI26" s="3">
        <v>163.288170663934</v>
      </c>
      <c r="CJ26" s="3">
        <v>153.571414449941</v>
      </c>
      <c r="CK26" s="3">
        <v>167.497677757627</v>
      </c>
      <c r="CL26" s="3">
        <v>162.689211654663</v>
      </c>
      <c r="CM26" s="3">
        <v>168.193476243453</v>
      </c>
      <c r="CN26" s="3">
        <v>180.717940194266</v>
      </c>
      <c r="CO26" s="3">
        <v>165.591966108842</v>
      </c>
      <c r="CP26" s="3">
        <v>171.490619841076</v>
      </c>
      <c r="CQ26" s="3">
        <v>166.56436920166</v>
      </c>
      <c r="CR26" s="3">
        <v>175.905059087844</v>
      </c>
      <c r="CS26" s="3">
        <v>171.088250593706</v>
      </c>
      <c r="CT26" s="3">
        <v>155.820611572266</v>
      </c>
      <c r="CU26" s="3">
        <v>153.753934759843</v>
      </c>
      <c r="CV26" s="3">
        <v>154.371490146803</v>
      </c>
      <c r="CW26" s="3">
        <v>151.899136924744</v>
      </c>
      <c r="CX26" s="3">
        <v>112.379250117711</v>
      </c>
      <c r="CY26" s="3">
        <v>112.988928295317</v>
      </c>
      <c r="CZ26" s="3">
        <v>116.552749443054</v>
      </c>
      <c r="DA26" s="3">
        <v>137.653696640678</v>
      </c>
      <c r="DB26" s="3">
        <v>123.188810076032</v>
      </c>
      <c r="DC26" s="3">
        <v>114.292618887765</v>
      </c>
      <c r="DD26" s="3">
        <v>94.4147618611654</v>
      </c>
      <c r="DE26" s="3">
        <v>88.2102381388346</v>
      </c>
      <c r="DF26" s="3">
        <v>93.8377498626709</v>
      </c>
      <c r="DG26" s="3">
        <v>99.1578949376157</v>
      </c>
      <c r="DH26" s="3">
        <v>96.4226087487262</v>
      </c>
      <c r="DI26" s="3">
        <v>103.373684732538</v>
      </c>
      <c r="DJ26" s="3">
        <v>111.767500443892</v>
      </c>
      <c r="DK26" s="3">
        <v>126.287142799014</v>
      </c>
      <c r="DL26" s="3">
        <v>130.889500427246</v>
      </c>
      <c r="DM26" s="3">
        <v>135.626087852146</v>
      </c>
      <c r="DN26" s="3">
        <v>135.528000640869</v>
      </c>
      <c r="DO26" s="3">
        <v>128.219090721824</v>
      </c>
      <c r="DP26" s="3">
        <v>143.195001511347</v>
      </c>
      <c r="DQ26" s="3">
        <v>149.674249649048</v>
      </c>
      <c r="DR26" s="3">
        <v>153.525475638253</v>
      </c>
      <c r="DS26" s="3">
        <v>170.629748916626</v>
      </c>
      <c r="DT26" s="3">
        <v>176.86549949646</v>
      </c>
      <c r="DU26" s="3">
        <v>181.473182331432</v>
      </c>
      <c r="DV26" s="3">
        <v>184.233182733709</v>
      </c>
      <c r="DW26" s="3">
        <v>185.757368790476</v>
      </c>
      <c r="DX26" s="3">
        <v>190.737727078525</v>
      </c>
      <c r="DY26" s="3">
        <v>172.441136100075</v>
      </c>
      <c r="DZ26" s="3">
        <v>184.904000473022</v>
      </c>
      <c r="EA26" s="3">
        <v>186.920218426248</v>
      </c>
      <c r="EB26" s="3">
        <v>204.203498840332</v>
      </c>
      <c r="EC26" s="3">
        <v>223.959285917736</v>
      </c>
      <c r="ED26" s="3">
        <v>227.013750712077</v>
      </c>
    </row>
    <row r="27">
      <c r="A27" s="3" t="s">
        <v>26</v>
      </c>
      <c r="B27" s="3">
        <v>73.3454968844431</v>
      </c>
      <c r="C27" s="3">
        <v>74.4140492161769</v>
      </c>
      <c r="D27" s="3">
        <v>76.2006929608957</v>
      </c>
      <c r="E27" s="3">
        <v>74.1645605729863</v>
      </c>
      <c r="F27" s="3">
        <v>78.1101896025811</v>
      </c>
      <c r="G27" s="3">
        <v>81.195057274932</v>
      </c>
      <c r="H27" s="3">
        <v>80.4155911507525</v>
      </c>
      <c r="I27" s="3">
        <v>77.1628228545556</v>
      </c>
      <c r="J27" s="3">
        <v>78.6496557113743</v>
      </c>
      <c r="K27" s="3">
        <v>74.8682342646995</v>
      </c>
      <c r="L27" s="3">
        <v>81.6471284266495</v>
      </c>
      <c r="M27" s="3">
        <v>86.5394829108014</v>
      </c>
      <c r="N27" s="3">
        <v>84.9736290366961</v>
      </c>
      <c r="O27" s="3">
        <v>89.0338367036207</v>
      </c>
      <c r="P27" s="3">
        <v>89.1754838159838</v>
      </c>
      <c r="Q27" s="3">
        <v>88.5958281755866</v>
      </c>
      <c r="R27" s="3">
        <v>91.2953313680675</v>
      </c>
      <c r="S27" s="3">
        <v>93.147494197406</v>
      </c>
      <c r="T27" s="3">
        <v>92.3051805242825</v>
      </c>
      <c r="U27" s="3">
        <v>90.043359741076</v>
      </c>
      <c r="V27" s="3">
        <v>82.7235120356372</v>
      </c>
      <c r="W27" s="3">
        <v>83.6019574205811</v>
      </c>
      <c r="X27" s="3">
        <v>86.1897256235902</v>
      </c>
      <c r="Y27" s="3">
        <v>85.9667684260334</v>
      </c>
      <c r="Z27" s="3">
        <v>79.9218904790057</v>
      </c>
      <c r="AA27" s="3">
        <v>85.0815165808933</v>
      </c>
      <c r="AB27" s="3">
        <v>92.0261111171847</v>
      </c>
      <c r="AC27" s="3">
        <v>95.1947149275588</v>
      </c>
      <c r="AD27" s="3">
        <v>97.7754187026701</v>
      </c>
      <c r="AE27" s="3">
        <v>99.1724574620349</v>
      </c>
      <c r="AF27" s="3">
        <v>101.384495310796</v>
      </c>
      <c r="AG27" s="3">
        <v>101.54832305859</v>
      </c>
      <c r="AH27" s="3">
        <v>102.857907123689</v>
      </c>
      <c r="AI27" s="3">
        <v>102.424633337336</v>
      </c>
      <c r="AJ27" s="3">
        <v>103.355789980605</v>
      </c>
      <c r="AK27" s="3">
        <v>104.473752282912</v>
      </c>
      <c r="AL27" s="3">
        <v>104.809715108936</v>
      </c>
      <c r="AM27" s="3">
        <v>107.217107489988</v>
      </c>
      <c r="AN27" s="3">
        <v>109.476508319549</v>
      </c>
      <c r="AO27" s="3">
        <v>111.060080662126</v>
      </c>
      <c r="AP27" s="3">
        <v>117.125058537113</v>
      </c>
      <c r="AQ27" s="3">
        <v>124.542395069054</v>
      </c>
      <c r="AR27" s="3">
        <v>127.492785168921</v>
      </c>
      <c r="AS27" s="3">
        <v>129.789032984959</v>
      </c>
      <c r="AT27" s="3">
        <v>134.308504243403</v>
      </c>
      <c r="AU27" s="3">
        <v>138.979630748594</v>
      </c>
      <c r="AV27" s="3">
        <v>132.329334551552</v>
      </c>
      <c r="AW27" s="3">
        <v>128.879255890752</v>
      </c>
      <c r="AX27" s="3">
        <v>128.655904998418</v>
      </c>
      <c r="AY27" s="3">
        <v>132.240619748104</v>
      </c>
      <c r="AZ27" s="3">
        <v>134.08786023738</v>
      </c>
      <c r="BA27" s="3">
        <v>133.468397711966</v>
      </c>
      <c r="BB27" s="3">
        <v>133.322988175472</v>
      </c>
      <c r="BC27" s="3">
        <v>131.718841632946</v>
      </c>
      <c r="BD27" s="3">
        <v>135.541752282834</v>
      </c>
      <c r="BE27" s="3">
        <v>135.809471690079</v>
      </c>
      <c r="BF27" s="3">
        <v>144.527087167698</v>
      </c>
      <c r="BG27" s="3">
        <v>144.911244294839</v>
      </c>
      <c r="BH27" s="3">
        <v>153.886307835665</v>
      </c>
      <c r="BI27" s="3">
        <v>144.266279670391</v>
      </c>
      <c r="BJ27" s="3">
        <v>142.237606348188</v>
      </c>
      <c r="BK27" s="3">
        <v>162.198380443055</v>
      </c>
      <c r="BL27" s="3">
        <v>159.410623203453</v>
      </c>
      <c r="BM27" s="3">
        <v>167.195756665695</v>
      </c>
      <c r="BN27" s="3">
        <v>170.643484059896</v>
      </c>
      <c r="BO27" s="3">
        <v>181.448270106636</v>
      </c>
      <c r="BP27" s="3">
        <v>187.360512844735</v>
      </c>
      <c r="BQ27" s="3">
        <v>182.129556871387</v>
      </c>
      <c r="BR27" s="3">
        <v>184.90686127714</v>
      </c>
      <c r="BS27" s="3">
        <v>182.832236149227</v>
      </c>
      <c r="BT27" s="3">
        <v>189.814419266493</v>
      </c>
      <c r="BU27" s="3">
        <v>197.991131100476</v>
      </c>
      <c r="BV27" s="3">
        <v>202.718785725955</v>
      </c>
      <c r="BW27" s="3">
        <v>219.57926125397</v>
      </c>
      <c r="BX27" s="3">
        <v>171.606976902386</v>
      </c>
      <c r="BY27" s="3">
        <v>170.620032443123</v>
      </c>
      <c r="BZ27" s="3">
        <v>183.599389483395</v>
      </c>
      <c r="CA27" s="3">
        <v>184.767950055927</v>
      </c>
      <c r="CB27" s="3">
        <v>193.806247813222</v>
      </c>
      <c r="CC27" s="3">
        <v>189.709668770543</v>
      </c>
      <c r="CD27" s="3">
        <v>195.120340739533</v>
      </c>
      <c r="CE27" s="3">
        <v>198.969517253178</v>
      </c>
      <c r="CF27" s="3">
        <v>192.216085580088</v>
      </c>
      <c r="CG27" s="3">
        <v>201.929358684413</v>
      </c>
      <c r="CH27" s="3">
        <v>200.433917159752</v>
      </c>
      <c r="CI27" s="3">
        <v>217.080660997595</v>
      </c>
      <c r="CJ27" s="3">
        <v>221.600794268712</v>
      </c>
      <c r="CK27" s="3">
        <v>228.900087391803</v>
      </c>
      <c r="CL27" s="3">
        <v>247.174834894153</v>
      </c>
      <c r="CM27" s="3">
        <v>237.666771817663</v>
      </c>
      <c r="CN27" s="3">
        <v>233.147678621854</v>
      </c>
      <c r="CO27" s="3">
        <v>267.031876108796</v>
      </c>
      <c r="CP27" s="3">
        <v>284.616614966787</v>
      </c>
      <c r="CQ27" s="3">
        <v>297.838753974697</v>
      </c>
      <c r="CR27" s="3">
        <v>291.276950871928</v>
      </c>
      <c r="CS27" s="3">
        <v>289.153436870718</v>
      </c>
      <c r="CT27" s="3">
        <v>272.122959453992</v>
      </c>
      <c r="CU27" s="3">
        <v>278.203652254538</v>
      </c>
      <c r="CV27" s="3">
        <v>299.539596306993</v>
      </c>
      <c r="CW27" s="3">
        <v>318.844341215864</v>
      </c>
      <c r="CX27" s="3">
        <v>271.136319627571</v>
      </c>
      <c r="CY27" s="3">
        <v>257.513750266369</v>
      </c>
      <c r="CZ27" s="3">
        <v>271.045523254683</v>
      </c>
      <c r="DA27" s="3">
        <v>285.932592703899</v>
      </c>
      <c r="DB27" s="3">
        <v>274.345639679409</v>
      </c>
      <c r="DC27" s="3">
        <v>274.17818524832</v>
      </c>
      <c r="DD27" s="3">
        <v>288.953582522361</v>
      </c>
      <c r="DE27" s="3">
        <v>298.714781830234</v>
      </c>
      <c r="DF27" s="3">
        <v>309.465165205886</v>
      </c>
      <c r="DG27" s="3">
        <v>308.126469052292</v>
      </c>
      <c r="DH27" s="3">
        <v>297.77138761481</v>
      </c>
      <c r="DI27" s="3">
        <v>321.166122754224</v>
      </c>
      <c r="DJ27" s="3">
        <v>320.019871933682</v>
      </c>
      <c r="DK27" s="3">
        <v>319.974696363379</v>
      </c>
      <c r="DL27" s="3">
        <v>332.439937504766</v>
      </c>
      <c r="DM27" s="3">
        <v>319.546718331933</v>
      </c>
      <c r="DN27" s="3">
        <v>331.284543459426</v>
      </c>
      <c r="DO27" s="3">
        <v>317.865438839434</v>
      </c>
      <c r="DP27" s="3">
        <v>324.583046101546</v>
      </c>
      <c r="DQ27" s="3">
        <v>309.043746476894</v>
      </c>
      <c r="DR27" s="3">
        <v>296.605213725063</v>
      </c>
      <c r="DS27" s="3">
        <v>306.924064944312</v>
      </c>
      <c r="DT27" s="3">
        <v>319.639171918825</v>
      </c>
      <c r="DU27" s="3">
        <v>308.212325121263</v>
      </c>
      <c r="DV27" s="3">
        <v>283.882731151548</v>
      </c>
      <c r="DW27" s="3">
        <v>290.376042029126</v>
      </c>
      <c r="DX27" s="3">
        <v>300.460029399538</v>
      </c>
      <c r="DY27" s="3">
        <v>332.470576441375</v>
      </c>
      <c r="DZ27" s="3">
        <v>347.52217353983</v>
      </c>
      <c r="EA27" s="3">
        <v>357.588479266399</v>
      </c>
      <c r="EB27" s="3">
        <v>381.124501037598</v>
      </c>
      <c r="EC27" s="3">
        <v>365.967857724144</v>
      </c>
      <c r="ED27" s="3">
        <v>361.430001152886</v>
      </c>
    </row>
    <row r="28">
      <c r="A28" s="3" t="s">
        <v>27</v>
      </c>
      <c r="B28" s="3">
        <v>66.6957376845713</v>
      </c>
      <c r="C28" s="3">
        <v>64.4696538897355</v>
      </c>
      <c r="D28" s="3">
        <v>63.6134510215019</v>
      </c>
      <c r="E28" s="3">
        <v>67.4027403018522</v>
      </c>
      <c r="F28" s="3">
        <v>70.908851923931</v>
      </c>
      <c r="G28" s="3">
        <v>76.993026843884</v>
      </c>
      <c r="H28" s="3">
        <v>79.693590396266</v>
      </c>
      <c r="I28" s="3">
        <v>79.6655941402101</v>
      </c>
      <c r="J28" s="3">
        <v>77.0977278702943</v>
      </c>
      <c r="K28" s="3">
        <v>62.7756074387406</v>
      </c>
      <c r="L28" s="3">
        <v>59.0514888778063</v>
      </c>
      <c r="M28" s="3">
        <v>48.9168047636682</v>
      </c>
      <c r="N28" s="3">
        <v>48.9881101269552</v>
      </c>
      <c r="O28" s="3">
        <v>53.3466299390465</v>
      </c>
      <c r="P28" s="3">
        <v>49.163438084459</v>
      </c>
      <c r="Q28" s="3">
        <v>53.9682182078141</v>
      </c>
      <c r="R28" s="3">
        <v>51.3762172320324</v>
      </c>
      <c r="S28" s="3">
        <v>46.9408635104808</v>
      </c>
      <c r="T28" s="3">
        <v>41.0370198479667</v>
      </c>
      <c r="U28" s="3">
        <v>36.547968186659</v>
      </c>
      <c r="V28" s="3">
        <v>32.6955819310822</v>
      </c>
      <c r="W28" s="3">
        <v>36.6232918500718</v>
      </c>
      <c r="X28" s="3">
        <v>40.4608761617397</v>
      </c>
      <c r="Y28" s="3">
        <v>36.4952061214096</v>
      </c>
      <c r="Z28" s="3">
        <v>30.9696631266066</v>
      </c>
      <c r="AA28" s="3">
        <v>31.3783817108182</v>
      </c>
      <c r="AB28" s="3">
        <v>38.8218124009883</v>
      </c>
      <c r="AC28" s="3">
        <v>43.0205915509658</v>
      </c>
      <c r="AD28" s="3">
        <v>45.4885727808702</v>
      </c>
      <c r="AE28" s="3">
        <v>45.4699859437693</v>
      </c>
      <c r="AF28" s="3">
        <v>45.1708950509063</v>
      </c>
      <c r="AG28" s="3">
        <v>42.3825713372057</v>
      </c>
      <c r="AH28" s="3">
        <v>48.0873117209331</v>
      </c>
      <c r="AI28" s="3">
        <v>51.9098525047113</v>
      </c>
      <c r="AJ28" s="3">
        <v>50.0820385576096</v>
      </c>
      <c r="AK28" s="3">
        <v>54.9693966186995</v>
      </c>
      <c r="AL28" s="3">
        <v>51.9369131609515</v>
      </c>
      <c r="AM28" s="3">
        <v>46.7923834241332</v>
      </c>
      <c r="AN28" s="3">
        <v>42.55557911649</v>
      </c>
      <c r="AO28" s="3">
        <v>42.7052753852365</v>
      </c>
      <c r="AP28" s="3">
        <v>41.5810353976042</v>
      </c>
      <c r="AQ28" s="3">
        <v>39.6875021199211</v>
      </c>
      <c r="AR28" s="3">
        <v>40.5794157095042</v>
      </c>
      <c r="AS28" s="3">
        <v>35.3609126586189</v>
      </c>
      <c r="AT28" s="3">
        <v>35.6070953355863</v>
      </c>
      <c r="AU28" s="3">
        <v>35.8887294739607</v>
      </c>
      <c r="AV28" s="3">
        <v>35.7821642901089</v>
      </c>
      <c r="AW28" s="3">
        <v>35.1361316272049</v>
      </c>
      <c r="AX28" s="3">
        <v>39.22674517046</v>
      </c>
      <c r="AY28" s="3">
        <v>32.7398493962098</v>
      </c>
      <c r="AZ28" s="3">
        <v>30.6458990582194</v>
      </c>
      <c r="BA28" s="3">
        <v>34.1467899726678</v>
      </c>
      <c r="BB28" s="3">
        <v>35.3997686947644</v>
      </c>
      <c r="BC28" s="3">
        <v>36.7638734947547</v>
      </c>
      <c r="BD28" s="3">
        <v>39.4434426521413</v>
      </c>
      <c r="BE28" s="3">
        <v>37.7225588727752</v>
      </c>
      <c r="BF28" s="3">
        <v>39.087788768026</v>
      </c>
      <c r="BG28" s="3">
        <v>37.6482353949862</v>
      </c>
      <c r="BH28" s="3">
        <v>31.3465070772522</v>
      </c>
      <c r="BI28" s="3">
        <v>26.0519824467058</v>
      </c>
      <c r="BJ28" s="3">
        <v>26.7842686852154</v>
      </c>
      <c r="BK28" s="3">
        <v>28.3777043613626</v>
      </c>
      <c r="BL28" s="3">
        <v>29.913106402499</v>
      </c>
      <c r="BM28" s="3">
        <v>30.8376462332428</v>
      </c>
      <c r="BN28" s="3">
        <v>26.0789796681959</v>
      </c>
      <c r="BO28" s="3">
        <v>25.0988194276397</v>
      </c>
      <c r="BP28" s="3">
        <v>22.6550996525142</v>
      </c>
      <c r="BQ28" s="3">
        <v>19.402487208951</v>
      </c>
      <c r="BR28" s="3">
        <v>21.8404371637226</v>
      </c>
      <c r="BS28" s="3">
        <v>19.8021927598382</v>
      </c>
      <c r="BT28" s="3">
        <v>21.089767246602</v>
      </c>
      <c r="BU28" s="3">
        <v>20.0514685021714</v>
      </c>
      <c r="BV28" s="3">
        <v>27.2933395808887</v>
      </c>
      <c r="BW28" s="3">
        <v>24.9011739881009</v>
      </c>
      <c r="BX28" s="3">
        <v>9.49293561373215</v>
      </c>
      <c r="BY28" s="3">
        <v>7.57083964657841</v>
      </c>
      <c r="BZ28" s="3">
        <v>10.7063302003066</v>
      </c>
      <c r="CA28" s="3">
        <v>12.6390001812178</v>
      </c>
      <c r="CB28" s="3">
        <v>12.4560683579783</v>
      </c>
      <c r="CC28" s="3">
        <v>13.9120248624491</v>
      </c>
      <c r="CD28" s="3">
        <v>11.1682321905913</v>
      </c>
      <c r="CE28" s="3">
        <v>8.3850801878087</v>
      </c>
      <c r="CF28" s="3">
        <v>9.91299831426207</v>
      </c>
      <c r="CG28" s="3">
        <v>13.4524044593559</v>
      </c>
      <c r="CH28" s="3">
        <v>15.0876768425587</v>
      </c>
      <c r="CI28" s="3">
        <v>16.2648507810908</v>
      </c>
      <c r="CJ28" s="3">
        <v>18.3663436169405</v>
      </c>
      <c r="CK28" s="3">
        <v>16.6231671385085</v>
      </c>
      <c r="CL28" s="3">
        <v>19.1840758416093</v>
      </c>
      <c r="CM28" s="3">
        <v>20.5099360298217</v>
      </c>
      <c r="CN28" s="3">
        <v>17.7004626364182</v>
      </c>
      <c r="CO28" s="3">
        <v>16.4006847718609</v>
      </c>
      <c r="CP28" s="3">
        <v>18.5051824636349</v>
      </c>
      <c r="CQ28" s="3">
        <v>23.3016351151753</v>
      </c>
      <c r="CR28" s="3">
        <v>25.8764024109951</v>
      </c>
      <c r="CS28" s="3">
        <v>23.9067556324317</v>
      </c>
      <c r="CT28" s="3">
        <v>28.8059900349324</v>
      </c>
      <c r="CU28" s="3">
        <v>30.5408476635151</v>
      </c>
      <c r="CV28" s="3">
        <v>36.1189663607763</v>
      </c>
      <c r="CW28" s="3">
        <v>38.7367464473528</v>
      </c>
      <c r="CX28" s="3">
        <v>39.0987666196854</v>
      </c>
      <c r="CY28" s="3">
        <v>40.2468755472954</v>
      </c>
      <c r="CZ28" s="3">
        <v>31.2619048705989</v>
      </c>
      <c r="DA28" s="3">
        <v>33.1990638530599</v>
      </c>
      <c r="DB28" s="3">
        <v>34.8416623089048</v>
      </c>
      <c r="DC28" s="3">
        <v>38.9666809027713</v>
      </c>
      <c r="DD28" s="3">
        <v>43.8355485548076</v>
      </c>
      <c r="DE28" s="3">
        <v>42.2149736848588</v>
      </c>
      <c r="DF28" s="3">
        <v>41.4140062653709</v>
      </c>
      <c r="DG28" s="3">
        <v>38.5421711241205</v>
      </c>
      <c r="DH28" s="3">
        <v>33.7262430154414</v>
      </c>
      <c r="DI28" s="3">
        <v>36.0449728458506</v>
      </c>
      <c r="DJ28" s="3">
        <v>31.499746954872</v>
      </c>
      <c r="DK28" s="3">
        <v>31.6450372374561</v>
      </c>
      <c r="DL28" s="3">
        <v>35.3809367364584</v>
      </c>
      <c r="DM28" s="3">
        <v>40.8904291292729</v>
      </c>
      <c r="DN28" s="3">
        <v>40.7076672192312</v>
      </c>
      <c r="DO28" s="3">
        <v>38.42952090675</v>
      </c>
      <c r="DP28" s="3">
        <v>35.7223271211035</v>
      </c>
      <c r="DQ28" s="3">
        <v>33.978596857561</v>
      </c>
      <c r="DR28" s="3">
        <v>31.1883426156347</v>
      </c>
      <c r="DS28" s="3">
        <v>29.3252765751067</v>
      </c>
      <c r="DT28" s="3">
        <v>31.0198277192482</v>
      </c>
      <c r="DU28" s="3">
        <v>32.5119747010501</v>
      </c>
      <c r="DV28" s="3">
        <v>29.3104650476807</v>
      </c>
      <c r="DW28" s="3">
        <v>28.0716941024257</v>
      </c>
      <c r="DX28" s="3">
        <v>29.6773207823566</v>
      </c>
      <c r="DY28" s="3">
        <v>28.1187590860162</v>
      </c>
      <c r="DZ28" s="3">
        <v>24.4407828632029</v>
      </c>
      <c r="EA28" s="3">
        <v>24.9144119256079</v>
      </c>
      <c r="EB28" s="3">
        <v>22.4150337673638</v>
      </c>
      <c r="EC28" s="3">
        <v>21.7413115232996</v>
      </c>
      <c r="ED28" s="3">
        <v>23.7213001980785</v>
      </c>
    </row>
    <row r="29">
      <c r="A29" s="3" t="s">
        <v>28</v>
      </c>
      <c r="B29" s="3">
        <v>77.8366557868778</v>
      </c>
      <c r="C29" s="3">
        <v>80.5444755360012</v>
      </c>
      <c r="D29" s="3">
        <v>85.749870303358</v>
      </c>
      <c r="E29" s="3">
        <v>84.2783434931323</v>
      </c>
      <c r="F29" s="3">
        <v>84.7616976256183</v>
      </c>
      <c r="G29" s="3">
        <v>89.3072606133657</v>
      </c>
      <c r="H29" s="3">
        <v>94.1668181436937</v>
      </c>
      <c r="I29" s="3">
        <v>95.6097369072704</v>
      </c>
      <c r="J29" s="3">
        <v>94.941517775481</v>
      </c>
      <c r="K29" s="3">
        <v>92.3048418746054</v>
      </c>
      <c r="L29" s="3">
        <v>99.9451344689611</v>
      </c>
      <c r="M29" s="3">
        <v>104.420664144641</v>
      </c>
      <c r="N29" s="3">
        <v>103.529801240876</v>
      </c>
      <c r="O29" s="3">
        <v>110.851332925198</v>
      </c>
      <c r="P29" s="3">
        <v>111.259854079314</v>
      </c>
      <c r="Q29" s="3">
        <v>110.358640537001</v>
      </c>
      <c r="R29" s="3">
        <v>107.187319962574</v>
      </c>
      <c r="S29" s="3">
        <v>105.827667173554</v>
      </c>
      <c r="T29" s="3">
        <v>99.5369414904841</v>
      </c>
      <c r="U29" s="3">
        <v>105.130526071999</v>
      </c>
      <c r="V29" s="3">
        <v>98.6926474661898</v>
      </c>
      <c r="W29" s="3">
        <v>101.194542471735</v>
      </c>
      <c r="X29" s="3">
        <v>102.1629111186</v>
      </c>
      <c r="Y29" s="3">
        <v>98.3960317737823</v>
      </c>
      <c r="Z29" s="3">
        <v>89.5575732979063</v>
      </c>
      <c r="AA29" s="3">
        <v>98.0204666513507</v>
      </c>
      <c r="AB29" s="3">
        <v>102.924991633685</v>
      </c>
      <c r="AC29" s="3">
        <v>108.968512065521</v>
      </c>
      <c r="AD29" s="3">
        <v>107.047257668712</v>
      </c>
      <c r="AE29" s="3">
        <v>107.142592021257</v>
      </c>
      <c r="AF29" s="3">
        <v>110.333914915825</v>
      </c>
      <c r="AG29" s="3">
        <v>114.557800121925</v>
      </c>
      <c r="AH29" s="3">
        <v>113.371686234909</v>
      </c>
      <c r="AI29" s="3">
        <v>110.150610442974</v>
      </c>
      <c r="AJ29" s="3">
        <v>113.156147825377</v>
      </c>
      <c r="AK29" s="3">
        <v>120.582842467233</v>
      </c>
      <c r="AL29" s="3">
        <v>119.374389939863</v>
      </c>
      <c r="AM29" s="3">
        <v>115.482410128008</v>
      </c>
      <c r="AN29" s="3">
        <v>113.812086021238</v>
      </c>
      <c r="AO29" s="3">
        <v>113.563945516496</v>
      </c>
      <c r="AP29" s="3">
        <v>119.480277005779</v>
      </c>
      <c r="AQ29" s="3">
        <v>120.124116535123</v>
      </c>
      <c r="AR29" s="3">
        <v>120.49441477947</v>
      </c>
      <c r="AS29" s="3">
        <v>122.125204440092</v>
      </c>
      <c r="AT29" s="3">
        <v>124.427166044108</v>
      </c>
      <c r="AU29" s="3">
        <v>129.725936091367</v>
      </c>
      <c r="AV29" s="3">
        <v>135.386593303516</v>
      </c>
      <c r="AW29" s="3">
        <v>136.558186379749</v>
      </c>
      <c r="AX29" s="3">
        <v>142.246946942416</v>
      </c>
      <c r="AY29" s="3">
        <v>136.397292028708</v>
      </c>
      <c r="AZ29" s="3">
        <v>139.200484197322</v>
      </c>
      <c r="BA29" s="3">
        <v>139.31051147218</v>
      </c>
      <c r="BB29" s="3">
        <v>140.289495505133</v>
      </c>
      <c r="BC29" s="3">
        <v>138.033957574249</v>
      </c>
      <c r="BD29" s="3">
        <v>134.736431314098</v>
      </c>
      <c r="BE29" s="3">
        <v>140.479431770876</v>
      </c>
      <c r="BF29" s="3">
        <v>143.77487578103</v>
      </c>
      <c r="BG29" s="3">
        <v>137.580491998127</v>
      </c>
      <c r="BH29" s="3">
        <v>136.801329922434</v>
      </c>
      <c r="BI29" s="3">
        <v>136.014910517065</v>
      </c>
      <c r="BJ29" s="3">
        <v>137.469946640259</v>
      </c>
      <c r="BK29" s="3">
        <v>150.393130998191</v>
      </c>
      <c r="BL29" s="3">
        <v>160.223955011691</v>
      </c>
      <c r="BM29" s="3">
        <v>171.121879185854</v>
      </c>
      <c r="BN29" s="3">
        <v>179.344139127609</v>
      </c>
      <c r="BO29" s="3">
        <v>192.40825162206</v>
      </c>
      <c r="BP29" s="3">
        <v>200.228376524262</v>
      </c>
      <c r="BQ29" s="3">
        <v>198.201945321768</v>
      </c>
      <c r="BR29" s="3">
        <v>194.529142497731</v>
      </c>
      <c r="BS29" s="3">
        <v>188.623350623948</v>
      </c>
      <c r="BT29" s="3">
        <v>205.01038711683</v>
      </c>
      <c r="BU29" s="3">
        <v>205.814205222747</v>
      </c>
      <c r="BV29" s="3">
        <v>208.097935614733</v>
      </c>
      <c r="BW29" s="3">
        <v>219.479727825431</v>
      </c>
      <c r="BX29" s="3">
        <v>181.061240571924</v>
      </c>
      <c r="BY29" s="3">
        <v>189.242723305055</v>
      </c>
      <c r="BZ29" s="3">
        <v>206.988818490299</v>
      </c>
      <c r="CA29" s="3">
        <v>215.217318296041</v>
      </c>
      <c r="CB29" s="3">
        <v>250.189915683161</v>
      </c>
      <c r="CC29" s="3">
        <v>257.663095257972</v>
      </c>
      <c r="CD29" s="3">
        <v>267.054458425006</v>
      </c>
      <c r="CE29" s="3">
        <v>265.12070059687</v>
      </c>
      <c r="CF29" s="3">
        <v>255.131970876386</v>
      </c>
      <c r="CG29" s="3">
        <v>243.66135745677</v>
      </c>
      <c r="CH29" s="3">
        <v>255.6307052818</v>
      </c>
      <c r="CI29" s="3">
        <v>237.147542004489</v>
      </c>
      <c r="CJ29" s="3">
        <v>246.860412005295</v>
      </c>
      <c r="CK29" s="3">
        <v>261.410017489936</v>
      </c>
      <c r="CL29" s="3">
        <v>270.632157834362</v>
      </c>
      <c r="CM29" s="3">
        <v>271.498090617412</v>
      </c>
      <c r="CN29" s="3">
        <v>264.379344536787</v>
      </c>
      <c r="CO29" s="3">
        <v>254.484021432716</v>
      </c>
      <c r="CP29" s="3">
        <v>242.690842908673</v>
      </c>
      <c r="CQ29" s="3">
        <v>258.809067815366</v>
      </c>
      <c r="CR29" s="3">
        <v>278.256935483048</v>
      </c>
      <c r="CS29" s="3">
        <v>274.145727797948</v>
      </c>
      <c r="CT29" s="3">
        <v>268.620779639897</v>
      </c>
      <c r="CU29" s="3">
        <v>233.529139815859</v>
      </c>
      <c r="CV29" s="3">
        <v>216.228354865265</v>
      </c>
      <c r="CW29" s="3">
        <v>230.284633324893</v>
      </c>
      <c r="CX29" s="3">
        <v>221.170278308266</v>
      </c>
      <c r="CY29" s="3">
        <v>228.970146725615</v>
      </c>
      <c r="CZ29" s="3">
        <v>219.60742287485</v>
      </c>
      <c r="DA29" s="3">
        <v>245.276735501947</v>
      </c>
      <c r="DB29" s="3">
        <v>230.569494944783</v>
      </c>
      <c r="DC29" s="3">
        <v>227.881298886635</v>
      </c>
      <c r="DD29" s="3">
        <v>272.450442001278</v>
      </c>
      <c r="DE29" s="3">
        <v>297.863423226836</v>
      </c>
      <c r="DF29" s="3">
        <v>293.995747980938</v>
      </c>
      <c r="DG29" s="3">
        <v>271.52556171866</v>
      </c>
      <c r="DH29" s="3">
        <v>267.500091862274</v>
      </c>
      <c r="DI29" s="3">
        <v>275.136415627669</v>
      </c>
      <c r="DJ29" s="3">
        <v>268.983237425825</v>
      </c>
      <c r="DK29" s="3">
        <v>272.800523662794</v>
      </c>
      <c r="DL29" s="3">
        <v>286.143146504028</v>
      </c>
      <c r="DM29" s="3">
        <v>277.508125220517</v>
      </c>
      <c r="DN29" s="3">
        <v>283.71532827968</v>
      </c>
      <c r="DO29" s="3">
        <v>273.142340789292</v>
      </c>
      <c r="DP29" s="3">
        <v>264.018261281236</v>
      </c>
      <c r="DQ29" s="3">
        <v>260.938926125702</v>
      </c>
      <c r="DR29" s="3">
        <v>257.530818647883</v>
      </c>
      <c r="DS29" s="3">
        <v>222.253092696821</v>
      </c>
      <c r="DT29" s="3">
        <v>235.329948860798</v>
      </c>
      <c r="DU29" s="3">
        <v>231.101997065321</v>
      </c>
      <c r="DV29" s="3">
        <v>249.985425302505</v>
      </c>
      <c r="DW29" s="3">
        <v>267.679571917079</v>
      </c>
      <c r="DX29" s="3">
        <v>255.681197384362</v>
      </c>
      <c r="DY29" s="3">
        <v>274.052615095181</v>
      </c>
      <c r="DZ29" s="3">
        <v>281.771463255412</v>
      </c>
      <c r="EA29" s="3">
        <v>312.738882281394</v>
      </c>
      <c r="EB29" s="3">
        <v>317.918206398862</v>
      </c>
      <c r="EC29" s="3">
        <v>306.165119606295</v>
      </c>
      <c r="ED29" s="3">
        <v>307.005276150174</v>
      </c>
    </row>
    <row r="30">
      <c r="A30" s="3" t="s">
        <v>29</v>
      </c>
      <c r="B30" s="3">
        <v>9.98110504565859</v>
      </c>
      <c r="C30" s="3">
        <v>9.8437538548718</v>
      </c>
      <c r="D30" s="3">
        <v>10.2393880815906</v>
      </c>
      <c r="E30" s="3">
        <v>10.5338638362862</v>
      </c>
      <c r="F30" s="3">
        <v>10.7814999596016</v>
      </c>
      <c r="G30" s="3">
        <v>10.9314821951605</v>
      </c>
      <c r="H30" s="3">
        <v>10.9679537666462</v>
      </c>
      <c r="I30" s="3">
        <v>11.3782698536754</v>
      </c>
      <c r="J30" s="3">
        <v>11.697974471939</v>
      </c>
      <c r="K30" s="3">
        <v>10.9670897440344</v>
      </c>
      <c r="L30" s="3">
        <v>11.6266348940825</v>
      </c>
      <c r="M30" s="3">
        <v>12.2269677561315</v>
      </c>
      <c r="N30" s="3">
        <v>12.1390993756391</v>
      </c>
      <c r="O30" s="3">
        <v>12.665428072212</v>
      </c>
      <c r="P30" s="3">
        <v>13.2726942351367</v>
      </c>
      <c r="Q30" s="3">
        <v>13.1768360209051</v>
      </c>
      <c r="R30" s="3">
        <v>13.010647201521</v>
      </c>
      <c r="S30" s="3">
        <v>13.0401333098395</v>
      </c>
      <c r="T30" s="3">
        <v>12.7038347747517</v>
      </c>
      <c r="U30" s="3">
        <v>12.3727584415408</v>
      </c>
      <c r="V30" s="3">
        <v>11.7070071967023</v>
      </c>
      <c r="W30" s="3">
        <v>11.9619917347914</v>
      </c>
      <c r="X30" s="3">
        <v>12.4920978948273</v>
      </c>
      <c r="Y30" s="3">
        <v>12.2379918340829</v>
      </c>
      <c r="Z30" s="3">
        <v>10.9690710458903</v>
      </c>
      <c r="AA30" s="3">
        <v>11.6213739015428</v>
      </c>
      <c r="AB30" s="3">
        <v>12.9474942014905</v>
      </c>
      <c r="AC30" s="3">
        <v>13.297783235242</v>
      </c>
      <c r="AD30" s="3">
        <v>12.9328824630761</v>
      </c>
      <c r="AE30" s="3">
        <v>13.4314095519729</v>
      </c>
      <c r="AF30" s="3">
        <v>13.4061433151514</v>
      </c>
      <c r="AG30" s="3">
        <v>13.9412802740398</v>
      </c>
      <c r="AH30" s="3">
        <v>14.62138059712</v>
      </c>
      <c r="AI30" s="3">
        <v>14.977637592162</v>
      </c>
      <c r="AJ30" s="3">
        <v>15.4947306248032</v>
      </c>
      <c r="AK30" s="3">
        <v>15.7136599042629</v>
      </c>
      <c r="AL30" s="3">
        <v>15.6815247837587</v>
      </c>
      <c r="AM30" s="3">
        <v>15.881210142658</v>
      </c>
      <c r="AN30" s="3">
        <v>16.4215477271606</v>
      </c>
      <c r="AO30" s="3">
        <v>16.3461799806034</v>
      </c>
      <c r="AP30" s="3">
        <v>16.9325313894506</v>
      </c>
      <c r="AQ30" s="3">
        <v>17.478075286275</v>
      </c>
      <c r="AR30" s="3">
        <v>17.3735683666334</v>
      </c>
      <c r="AS30" s="3">
        <v>18.3132253973592</v>
      </c>
      <c r="AT30" s="3">
        <v>19.0864931253319</v>
      </c>
      <c r="AU30" s="3">
        <v>20.1432405246108</v>
      </c>
      <c r="AV30" s="3">
        <v>20.7016667061639</v>
      </c>
      <c r="AW30" s="3">
        <v>20.7265407282157</v>
      </c>
      <c r="AX30" s="3">
        <v>21.2803851686242</v>
      </c>
      <c r="AY30" s="3">
        <v>20.8313025032678</v>
      </c>
      <c r="AZ30" s="3">
        <v>20.9858898100626</v>
      </c>
      <c r="BA30" s="3">
        <v>19.8724121793502</v>
      </c>
      <c r="BB30" s="3">
        <v>20.3160728839774</v>
      </c>
      <c r="BC30" s="3">
        <v>20.9319841208448</v>
      </c>
      <c r="BD30" s="3">
        <v>20.9867777057351</v>
      </c>
      <c r="BE30" s="3">
        <v>22.0689662882681</v>
      </c>
      <c r="BF30" s="3">
        <v>22.39416055596</v>
      </c>
      <c r="BG30" s="3">
        <v>20.5527056899926</v>
      </c>
      <c r="BH30" s="3">
        <v>20.6755527098908</v>
      </c>
      <c r="BI30" s="3">
        <v>19.3766647504095</v>
      </c>
      <c r="BJ30" s="3">
        <v>19.3215887111675</v>
      </c>
      <c r="BK30" s="3">
        <v>21.6097973735316</v>
      </c>
      <c r="BL30" s="3">
        <v>22.3283472627512</v>
      </c>
      <c r="BM30" s="3">
        <v>24.0349350721542</v>
      </c>
      <c r="BN30" s="3">
        <v>21.9575949362865</v>
      </c>
      <c r="BO30" s="3">
        <v>22.2263263285836</v>
      </c>
      <c r="BP30" s="3">
        <v>22.9396270031454</v>
      </c>
      <c r="BQ30" s="3">
        <v>20.6452166770309</v>
      </c>
      <c r="BR30" s="3">
        <v>21.9662671361382</v>
      </c>
      <c r="BS30" s="3">
        <v>23.2660229414015</v>
      </c>
      <c r="BT30" s="3">
        <v>24.3742046989143</v>
      </c>
      <c r="BU30" s="3">
        <v>25.2292419835224</v>
      </c>
      <c r="BV30" s="3">
        <v>25.4445001603117</v>
      </c>
      <c r="BW30" s="3">
        <v>24.0354050128614</v>
      </c>
      <c r="BX30" s="3">
        <v>18.9576166075161</v>
      </c>
      <c r="BY30" s="3">
        <v>19.2286394061854</v>
      </c>
      <c r="BZ30" s="3">
        <v>21.1027616431247</v>
      </c>
      <c r="CA30" s="3">
        <v>23.5469558973919</v>
      </c>
      <c r="CB30" s="3">
        <v>24.026927957501</v>
      </c>
      <c r="CC30" s="3">
        <v>26.0265130985058</v>
      </c>
      <c r="CD30" s="3">
        <v>25.7407179019021</v>
      </c>
      <c r="CE30" s="3">
        <v>27.2773059079138</v>
      </c>
      <c r="CF30" s="3">
        <v>29.7815021217768</v>
      </c>
      <c r="CG30" s="3">
        <v>31.4842695030762</v>
      </c>
      <c r="CH30" s="3">
        <v>31.7923920441655</v>
      </c>
      <c r="CI30" s="3">
        <v>31.314548142478</v>
      </c>
      <c r="CJ30" s="3">
        <v>30.8317366369459</v>
      </c>
      <c r="CK30" s="3">
        <v>32.7816187848877</v>
      </c>
      <c r="CL30" s="3">
        <v>32.0833559290422</v>
      </c>
      <c r="CM30" s="3">
        <v>32.8225046399262</v>
      </c>
      <c r="CN30" s="3">
        <v>33.7545794041493</v>
      </c>
      <c r="CO30" s="3">
        <v>35.974501625194</v>
      </c>
      <c r="CP30" s="3">
        <v>36.6895765172169</v>
      </c>
      <c r="CQ30" s="3">
        <v>36.9746571389459</v>
      </c>
      <c r="CR30" s="3">
        <v>39.8422136377431</v>
      </c>
      <c r="CS30" s="3">
        <v>40.6632028909656</v>
      </c>
      <c r="CT30" s="3">
        <v>39.1867830372777</v>
      </c>
      <c r="CU30" s="3">
        <v>37.4014129615825</v>
      </c>
      <c r="CV30" s="3">
        <v>36.5070275540228</v>
      </c>
      <c r="CW30" s="3">
        <v>35.141303113876</v>
      </c>
      <c r="CX30" s="3">
        <v>34.0349758901141</v>
      </c>
      <c r="CY30" s="3">
        <v>32.5359182314513</v>
      </c>
      <c r="CZ30" s="3">
        <v>32.9969534372083</v>
      </c>
      <c r="DA30" s="3">
        <v>37.8197827017938</v>
      </c>
      <c r="DB30" s="3">
        <v>35.201913206689</v>
      </c>
      <c r="DC30" s="3">
        <v>34.6710550988809</v>
      </c>
      <c r="DD30" s="3">
        <v>38.1672307476625</v>
      </c>
      <c r="DE30" s="3">
        <v>38.3025140280608</v>
      </c>
      <c r="DF30" s="3">
        <v>38.6416316895754</v>
      </c>
      <c r="DG30" s="3">
        <v>39.2160384026784</v>
      </c>
      <c r="DH30" s="3">
        <v>38.4498281579327</v>
      </c>
      <c r="DI30" s="3">
        <v>38.1775743789894</v>
      </c>
      <c r="DJ30" s="3">
        <v>37.1154973933257</v>
      </c>
      <c r="DK30" s="3">
        <v>39.481993677281</v>
      </c>
      <c r="DL30" s="3">
        <v>42.0447626382447</v>
      </c>
      <c r="DM30" s="3">
        <v>43.0257536630725</v>
      </c>
      <c r="DN30" s="3">
        <v>42.2407470218224</v>
      </c>
      <c r="DO30" s="3">
        <v>40.4925589768112</v>
      </c>
      <c r="DP30" s="3">
        <v>43.278279025104</v>
      </c>
      <c r="DQ30" s="3">
        <v>47.659157250255</v>
      </c>
      <c r="DR30" s="3">
        <v>48.4074852536344</v>
      </c>
      <c r="DS30" s="3">
        <v>52.1284993315352</v>
      </c>
      <c r="DT30" s="3">
        <v>55.4512509526835</v>
      </c>
      <c r="DU30" s="3">
        <v>57.2316827967623</v>
      </c>
      <c r="DV30" s="3">
        <v>64.4120927241469</v>
      </c>
      <c r="DW30" s="3">
        <v>67.0281512851144</v>
      </c>
      <c r="DX30" s="3">
        <v>66.2982745115117</v>
      </c>
      <c r="DY30" s="3">
        <v>64.0199258464777</v>
      </c>
      <c r="DZ30" s="3">
        <v>63.3652300480545</v>
      </c>
      <c r="EA30" s="3">
        <v>66.0606776224345</v>
      </c>
      <c r="EB30" s="3">
        <v>71.7630115199411</v>
      </c>
      <c r="EC30" s="3">
        <v>72.3742725340038</v>
      </c>
      <c r="ED30" s="3">
        <v>71.4236104753282</v>
      </c>
    </row>
    <row r="31">
      <c r="A31" s="3" t="s">
        <v>30</v>
      </c>
      <c r="B31" s="3">
        <v>47.3630127127341</v>
      </c>
      <c r="C31" s="3">
        <v>49.747072433587</v>
      </c>
      <c r="D31" s="3">
        <v>51.9479847216476</v>
      </c>
      <c r="E31" s="3">
        <v>52.5353517217495</v>
      </c>
      <c r="F31" s="3">
        <v>52.9045039085567</v>
      </c>
      <c r="G31" s="3">
        <v>53.665392106764</v>
      </c>
      <c r="H31" s="3">
        <v>53.9979440022219</v>
      </c>
      <c r="I31" s="3">
        <v>54.1293622100072</v>
      </c>
      <c r="J31" s="3">
        <v>53.0909714504187</v>
      </c>
      <c r="K31" s="3">
        <v>50.1547924952976</v>
      </c>
      <c r="L31" s="3">
        <v>55.7207028748255</v>
      </c>
      <c r="M31" s="3">
        <v>57.2050300342714</v>
      </c>
      <c r="N31" s="3">
        <v>54.4757249630841</v>
      </c>
      <c r="O31" s="3">
        <v>60.9733656729306</v>
      </c>
      <c r="P31" s="3">
        <v>62.2489350454094</v>
      </c>
      <c r="Q31" s="3">
        <v>65.6456687153373</v>
      </c>
      <c r="R31" s="3">
        <v>68.1718350059494</v>
      </c>
      <c r="S31" s="3">
        <v>69.6036386665882</v>
      </c>
      <c r="T31" s="3">
        <v>63.1831680532998</v>
      </c>
      <c r="U31" s="3">
        <v>60.5029505879153</v>
      </c>
      <c r="V31" s="3">
        <v>59.7170923991645</v>
      </c>
      <c r="W31" s="3">
        <v>64.6785504714308</v>
      </c>
      <c r="X31" s="3">
        <v>66.8888276230621</v>
      </c>
      <c r="Y31" s="3">
        <v>68.2571528121528</v>
      </c>
      <c r="Z31" s="3">
        <v>56.7363190561867</v>
      </c>
      <c r="AA31" s="3">
        <v>50.427906602062</v>
      </c>
      <c r="AB31" s="3">
        <v>57.1888921639648</v>
      </c>
      <c r="AC31" s="3">
        <v>59.860806365633</v>
      </c>
      <c r="AD31" s="3">
        <v>55.5542969778077</v>
      </c>
      <c r="AE31" s="3">
        <v>53.4428938641528</v>
      </c>
      <c r="AF31" s="3">
        <v>53.3602762211881</v>
      </c>
      <c r="AG31" s="3">
        <v>53.6867081996558</v>
      </c>
      <c r="AH31" s="3">
        <v>56.2583717189787</v>
      </c>
      <c r="AI31" s="3">
        <v>54.1526176696825</v>
      </c>
      <c r="AJ31" s="3">
        <v>54.0868315320682</v>
      </c>
      <c r="AK31" s="3">
        <v>55.1670386305779</v>
      </c>
      <c r="AL31" s="3">
        <v>57.3532587124923</v>
      </c>
      <c r="AM31" s="3">
        <v>61.0576248800913</v>
      </c>
      <c r="AN31" s="3">
        <v>64.4665895164494</v>
      </c>
      <c r="AO31" s="3">
        <v>62.5731262950674</v>
      </c>
      <c r="AP31" s="3">
        <v>70.5199441507583</v>
      </c>
      <c r="AQ31" s="3">
        <v>70.980174515266</v>
      </c>
      <c r="AR31" s="3">
        <v>74.1873465165649</v>
      </c>
      <c r="AS31" s="3">
        <v>76.4517625667768</v>
      </c>
      <c r="AT31" s="3">
        <v>81.4607749295542</v>
      </c>
      <c r="AU31" s="3">
        <v>81.128648292206</v>
      </c>
      <c r="AV31" s="3">
        <v>81.7007074255157</v>
      </c>
      <c r="AW31" s="3">
        <v>84.0208911499363</v>
      </c>
      <c r="AX31" s="3">
        <v>90.6047856293254</v>
      </c>
      <c r="AY31" s="3">
        <v>90.9536790409405</v>
      </c>
      <c r="AZ31" s="3">
        <v>86.5888072263342</v>
      </c>
      <c r="BA31" s="3">
        <v>84.3227586774279</v>
      </c>
      <c r="BB31" s="3">
        <v>93.7211646229905</v>
      </c>
      <c r="BC31" s="3">
        <v>97.7082881237367</v>
      </c>
      <c r="BD31" s="3">
        <v>92.6524958845878</v>
      </c>
      <c r="BE31" s="3">
        <v>92.3637346186445</v>
      </c>
      <c r="BF31" s="3">
        <v>84.9981046506021</v>
      </c>
      <c r="BG31" s="3">
        <v>75.9704146782308</v>
      </c>
      <c r="BH31" s="3">
        <v>73.6550236316869</v>
      </c>
      <c r="BI31" s="3">
        <v>64.4780176683482</v>
      </c>
      <c r="BJ31" s="3">
        <v>68.4086546026536</v>
      </c>
      <c r="BK31" s="3">
        <v>78.9036155949302</v>
      </c>
      <c r="BL31" s="3">
        <v>80.4644348060297</v>
      </c>
      <c r="BM31" s="3">
        <v>86.6341946820883</v>
      </c>
      <c r="BN31" s="3">
        <v>73.4405646310933</v>
      </c>
      <c r="BO31" s="3">
        <v>75.1050283725666</v>
      </c>
      <c r="BP31" s="3">
        <v>79.6288417526783</v>
      </c>
      <c r="BQ31" s="3">
        <v>82.1366569147262</v>
      </c>
      <c r="BR31" s="3">
        <v>87.8419996126208</v>
      </c>
      <c r="BS31" s="3">
        <v>86.5320325003975</v>
      </c>
      <c r="BT31" s="3">
        <v>93.2501747446447</v>
      </c>
      <c r="BU31" s="3">
        <v>94.6328874059195</v>
      </c>
      <c r="BV31" s="3">
        <v>90.4763158189015</v>
      </c>
      <c r="BW31" s="3">
        <v>87.1177081854408</v>
      </c>
      <c r="BX31" s="3">
        <v>59.6781817349521</v>
      </c>
      <c r="BY31" s="3">
        <v>58.8811905270531</v>
      </c>
      <c r="BZ31" s="3">
        <v>68.7495000839233</v>
      </c>
      <c r="CA31" s="3">
        <v>78.3036367242987</v>
      </c>
      <c r="CB31" s="3">
        <v>79.9043182026256</v>
      </c>
      <c r="CC31" s="3">
        <v>85.6042851039342</v>
      </c>
      <c r="CD31" s="3">
        <v>86.5130951291039</v>
      </c>
      <c r="CE31" s="3">
        <v>97.4484095139937</v>
      </c>
      <c r="CF31" s="3">
        <v>111.086500358582</v>
      </c>
      <c r="CG31" s="3">
        <v>124.630000201139</v>
      </c>
      <c r="CH31" s="3">
        <v>140.131053121466</v>
      </c>
      <c r="CI31" s="3">
        <v>149.705263238204</v>
      </c>
      <c r="CJ31" s="3">
        <v>146.516738891602</v>
      </c>
      <c r="CK31" s="3">
        <v>142.214047023228</v>
      </c>
      <c r="CL31" s="3">
        <v>141.355500030518</v>
      </c>
      <c r="CM31" s="3">
        <v>155.236818486994</v>
      </c>
      <c r="CN31" s="3">
        <v>156.649285452706</v>
      </c>
      <c r="CO31" s="3">
        <v>160.729999542236</v>
      </c>
      <c r="CP31" s="3">
        <v>149.500951857794</v>
      </c>
      <c r="CQ31" s="3">
        <v>165.02380952381</v>
      </c>
      <c r="CR31" s="3">
        <v>172.667857942127</v>
      </c>
      <c r="CS31" s="3">
        <v>163.267046494917</v>
      </c>
      <c r="CT31" s="3">
        <v>152.194999694824</v>
      </c>
      <c r="CU31" s="3">
        <v>136.597893162778</v>
      </c>
      <c r="CV31" s="3">
        <v>114.160869432532</v>
      </c>
      <c r="CW31" s="3">
        <v>109.618000411987</v>
      </c>
      <c r="CX31" s="3">
        <v>98.7397620791481</v>
      </c>
      <c r="CY31" s="3">
        <v>98.6011899312337</v>
      </c>
      <c r="CZ31" s="3">
        <v>94.0372499465942</v>
      </c>
      <c r="DA31" s="3">
        <v>102.148913176163</v>
      </c>
      <c r="DB31" s="3">
        <v>90.6026184445336</v>
      </c>
      <c r="DC31" s="3">
        <v>86.1580950419108</v>
      </c>
      <c r="DD31" s="3">
        <v>103.133333115351</v>
      </c>
      <c r="DE31" s="3">
        <v>95.7733330499558</v>
      </c>
      <c r="DF31" s="3">
        <v>102.213749885559</v>
      </c>
      <c r="DG31" s="3">
        <v>116.327895515843</v>
      </c>
      <c r="DH31" s="3">
        <v>111.978260703709</v>
      </c>
      <c r="DI31" s="3">
        <v>105.41157913208</v>
      </c>
      <c r="DJ31" s="3">
        <v>94.1165913668546</v>
      </c>
      <c r="DK31" s="3">
        <v>98.24523744129</v>
      </c>
      <c r="DL31" s="3">
        <v>108.897749900818</v>
      </c>
      <c r="DM31" s="3">
        <v>101.220217331596</v>
      </c>
      <c r="DN31" s="3">
        <v>100.571750068665</v>
      </c>
      <c r="DO31" s="3">
        <v>93.4065910686146</v>
      </c>
      <c r="DP31" s="3">
        <v>79.3885712396531</v>
      </c>
      <c r="DQ31" s="3">
        <v>85.2804998397827</v>
      </c>
      <c r="DR31" s="3">
        <v>83.081190200079</v>
      </c>
      <c r="DS31" s="3">
        <v>80.0992498397827</v>
      </c>
      <c r="DT31" s="3">
        <v>78.5749994277954</v>
      </c>
      <c r="DU31" s="3">
        <v>73.4406811107289</v>
      </c>
      <c r="DV31" s="3">
        <v>81.5318176963113</v>
      </c>
      <c r="DW31" s="3">
        <v>75.655263398823</v>
      </c>
      <c r="DX31" s="3">
        <v>69.8936370502818</v>
      </c>
      <c r="DY31" s="3">
        <v>69.9902274391868</v>
      </c>
      <c r="DZ31" s="3">
        <v>69.8882493972778</v>
      </c>
      <c r="EA31" s="3">
        <v>69.749347852624</v>
      </c>
      <c r="EB31" s="3">
        <v>54.9245000839233</v>
      </c>
      <c r="EC31" s="3">
        <v>58.0411903744652</v>
      </c>
      <c r="ED31" s="3">
        <v>61.8822218577067</v>
      </c>
    </row>
    <row r="32">
      <c r="A32" s="3" t="s">
        <v>31</v>
      </c>
      <c r="B32" s="3">
        <v>84.0900278971771</v>
      </c>
      <c r="C32" s="3">
        <v>89.1674127496358</v>
      </c>
      <c r="D32" s="3">
        <v>90.3460836420318</v>
      </c>
      <c r="E32" s="3">
        <v>94.180137547487</v>
      </c>
      <c r="F32" s="3">
        <v>98.023140025313</v>
      </c>
      <c r="G32" s="3">
        <v>99.4117209443146</v>
      </c>
      <c r="H32" s="3">
        <v>103.380086091227</v>
      </c>
      <c r="I32" s="3">
        <v>107.597129396571</v>
      </c>
      <c r="J32" s="3">
        <v>104.756725476917</v>
      </c>
      <c r="K32" s="3">
        <v>105.900263932039</v>
      </c>
      <c r="L32" s="3">
        <v>112.95459734503</v>
      </c>
      <c r="M32" s="3">
        <v>117.543766115051</v>
      </c>
      <c r="N32" s="3">
        <v>125.819700515061</v>
      </c>
      <c r="O32" s="3">
        <v>123.090010746249</v>
      </c>
      <c r="P32" s="3">
        <v>124.319629728167</v>
      </c>
      <c r="Q32" s="3">
        <v>123.585957798253</v>
      </c>
      <c r="R32" s="3">
        <v>120.736298260029</v>
      </c>
      <c r="S32" s="3">
        <v>118.509368349411</v>
      </c>
      <c r="T32" s="3">
        <v>122.847828901242</v>
      </c>
      <c r="U32" s="3">
        <v>126.426471690463</v>
      </c>
      <c r="V32" s="3">
        <v>122.147567554982</v>
      </c>
      <c r="W32" s="3">
        <v>132.23760583531</v>
      </c>
      <c r="X32" s="3">
        <v>130.113697773008</v>
      </c>
      <c r="Y32" s="3">
        <v>132.692696519812</v>
      </c>
      <c r="Z32" s="3">
        <v>131.558172165241</v>
      </c>
      <c r="AA32" s="3">
        <v>124.558565901209</v>
      </c>
      <c r="AB32" s="3">
        <v>136.090231373046</v>
      </c>
      <c r="AC32" s="3">
        <v>137.123827180727</v>
      </c>
      <c r="AD32" s="3">
        <v>137.051666907014</v>
      </c>
      <c r="AE32" s="3">
        <v>129.671065003108</v>
      </c>
      <c r="AF32" s="3">
        <v>138.058301385355</v>
      </c>
      <c r="AG32" s="3">
        <v>135.226048554943</v>
      </c>
      <c r="AH32" s="3">
        <v>133.116010106894</v>
      </c>
      <c r="AI32" s="3">
        <v>127.750274733607</v>
      </c>
      <c r="AJ32" s="3">
        <v>126.184556717932</v>
      </c>
      <c r="AK32" s="3">
        <v>129.504200894298</v>
      </c>
      <c r="AL32" s="3">
        <v>134.399475080014</v>
      </c>
      <c r="AM32" s="3">
        <v>136.232343634042</v>
      </c>
      <c r="AN32" s="3">
        <v>139.995009005372</v>
      </c>
      <c r="AO32" s="3">
        <v>143.809990471168</v>
      </c>
      <c r="AP32" s="3">
        <v>147.503980667768</v>
      </c>
      <c r="AQ32" s="3">
        <v>149.794159294468</v>
      </c>
      <c r="AR32" s="3">
        <v>147.166514375959</v>
      </c>
      <c r="AS32" s="3">
        <v>146.872104932663</v>
      </c>
      <c r="AT32" s="3">
        <v>141.986944715633</v>
      </c>
      <c r="AU32" s="3">
        <v>140.73560483763</v>
      </c>
      <c r="AV32" s="3">
        <v>144.088614575841</v>
      </c>
      <c r="AW32" s="3">
        <v>141.037365052267</v>
      </c>
      <c r="AX32" s="3">
        <v>135.086791044314</v>
      </c>
      <c r="AY32" s="3">
        <v>125.65857306189</v>
      </c>
      <c r="AZ32" s="3">
        <v>126.571804158791</v>
      </c>
      <c r="BA32" s="3">
        <v>130.740656038249</v>
      </c>
      <c r="BB32" s="3">
        <v>129.33185586785</v>
      </c>
      <c r="BC32" s="3">
        <v>134.266212913289</v>
      </c>
      <c r="BD32" s="3">
        <v>138.232021756304</v>
      </c>
      <c r="BE32" s="3">
        <v>144.944197075217</v>
      </c>
      <c r="BF32" s="3">
        <v>146.846191509906</v>
      </c>
      <c r="BG32" s="3">
        <v>143.094111422962</v>
      </c>
      <c r="BH32" s="3">
        <v>148.658075178551</v>
      </c>
      <c r="BI32" s="3">
        <v>147.577698055491</v>
      </c>
      <c r="BJ32" s="3">
        <v>147.210065811382</v>
      </c>
      <c r="BK32" s="3">
        <v>158.752930162943</v>
      </c>
      <c r="BL32" s="3">
        <v>161.59423075166</v>
      </c>
      <c r="BM32" s="3">
        <v>164.468424798358</v>
      </c>
      <c r="BN32" s="3">
        <v>165.377401498115</v>
      </c>
      <c r="BO32" s="3">
        <v>170.22944900421</v>
      </c>
      <c r="BP32" s="3">
        <v>173.01459123682</v>
      </c>
      <c r="BQ32" s="3">
        <v>170.825451944869</v>
      </c>
      <c r="BR32" s="3">
        <v>175.837951822887</v>
      </c>
      <c r="BS32" s="3">
        <v>182.223917627262</v>
      </c>
      <c r="BT32" s="3">
        <v>177.877225037838</v>
      </c>
      <c r="BU32" s="3">
        <v>175.860579782643</v>
      </c>
      <c r="BV32" s="3">
        <v>179.056315937117</v>
      </c>
      <c r="BW32" s="3">
        <v>186.002419976645</v>
      </c>
      <c r="BX32" s="3">
        <v>145.836711838651</v>
      </c>
      <c r="BY32" s="3">
        <v>133.082098065998</v>
      </c>
      <c r="BZ32" s="3">
        <v>133.239889617966</v>
      </c>
      <c r="CA32" s="3">
        <v>136.940829172837</v>
      </c>
      <c r="CB32" s="3">
        <v>130.795814046566</v>
      </c>
      <c r="CC32" s="3">
        <v>131.683301571461</v>
      </c>
      <c r="CD32" s="3">
        <v>131.2994308285</v>
      </c>
      <c r="CE32" s="3">
        <v>130.075391615515</v>
      </c>
      <c r="CF32" s="3">
        <v>142.48118965337</v>
      </c>
      <c r="CG32" s="3">
        <v>141.581263474765</v>
      </c>
      <c r="CH32" s="3">
        <v>141.311361338527</v>
      </c>
      <c r="CI32" s="3">
        <v>153.597199372252</v>
      </c>
      <c r="CJ32" s="3">
        <v>161.931661388171</v>
      </c>
      <c r="CK32" s="3">
        <v>167.639684892325</v>
      </c>
      <c r="CL32" s="3">
        <v>174.457928094904</v>
      </c>
      <c r="CM32" s="3">
        <v>187.001091040956</v>
      </c>
      <c r="CN32" s="3">
        <v>197.908357139059</v>
      </c>
      <c r="CO32" s="3">
        <v>200.63911493962</v>
      </c>
      <c r="CP32" s="3">
        <v>200.707064852501</v>
      </c>
      <c r="CQ32" s="3">
        <v>205.747804912008</v>
      </c>
      <c r="CR32" s="3">
        <v>215.423192610031</v>
      </c>
      <c r="CS32" s="3">
        <v>219.608579096418</v>
      </c>
      <c r="CT32" s="3">
        <v>222.749495352663</v>
      </c>
      <c r="CU32" s="3">
        <v>217.776101590737</v>
      </c>
      <c r="CV32" s="3">
        <v>220.633239795583</v>
      </c>
      <c r="CW32" s="3">
        <v>224.809957741377</v>
      </c>
      <c r="CX32" s="3">
        <v>189.245322993933</v>
      </c>
      <c r="CY32" s="3">
        <v>177.911610694743</v>
      </c>
      <c r="CZ32" s="3">
        <v>178.879359645141</v>
      </c>
      <c r="DA32" s="3">
        <v>192.708729423116</v>
      </c>
      <c r="DB32" s="3">
        <v>181.484497489963</v>
      </c>
      <c r="DC32" s="3">
        <v>162.5651785687</v>
      </c>
      <c r="DD32" s="3">
        <v>155.090412043893</v>
      </c>
      <c r="DE32" s="3">
        <v>154.148385048043</v>
      </c>
      <c r="DF32" s="3">
        <v>157.027384153918</v>
      </c>
      <c r="DG32" s="3">
        <v>166.524550631594</v>
      </c>
      <c r="DH32" s="3">
        <v>154.335588171373</v>
      </c>
      <c r="DI32" s="3">
        <v>161.378516708089</v>
      </c>
      <c r="DJ32" s="3">
        <v>166.732565641596</v>
      </c>
      <c r="DK32" s="3">
        <v>175.404491643053</v>
      </c>
      <c r="DL32" s="3">
        <v>183.179356265457</v>
      </c>
      <c r="DM32" s="3">
        <v>173.940618649692</v>
      </c>
      <c r="DN32" s="3">
        <v>170.556180021152</v>
      </c>
      <c r="DO32" s="3">
        <v>164.025332497644</v>
      </c>
      <c r="DP32" s="3">
        <v>163.009633195499</v>
      </c>
      <c r="DQ32" s="3">
        <v>175.581881920698</v>
      </c>
      <c r="DR32" s="3">
        <v>175.025428284738</v>
      </c>
      <c r="DS32" s="3">
        <v>169.065330416373</v>
      </c>
      <c r="DT32" s="3">
        <v>177.641515125075</v>
      </c>
      <c r="DU32" s="3">
        <v>180.628773855553</v>
      </c>
      <c r="DV32" s="3">
        <v>190.613580299193</v>
      </c>
      <c r="DW32" s="3">
        <v>196.090666511967</v>
      </c>
      <c r="DX32" s="3">
        <v>202.25237264789</v>
      </c>
      <c r="DY32" s="3">
        <v>211.442792409091</v>
      </c>
      <c r="DZ32" s="3">
        <v>225.640196235299</v>
      </c>
      <c r="EA32" s="3">
        <v>221.927480323916</v>
      </c>
      <c r="EB32" s="3">
        <v>227.686445059864</v>
      </c>
      <c r="EC32" s="3">
        <v>223.170182211249</v>
      </c>
      <c r="ED32" s="3">
        <v>216.273056030273</v>
      </c>
    </row>
    <row r="33">
      <c r="A33" s="3" t="s">
        <v>32</v>
      </c>
      <c r="B33" s="3">
        <v>40.5407424060933</v>
      </c>
      <c r="C33" s="3">
        <v>39.4268051395986</v>
      </c>
      <c r="D33" s="3">
        <v>41.1621090430368</v>
      </c>
      <c r="E33" s="3">
        <v>40.6813863503799</v>
      </c>
      <c r="F33" s="3">
        <v>39.2332166997619</v>
      </c>
      <c r="G33" s="3">
        <v>41.2088365036252</v>
      </c>
      <c r="H33" s="3">
        <v>41.2174296008237</v>
      </c>
      <c r="I33" s="3">
        <v>39.2276463213481</v>
      </c>
      <c r="J33" s="3">
        <v>39.291750703696</v>
      </c>
      <c r="K33" s="3">
        <v>36.1701531391126</v>
      </c>
      <c r="L33" s="3">
        <v>39.4957411799547</v>
      </c>
      <c r="M33" s="3">
        <v>42.1325571383589</v>
      </c>
      <c r="N33" s="3">
        <v>43.7933535817552</v>
      </c>
      <c r="O33" s="3">
        <v>44.1995316547731</v>
      </c>
      <c r="P33" s="3">
        <v>44.0231373170827</v>
      </c>
      <c r="Q33" s="3">
        <v>44.1147688194684</v>
      </c>
      <c r="R33" s="3">
        <v>49.9196758995037</v>
      </c>
      <c r="S33" s="3">
        <v>51.7933522812236</v>
      </c>
      <c r="T33" s="3">
        <v>51.8263946774335</v>
      </c>
      <c r="U33" s="3">
        <v>51.5880120264448</v>
      </c>
      <c r="V33" s="3">
        <v>49.0101050049009</v>
      </c>
      <c r="W33" s="3">
        <v>51.3280261426634</v>
      </c>
      <c r="X33" s="3">
        <v>54.9283741223019</v>
      </c>
      <c r="Y33" s="3">
        <v>54.3473097363996</v>
      </c>
      <c r="Z33" s="3">
        <v>50.7966203202603</v>
      </c>
      <c r="AA33" s="3">
        <v>54.1933306732933</v>
      </c>
      <c r="AB33" s="3">
        <v>59.5720587518628</v>
      </c>
      <c r="AC33" s="3">
        <v>62.1495969215723</v>
      </c>
      <c r="AD33" s="3">
        <v>64.0220136709884</v>
      </c>
      <c r="AE33" s="3">
        <v>64.6981449380565</v>
      </c>
      <c r="AF33" s="3">
        <v>63.4090692892312</v>
      </c>
      <c r="AG33" s="3">
        <v>66.8942895709597</v>
      </c>
      <c r="AH33" s="3">
        <v>66.8402648018055</v>
      </c>
      <c r="AI33" s="3">
        <v>65.0213711999457</v>
      </c>
      <c r="AJ33" s="3">
        <v>61.3452570340388</v>
      </c>
      <c r="AK33" s="3">
        <v>62.527440808273</v>
      </c>
      <c r="AL33" s="3">
        <v>63.141365104537</v>
      </c>
      <c r="AM33" s="3">
        <v>69.334202237443</v>
      </c>
      <c r="AN33" s="3">
        <v>70.1468527246379</v>
      </c>
      <c r="AO33" s="3">
        <v>70.8558237537911</v>
      </c>
      <c r="AP33" s="3">
        <v>72.9871294538142</v>
      </c>
      <c r="AQ33" s="3">
        <v>75.6259956789019</v>
      </c>
      <c r="AR33" s="3">
        <v>81.0577661592865</v>
      </c>
      <c r="AS33" s="3">
        <v>82.0475131274554</v>
      </c>
      <c r="AT33" s="3">
        <v>85.3465713458452</v>
      </c>
      <c r="AU33" s="3">
        <v>89.5189423500156</v>
      </c>
      <c r="AV33" s="3">
        <v>96.1697722159504</v>
      </c>
      <c r="AW33" s="3">
        <v>101.430390930565</v>
      </c>
      <c r="AX33" s="3">
        <v>105.594882935696</v>
      </c>
      <c r="AY33" s="3">
        <v>103.612955983721</v>
      </c>
      <c r="AZ33" s="3">
        <v>99.4322898926228</v>
      </c>
      <c r="BA33" s="3">
        <v>94.2678281320823</v>
      </c>
      <c r="BB33" s="3">
        <v>95.3203844339585</v>
      </c>
      <c r="BC33" s="3">
        <v>93.3200286198888</v>
      </c>
      <c r="BD33" s="3">
        <v>94.3382364209504</v>
      </c>
      <c r="BE33" s="3">
        <v>97.2950327663965</v>
      </c>
      <c r="BF33" s="3">
        <v>97.3727958942586</v>
      </c>
      <c r="BG33" s="3">
        <v>88.984253942695</v>
      </c>
      <c r="BH33" s="3">
        <v>83.457301060123</v>
      </c>
      <c r="BI33" s="3">
        <v>81.4554475298239</v>
      </c>
      <c r="BJ33" s="3">
        <v>85.3941995540716</v>
      </c>
      <c r="BK33" s="3">
        <v>94.8684118589858</v>
      </c>
      <c r="BL33" s="3">
        <v>99.8879903227249</v>
      </c>
      <c r="BM33" s="3">
        <v>102.742500657853</v>
      </c>
      <c r="BN33" s="3">
        <v>94.6258407582135</v>
      </c>
      <c r="BO33" s="3">
        <v>101.320364493746</v>
      </c>
      <c r="BP33" s="3">
        <v>105.912065697542</v>
      </c>
      <c r="BQ33" s="3">
        <v>102.918979198343</v>
      </c>
      <c r="BR33" s="3">
        <v>104.320340324225</v>
      </c>
      <c r="BS33" s="3">
        <v>107.505737367597</v>
      </c>
      <c r="BT33" s="3">
        <v>120.710966151397</v>
      </c>
      <c r="BU33" s="3">
        <v>120.448318903574</v>
      </c>
      <c r="BV33" s="3">
        <v>120.189346444277</v>
      </c>
      <c r="BW33" s="3">
        <v>122.386294855467</v>
      </c>
      <c r="BX33" s="3">
        <v>98.0575741796227</v>
      </c>
      <c r="BY33" s="3">
        <v>98.6539958643035</v>
      </c>
      <c r="BZ33" s="3">
        <v>98.903355224608</v>
      </c>
      <c r="CA33" s="3">
        <v>108.040864608964</v>
      </c>
      <c r="CB33" s="3">
        <v>108.925960595624</v>
      </c>
      <c r="CC33" s="3">
        <v>107.858923159914</v>
      </c>
      <c r="CD33" s="3">
        <v>113.366513532058</v>
      </c>
      <c r="CE33" s="3">
        <v>124.643268132243</v>
      </c>
      <c r="CF33" s="3">
        <v>139.217101780534</v>
      </c>
      <c r="CG33" s="3">
        <v>143.158955915997</v>
      </c>
      <c r="CH33" s="3">
        <v>148.150714925378</v>
      </c>
      <c r="CI33" s="3">
        <v>161.539068564166</v>
      </c>
      <c r="CJ33" s="3">
        <v>169.859294631807</v>
      </c>
      <c r="CK33" s="3">
        <v>186.995480346766</v>
      </c>
      <c r="CL33" s="3">
        <v>205.478992381003</v>
      </c>
      <c r="CM33" s="3">
        <v>202.339921543761</v>
      </c>
      <c r="CN33" s="3">
        <v>195.361208327075</v>
      </c>
      <c r="CO33" s="3">
        <v>205.822284782063</v>
      </c>
      <c r="CP33" s="3">
        <v>208.383160922358</v>
      </c>
      <c r="CQ33" s="3">
        <v>200.23492936461</v>
      </c>
      <c r="CR33" s="3">
        <v>209.219363365752</v>
      </c>
      <c r="CS33" s="3">
        <v>200.457558497841</v>
      </c>
      <c r="CT33" s="3">
        <v>196.652215357241</v>
      </c>
      <c r="CU33" s="3">
        <v>176.280315327591</v>
      </c>
      <c r="CV33" s="3">
        <v>161.443396416138</v>
      </c>
      <c r="CW33" s="3">
        <v>165.862223072266</v>
      </c>
      <c r="CX33" s="3">
        <v>165.306314871628</v>
      </c>
      <c r="CY33" s="3">
        <v>159.476351584151</v>
      </c>
      <c r="CZ33" s="3">
        <v>163.626734962514</v>
      </c>
      <c r="DA33" s="3">
        <v>186.700988195385</v>
      </c>
      <c r="DB33" s="3">
        <v>170.612541458592</v>
      </c>
      <c r="DC33" s="3">
        <v>162.962975101712</v>
      </c>
      <c r="DD33" s="3">
        <v>175.359725244755</v>
      </c>
      <c r="DE33" s="3">
        <v>177.217023808079</v>
      </c>
      <c r="DF33" s="3">
        <v>182.492131357755</v>
      </c>
      <c r="DG33" s="3">
        <v>176.718661226673</v>
      </c>
      <c r="DH33" s="3">
        <v>169.286688687685</v>
      </c>
      <c r="DI33" s="3">
        <v>171.234018342156</v>
      </c>
      <c r="DJ33" s="3">
        <v>164.913681032077</v>
      </c>
      <c r="DK33" s="3">
        <v>163.150678905805</v>
      </c>
      <c r="DL33" s="3">
        <v>172.261365037511</v>
      </c>
      <c r="DM33" s="3">
        <v>178.816705498141</v>
      </c>
      <c r="DN33" s="3">
        <v>179.213886862022</v>
      </c>
      <c r="DO33" s="3">
        <v>175.158664516842</v>
      </c>
      <c r="DP33" s="3">
        <v>181.145653816568</v>
      </c>
      <c r="DQ33" s="3">
        <v>194.376418195601</v>
      </c>
      <c r="DR33" s="3">
        <v>195.136793304023</v>
      </c>
      <c r="DS33" s="3">
        <v>203.700796409119</v>
      </c>
      <c r="DT33" s="3">
        <v>214.118117358432</v>
      </c>
      <c r="DU33" s="3">
        <v>213.110135129103</v>
      </c>
      <c r="DV33" s="3">
        <v>222.095447869394</v>
      </c>
      <c r="DW33" s="3">
        <v>224.419737348174</v>
      </c>
      <c r="DX33" s="3">
        <v>215.798174924653</v>
      </c>
      <c r="DY33" s="3">
        <v>210.658325619824</v>
      </c>
      <c r="DZ33" s="3">
        <v>217.50731831772</v>
      </c>
      <c r="EA33" s="3">
        <v>212.805576721962</v>
      </c>
      <c r="EB33" s="3">
        <v>202.233437260098</v>
      </c>
      <c r="EC33" s="3">
        <v>195.113716987312</v>
      </c>
      <c r="ED33" s="3">
        <v>189.654167175293</v>
      </c>
    </row>
    <row r="34">
      <c r="A34" s="3" t="s">
        <v>33</v>
      </c>
      <c r="B34" s="3">
        <v>75.5735341562921</v>
      </c>
      <c r="C34" s="3">
        <v>75.1529012442848</v>
      </c>
      <c r="D34" s="3">
        <v>78.2876043920796</v>
      </c>
      <c r="E34" s="3">
        <v>74.9780780600888</v>
      </c>
      <c r="F34" s="3">
        <v>75.7946126642159</v>
      </c>
      <c r="G34" s="3">
        <v>80.7827943882182</v>
      </c>
      <c r="H34" s="3">
        <v>80.3948196545567</v>
      </c>
      <c r="I34" s="3">
        <v>75.4113327620463</v>
      </c>
      <c r="J34" s="3">
        <v>76.1980492149955</v>
      </c>
      <c r="K34" s="3">
        <v>73.655250255171</v>
      </c>
      <c r="L34" s="3">
        <v>78.5970494957712</v>
      </c>
      <c r="M34" s="3">
        <v>79.749929049973</v>
      </c>
      <c r="N34" s="3">
        <v>75.2134976539664</v>
      </c>
      <c r="O34" s="3">
        <v>70.7898876748579</v>
      </c>
      <c r="P34" s="3">
        <v>69.6269601998982</v>
      </c>
      <c r="Q34" s="3">
        <v>68.0231268520365</v>
      </c>
      <c r="R34" s="3">
        <v>69.0578875752168</v>
      </c>
      <c r="S34" s="3">
        <v>69.22431344395</v>
      </c>
      <c r="T34" s="3">
        <v>67.4267658744236</v>
      </c>
      <c r="U34" s="3">
        <v>67.8572759750271</v>
      </c>
      <c r="V34" s="3">
        <v>65.4998420535559</v>
      </c>
      <c r="W34" s="3">
        <v>66.0109742874552</v>
      </c>
      <c r="X34" s="3">
        <v>63.465276616563</v>
      </c>
      <c r="Y34" s="3">
        <v>61.1356265352307</v>
      </c>
      <c r="Z34" s="3">
        <v>53.5867799430147</v>
      </c>
      <c r="AA34" s="3">
        <v>47.2875687106018</v>
      </c>
      <c r="AB34" s="3">
        <v>52.1938565170121</v>
      </c>
      <c r="AC34" s="3">
        <v>55.275108912333</v>
      </c>
      <c r="AD34" s="3">
        <v>56.7443574816119</v>
      </c>
      <c r="AE34" s="3">
        <v>55.4544419405541</v>
      </c>
      <c r="AF34" s="3">
        <v>55.7100710361956</v>
      </c>
      <c r="AG34" s="3">
        <v>57.7115840323106</v>
      </c>
      <c r="AH34" s="3">
        <v>57.1563493048207</v>
      </c>
      <c r="AI34" s="3">
        <v>56.6511233280686</v>
      </c>
      <c r="AJ34" s="3">
        <v>62.2444674080253</v>
      </c>
      <c r="AK34" s="3">
        <v>65.9836978800767</v>
      </c>
      <c r="AL34" s="3">
        <v>68.4063566467972</v>
      </c>
      <c r="AM34" s="3">
        <v>70.4458093550909</v>
      </c>
      <c r="AN34" s="3">
        <v>70.7280118178495</v>
      </c>
      <c r="AO34" s="3">
        <v>70.2833679330368</v>
      </c>
      <c r="AP34" s="3">
        <v>69.888001700186</v>
      </c>
      <c r="AQ34" s="3">
        <v>72.8350311898572</v>
      </c>
      <c r="AR34" s="3">
        <v>76.538608110422</v>
      </c>
      <c r="AS34" s="3">
        <v>77.1524267152427</v>
      </c>
      <c r="AT34" s="3">
        <v>78.6506572447346</v>
      </c>
      <c r="AU34" s="3">
        <v>83.6352193533299</v>
      </c>
      <c r="AV34" s="3">
        <v>85.6786731646881</v>
      </c>
      <c r="AW34" s="3">
        <v>89.3776985118812</v>
      </c>
      <c r="AX34" s="3">
        <v>90.5692835688985</v>
      </c>
      <c r="AY34" s="3">
        <v>87.202909526851</v>
      </c>
      <c r="AZ34" s="3">
        <v>86.1162906041115</v>
      </c>
      <c r="BA34" s="3">
        <v>87.2461360479571</v>
      </c>
      <c r="BB34" s="3">
        <v>91.2068966737563</v>
      </c>
      <c r="BC34" s="3">
        <v>90.1539187578985</v>
      </c>
      <c r="BD34" s="3">
        <v>91.9333702777707</v>
      </c>
      <c r="BE34" s="3">
        <v>94.5143271266711</v>
      </c>
      <c r="BF34" s="3">
        <v>99.1653935159554</v>
      </c>
      <c r="BG34" s="3">
        <v>96.076513232182</v>
      </c>
      <c r="BH34" s="3">
        <v>98.8305386490645</v>
      </c>
      <c r="BI34" s="3">
        <v>93.2264737159096</v>
      </c>
      <c r="BJ34" s="3">
        <v>91.1451993965296</v>
      </c>
      <c r="BK34" s="3">
        <v>97.6157967440693</v>
      </c>
      <c r="BL34" s="3">
        <v>101.583947697757</v>
      </c>
      <c r="BM34" s="3">
        <v>103.875295216591</v>
      </c>
      <c r="BN34" s="3">
        <v>109.11641148351</v>
      </c>
      <c r="BO34" s="3">
        <v>112.7919138252</v>
      </c>
      <c r="BP34" s="3">
        <v>117.416853734236</v>
      </c>
      <c r="BQ34" s="3">
        <v>113.578626782104</v>
      </c>
      <c r="BR34" s="3">
        <v>110.14106545018</v>
      </c>
      <c r="BS34" s="3">
        <v>108.372433643375</v>
      </c>
      <c r="BT34" s="3">
        <v>111.794276928222</v>
      </c>
      <c r="BU34" s="3">
        <v>114.080213439944</v>
      </c>
      <c r="BV34" s="3">
        <v>120.682431944155</v>
      </c>
      <c r="BW34" s="3">
        <v>121.544306805041</v>
      </c>
      <c r="BX34" s="3">
        <v>86.3300531733155</v>
      </c>
      <c r="BY34" s="3">
        <v>80.3384709972266</v>
      </c>
      <c r="BZ34" s="3">
        <v>83.2186211126922</v>
      </c>
      <c r="CA34" s="3">
        <v>95.8452019792006</v>
      </c>
      <c r="CB34" s="3">
        <v>89.5161874476046</v>
      </c>
      <c r="CC34" s="3">
        <v>92.9968717578171</v>
      </c>
      <c r="CD34" s="3">
        <v>96.1623608130974</v>
      </c>
      <c r="CE34" s="3">
        <v>96.0260338805466</v>
      </c>
      <c r="CF34" s="3">
        <v>105.280629962149</v>
      </c>
      <c r="CG34" s="3">
        <v>113.564006493778</v>
      </c>
      <c r="CH34" s="3">
        <v>115.739896023796</v>
      </c>
      <c r="CI34" s="3">
        <v>122.546478758678</v>
      </c>
      <c r="CJ34" s="3">
        <v>136.268216490724</v>
      </c>
      <c r="CK34" s="3">
        <v>141.113410053931</v>
      </c>
      <c r="CL34" s="3">
        <v>149.358460073173</v>
      </c>
      <c r="CM34" s="3">
        <v>157.079124670208</v>
      </c>
      <c r="CN34" s="3">
        <v>163.227964277006</v>
      </c>
      <c r="CO34" s="3">
        <v>159.004210861797</v>
      </c>
      <c r="CP34" s="3">
        <v>157.779078065941</v>
      </c>
      <c r="CQ34" s="3">
        <v>168.903926950496</v>
      </c>
      <c r="CR34" s="3">
        <v>167.021224289872</v>
      </c>
      <c r="CS34" s="3">
        <v>155.66140784683</v>
      </c>
      <c r="CT34" s="3">
        <v>163.699123610878</v>
      </c>
      <c r="CU34" s="3">
        <v>183.603051952263</v>
      </c>
      <c r="CV34" s="3">
        <v>173.879701844278</v>
      </c>
      <c r="CW34" s="3">
        <v>175.937331317831</v>
      </c>
      <c r="CX34" s="3">
        <v>156.975944176095</v>
      </c>
      <c r="CY34" s="3">
        <v>146.427603395975</v>
      </c>
      <c r="CZ34" s="3">
        <v>140.209178841728</v>
      </c>
      <c r="DA34" s="3">
        <v>154.036209298576</v>
      </c>
      <c r="DB34" s="3">
        <v>144.277062194039</v>
      </c>
      <c r="DC34" s="3">
        <v>138.247580640871</v>
      </c>
      <c r="DD34" s="3">
        <v>146.64218354172</v>
      </c>
      <c r="DE34" s="3">
        <v>146.754595289915</v>
      </c>
      <c r="DF34" s="3">
        <v>150.955935807676</v>
      </c>
      <c r="DG34" s="3">
        <v>172.164271659694</v>
      </c>
      <c r="DH34" s="3">
        <v>162.051513821947</v>
      </c>
      <c r="DI34" s="3">
        <v>157.761608540503</v>
      </c>
      <c r="DJ34" s="3">
        <v>149.478547266525</v>
      </c>
      <c r="DK34" s="3">
        <v>166.431501756475</v>
      </c>
      <c r="DL34" s="3">
        <v>168.645024612016</v>
      </c>
      <c r="DM34" s="3">
        <v>159.595461572275</v>
      </c>
      <c r="DN34" s="3">
        <v>153.93254001159</v>
      </c>
      <c r="DO34" s="3">
        <v>145.410692572098</v>
      </c>
      <c r="DP34" s="3">
        <v>156.028125169323</v>
      </c>
      <c r="DQ34" s="3">
        <v>175.311478486459</v>
      </c>
      <c r="DR34" s="3">
        <v>185.873143288363</v>
      </c>
      <c r="DS34" s="3">
        <v>208.995440323777</v>
      </c>
      <c r="DT34" s="3">
        <v>220.417311156745</v>
      </c>
      <c r="DU34" s="3">
        <v>224.405656912651</v>
      </c>
      <c r="DV34" s="3">
        <v>236.221758725476</v>
      </c>
      <c r="DW34" s="3">
        <v>228.512302950959</v>
      </c>
      <c r="DX34" s="3">
        <v>240.816679596518</v>
      </c>
      <c r="DY34" s="3">
        <v>244.015804083481</v>
      </c>
      <c r="DZ34" s="3">
        <v>258.930782445416</v>
      </c>
      <c r="EA34" s="3">
        <v>272.30096120973</v>
      </c>
      <c r="EB34" s="3">
        <v>289.237715412429</v>
      </c>
      <c r="EC34" s="3">
        <v>299.661406859834</v>
      </c>
      <c r="ED34" s="3">
        <v>309.410729578407</v>
      </c>
    </row>
    <row r="35">
      <c r="A35" s="3" t="s">
        <v>34</v>
      </c>
      <c r="B35" s="3">
        <v>493.266427902948</v>
      </c>
      <c r="C35" s="3">
        <v>528.519212421618</v>
      </c>
      <c r="D35" s="3">
        <v>536.114522298177</v>
      </c>
      <c r="E35" s="3">
        <v>524.83286176409</v>
      </c>
      <c r="F35" s="3">
        <v>531.277141752697</v>
      </c>
      <c r="G35" s="3">
        <v>530.910712832496</v>
      </c>
      <c r="H35" s="3">
        <v>525.919777610085</v>
      </c>
      <c r="I35" s="3">
        <v>529.519765218099</v>
      </c>
      <c r="J35" s="3">
        <v>524.699523925781</v>
      </c>
      <c r="K35" s="3">
        <v>521.145433508832</v>
      </c>
      <c r="L35" s="3">
        <v>566.588419060958</v>
      </c>
      <c r="M35" s="3">
        <v>604.528409090909</v>
      </c>
      <c r="N35" s="3">
        <v>600.496752929688</v>
      </c>
      <c r="O35" s="3">
        <v>619.660525673314</v>
      </c>
      <c r="P35" s="3">
        <v>660.302044955167</v>
      </c>
      <c r="Q35" s="3">
        <v>692.854759579613</v>
      </c>
      <c r="R35" s="3">
        <v>683.685247802734</v>
      </c>
      <c r="S35" s="3">
        <v>678.105907093395</v>
      </c>
      <c r="T35" s="3">
        <v>679.524774724787</v>
      </c>
      <c r="U35" s="3">
        <v>717.322621663411</v>
      </c>
      <c r="V35" s="3">
        <v>729.441662016369</v>
      </c>
      <c r="W35" s="3">
        <v>749.806139859286</v>
      </c>
      <c r="X35" s="3">
        <v>783.017248535156</v>
      </c>
      <c r="Y35" s="3">
        <v>759.417040738193</v>
      </c>
      <c r="Z35" s="3">
        <v>726.4963137978</v>
      </c>
      <c r="AA35" s="3">
        <v>748.368499755859</v>
      </c>
      <c r="AB35" s="3">
        <v>788.488411643288</v>
      </c>
      <c r="AC35" s="3">
        <v>779.867377871559</v>
      </c>
      <c r="AD35" s="3">
        <v>769.372853597005</v>
      </c>
      <c r="AE35" s="3">
        <v>760.674098621715</v>
      </c>
      <c r="AF35" s="3">
        <v>801.916000366211</v>
      </c>
      <c r="AG35" s="3">
        <v>788.663474704908</v>
      </c>
      <c r="AH35" s="3">
        <v>746.360002790179</v>
      </c>
      <c r="AI35" s="3">
        <v>754.577859061105</v>
      </c>
      <c r="AJ35" s="3">
        <v>757.95595296224</v>
      </c>
      <c r="AK35" s="3">
        <v>796.640713646298</v>
      </c>
      <c r="AL35" s="3">
        <v>768.274995422363</v>
      </c>
      <c r="AM35" s="3">
        <v>733.466311806127</v>
      </c>
      <c r="AN35" s="3">
        <v>723.479343580163</v>
      </c>
      <c r="AO35" s="3">
        <v>702.257107383326</v>
      </c>
      <c r="AP35" s="3">
        <v>664.573408647017</v>
      </c>
      <c r="AQ35" s="3">
        <v>595.349549727006</v>
      </c>
      <c r="AR35" s="3">
        <v>511.715501403809</v>
      </c>
      <c r="AS35" s="3">
        <v>526.376740165379</v>
      </c>
      <c r="AT35" s="3">
        <v>559.02875213623</v>
      </c>
      <c r="AU35" s="3">
        <v>593.710227272727</v>
      </c>
      <c r="AV35" s="3">
        <v>620.826904296875</v>
      </c>
      <c r="AW35" s="3">
        <v>707.201252746582</v>
      </c>
      <c r="AX35" s="3">
        <v>776.354997907366</v>
      </c>
      <c r="AY35" s="3">
        <v>723.141577469675</v>
      </c>
      <c r="AZ35" s="3">
        <v>650.850235711961</v>
      </c>
      <c r="BA35" s="3">
        <v>615.991426013765</v>
      </c>
      <c r="BB35" s="3">
        <v>645.070229270241</v>
      </c>
      <c r="BC35" s="3">
        <v>676.674999418713</v>
      </c>
      <c r="BD35" s="3">
        <v>694.146908714658</v>
      </c>
      <c r="BE35" s="3">
        <v>748.553915272588</v>
      </c>
      <c r="BF35" s="3">
        <v>764.753162584807</v>
      </c>
      <c r="BG35" s="3">
        <v>755.987828793733</v>
      </c>
      <c r="BH35" s="3">
        <v>803.36333211263</v>
      </c>
      <c r="BI35" s="3">
        <v>854.589472720498</v>
      </c>
      <c r="BJ35" s="3">
        <v>830.129286993118</v>
      </c>
      <c r="BK35" s="3">
        <v>895.66131431178</v>
      </c>
      <c r="BL35" s="3">
        <v>965.085712251209</v>
      </c>
      <c r="BM35" s="4">
        <v>1046.16405087426</v>
      </c>
      <c r="BN35" s="4">
        <v>1015.84909196333</v>
      </c>
      <c r="BO35" s="4">
        <v>1098.7825012207</v>
      </c>
      <c r="BP35" s="4">
        <v>1149.99932029031</v>
      </c>
      <c r="BQ35" s="4">
        <v>1084.3450012207</v>
      </c>
      <c r="BR35" s="4">
        <v>1131.04949951172</v>
      </c>
      <c r="BS35" s="4">
        <v>1096.38174040421</v>
      </c>
      <c r="BT35" s="4">
        <v>1167.57225341797</v>
      </c>
      <c r="BU35" s="4">
        <v>1207.08381289528</v>
      </c>
      <c r="BV35" s="4">
        <v>1139.32713390532</v>
      </c>
      <c r="BW35" s="4">
        <v>1053.79815995066</v>
      </c>
      <c r="BX35" s="3">
        <v>931.494315407493</v>
      </c>
      <c r="BY35" s="3">
        <v>952.276904878162</v>
      </c>
      <c r="BZ35" s="4">
        <v>1075.96574401855</v>
      </c>
      <c r="CA35" s="4">
        <v>1129.59113935991</v>
      </c>
      <c r="CB35" s="4">
        <v>1151.29180908203</v>
      </c>
      <c r="CC35" s="4">
        <v>1196.70738292876</v>
      </c>
      <c r="CD35" s="4">
        <v>1200.53190976097</v>
      </c>
      <c r="CE35" s="4">
        <v>1161.97204867276</v>
      </c>
      <c r="CF35" s="4">
        <v>1145.14850463867</v>
      </c>
      <c r="CG35" s="4">
        <v>1167.7734042081</v>
      </c>
      <c r="CH35" s="4">
        <v>1218.72815905119</v>
      </c>
      <c r="CI35" s="4">
        <v>1189.80236495169</v>
      </c>
      <c r="CJ35" s="4">
        <v>1290.52695896315</v>
      </c>
      <c r="CK35" s="4">
        <v>1457.04690115792</v>
      </c>
      <c r="CL35" s="4">
        <v>1479.13399658203</v>
      </c>
      <c r="CM35" s="4">
        <v>1416.67249922319</v>
      </c>
      <c r="CN35" s="4">
        <v>1582.40452357701</v>
      </c>
      <c r="CO35" s="4">
        <v>1617.32499278675</v>
      </c>
      <c r="CP35" s="4">
        <v>1607.05023484003</v>
      </c>
      <c r="CQ35" s="4">
        <v>1735.45809500558</v>
      </c>
      <c r="CR35" s="4">
        <v>1850.86000279018</v>
      </c>
      <c r="CS35" s="4">
        <v>1989.24226518111</v>
      </c>
      <c r="CT35" s="4">
        <v>1992.39049072266</v>
      </c>
      <c r="CU35" s="4">
        <v>1937.26105057566</v>
      </c>
      <c r="CV35" s="4">
        <v>1935.60305388077</v>
      </c>
      <c r="CW35" s="4">
        <v>2132.12598876953</v>
      </c>
      <c r="CX35" s="4">
        <v>1960.7554640997</v>
      </c>
      <c r="CY35" s="4">
        <v>2075.90643019903</v>
      </c>
      <c r="CZ35" s="4">
        <v>2161.81226806641</v>
      </c>
      <c r="DA35" s="4">
        <v>2226.04131814708</v>
      </c>
      <c r="DB35" s="4">
        <v>2141.65308198475</v>
      </c>
      <c r="DC35" s="4">
        <v>2308.4138125465</v>
      </c>
      <c r="DD35" s="4">
        <v>2490.72048223586</v>
      </c>
      <c r="DE35" s="4">
        <v>2445.08808244978</v>
      </c>
      <c r="DF35" s="4">
        <v>2393.47225341797</v>
      </c>
      <c r="DG35" s="4">
        <v>2512.29341848273</v>
      </c>
      <c r="DH35" s="4">
        <v>2418.32695206352</v>
      </c>
      <c r="DI35" s="4">
        <v>2611.91948499178</v>
      </c>
      <c r="DJ35" s="4">
        <v>2621.60339910334</v>
      </c>
      <c r="DK35" s="4">
        <v>2414.92975725446</v>
      </c>
      <c r="DL35" s="4">
        <v>2501.21373901367</v>
      </c>
      <c r="DM35" s="4">
        <v>2477.28326150645</v>
      </c>
      <c r="DN35" s="4">
        <v>2551.67875366211</v>
      </c>
      <c r="DO35" s="4">
        <v>2517.90567848899</v>
      </c>
      <c r="DP35" s="4">
        <v>2636.1000046503</v>
      </c>
      <c r="DQ35" s="4">
        <v>2634.39500732422</v>
      </c>
      <c r="DR35" s="4">
        <v>2662.02452450707</v>
      </c>
      <c r="DS35" s="4">
        <v>2783.9512512207</v>
      </c>
      <c r="DT35" s="4">
        <v>3127.01849365234</v>
      </c>
      <c r="DU35" s="4">
        <v>3016.82637162642</v>
      </c>
      <c r="DV35" s="4">
        <v>2893.06272194602</v>
      </c>
      <c r="DW35" s="4">
        <v>2871.3068333676</v>
      </c>
      <c r="DX35" s="4">
        <v>2938.98068514737</v>
      </c>
      <c r="DY35" s="4">
        <v>3163.81863680753</v>
      </c>
      <c r="DZ35" s="4">
        <v>3109.59725341797</v>
      </c>
      <c r="EA35" s="4">
        <v>3116.39260466202</v>
      </c>
      <c r="EB35" s="4">
        <v>3119.18649902344</v>
      </c>
      <c r="EC35" s="4">
        <v>3264.77523367746</v>
      </c>
      <c r="ED35" s="4">
        <v>3276.55195448134</v>
      </c>
    </row>
    <row r="36">
      <c r="A36" s="3" t="s">
        <v>35</v>
      </c>
      <c r="B36" s="3">
        <v>118.202486150426</v>
      </c>
      <c r="C36" s="3">
        <v>109.119705831407</v>
      </c>
      <c r="D36" s="3">
        <v>107.745087941956</v>
      </c>
      <c r="E36" s="3">
        <v>109.169387189071</v>
      </c>
      <c r="F36" s="3">
        <v>113.752453690073</v>
      </c>
      <c r="G36" s="3">
        <v>114.926885363047</v>
      </c>
      <c r="H36" s="3">
        <v>109.45326294912</v>
      </c>
      <c r="I36" s="3">
        <v>107.582480702376</v>
      </c>
      <c r="J36" s="3">
        <v>110.80228169878</v>
      </c>
      <c r="K36" s="3">
        <v>107.330702541821</v>
      </c>
      <c r="L36" s="3">
        <v>112.648659645828</v>
      </c>
      <c r="M36" s="3">
        <v>112.591965539475</v>
      </c>
      <c r="N36" s="3">
        <v>116.342527057225</v>
      </c>
      <c r="O36" s="3">
        <v>131.620899142058</v>
      </c>
      <c r="P36" s="3">
        <v>134.321719985592</v>
      </c>
      <c r="Q36" s="3">
        <v>132.626509088826</v>
      </c>
      <c r="R36" s="3">
        <v>128.064409329991</v>
      </c>
      <c r="S36" s="3">
        <v>126.17442824409</v>
      </c>
      <c r="T36" s="3">
        <v>127.826204327545</v>
      </c>
      <c r="U36" s="3">
        <v>123.915331010429</v>
      </c>
      <c r="V36" s="3">
        <v>118.262793010689</v>
      </c>
      <c r="W36" s="3">
        <v>124.771377826593</v>
      </c>
      <c r="X36" s="3">
        <v>131.536698428302</v>
      </c>
      <c r="Y36" s="3">
        <v>130.292588014987</v>
      </c>
      <c r="Z36" s="3">
        <v>115.082621743098</v>
      </c>
      <c r="AA36" s="3">
        <v>105.53466234534</v>
      </c>
      <c r="AB36" s="3">
        <v>114.721236489627</v>
      </c>
      <c r="AC36" s="3">
        <v>117.908173750794</v>
      </c>
      <c r="AD36" s="3">
        <v>119.342201612428</v>
      </c>
      <c r="AE36" s="3">
        <v>118.179065901467</v>
      </c>
      <c r="AF36" s="3">
        <v>120.317924870925</v>
      </c>
      <c r="AG36" s="3">
        <v>122.133374243719</v>
      </c>
      <c r="AH36" s="3">
        <v>119.791046246842</v>
      </c>
      <c r="AI36" s="3">
        <v>125.31151900222</v>
      </c>
      <c r="AJ36" s="3">
        <v>135.265096085416</v>
      </c>
      <c r="AK36" s="3">
        <v>144.012278579956</v>
      </c>
      <c r="AL36" s="3">
        <v>148.879733127227</v>
      </c>
      <c r="AM36" s="3">
        <v>158.211676375564</v>
      </c>
      <c r="AN36" s="3">
        <v>167.552280824442</v>
      </c>
      <c r="AO36" s="3">
        <v>167.57788937237</v>
      </c>
      <c r="AP36" s="3">
        <v>172.741693108744</v>
      </c>
      <c r="AQ36" s="3">
        <v>183.123640507992</v>
      </c>
      <c r="AR36" s="3">
        <v>200.563691858124</v>
      </c>
      <c r="AS36" s="3">
        <v>225.00755025149</v>
      </c>
      <c r="AT36" s="3">
        <v>234.406219017159</v>
      </c>
      <c r="AU36" s="3">
        <v>245.928917732649</v>
      </c>
      <c r="AV36" s="3">
        <v>251.512623485024</v>
      </c>
      <c r="AW36" s="3">
        <v>276.179247427739</v>
      </c>
      <c r="AX36" s="3">
        <v>312.71349502647</v>
      </c>
      <c r="AY36" s="3">
        <v>333.800880233337</v>
      </c>
      <c r="AZ36" s="3">
        <v>322.910859920481</v>
      </c>
      <c r="BA36" s="3">
        <v>320.022724576743</v>
      </c>
      <c r="BB36" s="3">
        <v>332.063601589941</v>
      </c>
      <c r="BC36" s="3">
        <v>339.167110511888</v>
      </c>
      <c r="BD36" s="3">
        <v>336.203832864619</v>
      </c>
      <c r="BE36" s="3">
        <v>335.346713265588</v>
      </c>
      <c r="BF36" s="3">
        <v>346.324468562086</v>
      </c>
      <c r="BG36" s="3">
        <v>354.821946191432</v>
      </c>
      <c r="BH36" s="3">
        <v>333.489330520146</v>
      </c>
      <c r="BI36" s="3">
        <v>314.140625148249</v>
      </c>
      <c r="BJ36" s="3">
        <v>341.603725668647</v>
      </c>
      <c r="BK36" s="3">
        <v>403.45381214369</v>
      </c>
      <c r="BL36" s="3">
        <v>381.333648799534</v>
      </c>
      <c r="BM36" s="3">
        <v>370.588491143297</v>
      </c>
      <c r="BN36" s="3">
        <v>348.830191362564</v>
      </c>
      <c r="BO36" s="3">
        <v>352.005225533628</v>
      </c>
      <c r="BP36" s="3">
        <v>351.34573016733</v>
      </c>
      <c r="BQ36" s="3">
        <v>336.319078900291</v>
      </c>
      <c r="BR36" s="3">
        <v>370.594474042923</v>
      </c>
      <c r="BS36" s="3">
        <v>355.575917184718</v>
      </c>
      <c r="BT36" s="3">
        <v>360.733667563745</v>
      </c>
      <c r="BU36" s="3">
        <v>337.872854246331</v>
      </c>
      <c r="BV36" s="3">
        <v>324.062164331752</v>
      </c>
      <c r="BW36" s="3">
        <v>325.892806812604</v>
      </c>
      <c r="BX36" s="3">
        <v>180.961589466442</v>
      </c>
      <c r="BY36" s="3">
        <v>139.945000058129</v>
      </c>
      <c r="BZ36" s="3">
        <v>133.388751411438</v>
      </c>
      <c r="CA36" s="3">
        <v>186.691591089422</v>
      </c>
      <c r="CB36" s="3">
        <v>176.53000016646</v>
      </c>
      <c r="CC36" s="3">
        <v>172.658571879069</v>
      </c>
      <c r="CD36" s="3">
        <v>162.578096662249</v>
      </c>
      <c r="CE36" s="3">
        <v>163.540000221946</v>
      </c>
      <c r="CF36" s="3">
        <v>188.625500106812</v>
      </c>
      <c r="CG36" s="3">
        <v>224.944318251176</v>
      </c>
      <c r="CH36" s="3">
        <v>206.23184284411</v>
      </c>
      <c r="CI36" s="3">
        <v>211.547104283383</v>
      </c>
      <c r="CJ36" s="3">
        <v>244.480869790782</v>
      </c>
      <c r="CK36" s="3">
        <v>245.904523940313</v>
      </c>
      <c r="CL36" s="3">
        <v>232.596249771118</v>
      </c>
      <c r="CM36" s="3">
        <v>246.741137071089</v>
      </c>
      <c r="CN36" s="3">
        <v>227.738571893601</v>
      </c>
      <c r="CO36" s="3">
        <v>225.287727009166</v>
      </c>
      <c r="CP36" s="3">
        <v>216.390000479562</v>
      </c>
      <c r="CQ36" s="3">
        <v>218.44976189023</v>
      </c>
      <c r="CR36" s="3">
        <v>216.152858552479</v>
      </c>
      <c r="CS36" s="3">
        <v>200.321364316073</v>
      </c>
      <c r="CT36" s="3">
        <v>210.150751113892</v>
      </c>
      <c r="CU36" s="3">
        <v>208.539735492907</v>
      </c>
      <c r="CV36" s="3">
        <v>186.189565243928</v>
      </c>
      <c r="CW36" s="3">
        <v>176.898499298096</v>
      </c>
      <c r="CX36" s="3">
        <v>133.280952271961</v>
      </c>
      <c r="CY36" s="3">
        <v>134.554048447382</v>
      </c>
      <c r="CZ36" s="3">
        <v>148.614999771118</v>
      </c>
      <c r="DA36" s="3">
        <v>165.915217855702</v>
      </c>
      <c r="DB36" s="3">
        <v>144.144761766706</v>
      </c>
      <c r="DC36" s="3">
        <v>135.575237092518</v>
      </c>
      <c r="DD36" s="3">
        <v>168.682619730632</v>
      </c>
      <c r="DE36" s="3">
        <v>185.073333013625</v>
      </c>
      <c r="DF36" s="3">
        <v>208.265999984741</v>
      </c>
      <c r="DG36" s="3">
        <v>209.641579477411</v>
      </c>
      <c r="DH36" s="3">
        <v>204.576304560122</v>
      </c>
      <c r="DI36" s="3">
        <v>208.345524838096</v>
      </c>
      <c r="DJ36" s="3">
        <v>202.469318389893</v>
      </c>
      <c r="DK36" s="3">
        <v>212.629524230957</v>
      </c>
      <c r="DL36" s="3">
        <v>217.526749801636</v>
      </c>
      <c r="DM36" s="3">
        <v>230.704782900603</v>
      </c>
      <c r="DN36" s="3">
        <v>206.805249023437</v>
      </c>
      <c r="DO36" s="3">
        <v>185.648182608865</v>
      </c>
      <c r="DP36" s="3">
        <v>206.757381257557</v>
      </c>
      <c r="DQ36" s="3">
        <v>251.289500808716</v>
      </c>
      <c r="DR36" s="3">
        <v>219.63261958531</v>
      </c>
      <c r="DS36" s="3">
        <v>205.626499557495</v>
      </c>
      <c r="DT36" s="3">
        <v>190.969750595093</v>
      </c>
      <c r="DU36" s="3">
        <v>174.870908563787</v>
      </c>
      <c r="DV36" s="3">
        <v>178.493182095614</v>
      </c>
      <c r="DW36" s="3">
        <v>181.956053482859</v>
      </c>
      <c r="DX36" s="3">
        <v>184.079318306663</v>
      </c>
      <c r="DY36" s="3">
        <v>171.752727508545</v>
      </c>
      <c r="DZ36" s="3">
        <v>157.941749572754</v>
      </c>
      <c r="EA36" s="3">
        <v>153.434565005095</v>
      </c>
      <c r="EB36" s="3">
        <v>148.286999511719</v>
      </c>
      <c r="EC36" s="3">
        <v>168.606665838332</v>
      </c>
      <c r="ED36" s="3">
        <v>172.860692765978</v>
      </c>
    </row>
    <row r="37">
      <c r="A37" s="3" t="s">
        <v>36</v>
      </c>
      <c r="B37" s="3">
        <v>13.477071744057</v>
      </c>
      <c r="C37" s="3">
        <v>13.3193009611797</v>
      </c>
      <c r="D37" s="3">
        <v>13.8784113508649</v>
      </c>
      <c r="E37" s="3">
        <v>13.1177878914652</v>
      </c>
      <c r="F37" s="3">
        <v>12.0057729097066</v>
      </c>
      <c r="G37" s="3">
        <v>12.4769873283787</v>
      </c>
      <c r="H37" s="3">
        <v>12.5680999188731</v>
      </c>
      <c r="I37" s="3">
        <v>12.5434434708542</v>
      </c>
      <c r="J37" s="3">
        <v>13.4851081109335</v>
      </c>
      <c r="K37" s="3">
        <v>13.5014079055361</v>
      </c>
      <c r="L37" s="3">
        <v>13.9212412019993</v>
      </c>
      <c r="M37" s="3">
        <v>14.1920400348554</v>
      </c>
      <c r="N37" s="3">
        <v>13.1587125391575</v>
      </c>
      <c r="O37" s="3">
        <v>13.16887118991</v>
      </c>
      <c r="P37" s="3">
        <v>12.9031500674373</v>
      </c>
      <c r="Q37" s="3">
        <v>12.7427089984586</v>
      </c>
      <c r="R37" s="3">
        <v>13.4317639448133</v>
      </c>
      <c r="S37" s="3">
        <v>14.07915354071</v>
      </c>
      <c r="T37" s="3">
        <v>14.318613488058</v>
      </c>
      <c r="U37" s="3">
        <v>13.9935760178783</v>
      </c>
      <c r="V37" s="3">
        <v>12.9748317667536</v>
      </c>
      <c r="W37" s="3">
        <v>13.1431164353866</v>
      </c>
      <c r="X37" s="3">
        <v>14.3226215174968</v>
      </c>
      <c r="Y37" s="3">
        <v>14.189261944242</v>
      </c>
      <c r="Z37" s="3">
        <v>12.0272053052607</v>
      </c>
      <c r="AA37" s="3">
        <v>10.2847810079374</v>
      </c>
      <c r="AB37" s="3">
        <v>11.1213187132914</v>
      </c>
      <c r="AC37" s="3">
        <v>11.5829060336743</v>
      </c>
      <c r="AD37" s="3">
        <v>11.8588619929403</v>
      </c>
      <c r="AE37" s="3">
        <v>11.3634888164781</v>
      </c>
      <c r="AF37" s="3">
        <v>11.4281455245048</v>
      </c>
      <c r="AG37" s="3">
        <v>12.5207389290159</v>
      </c>
      <c r="AH37" s="3">
        <v>12.9974991152735</v>
      </c>
      <c r="AI37" s="3">
        <v>13.5683157672508</v>
      </c>
      <c r="AJ37" s="3">
        <v>15.764767620569</v>
      </c>
      <c r="AK37" s="3">
        <v>18.7273638449632</v>
      </c>
      <c r="AL37" s="3">
        <v>19.058604642598</v>
      </c>
      <c r="AM37" s="3">
        <v>19.8352323554255</v>
      </c>
      <c r="AN37" s="3">
        <v>20.495643703799</v>
      </c>
      <c r="AO37" s="3">
        <v>19.4182675403714</v>
      </c>
      <c r="AP37" s="3">
        <v>19.6784322401568</v>
      </c>
      <c r="AQ37" s="3">
        <v>19.5497147663521</v>
      </c>
      <c r="AR37" s="3">
        <v>20.4371049044964</v>
      </c>
      <c r="AS37" s="3">
        <v>20.2899505006535</v>
      </c>
      <c r="AT37" s="3">
        <v>20.5650718969921</v>
      </c>
      <c r="AU37" s="3">
        <v>22.3992804855561</v>
      </c>
      <c r="AV37" s="3">
        <v>22.8255293173234</v>
      </c>
      <c r="AW37" s="3">
        <v>24.8003723770805</v>
      </c>
      <c r="AX37" s="3">
        <v>26.4275919282837</v>
      </c>
      <c r="AY37" s="3">
        <v>26.7607290775618</v>
      </c>
      <c r="AZ37" s="3">
        <v>26.8475157121935</v>
      </c>
      <c r="BA37" s="3">
        <v>25.565300002217</v>
      </c>
      <c r="BB37" s="3">
        <v>25.7091434511748</v>
      </c>
      <c r="BC37" s="3">
        <v>25.061631010991</v>
      </c>
      <c r="BD37" s="3">
        <v>25.2846166650269</v>
      </c>
      <c r="BE37" s="3">
        <v>26.5487446641448</v>
      </c>
      <c r="BF37" s="3">
        <v>26.2953283891809</v>
      </c>
      <c r="BG37" s="3">
        <v>24.3983357676884</v>
      </c>
      <c r="BH37" s="3">
        <v>23.9318284493872</v>
      </c>
      <c r="BI37" s="3">
        <v>21.4434708123485</v>
      </c>
      <c r="BJ37" s="3">
        <v>23.6307743034821</v>
      </c>
      <c r="BK37" s="3">
        <v>24.9159821982923</v>
      </c>
      <c r="BL37" s="3">
        <v>24.7723768616377</v>
      </c>
      <c r="BM37" s="3">
        <v>25.6658411154457</v>
      </c>
      <c r="BN37" s="3">
        <v>25.007886424984</v>
      </c>
      <c r="BO37" s="3">
        <v>24.4195215985568</v>
      </c>
      <c r="BP37" s="3">
        <v>25.8797114316982</v>
      </c>
      <c r="BQ37" s="3">
        <v>24.0095169598615</v>
      </c>
      <c r="BR37" s="3">
        <v>25.5305071762611</v>
      </c>
      <c r="BS37" s="3">
        <v>26.2133206315548</v>
      </c>
      <c r="BT37" s="3">
        <v>28.9201132456308</v>
      </c>
      <c r="BU37" s="3">
        <v>30.3511995264372</v>
      </c>
      <c r="BV37" s="3">
        <v>30.3116622791196</v>
      </c>
      <c r="BW37" s="3">
        <v>29.558491134306</v>
      </c>
      <c r="BX37" s="3">
        <v>20.2283748570502</v>
      </c>
      <c r="BY37" s="3">
        <v>20.0159319217646</v>
      </c>
      <c r="BZ37" s="3">
        <v>20.4499530443022</v>
      </c>
      <c r="CA37" s="3">
        <v>22.6644308572859</v>
      </c>
      <c r="CB37" s="3">
        <v>21.4546759116556</v>
      </c>
      <c r="CC37" s="3">
        <v>23.1234336348205</v>
      </c>
      <c r="CD37" s="3">
        <v>22.4642234108875</v>
      </c>
      <c r="CE37" s="3">
        <v>21.9606952642727</v>
      </c>
      <c r="CF37" s="3">
        <v>24.1252244840467</v>
      </c>
      <c r="CG37" s="3">
        <v>26.4757125753629</v>
      </c>
      <c r="CH37" s="3">
        <v>28.9347549027794</v>
      </c>
      <c r="CI37" s="3">
        <v>30.3748357477876</v>
      </c>
      <c r="CJ37" s="3">
        <v>34.0753353252659</v>
      </c>
      <c r="CK37" s="3">
        <v>36.0069089882702</v>
      </c>
      <c r="CL37" s="3">
        <v>38.1845177126944</v>
      </c>
      <c r="CM37" s="3">
        <v>38.0166164512246</v>
      </c>
      <c r="CN37" s="3">
        <v>35.6207481276002</v>
      </c>
      <c r="CO37" s="3">
        <v>37.284132528173</v>
      </c>
      <c r="CP37" s="3">
        <v>37.8000471801693</v>
      </c>
      <c r="CQ37" s="3">
        <v>41.8995267555272</v>
      </c>
      <c r="CR37" s="3">
        <v>43.1484712712138</v>
      </c>
      <c r="CS37" s="3">
        <v>40.9782055500983</v>
      </c>
      <c r="CT37" s="3">
        <v>43.4308384172634</v>
      </c>
      <c r="CU37" s="3">
        <v>43.3265966910078</v>
      </c>
      <c r="CV37" s="3">
        <v>39.1668955037554</v>
      </c>
      <c r="CW37" s="3">
        <v>35.9813437713712</v>
      </c>
      <c r="CX37" s="3">
        <v>33.4687914869912</v>
      </c>
      <c r="CY37" s="3">
        <v>31.3055623140977</v>
      </c>
      <c r="CZ37" s="3">
        <v>30.1464525827252</v>
      </c>
      <c r="DA37" s="3">
        <v>32.4074987528847</v>
      </c>
      <c r="DB37" s="3">
        <v>31.1425509383679</v>
      </c>
      <c r="DC37" s="3">
        <v>31.101135978443</v>
      </c>
      <c r="DD37" s="3">
        <v>34.9693283565046</v>
      </c>
      <c r="DE37" s="3">
        <v>31.2665270809894</v>
      </c>
      <c r="DF37" s="3">
        <v>32.4912786225224</v>
      </c>
      <c r="DG37" s="3">
        <v>33.4467480783791</v>
      </c>
      <c r="DH37" s="3">
        <v>28.4690182314708</v>
      </c>
      <c r="DI37" s="3">
        <v>27.5884847308212</v>
      </c>
      <c r="DJ37" s="3">
        <v>26.6394147021802</v>
      </c>
      <c r="DK37" s="3">
        <v>27.5590861823806</v>
      </c>
      <c r="DL37" s="3">
        <v>29.1968167809838</v>
      </c>
      <c r="DM37" s="3">
        <v>28.7835889822901</v>
      </c>
      <c r="DN37" s="3">
        <v>27.3859585516431</v>
      </c>
      <c r="DO37" s="3">
        <v>25.5185809898594</v>
      </c>
      <c r="DP37" s="3">
        <v>27.9226814413381</v>
      </c>
      <c r="DQ37" s="3">
        <v>31.4884513312005</v>
      </c>
      <c r="DR37" s="3">
        <v>32.3698435038958</v>
      </c>
      <c r="DS37" s="3">
        <v>32.7092597775904</v>
      </c>
      <c r="DT37" s="3">
        <v>35.4452604070038</v>
      </c>
      <c r="DU37" s="3">
        <v>36.3379928644386</v>
      </c>
      <c r="DV37" s="3">
        <v>37.8606219772776</v>
      </c>
      <c r="DW37" s="3">
        <v>39.0302707539978</v>
      </c>
      <c r="DX37" s="3">
        <v>41.2126090186023</v>
      </c>
      <c r="DY37" s="3">
        <v>38.3657445919411</v>
      </c>
      <c r="DZ37" s="3">
        <v>39.3822673954225</v>
      </c>
      <c r="EA37" s="3">
        <v>41.1357393370094</v>
      </c>
      <c r="EB37" s="3">
        <v>45.4009490289264</v>
      </c>
      <c r="EC37" s="3">
        <v>45.2714829513761</v>
      </c>
      <c r="ED37" s="3">
        <v>46.0719443427192</v>
      </c>
    </row>
    <row r="38">
      <c r="A38" s="3" t="s">
        <v>37</v>
      </c>
      <c r="B38" s="3">
        <v>31.0617304670839</v>
      </c>
      <c r="C38" s="3">
        <v>30.7199388248646</v>
      </c>
      <c r="D38" s="3">
        <v>30.9065296639256</v>
      </c>
      <c r="E38" s="3">
        <v>32.88572961131</v>
      </c>
      <c r="F38" s="3">
        <v>33.6530323502135</v>
      </c>
      <c r="G38" s="3">
        <v>33.3653030159637</v>
      </c>
      <c r="H38" s="3">
        <v>34.5196292548227</v>
      </c>
      <c r="I38" s="3">
        <v>34.0158856659733</v>
      </c>
      <c r="J38" s="3">
        <v>33.5695743607165</v>
      </c>
      <c r="K38" s="3">
        <v>32.11271845264</v>
      </c>
      <c r="L38" s="3">
        <v>32.7048182357783</v>
      </c>
      <c r="M38" s="3">
        <v>33.8104846441709</v>
      </c>
      <c r="N38" s="3">
        <v>33.0881966955502</v>
      </c>
      <c r="O38" s="3">
        <v>32.0386706020648</v>
      </c>
      <c r="P38" s="3">
        <v>31.6717256211445</v>
      </c>
      <c r="Q38" s="3">
        <v>32.40090985421</v>
      </c>
      <c r="R38" s="3">
        <v>31.8440232390513</v>
      </c>
      <c r="S38" s="3">
        <v>31.864066979961</v>
      </c>
      <c r="T38" s="3">
        <v>32.6291036468797</v>
      </c>
      <c r="U38" s="3">
        <v>34.4392233464254</v>
      </c>
      <c r="V38" s="3">
        <v>30.917807192625</v>
      </c>
      <c r="W38" s="3">
        <v>29.6683963828474</v>
      </c>
      <c r="X38" s="3">
        <v>32.678003945012</v>
      </c>
      <c r="Y38" s="3">
        <v>32.4730081914829</v>
      </c>
      <c r="Z38" s="3">
        <v>31.217854453925</v>
      </c>
      <c r="AA38" s="3">
        <v>32.7242733750109</v>
      </c>
      <c r="AB38" s="3">
        <v>34.8523812649258</v>
      </c>
      <c r="AC38" s="3">
        <v>37.1458616688107</v>
      </c>
      <c r="AD38" s="3">
        <v>38.6513644570312</v>
      </c>
      <c r="AE38" s="3">
        <v>38.5581103873108</v>
      </c>
      <c r="AF38" s="3">
        <v>40.6792985214356</v>
      </c>
      <c r="AG38" s="3">
        <v>41.8271422410964</v>
      </c>
      <c r="AH38" s="3">
        <v>40.834763079827</v>
      </c>
      <c r="AI38" s="3">
        <v>41.8144986111101</v>
      </c>
      <c r="AJ38" s="3">
        <v>40.8106024937691</v>
      </c>
      <c r="AK38" s="3">
        <v>38.9163006888714</v>
      </c>
      <c r="AL38" s="3">
        <v>40.4412758799275</v>
      </c>
      <c r="AM38" s="3">
        <v>43.1751840042214</v>
      </c>
      <c r="AN38" s="3">
        <v>45.3422438263455</v>
      </c>
      <c r="AO38" s="3">
        <v>46.7790081228688</v>
      </c>
      <c r="AP38" s="3">
        <v>50.1141772873162</v>
      </c>
      <c r="AQ38" s="3">
        <v>52.5213604529695</v>
      </c>
      <c r="AR38" s="3">
        <v>54.1409223380299</v>
      </c>
      <c r="AS38" s="3">
        <v>53.5164157673286</v>
      </c>
      <c r="AT38" s="3">
        <v>55.9604462220764</v>
      </c>
      <c r="AU38" s="3">
        <v>56.0201364605725</v>
      </c>
      <c r="AV38" s="3">
        <v>57.042477972979</v>
      </c>
      <c r="AW38" s="3">
        <v>57.3421080276094</v>
      </c>
      <c r="AX38" s="3">
        <v>61.5536415731292</v>
      </c>
      <c r="AY38" s="3">
        <v>59.1161952021754</v>
      </c>
      <c r="AZ38" s="3">
        <v>59.2257006168444</v>
      </c>
      <c r="BA38" s="3">
        <v>58.8622742860578</v>
      </c>
      <c r="BB38" s="3">
        <v>62.9265767633162</v>
      </c>
      <c r="BC38" s="3">
        <v>65.9967553073494</v>
      </c>
      <c r="BD38" s="3">
        <v>65.9446117528913</v>
      </c>
      <c r="BE38" s="3">
        <v>64.3747932462062</v>
      </c>
      <c r="BF38" s="3">
        <v>68.1904506993518</v>
      </c>
      <c r="BG38" s="3">
        <v>63.483813881117</v>
      </c>
      <c r="BH38" s="3">
        <v>57.6969370739102</v>
      </c>
      <c r="BI38" s="3">
        <v>58.5215636106386</v>
      </c>
      <c r="BJ38" s="3">
        <v>61.039493670024</v>
      </c>
      <c r="BK38" s="3">
        <v>65.4476665597039</v>
      </c>
      <c r="BL38" s="3">
        <v>68.9174668991038</v>
      </c>
      <c r="BM38" s="3">
        <v>70.2876538104287</v>
      </c>
      <c r="BN38" s="3">
        <v>67.8263561086733</v>
      </c>
      <c r="BO38" s="3">
        <v>71.2097261117146</v>
      </c>
      <c r="BP38" s="3">
        <v>74.7250339473636</v>
      </c>
      <c r="BQ38" s="3">
        <v>77.3647096828721</v>
      </c>
      <c r="BR38" s="3">
        <v>78.8107483776484</v>
      </c>
      <c r="BS38" s="3">
        <v>76.2254319343888</v>
      </c>
      <c r="BT38" s="3">
        <v>72.4149248648016</v>
      </c>
      <c r="BU38" s="3">
        <v>75.1222082772671</v>
      </c>
      <c r="BV38" s="3">
        <v>80.1956312317605</v>
      </c>
      <c r="BW38" s="3">
        <v>81.9722461528046</v>
      </c>
      <c r="BX38" s="3">
        <v>72.3793929197159</v>
      </c>
      <c r="BY38" s="3">
        <v>79.8288066948996</v>
      </c>
      <c r="BZ38" s="3">
        <v>79.3527348159005</v>
      </c>
      <c r="CA38" s="3">
        <v>78.2643396358374</v>
      </c>
      <c r="CB38" s="3">
        <v>79.1824043012584</v>
      </c>
      <c r="CC38" s="3">
        <v>75.9254818869038</v>
      </c>
      <c r="CD38" s="3">
        <v>74.5634614017911</v>
      </c>
      <c r="CE38" s="3">
        <v>73.102422553574</v>
      </c>
      <c r="CF38" s="3">
        <v>71.9283119877835</v>
      </c>
      <c r="CG38" s="3">
        <v>72.0236859443789</v>
      </c>
      <c r="CH38" s="3">
        <v>73.2575594001405</v>
      </c>
      <c r="CI38" s="3">
        <v>71.2235871325357</v>
      </c>
      <c r="CJ38" s="3">
        <v>73.4602653018813</v>
      </c>
      <c r="CK38" s="3">
        <v>78.8381363154889</v>
      </c>
      <c r="CL38" s="3">
        <v>77.2348336710293</v>
      </c>
      <c r="CM38" s="3">
        <v>75.3350093624568</v>
      </c>
      <c r="CN38" s="3">
        <v>74.3571159582324</v>
      </c>
      <c r="CO38" s="3">
        <v>69.0409792216214</v>
      </c>
      <c r="CP38" s="3">
        <v>75.4052778985357</v>
      </c>
      <c r="CQ38" s="3">
        <v>74.2639363340871</v>
      </c>
      <c r="CR38" s="3">
        <v>72.7351477176609</v>
      </c>
      <c r="CS38" s="3">
        <v>76.4145506987677</v>
      </c>
      <c r="CT38" s="3">
        <v>79.8603187796759</v>
      </c>
      <c r="CU38" s="3">
        <v>79.422725856619</v>
      </c>
      <c r="CV38" s="3">
        <v>74.6480748555957</v>
      </c>
      <c r="CW38" s="3">
        <v>70.5180410420739</v>
      </c>
      <c r="CX38" s="3">
        <v>68.2304252296871</v>
      </c>
      <c r="CY38" s="3">
        <v>64.3484537628782</v>
      </c>
      <c r="CZ38" s="3">
        <v>60.4329830987098</v>
      </c>
      <c r="DA38" s="3">
        <v>55.4468891918977</v>
      </c>
      <c r="DB38" s="3">
        <v>53.4434549201954</v>
      </c>
      <c r="DC38" s="3">
        <v>52.3994339517052</v>
      </c>
      <c r="DD38" s="3">
        <v>50.7586034828567</v>
      </c>
      <c r="DE38" s="3">
        <v>48.5153861845545</v>
      </c>
      <c r="DF38" s="3">
        <v>43.7354234582067</v>
      </c>
      <c r="DG38" s="3">
        <v>39.8493449556314</v>
      </c>
      <c r="DH38" s="3">
        <v>37.2932713015424</v>
      </c>
      <c r="DI38" s="3">
        <v>41.3116004650713</v>
      </c>
      <c r="DJ38" s="3">
        <v>41.4401856682694</v>
      </c>
      <c r="DK38" s="3">
        <v>41.6694201700322</v>
      </c>
      <c r="DL38" s="3">
        <v>44.7760174481451</v>
      </c>
      <c r="DM38" s="3">
        <v>40.7960631832005</v>
      </c>
      <c r="DN38" s="3">
        <v>37.2404362944188</v>
      </c>
      <c r="DO38" s="3">
        <v>32.6137572629896</v>
      </c>
      <c r="DP38" s="3">
        <v>33.5960858721404</v>
      </c>
      <c r="DQ38" s="3">
        <v>36.5862845451027</v>
      </c>
      <c r="DR38" s="3">
        <v>37.9906236611272</v>
      </c>
      <c r="DS38" s="3">
        <v>39.4012307406442</v>
      </c>
      <c r="DT38" s="3">
        <v>41.4218169101406</v>
      </c>
      <c r="DU38" s="3">
        <v>40.3927506803674</v>
      </c>
      <c r="DV38" s="3">
        <v>34.6811584847653</v>
      </c>
      <c r="DW38" s="3">
        <v>33.1692799488835</v>
      </c>
      <c r="DX38" s="3">
        <v>34.3704991741446</v>
      </c>
      <c r="DY38" s="3">
        <v>36.1324714804196</v>
      </c>
      <c r="DZ38" s="3">
        <v>38.7099269191328</v>
      </c>
      <c r="EA38" s="3">
        <v>36.3055004049342</v>
      </c>
      <c r="EB38" s="3">
        <v>33.7188492856408</v>
      </c>
      <c r="EC38" s="3">
        <v>30.5480951581683</v>
      </c>
      <c r="ED38" s="3">
        <v>30.8786110877991</v>
      </c>
    </row>
    <row r="39">
      <c r="A39" s="3" t="s">
        <v>38</v>
      </c>
      <c r="B39" s="3">
        <v>21.5733594783412</v>
      </c>
      <c r="C39" s="3">
        <v>17.0213979304885</v>
      </c>
      <c r="D39" s="3">
        <v>17.9417063411815</v>
      </c>
      <c r="E39" s="3">
        <v>17.8343517784916</v>
      </c>
      <c r="F39" s="3">
        <v>18.074340962703</v>
      </c>
      <c r="G39" s="3">
        <v>20.1930410657109</v>
      </c>
      <c r="H39" s="3">
        <v>21.4482201471538</v>
      </c>
      <c r="I39" s="3">
        <v>21.0777420227089</v>
      </c>
      <c r="J39" s="3">
        <v>23.2141046823337</v>
      </c>
      <c r="K39" s="3">
        <v>22.491706246647</v>
      </c>
      <c r="L39" s="3">
        <v>25.3559098438494</v>
      </c>
      <c r="M39" s="3">
        <v>26.479958197776</v>
      </c>
      <c r="N39" s="3">
        <v>25.8446402903773</v>
      </c>
      <c r="O39" s="3">
        <v>26.6797496123922</v>
      </c>
      <c r="P39" s="3">
        <v>28.4073185439883</v>
      </c>
      <c r="Q39" s="3">
        <v>26.5594484970794</v>
      </c>
      <c r="R39" s="3">
        <v>25.3410248013843</v>
      </c>
      <c r="S39" s="3">
        <v>24.7445277219557</v>
      </c>
      <c r="T39" s="3">
        <v>24.0034911439</v>
      </c>
      <c r="U39" s="3">
        <v>23.418281153262</v>
      </c>
      <c r="V39" s="3">
        <v>26.9653330436629</v>
      </c>
      <c r="W39" s="3">
        <v>26.1479283207583</v>
      </c>
      <c r="X39" s="3">
        <v>23.9426333564698</v>
      </c>
      <c r="Y39" s="3">
        <v>22.2686915046478</v>
      </c>
      <c r="Z39" s="3">
        <v>20.689814211149</v>
      </c>
      <c r="AA39" s="3">
        <v>21.5275106084615</v>
      </c>
      <c r="AB39" s="3">
        <v>24.2751271028074</v>
      </c>
      <c r="AC39" s="3">
        <v>24.0078259126045</v>
      </c>
      <c r="AD39" s="3">
        <v>23.7911423932077</v>
      </c>
      <c r="AE39" s="3">
        <v>22.9761152116858</v>
      </c>
      <c r="AF39" s="3">
        <v>24.0214366763405</v>
      </c>
      <c r="AG39" s="3">
        <v>26.7176145075442</v>
      </c>
      <c r="AH39" s="3">
        <v>28.8432849564856</v>
      </c>
      <c r="AI39" s="3">
        <v>29.6967271239237</v>
      </c>
      <c r="AJ39" s="3">
        <v>31.8116768354329</v>
      </c>
      <c r="AK39" s="3">
        <v>35.7054957773545</v>
      </c>
      <c r="AL39" s="3">
        <v>33.5708459704875</v>
      </c>
      <c r="AM39" s="3">
        <v>34.3954214571721</v>
      </c>
      <c r="AN39" s="3">
        <v>34.6910766922484</v>
      </c>
      <c r="AO39" s="3">
        <v>38.2838853129858</v>
      </c>
      <c r="AP39" s="3">
        <v>40.8327409690708</v>
      </c>
      <c r="AQ39" s="3">
        <v>44.3934591405948</v>
      </c>
      <c r="AR39" s="3">
        <v>43.3919234322255</v>
      </c>
      <c r="AS39" s="3">
        <v>46.5399464909432</v>
      </c>
      <c r="AT39" s="3">
        <v>43.3351005781475</v>
      </c>
      <c r="AU39" s="3">
        <v>43.9022193825754</v>
      </c>
      <c r="AV39" s="3">
        <v>44.3023310608868</v>
      </c>
      <c r="AW39" s="3">
        <v>50.859292106162</v>
      </c>
      <c r="AX39" s="3">
        <v>57.4648977926638</v>
      </c>
      <c r="AY39" s="3">
        <v>56.10311714388</v>
      </c>
      <c r="AZ39" s="3">
        <v>55.9342136720932</v>
      </c>
      <c r="BA39" s="3">
        <v>57.4118531923971</v>
      </c>
      <c r="BB39" s="3">
        <v>59.4303552078101</v>
      </c>
      <c r="BC39" s="3">
        <v>58.5476583522169</v>
      </c>
      <c r="BD39" s="3">
        <v>59.8998093805161</v>
      </c>
      <c r="BE39" s="3">
        <v>62.2905087893207</v>
      </c>
      <c r="BF39" s="3">
        <v>62.7649285181969</v>
      </c>
      <c r="BG39" s="3">
        <v>57.7662955808156</v>
      </c>
      <c r="BH39" s="3">
        <v>53.7719408522321</v>
      </c>
      <c r="BI39" s="3">
        <v>44.6705864094122</v>
      </c>
      <c r="BJ39" s="3">
        <v>45.8312897986626</v>
      </c>
      <c r="BK39" s="3">
        <v>48.8449774896949</v>
      </c>
      <c r="BL39" s="3">
        <v>55.9349064752955</v>
      </c>
      <c r="BM39" s="3">
        <v>59.6983743046982</v>
      </c>
      <c r="BN39" s="3">
        <v>56.432277651333</v>
      </c>
      <c r="BO39" s="3">
        <v>53.8763424789383</v>
      </c>
      <c r="BP39" s="3">
        <v>60.917858240526</v>
      </c>
      <c r="BQ39" s="3">
        <v>55.0434347469731</v>
      </c>
      <c r="BR39" s="3">
        <v>55.1934909792928</v>
      </c>
      <c r="BS39" s="3">
        <v>57.2574549471868</v>
      </c>
      <c r="BT39" s="3">
        <v>62.4604440514327</v>
      </c>
      <c r="BU39" s="3">
        <v>69.9506564517051</v>
      </c>
      <c r="BV39" s="3">
        <v>73.5613353243549</v>
      </c>
      <c r="BW39" s="3">
        <v>72.2803787245273</v>
      </c>
      <c r="BX39" s="3">
        <v>52.8054245622832</v>
      </c>
      <c r="BY39" s="3">
        <v>55.882181916807</v>
      </c>
      <c r="BZ39" s="3">
        <v>65.2417252235904</v>
      </c>
      <c r="CA39" s="3">
        <v>69.1334648872938</v>
      </c>
      <c r="CB39" s="3">
        <v>76.6844362129223</v>
      </c>
      <c r="CC39" s="3">
        <v>91.1637088694013</v>
      </c>
      <c r="CD39" s="3">
        <v>91.2483606137743</v>
      </c>
      <c r="CE39" s="3">
        <v>98.3092231689907</v>
      </c>
      <c r="CF39" s="3">
        <v>98.8186466193662</v>
      </c>
      <c r="CG39" s="3">
        <v>87.7947127050413</v>
      </c>
      <c r="CH39" s="3">
        <v>94.1174774005745</v>
      </c>
      <c r="CI39" s="3">
        <v>97.3591908070441</v>
      </c>
      <c r="CJ39" s="3">
        <v>94.528020539726</v>
      </c>
      <c r="CK39" s="3">
        <v>101.953474937594</v>
      </c>
      <c r="CL39" s="3">
        <v>101.188321138316</v>
      </c>
      <c r="CM39" s="3">
        <v>97.5910334873513</v>
      </c>
      <c r="CN39" s="3">
        <v>96.3685446396462</v>
      </c>
      <c r="CO39" s="3">
        <v>99.2708231010609</v>
      </c>
      <c r="CP39" s="3">
        <v>95.4080528619042</v>
      </c>
      <c r="CQ39" s="3">
        <v>97.945813621193</v>
      </c>
      <c r="CR39" s="3">
        <v>110.354438811142</v>
      </c>
      <c r="CS39" s="3">
        <v>88.6206342575347</v>
      </c>
      <c r="CT39" s="3">
        <v>87.5890500821513</v>
      </c>
      <c r="CU39" s="3">
        <v>85.2322110988603</v>
      </c>
      <c r="CV39" s="3">
        <v>86.9308438395327</v>
      </c>
      <c r="CW39" s="3">
        <v>81.9874954952477</v>
      </c>
      <c r="CX39" s="3">
        <v>74.2738330251303</v>
      </c>
      <c r="CY39" s="3">
        <v>65.0187568136639</v>
      </c>
      <c r="CZ39" s="3">
        <v>64.9045143391738</v>
      </c>
      <c r="DA39" s="3">
        <v>69.5367614750107</v>
      </c>
      <c r="DB39" s="3">
        <v>63.5861817373791</v>
      </c>
      <c r="DC39" s="3">
        <v>58.7662125986348</v>
      </c>
      <c r="DD39" s="3">
        <v>66.3959661276296</v>
      </c>
      <c r="DE39" s="3">
        <v>74.4256750549964</v>
      </c>
      <c r="DF39" s="3">
        <v>76.4400771883909</v>
      </c>
      <c r="DG39" s="3">
        <v>78.8704216022317</v>
      </c>
      <c r="DH39" s="3">
        <v>71.2246299044705</v>
      </c>
      <c r="DI39" s="3">
        <v>68.4915307279882</v>
      </c>
      <c r="DJ39" s="3">
        <v>66.6883086546188</v>
      </c>
      <c r="DK39" s="3">
        <v>72.2618558312643</v>
      </c>
      <c r="DL39" s="3">
        <v>76.9929930934961</v>
      </c>
      <c r="DM39" s="3">
        <v>72.9496577271993</v>
      </c>
      <c r="DN39" s="3">
        <v>67.3760522188619</v>
      </c>
      <c r="DO39" s="3">
        <v>65.0243007104408</v>
      </c>
      <c r="DP39" s="3">
        <v>63.6244214954668</v>
      </c>
      <c r="DQ39" s="3">
        <v>72.2209772976645</v>
      </c>
      <c r="DR39" s="3">
        <v>71.0024174081006</v>
      </c>
      <c r="DS39" s="3">
        <v>72.3434312083904</v>
      </c>
      <c r="DT39" s="3">
        <v>75.8684224022017</v>
      </c>
      <c r="DU39" s="3">
        <v>75.3057648015999</v>
      </c>
      <c r="DV39" s="3">
        <v>71.6537754380073</v>
      </c>
      <c r="DW39" s="3">
        <v>85.712226735952</v>
      </c>
      <c r="DX39" s="3">
        <v>84.4428815537663</v>
      </c>
      <c r="DY39" s="3">
        <v>84.2386410549528</v>
      </c>
      <c r="DZ39" s="3">
        <v>97.43933166249</v>
      </c>
      <c r="EA39" s="3">
        <v>95.0096354709192</v>
      </c>
      <c r="EB39" s="3">
        <v>88.8384290800107</v>
      </c>
      <c r="EC39" s="3">
        <v>87.162787777543</v>
      </c>
      <c r="ED39" s="3">
        <v>84.3455554114448</v>
      </c>
    </row>
    <row r="40">
      <c r="A40" s="3" t="s">
        <v>39</v>
      </c>
      <c r="B40" s="3">
        <v>91.2023846410166</v>
      </c>
      <c r="C40" s="3">
        <v>92.9507346309123</v>
      </c>
      <c r="D40" s="3">
        <v>95.9870947345083</v>
      </c>
      <c r="E40" s="3">
        <v>95.026396629405</v>
      </c>
      <c r="F40" s="3">
        <v>96.2684569367026</v>
      </c>
      <c r="G40" s="3">
        <v>99.0515511745998</v>
      </c>
      <c r="H40" s="3">
        <v>99.3553448201535</v>
      </c>
      <c r="I40" s="3">
        <v>97.7381254836857</v>
      </c>
      <c r="J40" s="3">
        <v>96.2537376603575</v>
      </c>
      <c r="K40" s="3">
        <v>104.130622605039</v>
      </c>
      <c r="L40" s="3">
        <v>109.367605825246</v>
      </c>
      <c r="M40" s="3">
        <v>117.051686608967</v>
      </c>
      <c r="N40" s="3">
        <v>119.747213075505</v>
      </c>
      <c r="O40" s="3">
        <v>121.349361543687</v>
      </c>
      <c r="P40" s="3">
        <v>122.222701707779</v>
      </c>
      <c r="Q40" s="3">
        <v>120.627499573876</v>
      </c>
      <c r="R40" s="3">
        <v>119.719142055544</v>
      </c>
      <c r="S40" s="3">
        <v>119.523387509278</v>
      </c>
      <c r="T40" s="3">
        <v>124.600740865299</v>
      </c>
      <c r="U40" s="3">
        <v>124.497309637227</v>
      </c>
      <c r="V40" s="3">
        <v>116.486270096429</v>
      </c>
      <c r="W40" s="3">
        <v>118.02519779769</v>
      </c>
      <c r="X40" s="3">
        <v>128.315680433001</v>
      </c>
      <c r="Y40" s="3">
        <v>131.968806260551</v>
      </c>
      <c r="Z40" s="3">
        <v>123.633732961004</v>
      </c>
      <c r="AA40" s="3">
        <v>121.86710586406</v>
      </c>
      <c r="AB40" s="3">
        <v>128.618704991179</v>
      </c>
      <c r="AC40" s="3">
        <v>135.691039318709</v>
      </c>
      <c r="AD40" s="3">
        <v>142.332759152675</v>
      </c>
      <c r="AE40" s="3">
        <v>145.343142653007</v>
      </c>
      <c r="AF40" s="3">
        <v>150.7491647176</v>
      </c>
      <c r="AG40" s="3">
        <v>150.888751502796</v>
      </c>
      <c r="AH40" s="3">
        <v>153.147997573238</v>
      </c>
      <c r="AI40" s="3">
        <v>150.411780256602</v>
      </c>
      <c r="AJ40" s="3">
        <v>148.523549978117</v>
      </c>
      <c r="AK40" s="3">
        <v>144.97491765386</v>
      </c>
      <c r="AL40" s="3">
        <v>149.056993183355</v>
      </c>
      <c r="AM40" s="3">
        <v>156.83626071653</v>
      </c>
      <c r="AN40" s="3">
        <v>160.623894209177</v>
      </c>
      <c r="AO40" s="3">
        <v>160.289435556403</v>
      </c>
      <c r="AP40" s="3">
        <v>161.601811685841</v>
      </c>
      <c r="AQ40" s="3">
        <v>169.562015822157</v>
      </c>
      <c r="AR40" s="3">
        <v>175.835708531373</v>
      </c>
      <c r="AS40" s="3">
        <v>174.885276951048</v>
      </c>
      <c r="AT40" s="3">
        <v>173.525895235722</v>
      </c>
      <c r="AU40" s="3">
        <v>179.077512535306</v>
      </c>
      <c r="AV40" s="3">
        <v>195.840320585693</v>
      </c>
      <c r="AW40" s="3">
        <v>194.001732372908</v>
      </c>
      <c r="AX40" s="3">
        <v>204.527109536773</v>
      </c>
      <c r="AY40" s="3">
        <v>197.408538972483</v>
      </c>
      <c r="AZ40" s="3">
        <v>194.506741939561</v>
      </c>
      <c r="BA40" s="3">
        <v>200.876673092207</v>
      </c>
      <c r="BB40" s="3">
        <v>200.23043708631</v>
      </c>
      <c r="BC40" s="3">
        <v>207.00258484186</v>
      </c>
      <c r="BD40" s="3">
        <v>219.135492365837</v>
      </c>
      <c r="BE40" s="3">
        <v>224.745351009153</v>
      </c>
      <c r="BF40" s="3">
        <v>231.622364287908</v>
      </c>
      <c r="BG40" s="3">
        <v>216.967098465092</v>
      </c>
      <c r="BH40" s="3">
        <v>214.91125339502</v>
      </c>
      <c r="BI40" s="3">
        <v>205.793725418455</v>
      </c>
      <c r="BJ40" s="3">
        <v>207.877520446618</v>
      </c>
      <c r="BK40" s="3">
        <v>220.951503515592</v>
      </c>
      <c r="BL40" s="3">
        <v>223.106545360821</v>
      </c>
      <c r="BM40" s="3">
        <v>217.964547673865</v>
      </c>
      <c r="BN40" s="3">
        <v>208.246057403969</v>
      </c>
      <c r="BO40" s="3">
        <v>216.96488971198</v>
      </c>
      <c r="BP40" s="3">
        <v>228.869389835731</v>
      </c>
      <c r="BQ40" s="3">
        <v>225.262295855091</v>
      </c>
      <c r="BR40" s="3">
        <v>231.696992911524</v>
      </c>
      <c r="BS40" s="3">
        <v>227.27088781782</v>
      </c>
      <c r="BT40" s="3">
        <v>225.961095554309</v>
      </c>
      <c r="BU40" s="3">
        <v>240.7204033157</v>
      </c>
      <c r="BV40" s="3">
        <v>250.664347292578</v>
      </c>
      <c r="BW40" s="3">
        <v>232.619532825444</v>
      </c>
      <c r="BX40" s="3">
        <v>206.741801457112</v>
      </c>
      <c r="BY40" s="3">
        <v>229.135513158096</v>
      </c>
      <c r="BZ40" s="3">
        <v>230.22006796772</v>
      </c>
      <c r="CA40" s="3">
        <v>216.888239800712</v>
      </c>
      <c r="CB40" s="3">
        <v>240.616522796801</v>
      </c>
      <c r="CC40" s="3">
        <v>237.534214094077</v>
      </c>
      <c r="CD40" s="3">
        <v>211.964625294517</v>
      </c>
      <c r="CE40" s="3">
        <v>216.877924688073</v>
      </c>
      <c r="CF40" s="3">
        <v>216.914922209557</v>
      </c>
      <c r="CG40" s="3">
        <v>224.114540503495</v>
      </c>
      <c r="CH40" s="3">
        <v>236.973343875269</v>
      </c>
      <c r="CI40" s="3">
        <v>233.418465327387</v>
      </c>
      <c r="CJ40" s="3">
        <v>223.25036990667</v>
      </c>
      <c r="CK40" s="3">
        <v>232.462225729934</v>
      </c>
      <c r="CL40" s="3">
        <v>224.946751787417</v>
      </c>
      <c r="CM40" s="3">
        <v>223.351284769459</v>
      </c>
      <c r="CN40" s="3">
        <v>231.028223869144</v>
      </c>
      <c r="CO40" s="3">
        <v>229.324203580214</v>
      </c>
      <c r="CP40" s="3">
        <v>238.454050210503</v>
      </c>
      <c r="CQ40" s="3">
        <v>225.375885890882</v>
      </c>
      <c r="CR40" s="3">
        <v>227.565189282603</v>
      </c>
      <c r="CS40" s="3">
        <v>231.91733536506</v>
      </c>
      <c r="CT40" s="3">
        <v>240.14765462271</v>
      </c>
      <c r="CU40" s="3">
        <v>249.583018941707</v>
      </c>
      <c r="CV40" s="3">
        <v>248.261712856908</v>
      </c>
      <c r="CW40" s="3">
        <v>252.53709562771</v>
      </c>
      <c r="CX40" s="3">
        <v>242.187057514302</v>
      </c>
      <c r="CY40" s="3">
        <v>236.786137470821</v>
      </c>
      <c r="CZ40" s="3">
        <v>232.621207873782</v>
      </c>
      <c r="DA40" s="3">
        <v>246.982205410222</v>
      </c>
      <c r="DB40" s="3">
        <v>238.352686506187</v>
      </c>
      <c r="DC40" s="3">
        <v>219.943027535316</v>
      </c>
      <c r="DD40" s="3">
        <v>220.801752208701</v>
      </c>
      <c r="DE40" s="3">
        <v>243.113597749117</v>
      </c>
      <c r="DF40" s="3">
        <v>245.714321386562</v>
      </c>
      <c r="DG40" s="3">
        <v>236.615624592653</v>
      </c>
      <c r="DH40" s="3">
        <v>230.379268769987</v>
      </c>
      <c r="DI40" s="3">
        <v>249.198068295379</v>
      </c>
      <c r="DJ40" s="3">
        <v>244.235309248969</v>
      </c>
      <c r="DK40" s="3">
        <v>248.312795154554</v>
      </c>
      <c r="DL40" s="3">
        <v>259.397592190809</v>
      </c>
      <c r="DM40" s="3">
        <v>271.020477942811</v>
      </c>
      <c r="DN40" s="3">
        <v>260.47370645215</v>
      </c>
      <c r="DO40" s="3">
        <v>253.079136122179</v>
      </c>
      <c r="DP40" s="3">
        <v>236.755604391081</v>
      </c>
      <c r="DQ40" s="3">
        <v>234.191996801226</v>
      </c>
      <c r="DR40" s="3">
        <v>234.384164187617</v>
      </c>
      <c r="DS40" s="3">
        <v>236.681495513668</v>
      </c>
      <c r="DT40" s="3">
        <v>235.916585318661</v>
      </c>
      <c r="DU40" s="3">
        <v>234.523227773713</v>
      </c>
      <c r="DV40" s="3">
        <v>231.197613951713</v>
      </c>
      <c r="DW40" s="3">
        <v>233.294127964239</v>
      </c>
      <c r="DX40" s="3">
        <v>229.069853585841</v>
      </c>
      <c r="DY40" s="3">
        <v>234.062167606304</v>
      </c>
      <c r="DZ40" s="3">
        <v>234.416919729017</v>
      </c>
      <c r="EA40" s="3">
        <v>237.838483370988</v>
      </c>
      <c r="EB40" s="3">
        <v>227.689389842595</v>
      </c>
      <c r="EC40" s="3">
        <v>224.105339773105</v>
      </c>
      <c r="ED40" s="3">
        <v>236.774998982747</v>
      </c>
    </row>
    <row r="41">
      <c r="A41" s="3" t="s">
        <v>40</v>
      </c>
      <c r="B41" s="3">
        <v>35.6305332233994</v>
      </c>
      <c r="C41" s="3">
        <v>33.1442260723512</v>
      </c>
      <c r="D41" s="3">
        <v>33.428583321172</v>
      </c>
      <c r="E41" s="3">
        <v>33.668229267523</v>
      </c>
      <c r="F41" s="3">
        <v>34.4315967881307</v>
      </c>
      <c r="G41" s="3">
        <v>35.9686133707202</v>
      </c>
      <c r="H41" s="3">
        <v>36.4006295551321</v>
      </c>
      <c r="I41" s="3">
        <v>34.957170515007</v>
      </c>
      <c r="J41" s="3">
        <v>35.4113818555654</v>
      </c>
      <c r="K41" s="3">
        <v>33.7126076990578</v>
      </c>
      <c r="L41" s="3">
        <v>36.0224195232045</v>
      </c>
      <c r="M41" s="3">
        <v>36.0553933548009</v>
      </c>
      <c r="N41" s="3">
        <v>34.0840635003059</v>
      </c>
      <c r="O41" s="3">
        <v>34.534910679748</v>
      </c>
      <c r="P41" s="3">
        <v>34.0077152513607</v>
      </c>
      <c r="Q41" s="3">
        <v>33.4415716934495</v>
      </c>
      <c r="R41" s="3">
        <v>33.469918543253</v>
      </c>
      <c r="S41" s="3">
        <v>32.6208656372296</v>
      </c>
      <c r="T41" s="3">
        <v>31.2816430214403</v>
      </c>
      <c r="U41" s="3">
        <v>27.8319780078334</v>
      </c>
      <c r="V41" s="3">
        <v>25.0995533126947</v>
      </c>
      <c r="W41" s="3">
        <v>25.1543828620995</v>
      </c>
      <c r="X41" s="3">
        <v>26.7093457802644</v>
      </c>
      <c r="Y41" s="3">
        <v>24.5961217225533</v>
      </c>
      <c r="Z41" s="3">
        <v>22.1040555344863</v>
      </c>
      <c r="AA41" s="3">
        <v>22.0720330658363</v>
      </c>
      <c r="AB41" s="3">
        <v>24.9014137824793</v>
      </c>
      <c r="AC41" s="3">
        <v>25.7109428440062</v>
      </c>
      <c r="AD41" s="3">
        <v>23.7560028414032</v>
      </c>
      <c r="AE41" s="3">
        <v>22.2451638941755</v>
      </c>
      <c r="AF41" s="3">
        <v>22.6761735172215</v>
      </c>
      <c r="AG41" s="3">
        <v>23.8593125036572</v>
      </c>
      <c r="AH41" s="3">
        <v>23.498751959318</v>
      </c>
      <c r="AI41" s="3">
        <v>23.2703279047983</v>
      </c>
      <c r="AJ41" s="3">
        <v>24.7297254289014</v>
      </c>
      <c r="AK41" s="3">
        <v>26.6142042951582</v>
      </c>
      <c r="AL41" s="3">
        <v>27.0617183845434</v>
      </c>
      <c r="AM41" s="3">
        <v>27.708778869904</v>
      </c>
      <c r="AN41" s="3">
        <v>28.2433887543634</v>
      </c>
      <c r="AO41" s="3">
        <v>27.9533546947477</v>
      </c>
      <c r="AP41" s="3">
        <v>28.5120108651603</v>
      </c>
      <c r="AQ41" s="3">
        <v>29.4361521698851</v>
      </c>
      <c r="AR41" s="3">
        <v>30.9722662382799</v>
      </c>
      <c r="AS41" s="3">
        <v>28.9630106571585</v>
      </c>
      <c r="AT41" s="3">
        <v>28.7779479520821</v>
      </c>
      <c r="AU41" s="3">
        <v>30.0915239077994</v>
      </c>
      <c r="AV41" s="3">
        <v>28.1772590647945</v>
      </c>
      <c r="AW41" s="3">
        <v>29.7580740813385</v>
      </c>
      <c r="AX41" s="3">
        <v>30.154343808845</v>
      </c>
      <c r="AY41" s="3">
        <v>26.7703370044457</v>
      </c>
      <c r="AZ41" s="3">
        <v>26.3217605032929</v>
      </c>
      <c r="BA41" s="3">
        <v>25.0617890853602</v>
      </c>
      <c r="BB41" s="3">
        <v>24.9023265720618</v>
      </c>
      <c r="BC41" s="3">
        <v>24.8847689516006</v>
      </c>
      <c r="BD41" s="3">
        <v>24.2754716271917</v>
      </c>
      <c r="BE41" s="3">
        <v>24.4883134395076</v>
      </c>
      <c r="BF41" s="3">
        <v>23.6443758583355</v>
      </c>
      <c r="BG41" s="3">
        <v>22.4632351383506</v>
      </c>
      <c r="BH41" s="3">
        <v>24.0481701453326</v>
      </c>
      <c r="BI41" s="3">
        <v>23.2592965663065</v>
      </c>
      <c r="BJ41" s="3">
        <v>23.2947159680237</v>
      </c>
      <c r="BK41" s="3">
        <v>23.9695592243518</v>
      </c>
      <c r="BL41" s="3">
        <v>24.8413914158365</v>
      </c>
      <c r="BM41" s="3">
        <v>26.8108736724052</v>
      </c>
      <c r="BN41" s="3">
        <v>25.7088177649844</v>
      </c>
      <c r="BO41" s="3">
        <v>25.8457880471551</v>
      </c>
      <c r="BP41" s="3">
        <v>27.0188383766949</v>
      </c>
      <c r="BQ41" s="3">
        <v>21.8295450017613</v>
      </c>
      <c r="BR41" s="3">
        <v>22.0960515384825</v>
      </c>
      <c r="BS41" s="3">
        <v>21.3799621478537</v>
      </c>
      <c r="BT41" s="3">
        <v>21.7987888017293</v>
      </c>
      <c r="BU41" s="3">
        <v>20.5935145343965</v>
      </c>
      <c r="BV41" s="3">
        <v>20.0487935091871</v>
      </c>
      <c r="BW41" s="3">
        <v>19.6328373730347</v>
      </c>
      <c r="BX41" s="3">
        <v>15.0490004599745</v>
      </c>
      <c r="BY41" s="3">
        <v>13.2225547538561</v>
      </c>
      <c r="BZ41" s="3">
        <v>14.713243960612</v>
      </c>
      <c r="CA41" s="3">
        <v>17.3357228912693</v>
      </c>
      <c r="CB41" s="3">
        <v>16.8540109501765</v>
      </c>
      <c r="CC41" s="3">
        <v>17.6142425041026</v>
      </c>
      <c r="CD41" s="3">
        <v>16.6580993792043</v>
      </c>
      <c r="CE41" s="3">
        <v>17.9766328387128</v>
      </c>
      <c r="CF41" s="3">
        <v>17.1071328207298</v>
      </c>
      <c r="CG41" s="3">
        <v>19.9383844391505</v>
      </c>
      <c r="CH41" s="3">
        <v>21.8760102153489</v>
      </c>
      <c r="CI41" s="3">
        <v>22.4072578583542</v>
      </c>
      <c r="CJ41" s="3">
        <v>23.7374827737412</v>
      </c>
      <c r="CK41" s="3">
        <v>25.2449456521019</v>
      </c>
      <c r="CL41" s="3">
        <v>28.0986939395033</v>
      </c>
      <c r="CM41" s="3">
        <v>28.3359720661616</v>
      </c>
      <c r="CN41" s="3">
        <v>25.8083373880132</v>
      </c>
      <c r="CO41" s="3">
        <v>26.9809020484848</v>
      </c>
      <c r="CP41" s="3">
        <v>26.5891341649579</v>
      </c>
      <c r="CQ41" s="3">
        <v>25.8529324220703</v>
      </c>
      <c r="CR41" s="3">
        <v>30.119328232018</v>
      </c>
      <c r="CS41" s="3">
        <v>28.5111368377168</v>
      </c>
      <c r="CT41" s="3">
        <v>28.9140418933307</v>
      </c>
      <c r="CU41" s="3">
        <v>26.478962719803</v>
      </c>
      <c r="CV41" s="3">
        <v>24.1712997860763</v>
      </c>
      <c r="CW41" s="3">
        <v>23.035952360062</v>
      </c>
      <c r="CX41" s="3">
        <v>22.2471135616434</v>
      </c>
      <c r="CY41" s="3">
        <v>21.6435106287495</v>
      </c>
      <c r="CZ41" s="3">
        <v>21.7739974037879</v>
      </c>
      <c r="DA41" s="3">
        <v>24.3643846534419</v>
      </c>
      <c r="DB41" s="3">
        <v>21.6652056730943</v>
      </c>
      <c r="DC41" s="3">
        <v>20.1124932776718</v>
      </c>
      <c r="DD41" s="3">
        <v>22.4951789923058</v>
      </c>
      <c r="DE41" s="3">
        <v>23.853803078007</v>
      </c>
      <c r="DF41" s="3">
        <v>26.5618838142283</v>
      </c>
      <c r="DG41" s="3">
        <v>28.1319961651151</v>
      </c>
      <c r="DH41" s="3">
        <v>24.7527420221548</v>
      </c>
      <c r="DI41" s="3">
        <v>24.4408320902223</v>
      </c>
      <c r="DJ41" s="3">
        <v>22.6989040766492</v>
      </c>
      <c r="DK41" s="3">
        <v>23.8843412409085</v>
      </c>
      <c r="DL41" s="3">
        <v>26.2729653786429</v>
      </c>
      <c r="DM41" s="3">
        <v>25.0376083633258</v>
      </c>
      <c r="DN41" s="3">
        <v>23.761781038878</v>
      </c>
      <c r="DO41" s="3">
        <v>21.6464807554306</v>
      </c>
      <c r="DP41" s="3">
        <v>22.256210653799</v>
      </c>
      <c r="DQ41" s="3">
        <v>26.0551175569729</v>
      </c>
      <c r="DR41" s="3">
        <v>26.5748822234912</v>
      </c>
      <c r="DS41" s="3">
        <v>25.4727016121391</v>
      </c>
      <c r="DT41" s="3">
        <v>26.0891848190584</v>
      </c>
      <c r="DU41" s="3">
        <v>24.725617884069</v>
      </c>
      <c r="DV41" s="3">
        <v>22.5726526596052</v>
      </c>
      <c r="DW41" s="3">
        <v>21.7571449262191</v>
      </c>
      <c r="DX41" s="3">
        <v>22.2604889148738</v>
      </c>
      <c r="DY41" s="3">
        <v>20.8482828924959</v>
      </c>
      <c r="DZ41" s="3">
        <v>19.5928584903732</v>
      </c>
      <c r="EA41" s="3">
        <v>19.9128077893874</v>
      </c>
      <c r="EB41" s="3">
        <v>21.2725782076372</v>
      </c>
      <c r="EC41" s="3">
        <v>21.2007681687795</v>
      </c>
      <c r="ED41" s="3">
        <v>19.8144441710578</v>
      </c>
    </row>
    <row r="42">
      <c r="A42" s="3" t="s">
        <v>41</v>
      </c>
      <c r="B42" s="3">
        <v>25.9655508317196</v>
      </c>
      <c r="C42" s="3">
        <v>26.955001948737</v>
      </c>
      <c r="D42" s="3">
        <v>29.6418228894831</v>
      </c>
      <c r="E42" s="3">
        <v>29.972518566792</v>
      </c>
      <c r="F42" s="3">
        <v>30.6937872631176</v>
      </c>
      <c r="G42" s="3">
        <v>31.8986349711172</v>
      </c>
      <c r="H42" s="3">
        <v>31.3504811503697</v>
      </c>
      <c r="I42" s="3">
        <v>30.9431908837626</v>
      </c>
      <c r="J42" s="3">
        <v>31.0013721415258</v>
      </c>
      <c r="K42" s="3">
        <v>29.907504216175</v>
      </c>
      <c r="L42" s="3">
        <v>31.9080715978763</v>
      </c>
      <c r="M42" s="3">
        <v>30.5882335139938</v>
      </c>
      <c r="N42" s="3">
        <v>30.6556026507706</v>
      </c>
      <c r="O42" s="3">
        <v>30.9586025177565</v>
      </c>
      <c r="P42" s="3">
        <v>30.5120996907389</v>
      </c>
      <c r="Q42" s="3">
        <v>31.4709308267346</v>
      </c>
      <c r="R42" s="3">
        <v>31.8789318261013</v>
      </c>
      <c r="S42" s="3">
        <v>33.8291756816219</v>
      </c>
      <c r="T42" s="3">
        <v>35.1470351292343</v>
      </c>
      <c r="U42" s="3">
        <v>36.2146807135773</v>
      </c>
      <c r="V42" s="3">
        <v>33.4350717184248</v>
      </c>
      <c r="W42" s="3">
        <v>36.3081856443542</v>
      </c>
      <c r="X42" s="3">
        <v>36.2192630820682</v>
      </c>
      <c r="Y42" s="3">
        <v>35.1634393149217</v>
      </c>
      <c r="Z42" s="3">
        <v>32.3252801957422</v>
      </c>
      <c r="AA42" s="3">
        <v>33.9685890146992</v>
      </c>
      <c r="AB42" s="3">
        <v>33.6459168326687</v>
      </c>
      <c r="AC42" s="3">
        <v>33.2118391893845</v>
      </c>
      <c r="AD42" s="3">
        <v>33.5377066238082</v>
      </c>
      <c r="AE42" s="3">
        <v>33.8208497170837</v>
      </c>
      <c r="AF42" s="3">
        <v>34.1540266051228</v>
      </c>
      <c r="AG42" s="3">
        <v>34.4309905673709</v>
      </c>
      <c r="AH42" s="3">
        <v>32.6455186772116</v>
      </c>
      <c r="AI42" s="3">
        <v>31.9939720909472</v>
      </c>
      <c r="AJ42" s="3">
        <v>32.1126965259882</v>
      </c>
      <c r="AK42" s="3">
        <v>31.5726384398081</v>
      </c>
      <c r="AL42" s="3">
        <v>31.5394581248511</v>
      </c>
      <c r="AM42" s="3">
        <v>32.9805563733574</v>
      </c>
      <c r="AN42" s="3">
        <v>33.1175112426533</v>
      </c>
      <c r="AO42" s="3">
        <v>32.4604015383225</v>
      </c>
      <c r="AP42" s="3">
        <v>35.5588674218624</v>
      </c>
      <c r="AQ42" s="3">
        <v>35.1782552693216</v>
      </c>
      <c r="AR42" s="3">
        <v>34.0620657628359</v>
      </c>
      <c r="AS42" s="3">
        <v>35.1654557415311</v>
      </c>
      <c r="AT42" s="3">
        <v>38.288111717822</v>
      </c>
      <c r="AU42" s="3">
        <v>39.1083770784994</v>
      </c>
      <c r="AV42" s="3">
        <v>40.8188775841028</v>
      </c>
      <c r="AW42" s="3">
        <v>46.9394966675335</v>
      </c>
      <c r="AX42" s="3">
        <v>48.303926798847</v>
      </c>
      <c r="AY42" s="3">
        <v>47.8051334364087</v>
      </c>
      <c r="AZ42" s="3">
        <v>48.6541140067134</v>
      </c>
      <c r="BA42" s="3">
        <v>50.0034698781815</v>
      </c>
      <c r="BB42" s="3">
        <v>51.7424308225228</v>
      </c>
      <c r="BC42" s="3">
        <v>47.1977451587983</v>
      </c>
      <c r="BD42" s="3">
        <v>47.0707216666262</v>
      </c>
      <c r="BE42" s="3">
        <v>48.3223378278172</v>
      </c>
      <c r="BF42" s="3">
        <v>46.2403450083841</v>
      </c>
      <c r="BG42" s="3">
        <v>43.8675108409771</v>
      </c>
      <c r="BH42" s="3">
        <v>43.5920869849698</v>
      </c>
      <c r="BI42" s="3">
        <v>42.7204481345717</v>
      </c>
      <c r="BJ42" s="3">
        <v>42.2398366447393</v>
      </c>
      <c r="BK42" s="3">
        <v>44.2205388349114</v>
      </c>
      <c r="BL42" s="3">
        <v>46.8078305738584</v>
      </c>
      <c r="BM42" s="3">
        <v>48.7404193326193</v>
      </c>
      <c r="BN42" s="3">
        <v>47.7090613043202</v>
      </c>
      <c r="BO42" s="3">
        <v>50.840353463265</v>
      </c>
      <c r="BP42" s="3">
        <v>51.4865877333339</v>
      </c>
      <c r="BQ42" s="3">
        <v>52.1899607561794</v>
      </c>
      <c r="BR42" s="3">
        <v>58.231351478564</v>
      </c>
      <c r="BS42" s="3">
        <v>58.5986007733356</v>
      </c>
      <c r="BT42" s="3">
        <v>60.8650062160969</v>
      </c>
      <c r="BU42" s="3">
        <v>60.7029089926656</v>
      </c>
      <c r="BV42" s="3">
        <v>64.0508663195878</v>
      </c>
      <c r="BW42" s="3">
        <v>63.6963038289853</v>
      </c>
      <c r="BX42" s="3">
        <v>51.7334687965894</v>
      </c>
      <c r="BY42" s="3">
        <v>55.930602588595</v>
      </c>
      <c r="BZ42" s="3">
        <v>60.7500969235549</v>
      </c>
      <c r="CA42" s="3">
        <v>61.1152194771727</v>
      </c>
      <c r="CB42" s="3">
        <v>61.8873186206169</v>
      </c>
      <c r="CC42" s="3">
        <v>66.1618078951577</v>
      </c>
      <c r="CD42" s="3">
        <v>72.166762048336</v>
      </c>
      <c r="CE42" s="3">
        <v>70.1490285587479</v>
      </c>
      <c r="CF42" s="3">
        <v>73.064979080509</v>
      </c>
      <c r="CG42" s="3">
        <v>73.2950496751184</v>
      </c>
      <c r="CH42" s="3">
        <v>70.2746670554214</v>
      </c>
      <c r="CI42" s="3">
        <v>70.1476355979517</v>
      </c>
      <c r="CJ42" s="3">
        <v>66.147886572059</v>
      </c>
      <c r="CK42" s="3">
        <v>69.263752961288</v>
      </c>
      <c r="CL42" s="3">
        <v>73.3554152848552</v>
      </c>
      <c r="CM42" s="3">
        <v>71.7850375096537</v>
      </c>
      <c r="CN42" s="3">
        <v>68.439310282548</v>
      </c>
      <c r="CO42" s="3">
        <v>65.628413051177</v>
      </c>
      <c r="CP42" s="3">
        <v>65.9450585274589</v>
      </c>
      <c r="CQ42" s="3">
        <v>64.6497496656871</v>
      </c>
      <c r="CR42" s="3">
        <v>68.580421545826</v>
      </c>
      <c r="CS42" s="3">
        <v>68.6555272834621</v>
      </c>
      <c r="CT42" s="3">
        <v>64.8608694022926</v>
      </c>
      <c r="CU42" s="3">
        <v>63.939825784917</v>
      </c>
      <c r="CV42" s="3">
        <v>63.0208891578949</v>
      </c>
      <c r="CW42" s="3">
        <v>65.2538307559067</v>
      </c>
      <c r="CX42" s="3">
        <v>62.5748942964359</v>
      </c>
      <c r="CY42" s="3">
        <v>65.4544659175713</v>
      </c>
      <c r="CZ42" s="3">
        <v>68.5483555240343</v>
      </c>
      <c r="DA42" s="3">
        <v>73.1735828869867</v>
      </c>
      <c r="DB42" s="3">
        <v>68.3199513564908</v>
      </c>
      <c r="DC42" s="3">
        <v>63.5901687845042</v>
      </c>
      <c r="DD42" s="3">
        <v>67.0353369535114</v>
      </c>
      <c r="DE42" s="3">
        <v>66.2902862998765</v>
      </c>
      <c r="DF42" s="3">
        <v>64.071168830382</v>
      </c>
      <c r="DG42" s="3">
        <v>63.5080013565688</v>
      </c>
      <c r="DH42" s="3">
        <v>61.5777227791794</v>
      </c>
      <c r="DI42" s="3">
        <v>61.7739582575278</v>
      </c>
      <c r="DJ42" s="3">
        <v>61.7590239755569</v>
      </c>
      <c r="DK42" s="3">
        <v>63.1391433320533</v>
      </c>
      <c r="DL42" s="3">
        <v>66.1800255943275</v>
      </c>
      <c r="DM42" s="3">
        <v>67.2800772616517</v>
      </c>
      <c r="DN42" s="3">
        <v>61.1209265550261</v>
      </c>
      <c r="DO42" s="3">
        <v>54.705981462991</v>
      </c>
      <c r="DP42" s="3">
        <v>57.2376666675053</v>
      </c>
      <c r="DQ42" s="3">
        <v>56.3363110152282</v>
      </c>
      <c r="DR42" s="3">
        <v>54.4033183475413</v>
      </c>
      <c r="DS42" s="3">
        <v>56.3341015913144</v>
      </c>
      <c r="DT42" s="3">
        <v>53.393112682661</v>
      </c>
      <c r="DU42" s="3">
        <v>49.0423061510556</v>
      </c>
      <c r="DV42" s="3">
        <v>46.5252474770759</v>
      </c>
      <c r="DW42" s="3">
        <v>43.1934443459047</v>
      </c>
      <c r="DX42" s="3">
        <v>43.1434060780742</v>
      </c>
      <c r="DY42" s="3">
        <v>44.4687528826868</v>
      </c>
      <c r="DZ42" s="3">
        <v>46.3614247003971</v>
      </c>
      <c r="EA42" s="3">
        <v>47.7482142338793</v>
      </c>
      <c r="EB42" s="3">
        <v>41.3680286974965</v>
      </c>
      <c r="EC42" s="3">
        <v>42.2065928825349</v>
      </c>
      <c r="ED42" s="3">
        <v>34.6844443215264</v>
      </c>
    </row>
    <row r="43">
      <c r="A43" s="3" t="s">
        <v>42</v>
      </c>
      <c r="B43" s="3">
        <v>296.213809785389</v>
      </c>
      <c r="C43" s="3">
        <v>325.89421081543</v>
      </c>
      <c r="D43" s="3">
        <v>331.122379121326</v>
      </c>
      <c r="E43" s="3">
        <v>293.748810541062</v>
      </c>
      <c r="F43" s="3">
        <v>295.047378540039</v>
      </c>
      <c r="G43" s="3">
        <v>314.575239635649</v>
      </c>
      <c r="H43" s="3">
        <v>323.338410117409</v>
      </c>
      <c r="I43" s="3">
        <v>335.125475202288</v>
      </c>
      <c r="J43" s="3">
        <v>331.703807285854</v>
      </c>
      <c r="K43" s="3">
        <v>316.240434066109</v>
      </c>
      <c r="L43" s="3">
        <v>313.460260491622</v>
      </c>
      <c r="M43" s="3">
        <v>340.112045288086</v>
      </c>
      <c r="N43" s="3">
        <v>352.24674987793</v>
      </c>
      <c r="O43" s="3">
        <v>399.379736649363</v>
      </c>
      <c r="P43" s="3">
        <v>427.288864829324</v>
      </c>
      <c r="Q43" s="3">
        <v>414.434999738421</v>
      </c>
      <c r="R43" s="3">
        <v>393.571001434326</v>
      </c>
      <c r="S43" s="3">
        <v>396.695225802335</v>
      </c>
      <c r="T43" s="3">
        <v>377.692045731978</v>
      </c>
      <c r="U43" s="3">
        <v>310.034047444661</v>
      </c>
      <c r="V43" s="3">
        <v>302.695239112491</v>
      </c>
      <c r="W43" s="3">
        <v>277.865907842463</v>
      </c>
      <c r="X43" s="3">
        <v>292.074247741699</v>
      </c>
      <c r="Y43" s="3">
        <v>292.911591963335</v>
      </c>
      <c r="Z43" s="3">
        <v>276.326053820158</v>
      </c>
      <c r="AA43" s="3">
        <v>260.247998428345</v>
      </c>
      <c r="AB43" s="3">
        <v>257.958636890758</v>
      </c>
      <c r="AC43" s="3">
        <v>272.552381969634</v>
      </c>
      <c r="AD43" s="3">
        <v>269.297380719866</v>
      </c>
      <c r="AE43" s="3">
        <v>249.195002122359</v>
      </c>
      <c r="AF43" s="3">
        <v>264.332000350952</v>
      </c>
      <c r="AG43" s="3">
        <v>312.660215958305</v>
      </c>
      <c r="AH43" s="3">
        <v>307.358570643834</v>
      </c>
      <c r="AI43" s="3">
        <v>297.535001482282</v>
      </c>
      <c r="AJ43" s="3">
        <v>305.095474969773</v>
      </c>
      <c r="AK43" s="3">
        <v>288.569997878302</v>
      </c>
      <c r="AL43" s="3">
        <v>285.059499359131</v>
      </c>
      <c r="AM43" s="3">
        <v>279.20658151727</v>
      </c>
      <c r="AN43" s="3">
        <v>283.640216993249</v>
      </c>
      <c r="AO43" s="3">
        <v>273.666052567331</v>
      </c>
      <c r="AP43" s="3">
        <v>257.544545607133</v>
      </c>
      <c r="AQ43" s="3">
        <v>263.91840952093</v>
      </c>
      <c r="AR43" s="3">
        <v>280.648749542236</v>
      </c>
      <c r="AS43" s="3">
        <v>288.653476880944</v>
      </c>
      <c r="AT43" s="3">
        <v>319.579499053955</v>
      </c>
      <c r="AU43" s="3">
        <v>326.095454822887</v>
      </c>
      <c r="AV43" s="3">
        <v>312.87952532087</v>
      </c>
      <c r="AW43" s="3">
        <v>323.147250366211</v>
      </c>
      <c r="AX43" s="3">
        <v>343.693096342541</v>
      </c>
      <c r="AY43" s="3">
        <v>309.313420345909</v>
      </c>
      <c r="AZ43" s="3">
        <v>279.890000116258</v>
      </c>
      <c r="BA43" s="3">
        <v>266.339047023228</v>
      </c>
      <c r="BB43" s="3">
        <v>278.72477236661</v>
      </c>
      <c r="BC43" s="3">
        <v>297.981190999349</v>
      </c>
      <c r="BD43" s="3">
        <v>343.948333013625</v>
      </c>
      <c r="BE43" s="3">
        <v>345.061304507048</v>
      </c>
      <c r="BF43" s="3">
        <v>343.006578947368</v>
      </c>
      <c r="BG43" s="3">
        <v>327.811088230299</v>
      </c>
      <c r="BH43" s="3">
        <v>321.111425490606</v>
      </c>
      <c r="BI43" s="3">
        <v>307.8786862022</v>
      </c>
      <c r="BJ43" s="3">
        <v>328.347618466332</v>
      </c>
      <c r="BK43" s="3">
        <v>326.265526219418</v>
      </c>
      <c r="BL43" s="3">
        <v>290.381666637602</v>
      </c>
      <c r="BM43" s="3">
        <v>232.641905285063</v>
      </c>
      <c r="BN43" s="3">
        <v>228.669998862527</v>
      </c>
      <c r="BO43" s="3">
        <v>231.543748474121</v>
      </c>
      <c r="BP43" s="3">
        <v>235.189773906361</v>
      </c>
      <c r="BQ43" s="3">
        <v>231.629090742631</v>
      </c>
      <c r="BR43" s="3">
        <v>231.823249816895</v>
      </c>
      <c r="BS43" s="3">
        <v>247.86869612984</v>
      </c>
      <c r="BT43" s="3">
        <v>291.49349822998</v>
      </c>
      <c r="BU43" s="3">
        <v>297.413571312314</v>
      </c>
      <c r="BV43" s="3">
        <v>288.309762863886</v>
      </c>
      <c r="BW43" s="3">
        <v>324.351055747584</v>
      </c>
      <c r="BX43" s="3">
        <v>297.888410394842</v>
      </c>
      <c r="BY43" s="3">
        <v>313.186666579474</v>
      </c>
      <c r="BZ43" s="3">
        <v>308.781998443604</v>
      </c>
      <c r="CA43" s="3">
        <v>281.489999250932</v>
      </c>
      <c r="CB43" s="3">
        <v>277.892044067383</v>
      </c>
      <c r="CC43" s="3">
        <v>284.768334524972</v>
      </c>
      <c r="CD43" s="3">
        <v>275.719288417271</v>
      </c>
      <c r="CE43" s="3">
        <v>273.839545510032</v>
      </c>
      <c r="CF43" s="3">
        <v>256.091249084473</v>
      </c>
      <c r="CG43" s="3">
        <v>246.222726995295</v>
      </c>
      <c r="CH43" s="3">
        <v>265.391842089201</v>
      </c>
      <c r="CI43" s="3">
        <v>275.270527889854</v>
      </c>
      <c r="CJ43" s="3">
        <v>268.5313044009</v>
      </c>
      <c r="CK43" s="3">
        <v>268.667858305432</v>
      </c>
      <c r="CL43" s="3">
        <v>276.101499938965</v>
      </c>
      <c r="CM43" s="3">
        <v>358.332044428045</v>
      </c>
      <c r="CN43" s="3">
        <v>338.200476510184</v>
      </c>
      <c r="CO43" s="3">
        <v>340.692726828835</v>
      </c>
      <c r="CP43" s="3">
        <v>304.534999302455</v>
      </c>
      <c r="CQ43" s="3">
        <v>276.167380923317</v>
      </c>
      <c r="CR43" s="3">
        <v>262.971429007394</v>
      </c>
      <c r="CS43" s="3">
        <v>233.857044219971</v>
      </c>
      <c r="CT43" s="3">
        <v>230.83750038147</v>
      </c>
      <c r="CU43" s="3">
        <v>215.865788911518</v>
      </c>
      <c r="CV43" s="3">
        <v>206.825434477433</v>
      </c>
      <c r="CW43" s="3">
        <v>212.360498809814</v>
      </c>
      <c r="CX43" s="3">
        <v>199.693094889323</v>
      </c>
      <c r="CY43" s="3">
        <v>201.77023824056</v>
      </c>
      <c r="CZ43" s="3">
        <v>213.299750137329</v>
      </c>
      <c r="DA43" s="3">
        <v>211.520869711171</v>
      </c>
      <c r="DB43" s="3">
        <v>212.451428004674</v>
      </c>
      <c r="DC43" s="3">
        <v>267.420713878813</v>
      </c>
      <c r="DD43" s="3">
        <v>293.575955345517</v>
      </c>
      <c r="DE43" s="3">
        <v>286.789999099005</v>
      </c>
      <c r="DF43" s="3">
        <v>284.082748413086</v>
      </c>
      <c r="DG43" s="3">
        <v>281.099209434108</v>
      </c>
      <c r="DH43" s="3">
        <v>266.651956309443</v>
      </c>
      <c r="DI43" s="3">
        <v>287.515261198345</v>
      </c>
      <c r="DJ43" s="3">
        <v>307.805456681685</v>
      </c>
      <c r="DK43" s="3">
        <v>297.102382114955</v>
      </c>
      <c r="DL43" s="3">
        <v>276.516751861572</v>
      </c>
      <c r="DM43" s="3">
        <v>267.486738122028</v>
      </c>
      <c r="DN43" s="3">
        <v>259.18150062561</v>
      </c>
      <c r="DO43" s="3">
        <v>255.809319236062</v>
      </c>
      <c r="DP43" s="3">
        <v>232.95952351888</v>
      </c>
      <c r="DQ43" s="3">
        <v>248.346499252319</v>
      </c>
      <c r="DR43" s="3">
        <v>251.343333653041</v>
      </c>
      <c r="DS43" s="3">
        <v>230.673250198364</v>
      </c>
      <c r="DT43" s="3">
        <v>220.160999679565</v>
      </c>
      <c r="DU43" s="3">
        <v>202.457273309881</v>
      </c>
      <c r="DV43" s="3">
        <v>222.370227813721</v>
      </c>
      <c r="DW43" s="3">
        <v>228.03973790219</v>
      </c>
      <c r="DX43" s="3">
        <v>225.095454476096</v>
      </c>
      <c r="DY43" s="3">
        <v>204.027955141934</v>
      </c>
      <c r="DZ43" s="3">
        <v>198.582750701904</v>
      </c>
      <c r="EA43" s="3">
        <v>186.158912326979</v>
      </c>
      <c r="EB43" s="3">
        <v>165.299749755859</v>
      </c>
      <c r="EC43" s="3">
        <v>153.420477004278</v>
      </c>
      <c r="ED43" s="3">
        <v>146.74277750651</v>
      </c>
    </row>
    <row r="44">
      <c r="A44" s="3" t="s">
        <v>43</v>
      </c>
      <c r="B44" s="3">
        <v>25.4716954120504</v>
      </c>
      <c r="C44" s="3">
        <v>24.0693791414251</v>
      </c>
      <c r="D44" s="3">
        <v>25.8408630116433</v>
      </c>
      <c r="E44" s="3">
        <v>25.9536329565423</v>
      </c>
      <c r="F44" s="3">
        <v>26.2915684324076</v>
      </c>
      <c r="G44" s="3">
        <v>27.2161678912965</v>
      </c>
      <c r="H44" s="3">
        <v>29.478372509234</v>
      </c>
      <c r="I44" s="3">
        <v>29.9074756737819</v>
      </c>
      <c r="J44" s="3">
        <v>30.33948462843</v>
      </c>
      <c r="K44" s="3">
        <v>28.7859864944335</v>
      </c>
      <c r="L44" s="3">
        <v>30.5619423750039</v>
      </c>
      <c r="M44" s="3">
        <v>31.4779133625929</v>
      </c>
      <c r="N44" s="3">
        <v>29.3821687500971</v>
      </c>
      <c r="O44" s="3">
        <v>30.0916741726436</v>
      </c>
      <c r="P44" s="3">
        <v>31.1047885008453</v>
      </c>
      <c r="Q44" s="3">
        <v>32.083793852474</v>
      </c>
      <c r="R44" s="3">
        <v>33.8247055237802</v>
      </c>
      <c r="S44" s="3">
        <v>33.7282826536317</v>
      </c>
      <c r="T44" s="3">
        <v>33.4230415321688</v>
      </c>
      <c r="U44" s="3">
        <v>33.4665292935389</v>
      </c>
      <c r="V44" s="3">
        <v>30.6818970927146</v>
      </c>
      <c r="W44" s="3">
        <v>31.9458837174038</v>
      </c>
      <c r="X44" s="3">
        <v>34.1300587975478</v>
      </c>
      <c r="Y44" s="3">
        <v>33.0528576765436</v>
      </c>
      <c r="Z44" s="3">
        <v>28.9090825266312</v>
      </c>
      <c r="AA44" s="3">
        <v>27.3090121420419</v>
      </c>
      <c r="AB44" s="3">
        <v>29.5668841654051</v>
      </c>
      <c r="AC44" s="3">
        <v>30.3004917837173</v>
      </c>
      <c r="AD44" s="3">
        <v>32.1294289109508</v>
      </c>
      <c r="AE44" s="3">
        <v>32.0336815423005</v>
      </c>
      <c r="AF44" s="3">
        <v>31.0050178990137</v>
      </c>
      <c r="AG44" s="3">
        <v>32.0317669840022</v>
      </c>
      <c r="AH44" s="3">
        <v>32.3360315602522</v>
      </c>
      <c r="AI44" s="3">
        <v>32.93815191041</v>
      </c>
      <c r="AJ44" s="3">
        <v>36.8273575385785</v>
      </c>
      <c r="AK44" s="3">
        <v>38.4553377109776</v>
      </c>
      <c r="AL44" s="3">
        <v>37.169755475781</v>
      </c>
      <c r="AM44" s="3">
        <v>37.2353504094909</v>
      </c>
      <c r="AN44" s="3">
        <v>38.2248338663389</v>
      </c>
      <c r="AO44" s="3">
        <v>37.8744438622964</v>
      </c>
      <c r="AP44" s="3">
        <v>38.0300702837057</v>
      </c>
      <c r="AQ44" s="3">
        <v>39.7465554628886</v>
      </c>
      <c r="AR44" s="3">
        <v>42.508568991025</v>
      </c>
      <c r="AS44" s="3">
        <v>42.9063414389953</v>
      </c>
      <c r="AT44" s="3">
        <v>42.0983208964706</v>
      </c>
      <c r="AU44" s="3">
        <v>43.4735372769391</v>
      </c>
      <c r="AV44" s="3">
        <v>42.3707592756596</v>
      </c>
      <c r="AW44" s="3">
        <v>44.3360558651063</v>
      </c>
      <c r="AX44" s="3">
        <v>46.0644937491793</v>
      </c>
      <c r="AY44" s="3">
        <v>45.7809651626405</v>
      </c>
      <c r="AZ44" s="3">
        <v>44.6604042774776</v>
      </c>
      <c r="BA44" s="3">
        <v>43.2759208166627</v>
      </c>
      <c r="BB44" s="3">
        <v>46.1918641297009</v>
      </c>
      <c r="BC44" s="3">
        <v>46.4051939956038</v>
      </c>
      <c r="BD44" s="3">
        <v>44.047361676411</v>
      </c>
      <c r="BE44" s="3">
        <v>43.1611385002186</v>
      </c>
      <c r="BF44" s="3">
        <v>43.0643798733089</v>
      </c>
      <c r="BG44" s="3">
        <v>40.5615525014206</v>
      </c>
      <c r="BH44" s="3">
        <v>40.916183829051</v>
      </c>
      <c r="BI44" s="3">
        <v>39.3206332146112</v>
      </c>
      <c r="BJ44" s="3">
        <v>41.7693531471613</v>
      </c>
      <c r="BK44" s="3">
        <v>43.9817283078559</v>
      </c>
      <c r="BL44" s="3">
        <v>43.3429061726588</v>
      </c>
      <c r="BM44" s="3">
        <v>42.1179850413574</v>
      </c>
      <c r="BN44" s="3">
        <v>39.2833664616242</v>
      </c>
      <c r="BO44" s="3">
        <v>36.8063812674622</v>
      </c>
      <c r="BP44" s="3">
        <v>37.8561024508959</v>
      </c>
      <c r="BQ44" s="3">
        <v>36.5834892382976</v>
      </c>
      <c r="BR44" s="3">
        <v>38.4185288911619</v>
      </c>
      <c r="BS44" s="3">
        <v>37.8384210351509</v>
      </c>
      <c r="BT44" s="3">
        <v>41.5598740388424</v>
      </c>
      <c r="BU44" s="3">
        <v>42.6767864900554</v>
      </c>
      <c r="BV44" s="3">
        <v>41.1766440091708</v>
      </c>
      <c r="BW44" s="3">
        <v>38.5865910083823</v>
      </c>
      <c r="BX44" s="3">
        <v>28.6446016339064</v>
      </c>
      <c r="BY44" s="3">
        <v>30.8051948869641</v>
      </c>
      <c r="BZ44" s="3">
        <v>30.248760084946</v>
      </c>
      <c r="CA44" s="3">
        <v>33.6848192635252</v>
      </c>
      <c r="CB44" s="3">
        <v>32.1313681931918</v>
      </c>
      <c r="CC44" s="3">
        <v>32.2022249963144</v>
      </c>
      <c r="CD44" s="3">
        <v>30.7818489000565</v>
      </c>
      <c r="CE44" s="3">
        <v>31.7255113460744</v>
      </c>
      <c r="CF44" s="3">
        <v>33.5690763969449</v>
      </c>
      <c r="CG44" s="3">
        <v>35.8219617144992</v>
      </c>
      <c r="CH44" s="3">
        <v>38.238022613715</v>
      </c>
      <c r="CI44" s="3">
        <v>37.521775687468</v>
      </c>
      <c r="CJ44" s="3">
        <v>40.5844461175617</v>
      </c>
      <c r="CK44" s="3">
        <v>42.5677250261949</v>
      </c>
      <c r="CL44" s="3">
        <v>45.8795077833684</v>
      </c>
      <c r="CM44" s="3">
        <v>45.2635356707038</v>
      </c>
      <c r="CN44" s="3">
        <v>44.5581145098076</v>
      </c>
      <c r="CO44" s="3">
        <v>48.3098309937067</v>
      </c>
      <c r="CP44" s="3">
        <v>46.932071007889</v>
      </c>
      <c r="CQ44" s="3">
        <v>50.9733928843705</v>
      </c>
      <c r="CR44" s="3">
        <v>53.0592936282963</v>
      </c>
      <c r="CS44" s="3">
        <v>51.5529091330236</v>
      </c>
      <c r="CT44" s="3">
        <v>54.7662268960412</v>
      </c>
      <c r="CU44" s="3">
        <v>54.0655526396089</v>
      </c>
      <c r="CV44" s="3">
        <v>46.9540595960054</v>
      </c>
      <c r="CW44" s="3">
        <v>42.4048155961914</v>
      </c>
      <c r="CX44" s="3">
        <v>40.2487264296079</v>
      </c>
      <c r="CY44" s="3">
        <v>39.6985362992473</v>
      </c>
      <c r="CZ44" s="3">
        <v>38.9458738144659</v>
      </c>
      <c r="DA44" s="3">
        <v>40.1566262570021</v>
      </c>
      <c r="DB44" s="3">
        <v>38.8062173640263</v>
      </c>
      <c r="DC44" s="3">
        <v>37.1051698963091</v>
      </c>
      <c r="DD44" s="3">
        <v>40.826814701844</v>
      </c>
      <c r="DE44" s="3">
        <v>41.6462275738519</v>
      </c>
      <c r="DF44" s="3">
        <v>45.58178496672</v>
      </c>
      <c r="DG44" s="3">
        <v>47.8561269922137</v>
      </c>
      <c r="DH44" s="3">
        <v>43.3882095286638</v>
      </c>
      <c r="DI44" s="3">
        <v>41.7735040930238</v>
      </c>
      <c r="DJ44" s="3">
        <v>38.7911241206201</v>
      </c>
      <c r="DK44" s="3">
        <v>41.3278157818125</v>
      </c>
      <c r="DL44" s="3">
        <v>42.5639907609449</v>
      </c>
      <c r="DM44" s="3">
        <v>42.7212705364047</v>
      </c>
      <c r="DN44" s="3">
        <v>42.2951367341416</v>
      </c>
      <c r="DO44" s="3">
        <v>40.1828862968582</v>
      </c>
      <c r="DP44" s="3">
        <v>44.5063284606174</v>
      </c>
      <c r="DQ44" s="3">
        <v>48.7173934654872</v>
      </c>
      <c r="DR44" s="3">
        <v>52.4614410826152</v>
      </c>
      <c r="DS44" s="3">
        <v>53.751004399544</v>
      </c>
      <c r="DT44" s="3">
        <v>54.32268669809</v>
      </c>
      <c r="DU44" s="3">
        <v>55.0705272121941</v>
      </c>
      <c r="DV44" s="3">
        <v>57.0830051808452</v>
      </c>
      <c r="DW44" s="3">
        <v>57.9526571947107</v>
      </c>
      <c r="DX44" s="3">
        <v>61.8730819095847</v>
      </c>
      <c r="DY44" s="3">
        <v>64.0575725199134</v>
      </c>
      <c r="DZ44" s="3">
        <v>69.0837360037449</v>
      </c>
      <c r="EA44" s="3">
        <v>74.1588800858657</v>
      </c>
      <c r="EB44" s="3">
        <v>77.9943544486832</v>
      </c>
      <c r="EC44" s="3">
        <v>78.5887478937951</v>
      </c>
      <c r="ED44" s="3">
        <v>80.5914759201492</v>
      </c>
    </row>
    <row r="45">
      <c r="A45" s="3" t="s">
        <v>44</v>
      </c>
      <c r="B45" s="4">
        <v>1152.98919030899</v>
      </c>
      <c r="C45" s="4">
        <v>1240.10543284801</v>
      </c>
      <c r="D45" s="4">
        <v>1280.681558502</v>
      </c>
      <c r="E45" s="4">
        <v>1187.27403039735</v>
      </c>
      <c r="F45" s="4">
        <v>1167.66693510874</v>
      </c>
      <c r="G45" s="4">
        <v>1213.8540672455</v>
      </c>
      <c r="H45" s="4">
        <v>1220.95987989593</v>
      </c>
      <c r="I45" s="4">
        <v>1266.76447597869</v>
      </c>
      <c r="J45" s="4">
        <v>1175.61573002733</v>
      </c>
      <c r="K45" s="4">
        <v>1104.80080556463</v>
      </c>
      <c r="L45" s="4">
        <v>1138.57301522871</v>
      </c>
      <c r="M45" s="4">
        <v>1116.25208731083</v>
      </c>
      <c r="N45" s="4">
        <v>1038.78784821202</v>
      </c>
      <c r="O45" s="4">
        <v>1109.89469557371</v>
      </c>
      <c r="P45" s="4">
        <v>1174.45986676347</v>
      </c>
      <c r="Q45" s="4">
        <v>1191.50174741415</v>
      </c>
      <c r="R45" s="4">
        <v>1201.61368045531</v>
      </c>
      <c r="S45" s="4">
        <v>1155.79806303933</v>
      </c>
      <c r="T45" s="4">
        <v>1175.57093122265</v>
      </c>
      <c r="U45" s="4">
        <v>1263.56405309515</v>
      </c>
      <c r="V45" s="4">
        <v>1258.67286033618</v>
      </c>
      <c r="W45" s="4">
        <v>1329.39748179311</v>
      </c>
      <c r="X45" s="4">
        <v>1316.14323512445</v>
      </c>
      <c r="Y45" s="4">
        <v>1281.0205132549</v>
      </c>
      <c r="Z45" s="4">
        <v>1113.63076629933</v>
      </c>
      <c r="AA45" s="4">
        <v>1131.64656834754</v>
      </c>
      <c r="AB45" s="4">
        <v>1298.49806040074</v>
      </c>
      <c r="AC45" s="4">
        <v>1304.0189143714</v>
      </c>
      <c r="AD45" s="4">
        <v>1259.14557124206</v>
      </c>
      <c r="AE45" s="4">
        <v>1293.03060762882</v>
      </c>
      <c r="AF45" s="4">
        <v>1310.2472215675</v>
      </c>
      <c r="AG45" s="4">
        <v>1393.60947257275</v>
      </c>
      <c r="AH45" s="4">
        <v>1432.24886291128</v>
      </c>
      <c r="AI45" s="4">
        <v>1456.36147494599</v>
      </c>
      <c r="AJ45" s="4">
        <v>1495.52639993449</v>
      </c>
      <c r="AK45" s="4">
        <v>1491.51124074429</v>
      </c>
      <c r="AL45" s="4">
        <v>1529.12211657458</v>
      </c>
      <c r="AM45" s="4">
        <v>1611.31231052951</v>
      </c>
      <c r="AN45" s="4">
        <v>1742.10153921698</v>
      </c>
      <c r="AO45" s="4">
        <v>1761.96260645669</v>
      </c>
      <c r="AP45" s="4">
        <v>1833.67273551789</v>
      </c>
      <c r="AQ45" s="4">
        <v>1846.58977033969</v>
      </c>
      <c r="AR45" s="4">
        <v>1941.35578601505</v>
      </c>
      <c r="AS45" s="4">
        <v>1869.19727471677</v>
      </c>
      <c r="AT45" s="4">
        <v>1831.55334981739</v>
      </c>
      <c r="AU45" s="4">
        <v>1897.61443697391</v>
      </c>
      <c r="AV45" s="4">
        <v>1747.17847737914</v>
      </c>
      <c r="AW45" s="4">
        <v>1732.73920124834</v>
      </c>
      <c r="AX45" s="4">
        <v>1879.2477095598</v>
      </c>
      <c r="AY45" s="4">
        <v>1848.76798245839</v>
      </c>
      <c r="AZ45" s="4">
        <v>2102.57988435112</v>
      </c>
      <c r="BA45" s="4">
        <v>2083.1198664013</v>
      </c>
      <c r="BB45" s="4">
        <v>2090.41926334015</v>
      </c>
      <c r="BC45" s="4">
        <v>2090.82252450096</v>
      </c>
      <c r="BD45" s="4">
        <v>2028.92039631862</v>
      </c>
      <c r="BE45" s="4">
        <v>1917.67676606693</v>
      </c>
      <c r="BF45" s="4">
        <v>1905.50697682825</v>
      </c>
      <c r="BG45" s="4">
        <v>1835.76221723928</v>
      </c>
      <c r="BH45" s="4">
        <v>1855.80271733186</v>
      </c>
      <c r="BI45" s="4">
        <v>1764.3365701155</v>
      </c>
      <c r="BJ45" s="4">
        <v>1713.33803676648</v>
      </c>
      <c r="BK45" s="4">
        <v>1871.80241122365</v>
      </c>
      <c r="BL45" s="4">
        <v>1727.05023867176</v>
      </c>
      <c r="BM45" s="4">
        <v>1807.7249829813</v>
      </c>
      <c r="BN45" s="4">
        <v>1746.81351130161</v>
      </c>
      <c r="BO45" s="4">
        <v>1787.53711737992</v>
      </c>
      <c r="BP45" s="4">
        <v>1881.67505818298</v>
      </c>
      <c r="BQ45" s="4">
        <v>1889.71604653324</v>
      </c>
      <c r="BR45" s="4">
        <v>1992.80981931751</v>
      </c>
      <c r="BS45" s="4">
        <v>1984.19246918938</v>
      </c>
      <c r="BT45" s="4">
        <v>1888.7105678531</v>
      </c>
      <c r="BU45" s="4">
        <v>1957.80784604381</v>
      </c>
      <c r="BV45" s="4">
        <v>1993.52800653534</v>
      </c>
      <c r="BW45" s="4">
        <v>1859.45664264974</v>
      </c>
      <c r="BX45" s="4">
        <v>1393.13982213017</v>
      </c>
      <c r="BY45" s="4">
        <v>1378.21651889951</v>
      </c>
      <c r="BZ45" s="4">
        <v>1490.87992184427</v>
      </c>
      <c r="CA45" s="4">
        <v>1655.16997205328</v>
      </c>
      <c r="CB45" s="4">
        <v>1683.68664025073</v>
      </c>
      <c r="CC45" s="4">
        <v>1774.45072263585</v>
      </c>
      <c r="CD45" s="4">
        <v>1767.54951847734</v>
      </c>
      <c r="CE45" s="4">
        <v>1708.71273012602</v>
      </c>
      <c r="CF45" s="4">
        <v>1940.20449308012</v>
      </c>
      <c r="CG45" s="4">
        <v>2089.42485379038</v>
      </c>
      <c r="CH45" s="4">
        <v>2116.44565831069</v>
      </c>
      <c r="CI45" s="4">
        <v>2164.38378959309</v>
      </c>
      <c r="CJ45" s="4">
        <v>2306.54025043902</v>
      </c>
      <c r="CK45" s="4">
        <v>2405.64946561698</v>
      </c>
      <c r="CL45" s="4">
        <v>2282.52532456946</v>
      </c>
      <c r="CM45" s="4">
        <v>2261.34842081172</v>
      </c>
      <c r="CN45" s="4">
        <v>2169.79556479582</v>
      </c>
      <c r="CO45" s="4">
        <v>2160.89214718854</v>
      </c>
      <c r="CP45" s="4">
        <v>2338.31884568948</v>
      </c>
      <c r="CQ45" s="4">
        <v>2429.59713309728</v>
      </c>
      <c r="CR45" s="4">
        <v>2390.40859222338</v>
      </c>
      <c r="CS45" s="4">
        <v>2238.62588002377</v>
      </c>
      <c r="CT45" s="4">
        <v>2391.51252596124</v>
      </c>
      <c r="CU45" s="4">
        <v>2476.25699104226</v>
      </c>
      <c r="CV45" s="4">
        <v>2117.87774784726</v>
      </c>
      <c r="CW45" s="4">
        <v>2225.06410550044</v>
      </c>
      <c r="CX45" s="4">
        <v>2110.11855142741</v>
      </c>
      <c r="CY45" s="4">
        <v>2029.59585587829</v>
      </c>
      <c r="CZ45" s="4">
        <v>1771.49883826928</v>
      </c>
      <c r="DA45" s="4">
        <v>1979.78089927601</v>
      </c>
      <c r="DB45" s="4">
        <v>1812.55594504518</v>
      </c>
      <c r="DC45" s="4">
        <v>1738.32246229693</v>
      </c>
      <c r="DD45" s="4">
        <v>1919.29453249546</v>
      </c>
      <c r="DE45" s="4">
        <v>1982.47650075687</v>
      </c>
      <c r="DF45" s="4">
        <v>2263.13943550083</v>
      </c>
      <c r="DG45" s="4">
        <v>2428.31051648755</v>
      </c>
      <c r="DH45" s="4">
        <v>2509.57585920815</v>
      </c>
      <c r="DI45" s="4">
        <v>2613.88411375857</v>
      </c>
      <c r="DJ45" s="4">
        <v>2624.23597428946</v>
      </c>
      <c r="DK45" s="4">
        <v>2616.7815108895</v>
      </c>
      <c r="DL45" s="4">
        <v>2824.19133933413</v>
      </c>
      <c r="DM45" s="4">
        <v>3072.37757688901</v>
      </c>
      <c r="DN45" s="4">
        <v>3088.98782130069</v>
      </c>
      <c r="DO45" s="4">
        <v>2898.7877695543</v>
      </c>
      <c r="DP45" s="4">
        <v>3031.90533216137</v>
      </c>
      <c r="DQ45" s="4">
        <v>3359.03126362593</v>
      </c>
      <c r="DR45" s="4">
        <v>3470.79836187748</v>
      </c>
      <c r="DS45" s="4">
        <v>3627.28629059314</v>
      </c>
      <c r="DT45" s="4">
        <v>3506.00276731321</v>
      </c>
      <c r="DU45" s="4">
        <v>3509.16503117501</v>
      </c>
      <c r="DV45" s="4">
        <v>3688.46290146278</v>
      </c>
      <c r="DW45" s="4">
        <v>3875.25233651691</v>
      </c>
      <c r="DX45" s="4">
        <v>3896.28994814228</v>
      </c>
      <c r="DY45" s="4">
        <v>3606.33000402288</v>
      </c>
      <c r="DZ45" s="4">
        <v>3972.24091612549</v>
      </c>
      <c r="EA45" s="4">
        <v>4296.71331206423</v>
      </c>
      <c r="EB45" s="4">
        <v>5002.25060562224</v>
      </c>
      <c r="EC45" s="4">
        <v>5142.09867575535</v>
      </c>
      <c r="ED45" s="4">
        <v>4800.72667100694</v>
      </c>
    </row>
    <row r="46">
      <c r="A46" s="3" t="s">
        <v>45</v>
      </c>
      <c r="B46" s="3">
        <v>236.517494446771</v>
      </c>
      <c r="C46" s="3">
        <v>226.844673251614</v>
      </c>
      <c r="D46" s="3">
        <v>232.761534994179</v>
      </c>
      <c r="E46" s="3">
        <v>233.226603756654</v>
      </c>
      <c r="F46" s="3">
        <v>229.129202571146</v>
      </c>
      <c r="G46" s="3">
        <v>240.119064538313</v>
      </c>
      <c r="H46" s="3">
        <v>244.678529662357</v>
      </c>
      <c r="I46" s="3">
        <v>243.366214950812</v>
      </c>
      <c r="J46" s="3">
        <v>254.399758733793</v>
      </c>
      <c r="K46" s="3">
        <v>247.071907844537</v>
      </c>
      <c r="L46" s="3">
        <v>269.845041367488</v>
      </c>
      <c r="M46" s="3">
        <v>277.152224383626</v>
      </c>
      <c r="N46" s="3">
        <v>271.426413461012</v>
      </c>
      <c r="O46" s="3">
        <v>285.852284898631</v>
      </c>
      <c r="P46" s="3">
        <v>287.450832898799</v>
      </c>
      <c r="Q46" s="3">
        <v>288.643754493401</v>
      </c>
      <c r="R46" s="3">
        <v>287.277026962822</v>
      </c>
      <c r="S46" s="3">
        <v>279.864359695862</v>
      </c>
      <c r="T46" s="3">
        <v>270.347389635402</v>
      </c>
      <c r="U46" s="3">
        <v>252.697603916565</v>
      </c>
      <c r="V46" s="3">
        <v>238.945852986565</v>
      </c>
      <c r="W46" s="3">
        <v>256.724104411489</v>
      </c>
      <c r="X46" s="3">
        <v>280.99648470234</v>
      </c>
      <c r="Y46" s="3">
        <v>271.102828197155</v>
      </c>
      <c r="Z46" s="3">
        <v>244.59177127944</v>
      </c>
      <c r="AA46" s="3">
        <v>244.858918117642</v>
      </c>
      <c r="AB46" s="3">
        <v>266.515096932734</v>
      </c>
      <c r="AC46" s="3">
        <v>280.915684994561</v>
      </c>
      <c r="AD46" s="3">
        <v>285.199606394504</v>
      </c>
      <c r="AE46" s="3">
        <v>279.635614199988</v>
      </c>
      <c r="AF46" s="3">
        <v>284.985637399616</v>
      </c>
      <c r="AG46" s="3">
        <v>298.279718486772</v>
      </c>
      <c r="AH46" s="3">
        <v>297.392955815959</v>
      </c>
      <c r="AI46" s="3">
        <v>284.849536071862</v>
      </c>
      <c r="AJ46" s="3">
        <v>295.083546344615</v>
      </c>
      <c r="AK46" s="3">
        <v>314.484111742496</v>
      </c>
      <c r="AL46" s="3">
        <v>310.371308944294</v>
      </c>
      <c r="AM46" s="3">
        <v>312.902416582856</v>
      </c>
      <c r="AN46" s="3">
        <v>314.853685537984</v>
      </c>
      <c r="AO46" s="3">
        <v>315.083546505207</v>
      </c>
      <c r="AP46" s="3">
        <v>320.559014841999</v>
      </c>
      <c r="AQ46" s="3">
        <v>347.107804810467</v>
      </c>
      <c r="AR46" s="3">
        <v>355.106152964591</v>
      </c>
      <c r="AS46" s="3">
        <v>349.221182987081</v>
      </c>
      <c r="AT46" s="3">
        <v>356.386103558036</v>
      </c>
      <c r="AU46" s="3">
        <v>390.759492657913</v>
      </c>
      <c r="AV46" s="3">
        <v>396.174250852946</v>
      </c>
      <c r="AW46" s="3">
        <v>428.934463394161</v>
      </c>
      <c r="AX46" s="3">
        <v>465.282957018497</v>
      </c>
      <c r="AY46" s="3">
        <v>450.836581680768</v>
      </c>
      <c r="AZ46" s="3">
        <v>461.587432129188</v>
      </c>
      <c r="BA46" s="3">
        <v>441.411409809641</v>
      </c>
      <c r="BB46" s="3">
        <v>446.258989669324</v>
      </c>
      <c r="BC46" s="3">
        <v>447.055456222564</v>
      </c>
      <c r="BD46" s="3">
        <v>424.957052223911</v>
      </c>
      <c r="BE46" s="3">
        <v>404.693094477536</v>
      </c>
      <c r="BF46" s="3">
        <v>404.698587113045</v>
      </c>
      <c r="BG46" s="3">
        <v>362.068209690672</v>
      </c>
      <c r="BH46" s="3">
        <v>350.839772672644</v>
      </c>
      <c r="BI46" s="3">
        <v>332.43599711368</v>
      </c>
      <c r="BJ46" s="3">
        <v>344.743740559142</v>
      </c>
      <c r="BK46" s="3">
        <v>365.511765623814</v>
      </c>
      <c r="BL46" s="3">
        <v>370.737312822084</v>
      </c>
      <c r="BM46" s="3">
        <v>394.428513289479</v>
      </c>
      <c r="BN46" s="3">
        <v>388.061602533566</v>
      </c>
      <c r="BO46" s="3">
        <v>390.613477752359</v>
      </c>
      <c r="BP46" s="3">
        <v>413.580419493511</v>
      </c>
      <c r="BQ46" s="3">
        <v>368.717057303206</v>
      </c>
      <c r="BR46" s="3">
        <v>382.328462679182</v>
      </c>
      <c r="BS46" s="3">
        <v>387.222225422908</v>
      </c>
      <c r="BT46" s="3">
        <v>426.731838703312</v>
      </c>
      <c r="BU46" s="3">
        <v>438.833801594599</v>
      </c>
      <c r="BV46" s="3">
        <v>461.74018623872</v>
      </c>
      <c r="BW46" s="3">
        <v>479.214795795454</v>
      </c>
      <c r="BX46" s="3">
        <v>371.760737755321</v>
      </c>
      <c r="BY46" s="3">
        <v>412.437680163175</v>
      </c>
      <c r="BZ46" s="3">
        <v>446.754344735266</v>
      </c>
      <c r="CA46" s="3">
        <v>488.948789170796</v>
      </c>
      <c r="CB46" s="3">
        <v>506.947520005369</v>
      </c>
      <c r="CC46" s="3">
        <v>526.096817323771</v>
      </c>
      <c r="CD46" s="3">
        <v>502.767602349432</v>
      </c>
      <c r="CE46" s="3">
        <v>553.804940123117</v>
      </c>
      <c r="CF46" s="3">
        <v>603.158664416267</v>
      </c>
      <c r="CG46" s="3">
        <v>638.11332802937</v>
      </c>
      <c r="CH46" s="3">
        <v>666.459268870352</v>
      </c>
      <c r="CI46" s="3">
        <v>649.4349273266</v>
      </c>
      <c r="CJ46" s="3">
        <v>657.978562729731</v>
      </c>
      <c r="CK46" s="3">
        <v>732.27463392603</v>
      </c>
      <c r="CL46" s="3">
        <v>776.982694837376</v>
      </c>
      <c r="CM46" s="3">
        <v>799.483155661506</v>
      </c>
      <c r="CN46" s="3">
        <v>804.487075168655</v>
      </c>
      <c r="CO46" s="3">
        <v>835.586965050788</v>
      </c>
      <c r="CP46" s="3">
        <v>822.131544575298</v>
      </c>
      <c r="CQ46" s="3">
        <v>810.426315828706</v>
      </c>
      <c r="CR46" s="3">
        <v>865.641028521649</v>
      </c>
      <c r="CS46" s="3">
        <v>843.361639789902</v>
      </c>
      <c r="CT46" s="3">
        <v>784.148544369568</v>
      </c>
      <c r="CU46" s="3">
        <v>720.166908628351</v>
      </c>
      <c r="CV46" s="3">
        <v>674.326331960023</v>
      </c>
      <c r="CW46" s="3">
        <v>656.145625795927</v>
      </c>
      <c r="CX46" s="3">
        <v>576.327909458293</v>
      </c>
      <c r="CY46" s="3">
        <v>590.776048054025</v>
      </c>
      <c r="CZ46" s="3">
        <v>581.201623331878</v>
      </c>
      <c r="DA46" s="3">
        <v>659.687636084598</v>
      </c>
      <c r="DB46" s="3">
        <v>594.468581681149</v>
      </c>
      <c r="DC46" s="3">
        <v>551.98196476519</v>
      </c>
      <c r="DD46" s="3">
        <v>666.571023494307</v>
      </c>
      <c r="DE46" s="3">
        <v>670.482587785838</v>
      </c>
      <c r="DF46" s="3">
        <v>705.330711937513</v>
      </c>
      <c r="DG46" s="3">
        <v>684.179386434004</v>
      </c>
      <c r="DH46" s="3">
        <v>627.471537699431</v>
      </c>
      <c r="DI46" s="3">
        <v>642.825998746372</v>
      </c>
      <c r="DJ46" s="3">
        <v>624.331957675012</v>
      </c>
      <c r="DK46" s="3">
        <v>658.943923552818</v>
      </c>
      <c r="DL46" s="3">
        <v>698.713804947379</v>
      </c>
      <c r="DM46" s="3">
        <v>665.073214871921</v>
      </c>
      <c r="DN46" s="3">
        <v>660.423992530031</v>
      </c>
      <c r="DO46" s="3">
        <v>607.75798638675</v>
      </c>
      <c r="DP46" s="3">
        <v>670.301133360465</v>
      </c>
      <c r="DQ46" s="3">
        <v>761.670007286625</v>
      </c>
      <c r="DR46" s="3">
        <v>772.51543413984</v>
      </c>
      <c r="DS46" s="3">
        <v>777.582332808995</v>
      </c>
      <c r="DT46" s="3">
        <v>807.893488308264</v>
      </c>
      <c r="DU46" s="3">
        <v>765.08730587415</v>
      </c>
      <c r="DV46" s="3">
        <v>771.098530762517</v>
      </c>
      <c r="DW46" s="3">
        <v>769.481354938031</v>
      </c>
      <c r="DX46" s="3">
        <v>817.074962992619</v>
      </c>
      <c r="DY46" s="3">
        <v>855.236331802481</v>
      </c>
      <c r="DZ46" s="3">
        <v>902.737088025483</v>
      </c>
      <c r="EA46" s="3">
        <v>973.250105532185</v>
      </c>
      <c r="EB46" s="4">
        <v>1024.77612883592</v>
      </c>
      <c r="EC46" s="4">
        <v>1041.73952588671</v>
      </c>
      <c r="ED46" s="4">
        <v>1006.19138929579</v>
      </c>
    </row>
    <row r="47">
      <c r="A47" s="3" t="s">
        <v>46</v>
      </c>
      <c r="B47" s="3">
        <v>37.7397668236922</v>
      </c>
      <c r="C47" s="3">
        <v>37.1036909388254</v>
      </c>
      <c r="D47" s="3">
        <v>38.361209372362</v>
      </c>
      <c r="E47" s="3">
        <v>35.7479260320657</v>
      </c>
      <c r="F47" s="3">
        <v>35.6160082534736</v>
      </c>
      <c r="G47" s="3">
        <v>34.2505013604604</v>
      </c>
      <c r="H47" s="3">
        <v>35.2181014901134</v>
      </c>
      <c r="I47" s="3">
        <v>35.8841810150873</v>
      </c>
      <c r="J47" s="3">
        <v>36.7099558384835</v>
      </c>
      <c r="K47" s="3">
        <v>37.3743804363846</v>
      </c>
      <c r="L47" s="3">
        <v>42.3290025016453</v>
      </c>
      <c r="M47" s="3">
        <v>43.1811064114509</v>
      </c>
      <c r="N47" s="3">
        <v>44.7100527478503</v>
      </c>
      <c r="O47" s="3">
        <v>43.8548990004369</v>
      </c>
      <c r="P47" s="3">
        <v>48.0226391231719</v>
      </c>
      <c r="Q47" s="3">
        <v>47.3374215888981</v>
      </c>
      <c r="R47" s="3">
        <v>49.1808499923976</v>
      </c>
      <c r="S47" s="3">
        <v>48.5440523587798</v>
      </c>
      <c r="T47" s="3">
        <v>50.0132142476775</v>
      </c>
      <c r="U47" s="3">
        <v>46.066067763127</v>
      </c>
      <c r="V47" s="3">
        <v>44.3143911981121</v>
      </c>
      <c r="W47" s="3">
        <v>46.9014805071466</v>
      </c>
      <c r="X47" s="3">
        <v>49.0622733625603</v>
      </c>
      <c r="Y47" s="3">
        <v>51.0546522246063</v>
      </c>
      <c r="Z47" s="3">
        <v>47.6794352588819</v>
      </c>
      <c r="AA47" s="3">
        <v>45.9088355095215</v>
      </c>
      <c r="AB47" s="3">
        <v>47.6812468955312</v>
      </c>
      <c r="AC47" s="3">
        <v>51.205465245499</v>
      </c>
      <c r="AD47" s="3">
        <v>53.4250254534331</v>
      </c>
      <c r="AE47" s="3">
        <v>54.310645085588</v>
      </c>
      <c r="AF47" s="3">
        <v>56.8453219001925</v>
      </c>
      <c r="AG47" s="3">
        <v>47.1271541626832</v>
      </c>
      <c r="AH47" s="3">
        <v>42.1886395876901</v>
      </c>
      <c r="AI47" s="3">
        <v>38.9317091920572</v>
      </c>
      <c r="AJ47" s="3">
        <v>41.8252029165321</v>
      </c>
      <c r="AK47" s="3">
        <v>43.7881472884113</v>
      </c>
      <c r="AL47" s="3">
        <v>41.6647043814441</v>
      </c>
      <c r="AM47" s="3">
        <v>40.6891323754158</v>
      </c>
      <c r="AN47" s="3">
        <v>43.2756942314451</v>
      </c>
      <c r="AO47" s="3">
        <v>41.3007671710419</v>
      </c>
      <c r="AP47" s="3">
        <v>42.1729818460457</v>
      </c>
      <c r="AQ47" s="3">
        <v>42.1873377726558</v>
      </c>
      <c r="AR47" s="3">
        <v>42.9882986213122</v>
      </c>
      <c r="AS47" s="3">
        <v>44.4349504183834</v>
      </c>
      <c r="AT47" s="3">
        <v>48.4171109170885</v>
      </c>
      <c r="AU47" s="3">
        <v>49.7437149024936</v>
      </c>
      <c r="AV47" s="3">
        <v>48.1632820383386</v>
      </c>
      <c r="AW47" s="3">
        <v>48.4875226177972</v>
      </c>
      <c r="AX47" s="3">
        <v>49.0296374893497</v>
      </c>
      <c r="AY47" s="3">
        <v>51.119491055399</v>
      </c>
      <c r="AZ47" s="3">
        <v>51.5175947728015</v>
      </c>
      <c r="BA47" s="3">
        <v>44.6682457976598</v>
      </c>
      <c r="BB47" s="3">
        <v>41.1399884056028</v>
      </c>
      <c r="BC47" s="3">
        <v>42.4388497797428</v>
      </c>
      <c r="BD47" s="3">
        <v>45.2368124066014</v>
      </c>
      <c r="BE47" s="3">
        <v>47.7696471344646</v>
      </c>
      <c r="BF47" s="3">
        <v>48.7541660051846</v>
      </c>
      <c r="BG47" s="3">
        <v>45.3784870345626</v>
      </c>
      <c r="BH47" s="3">
        <v>42.1204446119954</v>
      </c>
      <c r="BI47" s="3">
        <v>41.4312409797843</v>
      </c>
      <c r="BJ47" s="3">
        <v>39.2867873145897</v>
      </c>
      <c r="BK47" s="3">
        <v>40.9261820552547</v>
      </c>
      <c r="BL47" s="3">
        <v>40.5681371749006</v>
      </c>
      <c r="BM47" s="3">
        <v>37.5867318284778</v>
      </c>
      <c r="BN47" s="3">
        <v>38.09936277178</v>
      </c>
      <c r="BO47" s="3">
        <v>38.2048594623586</v>
      </c>
      <c r="BP47" s="3">
        <v>36.8377948562316</v>
      </c>
      <c r="BQ47" s="3">
        <v>38.5799071150273</v>
      </c>
      <c r="BR47" s="3">
        <v>40.633290135319</v>
      </c>
      <c r="BS47" s="3">
        <v>43.6184932098328</v>
      </c>
      <c r="BT47" s="3">
        <v>47.5542427001848</v>
      </c>
      <c r="BU47" s="3">
        <v>51.4719187388548</v>
      </c>
      <c r="BV47" s="3">
        <v>54.2768076621849</v>
      </c>
      <c r="BW47" s="3">
        <v>54.0511240699597</v>
      </c>
      <c r="BX47" s="3">
        <v>45.1554861783696</v>
      </c>
      <c r="BY47" s="3">
        <v>50.0295069494235</v>
      </c>
      <c r="BZ47" s="3">
        <v>52.006745011617</v>
      </c>
      <c r="CA47" s="3">
        <v>49.264781199464</v>
      </c>
      <c r="CB47" s="3">
        <v>50.1264999423427</v>
      </c>
      <c r="CC47" s="3">
        <v>52.6986362063995</v>
      </c>
      <c r="CD47" s="3">
        <v>50.4451503761592</v>
      </c>
      <c r="CE47" s="3">
        <v>51.294327169344</v>
      </c>
      <c r="CF47" s="3">
        <v>53.924219669327</v>
      </c>
      <c r="CG47" s="3">
        <v>52.7206613952187</v>
      </c>
      <c r="CH47" s="3">
        <v>55.0218459065697</v>
      </c>
      <c r="CI47" s="3">
        <v>52.5785449702093</v>
      </c>
      <c r="CJ47" s="3">
        <v>53.2812628084693</v>
      </c>
      <c r="CK47" s="3">
        <v>55.7369021983289</v>
      </c>
      <c r="CL47" s="3">
        <v>56.6587366744184</v>
      </c>
      <c r="CM47" s="3">
        <v>57.3671906772368</v>
      </c>
      <c r="CN47" s="3">
        <v>58.8839655329689</v>
      </c>
      <c r="CO47" s="3">
        <v>59.4319843638723</v>
      </c>
      <c r="CP47" s="3">
        <v>54.4959822028269</v>
      </c>
      <c r="CQ47" s="3">
        <v>51.1157747708193</v>
      </c>
      <c r="CR47" s="3">
        <v>51.431504692996</v>
      </c>
      <c r="CS47" s="3">
        <v>52.5521522592294</v>
      </c>
      <c r="CT47" s="3">
        <v>56.4458794478449</v>
      </c>
      <c r="CU47" s="3">
        <v>59.2375016028092</v>
      </c>
      <c r="CV47" s="3">
        <v>62.5707412818644</v>
      </c>
      <c r="CW47" s="3">
        <v>68.1175865406126</v>
      </c>
      <c r="CX47" s="3">
        <v>68.4704150314451</v>
      </c>
      <c r="CY47" s="3">
        <v>67.9658883500346</v>
      </c>
      <c r="CZ47" s="3">
        <v>67.2421765772186</v>
      </c>
      <c r="DA47" s="3">
        <v>65.7920825029191</v>
      </c>
      <c r="DB47" s="3">
        <v>63.5403008728701</v>
      </c>
      <c r="DC47" s="3">
        <v>65.0616014810916</v>
      </c>
      <c r="DD47" s="3">
        <v>71.1457215893059</v>
      </c>
      <c r="DE47" s="3">
        <v>69.3401235562423</v>
      </c>
      <c r="DF47" s="3">
        <v>66.3597376137657</v>
      </c>
      <c r="DG47" s="3">
        <v>65.9745481962004</v>
      </c>
      <c r="DH47" s="3">
        <v>62.0320520069474</v>
      </c>
      <c r="DI47" s="3">
        <v>64.3888892044784</v>
      </c>
      <c r="DJ47" s="3">
        <v>61.6654679931849</v>
      </c>
      <c r="DK47" s="3">
        <v>60.0679841177831</v>
      </c>
      <c r="DL47" s="3">
        <v>58.4989293922015</v>
      </c>
      <c r="DM47" s="3">
        <v>57.3394114332351</v>
      </c>
      <c r="DN47" s="3">
        <v>55.4665289566523</v>
      </c>
      <c r="DO47" s="3">
        <v>52.4837325539791</v>
      </c>
      <c r="DP47" s="3">
        <v>47.576037230995</v>
      </c>
      <c r="DQ47" s="3">
        <v>47.9605528254156</v>
      </c>
      <c r="DR47" s="3">
        <v>48.1238648050812</v>
      </c>
      <c r="DS47" s="3">
        <v>47.3304587125471</v>
      </c>
      <c r="DT47" s="3">
        <v>50.0452886121884</v>
      </c>
      <c r="DU47" s="3">
        <v>47.3099686272425</v>
      </c>
      <c r="DV47" s="3">
        <v>41.5999241627499</v>
      </c>
      <c r="DW47" s="3">
        <v>40.1587441660749</v>
      </c>
      <c r="DX47" s="3">
        <v>41.877408084523</v>
      </c>
      <c r="DY47" s="3">
        <v>47.2396142674634</v>
      </c>
      <c r="DZ47" s="3">
        <v>48.6418364408834</v>
      </c>
      <c r="EA47" s="3">
        <v>52.256956246739</v>
      </c>
      <c r="EB47" s="3">
        <v>56.8972225060019</v>
      </c>
      <c r="EC47" s="3">
        <v>56.9822245113178</v>
      </c>
      <c r="ED47" s="3">
        <v>57.1582912160624</v>
      </c>
    </row>
    <row r="48">
      <c r="A48" s="3" t="s">
        <v>47</v>
      </c>
      <c r="B48" s="3">
        <v>114.649523417155</v>
      </c>
      <c r="C48" s="3">
        <v>112.79894778603</v>
      </c>
      <c r="D48" s="3">
        <v>122.810952504476</v>
      </c>
      <c r="E48" s="3">
        <v>125.30690456572</v>
      </c>
      <c r="F48" s="3">
        <v>127.20714260283</v>
      </c>
      <c r="G48" s="3">
        <v>127.238570803688</v>
      </c>
      <c r="H48" s="3">
        <v>128.05727334456</v>
      </c>
      <c r="I48" s="3">
        <v>133.223332904634</v>
      </c>
      <c r="J48" s="3">
        <v>138.524284362793</v>
      </c>
      <c r="K48" s="3">
        <v>138.133042708687</v>
      </c>
      <c r="L48" s="3">
        <v>145.274736504806</v>
      </c>
      <c r="M48" s="3">
        <v>150.168635975231</v>
      </c>
      <c r="N48" s="3">
        <v>148.402499771118</v>
      </c>
      <c r="O48" s="3">
        <v>148.56499922903</v>
      </c>
      <c r="P48" s="3">
        <v>145.044998515736</v>
      </c>
      <c r="Q48" s="3">
        <v>142.530713762556</v>
      </c>
      <c r="R48" s="3">
        <v>145.132500076294</v>
      </c>
      <c r="S48" s="3">
        <v>140.667499195446</v>
      </c>
      <c r="T48" s="3">
        <v>141.112272435969</v>
      </c>
      <c r="U48" s="3">
        <v>139.132857368106</v>
      </c>
      <c r="V48" s="3">
        <v>130.646666027251</v>
      </c>
      <c r="W48" s="3">
        <v>133.902045510032</v>
      </c>
      <c r="X48" s="3">
        <v>135.375001144409</v>
      </c>
      <c r="Y48" s="3">
        <v>133.486363497647</v>
      </c>
      <c r="Z48" s="3">
        <v>127.592895708586</v>
      </c>
      <c r="AA48" s="3">
        <v>128.96575012207</v>
      </c>
      <c r="AB48" s="3">
        <v>139.933863206343</v>
      </c>
      <c r="AC48" s="3">
        <v>144.002141680036</v>
      </c>
      <c r="AD48" s="3">
        <v>143.107143583752</v>
      </c>
      <c r="AE48" s="3">
        <v>141.697500055486</v>
      </c>
      <c r="AF48" s="3">
        <v>144.56549949646</v>
      </c>
      <c r="AG48" s="3">
        <v>147.180217245351</v>
      </c>
      <c r="AH48" s="3">
        <v>146.851666041783</v>
      </c>
      <c r="AI48" s="3">
        <v>144.1411899385</v>
      </c>
      <c r="AJ48" s="3">
        <v>153.375952221098</v>
      </c>
      <c r="AK48" s="3">
        <v>164.133094424293</v>
      </c>
      <c r="AL48" s="3">
        <v>162.379500198364</v>
      </c>
      <c r="AM48" s="3">
        <v>166.491841366417</v>
      </c>
      <c r="AN48" s="3">
        <v>172.450434477433</v>
      </c>
      <c r="AO48" s="3">
        <v>165.567367955258</v>
      </c>
      <c r="AP48" s="3">
        <v>164.697727203369</v>
      </c>
      <c r="AQ48" s="3">
        <v>168.82750008323</v>
      </c>
      <c r="AR48" s="3">
        <v>171.291999435425</v>
      </c>
      <c r="AS48" s="3">
        <v>178.099130049996</v>
      </c>
      <c r="AT48" s="3">
        <v>180.31900100708</v>
      </c>
      <c r="AU48" s="3">
        <v>187.601364135742</v>
      </c>
      <c r="AV48" s="3">
        <v>184.828095572335</v>
      </c>
      <c r="AW48" s="3">
        <v>197.691000366211</v>
      </c>
      <c r="AX48" s="3">
        <v>209.4971429734</v>
      </c>
      <c r="AY48" s="3">
        <v>203.124210156892</v>
      </c>
      <c r="AZ48" s="3">
        <v>203.774762471517</v>
      </c>
      <c r="BA48" s="3">
        <v>197.99500093006</v>
      </c>
      <c r="BB48" s="3">
        <v>196.181817141446</v>
      </c>
      <c r="BC48" s="3">
        <v>191.170000712077</v>
      </c>
      <c r="BD48" s="3">
        <v>193.347620282854</v>
      </c>
      <c r="BE48" s="3">
        <v>206.759566265604</v>
      </c>
      <c r="BF48" s="3">
        <v>216.022368581672</v>
      </c>
      <c r="BG48" s="3">
        <v>209.803260803223</v>
      </c>
      <c r="BH48" s="3">
        <v>215.031192234584</v>
      </c>
      <c r="BI48" s="3">
        <v>201.546052230032</v>
      </c>
      <c r="BJ48" s="3">
        <v>199.311904543922</v>
      </c>
      <c r="BK48" s="3">
        <v>204.59236907959</v>
      </c>
      <c r="BL48" s="3">
        <v>202.147856212798</v>
      </c>
      <c r="BM48" s="3">
        <v>208.644286746071</v>
      </c>
      <c r="BN48" s="3">
        <v>205.876136432994</v>
      </c>
      <c r="BO48" s="3">
        <v>205.973750305176</v>
      </c>
      <c r="BP48" s="3">
        <v>210.939545371316</v>
      </c>
      <c r="BQ48" s="3">
        <v>199.808863899925</v>
      </c>
      <c r="BR48" s="3">
        <v>207.802249526978</v>
      </c>
      <c r="BS48" s="3">
        <v>208.863477623981</v>
      </c>
      <c r="BT48" s="3">
        <v>219.445500564575</v>
      </c>
      <c r="BU48" s="3">
        <v>223.892144339425</v>
      </c>
      <c r="BV48" s="3">
        <v>227.08523777553</v>
      </c>
      <c r="BW48" s="3">
        <v>224.06710494192</v>
      </c>
      <c r="BX48" s="3">
        <v>188.416818445379</v>
      </c>
      <c r="BY48" s="3">
        <v>187.08166721889</v>
      </c>
      <c r="BZ48" s="3">
        <v>176.740501022339</v>
      </c>
      <c r="CA48" s="3">
        <v>184.621364246715</v>
      </c>
      <c r="CB48" s="3">
        <v>188.021590839733</v>
      </c>
      <c r="CC48" s="3">
        <v>209.542856852214</v>
      </c>
      <c r="CD48" s="3">
        <v>216.206666855585</v>
      </c>
      <c r="CE48" s="3">
        <v>210.407953782515</v>
      </c>
      <c r="CF48" s="3">
        <v>223.677000045776</v>
      </c>
      <c r="CG48" s="3">
        <v>227.017727591775</v>
      </c>
      <c r="CH48" s="3">
        <v>232.135262740286</v>
      </c>
      <c r="CI48" s="3">
        <v>240.027105231034</v>
      </c>
      <c r="CJ48" s="3">
        <v>253.976302768873</v>
      </c>
      <c r="CK48" s="3">
        <v>268.315953209287</v>
      </c>
      <c r="CL48" s="3">
        <v>287.057749176025</v>
      </c>
      <c r="CM48" s="3">
        <v>283.136136835272</v>
      </c>
      <c r="CN48" s="3">
        <v>278.293571108863</v>
      </c>
      <c r="CO48" s="3">
        <v>285.780453768644</v>
      </c>
      <c r="CP48" s="3">
        <v>278.615000406901</v>
      </c>
      <c r="CQ48" s="3">
        <v>283.331427437919</v>
      </c>
      <c r="CR48" s="3">
        <v>285.066664922805</v>
      </c>
      <c r="CS48" s="3">
        <v>290.345909812234</v>
      </c>
      <c r="CT48" s="3">
        <v>312.873500823975</v>
      </c>
      <c r="CU48" s="3">
        <v>316.051578722502</v>
      </c>
      <c r="CV48" s="3">
        <v>338.295216435972</v>
      </c>
      <c r="CW48" s="3">
        <v>343.378748321533</v>
      </c>
      <c r="CX48" s="3">
        <v>313.362381708054</v>
      </c>
      <c r="CY48" s="3">
        <v>287.726427350725</v>
      </c>
      <c r="CZ48" s="3">
        <v>282.125501251221</v>
      </c>
      <c r="DA48" s="3">
        <v>295.184999548871</v>
      </c>
      <c r="DB48" s="3">
        <v>275.564049130394</v>
      </c>
      <c r="DC48" s="3">
        <v>279.061428251721</v>
      </c>
      <c r="DD48" s="3">
        <v>304.392858596075</v>
      </c>
      <c r="DE48" s="3">
        <v>307.328095209031</v>
      </c>
      <c r="DF48" s="3">
        <v>312.691247558594</v>
      </c>
      <c r="DG48" s="3">
        <v>307.922105488024</v>
      </c>
      <c r="DH48" s="3">
        <v>304.301739900008</v>
      </c>
      <c r="DI48" s="3">
        <v>318.780789827046</v>
      </c>
      <c r="DJ48" s="3">
        <v>324.626136086204</v>
      </c>
      <c r="DK48" s="3">
        <v>334.730478195917</v>
      </c>
      <c r="DL48" s="3">
        <v>344.89349822998</v>
      </c>
      <c r="DM48" s="3">
        <v>355.692827971085</v>
      </c>
      <c r="DN48" s="3">
        <v>363.721997070312</v>
      </c>
      <c r="DO48" s="3">
        <v>342.279319069602</v>
      </c>
      <c r="DP48" s="3">
        <v>354.679285685221</v>
      </c>
      <c r="DQ48" s="3">
        <v>357.113749694824</v>
      </c>
      <c r="DR48" s="3">
        <v>369.717617216564</v>
      </c>
      <c r="DS48" s="3">
        <v>401.883249664307</v>
      </c>
      <c r="DT48" s="3">
        <v>408.520498657227</v>
      </c>
      <c r="DU48" s="3">
        <v>408.580000443892</v>
      </c>
      <c r="DV48" s="3">
        <v>408.533635226163</v>
      </c>
      <c r="DW48" s="3">
        <v>409.792633859735</v>
      </c>
      <c r="DX48" s="3">
        <v>426.460000471635</v>
      </c>
      <c r="DY48" s="3">
        <v>442.349317377264</v>
      </c>
      <c r="DZ48" s="3">
        <v>459.10899810791</v>
      </c>
      <c r="EA48" s="3">
        <v>458.862607873004</v>
      </c>
      <c r="EB48" s="3">
        <v>467.5125</v>
      </c>
      <c r="EC48" s="3">
        <v>460.739286150251</v>
      </c>
      <c r="ED48" s="3">
        <v>458.596389770508</v>
      </c>
    </row>
    <row r="49">
      <c r="A49" s="3" t="s">
        <v>48</v>
      </c>
      <c r="B49" s="3">
        <v>13.0938095138186</v>
      </c>
      <c r="C49" s="3">
        <v>13.0971054026955</v>
      </c>
      <c r="D49" s="3">
        <v>13.1842856861296</v>
      </c>
      <c r="E49" s="3">
        <v>13.392619019463</v>
      </c>
      <c r="F49" s="3">
        <v>12.8266666276114</v>
      </c>
      <c r="G49" s="3">
        <v>12.8083333514986</v>
      </c>
      <c r="H49" s="3">
        <v>12.9540910070593</v>
      </c>
      <c r="I49" s="3">
        <v>12.5323809896197</v>
      </c>
      <c r="J49" s="3">
        <v>12.2895238058908</v>
      </c>
      <c r="K49" s="3">
        <v>12.17086961995</v>
      </c>
      <c r="L49" s="3">
        <v>13.2463157553422</v>
      </c>
      <c r="M49" s="3">
        <v>13.0143181627447</v>
      </c>
      <c r="N49" s="3">
        <v>14.4052500724792</v>
      </c>
      <c r="O49" s="3">
        <v>15.5418420590852</v>
      </c>
      <c r="P49" s="3">
        <v>17.2636363723061</v>
      </c>
      <c r="Q49" s="3">
        <v>17.9821428571429</v>
      </c>
      <c r="R49" s="3">
        <v>17.7332499980927</v>
      </c>
      <c r="S49" s="3">
        <v>17.881363695318</v>
      </c>
      <c r="T49" s="3">
        <v>17.6334092833779</v>
      </c>
      <c r="U49" s="3">
        <v>17.0311905543009</v>
      </c>
      <c r="V49" s="3">
        <v>16.6273809614636</v>
      </c>
      <c r="W49" s="3">
        <v>17.0238635756753</v>
      </c>
      <c r="X49" s="3">
        <v>18.2122500896454</v>
      </c>
      <c r="Y49" s="3">
        <v>18.5093182216991</v>
      </c>
      <c r="Z49" s="3">
        <v>17.6326316030402</v>
      </c>
      <c r="AA49" s="3">
        <v>17.1494999885559</v>
      </c>
      <c r="AB49" s="3">
        <v>17.8440909385681</v>
      </c>
      <c r="AC49" s="3">
        <v>19.7842855453491</v>
      </c>
      <c r="AD49" s="3">
        <v>22.2180952344622</v>
      </c>
      <c r="AE49" s="3">
        <v>22.7759089903398</v>
      </c>
      <c r="AF49" s="3">
        <v>23.7985000133514</v>
      </c>
      <c r="AG49" s="3">
        <v>24.0228259045145</v>
      </c>
      <c r="AH49" s="3">
        <v>23.7573808942522</v>
      </c>
      <c r="AI49" s="3">
        <v>22.953095299857</v>
      </c>
      <c r="AJ49" s="3">
        <v>21.3799998419625</v>
      </c>
      <c r="AK49" s="3">
        <v>21.1711904434931</v>
      </c>
      <c r="AL49" s="3">
        <v>23.2487500190735</v>
      </c>
      <c r="AM49" s="3">
        <v>25.0010526556718</v>
      </c>
      <c r="AN49" s="3">
        <v>24.5673913541047</v>
      </c>
      <c r="AO49" s="3">
        <v>24.9536842045031</v>
      </c>
      <c r="AP49" s="3">
        <v>26.5852272293784</v>
      </c>
      <c r="AQ49" s="3">
        <v>27.8277273178101</v>
      </c>
      <c r="AR49" s="3">
        <v>27.5562501430511</v>
      </c>
      <c r="AS49" s="3">
        <v>26.7441302589748</v>
      </c>
      <c r="AT49" s="3">
        <v>28.6602499961853</v>
      </c>
      <c r="AU49" s="3">
        <v>29.2506818337874</v>
      </c>
      <c r="AV49" s="3">
        <v>27.9930953525362</v>
      </c>
      <c r="AW49" s="3">
        <v>25.4340001106262</v>
      </c>
      <c r="AX49" s="3">
        <v>27.2069046383812</v>
      </c>
      <c r="AY49" s="3">
        <v>26.7642106507954</v>
      </c>
      <c r="AZ49" s="3">
        <v>27.502857253665</v>
      </c>
      <c r="BA49" s="3">
        <v>28.3742857433501</v>
      </c>
      <c r="BB49" s="3">
        <v>29.9824999895963</v>
      </c>
      <c r="BC49" s="3">
        <v>32.0054761795771</v>
      </c>
      <c r="BD49" s="3">
        <v>33.5264289492652</v>
      </c>
      <c r="BE49" s="3">
        <v>34.2417392730713</v>
      </c>
      <c r="BF49" s="3">
        <v>37.2000000602321</v>
      </c>
      <c r="BG49" s="3">
        <v>37.0871739594833</v>
      </c>
      <c r="BH49" s="3">
        <v>36.4066666194371</v>
      </c>
      <c r="BI49" s="3">
        <v>35.2502629631444</v>
      </c>
      <c r="BJ49" s="3">
        <v>36.1442857469831</v>
      </c>
      <c r="BK49" s="3">
        <v>39.3949999558298</v>
      </c>
      <c r="BL49" s="3">
        <v>39.0952379135858</v>
      </c>
      <c r="BM49" s="3">
        <v>37.2109524863107</v>
      </c>
      <c r="BN49" s="3">
        <v>37.285682071339</v>
      </c>
      <c r="BO49" s="3">
        <v>40.9652497291565</v>
      </c>
      <c r="BP49" s="3">
        <v>42.5772728486495</v>
      </c>
      <c r="BQ49" s="3">
        <v>42.3724998994307</v>
      </c>
      <c r="BR49" s="3">
        <v>42.2870001792908</v>
      </c>
      <c r="BS49" s="3">
        <v>39.5871738765551</v>
      </c>
      <c r="BT49" s="3">
        <v>41.7732500076294</v>
      </c>
      <c r="BU49" s="3">
        <v>44.3985717410133</v>
      </c>
      <c r="BV49" s="3">
        <v>44.108333224342</v>
      </c>
      <c r="BW49" s="3">
        <v>41.6781577060097</v>
      </c>
      <c r="BX49" s="3">
        <v>31.9620452794162</v>
      </c>
      <c r="BY49" s="3">
        <v>35.1954763503302</v>
      </c>
      <c r="BZ49" s="3">
        <v>36.49375</v>
      </c>
      <c r="CA49" s="3">
        <v>36.4625001387163</v>
      </c>
      <c r="CB49" s="3">
        <v>36.761363289573</v>
      </c>
      <c r="CC49" s="3">
        <v>39.1345235733759</v>
      </c>
      <c r="CD49" s="3">
        <v>39.7883333478655</v>
      </c>
      <c r="CE49" s="3">
        <v>38.2540908293291</v>
      </c>
      <c r="CF49" s="3">
        <v>35.4792502403259</v>
      </c>
      <c r="CG49" s="3">
        <v>34.5093180049549</v>
      </c>
      <c r="CH49" s="3">
        <v>36.3344736601177</v>
      </c>
      <c r="CI49" s="3">
        <v>38.3044731742457</v>
      </c>
      <c r="CJ49" s="3">
        <v>38.6647827314294</v>
      </c>
      <c r="CK49" s="3">
        <v>40.8716668628511</v>
      </c>
      <c r="CL49" s="3">
        <v>42.390749835968</v>
      </c>
      <c r="CM49" s="3">
        <v>42.8913634907116</v>
      </c>
      <c r="CN49" s="3">
        <v>43.5766666049049</v>
      </c>
      <c r="CO49" s="3">
        <v>44.5297731919722</v>
      </c>
      <c r="CP49" s="3">
        <v>44.6035712105887</v>
      </c>
      <c r="CQ49" s="3">
        <v>43.4230954306466</v>
      </c>
      <c r="CR49" s="3">
        <v>41.5899997892834</v>
      </c>
      <c r="CS49" s="3">
        <v>41.196136561307</v>
      </c>
      <c r="CT49" s="3">
        <v>43.2355003356934</v>
      </c>
      <c r="CU49" s="3">
        <v>43.316052487022</v>
      </c>
      <c r="CV49" s="3">
        <v>43.3321739694347</v>
      </c>
      <c r="CW49" s="3">
        <v>44.3677500724793</v>
      </c>
      <c r="CX49" s="3">
        <v>40.2933332352411</v>
      </c>
      <c r="CY49" s="3">
        <v>37.7509521302723</v>
      </c>
      <c r="CZ49" s="3">
        <v>38.0212495803833</v>
      </c>
      <c r="DA49" s="3">
        <v>41.4119563724684</v>
      </c>
      <c r="DB49" s="3">
        <v>40.6704762776693</v>
      </c>
      <c r="DC49" s="3">
        <v>40.788571312314</v>
      </c>
      <c r="DD49" s="3">
        <v>42.892142704555</v>
      </c>
      <c r="DE49" s="3">
        <v>46.1354761577788</v>
      </c>
      <c r="DF49" s="3">
        <v>45.9979998588562</v>
      </c>
      <c r="DG49" s="3">
        <v>47.1815789875231</v>
      </c>
      <c r="DH49" s="3">
        <v>47.9691307233728</v>
      </c>
      <c r="DI49" s="3">
        <v>51.2834211650648</v>
      </c>
      <c r="DJ49" s="3">
        <v>52.6356817592274</v>
      </c>
      <c r="DK49" s="3">
        <v>52.7009525299072</v>
      </c>
      <c r="DL49" s="3">
        <v>52.6935000419617</v>
      </c>
      <c r="DM49" s="3">
        <v>51.4434780452562</v>
      </c>
      <c r="DN49" s="3">
        <v>53.49524974823</v>
      </c>
      <c r="DO49" s="3">
        <v>50.9090909090909</v>
      </c>
      <c r="DP49" s="3">
        <v>53.7985714503697</v>
      </c>
      <c r="DQ49" s="3">
        <v>55.6732500076294</v>
      </c>
      <c r="DR49" s="3">
        <v>59.9873807997931</v>
      </c>
      <c r="DS49" s="3">
        <v>65.6699998855591</v>
      </c>
      <c r="DT49" s="3">
        <v>67.3005002975464</v>
      </c>
      <c r="DU49" s="3">
        <v>69.2297723943537</v>
      </c>
      <c r="DV49" s="3">
        <v>74.082954233343</v>
      </c>
      <c r="DW49" s="3">
        <v>76.7252628928737</v>
      </c>
      <c r="DX49" s="3">
        <v>76.6572728590532</v>
      </c>
      <c r="DY49" s="3">
        <v>77.229773087935</v>
      </c>
      <c r="DZ49" s="3">
        <v>82.9642499923706</v>
      </c>
      <c r="EA49" s="3">
        <v>85.7630431133768</v>
      </c>
      <c r="EB49" s="3">
        <v>88.4612503051758</v>
      </c>
      <c r="EC49" s="3">
        <v>90.0314283825102</v>
      </c>
      <c r="ED49" s="3">
        <v>97.0405555301242</v>
      </c>
    </row>
    <row r="50">
      <c r="A50" s="3" t="s">
        <v>49</v>
      </c>
      <c r="B50" s="3">
        <v>41.7146924748504</v>
      </c>
      <c r="C50" s="3">
        <v>42.9891853518256</v>
      </c>
      <c r="D50" s="3">
        <v>46.1284776838245</v>
      </c>
      <c r="E50" s="3">
        <v>46.7049798110653</v>
      </c>
      <c r="F50" s="3">
        <v>45.8696908173707</v>
      </c>
      <c r="G50" s="3">
        <v>48.9741863111171</v>
      </c>
      <c r="H50" s="3">
        <v>49.545521153609</v>
      </c>
      <c r="I50" s="3">
        <v>46.8718283090104</v>
      </c>
      <c r="J50" s="3">
        <v>44.8013737162296</v>
      </c>
      <c r="K50" s="3">
        <v>41.0646692715148</v>
      </c>
      <c r="L50" s="3">
        <v>42.9887608448739</v>
      </c>
      <c r="M50" s="3">
        <v>41.9090553194821</v>
      </c>
      <c r="N50" s="3">
        <v>40.4953785417431</v>
      </c>
      <c r="O50" s="3">
        <v>45.0328161460324</v>
      </c>
      <c r="P50" s="3">
        <v>45.8963867736427</v>
      </c>
      <c r="Q50" s="3">
        <v>46.2514157349777</v>
      </c>
      <c r="R50" s="3">
        <v>46.2582839409085</v>
      </c>
      <c r="S50" s="3">
        <v>45.8278787509049</v>
      </c>
      <c r="T50" s="3">
        <v>40.5077330813797</v>
      </c>
      <c r="U50" s="3">
        <v>35.2020596625507</v>
      </c>
      <c r="V50" s="3">
        <v>32.2000257567735</v>
      </c>
      <c r="W50" s="3">
        <v>33.2361649049971</v>
      </c>
      <c r="X50" s="3">
        <v>32.1984445300964</v>
      </c>
      <c r="Y50" s="3">
        <v>32.3158512349417</v>
      </c>
      <c r="Z50" s="3">
        <v>25.7776947501199</v>
      </c>
      <c r="AA50" s="3">
        <v>23.8315567740733</v>
      </c>
      <c r="AB50" s="3">
        <v>27.8162218508241</v>
      </c>
      <c r="AC50" s="3">
        <v>28.3431557021497</v>
      </c>
      <c r="AD50" s="3">
        <v>25.9748630992891</v>
      </c>
      <c r="AE50" s="3">
        <v>25.2388081428903</v>
      </c>
      <c r="AF50" s="3">
        <v>24.4199225004986</v>
      </c>
      <c r="AG50" s="3">
        <v>26.0472112814582</v>
      </c>
      <c r="AH50" s="3">
        <v>27.0606236164184</v>
      </c>
      <c r="AI50" s="3">
        <v>27.2535091848595</v>
      </c>
      <c r="AJ50" s="3">
        <v>27.1439783726501</v>
      </c>
      <c r="AK50" s="3">
        <v>30.8300574320015</v>
      </c>
      <c r="AL50" s="3">
        <v>31.4323314318028</v>
      </c>
      <c r="AM50" s="3">
        <v>32.2624575579995</v>
      </c>
      <c r="AN50" s="3">
        <v>32.9448349613405</v>
      </c>
      <c r="AO50" s="3">
        <v>30.8575923781099</v>
      </c>
      <c r="AP50" s="3">
        <v>32.36992727813</v>
      </c>
      <c r="AQ50" s="3">
        <v>33.2857369864346</v>
      </c>
      <c r="AR50" s="3">
        <v>35.6187156394039</v>
      </c>
      <c r="AS50" s="3">
        <v>35.4994260253454</v>
      </c>
      <c r="AT50" s="3">
        <v>38.0993966256709</v>
      </c>
      <c r="AU50" s="3">
        <v>40.9716143660082</v>
      </c>
      <c r="AV50" s="3">
        <v>41.4489683648917</v>
      </c>
      <c r="AW50" s="3">
        <v>41.6996441778219</v>
      </c>
      <c r="AX50" s="3">
        <v>43.9980025437885</v>
      </c>
      <c r="AY50" s="3">
        <v>41.6558868425032</v>
      </c>
      <c r="AZ50" s="3">
        <v>39.4667653704336</v>
      </c>
      <c r="BA50" s="3">
        <v>41.3105195876259</v>
      </c>
      <c r="BB50" s="3">
        <v>39.8862791333522</v>
      </c>
      <c r="BC50" s="3">
        <v>37.9909305260337</v>
      </c>
      <c r="BD50" s="3">
        <v>35.5997920605301</v>
      </c>
      <c r="BE50" s="3">
        <v>35.673218057292</v>
      </c>
      <c r="BF50" s="3">
        <v>35.0977002443175</v>
      </c>
      <c r="BG50" s="3">
        <v>31.3935956663741</v>
      </c>
      <c r="BH50" s="3">
        <v>31.4419660996788</v>
      </c>
      <c r="BI50" s="3">
        <v>28.2313575424633</v>
      </c>
      <c r="BJ50" s="3">
        <v>31.0431432794964</v>
      </c>
      <c r="BK50" s="3">
        <v>32.627503347294</v>
      </c>
      <c r="BL50" s="3">
        <v>30.8508783651503</v>
      </c>
      <c r="BM50" s="3">
        <v>34.2597882490164</v>
      </c>
      <c r="BN50" s="3">
        <v>30.2371659359374</v>
      </c>
      <c r="BO50" s="3">
        <v>32.7998199968601</v>
      </c>
      <c r="BP50" s="3">
        <v>32.3469431651227</v>
      </c>
      <c r="BQ50" s="3">
        <v>26.6613081165378</v>
      </c>
      <c r="BR50" s="3">
        <v>29.8909410445686</v>
      </c>
      <c r="BS50" s="3">
        <v>30.5013375125746</v>
      </c>
      <c r="BT50" s="3">
        <v>35.8165672323008</v>
      </c>
      <c r="BU50" s="3">
        <v>35.5801359696452</v>
      </c>
      <c r="BV50" s="3">
        <v>32.8191403766465</v>
      </c>
      <c r="BW50" s="3">
        <v>27.3143180611551</v>
      </c>
      <c r="BX50" s="3">
        <v>20.7512327924786</v>
      </c>
      <c r="BY50" s="3">
        <v>21.2533324682918</v>
      </c>
      <c r="BZ50" s="3">
        <v>23.889262357677</v>
      </c>
      <c r="CA50" s="3">
        <v>28.3817289767395</v>
      </c>
      <c r="CB50" s="3">
        <v>30.3453852992347</v>
      </c>
      <c r="CC50" s="3">
        <v>33.261202415742</v>
      </c>
      <c r="CD50" s="3">
        <v>33.1953982481764</v>
      </c>
      <c r="CE50" s="3">
        <v>32.2985168145422</v>
      </c>
      <c r="CF50" s="3">
        <v>31.3468329405661</v>
      </c>
      <c r="CG50" s="3">
        <v>32.1901879354634</v>
      </c>
      <c r="CH50" s="3">
        <v>34.129153508501</v>
      </c>
      <c r="CI50" s="3">
        <v>36.2423928335291</v>
      </c>
      <c r="CJ50" s="3">
        <v>39.5872054642926</v>
      </c>
      <c r="CK50" s="3">
        <v>40.2654647091571</v>
      </c>
      <c r="CL50" s="3">
        <v>42.3905153563047</v>
      </c>
      <c r="CM50" s="3">
        <v>42.7452031165952</v>
      </c>
      <c r="CN50" s="3">
        <v>39.7363866184152</v>
      </c>
      <c r="CO50" s="3">
        <v>37.659190658187</v>
      </c>
      <c r="CP50" s="3">
        <v>36.233263705961</v>
      </c>
      <c r="CQ50" s="3">
        <v>38.3814937670308</v>
      </c>
      <c r="CR50" s="3">
        <v>39.3648624118932</v>
      </c>
      <c r="CS50" s="3">
        <v>37.4656001379891</v>
      </c>
      <c r="CT50" s="3">
        <v>39.182572161492</v>
      </c>
      <c r="CU50" s="3">
        <v>36.732596976321</v>
      </c>
      <c r="CV50" s="3">
        <v>32.2349333569181</v>
      </c>
      <c r="CW50" s="3">
        <v>31.7285308563154</v>
      </c>
      <c r="CX50" s="3">
        <v>32.212118277217</v>
      </c>
      <c r="CY50" s="3">
        <v>31.2753873366328</v>
      </c>
      <c r="CZ50" s="3">
        <v>29.8463776628452</v>
      </c>
      <c r="DA50" s="3">
        <v>32.8261522928848</v>
      </c>
      <c r="DB50" s="3">
        <v>30.7153943822422</v>
      </c>
      <c r="DC50" s="3">
        <v>29.4166985667155</v>
      </c>
      <c r="DD50" s="3">
        <v>34.5698650531398</v>
      </c>
      <c r="DE50" s="3">
        <v>35.0574464413746</v>
      </c>
      <c r="DF50" s="3">
        <v>37.6111162869188</v>
      </c>
      <c r="DG50" s="3">
        <v>41.8712605369817</v>
      </c>
      <c r="DH50" s="3">
        <v>41.4220365120772</v>
      </c>
      <c r="DI50" s="3">
        <v>41.3478384162464</v>
      </c>
      <c r="DJ50" s="3">
        <v>39.2089177362076</v>
      </c>
      <c r="DK50" s="3">
        <v>40.3407922414639</v>
      </c>
      <c r="DL50" s="3">
        <v>44.7588810380539</v>
      </c>
      <c r="DM50" s="3">
        <v>40.3549097939096</v>
      </c>
      <c r="DN50" s="3">
        <v>39.9262814687746</v>
      </c>
      <c r="DO50" s="3">
        <v>38.1155203553534</v>
      </c>
      <c r="DP50" s="3">
        <v>33.1355603933524</v>
      </c>
      <c r="DQ50" s="3">
        <v>34.0507753903531</v>
      </c>
      <c r="DR50" s="3">
        <v>33.4223920091304</v>
      </c>
      <c r="DS50" s="3">
        <v>31.2762166484779</v>
      </c>
      <c r="DT50" s="3">
        <v>32.1423530187933</v>
      </c>
      <c r="DU50" s="3">
        <v>33.4579101508812</v>
      </c>
      <c r="DV50" s="3">
        <v>36.0519257123167</v>
      </c>
      <c r="DW50" s="3">
        <v>33.450585193089</v>
      </c>
      <c r="DX50" s="3">
        <v>32.4452425887685</v>
      </c>
      <c r="DY50" s="3">
        <v>32.6344732875874</v>
      </c>
      <c r="DZ50" s="3">
        <v>33.3704496150773</v>
      </c>
      <c r="EA50" s="3">
        <v>34.6202031916858</v>
      </c>
      <c r="EB50" s="3">
        <v>34.1424673795989</v>
      </c>
      <c r="EC50" s="3">
        <v>33.2688094547817</v>
      </c>
      <c r="ED50" s="3">
        <v>32.0850002500746</v>
      </c>
    </row>
    <row r="51">
      <c r="A51" s="3" t="s">
        <v>50</v>
      </c>
      <c r="B51" s="3">
        <v>67.3018287580638</v>
      </c>
      <c r="C51" s="3">
        <v>70.8001589368084</v>
      </c>
      <c r="D51" s="3">
        <v>72.6414069304273</v>
      </c>
      <c r="E51" s="3">
        <v>75.610135757614</v>
      </c>
      <c r="F51" s="3">
        <v>77.1309184711127</v>
      </c>
      <c r="G51" s="3">
        <v>76.7360364924142</v>
      </c>
      <c r="H51" s="3">
        <v>78.1636797514152</v>
      </c>
      <c r="I51" s="3">
        <v>78.7976128011749</v>
      </c>
      <c r="J51" s="3">
        <v>76.9779552221439</v>
      </c>
      <c r="K51" s="3">
        <v>78.6702035463823</v>
      </c>
      <c r="L51" s="3">
        <v>83.8818346904765</v>
      </c>
      <c r="M51" s="3">
        <v>87.0240752635269</v>
      </c>
      <c r="N51" s="3">
        <v>94.8265215934056</v>
      </c>
      <c r="O51" s="3">
        <v>95.5918130309657</v>
      </c>
      <c r="P51" s="3">
        <v>94.7132474374351</v>
      </c>
      <c r="Q51" s="3">
        <v>94.32225803521</v>
      </c>
      <c r="R51" s="3">
        <v>90.4459552382332</v>
      </c>
      <c r="S51" s="3">
        <v>86.3076380464418</v>
      </c>
      <c r="T51" s="3">
        <v>85.5649480360782</v>
      </c>
      <c r="U51" s="3">
        <v>82.1762436598186</v>
      </c>
      <c r="V51" s="3">
        <v>78.9722619417693</v>
      </c>
      <c r="W51" s="3">
        <v>84.1462773660793</v>
      </c>
      <c r="X51" s="3">
        <v>86.5955886206694</v>
      </c>
      <c r="Y51" s="3">
        <v>87.6959577646605</v>
      </c>
      <c r="Z51" s="3">
        <v>84.6700690654192</v>
      </c>
      <c r="AA51" s="3">
        <v>79.3518391751774</v>
      </c>
      <c r="AB51" s="3">
        <v>85.8593931668515</v>
      </c>
      <c r="AC51" s="3">
        <v>90.8056507182467</v>
      </c>
      <c r="AD51" s="3">
        <v>90.780446179059</v>
      </c>
      <c r="AE51" s="3">
        <v>90.2534018128923</v>
      </c>
      <c r="AF51" s="3">
        <v>96.5220107511575</v>
      </c>
      <c r="AG51" s="3">
        <v>100.504344302015</v>
      </c>
      <c r="AH51" s="3">
        <v>98.0327580689284</v>
      </c>
      <c r="AI51" s="3">
        <v>90.4478204230141</v>
      </c>
      <c r="AJ51" s="3">
        <v>86.101301695235</v>
      </c>
      <c r="AK51" s="3">
        <v>89.5137097773914</v>
      </c>
      <c r="AL51" s="3">
        <v>93.143055064972</v>
      </c>
      <c r="AM51" s="3">
        <v>96.704145162308</v>
      </c>
      <c r="AN51" s="3">
        <v>95.4931552621481</v>
      </c>
      <c r="AO51" s="3">
        <v>96.428950470513</v>
      </c>
      <c r="AP51" s="3">
        <v>88.3358894754241</v>
      </c>
      <c r="AQ51" s="3">
        <v>89.7754370427224</v>
      </c>
      <c r="AR51" s="3">
        <v>87.4022410803209</v>
      </c>
      <c r="AS51" s="3">
        <v>88.0936457033216</v>
      </c>
      <c r="AT51" s="3">
        <v>88.2129119134865</v>
      </c>
      <c r="AU51" s="3">
        <v>90.916783246717</v>
      </c>
      <c r="AV51" s="3">
        <v>90.845746410343</v>
      </c>
      <c r="AW51" s="3">
        <v>92.994271725719</v>
      </c>
      <c r="AX51" s="3">
        <v>91.236787144529</v>
      </c>
      <c r="AY51" s="3">
        <v>86.293815656966</v>
      </c>
      <c r="AZ51" s="3">
        <v>90.374056153125</v>
      </c>
      <c r="BA51" s="3">
        <v>89.2489203756293</v>
      </c>
      <c r="BB51" s="3">
        <v>89.4788281882022</v>
      </c>
      <c r="BC51" s="3">
        <v>90.5728941010396</v>
      </c>
      <c r="BD51" s="3">
        <v>93.32542616047</v>
      </c>
      <c r="BE51" s="3">
        <v>96.6107454183778</v>
      </c>
      <c r="BF51" s="3">
        <v>94.1864375484437</v>
      </c>
      <c r="BG51" s="3">
        <v>88.3934049962579</v>
      </c>
      <c r="BH51" s="3">
        <v>93.619116437243</v>
      </c>
      <c r="BI51" s="3">
        <v>91.3027683199446</v>
      </c>
      <c r="BJ51" s="3">
        <v>90.2314176074932</v>
      </c>
      <c r="BK51" s="3">
        <v>100.784032010422</v>
      </c>
      <c r="BL51" s="3">
        <v>100.623221088247</v>
      </c>
      <c r="BM51" s="3">
        <v>103.86431497687</v>
      </c>
      <c r="BN51" s="3">
        <v>101.216777771356</v>
      </c>
      <c r="BO51" s="3">
        <v>102.331871669471</v>
      </c>
      <c r="BP51" s="3">
        <v>100.829372274905</v>
      </c>
      <c r="BQ51" s="3">
        <v>98.2529659400349</v>
      </c>
      <c r="BR51" s="3">
        <v>100.364560570165</v>
      </c>
      <c r="BS51" s="3">
        <v>100.38040700977</v>
      </c>
      <c r="BT51" s="3">
        <v>106.560932161837</v>
      </c>
      <c r="BU51" s="3">
        <v>106.083663596274</v>
      </c>
      <c r="BV51" s="3">
        <v>108.029853652197</v>
      </c>
      <c r="BW51" s="3">
        <v>111.102921020322</v>
      </c>
      <c r="BX51" s="3">
        <v>83.9026973844452</v>
      </c>
      <c r="BY51" s="3">
        <v>74.0557289562965</v>
      </c>
      <c r="BZ51" s="3">
        <v>65.6732357699983</v>
      </c>
      <c r="CA51" s="3">
        <v>74.670418599744</v>
      </c>
      <c r="CB51" s="3">
        <v>71.8490864975701</v>
      </c>
      <c r="CC51" s="3">
        <v>69.4465965844807</v>
      </c>
      <c r="CD51" s="3">
        <v>67.1625862674289</v>
      </c>
      <c r="CE51" s="3">
        <v>63.5028820615103</v>
      </c>
      <c r="CF51" s="3">
        <v>73.2194626883748</v>
      </c>
      <c r="CG51" s="3">
        <v>79.4799608536047</v>
      </c>
      <c r="CH51" s="3">
        <v>74.7158632684461</v>
      </c>
      <c r="CI51" s="3">
        <v>77.2618751611235</v>
      </c>
      <c r="CJ51" s="3">
        <v>85.0740188446106</v>
      </c>
      <c r="CK51" s="3">
        <v>87.0474068875792</v>
      </c>
      <c r="CL51" s="3">
        <v>90.5290894441431</v>
      </c>
      <c r="CM51" s="3">
        <v>98.7643998704958</v>
      </c>
      <c r="CN51" s="3">
        <v>96.1044651302735</v>
      </c>
      <c r="CO51" s="3">
        <v>95.5550796347595</v>
      </c>
      <c r="CP51" s="3">
        <v>92.7857224492142</v>
      </c>
      <c r="CQ51" s="3">
        <v>96.3143469572467</v>
      </c>
      <c r="CR51" s="3">
        <v>97.3860840634327</v>
      </c>
      <c r="CS51" s="3">
        <v>95.2678665283456</v>
      </c>
      <c r="CT51" s="3">
        <v>101.035143201394</v>
      </c>
      <c r="CU51" s="3">
        <v>99.2863569232654</v>
      </c>
      <c r="CV51" s="3">
        <v>105.461453435019</v>
      </c>
      <c r="CW51" s="3">
        <v>106.276572255198</v>
      </c>
      <c r="CX51" s="3">
        <v>95.650048350204</v>
      </c>
      <c r="CY51" s="3">
        <v>81.7885871829251</v>
      </c>
      <c r="CZ51" s="3">
        <v>76.3351669171847</v>
      </c>
      <c r="DA51" s="3">
        <v>73.9586634192865</v>
      </c>
      <c r="DB51" s="3">
        <v>69.0316718342099</v>
      </c>
      <c r="DC51" s="3">
        <v>63.6191933427874</v>
      </c>
      <c r="DD51" s="3">
        <v>62.5611163495553</v>
      </c>
      <c r="DE51" s="3">
        <v>59.0650809285423</v>
      </c>
      <c r="DF51" s="3">
        <v>61.5293167048872</v>
      </c>
      <c r="DG51" s="3">
        <v>63.1422184411262</v>
      </c>
      <c r="DH51" s="3">
        <v>49.8462975773539</v>
      </c>
      <c r="DI51" s="3">
        <v>47.2591466144675</v>
      </c>
      <c r="DJ51" s="3">
        <v>44.7953512424791</v>
      </c>
      <c r="DK51" s="3">
        <v>48.5375041106474</v>
      </c>
      <c r="DL51" s="3">
        <v>56.7218874014849</v>
      </c>
      <c r="DM51" s="3">
        <v>60.2074708886713</v>
      </c>
      <c r="DN51" s="3">
        <v>58.5222781152</v>
      </c>
      <c r="DO51" s="3">
        <v>51.0670930516539</v>
      </c>
      <c r="DP51" s="3">
        <v>51.2859481952683</v>
      </c>
      <c r="DQ51" s="3">
        <v>63.2063228155561</v>
      </c>
      <c r="DR51" s="3">
        <v>66.0280484402697</v>
      </c>
      <c r="DS51" s="3">
        <v>60.9305165810661</v>
      </c>
      <c r="DT51" s="3">
        <v>60.3074977105527</v>
      </c>
      <c r="DU51" s="3">
        <v>58.9741855815009</v>
      </c>
      <c r="DV51" s="3">
        <v>58.7027767099079</v>
      </c>
      <c r="DW51" s="3">
        <v>58.2329981001445</v>
      </c>
      <c r="DX51" s="3">
        <v>64.5143082885415</v>
      </c>
      <c r="DY51" s="3">
        <v>68.5533635318607</v>
      </c>
      <c r="DZ51" s="3">
        <v>76.8096468723641</v>
      </c>
      <c r="EA51" s="3">
        <v>83.1320917856493</v>
      </c>
      <c r="EB51" s="3">
        <v>79.7096993200936</v>
      </c>
      <c r="EC51" s="3">
        <v>77.1618524624277</v>
      </c>
      <c r="ED51" s="3">
        <v>72.0047221713596</v>
      </c>
    </row>
    <row r="52">
      <c r="A52" s="3" t="s">
        <v>51</v>
      </c>
      <c r="B52" s="3">
        <v>39.8400843539202</v>
      </c>
      <c r="C52" s="3">
        <v>37.1566873986092</v>
      </c>
      <c r="D52" s="3">
        <v>37.3127462483378</v>
      </c>
      <c r="E52" s="3">
        <v>36.432082973946</v>
      </c>
      <c r="F52" s="3">
        <v>36.0294135840765</v>
      </c>
      <c r="G52" s="3">
        <v>36.7224344742046</v>
      </c>
      <c r="H52" s="3">
        <v>37.3454139221371</v>
      </c>
      <c r="I52" s="3">
        <v>37.9429872706064</v>
      </c>
      <c r="J52" s="3">
        <v>40.0776792752838</v>
      </c>
      <c r="K52" s="3">
        <v>39.3275159443761</v>
      </c>
      <c r="L52" s="3">
        <v>41.1273229804037</v>
      </c>
      <c r="M52" s="3">
        <v>41.5432430118713</v>
      </c>
      <c r="N52" s="3">
        <v>37.9200831772321</v>
      </c>
      <c r="O52" s="3">
        <v>38.5645583246058</v>
      </c>
      <c r="P52" s="3">
        <v>40.3724777021511</v>
      </c>
      <c r="Q52" s="3">
        <v>40.3083615750438</v>
      </c>
      <c r="R52" s="3">
        <v>41.5326560373377</v>
      </c>
      <c r="S52" s="3">
        <v>43.0610848151978</v>
      </c>
      <c r="T52" s="3">
        <v>43.7586300571163</v>
      </c>
      <c r="U52" s="3">
        <v>42.9020665108696</v>
      </c>
      <c r="V52" s="3">
        <v>39.0221312334326</v>
      </c>
      <c r="W52" s="3">
        <v>39.9016470612727</v>
      </c>
      <c r="X52" s="3">
        <v>41.7630543291991</v>
      </c>
      <c r="Y52" s="3">
        <v>40.6059157760452</v>
      </c>
      <c r="Z52" s="3">
        <v>34.0860939459551</v>
      </c>
      <c r="AA52" s="3">
        <v>29.9992853044951</v>
      </c>
      <c r="AB52" s="3">
        <v>32.4585472758434</v>
      </c>
      <c r="AC52" s="3">
        <v>34.0030420607592</v>
      </c>
      <c r="AD52" s="3">
        <v>34.6482127166149</v>
      </c>
      <c r="AE52" s="3">
        <v>33.3529254467613</v>
      </c>
      <c r="AF52" s="3">
        <v>33.3598488708426</v>
      </c>
      <c r="AG52" s="3">
        <v>35.4553309158174</v>
      </c>
      <c r="AH52" s="3">
        <v>36.2477395566373</v>
      </c>
      <c r="AI52" s="3">
        <v>37.8654254557122</v>
      </c>
      <c r="AJ52" s="3">
        <v>41.1510469081056</v>
      </c>
      <c r="AK52" s="3">
        <v>46.0554751449412</v>
      </c>
      <c r="AL52" s="3">
        <v>45.307251608977</v>
      </c>
      <c r="AM52" s="3">
        <v>45.5941808877609</v>
      </c>
      <c r="AN52" s="3">
        <v>46.7282858189984</v>
      </c>
      <c r="AO52" s="3">
        <v>45.9711770810738</v>
      </c>
      <c r="AP52" s="3">
        <v>47.4057318798053</v>
      </c>
      <c r="AQ52" s="3">
        <v>49.6190867868844</v>
      </c>
      <c r="AR52" s="3">
        <v>52.431458650218</v>
      </c>
      <c r="AS52" s="3">
        <v>53.0806808191689</v>
      </c>
      <c r="AT52" s="3">
        <v>54.547681285475</v>
      </c>
      <c r="AU52" s="3">
        <v>57.7579564528156</v>
      </c>
      <c r="AV52" s="3">
        <v>57.1675406582715</v>
      </c>
      <c r="AW52" s="3">
        <v>59.303329478926</v>
      </c>
      <c r="AX52" s="3">
        <v>60.676807464927</v>
      </c>
      <c r="AY52" s="3">
        <v>59.8984352152055</v>
      </c>
      <c r="AZ52" s="3">
        <v>57.392515394996</v>
      </c>
      <c r="BA52" s="3">
        <v>54.9580166282836</v>
      </c>
      <c r="BB52" s="3">
        <v>55.3488195965699</v>
      </c>
      <c r="BC52" s="3">
        <v>53.2716655084875</v>
      </c>
      <c r="BD52" s="3">
        <v>54.8278267294133</v>
      </c>
      <c r="BE52" s="3">
        <v>56.7341763266297</v>
      </c>
      <c r="BF52" s="3">
        <v>57.2582991005149</v>
      </c>
      <c r="BG52" s="3">
        <v>54.9333363803998</v>
      </c>
      <c r="BH52" s="3">
        <v>52.1693145388216</v>
      </c>
      <c r="BI52" s="3">
        <v>44.4240223760071</v>
      </c>
      <c r="BJ52" s="3">
        <v>47.8345273266542</v>
      </c>
      <c r="BK52" s="3">
        <v>51.4956044833522</v>
      </c>
      <c r="BL52" s="3">
        <v>51.0066446845337</v>
      </c>
      <c r="BM52" s="3">
        <v>54.5487371078141</v>
      </c>
      <c r="BN52" s="3">
        <v>53.850513493047</v>
      </c>
      <c r="BO52" s="3">
        <v>54.5208239185429</v>
      </c>
      <c r="BP52" s="3">
        <v>58.1301869147962</v>
      </c>
      <c r="BQ52" s="3">
        <v>52.7275648840068</v>
      </c>
      <c r="BR52" s="3">
        <v>56.1078598160748</v>
      </c>
      <c r="BS52" s="3">
        <v>57.5028068983141</v>
      </c>
      <c r="BT52" s="3">
        <v>61.8069372405167</v>
      </c>
      <c r="BU52" s="3">
        <v>63.6580458813884</v>
      </c>
      <c r="BV52" s="3">
        <v>65.5373091751535</v>
      </c>
      <c r="BW52" s="3">
        <v>62.797545935656</v>
      </c>
      <c r="BX52" s="3">
        <v>40.3418720094417</v>
      </c>
      <c r="BY52" s="3">
        <v>36.3964696146281</v>
      </c>
      <c r="BZ52" s="3">
        <v>38.0290565945226</v>
      </c>
      <c r="CA52" s="3">
        <v>44.8221301134245</v>
      </c>
      <c r="CB52" s="3">
        <v>43.057846691385</v>
      </c>
      <c r="CC52" s="3">
        <v>43.6994197275932</v>
      </c>
      <c r="CD52" s="3">
        <v>39.9210910717318</v>
      </c>
      <c r="CE52" s="3">
        <v>36.9827575604878</v>
      </c>
      <c r="CF52" s="3">
        <v>42.4314964553377</v>
      </c>
      <c r="CG52" s="3">
        <v>51.0087272070845</v>
      </c>
      <c r="CH52" s="3">
        <v>54.5371134142607</v>
      </c>
      <c r="CI52" s="3">
        <v>55.3009888591559</v>
      </c>
      <c r="CJ52" s="3">
        <v>62.4090799905158</v>
      </c>
      <c r="CK52" s="3">
        <v>62.6553597285915</v>
      </c>
      <c r="CL52" s="3">
        <v>66.1118629460322</v>
      </c>
      <c r="CM52" s="3">
        <v>64.7658811721352</v>
      </c>
      <c r="CN52" s="3">
        <v>59.3884380785901</v>
      </c>
      <c r="CO52" s="3">
        <v>62.7881417430069</v>
      </c>
      <c r="CP52" s="3">
        <v>61.8757675981824</v>
      </c>
      <c r="CQ52" s="3">
        <v>62.7737925564875</v>
      </c>
      <c r="CR52" s="3">
        <v>59.910258714659</v>
      </c>
      <c r="CS52" s="3">
        <v>54.1298089368642</v>
      </c>
      <c r="CT52" s="3">
        <v>57.4094747420139</v>
      </c>
      <c r="CU52" s="3">
        <v>58.1407502501951</v>
      </c>
      <c r="CV52" s="3">
        <v>50.2733330925724</v>
      </c>
      <c r="CW52" s="3">
        <v>45.6859474346177</v>
      </c>
      <c r="CX52" s="3">
        <v>45.5399206318646</v>
      </c>
      <c r="CY52" s="3">
        <v>43.8710312987335</v>
      </c>
      <c r="CZ52" s="3">
        <v>44.2931165409954</v>
      </c>
      <c r="DA52" s="3">
        <v>47.2975011769733</v>
      </c>
      <c r="DB52" s="3">
        <v>42.8093792630651</v>
      </c>
      <c r="DC52" s="3">
        <v>39.6618732213144</v>
      </c>
      <c r="DD52" s="3">
        <v>43.718080497807</v>
      </c>
      <c r="DE52" s="3">
        <v>41.6128806921077</v>
      </c>
      <c r="DF52" s="3">
        <v>45.6195482337172</v>
      </c>
      <c r="DG52" s="3">
        <v>47.2656064527558</v>
      </c>
      <c r="DH52" s="3">
        <v>43.8539530122204</v>
      </c>
      <c r="DI52" s="3">
        <v>44.4869041361238</v>
      </c>
      <c r="DJ52" s="3">
        <v>43.0773369705362</v>
      </c>
      <c r="DK52" s="3">
        <v>44.3293794622305</v>
      </c>
      <c r="DL52" s="3">
        <v>44.1551899273424</v>
      </c>
      <c r="DM52" s="3">
        <v>41.2452263669583</v>
      </c>
      <c r="DN52" s="3">
        <v>39.5185349446718</v>
      </c>
      <c r="DO52" s="3">
        <v>38.1991080329566</v>
      </c>
      <c r="DP52" s="3">
        <v>41.9286085823735</v>
      </c>
      <c r="DQ52" s="3">
        <v>47.6018009704802</v>
      </c>
      <c r="DR52" s="3">
        <v>51.2803711738489</v>
      </c>
      <c r="DS52" s="3">
        <v>53.4015483419802</v>
      </c>
      <c r="DT52" s="3">
        <v>57.0728588633413</v>
      </c>
      <c r="DU52" s="3">
        <v>59.320493180883</v>
      </c>
      <c r="DV52" s="3">
        <v>61.7550862752743</v>
      </c>
      <c r="DW52" s="3">
        <v>59.8415932144902</v>
      </c>
      <c r="DX52" s="3">
        <v>63.9145968215491</v>
      </c>
      <c r="DY52" s="3">
        <v>59.4079111997268</v>
      </c>
      <c r="DZ52" s="3">
        <v>59.8272154231248</v>
      </c>
      <c r="EA52" s="3">
        <v>62.8401387493142</v>
      </c>
      <c r="EB52" s="3">
        <v>68.2651136766036</v>
      </c>
      <c r="EC52" s="3">
        <v>71.0021431332543</v>
      </c>
      <c r="ED52" s="3">
        <v>76.708333545261</v>
      </c>
    </row>
    <row r="53">
      <c r="A53" s="3" t="s">
        <v>52</v>
      </c>
      <c r="B53" s="3">
        <v>18.1785460754116</v>
      </c>
      <c r="C53" s="3">
        <v>16.1779978329798</v>
      </c>
      <c r="D53" s="3">
        <v>16.321384816049</v>
      </c>
      <c r="E53" s="3">
        <v>17.0591996930822</v>
      </c>
      <c r="F53" s="3">
        <v>17.2515415922217</v>
      </c>
      <c r="G53" s="3">
        <v>17.2297737521034</v>
      </c>
      <c r="H53" s="3">
        <v>17.0416079380784</v>
      </c>
      <c r="I53" s="3">
        <v>17.5924176112661</v>
      </c>
      <c r="J53" s="3">
        <v>18.3049692779002</v>
      </c>
      <c r="K53" s="3">
        <v>18.8360614685936</v>
      </c>
      <c r="L53" s="3">
        <v>19.6950378317908</v>
      </c>
      <c r="M53" s="3">
        <v>20.6833633677759</v>
      </c>
      <c r="N53" s="3">
        <v>20.3689201277495</v>
      </c>
      <c r="O53" s="3">
        <v>19.990413591259</v>
      </c>
      <c r="P53" s="3">
        <v>19.7159693450484</v>
      </c>
      <c r="Q53" s="3">
        <v>21.2388527761738</v>
      </c>
      <c r="R53" s="3">
        <v>21.6361965052743</v>
      </c>
      <c r="S53" s="3">
        <v>22.8781000027394</v>
      </c>
      <c r="T53" s="3">
        <v>25.3384181513911</v>
      </c>
      <c r="U53" s="3">
        <v>25.0918395295374</v>
      </c>
      <c r="V53" s="3">
        <v>23.6851056624836</v>
      </c>
      <c r="W53" s="3">
        <v>23.7498205817699</v>
      </c>
      <c r="X53" s="3">
        <v>23.5450190191017</v>
      </c>
      <c r="Y53" s="3">
        <v>23.6533805666608</v>
      </c>
      <c r="Z53" s="3">
        <v>23.1775649709246</v>
      </c>
      <c r="AA53" s="3">
        <v>23.9217108044758</v>
      </c>
      <c r="AB53" s="3">
        <v>25.2674210947837</v>
      </c>
      <c r="AC53" s="3">
        <v>26.3162351301181</v>
      </c>
      <c r="AD53" s="3">
        <v>26.3700131744416</v>
      </c>
      <c r="AE53" s="3">
        <v>27.3564479331246</v>
      </c>
      <c r="AF53" s="3">
        <v>27.798163132664</v>
      </c>
      <c r="AG53" s="3">
        <v>27.3196166704291</v>
      </c>
      <c r="AH53" s="3">
        <v>26.0674930341095</v>
      </c>
      <c r="AI53" s="3">
        <v>27.9468781844171</v>
      </c>
      <c r="AJ53" s="3">
        <v>27.852799989734</v>
      </c>
      <c r="AK53" s="3">
        <v>29.0757203545046</v>
      </c>
      <c r="AL53" s="3">
        <v>29.5322826991723</v>
      </c>
      <c r="AM53" s="3">
        <v>30.4115103943612</v>
      </c>
      <c r="AN53" s="3">
        <v>31.1230034478014</v>
      </c>
      <c r="AO53" s="3">
        <v>30.6969710241514</v>
      </c>
      <c r="AP53" s="3">
        <v>29.1141746637362</v>
      </c>
      <c r="AQ53" s="3">
        <v>29.3746189880684</v>
      </c>
      <c r="AR53" s="3">
        <v>26.0282103621411</v>
      </c>
      <c r="AS53" s="3">
        <v>26.2428764448228</v>
      </c>
      <c r="AT53" s="3">
        <v>26.2488808541403</v>
      </c>
      <c r="AU53" s="3">
        <v>26.188562132801</v>
      </c>
      <c r="AV53" s="3">
        <v>27.234773753347</v>
      </c>
      <c r="AW53" s="3">
        <v>29.2761601251256</v>
      </c>
      <c r="AX53" s="3">
        <v>29.1803387252337</v>
      </c>
      <c r="AY53" s="3">
        <v>28.1749442975599</v>
      </c>
      <c r="AZ53" s="3">
        <v>28.8226224413899</v>
      </c>
      <c r="BA53" s="3">
        <v>28.8037437968453</v>
      </c>
      <c r="BB53" s="3">
        <v>29.2173826723682</v>
      </c>
      <c r="BC53" s="3">
        <v>29.5230224411872</v>
      </c>
      <c r="BD53" s="3">
        <v>28.3508766207272</v>
      </c>
      <c r="BE53" s="3">
        <v>29.147992257779</v>
      </c>
      <c r="BF53" s="3">
        <v>28.9362540452481</v>
      </c>
      <c r="BG53" s="3">
        <v>27.9278161956421</v>
      </c>
      <c r="BH53" s="3">
        <v>26.7995519063336</v>
      </c>
      <c r="BI53" s="3">
        <v>21.8609660916222</v>
      </c>
      <c r="BJ53" s="3">
        <v>17.0199069946993</v>
      </c>
      <c r="BK53" s="3">
        <v>18.4737839621922</v>
      </c>
      <c r="BL53" s="3">
        <v>19.4359503914747</v>
      </c>
      <c r="BM53" s="3">
        <v>23.6564631523714</v>
      </c>
      <c r="BN53" s="3">
        <v>23.2826342292457</v>
      </c>
      <c r="BO53" s="3">
        <v>23.263428770117</v>
      </c>
      <c r="BP53" s="3">
        <v>22.8645646716071</v>
      </c>
      <c r="BQ53" s="3">
        <v>23.2281216156427</v>
      </c>
      <c r="BR53" s="3">
        <v>24.063890600711</v>
      </c>
      <c r="BS53" s="3">
        <v>22.6605261506786</v>
      </c>
      <c r="BT53" s="3">
        <v>23.2365220300983</v>
      </c>
      <c r="BU53" s="3">
        <v>25.2444505250809</v>
      </c>
      <c r="BV53" s="3">
        <v>26.8148440003521</v>
      </c>
      <c r="BW53" s="3">
        <v>25.3472570667518</v>
      </c>
      <c r="BX53" s="3">
        <v>22.4458920483566</v>
      </c>
      <c r="BY53" s="3">
        <v>26.9847887869307</v>
      </c>
      <c r="BZ53" s="3">
        <v>27.8167972523022</v>
      </c>
      <c r="CA53" s="3">
        <v>28.0481137080298</v>
      </c>
      <c r="CB53" s="3">
        <v>30.2113960564988</v>
      </c>
      <c r="CC53" s="3">
        <v>31.7173214297565</v>
      </c>
      <c r="CD53" s="3">
        <v>29.6786959388538</v>
      </c>
      <c r="CE53" s="3">
        <v>31.0149681683855</v>
      </c>
      <c r="CF53" s="3">
        <v>30.1173628450244</v>
      </c>
      <c r="CG53" s="3">
        <v>30.2185095901319</v>
      </c>
      <c r="CH53" s="3">
        <v>28.9943277963795</v>
      </c>
      <c r="CI53" s="3">
        <v>29.3328836216523</v>
      </c>
      <c r="CJ53" s="3">
        <v>31.1827801809432</v>
      </c>
      <c r="CK53" s="3">
        <v>31.7809113051392</v>
      </c>
      <c r="CL53" s="3">
        <v>32.3693834227457</v>
      </c>
      <c r="CM53" s="3">
        <v>31.6410445370234</v>
      </c>
      <c r="CN53" s="3">
        <v>29.8135916846037</v>
      </c>
      <c r="CO53" s="3">
        <v>28.6888743807865</v>
      </c>
      <c r="CP53" s="3">
        <v>28.8541909749837</v>
      </c>
      <c r="CQ53" s="3">
        <v>28.870914289153</v>
      </c>
      <c r="CR53" s="3">
        <v>27.8768275404546</v>
      </c>
      <c r="CS53" s="3">
        <v>28.5734853783683</v>
      </c>
      <c r="CT53" s="3">
        <v>30.2218212362607</v>
      </c>
      <c r="CU53" s="3">
        <v>31.0046864663553</v>
      </c>
      <c r="CV53" s="3">
        <v>28.6345313010655</v>
      </c>
      <c r="CW53" s="3">
        <v>31.0126023229502</v>
      </c>
      <c r="CX53" s="3">
        <v>30.3852448351252</v>
      </c>
      <c r="CY53" s="3">
        <v>28.9673204826667</v>
      </c>
      <c r="CZ53" s="3">
        <v>30.2849120620779</v>
      </c>
      <c r="DA53" s="3">
        <v>31.1205019170108</v>
      </c>
      <c r="DB53" s="3">
        <v>30.4316586917124</v>
      </c>
      <c r="DC53" s="3">
        <v>30.7845758474032</v>
      </c>
      <c r="DD53" s="3">
        <v>32.4374823611975</v>
      </c>
      <c r="DE53" s="3">
        <v>34.6553006960045</v>
      </c>
      <c r="DF53" s="3">
        <v>35.0610633767441</v>
      </c>
      <c r="DG53" s="3">
        <v>33.1565304345859</v>
      </c>
      <c r="DH53" s="3">
        <v>32.9813100797623</v>
      </c>
      <c r="DI53" s="3">
        <v>34.3347011801783</v>
      </c>
      <c r="DJ53" s="3">
        <v>33.5483274640715</v>
      </c>
      <c r="DK53" s="3">
        <v>31.5577442927387</v>
      </c>
      <c r="DL53" s="3">
        <v>30.4408603545296</v>
      </c>
      <c r="DM53" s="3">
        <v>28.678802861122</v>
      </c>
      <c r="DN53" s="3">
        <v>26.6714185118124</v>
      </c>
      <c r="DO53" s="3">
        <v>25.2106745256378</v>
      </c>
      <c r="DP53" s="3">
        <v>26.2784977652093</v>
      </c>
      <c r="DQ53" s="3">
        <v>27.3848581159857</v>
      </c>
      <c r="DR53" s="3">
        <v>27.3872877040191</v>
      </c>
      <c r="DS53" s="3">
        <v>26.7797282704782</v>
      </c>
      <c r="DT53" s="3">
        <v>27.0995608732025</v>
      </c>
      <c r="DU53" s="3">
        <v>29.1308213547416</v>
      </c>
      <c r="DV53" s="3">
        <v>29.3987476033493</v>
      </c>
      <c r="DW53" s="3">
        <v>27.9661591842582</v>
      </c>
      <c r="DX53" s="3">
        <v>28.0733590181533</v>
      </c>
      <c r="DY53" s="3">
        <v>29.7970126626586</v>
      </c>
      <c r="DZ53" s="3">
        <v>31.5390986673809</v>
      </c>
      <c r="EA53" s="3">
        <v>28.9585188570441</v>
      </c>
      <c r="EB53" s="3">
        <v>27.4070404338147</v>
      </c>
      <c r="EC53" s="3">
        <v>27.2065025039779</v>
      </c>
      <c r="ED53" s="3">
        <v>25.8924232853866</v>
      </c>
    </row>
    <row r="54">
      <c r="A54" s="3" t="s">
        <v>53</v>
      </c>
      <c r="B54" s="3">
        <v>49.553706138605</v>
      </c>
      <c r="C54" s="3">
        <v>51.0076488059912</v>
      </c>
      <c r="D54" s="3">
        <v>52.8100897582757</v>
      </c>
      <c r="E54" s="3">
        <v>50.6536670606336</v>
      </c>
      <c r="F54" s="3">
        <v>48.8986007001285</v>
      </c>
      <c r="G54" s="3">
        <v>51.2550495591678</v>
      </c>
      <c r="H54" s="3">
        <v>52.596105296752</v>
      </c>
      <c r="I54" s="3">
        <v>53.3686797443088</v>
      </c>
      <c r="J54" s="3">
        <v>55.933596698175</v>
      </c>
      <c r="K54" s="3">
        <v>56.433768553254</v>
      </c>
      <c r="L54" s="3">
        <v>59.6048761914119</v>
      </c>
      <c r="M54" s="3">
        <v>60.7837866587367</v>
      </c>
      <c r="N54" s="3">
        <v>61.8919723832339</v>
      </c>
      <c r="O54" s="3">
        <v>64.3119668639975</v>
      </c>
      <c r="P54" s="3">
        <v>66.730188470569</v>
      </c>
      <c r="Q54" s="3">
        <v>67.5840040289944</v>
      </c>
      <c r="R54" s="3">
        <v>65.32441020814</v>
      </c>
      <c r="S54" s="3">
        <v>66.2648476748026</v>
      </c>
      <c r="T54" s="3">
        <v>64.1913450377858</v>
      </c>
      <c r="U54" s="3">
        <v>63.3016704545492</v>
      </c>
      <c r="V54" s="3">
        <v>61.8264676991303</v>
      </c>
      <c r="W54" s="3">
        <v>60.3010328855233</v>
      </c>
      <c r="X54" s="3">
        <v>66.0349308968187</v>
      </c>
      <c r="Y54" s="3">
        <v>66.952659923789</v>
      </c>
      <c r="Z54" s="3">
        <v>62.8056514499162</v>
      </c>
      <c r="AA54" s="3">
        <v>60.4023693383578</v>
      </c>
      <c r="AB54" s="3">
        <v>62.5814279980276</v>
      </c>
      <c r="AC54" s="3">
        <v>64.1998380838017</v>
      </c>
      <c r="AD54" s="3">
        <v>59.4251538660663</v>
      </c>
      <c r="AE54" s="3">
        <v>59.5083959878471</v>
      </c>
      <c r="AF54" s="3">
        <v>62.9309713827586</v>
      </c>
      <c r="AG54" s="3">
        <v>63.4779004313663</v>
      </c>
      <c r="AH54" s="3">
        <v>60.1700941573489</v>
      </c>
      <c r="AI54" s="3">
        <v>57.9469318097725</v>
      </c>
      <c r="AJ54" s="3">
        <v>53.958373656213</v>
      </c>
      <c r="AK54" s="3">
        <v>56.0830006061531</v>
      </c>
      <c r="AL54" s="3">
        <v>58.0885297836824</v>
      </c>
      <c r="AM54" s="3">
        <v>61.3111071573738</v>
      </c>
      <c r="AN54" s="3">
        <v>63.9664333853508</v>
      </c>
      <c r="AO54" s="3">
        <v>60.655256650876</v>
      </c>
      <c r="AP54" s="3">
        <v>57.0098545055748</v>
      </c>
      <c r="AQ54" s="3">
        <v>59.922257723872</v>
      </c>
      <c r="AR54" s="3">
        <v>60.988869702557</v>
      </c>
      <c r="AS54" s="3">
        <v>53.2169541450554</v>
      </c>
      <c r="AT54" s="3">
        <v>53.4347137267938</v>
      </c>
      <c r="AU54" s="3">
        <v>52.1501843600004</v>
      </c>
      <c r="AV54" s="3">
        <v>46.3765468924702</v>
      </c>
      <c r="AW54" s="3">
        <v>48.5831408631447</v>
      </c>
      <c r="AX54" s="3">
        <v>55.878087699547</v>
      </c>
      <c r="AY54" s="3">
        <v>54.1952961064964</v>
      </c>
      <c r="AZ54" s="3">
        <v>54.3228082986259</v>
      </c>
      <c r="BA54" s="3">
        <v>50.6952853505199</v>
      </c>
      <c r="BB54" s="3">
        <v>43.6426067066865</v>
      </c>
      <c r="BC54" s="3">
        <v>42.8893680775495</v>
      </c>
      <c r="BD54" s="3">
        <v>40.4435079878334</v>
      </c>
      <c r="BE54" s="3">
        <v>41.2704359535369</v>
      </c>
      <c r="BF54" s="3">
        <v>43.2136033194337</v>
      </c>
      <c r="BG54" s="3">
        <v>43.0941477412877</v>
      </c>
      <c r="BH54" s="3">
        <v>44.5435897399506</v>
      </c>
      <c r="BI54" s="3">
        <v>40.5737392261402</v>
      </c>
      <c r="BJ54" s="3">
        <v>39.4391371901208</v>
      </c>
      <c r="BK54" s="3">
        <v>44.4469338729003</v>
      </c>
      <c r="BL54" s="3">
        <v>41.0339335899393</v>
      </c>
      <c r="BM54" s="3">
        <v>39.343053605456</v>
      </c>
      <c r="BN54" s="3">
        <v>39.1537284494434</v>
      </c>
      <c r="BO54" s="3">
        <v>37.3676337487294</v>
      </c>
      <c r="BP54" s="3">
        <v>39.2844457493767</v>
      </c>
      <c r="BQ54" s="3">
        <v>36.9519191084282</v>
      </c>
      <c r="BR54" s="3">
        <v>39.8281448478684</v>
      </c>
      <c r="BS54" s="3">
        <v>41.3094230926019</v>
      </c>
      <c r="BT54" s="3">
        <v>46.2875357743128</v>
      </c>
      <c r="BU54" s="3">
        <v>45.2469782142869</v>
      </c>
      <c r="BV54" s="3">
        <v>45.124409014419</v>
      </c>
      <c r="BW54" s="3">
        <v>49.1624936392967</v>
      </c>
      <c r="BX54" s="3">
        <v>40.684218036281</v>
      </c>
      <c r="BY54" s="3">
        <v>43.2269051420764</v>
      </c>
      <c r="BZ54" s="3">
        <v>44.2518816740083</v>
      </c>
      <c r="CA54" s="3">
        <v>47.3430585476812</v>
      </c>
      <c r="CB54" s="3">
        <v>46.9118232132805</v>
      </c>
      <c r="CC54" s="3">
        <v>46.2844239544538</v>
      </c>
      <c r="CD54" s="3">
        <v>42.2862293161134</v>
      </c>
      <c r="CE54" s="3">
        <v>42.2971540860121</v>
      </c>
      <c r="CF54" s="3">
        <v>47.6637470932689</v>
      </c>
      <c r="CG54" s="3">
        <v>48.601915077002</v>
      </c>
      <c r="CH54" s="3">
        <v>49.4140895039688</v>
      </c>
      <c r="CI54" s="3">
        <v>47.5003048216747</v>
      </c>
      <c r="CJ54" s="3">
        <v>51.2540308500622</v>
      </c>
      <c r="CK54" s="3">
        <v>54.8381005309115</v>
      </c>
      <c r="CL54" s="3">
        <v>51.7547394901294</v>
      </c>
      <c r="CM54" s="3">
        <v>51.9358817770399</v>
      </c>
      <c r="CN54" s="3">
        <v>52.8308036154382</v>
      </c>
      <c r="CO54" s="3">
        <v>48.0888771187074</v>
      </c>
      <c r="CP54" s="3">
        <v>47.7139908438238</v>
      </c>
      <c r="CQ54" s="3">
        <v>44.8596854712259</v>
      </c>
      <c r="CR54" s="3">
        <v>45.346283502478</v>
      </c>
      <c r="CS54" s="3">
        <v>45.3923391121379</v>
      </c>
      <c r="CT54" s="3">
        <v>48.2944598713791</v>
      </c>
      <c r="CU54" s="3">
        <v>49.3065755485141</v>
      </c>
      <c r="CV54" s="3">
        <v>51.3111043290582</v>
      </c>
      <c r="CW54" s="3">
        <v>56.9262451807666</v>
      </c>
      <c r="CX54" s="3">
        <v>53.3871268556322</v>
      </c>
      <c r="CY54" s="3">
        <v>49.7343802704842</v>
      </c>
      <c r="CZ54" s="3">
        <v>52.0416908122539</v>
      </c>
      <c r="DA54" s="3">
        <v>62.365402173296</v>
      </c>
      <c r="DB54" s="3">
        <v>64.6985979072931</v>
      </c>
      <c r="DC54" s="3">
        <v>67.6354228727537</v>
      </c>
      <c r="DD54" s="3">
        <v>74.0086728751042</v>
      </c>
      <c r="DE54" s="3">
        <v>75.6100198811582</v>
      </c>
      <c r="DF54" s="3">
        <v>73.5990649957473</v>
      </c>
      <c r="DG54" s="3">
        <v>75.0100810495904</v>
      </c>
      <c r="DH54" s="3">
        <v>69.3609945206002</v>
      </c>
      <c r="DI54" s="3">
        <v>77.0056092524242</v>
      </c>
      <c r="DJ54" s="3">
        <v>81.1668833993056</v>
      </c>
      <c r="DK54" s="3">
        <v>85.8226780705382</v>
      </c>
      <c r="DL54" s="3">
        <v>90.667730663906</v>
      </c>
      <c r="DM54" s="3">
        <v>87.2561448762314</v>
      </c>
      <c r="DN54" s="3">
        <v>85.7261271186984</v>
      </c>
      <c r="DO54" s="3">
        <v>89.1824495733525</v>
      </c>
      <c r="DP54" s="3">
        <v>100.407309245676</v>
      </c>
      <c r="DQ54" s="3">
        <v>101.419511012913</v>
      </c>
      <c r="DR54" s="3">
        <v>103.406779363034</v>
      </c>
      <c r="DS54" s="3">
        <v>104.039584107353</v>
      </c>
      <c r="DT54" s="3">
        <v>110.387135263487</v>
      </c>
      <c r="DU54" s="3">
        <v>105.416291920288</v>
      </c>
      <c r="DV54" s="3">
        <v>96.7889246405907</v>
      </c>
      <c r="DW54" s="3">
        <v>99.2336379921843</v>
      </c>
      <c r="DX54" s="3">
        <v>95.5854943971614</v>
      </c>
      <c r="DY54" s="3">
        <v>104.994334492195</v>
      </c>
      <c r="DZ54" s="3">
        <v>110.911125476853</v>
      </c>
      <c r="EA54" s="3">
        <v>111.096343788768</v>
      </c>
      <c r="EB54" s="3">
        <v>119.369847854059</v>
      </c>
      <c r="EC54" s="3">
        <v>119.003197333307</v>
      </c>
      <c r="ED54" s="3">
        <v>124.739444308811</v>
      </c>
    </row>
    <row r="55">
      <c r="A55" s="3" t="s">
        <v>54</v>
      </c>
      <c r="B55" s="3">
        <v>67.4481803701804</v>
      </c>
      <c r="C55" s="3">
        <v>71.4036677724655</v>
      </c>
      <c r="D55" s="3">
        <v>72.6282527961426</v>
      </c>
      <c r="E55" s="3">
        <v>77.2019226970449</v>
      </c>
      <c r="F55" s="3">
        <v>78.6257286089534</v>
      </c>
      <c r="G55" s="3">
        <v>80.7063145459692</v>
      </c>
      <c r="H55" s="3">
        <v>81.7548277219977</v>
      </c>
      <c r="I55" s="3">
        <v>79.8062832098396</v>
      </c>
      <c r="J55" s="3">
        <v>79.0062552137903</v>
      </c>
      <c r="K55" s="3">
        <v>73.3263739895025</v>
      </c>
      <c r="L55" s="3">
        <v>78.0705132610353</v>
      </c>
      <c r="M55" s="3">
        <v>71.9298941995302</v>
      </c>
      <c r="N55" s="3">
        <v>65.4470970296054</v>
      </c>
      <c r="O55" s="3">
        <v>64.3824916131706</v>
      </c>
      <c r="P55" s="3">
        <v>61.9732000610115</v>
      </c>
      <c r="Q55" s="3">
        <v>64.3802630107617</v>
      </c>
      <c r="R55" s="3">
        <v>68.0980845476804</v>
      </c>
      <c r="S55" s="3">
        <v>67.3990960534349</v>
      </c>
      <c r="T55" s="3">
        <v>63.3309903799211</v>
      </c>
      <c r="U55" s="3">
        <v>60.1011081446102</v>
      </c>
      <c r="V55" s="3">
        <v>55.9217685566949</v>
      </c>
      <c r="W55" s="3">
        <v>55.0487531934572</v>
      </c>
      <c r="X55" s="3">
        <v>56.7758124391613</v>
      </c>
      <c r="Y55" s="3">
        <v>53.7187903741419</v>
      </c>
      <c r="Z55" s="3">
        <v>49.2597622187235</v>
      </c>
      <c r="AA55" s="3">
        <v>51.864418593274</v>
      </c>
      <c r="AB55" s="3">
        <v>58.8911661415099</v>
      </c>
      <c r="AC55" s="3">
        <v>62.1973380781419</v>
      </c>
      <c r="AD55" s="3">
        <v>58.441561364771</v>
      </c>
      <c r="AE55" s="3">
        <v>60.8543070610683</v>
      </c>
      <c r="AF55" s="3">
        <v>64.3860755578664</v>
      </c>
      <c r="AG55" s="3">
        <v>67.8112883159173</v>
      </c>
      <c r="AH55" s="3">
        <v>67.6427751153682</v>
      </c>
      <c r="AI55" s="3">
        <v>71.2113015900483</v>
      </c>
      <c r="AJ55" s="3">
        <v>74.6615117794187</v>
      </c>
      <c r="AK55" s="3">
        <v>77.990084882518</v>
      </c>
      <c r="AL55" s="3">
        <v>78.4836614131561</v>
      </c>
      <c r="AM55" s="3">
        <v>79.8978745017451</v>
      </c>
      <c r="AN55" s="3">
        <v>77.6525189373018</v>
      </c>
      <c r="AO55" s="3">
        <v>80.579868999196</v>
      </c>
      <c r="AP55" s="3">
        <v>85.4802871075279</v>
      </c>
      <c r="AQ55" s="3">
        <v>88.3503505950075</v>
      </c>
      <c r="AR55" s="3">
        <v>91.9165994166498</v>
      </c>
      <c r="AS55" s="3">
        <v>96.580021446266</v>
      </c>
      <c r="AT55" s="3">
        <v>102.770641447082</v>
      </c>
      <c r="AU55" s="3">
        <v>110.882925622105</v>
      </c>
      <c r="AV55" s="3">
        <v>116.416131353795</v>
      </c>
      <c r="AW55" s="3">
        <v>126.080501033185</v>
      </c>
      <c r="AX55" s="3">
        <v>141.386396934361</v>
      </c>
      <c r="AY55" s="3">
        <v>133.396528058955</v>
      </c>
      <c r="AZ55" s="3">
        <v>129.301022300323</v>
      </c>
      <c r="BA55" s="3">
        <v>126.946859455916</v>
      </c>
      <c r="BB55" s="3">
        <v>130.699770906898</v>
      </c>
      <c r="BC55" s="3">
        <v>126.561386108094</v>
      </c>
      <c r="BD55" s="3">
        <v>119.412086341128</v>
      </c>
      <c r="BE55" s="3">
        <v>119.611534496736</v>
      </c>
      <c r="BF55" s="3">
        <v>127.170699530694</v>
      </c>
      <c r="BG55" s="3">
        <v>118.695275672467</v>
      </c>
      <c r="BH55" s="3">
        <v>110.366059726396</v>
      </c>
      <c r="BI55" s="3">
        <v>109.000156139448</v>
      </c>
      <c r="BJ55" s="3">
        <v>113.361880953276</v>
      </c>
      <c r="BK55" s="3">
        <v>117.295639842094</v>
      </c>
      <c r="BL55" s="3">
        <v>116.837204683595</v>
      </c>
      <c r="BM55" s="3">
        <v>122.52895132959</v>
      </c>
      <c r="BN55" s="3">
        <v>112.234394977013</v>
      </c>
      <c r="BO55" s="3">
        <v>113.24641744592</v>
      </c>
      <c r="BP55" s="3">
        <v>119.190061811046</v>
      </c>
      <c r="BQ55" s="3">
        <v>105.078007161013</v>
      </c>
      <c r="BR55" s="3">
        <v>112.952522959206</v>
      </c>
      <c r="BS55" s="3">
        <v>114.928043611754</v>
      </c>
      <c r="BT55" s="3">
        <v>129.483709273349</v>
      </c>
      <c r="BU55" s="3">
        <v>129.672223292966</v>
      </c>
      <c r="BV55" s="3">
        <v>128.855908850998</v>
      </c>
      <c r="BW55" s="3">
        <v>120.461949769573</v>
      </c>
      <c r="BX55" s="3">
        <v>95.9536184241533</v>
      </c>
      <c r="BY55" s="3">
        <v>104.778925696151</v>
      </c>
      <c r="BZ55" s="3">
        <v>101.61185243846</v>
      </c>
      <c r="CA55" s="3">
        <v>115.239083945881</v>
      </c>
      <c r="CB55" s="3">
        <v>121.788809903554</v>
      </c>
      <c r="CC55" s="3">
        <v>126.954682545187</v>
      </c>
      <c r="CD55" s="3">
        <v>135.958167724829</v>
      </c>
      <c r="CE55" s="3">
        <v>146.277513500378</v>
      </c>
      <c r="CF55" s="3">
        <v>156.412534695384</v>
      </c>
      <c r="CG55" s="3">
        <v>164.248259200762</v>
      </c>
      <c r="CH55" s="3">
        <v>175.595639140098</v>
      </c>
      <c r="CI55" s="3">
        <v>187.111405766723</v>
      </c>
      <c r="CJ55" s="3">
        <v>206.815079551369</v>
      </c>
      <c r="CK55" s="3">
        <v>213.939186901</v>
      </c>
      <c r="CL55" s="3">
        <v>221.301485123898</v>
      </c>
      <c r="CM55" s="3">
        <v>208.985195607949</v>
      </c>
      <c r="CN55" s="3">
        <v>197.271193435348</v>
      </c>
      <c r="CO55" s="3">
        <v>197.406178514043</v>
      </c>
      <c r="CP55" s="3">
        <v>188.448618429202</v>
      </c>
      <c r="CQ55" s="3">
        <v>184.324806376282</v>
      </c>
      <c r="CR55" s="3">
        <v>192.461367778279</v>
      </c>
      <c r="CS55" s="3">
        <v>189.927216816672</v>
      </c>
      <c r="CT55" s="3">
        <v>204.640949719427</v>
      </c>
      <c r="CU55" s="3">
        <v>186.213827462117</v>
      </c>
      <c r="CV55" s="3">
        <v>200.535930371208</v>
      </c>
      <c r="CW55" s="3">
        <v>207.701300067926</v>
      </c>
      <c r="CX55" s="3">
        <v>198.658025138975</v>
      </c>
      <c r="CY55" s="3">
        <v>193.392801935341</v>
      </c>
      <c r="CZ55" s="3">
        <v>169.778286082215</v>
      </c>
      <c r="DA55" s="3">
        <v>182.774783770813</v>
      </c>
      <c r="DB55" s="3">
        <v>169.026889252474</v>
      </c>
      <c r="DC55" s="3">
        <v>178.423487441657</v>
      </c>
      <c r="DD55" s="3">
        <v>221.315733042835</v>
      </c>
      <c r="DE55" s="3">
        <v>225.844778086684</v>
      </c>
      <c r="DF55" s="3">
        <v>242.669471886724</v>
      </c>
      <c r="DG55" s="3">
        <v>236.623194517947</v>
      </c>
      <c r="DH55" s="3">
        <v>222.272970166546</v>
      </c>
      <c r="DI55" s="3">
        <v>212.855239090976</v>
      </c>
      <c r="DJ55" s="3">
        <v>206.46290916381</v>
      </c>
      <c r="DK55" s="3">
        <v>229.178456901128</v>
      </c>
      <c r="DL55" s="3">
        <v>248.216787241983</v>
      </c>
      <c r="DM55" s="3">
        <v>271.869747726103</v>
      </c>
      <c r="DN55" s="3">
        <v>271.706401047633</v>
      </c>
      <c r="DO55" s="3">
        <v>253.20725217731</v>
      </c>
      <c r="DP55" s="3">
        <v>238.916947592307</v>
      </c>
      <c r="DQ55" s="3">
        <v>270.337164486544</v>
      </c>
      <c r="DR55" s="3">
        <v>286.145429076591</v>
      </c>
      <c r="DS55" s="3">
        <v>315.965273272248</v>
      </c>
      <c r="DT55" s="3">
        <v>341.962237732776</v>
      </c>
      <c r="DU55" s="3">
        <v>356.864486552464</v>
      </c>
      <c r="DV55" s="3">
        <v>344.693023247753</v>
      </c>
      <c r="DW55" s="3">
        <v>324.221454790084</v>
      </c>
      <c r="DX55" s="3">
        <v>337.105730704523</v>
      </c>
      <c r="DY55" s="3">
        <v>337.308223318075</v>
      </c>
      <c r="DZ55" s="3">
        <v>354.156562266605</v>
      </c>
      <c r="EA55" s="3">
        <v>388.401748694491</v>
      </c>
      <c r="EB55" s="3">
        <v>391.561526516881</v>
      </c>
      <c r="EC55" s="3">
        <v>378.886001022462</v>
      </c>
      <c r="ED55" s="3">
        <v>378.067314661049</v>
      </c>
    </row>
    <row r="56">
      <c r="A56" s="3" t="s">
        <v>55</v>
      </c>
      <c r="B56" s="3">
        <v>77.6865708506675</v>
      </c>
      <c r="C56" s="3">
        <v>76.5713743195537</v>
      </c>
      <c r="D56" s="3">
        <v>78.5671930332868</v>
      </c>
      <c r="E56" s="3">
        <v>80.7105339591652</v>
      </c>
      <c r="F56" s="3">
        <v>82.7818239479216</v>
      </c>
      <c r="G56" s="3">
        <v>83.9906040655112</v>
      </c>
      <c r="H56" s="3">
        <v>84.0283667967003</v>
      </c>
      <c r="I56" s="3">
        <v>83.4441460266675</v>
      </c>
      <c r="J56" s="3">
        <v>85.9391288921155</v>
      </c>
      <c r="K56" s="3">
        <v>86.3053392838926</v>
      </c>
      <c r="L56" s="3">
        <v>90.9604692043673</v>
      </c>
      <c r="M56" s="3">
        <v>94.1131366869112</v>
      </c>
      <c r="N56" s="3">
        <v>91.8211728632708</v>
      </c>
      <c r="O56" s="3">
        <v>92.5944444333801</v>
      </c>
      <c r="P56" s="3">
        <v>92.4340125594255</v>
      </c>
      <c r="Q56" s="3">
        <v>91.0197505552716</v>
      </c>
      <c r="R56" s="3">
        <v>89.0366827672916</v>
      </c>
      <c r="S56" s="3">
        <v>86.8566022233346</v>
      </c>
      <c r="T56" s="3">
        <v>87.3883465178078</v>
      </c>
      <c r="U56" s="3">
        <v>89.2253528177548</v>
      </c>
      <c r="V56" s="3">
        <v>84.135275530101</v>
      </c>
      <c r="W56" s="3">
        <v>91.2000853041127</v>
      </c>
      <c r="X56" s="3">
        <v>95.3370983094287</v>
      </c>
      <c r="Y56" s="3">
        <v>97.1839815788925</v>
      </c>
      <c r="Z56" s="3">
        <v>93.2508248955646</v>
      </c>
      <c r="AA56" s="3">
        <v>95.9763734052144</v>
      </c>
      <c r="AB56" s="3">
        <v>100.109815591318</v>
      </c>
      <c r="AC56" s="3">
        <v>101.136927044028</v>
      </c>
      <c r="AD56" s="3">
        <v>104.83161052895</v>
      </c>
      <c r="AE56" s="3">
        <v>106.469653550824</v>
      </c>
      <c r="AF56" s="3">
        <v>109.602138523846</v>
      </c>
      <c r="AG56" s="3">
        <v>107.348170331356</v>
      </c>
      <c r="AH56" s="3">
        <v>107.107632898229</v>
      </c>
      <c r="AI56" s="3">
        <v>106.654220019803</v>
      </c>
      <c r="AJ56" s="3">
        <v>107.805513161858</v>
      </c>
      <c r="AK56" s="3">
        <v>112.915678021571</v>
      </c>
      <c r="AL56" s="3">
        <v>113.0148908663</v>
      </c>
      <c r="AM56" s="3">
        <v>115.149847304464</v>
      </c>
      <c r="AN56" s="3">
        <v>118.206375061781</v>
      </c>
      <c r="AO56" s="3">
        <v>118.653404876896</v>
      </c>
      <c r="AP56" s="3">
        <v>119.794113910662</v>
      </c>
      <c r="AQ56" s="3">
        <v>125.970649500452</v>
      </c>
      <c r="AR56" s="3">
        <v>126.494584397406</v>
      </c>
      <c r="AS56" s="3">
        <v>126.964150771924</v>
      </c>
      <c r="AT56" s="3">
        <v>123.432540854278</v>
      </c>
      <c r="AU56" s="3">
        <v>130.639006477451</v>
      </c>
      <c r="AV56" s="3">
        <v>131.00055566849</v>
      </c>
      <c r="AW56" s="3">
        <v>129.569304620393</v>
      </c>
      <c r="AX56" s="3">
        <v>130.117941695626</v>
      </c>
      <c r="AY56" s="3">
        <v>128.306180539687</v>
      </c>
      <c r="AZ56" s="3">
        <v>123.024091116615</v>
      </c>
      <c r="BA56" s="3">
        <v>119.777795237981</v>
      </c>
      <c r="BB56" s="3">
        <v>117.775105778406</v>
      </c>
      <c r="BC56" s="3">
        <v>114.203706513262</v>
      </c>
      <c r="BD56" s="3">
        <v>117.929047902074</v>
      </c>
      <c r="BE56" s="3">
        <v>120.384286898382</v>
      </c>
      <c r="BF56" s="3">
        <v>121.511525330597</v>
      </c>
      <c r="BG56" s="3">
        <v>114.731024834526</v>
      </c>
      <c r="BH56" s="3">
        <v>116.535246071822</v>
      </c>
      <c r="BI56" s="3">
        <v>114.416091216797</v>
      </c>
      <c r="BJ56" s="3">
        <v>116.943620235746</v>
      </c>
      <c r="BK56" s="3">
        <v>119.171418049392</v>
      </c>
      <c r="BL56" s="3">
        <v>121.590783572098</v>
      </c>
      <c r="BM56" s="3">
        <v>125.543315837627</v>
      </c>
      <c r="BN56" s="3">
        <v>130.575104163041</v>
      </c>
      <c r="BO56" s="3">
        <v>134.297184388266</v>
      </c>
      <c r="BP56" s="3">
        <v>135.93695868086</v>
      </c>
      <c r="BQ56" s="3">
        <v>140.239006476131</v>
      </c>
      <c r="BR56" s="3">
        <v>144.704351801222</v>
      </c>
      <c r="BS56" s="3">
        <v>140.359507548688</v>
      </c>
      <c r="BT56" s="3">
        <v>137.749864179567</v>
      </c>
      <c r="BU56" s="3">
        <v>139.946939869741</v>
      </c>
      <c r="BV56" s="3">
        <v>139.635650719838</v>
      </c>
      <c r="BW56" s="3">
        <v>146.74876605248</v>
      </c>
      <c r="BX56" s="3">
        <v>109.707434056024</v>
      </c>
      <c r="BY56" s="3">
        <v>102.874499467385</v>
      </c>
      <c r="BZ56" s="3">
        <v>97.8991795738367</v>
      </c>
      <c r="CA56" s="3">
        <v>118.99192125608</v>
      </c>
      <c r="CB56" s="3">
        <v>121.362506384247</v>
      </c>
      <c r="CC56" s="3">
        <v>117.649688862116</v>
      </c>
      <c r="CD56" s="3">
        <v>110.742823281875</v>
      </c>
      <c r="CE56" s="3">
        <v>113.952381746142</v>
      </c>
      <c r="CF56" s="3">
        <v>136.374950967989</v>
      </c>
      <c r="CG56" s="3">
        <v>142.746421068948</v>
      </c>
      <c r="CH56" s="3">
        <v>143.66111194276</v>
      </c>
      <c r="CI56" s="3">
        <v>152.743143979838</v>
      </c>
      <c r="CJ56" s="3">
        <v>156.327010670778</v>
      </c>
      <c r="CK56" s="3">
        <v>153.86851082193</v>
      </c>
      <c r="CL56" s="3">
        <v>159.421116742327</v>
      </c>
      <c r="CM56" s="3">
        <v>155.836970962381</v>
      </c>
      <c r="CN56" s="3">
        <v>155.993590032098</v>
      </c>
      <c r="CO56" s="3">
        <v>171.08819047439</v>
      </c>
      <c r="CP56" s="3">
        <v>170.841822522584</v>
      </c>
      <c r="CQ56" s="3">
        <v>174.229459780623</v>
      </c>
      <c r="CR56" s="3">
        <v>181.633808296839</v>
      </c>
      <c r="CS56" s="3">
        <v>180.390542092086</v>
      </c>
      <c r="CT56" s="3">
        <v>186.861568460582</v>
      </c>
      <c r="CU56" s="3">
        <v>195.132306778255</v>
      </c>
      <c r="CV56" s="3">
        <v>199.493070003898</v>
      </c>
      <c r="CW56" s="3">
        <v>203.085247115147</v>
      </c>
      <c r="CX56" s="3">
        <v>198.973544587464</v>
      </c>
      <c r="CY56" s="3">
        <v>191.52601555793</v>
      </c>
      <c r="CZ56" s="3">
        <v>181.732754557316</v>
      </c>
      <c r="DA56" s="3">
        <v>185.574473485156</v>
      </c>
      <c r="DB56" s="3">
        <v>181.287267919895</v>
      </c>
      <c r="DC56" s="3">
        <v>188.377113497078</v>
      </c>
      <c r="DD56" s="3">
        <v>204.447315752217</v>
      </c>
      <c r="DE56" s="3">
        <v>210.571613585357</v>
      </c>
      <c r="DF56" s="3">
        <v>218.225967213088</v>
      </c>
      <c r="DG56" s="3">
        <v>205.817953054864</v>
      </c>
      <c r="DH56" s="3">
        <v>190.625109925196</v>
      </c>
      <c r="DI56" s="3">
        <v>193.943952101577</v>
      </c>
      <c r="DJ56" s="3">
        <v>192.867558933138</v>
      </c>
      <c r="DK56" s="3">
        <v>186.786464952143</v>
      </c>
      <c r="DL56" s="3">
        <v>191.627852839754</v>
      </c>
      <c r="DM56" s="3">
        <v>197.323773728108</v>
      </c>
      <c r="DN56" s="3">
        <v>205.366444819537</v>
      </c>
      <c r="DO56" s="3">
        <v>207.244410235447</v>
      </c>
      <c r="DP56" s="3">
        <v>218.429597249364</v>
      </c>
      <c r="DQ56" s="3">
        <v>220.140924184132</v>
      </c>
      <c r="DR56" s="3">
        <v>230.152685188057</v>
      </c>
      <c r="DS56" s="3">
        <v>246.647832420645</v>
      </c>
      <c r="DT56" s="3">
        <v>251.759681809219</v>
      </c>
      <c r="DU56" s="3">
        <v>246.632595810543</v>
      </c>
      <c r="DV56" s="3">
        <v>256.529267571488</v>
      </c>
      <c r="DW56" s="3">
        <v>261.568930934689</v>
      </c>
      <c r="DX56" s="3">
        <v>259.554702765646</v>
      </c>
      <c r="DY56" s="3">
        <v>271.106108462131</v>
      </c>
      <c r="DZ56" s="3">
        <v>288.210851555344</v>
      </c>
      <c r="EA56" s="3">
        <v>288.962162661401</v>
      </c>
      <c r="EB56" s="3">
        <v>282.885093932208</v>
      </c>
      <c r="EC56" s="3">
        <v>277.840116184519</v>
      </c>
      <c r="ED56" s="3">
        <v>268.782222323948</v>
      </c>
    </row>
    <row r="57">
      <c r="A57" s="3" t="s">
        <v>56</v>
      </c>
      <c r="B57" s="3">
        <v>26.3604762213571</v>
      </c>
      <c r="C57" s="3">
        <v>26.9397368180124</v>
      </c>
      <c r="D57" s="3">
        <v>27.5473810377575</v>
      </c>
      <c r="E57" s="3">
        <v>26.8716664541335</v>
      </c>
      <c r="F57" s="3">
        <v>28.957142829895</v>
      </c>
      <c r="G57" s="3">
        <v>30.7649999346052</v>
      </c>
      <c r="H57" s="3">
        <v>32.6568182164972</v>
      </c>
      <c r="I57" s="3">
        <v>31.1545238494873</v>
      </c>
      <c r="J57" s="3">
        <v>30.4747619174776</v>
      </c>
      <c r="K57" s="3">
        <v>29.6493477199389</v>
      </c>
      <c r="L57" s="3">
        <v>32.7065788068269</v>
      </c>
      <c r="M57" s="3">
        <v>33.7813637473367</v>
      </c>
      <c r="N57" s="3">
        <v>33.589750289917</v>
      </c>
      <c r="O57" s="3">
        <v>34.3852629410593</v>
      </c>
      <c r="P57" s="3">
        <v>35.290454604409</v>
      </c>
      <c r="Q57" s="3">
        <v>38.5471432095482</v>
      </c>
      <c r="R57" s="3">
        <v>38.1482500076294</v>
      </c>
      <c r="S57" s="3">
        <v>37.3009089556607</v>
      </c>
      <c r="T57" s="3">
        <v>37.8088636398315</v>
      </c>
      <c r="U57" s="3">
        <v>36.1283334096273</v>
      </c>
      <c r="V57" s="3">
        <v>32.4859522864932</v>
      </c>
      <c r="W57" s="3">
        <v>34.0663634213534</v>
      </c>
      <c r="X57" s="3">
        <v>36.3517501831055</v>
      </c>
      <c r="Y57" s="3">
        <v>35.412727355957</v>
      </c>
      <c r="Z57" s="3">
        <v>29.7799999337447</v>
      </c>
      <c r="AA57" s="3">
        <v>25.3042500972748</v>
      </c>
      <c r="AB57" s="3">
        <v>27.6945455724543</v>
      </c>
      <c r="AC57" s="3">
        <v>29.750714302063</v>
      </c>
      <c r="AD57" s="3">
        <v>29.0883333115351</v>
      </c>
      <c r="AE57" s="3">
        <v>28.9097726995295</v>
      </c>
      <c r="AF57" s="3">
        <v>27.4017502307892</v>
      </c>
      <c r="AG57" s="3">
        <v>29.3347826004028</v>
      </c>
      <c r="AH57" s="3">
        <v>28.7395238876343</v>
      </c>
      <c r="AI57" s="3">
        <v>27.2497618538993</v>
      </c>
      <c r="AJ57" s="3">
        <v>27.9092857724144</v>
      </c>
      <c r="AK57" s="3">
        <v>31.632619085766</v>
      </c>
      <c r="AL57" s="3">
        <v>30.9137500762939</v>
      </c>
      <c r="AM57" s="3">
        <v>33.6039476394653</v>
      </c>
      <c r="AN57" s="3">
        <v>35.4941305906876</v>
      </c>
      <c r="AO57" s="3">
        <v>33.7694735276072</v>
      </c>
      <c r="AP57" s="3">
        <v>34.9711364399303</v>
      </c>
      <c r="AQ57" s="3">
        <v>35.4988638270985</v>
      </c>
      <c r="AR57" s="3">
        <v>37.3372500419617</v>
      </c>
      <c r="AS57" s="3">
        <v>36.1854348389999</v>
      </c>
      <c r="AT57" s="3">
        <v>36.9402502059937</v>
      </c>
      <c r="AU57" s="3">
        <v>39.2331818667325</v>
      </c>
      <c r="AV57" s="3">
        <v>41.7564288548061</v>
      </c>
      <c r="AW57" s="3">
        <v>43.5150002479553</v>
      </c>
      <c r="AX57" s="3">
        <v>45.1023808433896</v>
      </c>
      <c r="AY57" s="3">
        <v>44.3634210887708</v>
      </c>
      <c r="AZ57" s="3">
        <v>46.9235715411958</v>
      </c>
      <c r="BA57" s="3">
        <v>47.0252381279355</v>
      </c>
      <c r="BB57" s="3">
        <v>46.946590683677</v>
      </c>
      <c r="BC57" s="3">
        <v>47.9685714358375</v>
      </c>
      <c r="BD57" s="3">
        <v>49.0349998474121</v>
      </c>
      <c r="BE57" s="3">
        <v>48.0204348356828</v>
      </c>
      <c r="BF57" s="3">
        <v>45.9200000762939</v>
      </c>
      <c r="BG57" s="3">
        <v>40.6580432394276</v>
      </c>
      <c r="BH57" s="3">
        <v>42.8576192401704</v>
      </c>
      <c r="BI57" s="3">
        <v>40.7189473603901</v>
      </c>
      <c r="BJ57" s="3">
        <v>42.5747619810559</v>
      </c>
      <c r="BK57" s="3">
        <v>48.5031579670153</v>
      </c>
      <c r="BL57" s="3">
        <v>49.7635713304792</v>
      </c>
      <c r="BM57" s="3">
        <v>51.075238091605</v>
      </c>
      <c r="BN57" s="3">
        <v>48.5215909264304</v>
      </c>
      <c r="BO57" s="3">
        <v>49.5467499732971</v>
      </c>
      <c r="BP57" s="3">
        <v>52.5154545523904</v>
      </c>
      <c r="BQ57" s="3">
        <v>51.7056818008423</v>
      </c>
      <c r="BR57" s="3">
        <v>53.6782502174377</v>
      </c>
      <c r="BS57" s="3">
        <v>51.8071740191916</v>
      </c>
      <c r="BT57" s="3">
        <v>55.4452499389648</v>
      </c>
      <c r="BU57" s="3">
        <v>59.0757141113281</v>
      </c>
      <c r="BV57" s="3">
        <v>60.8085714975993</v>
      </c>
      <c r="BW57" s="3">
        <v>62.0326317235043</v>
      </c>
      <c r="BX57" s="3">
        <v>44.0881818424572</v>
      </c>
      <c r="BY57" s="3">
        <v>41.4338094620478</v>
      </c>
      <c r="BZ57" s="3">
        <v>40.0332500457764</v>
      </c>
      <c r="CA57" s="3">
        <v>47.6184093301946</v>
      </c>
      <c r="CB57" s="3">
        <v>44.11409109289</v>
      </c>
      <c r="CC57" s="3">
        <v>45.1859523228236</v>
      </c>
      <c r="CD57" s="3">
        <v>47.7019048418318</v>
      </c>
      <c r="CE57" s="3">
        <v>48.1234094446356</v>
      </c>
      <c r="CF57" s="3">
        <v>57.2634998321533</v>
      </c>
      <c r="CG57" s="3">
        <v>64.0781816135753</v>
      </c>
      <c r="CH57" s="3">
        <v>62.7600001284951</v>
      </c>
      <c r="CI57" s="3">
        <v>70.1734205547132</v>
      </c>
      <c r="CJ57" s="3">
        <v>77.4936964615532</v>
      </c>
      <c r="CK57" s="3">
        <v>81.4697625296456</v>
      </c>
      <c r="CL57" s="3">
        <v>86.4732498168945</v>
      </c>
      <c r="CM57" s="3">
        <v>88.0440913113681</v>
      </c>
      <c r="CN57" s="3">
        <v>86.5271430242629</v>
      </c>
      <c r="CO57" s="3">
        <v>94.9870451146906</v>
      </c>
      <c r="CP57" s="3">
        <v>97.0130951291039</v>
      </c>
      <c r="CQ57" s="3">
        <v>100.981190817697</v>
      </c>
      <c r="CR57" s="3">
        <v>102.90428561256</v>
      </c>
      <c r="CS57" s="3">
        <v>103.458181381226</v>
      </c>
      <c r="CT57" s="3">
        <v>102.752000045776</v>
      </c>
      <c r="CU57" s="3">
        <v>100.461578971461</v>
      </c>
      <c r="CV57" s="3">
        <v>90.6947815936544</v>
      </c>
      <c r="CW57" s="3">
        <v>86.7784997940063</v>
      </c>
      <c r="CX57" s="3">
        <v>80.8504762195405</v>
      </c>
      <c r="CY57" s="3">
        <v>74.4680951436361</v>
      </c>
      <c r="CZ57" s="3">
        <v>78.5824998855591</v>
      </c>
      <c r="DA57" s="3">
        <v>83.5706518422002</v>
      </c>
      <c r="DB57" s="3">
        <v>75.1769051324754</v>
      </c>
      <c r="DC57" s="3">
        <v>70.0857142493838</v>
      </c>
      <c r="DD57" s="3">
        <v>74.3435712541853</v>
      </c>
      <c r="DE57" s="3">
        <v>76.9578574044364</v>
      </c>
      <c r="DF57" s="3">
        <v>82.9394998550415</v>
      </c>
      <c r="DG57" s="3">
        <v>86.7534211811266</v>
      </c>
      <c r="DH57" s="3">
        <v>76.3617391171663</v>
      </c>
      <c r="DI57" s="3">
        <v>71.5421054237767</v>
      </c>
      <c r="DJ57" s="3">
        <v>74.9293179945512</v>
      </c>
      <c r="DK57" s="3">
        <v>77.6992857796805</v>
      </c>
      <c r="DL57" s="3">
        <v>85.4252500534058</v>
      </c>
      <c r="DM57" s="3">
        <v>83.4936956322712</v>
      </c>
      <c r="DN57" s="3">
        <v>79.8267498016358</v>
      </c>
      <c r="DO57" s="3">
        <v>70.1327271894975</v>
      </c>
      <c r="DP57" s="3">
        <v>76.2730952671596</v>
      </c>
      <c r="DQ57" s="3">
        <v>87.3662498474121</v>
      </c>
      <c r="DR57" s="3">
        <v>86.7804763430641</v>
      </c>
      <c r="DS57" s="3">
        <v>88.3820001602173</v>
      </c>
      <c r="DT57" s="3">
        <v>94.2817502975464</v>
      </c>
      <c r="DU57" s="3">
        <v>90.077954378995</v>
      </c>
      <c r="DV57" s="3">
        <v>88.3379547812722</v>
      </c>
      <c r="DW57" s="3">
        <v>87.8689466777601</v>
      </c>
      <c r="DX57" s="3">
        <v>96.8631820678711</v>
      </c>
      <c r="DY57" s="3">
        <v>111.65227283131</v>
      </c>
      <c r="DZ57" s="3">
        <v>119.05175037384</v>
      </c>
      <c r="EA57" s="3">
        <v>124.963695691979</v>
      </c>
      <c r="EB57" s="3">
        <v>134.173499298096</v>
      </c>
      <c r="EC57" s="3">
        <v>134.418333871024</v>
      </c>
      <c r="ED57" s="3">
        <v>134.233612060547</v>
      </c>
    </row>
    <row r="58">
      <c r="A58" s="3" t="s">
        <v>57</v>
      </c>
      <c r="B58" s="3">
        <v>47.0332566673679</v>
      </c>
      <c r="C58" s="3">
        <v>47.5714942713863</v>
      </c>
      <c r="D58" s="3">
        <v>48.651322624382</v>
      </c>
      <c r="E58" s="3">
        <v>48.2789324818175</v>
      </c>
      <c r="F58" s="3">
        <v>49.9250564104842</v>
      </c>
      <c r="G58" s="3">
        <v>48.8648515895841</v>
      </c>
      <c r="H58" s="3">
        <v>48.9417416959215</v>
      </c>
      <c r="I58" s="3">
        <v>50.9782075477388</v>
      </c>
      <c r="J58" s="3">
        <v>52.4219738062181</v>
      </c>
      <c r="K58" s="3">
        <v>53.8239020475558</v>
      </c>
      <c r="L58" s="3">
        <v>53.093025111729</v>
      </c>
      <c r="M58" s="3">
        <v>51.9313127208221</v>
      </c>
      <c r="N58" s="3">
        <v>55.3496459180881</v>
      </c>
      <c r="O58" s="3">
        <v>58.1222235236684</v>
      </c>
      <c r="P58" s="3">
        <v>57.2365697369053</v>
      </c>
      <c r="Q58" s="3">
        <v>57.4230192986878</v>
      </c>
      <c r="R58" s="3">
        <v>55.6961379029146</v>
      </c>
      <c r="S58" s="3">
        <v>55.7234177080658</v>
      </c>
      <c r="T58" s="3">
        <v>55.4324499251157</v>
      </c>
      <c r="U58" s="3">
        <v>56.6605879525796</v>
      </c>
      <c r="V58" s="3">
        <v>54.0838771471134</v>
      </c>
      <c r="W58" s="3">
        <v>56.8336958887464</v>
      </c>
      <c r="X58" s="3">
        <v>58.9106456728054</v>
      </c>
      <c r="Y58" s="3">
        <v>59.4583987160751</v>
      </c>
      <c r="Z58" s="3">
        <v>57.7010385484256</v>
      </c>
      <c r="AA58" s="3">
        <v>58.9142818402725</v>
      </c>
      <c r="AB58" s="3">
        <v>60.1427312011624</v>
      </c>
      <c r="AC58" s="3">
        <v>61.2229949410468</v>
      </c>
      <c r="AD58" s="3">
        <v>62.885211732015</v>
      </c>
      <c r="AE58" s="3">
        <v>66.8542350767768</v>
      </c>
      <c r="AF58" s="3">
        <v>70.4570759875221</v>
      </c>
      <c r="AG58" s="3">
        <v>67.5032869803374</v>
      </c>
      <c r="AH58" s="3">
        <v>67.1258219618471</v>
      </c>
      <c r="AI58" s="3">
        <v>65.4639092914658</v>
      </c>
      <c r="AJ58" s="3">
        <v>61.2560138872878</v>
      </c>
      <c r="AK58" s="3">
        <v>61.7643097655824</v>
      </c>
      <c r="AL58" s="3">
        <v>62.6327043115761</v>
      </c>
      <c r="AM58" s="3">
        <v>64.6611931283125</v>
      </c>
      <c r="AN58" s="3">
        <v>66.8400895445348</v>
      </c>
      <c r="AO58" s="3">
        <v>69.5893525981414</v>
      </c>
      <c r="AP58" s="3">
        <v>71.2429002529768</v>
      </c>
      <c r="AQ58" s="3">
        <v>74.639002345913</v>
      </c>
      <c r="AR58" s="3">
        <v>73.1246268117081</v>
      </c>
      <c r="AS58" s="3">
        <v>76.4298721497317</v>
      </c>
      <c r="AT58" s="3">
        <v>76.9951416769676</v>
      </c>
      <c r="AU58" s="3">
        <v>76.3663744721556</v>
      </c>
      <c r="AV58" s="3">
        <v>82.9995131008447</v>
      </c>
      <c r="AW58" s="3">
        <v>82.2304045530018</v>
      </c>
      <c r="AX58" s="3">
        <v>81.0434290019507</v>
      </c>
      <c r="AY58" s="3">
        <v>81.5265714813512</v>
      </c>
      <c r="AZ58" s="3">
        <v>82.481062507858</v>
      </c>
      <c r="BA58" s="3">
        <v>80.05538875248</v>
      </c>
      <c r="BB58" s="3">
        <v>77.8636520631732</v>
      </c>
      <c r="BC58" s="3">
        <v>78.9722200432231</v>
      </c>
      <c r="BD58" s="3">
        <v>84.291354812096</v>
      </c>
      <c r="BE58" s="3">
        <v>85.9307456699936</v>
      </c>
      <c r="BF58" s="3">
        <v>86.2804978243659</v>
      </c>
      <c r="BG58" s="3">
        <v>83.2580448341673</v>
      </c>
      <c r="BH58" s="3">
        <v>85.6608134443891</v>
      </c>
      <c r="BI58" s="3">
        <v>87.1141008961518</v>
      </c>
      <c r="BJ58" s="3">
        <v>85.4549883253677</v>
      </c>
      <c r="BK58" s="3">
        <v>92.6577966228467</v>
      </c>
      <c r="BL58" s="3">
        <v>97.161356952196</v>
      </c>
      <c r="BM58" s="3">
        <v>99.6174869091574</v>
      </c>
      <c r="BN58" s="3">
        <v>99.2047427322788</v>
      </c>
      <c r="BO58" s="3">
        <v>106.258626744521</v>
      </c>
      <c r="BP58" s="3">
        <v>104.522919368457</v>
      </c>
      <c r="BQ58" s="3">
        <v>112.82719768159</v>
      </c>
      <c r="BR58" s="3">
        <v>113.355167966582</v>
      </c>
      <c r="BS58" s="3">
        <v>111.166899295548</v>
      </c>
      <c r="BT58" s="3">
        <v>107.142332453505</v>
      </c>
      <c r="BU58" s="3">
        <v>110.104209717218</v>
      </c>
      <c r="BV58" s="3">
        <v>117.510442006055</v>
      </c>
      <c r="BW58" s="3">
        <v>127.891559682027</v>
      </c>
      <c r="BX58" s="3">
        <v>116.906993330105</v>
      </c>
      <c r="BY58" s="3">
        <v>128.232960335843</v>
      </c>
      <c r="BZ58" s="3">
        <v>127.987512090668</v>
      </c>
      <c r="CA58" s="3">
        <v>137.823796517135</v>
      </c>
      <c r="CB58" s="3">
        <v>139.612366102473</v>
      </c>
      <c r="CC58" s="3">
        <v>134.609672261559</v>
      </c>
      <c r="CD58" s="3">
        <v>132.886231402838</v>
      </c>
      <c r="CE58" s="3">
        <v>135.587972182018</v>
      </c>
      <c r="CF58" s="3">
        <v>136.414572110326</v>
      </c>
      <c r="CG58" s="3">
        <v>131.691023435497</v>
      </c>
      <c r="CH58" s="3">
        <v>130.518895354872</v>
      </c>
      <c r="CI58" s="3">
        <v>135.820629685235</v>
      </c>
      <c r="CJ58" s="3">
        <v>134.807797730557</v>
      </c>
      <c r="CK58" s="3">
        <v>151.915103105159</v>
      </c>
      <c r="CL58" s="3">
        <v>154.922782121251</v>
      </c>
      <c r="CM58" s="3">
        <v>165.693605801949</v>
      </c>
      <c r="CN58" s="3">
        <v>167.791145172635</v>
      </c>
      <c r="CO58" s="3">
        <v>164.266317849858</v>
      </c>
      <c r="CP58" s="3">
        <v>160.020983816661</v>
      </c>
      <c r="CQ58" s="3">
        <v>148.377460632334</v>
      </c>
      <c r="CR58" s="3">
        <v>155.570538354222</v>
      </c>
      <c r="CS58" s="3">
        <v>168.292675784944</v>
      </c>
      <c r="CT58" s="3">
        <v>160.891451257709</v>
      </c>
      <c r="CU58" s="3">
        <v>147.369824583458</v>
      </c>
      <c r="CV58" s="3">
        <v>151.8979787485</v>
      </c>
      <c r="CW58" s="3">
        <v>167.274440356175</v>
      </c>
      <c r="CX58" s="3">
        <v>156.962342138009</v>
      </c>
      <c r="CY58" s="3">
        <v>150.083862482059</v>
      </c>
      <c r="CZ58" s="3">
        <v>150.900666024543</v>
      </c>
      <c r="DA58" s="3">
        <v>155.869611349132</v>
      </c>
      <c r="DB58" s="3">
        <v>142.73447436373</v>
      </c>
      <c r="DC58" s="3">
        <v>117.271168135396</v>
      </c>
      <c r="DD58" s="3">
        <v>119.311766102383</v>
      </c>
      <c r="DE58" s="3">
        <v>122.28828960354</v>
      </c>
      <c r="DF58" s="3">
        <v>130.123478643627</v>
      </c>
      <c r="DG58" s="3">
        <v>125.272612683601</v>
      </c>
      <c r="DH58" s="3">
        <v>116.348733781392</v>
      </c>
      <c r="DI58" s="3">
        <v>117.233560924577</v>
      </c>
      <c r="DJ58" s="3">
        <v>104.231830686694</v>
      </c>
      <c r="DK58" s="3">
        <v>103.054660949401</v>
      </c>
      <c r="DL58" s="3">
        <v>103.170104145191</v>
      </c>
      <c r="DM58" s="3">
        <v>93.5793264353587</v>
      </c>
      <c r="DN58" s="3">
        <v>88.9565170967324</v>
      </c>
      <c r="DO58" s="3">
        <v>84.2443810533342</v>
      </c>
      <c r="DP58" s="3">
        <v>94.7026634673316</v>
      </c>
      <c r="DQ58" s="3">
        <v>108.3938721046</v>
      </c>
      <c r="DR58" s="3">
        <v>104.554143397717</v>
      </c>
      <c r="DS58" s="3">
        <v>101.320474846569</v>
      </c>
      <c r="DT58" s="3">
        <v>102.317031793158</v>
      </c>
      <c r="DU58" s="3">
        <v>93.2335651138091</v>
      </c>
      <c r="DV58" s="3">
        <v>94.9295876700467</v>
      </c>
      <c r="DW58" s="3">
        <v>95.3783282398014</v>
      </c>
      <c r="DX58" s="3">
        <v>99.5387758281462</v>
      </c>
      <c r="DY58" s="3">
        <v>108.040260228982</v>
      </c>
      <c r="DZ58" s="3">
        <v>114.456019611218</v>
      </c>
      <c r="EA58" s="3">
        <v>109.771591469263</v>
      </c>
      <c r="EB58" s="3">
        <v>103.411329436808</v>
      </c>
      <c r="EC58" s="3">
        <v>95.9346784072486</v>
      </c>
      <c r="ED58" s="3">
        <v>88.6883330874973</v>
      </c>
    </row>
    <row r="59">
      <c r="A59" s="3" t="s">
        <v>58</v>
      </c>
      <c r="B59" s="3">
        <v>33.6080186771766</v>
      </c>
      <c r="C59" s="3">
        <v>33.1729869541331</v>
      </c>
      <c r="D59" s="3">
        <v>32.5136485407346</v>
      </c>
      <c r="E59" s="3">
        <v>31.6202361394747</v>
      </c>
      <c r="F59" s="3">
        <v>32.933616228535</v>
      </c>
      <c r="G59" s="3">
        <v>32.9946740011391</v>
      </c>
      <c r="H59" s="3">
        <v>31.0096696835549</v>
      </c>
      <c r="I59" s="3">
        <v>31.4427651282567</v>
      </c>
      <c r="J59" s="3">
        <v>33.6148109164717</v>
      </c>
      <c r="K59" s="3">
        <v>31.7389234164225</v>
      </c>
      <c r="L59" s="3">
        <v>35.0180258871545</v>
      </c>
      <c r="M59" s="3">
        <v>37.7380613109238</v>
      </c>
      <c r="N59" s="3">
        <v>39.1368972537332</v>
      </c>
      <c r="O59" s="3">
        <v>37.3337624594259</v>
      </c>
      <c r="P59" s="3">
        <v>39.0506778246942</v>
      </c>
      <c r="Q59" s="3">
        <v>40.3765217256682</v>
      </c>
      <c r="R59" s="3">
        <v>39.8160654287305</v>
      </c>
      <c r="S59" s="3">
        <v>41.5727509865822</v>
      </c>
      <c r="T59" s="3">
        <v>44.2150007852274</v>
      </c>
      <c r="U59" s="3">
        <v>44.0935038609803</v>
      </c>
      <c r="V59" s="3">
        <v>43.9237682699503</v>
      </c>
      <c r="W59" s="3">
        <v>44.3517157427392</v>
      </c>
      <c r="X59" s="3">
        <v>45.068832667774</v>
      </c>
      <c r="Y59" s="3">
        <v>45.5887845989713</v>
      </c>
      <c r="Z59" s="3">
        <v>44.5701537493767</v>
      </c>
      <c r="AA59" s="3">
        <v>39.9669057684519</v>
      </c>
      <c r="AB59" s="3">
        <v>42.6150661983377</v>
      </c>
      <c r="AC59" s="3">
        <v>44.5638131199191</v>
      </c>
      <c r="AD59" s="3">
        <v>43.6077399465417</v>
      </c>
      <c r="AE59" s="3">
        <v>41.5737794642478</v>
      </c>
      <c r="AF59" s="3">
        <v>40.3161248845466</v>
      </c>
      <c r="AG59" s="3">
        <v>41.2318923186661</v>
      </c>
      <c r="AH59" s="3">
        <v>41.4790054444583</v>
      </c>
      <c r="AI59" s="3">
        <v>42.2340346378228</v>
      </c>
      <c r="AJ59" s="3">
        <v>45.0308999092662</v>
      </c>
      <c r="AK59" s="3">
        <v>46.8288761921606</v>
      </c>
      <c r="AL59" s="3">
        <v>48.5677224363964</v>
      </c>
      <c r="AM59" s="3">
        <v>50.2011821306663</v>
      </c>
      <c r="AN59" s="3">
        <v>51.9081001152008</v>
      </c>
      <c r="AO59" s="3">
        <v>53.3631617009407</v>
      </c>
      <c r="AP59" s="3">
        <v>56.3084326241917</v>
      </c>
      <c r="AQ59" s="3">
        <v>59.2864584667579</v>
      </c>
      <c r="AR59" s="3">
        <v>60.3701157361426</v>
      </c>
      <c r="AS59" s="3">
        <v>61.9750190248413</v>
      </c>
      <c r="AT59" s="3">
        <v>60.3539264398041</v>
      </c>
      <c r="AU59" s="3">
        <v>60.6759599215992</v>
      </c>
      <c r="AV59" s="3">
        <v>60.4180567734019</v>
      </c>
      <c r="AW59" s="3">
        <v>61.1893523106187</v>
      </c>
      <c r="AX59" s="3">
        <v>63.4807506623716</v>
      </c>
      <c r="AY59" s="3">
        <v>63.5316840176735</v>
      </c>
      <c r="AZ59" s="3">
        <v>61.6113887638518</v>
      </c>
      <c r="BA59" s="3">
        <v>60.0267233816128</v>
      </c>
      <c r="BB59" s="3">
        <v>59.4124022669007</v>
      </c>
      <c r="BC59" s="3">
        <v>57.5713284946443</v>
      </c>
      <c r="BD59" s="3">
        <v>54.1959089929218</v>
      </c>
      <c r="BE59" s="3">
        <v>56.2433527437447</v>
      </c>
      <c r="BF59" s="3">
        <v>60.1390847187075</v>
      </c>
      <c r="BG59" s="3">
        <v>55.0973354790701</v>
      </c>
      <c r="BH59" s="3">
        <v>55.7916995784168</v>
      </c>
      <c r="BI59" s="3">
        <v>51.3008755771947</v>
      </c>
      <c r="BJ59" s="3">
        <v>50.544764998447</v>
      </c>
      <c r="BK59" s="3">
        <v>54.9573076352207</v>
      </c>
      <c r="BL59" s="3">
        <v>53.0562015227789</v>
      </c>
      <c r="BM59" s="3">
        <v>51.0590267858482</v>
      </c>
      <c r="BN59" s="3">
        <v>50.9949665640009</v>
      </c>
      <c r="BO59" s="3">
        <v>48.5030169018447</v>
      </c>
      <c r="BP59" s="3">
        <v>44.8062356077421</v>
      </c>
      <c r="BQ59" s="3">
        <v>43.6889988392728</v>
      </c>
      <c r="BR59" s="3">
        <v>45.9998766470118</v>
      </c>
      <c r="BS59" s="3">
        <v>41.4777205566149</v>
      </c>
      <c r="BT59" s="3">
        <v>43.5146246132363</v>
      </c>
      <c r="BU59" s="3">
        <v>46.8559868782313</v>
      </c>
      <c r="BV59" s="3">
        <v>48.1447544425081</v>
      </c>
      <c r="BW59" s="3">
        <v>40.5941191622618</v>
      </c>
      <c r="BX59" s="3">
        <v>18.8818182295019</v>
      </c>
      <c r="BY59" s="3">
        <v>12.0471429257166</v>
      </c>
      <c r="BZ59" s="3">
        <v>14.2532499551773</v>
      </c>
      <c r="CA59" s="3">
        <v>18.591818115928</v>
      </c>
      <c r="CB59" s="3">
        <v>15.2268182147633</v>
      </c>
      <c r="CC59" s="3">
        <v>15.0192857242766</v>
      </c>
      <c r="CD59" s="3">
        <v>16.240714322953</v>
      </c>
      <c r="CE59" s="3">
        <v>14.5293180942535</v>
      </c>
      <c r="CF59" s="3">
        <v>17.0640000343323</v>
      </c>
      <c r="CG59" s="3">
        <v>21.7272726405751</v>
      </c>
      <c r="CH59" s="3">
        <v>20.213947346336</v>
      </c>
      <c r="CI59" s="3">
        <v>22.5599998172961</v>
      </c>
      <c r="CJ59" s="3">
        <v>27.2954347444617</v>
      </c>
      <c r="CK59" s="3">
        <v>27.6876189368112</v>
      </c>
      <c r="CL59" s="3">
        <v>27.2710000038147</v>
      </c>
      <c r="CM59" s="3">
        <v>29.0406818389893</v>
      </c>
      <c r="CN59" s="3">
        <v>23.0883332207089</v>
      </c>
      <c r="CO59" s="3">
        <v>22.8070454163985</v>
      </c>
      <c r="CP59" s="3">
        <v>23.9097619283767</v>
      </c>
      <c r="CQ59" s="3">
        <v>23.5021428153628</v>
      </c>
      <c r="CR59" s="3">
        <v>21.7716666630336</v>
      </c>
      <c r="CS59" s="3">
        <v>19.1004547205838</v>
      </c>
      <c r="CT59" s="3">
        <v>21.0659999847412</v>
      </c>
      <c r="CU59" s="3">
        <v>21.5315789674458</v>
      </c>
      <c r="CV59" s="3">
        <v>18.3617390342381</v>
      </c>
      <c r="CW59" s="3">
        <v>19.0197499275208</v>
      </c>
      <c r="CX59" s="3">
        <v>14.4657143184117</v>
      </c>
      <c r="CY59" s="3">
        <v>11.0002380779811</v>
      </c>
      <c r="CZ59" s="3">
        <v>9.18950002193451</v>
      </c>
      <c r="DA59" s="3">
        <v>9.99326094337132</v>
      </c>
      <c r="DB59" s="3">
        <v>9.78595230692909</v>
      </c>
      <c r="DC59" s="3">
        <v>7.66404762722197</v>
      </c>
      <c r="DD59" s="3">
        <v>9.49714283716111</v>
      </c>
      <c r="DE59" s="3">
        <v>8.67452388718015</v>
      </c>
      <c r="DF59" s="3">
        <v>10.0455000042915</v>
      </c>
      <c r="DG59" s="3">
        <v>11.4402631458483</v>
      </c>
      <c r="DH59" s="3">
        <v>9.71217381435892</v>
      </c>
      <c r="DI59" s="3">
        <v>9.56552630976627</v>
      </c>
      <c r="DJ59" s="3">
        <v>10.4904544786973</v>
      </c>
      <c r="DK59" s="3">
        <v>14.740714322953</v>
      </c>
      <c r="DL59" s="3">
        <v>18.3109998226166</v>
      </c>
      <c r="DM59" s="3">
        <v>16.6150000820989</v>
      </c>
      <c r="DN59" s="3">
        <v>14.8714999675751</v>
      </c>
      <c r="DO59" s="3">
        <v>12.1988636363636</v>
      </c>
      <c r="DP59" s="3">
        <v>13.5861904961722</v>
      </c>
      <c r="DQ59" s="3">
        <v>17.9627501249313</v>
      </c>
      <c r="DR59" s="3">
        <v>16.8871428398859</v>
      </c>
      <c r="DS59" s="3">
        <v>15.5240000009537</v>
      </c>
      <c r="DT59" s="3">
        <v>16.4360001564026</v>
      </c>
      <c r="DU59" s="3">
        <v>14.9154545610601</v>
      </c>
      <c r="DV59" s="3">
        <v>14.9288636554371</v>
      </c>
      <c r="DW59" s="3">
        <v>16.6876316572491</v>
      </c>
      <c r="DX59" s="3">
        <v>17.9293181679466</v>
      </c>
      <c r="DY59" s="3">
        <v>15.4534091732719</v>
      </c>
      <c r="DZ59" s="3">
        <v>17.5292500257492</v>
      </c>
      <c r="EA59" s="3">
        <v>20.3186956488568</v>
      </c>
      <c r="EB59" s="3">
        <v>24.2557499408722</v>
      </c>
      <c r="EC59" s="3">
        <v>25.8833334332421</v>
      </c>
      <c r="ED59" s="3">
        <v>25.1119445164998</v>
      </c>
    </row>
    <row r="60">
      <c r="A60" s="3" t="s">
        <v>59</v>
      </c>
      <c r="B60" s="3">
        <v>35.1712809591645</v>
      </c>
      <c r="C60" s="3">
        <v>34.8706409434473</v>
      </c>
      <c r="D60" s="3">
        <v>38.0022502804263</v>
      </c>
      <c r="E60" s="3">
        <v>36.8090429512202</v>
      </c>
      <c r="F60" s="3">
        <v>36.2516457430694</v>
      </c>
      <c r="G60" s="3">
        <v>36.1205584506494</v>
      </c>
      <c r="H60" s="3">
        <v>36.9309014501501</v>
      </c>
      <c r="I60" s="3">
        <v>37.8607018203178</v>
      </c>
      <c r="J60" s="3">
        <v>38.9686986181051</v>
      </c>
      <c r="K60" s="3">
        <v>39.2600920082275</v>
      </c>
      <c r="L60" s="3">
        <v>39.8657313634407</v>
      </c>
      <c r="M60" s="3">
        <v>39.8714202757378</v>
      </c>
      <c r="N60" s="3">
        <v>44.6613992651466</v>
      </c>
      <c r="O60" s="3">
        <v>45.7341880499418</v>
      </c>
      <c r="P60" s="3">
        <v>44.7899898083555</v>
      </c>
      <c r="Q60" s="3">
        <v>43.4005010631059</v>
      </c>
      <c r="R60" s="3">
        <v>46.7360519273347</v>
      </c>
      <c r="S60" s="3">
        <v>48.4452969413359</v>
      </c>
      <c r="T60" s="3">
        <v>47.3727242046861</v>
      </c>
      <c r="U60" s="3">
        <v>45.9944312955876</v>
      </c>
      <c r="V60" s="3">
        <v>40.135618712294</v>
      </c>
      <c r="W60" s="3">
        <v>39.164694169944</v>
      </c>
      <c r="X60" s="3">
        <v>36.6188726766465</v>
      </c>
      <c r="Y60" s="3">
        <v>32.8825779212942</v>
      </c>
      <c r="Z60" s="3">
        <v>25.0521725142146</v>
      </c>
      <c r="AA60" s="3">
        <v>24.1643081099874</v>
      </c>
      <c r="AB60" s="3">
        <v>26.7233552698551</v>
      </c>
      <c r="AC60" s="3">
        <v>24.7811373530736</v>
      </c>
      <c r="AD60" s="3">
        <v>23.2264269337342</v>
      </c>
      <c r="AE60" s="3">
        <v>21.8199908800929</v>
      </c>
      <c r="AF60" s="3">
        <v>20.0908772765836</v>
      </c>
      <c r="AG60" s="3">
        <v>18.6619298023948</v>
      </c>
      <c r="AH60" s="3">
        <v>19.3632226266115</v>
      </c>
      <c r="AI60" s="3">
        <v>19.3113886716378</v>
      </c>
      <c r="AJ60" s="3">
        <v>21.469257644137</v>
      </c>
      <c r="AK60" s="3">
        <v>23.8836017771996</v>
      </c>
      <c r="AL60" s="3">
        <v>27.5459183555558</v>
      </c>
      <c r="AM60" s="3">
        <v>27.8132578619005</v>
      </c>
      <c r="AN60" s="3">
        <v>24.3138902771909</v>
      </c>
      <c r="AO60" s="3">
        <v>22.7997333304819</v>
      </c>
      <c r="AP60" s="3">
        <v>22.6102195318914</v>
      </c>
      <c r="AQ60" s="3">
        <v>22.310798177607</v>
      </c>
      <c r="AR60" s="3">
        <v>24.180714543793</v>
      </c>
      <c r="AS60" s="3">
        <v>24.7269947978318</v>
      </c>
      <c r="AT60" s="3">
        <v>27.664617850849</v>
      </c>
      <c r="AU60" s="3">
        <v>30.0465030040809</v>
      </c>
      <c r="AV60" s="3">
        <v>30.7105784609966</v>
      </c>
      <c r="AW60" s="3">
        <v>33.667890455172</v>
      </c>
      <c r="AX60" s="3">
        <v>35.1900282143004</v>
      </c>
      <c r="AY60" s="3">
        <v>34.0332792519445</v>
      </c>
      <c r="AZ60" s="3">
        <v>33.5137451544099</v>
      </c>
      <c r="BA60" s="3">
        <v>32.3781301798455</v>
      </c>
      <c r="BB60" s="3">
        <v>33.9944390859944</v>
      </c>
      <c r="BC60" s="3">
        <v>37.1396035084212</v>
      </c>
      <c r="BD60" s="3">
        <v>36.9394744209242</v>
      </c>
      <c r="BE60" s="3">
        <v>41.7684580629527</v>
      </c>
      <c r="BF60" s="3">
        <v>44.9005240182282</v>
      </c>
      <c r="BG60" s="3">
        <v>43.5449636586862</v>
      </c>
      <c r="BH60" s="3">
        <v>40.6236828414782</v>
      </c>
      <c r="BI60" s="3">
        <v>36.0768686264978</v>
      </c>
      <c r="BJ60" s="3">
        <v>37.1573850000993</v>
      </c>
      <c r="BK60" s="3">
        <v>37.0099906307868</v>
      </c>
      <c r="BL60" s="3">
        <v>35.7986922862422</v>
      </c>
      <c r="BM60" s="3">
        <v>37.7113491724764</v>
      </c>
      <c r="BN60" s="3">
        <v>36.2394604562964</v>
      </c>
      <c r="BO60" s="3">
        <v>39.2415181400734</v>
      </c>
      <c r="BP60" s="3">
        <v>41.0325041989696</v>
      </c>
      <c r="BQ60" s="3">
        <v>43.1213199810122</v>
      </c>
      <c r="BR60" s="3">
        <v>43.3869037993022</v>
      </c>
      <c r="BS60" s="3">
        <v>42.0585245846026</v>
      </c>
      <c r="BT60" s="3">
        <v>40.7366619651193</v>
      </c>
      <c r="BU60" s="3">
        <v>40.8625798424039</v>
      </c>
      <c r="BV60" s="3">
        <v>38.8071584407194</v>
      </c>
      <c r="BW60" s="3">
        <v>35.2402550268013</v>
      </c>
      <c r="BX60" s="3">
        <v>25.4913952352979</v>
      </c>
      <c r="BY60" s="3">
        <v>25.0302949813977</v>
      </c>
      <c r="BZ60" s="3">
        <v>24.4161824282368</v>
      </c>
      <c r="CA60" s="3">
        <v>27.0573036866772</v>
      </c>
      <c r="CB60" s="3">
        <v>26.8190548101726</v>
      </c>
      <c r="CC60" s="3">
        <v>30.5122019854572</v>
      </c>
      <c r="CD60" s="3">
        <v>29.4123857466678</v>
      </c>
      <c r="CE60" s="3">
        <v>26.406494629812</v>
      </c>
      <c r="CF60" s="3">
        <v>29.0601637875597</v>
      </c>
      <c r="CG60" s="3">
        <v>34.871111839892</v>
      </c>
      <c r="CH60" s="3">
        <v>39.5266645218419</v>
      </c>
      <c r="CI60" s="3">
        <v>41.1376809787778</v>
      </c>
      <c r="CJ60" s="3">
        <v>43.8438966587181</v>
      </c>
      <c r="CK60" s="3">
        <v>43.4948476289394</v>
      </c>
      <c r="CL60" s="3">
        <v>48.9196980209405</v>
      </c>
      <c r="CM60" s="3">
        <v>49.0443799226942</v>
      </c>
      <c r="CN60" s="3">
        <v>45.4349725225355</v>
      </c>
      <c r="CO60" s="3">
        <v>42.898758245452</v>
      </c>
      <c r="CP60" s="3">
        <v>46.076037984511</v>
      </c>
      <c r="CQ60" s="3">
        <v>56.0713377426829</v>
      </c>
      <c r="CR60" s="3">
        <v>58.7743929358965</v>
      </c>
      <c r="CS60" s="3">
        <v>61.0886380599811</v>
      </c>
      <c r="CT60" s="3">
        <v>64.3240825840008</v>
      </c>
      <c r="CU60" s="3">
        <v>70.1601269768633</v>
      </c>
      <c r="CV60" s="3">
        <v>90.317503174681</v>
      </c>
      <c r="CW60" s="3">
        <v>97.3805788386178</v>
      </c>
      <c r="CX60" s="3">
        <v>94.1508399161721</v>
      </c>
      <c r="CY60" s="3">
        <v>84.9756984743113</v>
      </c>
      <c r="CZ60" s="3">
        <v>81.9582612995232</v>
      </c>
      <c r="DA60" s="3">
        <v>99.0154104843664</v>
      </c>
      <c r="DB60" s="3">
        <v>95.4932477957312</v>
      </c>
      <c r="DC60" s="3">
        <v>98.9437111538168</v>
      </c>
      <c r="DD60" s="3">
        <v>100.566207291308</v>
      </c>
      <c r="DE60" s="3">
        <v>91.4540130185368</v>
      </c>
      <c r="DF60" s="3">
        <v>80.7520921749438</v>
      </c>
      <c r="DG60" s="3">
        <v>81.6826908081012</v>
      </c>
      <c r="DH60" s="3">
        <v>73.4092238191268</v>
      </c>
      <c r="DI60" s="3">
        <v>71.1595132828903</v>
      </c>
      <c r="DJ60" s="3">
        <v>64.7841618157472</v>
      </c>
      <c r="DK60" s="3">
        <v>65.9998748398356</v>
      </c>
      <c r="DL60" s="3">
        <v>73.0435239431906</v>
      </c>
      <c r="DM60" s="3">
        <v>75.8281866046334</v>
      </c>
      <c r="DN60" s="3">
        <v>80.4888655963534</v>
      </c>
      <c r="DO60" s="3">
        <v>80.4546503824993</v>
      </c>
      <c r="DP60" s="3">
        <v>76.3451270208843</v>
      </c>
      <c r="DQ60" s="3">
        <v>75.2716649679455</v>
      </c>
      <c r="DR60" s="3">
        <v>75.8314052656883</v>
      </c>
      <c r="DS60" s="3">
        <v>76.1781854707692</v>
      </c>
      <c r="DT60" s="3">
        <v>82.1201727854064</v>
      </c>
      <c r="DU60" s="3">
        <v>79.0767765765682</v>
      </c>
      <c r="DV60" s="3">
        <v>75.1352169053491</v>
      </c>
      <c r="DW60" s="3">
        <v>75.0623118322543</v>
      </c>
      <c r="DX60" s="3">
        <v>71.1292902879236</v>
      </c>
      <c r="DY60" s="3">
        <v>78.5117836160416</v>
      </c>
      <c r="DZ60" s="3">
        <v>80.6633444619063</v>
      </c>
      <c r="EA60" s="3">
        <v>85.0249555369559</v>
      </c>
      <c r="EB60" s="3">
        <v>86.3047999995987</v>
      </c>
      <c r="EC60" s="3">
        <v>87.5645236060733</v>
      </c>
      <c r="ED60" s="3">
        <v>91.5961110856798</v>
      </c>
    </row>
    <row r="61">
      <c r="A61" s="3" t="s">
        <v>60</v>
      </c>
      <c r="B61" s="3">
        <v>44.3499156615395</v>
      </c>
      <c r="C61" s="3">
        <v>41.2434270655492</v>
      </c>
      <c r="D61" s="3">
        <v>39.7316261670405</v>
      </c>
      <c r="E61" s="3">
        <v>42.514010123816</v>
      </c>
      <c r="F61" s="3">
        <v>45.4584415973477</v>
      </c>
      <c r="G61" s="3">
        <v>48.1068772839174</v>
      </c>
      <c r="H61" s="3">
        <v>50.3695720015182</v>
      </c>
      <c r="I61" s="3">
        <v>52.6617587948907</v>
      </c>
      <c r="J61" s="3">
        <v>52.2834619214514</v>
      </c>
      <c r="K61" s="3">
        <v>52.9523876813096</v>
      </c>
      <c r="L61" s="3">
        <v>56.1952277342999</v>
      </c>
      <c r="M61" s="3">
        <v>58.107596802041</v>
      </c>
      <c r="N61" s="3">
        <v>57.0892131962776</v>
      </c>
      <c r="O61" s="3">
        <v>56.625348384283</v>
      </c>
      <c r="P61" s="3">
        <v>58.2946437250929</v>
      </c>
      <c r="Q61" s="3">
        <v>55.008147702783</v>
      </c>
      <c r="R61" s="3">
        <v>50.7611916814704</v>
      </c>
      <c r="S61" s="3">
        <v>50.2460533293111</v>
      </c>
      <c r="T61" s="3">
        <v>51.1338734677195</v>
      </c>
      <c r="U61" s="3">
        <v>54.4784358217635</v>
      </c>
      <c r="V61" s="3">
        <v>54.3558243075917</v>
      </c>
      <c r="W61" s="3">
        <v>56.4619554500008</v>
      </c>
      <c r="X61" s="3">
        <v>54.5484963807816</v>
      </c>
      <c r="Y61" s="3">
        <v>50.3968232857499</v>
      </c>
      <c r="Z61" s="3">
        <v>50.7350239118569</v>
      </c>
      <c r="AA61" s="3">
        <v>55.2551896435132</v>
      </c>
      <c r="AB61" s="3">
        <v>58.745473437816</v>
      </c>
      <c r="AC61" s="3">
        <v>59.1523340963939</v>
      </c>
      <c r="AD61" s="3">
        <v>59.0136597094158</v>
      </c>
      <c r="AE61" s="3">
        <v>59.2098848756211</v>
      </c>
      <c r="AF61" s="3">
        <v>58.5711690393095</v>
      </c>
      <c r="AG61" s="3">
        <v>56.2570711543433</v>
      </c>
      <c r="AH61" s="3">
        <v>56.6030201799973</v>
      </c>
      <c r="AI61" s="3">
        <v>56.6697816602835</v>
      </c>
      <c r="AJ61" s="3">
        <v>59.2241774095735</v>
      </c>
      <c r="AK61" s="3">
        <v>61.6397909380535</v>
      </c>
      <c r="AL61" s="3">
        <v>60.9501984192344</v>
      </c>
      <c r="AM61" s="3">
        <v>63.608850979811</v>
      </c>
      <c r="AN61" s="3">
        <v>65.0141583094955</v>
      </c>
      <c r="AO61" s="3">
        <v>62.5310874228962</v>
      </c>
      <c r="AP61" s="3">
        <v>57.6976215815336</v>
      </c>
      <c r="AQ61" s="3">
        <v>56.5638808678104</v>
      </c>
      <c r="AR61" s="3">
        <v>56.1877538065545</v>
      </c>
      <c r="AS61" s="3">
        <v>56.2509270867789</v>
      </c>
      <c r="AT61" s="3">
        <v>61.1550925632549</v>
      </c>
      <c r="AU61" s="3">
        <v>64.9491160716464</v>
      </c>
      <c r="AV61" s="3">
        <v>67.1823599815696</v>
      </c>
      <c r="AW61" s="3">
        <v>73.5574791594645</v>
      </c>
      <c r="AX61" s="3">
        <v>78.4689233873341</v>
      </c>
      <c r="AY61" s="3">
        <v>77.1828401232777</v>
      </c>
      <c r="AZ61" s="3">
        <v>77.3055242519144</v>
      </c>
      <c r="BA61" s="3">
        <v>79.3093463869215</v>
      </c>
      <c r="BB61" s="3">
        <v>73.0263019539617</v>
      </c>
      <c r="BC61" s="3">
        <v>74.9989766177359</v>
      </c>
      <c r="BD61" s="3">
        <v>74.8751917630793</v>
      </c>
      <c r="BE61" s="3">
        <v>81.5348108562866</v>
      </c>
      <c r="BF61" s="3">
        <v>83.340091579097</v>
      </c>
      <c r="BG61" s="3">
        <v>79.2674106392546</v>
      </c>
      <c r="BH61" s="3">
        <v>76.9738146378409</v>
      </c>
      <c r="BI61" s="3">
        <v>73.3509135725809</v>
      </c>
      <c r="BJ61" s="3">
        <v>73.4019673780918</v>
      </c>
      <c r="BK61" s="3">
        <v>77.8489176043469</v>
      </c>
      <c r="BL61" s="3">
        <v>75.8974040058417</v>
      </c>
      <c r="BM61" s="3">
        <v>76.8196899020483</v>
      </c>
      <c r="BN61" s="3">
        <v>70.3640581797412</v>
      </c>
      <c r="BO61" s="3">
        <v>71.4399700885452</v>
      </c>
      <c r="BP61" s="3">
        <v>73.0444515490155</v>
      </c>
      <c r="BQ61" s="3">
        <v>72.5579241674276</v>
      </c>
      <c r="BR61" s="3">
        <v>74.2787165408452</v>
      </c>
      <c r="BS61" s="3">
        <v>74.4263867131765</v>
      </c>
      <c r="BT61" s="3">
        <v>66.6385092070996</v>
      </c>
      <c r="BU61" s="3">
        <v>67.6725717822408</v>
      </c>
      <c r="BV61" s="3">
        <v>69.3466408064277</v>
      </c>
      <c r="BW61" s="3">
        <v>63.9526852388148</v>
      </c>
      <c r="BX61" s="3">
        <v>57.1301052260753</v>
      </c>
      <c r="BY61" s="3">
        <v>63.4799000249105</v>
      </c>
      <c r="BZ61" s="3">
        <v>66.4446301125119</v>
      </c>
      <c r="CA61" s="3">
        <v>71.2308043920861</v>
      </c>
      <c r="CB61" s="3">
        <v>75.7545645764527</v>
      </c>
      <c r="CC61" s="3">
        <v>85.7449522067949</v>
      </c>
      <c r="CD61" s="3">
        <v>90.5311964193836</v>
      </c>
      <c r="CE61" s="3">
        <v>90.578491802828</v>
      </c>
      <c r="CF61" s="3">
        <v>82.6863287363814</v>
      </c>
      <c r="CG61" s="3">
        <v>83.967344264684</v>
      </c>
      <c r="CH61" s="3">
        <v>86.0651868128428</v>
      </c>
      <c r="CI61" s="3">
        <v>80.7690267066501</v>
      </c>
      <c r="CJ61" s="3">
        <v>86.2156292165869</v>
      </c>
      <c r="CK61" s="3">
        <v>88.9461892982072</v>
      </c>
      <c r="CL61" s="3">
        <v>89.1546639051989</v>
      </c>
      <c r="CM61" s="3">
        <v>87.9708718344948</v>
      </c>
      <c r="CN61" s="3">
        <v>84.3236305158322</v>
      </c>
      <c r="CO61" s="3">
        <v>82.3265110428077</v>
      </c>
      <c r="CP61" s="3">
        <v>81.5506387586536</v>
      </c>
      <c r="CQ61" s="3">
        <v>86.1246146009764</v>
      </c>
      <c r="CR61" s="3">
        <v>87.4645180760375</v>
      </c>
      <c r="CS61" s="3">
        <v>94.13067993773</v>
      </c>
      <c r="CT61" s="3">
        <v>99.4052985507823</v>
      </c>
      <c r="CU61" s="3">
        <v>85.2349241937639</v>
      </c>
      <c r="CV61" s="3">
        <v>97.4053666644849</v>
      </c>
      <c r="CW61" s="3">
        <v>96.1049846578991</v>
      </c>
      <c r="CX61" s="3">
        <v>99.5860434682617</v>
      </c>
      <c r="CY61" s="3">
        <v>97.127968039435</v>
      </c>
      <c r="CZ61" s="3">
        <v>94.2433826182723</v>
      </c>
      <c r="DA61" s="3">
        <v>107.414428174219</v>
      </c>
      <c r="DB61" s="3">
        <v>100.162197351823</v>
      </c>
      <c r="DC61" s="3">
        <v>90.3426557351503</v>
      </c>
      <c r="DD61" s="3">
        <v>89.5386766568857</v>
      </c>
      <c r="DE61" s="3">
        <v>89.733649698097</v>
      </c>
      <c r="DF61" s="3">
        <v>89.3218354255748</v>
      </c>
      <c r="DG61" s="3">
        <v>96.8487844953942</v>
      </c>
      <c r="DH61" s="3">
        <v>93.9319996836491</v>
      </c>
      <c r="DI61" s="3">
        <v>91.5192715281658</v>
      </c>
      <c r="DJ61" s="3">
        <v>96.2235644001797</v>
      </c>
      <c r="DK61" s="3">
        <v>89.1837236961837</v>
      </c>
      <c r="DL61" s="3">
        <v>93.1299428403201</v>
      </c>
      <c r="DM61" s="3">
        <v>91.700853311739</v>
      </c>
      <c r="DN61" s="3">
        <v>84.4398884801844</v>
      </c>
      <c r="DO61" s="3">
        <v>81.4457135023056</v>
      </c>
      <c r="DP61" s="3">
        <v>79.12731594697</v>
      </c>
      <c r="DQ61" s="3">
        <v>83.0515674874198</v>
      </c>
      <c r="DR61" s="3">
        <v>84.3609181199775</v>
      </c>
      <c r="DS61" s="3">
        <v>71.8896738013886</v>
      </c>
      <c r="DT61" s="3">
        <v>72.3788550287177</v>
      </c>
      <c r="DU61" s="3">
        <v>69.6816484085605</v>
      </c>
      <c r="DV61" s="3">
        <v>81.0835032686993</v>
      </c>
      <c r="DW61" s="3">
        <v>85.4876475841392</v>
      </c>
      <c r="DX61" s="3">
        <v>87.0215122257753</v>
      </c>
      <c r="DY61" s="3">
        <v>98.9940293372534</v>
      </c>
      <c r="DZ61" s="3">
        <v>102.81312190556</v>
      </c>
      <c r="EA61" s="3">
        <v>107.802420510852</v>
      </c>
      <c r="EB61" s="3">
        <v>107.094178446944</v>
      </c>
      <c r="EC61" s="3">
        <v>106.782619750752</v>
      </c>
      <c r="ED61" s="3">
        <v>104.905277464125</v>
      </c>
    </row>
    <row r="62">
      <c r="A62" s="3" t="s">
        <v>61</v>
      </c>
      <c r="B62" s="3">
        <v>82.0570540563537</v>
      </c>
      <c r="C62" s="3">
        <v>73.6960447185916</v>
      </c>
      <c r="D62" s="3">
        <v>74.1819934115159</v>
      </c>
      <c r="E62" s="3">
        <v>73.8750634983456</v>
      </c>
      <c r="F62" s="3">
        <v>81.215450577156</v>
      </c>
      <c r="G62" s="3">
        <v>84.6565865289019</v>
      </c>
      <c r="H62" s="3">
        <v>87.6979190232507</v>
      </c>
      <c r="I62" s="3">
        <v>86.0668661798102</v>
      </c>
      <c r="J62" s="3">
        <v>87.5645982226378</v>
      </c>
      <c r="K62" s="3">
        <v>84.9197046502787</v>
      </c>
      <c r="L62" s="3">
        <v>94.8780351734528</v>
      </c>
      <c r="M62" s="3">
        <v>96.427519386512</v>
      </c>
      <c r="N62" s="3">
        <v>100.046647889594</v>
      </c>
      <c r="O62" s="3">
        <v>107.246567819194</v>
      </c>
      <c r="P62" s="3">
        <v>116.362398564213</v>
      </c>
      <c r="Q62" s="3">
        <v>122.153640142422</v>
      </c>
      <c r="R62" s="3">
        <v>122.284445161993</v>
      </c>
      <c r="S62" s="3">
        <v>140.837794465726</v>
      </c>
      <c r="T62" s="3">
        <v>142.774862925215</v>
      </c>
      <c r="U62" s="3">
        <v>133.239762022835</v>
      </c>
      <c r="V62" s="3">
        <v>130.111652466539</v>
      </c>
      <c r="W62" s="3">
        <v>127.514235726216</v>
      </c>
      <c r="X62" s="3">
        <v>123.771089777196</v>
      </c>
      <c r="Y62" s="3">
        <v>132.441671281372</v>
      </c>
      <c r="Z62" s="3">
        <v>128.818138010632</v>
      </c>
      <c r="AA62" s="3">
        <v>124.705219804954</v>
      </c>
      <c r="AB62" s="3">
        <v>130.398642658329</v>
      </c>
      <c r="AC62" s="3">
        <v>128.128089754418</v>
      </c>
      <c r="AD62" s="3">
        <v>122.167249451734</v>
      </c>
      <c r="AE62" s="3">
        <v>119.355894832345</v>
      </c>
      <c r="AF62" s="3">
        <v>123.722763968897</v>
      </c>
      <c r="AG62" s="3">
        <v>120.744562182972</v>
      </c>
      <c r="AH62" s="3">
        <v>120.842052823575</v>
      </c>
      <c r="AI62" s="3">
        <v>115.927689440148</v>
      </c>
      <c r="AJ62" s="3">
        <v>123.476014956823</v>
      </c>
      <c r="AK62" s="3">
        <v>126.819770355582</v>
      </c>
      <c r="AL62" s="3">
        <v>133.771960562857</v>
      </c>
      <c r="AM62" s="3">
        <v>137.264616214668</v>
      </c>
      <c r="AN62" s="3">
        <v>140.530144642431</v>
      </c>
      <c r="AO62" s="3">
        <v>142.353314969533</v>
      </c>
      <c r="AP62" s="3">
        <v>149.789437688177</v>
      </c>
      <c r="AQ62" s="3">
        <v>156.256080366843</v>
      </c>
      <c r="AR62" s="3">
        <v>160.606670068967</v>
      </c>
      <c r="AS62" s="3">
        <v>165.639810219207</v>
      </c>
      <c r="AT62" s="3">
        <v>171.967532132409</v>
      </c>
      <c r="AU62" s="3">
        <v>178.353485133599</v>
      </c>
      <c r="AV62" s="3">
        <v>187.192607610854</v>
      </c>
      <c r="AW62" s="3">
        <v>192.301426094732</v>
      </c>
      <c r="AX62" s="3">
        <v>199.780321047298</v>
      </c>
      <c r="AY62" s="3">
        <v>182.485007955358</v>
      </c>
      <c r="AZ62" s="3">
        <v>162.389922140012</v>
      </c>
      <c r="BA62" s="3">
        <v>159.43894550985</v>
      </c>
      <c r="BB62" s="3">
        <v>162.567571747926</v>
      </c>
      <c r="BC62" s="3">
        <v>162.70903380667</v>
      </c>
      <c r="BD62" s="3">
        <v>162.714591912049</v>
      </c>
      <c r="BE62" s="3">
        <v>174.360651491743</v>
      </c>
      <c r="BF62" s="3">
        <v>181.980294393103</v>
      </c>
      <c r="BG62" s="3">
        <v>196.006361972628</v>
      </c>
      <c r="BH62" s="3">
        <v>201.240200096394</v>
      </c>
      <c r="BI62" s="3">
        <v>186.783726461945</v>
      </c>
      <c r="BJ62" s="3">
        <v>180.248024707598</v>
      </c>
      <c r="BK62" s="3">
        <v>176.628686258621</v>
      </c>
      <c r="BL62" s="3">
        <v>155.561187144423</v>
      </c>
      <c r="BM62" s="3">
        <v>148.662647751713</v>
      </c>
      <c r="BN62" s="3">
        <v>143.687745013</v>
      </c>
      <c r="BO62" s="3">
        <v>146.829557687609</v>
      </c>
      <c r="BP62" s="3">
        <v>158.481596309883</v>
      </c>
      <c r="BQ62" s="3">
        <v>149.870215226501</v>
      </c>
      <c r="BR62" s="3">
        <v>147.690202289211</v>
      </c>
      <c r="BS62" s="3">
        <v>150.216876245418</v>
      </c>
      <c r="BT62" s="3">
        <v>179.730062020999</v>
      </c>
      <c r="BU62" s="3">
        <v>185.047587107695</v>
      </c>
      <c r="BV62" s="3">
        <v>192.739074495464</v>
      </c>
      <c r="BW62" s="3">
        <v>193.26630263854</v>
      </c>
      <c r="BX62" s="3">
        <v>158.610917459617</v>
      </c>
      <c r="BY62" s="3">
        <v>171.441925700441</v>
      </c>
      <c r="BZ62" s="3">
        <v>177.464683803643</v>
      </c>
      <c r="CA62" s="3">
        <v>182.767524068666</v>
      </c>
      <c r="CB62" s="3">
        <v>168.356403606981</v>
      </c>
      <c r="CC62" s="3">
        <v>166.80834152686</v>
      </c>
      <c r="CD62" s="3">
        <v>158.266095351381</v>
      </c>
      <c r="CE62" s="3">
        <v>162.401408163416</v>
      </c>
      <c r="CF62" s="3">
        <v>194.593211758755</v>
      </c>
      <c r="CG62" s="3">
        <v>192.987401600762</v>
      </c>
      <c r="CH62" s="3">
        <v>203.6536451711</v>
      </c>
      <c r="CI62" s="3">
        <v>195.951764921199</v>
      </c>
      <c r="CJ62" s="3">
        <v>221.871153506871</v>
      </c>
      <c r="CK62" s="3">
        <v>232.4322561849</v>
      </c>
      <c r="CL62" s="3">
        <v>244.368677114729</v>
      </c>
      <c r="CM62" s="3">
        <v>227.8655887772</v>
      </c>
      <c r="CN62" s="3">
        <v>219.420411196884</v>
      </c>
      <c r="CO62" s="3">
        <v>200.079907838209</v>
      </c>
      <c r="CP62" s="3">
        <v>196.090709622653</v>
      </c>
      <c r="CQ62" s="3">
        <v>196.45077081348</v>
      </c>
      <c r="CR62" s="3">
        <v>202.052734813978</v>
      </c>
      <c r="CS62" s="3">
        <v>205.037215978859</v>
      </c>
      <c r="CT62" s="3">
        <v>223.6338501091</v>
      </c>
      <c r="CU62" s="3">
        <v>215.799742944602</v>
      </c>
      <c r="CV62" s="3">
        <v>227.114819505578</v>
      </c>
      <c r="CW62" s="3">
        <v>242.908937226103</v>
      </c>
      <c r="CX62" s="3">
        <v>249.232340796389</v>
      </c>
      <c r="CY62" s="3">
        <v>246.605707428193</v>
      </c>
      <c r="CZ62" s="3">
        <v>260.738593647169</v>
      </c>
      <c r="DA62" s="3">
        <v>273.786909216696</v>
      </c>
      <c r="DB62" s="3">
        <v>275.193197264144</v>
      </c>
      <c r="DC62" s="3">
        <v>287.220981831352</v>
      </c>
      <c r="DD62" s="3">
        <v>307.224307157437</v>
      </c>
      <c r="DE62" s="3">
        <v>319.971028934449</v>
      </c>
      <c r="DF62" s="3">
        <v>299.92201200131</v>
      </c>
      <c r="DG62" s="3">
        <v>286.575444161335</v>
      </c>
      <c r="DH62" s="3">
        <v>263.76636689077</v>
      </c>
      <c r="DI62" s="3">
        <v>250.859003553644</v>
      </c>
      <c r="DJ62" s="3">
        <v>246.684742570196</v>
      </c>
      <c r="DK62" s="3">
        <v>261.244188011971</v>
      </c>
      <c r="DL62" s="3">
        <v>277.970369573166</v>
      </c>
      <c r="DM62" s="3">
        <v>278.099940828281</v>
      </c>
      <c r="DN62" s="3">
        <v>278.938092222545</v>
      </c>
      <c r="DO62" s="3">
        <v>293.051126104711</v>
      </c>
      <c r="DP62" s="3">
        <v>285.221823471553</v>
      </c>
      <c r="DQ62" s="3">
        <v>281.605836523733</v>
      </c>
      <c r="DR62" s="3">
        <v>300.464737564679</v>
      </c>
      <c r="DS62" s="3">
        <v>329.135192614684</v>
      </c>
      <c r="DT62" s="3">
        <v>343.435147107678</v>
      </c>
      <c r="DU62" s="3">
        <v>351.170493949733</v>
      </c>
      <c r="DV62" s="3">
        <v>337.613062515835</v>
      </c>
      <c r="DW62" s="3">
        <v>334.250982101408</v>
      </c>
      <c r="DX62" s="3">
        <v>332.772844491483</v>
      </c>
      <c r="DY62" s="3">
        <v>338.510688921213</v>
      </c>
      <c r="DZ62" s="3">
        <v>355.372734495898</v>
      </c>
      <c r="EA62" s="3">
        <v>333.97647386065</v>
      </c>
      <c r="EB62" s="3">
        <v>325.311611973063</v>
      </c>
      <c r="EC62" s="3">
        <v>295.354273329136</v>
      </c>
      <c r="ED62" s="3">
        <v>286.341943528917</v>
      </c>
    </row>
    <row r="63">
      <c r="A63" s="3" t="s">
        <v>62</v>
      </c>
      <c r="B63" s="3">
        <v>36.4427821922101</v>
      </c>
      <c r="C63" s="3">
        <v>33.7727280389842</v>
      </c>
      <c r="D63" s="3">
        <v>34.5950856036481</v>
      </c>
      <c r="E63" s="3">
        <v>35.2575402060941</v>
      </c>
      <c r="F63" s="3">
        <v>35.7220149226</v>
      </c>
      <c r="G63" s="3">
        <v>35.7335996693905</v>
      </c>
      <c r="H63" s="3">
        <v>35.3444713336015</v>
      </c>
      <c r="I63" s="3">
        <v>35.0433606793653</v>
      </c>
      <c r="J63" s="3">
        <v>35.5727988333216</v>
      </c>
      <c r="K63" s="3">
        <v>35.4546214703228</v>
      </c>
      <c r="L63" s="3">
        <v>37.9738127290706</v>
      </c>
      <c r="M63" s="3">
        <v>38.5925812178881</v>
      </c>
      <c r="N63" s="3">
        <v>38.7033294872986</v>
      </c>
      <c r="O63" s="3">
        <v>39.2085984084443</v>
      </c>
      <c r="P63" s="3">
        <v>40.0764784199625</v>
      </c>
      <c r="Q63" s="3">
        <v>40.057056512086</v>
      </c>
      <c r="R63" s="3">
        <v>38.6522937180056</v>
      </c>
      <c r="S63" s="3">
        <v>38.6768472565309</v>
      </c>
      <c r="T63" s="3">
        <v>40.8297729030285</v>
      </c>
      <c r="U63" s="3">
        <v>41.8618240981752</v>
      </c>
      <c r="V63" s="3">
        <v>40.6972224652371</v>
      </c>
      <c r="W63" s="3">
        <v>44.0016979767967</v>
      </c>
      <c r="X63" s="3">
        <v>46.7255103350082</v>
      </c>
      <c r="Y63" s="3">
        <v>46.834289759477</v>
      </c>
      <c r="Z63" s="3">
        <v>43.6447164393406</v>
      </c>
      <c r="AA63" s="3">
        <v>47.8946029096824</v>
      </c>
      <c r="AB63" s="3">
        <v>50.9489843970061</v>
      </c>
      <c r="AC63" s="3">
        <v>51.5235371236847</v>
      </c>
      <c r="AD63" s="3">
        <v>53.3080440275525</v>
      </c>
      <c r="AE63" s="3">
        <v>55.5022061759004</v>
      </c>
      <c r="AF63" s="3">
        <v>59.8160427836202</v>
      </c>
      <c r="AG63" s="3">
        <v>60.2931351857704</v>
      </c>
      <c r="AH63" s="3">
        <v>60.447724498864</v>
      </c>
      <c r="AI63" s="3">
        <v>58.8918106950913</v>
      </c>
      <c r="AJ63" s="3">
        <v>58.0394679753968</v>
      </c>
      <c r="AK63" s="3">
        <v>61.7073506827866</v>
      </c>
      <c r="AL63" s="3">
        <v>58.0524362523687</v>
      </c>
      <c r="AM63" s="3">
        <v>57.7979127382677</v>
      </c>
      <c r="AN63" s="3">
        <v>59.1805882391788</v>
      </c>
      <c r="AO63" s="3">
        <v>57.6446998026761</v>
      </c>
      <c r="AP63" s="3">
        <v>56.5866065878093</v>
      </c>
      <c r="AQ63" s="3">
        <v>58.3358306728134</v>
      </c>
      <c r="AR63" s="3">
        <v>59.9345211115401</v>
      </c>
      <c r="AS63" s="3">
        <v>63.8598261951866</v>
      </c>
      <c r="AT63" s="3">
        <v>62.0951532391595</v>
      </c>
      <c r="AU63" s="3">
        <v>62.2376860807358</v>
      </c>
      <c r="AV63" s="3">
        <v>60.0665991166192</v>
      </c>
      <c r="AW63" s="3">
        <v>61.5539349889423</v>
      </c>
      <c r="AX63" s="3">
        <v>62.3304607753224</v>
      </c>
      <c r="AY63" s="3">
        <v>62.2755412530262</v>
      </c>
      <c r="AZ63" s="3">
        <v>62.2652416976774</v>
      </c>
      <c r="BA63" s="3">
        <v>61.8019361869346</v>
      </c>
      <c r="BB63" s="3">
        <v>59.0892780416959</v>
      </c>
      <c r="BC63" s="3">
        <v>58.0701857899127</v>
      </c>
      <c r="BD63" s="3">
        <v>59.4902694437692</v>
      </c>
      <c r="BE63" s="3">
        <v>63.8081583757167</v>
      </c>
      <c r="BF63" s="3">
        <v>65.583081233387</v>
      </c>
      <c r="BG63" s="3">
        <v>64.1689232323849</v>
      </c>
      <c r="BH63" s="3">
        <v>68.0599391478457</v>
      </c>
      <c r="BI63" s="3">
        <v>66.6166669924695</v>
      </c>
      <c r="BJ63" s="3">
        <v>66.6208315991645</v>
      </c>
      <c r="BK63" s="3">
        <v>72.263166116646</v>
      </c>
      <c r="BL63" s="3">
        <v>73.1931950884914</v>
      </c>
      <c r="BM63" s="3">
        <v>75.6181792158253</v>
      </c>
      <c r="BN63" s="3">
        <v>83.5518913216388</v>
      </c>
      <c r="BO63" s="3">
        <v>88.9138262745537</v>
      </c>
      <c r="BP63" s="3">
        <v>92.650791560364</v>
      </c>
      <c r="BQ63" s="3">
        <v>94.5022184469867</v>
      </c>
      <c r="BR63" s="3">
        <v>98.936651871832</v>
      </c>
      <c r="BS63" s="3">
        <v>99.7096565030818</v>
      </c>
      <c r="BT63" s="3">
        <v>94.3696145209331</v>
      </c>
      <c r="BU63" s="3">
        <v>91.4422140331028</v>
      </c>
      <c r="BV63" s="3">
        <v>92.2832707189593</v>
      </c>
      <c r="BW63" s="3">
        <v>95.8973831436835</v>
      </c>
      <c r="BX63" s="3">
        <v>75.145530567797</v>
      </c>
      <c r="BY63" s="3">
        <v>69.5191808367221</v>
      </c>
      <c r="BZ63" s="3">
        <v>49.2278387033003</v>
      </c>
      <c r="CA63" s="3">
        <v>56.275350029555</v>
      </c>
      <c r="CB63" s="3">
        <v>66.5115145223732</v>
      </c>
      <c r="CC63" s="3">
        <v>70.8735578695821</v>
      </c>
      <c r="CD63" s="3">
        <v>69.6940189231308</v>
      </c>
      <c r="CE63" s="3">
        <v>70.0688193807206</v>
      </c>
      <c r="CF63" s="3">
        <v>70.5743171943092</v>
      </c>
      <c r="CG63" s="3">
        <v>74.5955423263993</v>
      </c>
      <c r="CH63" s="3">
        <v>80.1752220349986</v>
      </c>
      <c r="CI63" s="3">
        <v>83.1351081589097</v>
      </c>
      <c r="CJ63" s="3">
        <v>95.1067855583547</v>
      </c>
      <c r="CK63" s="3">
        <v>97.4642638805633</v>
      </c>
      <c r="CL63" s="3">
        <v>108.351140709471</v>
      </c>
      <c r="CM63" s="3">
        <v>109.195719220537</v>
      </c>
      <c r="CN63" s="3">
        <v>106.855091277246</v>
      </c>
      <c r="CO63" s="3">
        <v>110.907958018138</v>
      </c>
      <c r="CP63" s="3">
        <v>108.124129938964</v>
      </c>
      <c r="CQ63" s="3">
        <v>109.499734383326</v>
      </c>
      <c r="CR63" s="3">
        <v>111.501768231791</v>
      </c>
      <c r="CS63" s="3">
        <v>105.810110648813</v>
      </c>
      <c r="CT63" s="3">
        <v>107.799684462993</v>
      </c>
      <c r="CU63" s="3">
        <v>113.003769305643</v>
      </c>
      <c r="CV63" s="3">
        <v>119.063854222433</v>
      </c>
      <c r="CW63" s="3">
        <v>127.033314081161</v>
      </c>
      <c r="CX63" s="3">
        <v>116.212579851032</v>
      </c>
      <c r="CY63" s="3">
        <v>111.768724912756</v>
      </c>
      <c r="CZ63" s="3">
        <v>105.912577093219</v>
      </c>
      <c r="DA63" s="3">
        <v>93.9575252048494</v>
      </c>
      <c r="DB63" s="3">
        <v>90.438529071962</v>
      </c>
      <c r="DC63" s="3">
        <v>92.3598289618882</v>
      </c>
      <c r="DD63" s="3">
        <v>99.0368946786178</v>
      </c>
      <c r="DE63" s="3">
        <v>99.5125359492833</v>
      </c>
      <c r="DF63" s="3">
        <v>101.022961051273</v>
      </c>
      <c r="DG63" s="3">
        <v>116.134565999477</v>
      </c>
      <c r="DH63" s="3">
        <v>106.710094821234</v>
      </c>
      <c r="DI63" s="3">
        <v>103.258146021629</v>
      </c>
      <c r="DJ63" s="3">
        <v>98.4255260595058</v>
      </c>
      <c r="DK63" s="3">
        <v>95.1164423516568</v>
      </c>
      <c r="DL63" s="3">
        <v>96.7922700951901</v>
      </c>
      <c r="DM63" s="3">
        <v>102.213211203958</v>
      </c>
      <c r="DN63" s="3">
        <v>102.638199985449</v>
      </c>
      <c r="DO63" s="3">
        <v>97.4704868001337</v>
      </c>
      <c r="DP63" s="3">
        <v>97.7671224088696</v>
      </c>
      <c r="DQ63" s="3">
        <v>100.005653684244</v>
      </c>
      <c r="DR63" s="3">
        <v>106.284674103395</v>
      </c>
      <c r="DS63" s="3">
        <v>108.336985902028</v>
      </c>
      <c r="DT63" s="3">
        <v>115.518491633073</v>
      </c>
      <c r="DU63" s="3">
        <v>116.915004917907</v>
      </c>
      <c r="DV63" s="3">
        <v>115.404718186587</v>
      </c>
      <c r="DW63" s="3">
        <v>113.213144542602</v>
      </c>
      <c r="DX63" s="3">
        <v>120.295668704537</v>
      </c>
      <c r="DY63" s="3">
        <v>128.981578503858</v>
      </c>
      <c r="DZ63" s="3">
        <v>135.073545783745</v>
      </c>
      <c r="EA63" s="3">
        <v>137.677445095414</v>
      </c>
      <c r="EB63" s="3">
        <v>150.065880696783</v>
      </c>
      <c r="EC63" s="3">
        <v>149.153826002981</v>
      </c>
      <c r="ED63" s="3">
        <v>140.022223578559</v>
      </c>
    </row>
    <row r="64">
      <c r="A64" s="3" t="s">
        <v>63</v>
      </c>
      <c r="B64" s="3">
        <v>49.3217387592421</v>
      </c>
      <c r="C64" s="3">
        <v>47.7581480031321</v>
      </c>
      <c r="D64" s="3">
        <v>49.2252480601792</v>
      </c>
      <c r="E64" s="3">
        <v>51.2000041762751</v>
      </c>
      <c r="F64" s="3">
        <v>52.1345523504313</v>
      </c>
      <c r="G64" s="3">
        <v>53.0829469684646</v>
      </c>
      <c r="H64" s="3">
        <v>53.453850461633</v>
      </c>
      <c r="I64" s="3">
        <v>50.5097229702769</v>
      </c>
      <c r="J64" s="3">
        <v>50.805311060251</v>
      </c>
      <c r="K64" s="3">
        <v>51.1057696642102</v>
      </c>
      <c r="L64" s="3">
        <v>53.7114516754827</v>
      </c>
      <c r="M64" s="3">
        <v>54.7122838071405</v>
      </c>
      <c r="N64" s="3">
        <v>53.8201758177205</v>
      </c>
      <c r="O64" s="3">
        <v>55.3674824365748</v>
      </c>
      <c r="P64" s="3">
        <v>54.8552609282281</v>
      </c>
      <c r="Q64" s="3">
        <v>54.9286248543882</v>
      </c>
      <c r="R64" s="3">
        <v>54.1845378684421</v>
      </c>
      <c r="S64" s="3">
        <v>52.815897348805</v>
      </c>
      <c r="T64" s="3">
        <v>53.5781925559765</v>
      </c>
      <c r="U64" s="3">
        <v>53.0674349367337</v>
      </c>
      <c r="V64" s="3">
        <v>50.0177483869988</v>
      </c>
      <c r="W64" s="3">
        <v>53.461369568347</v>
      </c>
      <c r="X64" s="3">
        <v>53.4267046249779</v>
      </c>
      <c r="Y64" s="3">
        <v>53.5216896462296</v>
      </c>
      <c r="Z64" s="3">
        <v>51.5588998638354</v>
      </c>
      <c r="AA64" s="3">
        <v>53.7104458710212</v>
      </c>
      <c r="AB64" s="3">
        <v>55.748501266522</v>
      </c>
      <c r="AC64" s="3">
        <v>57.2903419513734</v>
      </c>
      <c r="AD64" s="3">
        <v>58.0658509046179</v>
      </c>
      <c r="AE64" s="3">
        <v>58.3654196450443</v>
      </c>
      <c r="AF64" s="3">
        <v>60.4137412116144</v>
      </c>
      <c r="AG64" s="3">
        <v>61.1034814870916</v>
      </c>
      <c r="AH64" s="3">
        <v>59.8580641208712</v>
      </c>
      <c r="AI64" s="3">
        <v>59.1525444423611</v>
      </c>
      <c r="AJ64" s="3">
        <v>55.9538477507279</v>
      </c>
      <c r="AK64" s="3">
        <v>54.244936937645</v>
      </c>
      <c r="AL64" s="3">
        <v>54.8846825545919</v>
      </c>
      <c r="AM64" s="3">
        <v>57.1730823191888</v>
      </c>
      <c r="AN64" s="3">
        <v>60.9574473353311</v>
      </c>
      <c r="AO64" s="3">
        <v>60.9829789205196</v>
      </c>
      <c r="AP64" s="3">
        <v>60.8165555885994</v>
      </c>
      <c r="AQ64" s="3">
        <v>63.3149850624469</v>
      </c>
      <c r="AR64" s="3">
        <v>60.7586252081237</v>
      </c>
      <c r="AS64" s="3">
        <v>59.8319082771811</v>
      </c>
      <c r="AT64" s="3">
        <v>60.4136253031608</v>
      </c>
      <c r="AU64" s="3">
        <v>61.1494194757485</v>
      </c>
      <c r="AV64" s="3">
        <v>60.6702097865792</v>
      </c>
      <c r="AW64" s="3">
        <v>62.4474530408134</v>
      </c>
      <c r="AX64" s="3">
        <v>63.7000806377526</v>
      </c>
      <c r="AY64" s="3">
        <v>59.6347373460937</v>
      </c>
      <c r="AZ64" s="3">
        <v>59.0565788571127</v>
      </c>
      <c r="BA64" s="3">
        <v>59.2430614572254</v>
      </c>
      <c r="BB64" s="3">
        <v>53.557257431461</v>
      </c>
      <c r="BC64" s="3">
        <v>54.2313436926152</v>
      </c>
      <c r="BD64" s="3">
        <v>56.0129110211698</v>
      </c>
      <c r="BE64" s="3">
        <v>57.1231205794095</v>
      </c>
      <c r="BF64" s="3">
        <v>57.8085379707905</v>
      </c>
      <c r="BG64" s="3">
        <v>54.539215342308</v>
      </c>
      <c r="BH64" s="3">
        <v>53.4198791635091</v>
      </c>
      <c r="BI64" s="3">
        <v>53.7122201106305</v>
      </c>
      <c r="BJ64" s="3">
        <v>53.2834619231144</v>
      </c>
      <c r="BK64" s="3">
        <v>57.1973655132238</v>
      </c>
      <c r="BL64" s="3">
        <v>57.4564974709194</v>
      </c>
      <c r="BM64" s="3">
        <v>59.950060768342</v>
      </c>
      <c r="BN64" s="3">
        <v>62.2437449590313</v>
      </c>
      <c r="BO64" s="3">
        <v>63.638456361687</v>
      </c>
      <c r="BP64" s="3">
        <v>64.2176775231429</v>
      </c>
      <c r="BQ64" s="3">
        <v>63.2527383377854</v>
      </c>
      <c r="BR64" s="3">
        <v>63.5891960118667</v>
      </c>
      <c r="BS64" s="3">
        <v>61.0861936949445</v>
      </c>
      <c r="BT64" s="3">
        <v>59.1042660057239</v>
      </c>
      <c r="BU64" s="3">
        <v>60.3500609029093</v>
      </c>
      <c r="BV64" s="3">
        <v>61.9737991695962</v>
      </c>
      <c r="BW64" s="3">
        <v>66.6441524179173</v>
      </c>
      <c r="BX64" s="3">
        <v>59.6730423316502</v>
      </c>
      <c r="BY64" s="3">
        <v>62.8758053310675</v>
      </c>
      <c r="BZ64" s="3">
        <v>62.3436298647629</v>
      </c>
      <c r="CA64" s="3">
        <v>65.2127154582301</v>
      </c>
      <c r="CB64" s="3">
        <v>66.8471328830078</v>
      </c>
      <c r="CC64" s="3">
        <v>69.8019637962033</v>
      </c>
      <c r="CD64" s="3">
        <v>69.1125703384576</v>
      </c>
      <c r="CE64" s="3">
        <v>71.1701796959173</v>
      </c>
      <c r="CF64" s="3">
        <v>76.2298480279605</v>
      </c>
      <c r="CG64" s="3">
        <v>77.0508315552351</v>
      </c>
      <c r="CH64" s="3">
        <v>73.4795858167742</v>
      </c>
      <c r="CI64" s="3">
        <v>71.2504358723373</v>
      </c>
      <c r="CJ64" s="3">
        <v>69.5857095556928</v>
      </c>
      <c r="CK64" s="3">
        <v>72.8740650812106</v>
      </c>
      <c r="CL64" s="3">
        <v>76.0286135671558</v>
      </c>
      <c r="CM64" s="3">
        <v>75.5077504652103</v>
      </c>
      <c r="CN64" s="3">
        <v>75.9082128337421</v>
      </c>
      <c r="CO64" s="3">
        <v>72.3703946047854</v>
      </c>
      <c r="CP64" s="3">
        <v>70.8670195298184</v>
      </c>
      <c r="CQ64" s="3">
        <v>69.7247777849148</v>
      </c>
      <c r="CR64" s="3">
        <v>71.6851819003611</v>
      </c>
      <c r="CS64" s="3">
        <v>74.9212294957543</v>
      </c>
      <c r="CT64" s="3">
        <v>77.3634933570718</v>
      </c>
      <c r="CU64" s="3">
        <v>74.3110359246755</v>
      </c>
      <c r="CV64" s="3">
        <v>70.0785276279752</v>
      </c>
      <c r="CW64" s="3">
        <v>74.5446744666047</v>
      </c>
      <c r="CX64" s="3">
        <v>72.0841217671801</v>
      </c>
      <c r="CY64" s="3">
        <v>72.6098831663006</v>
      </c>
      <c r="CZ64" s="3">
        <v>73.6895179112312</v>
      </c>
      <c r="DA64" s="3">
        <v>76.1147412934748</v>
      </c>
      <c r="DB64" s="3">
        <v>71.5248399234503</v>
      </c>
      <c r="DC64" s="3">
        <v>67.4405198681101</v>
      </c>
      <c r="DD64" s="3">
        <v>71.2235153222121</v>
      </c>
      <c r="DE64" s="3">
        <v>74.3166250522476</v>
      </c>
      <c r="DF64" s="3">
        <v>72.9322306379568</v>
      </c>
      <c r="DG64" s="3">
        <v>70.2667302567812</v>
      </c>
      <c r="DH64" s="3">
        <v>69.6495325652894</v>
      </c>
      <c r="DI64" s="3">
        <v>72.9774936190386</v>
      </c>
      <c r="DJ64" s="3">
        <v>76.3210336959648</v>
      </c>
      <c r="DK64" s="3">
        <v>73.2383577489902</v>
      </c>
      <c r="DL64" s="3">
        <v>73.6126826231538</v>
      </c>
      <c r="DM64" s="3">
        <v>72.5821028701491</v>
      </c>
      <c r="DN64" s="3">
        <v>70.4205933258021</v>
      </c>
      <c r="DO64" s="3">
        <v>69.3043921227897</v>
      </c>
      <c r="DP64" s="3">
        <v>74.0048288922214</v>
      </c>
      <c r="DQ64" s="3">
        <v>76.0141590398543</v>
      </c>
      <c r="DR64" s="3">
        <v>79.1125843893188</v>
      </c>
      <c r="DS64" s="3">
        <v>82.9370967539488</v>
      </c>
      <c r="DT64" s="3">
        <v>86.3868343679318</v>
      </c>
      <c r="DU64" s="3">
        <v>86.3982642011542</v>
      </c>
      <c r="DV64" s="3">
        <v>92.0767185092998</v>
      </c>
      <c r="DW64" s="3">
        <v>93.9915774606948</v>
      </c>
      <c r="DX64" s="3">
        <v>96.4553375609278</v>
      </c>
      <c r="DY64" s="3">
        <v>101.88227172159</v>
      </c>
      <c r="DZ64" s="3">
        <v>104.104704307311</v>
      </c>
      <c r="EA64" s="3">
        <v>98.3352051620188</v>
      </c>
      <c r="EB64" s="3">
        <v>93.0377678004841</v>
      </c>
      <c r="EC64" s="3">
        <v>92.7351865384774</v>
      </c>
      <c r="ED64" s="3">
        <v>88.2061369252251</v>
      </c>
    </row>
    <row r="65">
      <c r="A65" s="3" t="s">
        <v>64</v>
      </c>
      <c r="B65" s="3">
        <v>66.0454174579368</v>
      </c>
      <c r="C65" s="3">
        <v>64.2790451988814</v>
      </c>
      <c r="D65" s="3">
        <v>64.8584050622904</v>
      </c>
      <c r="E65" s="3">
        <v>66.5773118577454</v>
      </c>
      <c r="F65" s="3">
        <v>66.2188129086328</v>
      </c>
      <c r="G65" s="3">
        <v>67.8582522133151</v>
      </c>
      <c r="H65" s="3">
        <v>68.4786380599986</v>
      </c>
      <c r="I65" s="3">
        <v>66.7496158097381</v>
      </c>
      <c r="J65" s="3">
        <v>69.0132736403366</v>
      </c>
      <c r="K65" s="3">
        <v>73.6735590837531</v>
      </c>
      <c r="L65" s="3">
        <v>76.5158826556702</v>
      </c>
      <c r="M65" s="3">
        <v>77.5053655498164</v>
      </c>
      <c r="N65" s="3">
        <v>81.5682990990569</v>
      </c>
      <c r="O65" s="3">
        <v>83.1188788935898</v>
      </c>
      <c r="P65" s="3">
        <v>83.991133241334</v>
      </c>
      <c r="Q65" s="3">
        <v>84.1836146040708</v>
      </c>
      <c r="R65" s="3">
        <v>83.3971032788427</v>
      </c>
      <c r="S65" s="3">
        <v>81.8025260662059</v>
      </c>
      <c r="T65" s="3">
        <v>84.5548175396696</v>
      </c>
      <c r="U65" s="3">
        <v>89.1938753704885</v>
      </c>
      <c r="V65" s="3">
        <v>87.1165945786254</v>
      </c>
      <c r="W65" s="3">
        <v>93.7532167227115</v>
      </c>
      <c r="X65" s="3">
        <v>96.5041660402764</v>
      </c>
      <c r="Y65" s="3">
        <v>99.9743840724232</v>
      </c>
      <c r="Z65" s="3">
        <v>98.918752411262</v>
      </c>
      <c r="AA65" s="3">
        <v>100.837126756014</v>
      </c>
      <c r="AB65" s="3">
        <v>99.3133281258949</v>
      </c>
      <c r="AC65" s="3">
        <v>99.3355893692202</v>
      </c>
      <c r="AD65" s="3">
        <v>102.840895573965</v>
      </c>
      <c r="AE65" s="3">
        <v>104.649865869525</v>
      </c>
      <c r="AF65" s="3">
        <v>107.534538268651</v>
      </c>
      <c r="AG65" s="3">
        <v>104.73926558412</v>
      </c>
      <c r="AH65" s="3">
        <v>100.050870716954</v>
      </c>
      <c r="AI65" s="3">
        <v>96.508569363276</v>
      </c>
      <c r="AJ65" s="3">
        <v>92.1726051890098</v>
      </c>
      <c r="AK65" s="3">
        <v>94.0954611841261</v>
      </c>
      <c r="AL65" s="3">
        <v>96.9779966748564</v>
      </c>
      <c r="AM65" s="3">
        <v>104.021433092161</v>
      </c>
      <c r="AN65" s="3">
        <v>110.506509421055</v>
      </c>
      <c r="AO65" s="3">
        <v>108.701592570564</v>
      </c>
      <c r="AP65" s="3">
        <v>107.473748902377</v>
      </c>
      <c r="AQ65" s="3">
        <v>111.666181803799</v>
      </c>
      <c r="AR65" s="3">
        <v>107.812512257811</v>
      </c>
      <c r="AS65" s="3">
        <v>111.052006729155</v>
      </c>
      <c r="AT65" s="3">
        <v>109.543603737778</v>
      </c>
      <c r="AU65" s="3">
        <v>105.595777875572</v>
      </c>
      <c r="AV65" s="3">
        <v>109.236603704482</v>
      </c>
      <c r="AW65" s="3">
        <v>120.24906692373</v>
      </c>
      <c r="AX65" s="3">
        <v>118.346521670657</v>
      </c>
      <c r="AY65" s="3">
        <v>107.252419770178</v>
      </c>
      <c r="AZ65" s="3">
        <v>106.629653592695</v>
      </c>
      <c r="BA65" s="3">
        <v>102.314169405672</v>
      </c>
      <c r="BB65" s="3">
        <v>99.629646254404</v>
      </c>
      <c r="BC65" s="3">
        <v>105.866297112272</v>
      </c>
      <c r="BD65" s="3">
        <v>110.498422742345</v>
      </c>
      <c r="BE65" s="3">
        <v>120.414190508464</v>
      </c>
      <c r="BF65" s="3">
        <v>126.103294495316</v>
      </c>
      <c r="BG65" s="3">
        <v>125.096822107153</v>
      </c>
      <c r="BH65" s="3">
        <v>135.28059619139</v>
      </c>
      <c r="BI65" s="3">
        <v>134.005649830876</v>
      </c>
      <c r="BJ65" s="3">
        <v>127.774376808514</v>
      </c>
      <c r="BK65" s="3">
        <v>132.426562407765</v>
      </c>
      <c r="BL65" s="3">
        <v>134.761052244715</v>
      </c>
      <c r="BM65" s="3">
        <v>132.106268886745</v>
      </c>
      <c r="BN65" s="3">
        <v>126.882327702329</v>
      </c>
      <c r="BO65" s="3">
        <v>132.401156961933</v>
      </c>
      <c r="BP65" s="3">
        <v>136.484033835515</v>
      </c>
      <c r="BQ65" s="3">
        <v>136.089622854209</v>
      </c>
      <c r="BR65" s="3">
        <v>134.543423352226</v>
      </c>
      <c r="BS65" s="3">
        <v>129.114618746807</v>
      </c>
      <c r="BT65" s="3">
        <v>127.247061850205</v>
      </c>
      <c r="BU65" s="3">
        <v>131.284718502634</v>
      </c>
      <c r="BV65" s="3">
        <v>135.255500738823</v>
      </c>
      <c r="BW65" s="3">
        <v>144.015020412153</v>
      </c>
      <c r="BX65" s="3">
        <v>151.936751751233</v>
      </c>
      <c r="BY65" s="3">
        <v>163.136352025064</v>
      </c>
      <c r="BZ65" s="3">
        <v>177.535088344666</v>
      </c>
      <c r="CA65" s="3">
        <v>183.712538577678</v>
      </c>
      <c r="CB65" s="3">
        <v>199.421407673575</v>
      </c>
      <c r="CC65" s="3">
        <v>200.478591933744</v>
      </c>
      <c r="CD65" s="3">
        <v>188.102990185523</v>
      </c>
      <c r="CE65" s="3">
        <v>187.564126695115</v>
      </c>
      <c r="CF65" s="3">
        <v>182.443154176711</v>
      </c>
      <c r="CG65" s="3">
        <v>179.067635611025</v>
      </c>
      <c r="CH65" s="3">
        <v>178.541299261336</v>
      </c>
      <c r="CI65" s="3">
        <v>169.502697474188</v>
      </c>
      <c r="CJ65" s="3">
        <v>166.739364393194</v>
      </c>
      <c r="CK65" s="3">
        <v>170.116616014386</v>
      </c>
      <c r="CL65" s="3">
        <v>162.380314466135</v>
      </c>
      <c r="CM65" s="3">
        <v>157.692148313987</v>
      </c>
      <c r="CN65" s="3">
        <v>163.185173073533</v>
      </c>
      <c r="CO65" s="3">
        <v>150.792814302454</v>
      </c>
      <c r="CP65" s="3">
        <v>150.944964077987</v>
      </c>
      <c r="CQ65" s="3">
        <v>146.457145342571</v>
      </c>
      <c r="CR65" s="3">
        <v>151.529707003913</v>
      </c>
      <c r="CS65" s="3">
        <v>154.998606140675</v>
      </c>
      <c r="CT65" s="3">
        <v>160.492095331085</v>
      </c>
      <c r="CU65" s="3">
        <v>135.384332877851</v>
      </c>
      <c r="CV65" s="3">
        <v>125.480178203288</v>
      </c>
      <c r="CW65" s="3">
        <v>133.782281262086</v>
      </c>
      <c r="CX65" s="3">
        <v>136.948679200002</v>
      </c>
      <c r="CY65" s="3">
        <v>123.079674052504</v>
      </c>
      <c r="CZ65" s="3">
        <v>134.232261011816</v>
      </c>
      <c r="DA65" s="3">
        <v>135.168770119562</v>
      </c>
      <c r="DB65" s="3">
        <v>131.655955561764</v>
      </c>
      <c r="DC65" s="3">
        <v>125.015480275358</v>
      </c>
      <c r="DD65" s="3">
        <v>135.902763649082</v>
      </c>
      <c r="DE65" s="3">
        <v>137.124360271716</v>
      </c>
      <c r="DF65" s="3">
        <v>133.878354264566</v>
      </c>
      <c r="DG65" s="3">
        <v>143.372698315758</v>
      </c>
      <c r="DH65" s="3">
        <v>145.951535255582</v>
      </c>
      <c r="DI65" s="3">
        <v>151.756296101895</v>
      </c>
      <c r="DJ65" s="3">
        <v>157.652982202763</v>
      </c>
      <c r="DK65" s="3">
        <v>149.605729871875</v>
      </c>
      <c r="DL65" s="3">
        <v>147.711486535057</v>
      </c>
      <c r="DM65" s="3">
        <v>150.415380196546</v>
      </c>
      <c r="DN65" s="3">
        <v>137.400730178085</v>
      </c>
      <c r="DO65" s="3">
        <v>118.707371890874</v>
      </c>
      <c r="DP65" s="3">
        <v>130.515981108758</v>
      </c>
      <c r="DQ65" s="3">
        <v>137.656429507953</v>
      </c>
      <c r="DR65" s="3">
        <v>138.710328157098</v>
      </c>
      <c r="DS65" s="3">
        <v>149.329143875154</v>
      </c>
      <c r="DT65" s="3">
        <v>148.393383467353</v>
      </c>
      <c r="DU65" s="3">
        <v>142.367000657941</v>
      </c>
      <c r="DV65" s="3">
        <v>134.289576732245</v>
      </c>
      <c r="DW65" s="3">
        <v>131.818332052779</v>
      </c>
      <c r="DX65" s="3">
        <v>131.917243500657</v>
      </c>
      <c r="DY65" s="3">
        <v>145.918212042503</v>
      </c>
      <c r="DZ65" s="3">
        <v>162.73777296313</v>
      </c>
      <c r="EA65" s="3">
        <v>159.635591539865</v>
      </c>
      <c r="EB65" s="3">
        <v>165.871750640869</v>
      </c>
      <c r="EC65" s="3">
        <v>164.899999346052</v>
      </c>
      <c r="ED65" s="3">
        <v>159.889444986979</v>
      </c>
    </row>
    <row r="66">
      <c r="A66" s="3" t="s">
        <v>65</v>
      </c>
      <c r="B66" s="3">
        <v>20.8604845147687</v>
      </c>
      <c r="C66" s="3">
        <v>20.8498627708596</v>
      </c>
      <c r="D66" s="3">
        <v>19.983283613118</v>
      </c>
      <c r="E66" s="3">
        <v>19.8255992640698</v>
      </c>
      <c r="F66" s="3">
        <v>20.3353042511515</v>
      </c>
      <c r="G66" s="3">
        <v>20.9023324907452</v>
      </c>
      <c r="H66" s="3">
        <v>21.7025133330714</v>
      </c>
      <c r="I66" s="3">
        <v>21.5087104683586</v>
      </c>
      <c r="J66" s="3">
        <v>22.1831236629491</v>
      </c>
      <c r="K66" s="3">
        <v>21.1273067301946</v>
      </c>
      <c r="L66" s="3">
        <v>21.8843768279835</v>
      </c>
      <c r="M66" s="3">
        <v>22.6412322081854</v>
      </c>
      <c r="N66" s="3">
        <v>22.4316206560736</v>
      </c>
      <c r="O66" s="3">
        <v>23.1226766436286</v>
      </c>
      <c r="P66" s="3">
        <v>23.5292293395722</v>
      </c>
      <c r="Q66" s="3">
        <v>23.6796895854546</v>
      </c>
      <c r="R66" s="3">
        <v>23.3126774016734</v>
      </c>
      <c r="S66" s="3">
        <v>23.931492923816</v>
      </c>
      <c r="T66" s="3">
        <v>25.4453272396804</v>
      </c>
      <c r="U66" s="3">
        <v>23.6987127189355</v>
      </c>
      <c r="V66" s="3">
        <v>22.9252469277808</v>
      </c>
      <c r="W66" s="3">
        <v>24.6549001366503</v>
      </c>
      <c r="X66" s="3">
        <v>25.0697476676822</v>
      </c>
      <c r="Y66" s="3">
        <v>23.7117660712463</v>
      </c>
      <c r="Z66" s="3">
        <v>22.289096361117</v>
      </c>
      <c r="AA66" s="3">
        <v>23.448081444855</v>
      </c>
      <c r="AB66" s="3">
        <v>24.2789955559695</v>
      </c>
      <c r="AC66" s="3">
        <v>25.2032851054784</v>
      </c>
      <c r="AD66" s="3">
        <v>25.2511325159059</v>
      </c>
      <c r="AE66" s="3">
        <v>25.7883031646639</v>
      </c>
      <c r="AF66" s="3">
        <v>27.5095943772807</v>
      </c>
      <c r="AG66" s="3">
        <v>27.4604254508552</v>
      </c>
      <c r="AH66" s="3">
        <v>27.1935717750735</v>
      </c>
      <c r="AI66" s="3">
        <v>26.7346695630563</v>
      </c>
      <c r="AJ66" s="3">
        <v>27.1773932311418</v>
      </c>
      <c r="AK66" s="3">
        <v>28.8638462642209</v>
      </c>
      <c r="AL66" s="3">
        <v>30.0195927742155</v>
      </c>
      <c r="AM66" s="3">
        <v>31.2927044529177</v>
      </c>
      <c r="AN66" s="3">
        <v>30.9869745620036</v>
      </c>
      <c r="AO66" s="3">
        <v>31.6154342929291</v>
      </c>
      <c r="AP66" s="3">
        <v>32.8081085699926</v>
      </c>
      <c r="AQ66" s="3">
        <v>33.9374100481998</v>
      </c>
      <c r="AR66" s="3">
        <v>32.7930839175513</v>
      </c>
      <c r="AS66" s="3">
        <v>33.8976231284812</v>
      </c>
      <c r="AT66" s="3">
        <v>32.0855509112835</v>
      </c>
      <c r="AU66" s="3">
        <v>31.120814073772</v>
      </c>
      <c r="AV66" s="3">
        <v>30.5307402031604</v>
      </c>
      <c r="AW66" s="3">
        <v>33.1701609738231</v>
      </c>
      <c r="AX66" s="3">
        <v>35.2210692956035</v>
      </c>
      <c r="AY66" s="3">
        <v>33.1475074267045</v>
      </c>
      <c r="AZ66" s="3">
        <v>29.9108796695421</v>
      </c>
      <c r="BA66" s="3">
        <v>28.4279308139984</v>
      </c>
      <c r="BB66" s="3">
        <v>26.9465096104128</v>
      </c>
      <c r="BC66" s="3">
        <v>27.5723202639272</v>
      </c>
      <c r="BD66" s="3">
        <v>29.128013550289</v>
      </c>
      <c r="BE66" s="3">
        <v>30.4042518302939</v>
      </c>
      <c r="BF66" s="3">
        <v>31.1081557038662</v>
      </c>
      <c r="BG66" s="3">
        <v>30.4905640907477</v>
      </c>
      <c r="BH66" s="3">
        <v>32.706813550125</v>
      </c>
      <c r="BI66" s="3">
        <v>30.925587973912</v>
      </c>
      <c r="BJ66" s="3">
        <v>30.7918169979023</v>
      </c>
      <c r="BK66" s="3">
        <v>32.4891800454406</v>
      </c>
      <c r="BL66" s="3">
        <v>34.0023889495364</v>
      </c>
      <c r="BM66" s="3">
        <v>36.0670483698772</v>
      </c>
      <c r="BN66" s="3">
        <v>37.066144754001</v>
      </c>
      <c r="BO66" s="3">
        <v>36.5798442651091</v>
      </c>
      <c r="BP66" s="3">
        <v>38.2697176750717</v>
      </c>
      <c r="BQ66" s="3">
        <v>37.5273210880388</v>
      </c>
      <c r="BR66" s="3">
        <v>40.1255719154995</v>
      </c>
      <c r="BS66" s="3">
        <v>39.5189859466556</v>
      </c>
      <c r="BT66" s="3">
        <v>39.03487148567</v>
      </c>
      <c r="BU66" s="3">
        <v>38.4053558138176</v>
      </c>
      <c r="BV66" s="3">
        <v>39.8325558252936</v>
      </c>
      <c r="BW66" s="3">
        <v>39.1424858849708</v>
      </c>
      <c r="BX66" s="3">
        <v>32.6021636709622</v>
      </c>
      <c r="BY66" s="3">
        <v>32.5147855618126</v>
      </c>
      <c r="BZ66" s="3">
        <v>33.0253265830369</v>
      </c>
      <c r="CA66" s="3">
        <v>35.4329437327472</v>
      </c>
      <c r="CB66" s="3">
        <v>37.0672784336048</v>
      </c>
      <c r="CC66" s="3">
        <v>38.6292653054303</v>
      </c>
      <c r="CD66" s="3">
        <v>40.390152497826</v>
      </c>
      <c r="CE66" s="3">
        <v>40.0119453420005</v>
      </c>
      <c r="CF66" s="3">
        <v>42.8427151660542</v>
      </c>
      <c r="CG66" s="3">
        <v>45.7278149906446</v>
      </c>
      <c r="CH66" s="3">
        <v>44.8013839092469</v>
      </c>
      <c r="CI66" s="3">
        <v>46.9033453083749</v>
      </c>
      <c r="CJ66" s="3">
        <v>50.08177587902</v>
      </c>
      <c r="CK66" s="3">
        <v>49.1523736883033</v>
      </c>
      <c r="CL66" s="3">
        <v>51.0501728138846</v>
      </c>
      <c r="CM66" s="3">
        <v>51.2967135304837</v>
      </c>
      <c r="CN66" s="3">
        <v>52.5479524065594</v>
      </c>
      <c r="CO66" s="3">
        <v>53.5495001784111</v>
      </c>
      <c r="CP66" s="3">
        <v>52.5907075416825</v>
      </c>
      <c r="CQ66" s="3">
        <v>49.4525455351775</v>
      </c>
      <c r="CR66" s="3">
        <v>48.0036968482644</v>
      </c>
      <c r="CS66" s="3">
        <v>45.1503811192045</v>
      </c>
      <c r="CT66" s="3">
        <v>45.8730475015603</v>
      </c>
      <c r="CU66" s="3">
        <v>43.9896593508288</v>
      </c>
      <c r="CV66" s="3">
        <v>42.6650795039375</v>
      </c>
      <c r="CW66" s="3">
        <v>42.7702672781117</v>
      </c>
      <c r="CX66" s="3">
        <v>38.4491366215298</v>
      </c>
      <c r="CY66" s="3">
        <v>37.4654201716149</v>
      </c>
      <c r="CZ66" s="3">
        <v>37.5977279190092</v>
      </c>
      <c r="DA66" s="3">
        <v>35.4143202574406</v>
      </c>
      <c r="DB66" s="3">
        <v>31.1366489769767</v>
      </c>
      <c r="DC66" s="3">
        <v>28.5496129438616</v>
      </c>
      <c r="DD66" s="3">
        <v>31.330273941721</v>
      </c>
      <c r="DE66" s="3">
        <v>32.8322446772368</v>
      </c>
      <c r="DF66" s="3">
        <v>36.2593328267828</v>
      </c>
      <c r="DG66" s="3">
        <v>36.5135792832239</v>
      </c>
      <c r="DH66" s="3">
        <v>34.2697467707972</v>
      </c>
      <c r="DI66" s="3">
        <v>36.1227153235162</v>
      </c>
      <c r="DJ66" s="3">
        <v>38.3305667126309</v>
      </c>
      <c r="DK66" s="3">
        <v>38.4959846291661</v>
      </c>
      <c r="DL66" s="3">
        <v>40.8447645867856</v>
      </c>
      <c r="DM66" s="3">
        <v>43.8518264535532</v>
      </c>
      <c r="DN66" s="3">
        <v>43.2172415444169</v>
      </c>
      <c r="DO66" s="3">
        <v>41.4071186379214</v>
      </c>
      <c r="DP66" s="3">
        <v>40.603217528922</v>
      </c>
      <c r="DQ66" s="3">
        <v>41.8025454269075</v>
      </c>
      <c r="DR66" s="3">
        <v>42.5270621912234</v>
      </c>
      <c r="DS66" s="3">
        <v>41.4392765996714</v>
      </c>
      <c r="DT66" s="3">
        <v>41.4494516578567</v>
      </c>
      <c r="DU66" s="3">
        <v>39.0764898679103</v>
      </c>
      <c r="DV66" s="3">
        <v>37.9525430560202</v>
      </c>
      <c r="DW66" s="3">
        <v>37.4806989268158</v>
      </c>
      <c r="DX66" s="3">
        <v>38.2656712661625</v>
      </c>
      <c r="DY66" s="3">
        <v>38.9935476229504</v>
      </c>
      <c r="DZ66" s="3">
        <v>39.3765262980993</v>
      </c>
      <c r="EA66" s="3">
        <v>41.2928249402267</v>
      </c>
      <c r="EB66" s="3">
        <v>43.0497917794584</v>
      </c>
      <c r="EC66" s="3">
        <v>39.3486841842688</v>
      </c>
      <c r="ED66" s="3">
        <v>37.0396946055268</v>
      </c>
    </row>
    <row r="67">
      <c r="A67" s="3" t="s">
        <v>66</v>
      </c>
      <c r="B67" s="3">
        <v>48.3271069404012</v>
      </c>
      <c r="C67" s="3">
        <v>47.7067192529193</v>
      </c>
      <c r="D67" s="3">
        <v>48.6698794173697</v>
      </c>
      <c r="E67" s="3">
        <v>44.9468138677815</v>
      </c>
      <c r="F67" s="3">
        <v>45.136435746047</v>
      </c>
      <c r="G67" s="3">
        <v>45.8246331522194</v>
      </c>
      <c r="H67" s="3">
        <v>46.9786166942684</v>
      </c>
      <c r="I67" s="3">
        <v>48.0534635820585</v>
      </c>
      <c r="J67" s="3">
        <v>51.3262531367035</v>
      </c>
      <c r="K67" s="3">
        <v>52.3976636102024</v>
      </c>
      <c r="L67" s="3">
        <v>55.1099767153615</v>
      </c>
      <c r="M67" s="3">
        <v>58.3979454530884</v>
      </c>
      <c r="N67" s="3">
        <v>58.2497110478064</v>
      </c>
      <c r="O67" s="3">
        <v>62.3636401345815</v>
      </c>
      <c r="P67" s="3">
        <v>65.0972266213184</v>
      </c>
      <c r="Q67" s="3">
        <v>61.1551038800398</v>
      </c>
      <c r="R67" s="3">
        <v>62.9119045984</v>
      </c>
      <c r="S67" s="3">
        <v>64.2585703824427</v>
      </c>
      <c r="T67" s="3">
        <v>65.4697511810947</v>
      </c>
      <c r="U67" s="3">
        <v>64.6223261571725</v>
      </c>
      <c r="V67" s="3">
        <v>62.7525609260222</v>
      </c>
      <c r="W67" s="3">
        <v>62.1351383876542</v>
      </c>
      <c r="X67" s="3">
        <v>65.5326166088478</v>
      </c>
      <c r="Y67" s="3">
        <v>65.0531310074704</v>
      </c>
      <c r="Z67" s="3">
        <v>60.8284535765516</v>
      </c>
      <c r="AA67" s="3">
        <v>64.02862761062</v>
      </c>
      <c r="AB67" s="3">
        <v>67.1648656223686</v>
      </c>
      <c r="AC67" s="3">
        <v>65.7334258811956</v>
      </c>
      <c r="AD67" s="3">
        <v>67.4194856394828</v>
      </c>
      <c r="AE67" s="3">
        <v>67.9601793001041</v>
      </c>
      <c r="AF67" s="3">
        <v>71.5927920715887</v>
      </c>
      <c r="AG67" s="3">
        <v>74.8153838821321</v>
      </c>
      <c r="AH67" s="3">
        <v>77.0119747264934</v>
      </c>
      <c r="AI67" s="3">
        <v>74.1738261957901</v>
      </c>
      <c r="AJ67" s="3">
        <v>79.3363934359608</v>
      </c>
      <c r="AK67" s="3">
        <v>86.7128509400126</v>
      </c>
      <c r="AL67" s="3">
        <v>86.8729075084349</v>
      </c>
      <c r="AM67" s="3">
        <v>89.5623095322033</v>
      </c>
      <c r="AN67" s="3">
        <v>91.0370337535451</v>
      </c>
      <c r="AO67" s="3">
        <v>87.6856487870484</v>
      </c>
      <c r="AP67" s="3">
        <v>87.3033485030886</v>
      </c>
      <c r="AQ67" s="3">
        <v>92.3917042448261</v>
      </c>
      <c r="AR67" s="3">
        <v>91.7280726248297</v>
      </c>
      <c r="AS67" s="3">
        <v>93.9663495953259</v>
      </c>
      <c r="AT67" s="3">
        <v>98.5655466637009</v>
      </c>
      <c r="AU67" s="3">
        <v>102.745182165333</v>
      </c>
      <c r="AV67" s="3">
        <v>105.88125451172</v>
      </c>
      <c r="AW67" s="3">
        <v>114.31637983001</v>
      </c>
      <c r="AX67" s="3">
        <v>117.858840501247</v>
      </c>
      <c r="AY67" s="3">
        <v>124.485922268511</v>
      </c>
      <c r="AZ67" s="3">
        <v>127.866169687314</v>
      </c>
      <c r="BA67" s="3">
        <v>125.883851132277</v>
      </c>
      <c r="BB67" s="3">
        <v>124.183640026802</v>
      </c>
      <c r="BC67" s="3">
        <v>131.354996561599</v>
      </c>
      <c r="BD67" s="3">
        <v>129.417947005342</v>
      </c>
      <c r="BE67" s="3">
        <v>129.9906555594</v>
      </c>
      <c r="BF67" s="3">
        <v>135.791148616393</v>
      </c>
      <c r="BG67" s="3">
        <v>140.347732428901</v>
      </c>
      <c r="BH67" s="3">
        <v>148.234982299194</v>
      </c>
      <c r="BI67" s="3">
        <v>146.56444135356</v>
      </c>
      <c r="BJ67" s="3">
        <v>145.258736855608</v>
      </c>
      <c r="BK67" s="3">
        <v>141.621947467322</v>
      </c>
      <c r="BL67" s="3">
        <v>135.285267255245</v>
      </c>
      <c r="BM67" s="3">
        <v>138.010856941746</v>
      </c>
      <c r="BN67" s="3">
        <v>145.582570579399</v>
      </c>
      <c r="BO67" s="3">
        <v>157.967602839061</v>
      </c>
      <c r="BP67" s="3">
        <v>162.101298685249</v>
      </c>
      <c r="BQ67" s="3">
        <v>169.289844952709</v>
      </c>
      <c r="BR67" s="3">
        <v>171.199937271279</v>
      </c>
      <c r="BS67" s="3">
        <v>167.979304905603</v>
      </c>
      <c r="BT67" s="3">
        <v>162.953413603436</v>
      </c>
      <c r="BU67" s="3">
        <v>164.327209105932</v>
      </c>
      <c r="BV67" s="3">
        <v>169.672375392493</v>
      </c>
      <c r="BW67" s="3">
        <v>172.613179108241</v>
      </c>
      <c r="BX67" s="3">
        <v>146.951332767827</v>
      </c>
      <c r="BY67" s="3">
        <v>148.707776516075</v>
      </c>
      <c r="BZ67" s="3">
        <v>147.049790983378</v>
      </c>
      <c r="CA67" s="3">
        <v>146.107935419454</v>
      </c>
      <c r="CB67" s="3">
        <v>137.272224640122</v>
      </c>
      <c r="CC67" s="3">
        <v>140.529273047717</v>
      </c>
      <c r="CD67" s="3">
        <v>138.789158451665</v>
      </c>
      <c r="CE67" s="3">
        <v>136.086599340337</v>
      </c>
      <c r="CF67" s="3">
        <v>135.795066628948</v>
      </c>
      <c r="CG67" s="3">
        <v>150.8728850057</v>
      </c>
      <c r="CH67" s="3">
        <v>159.745122649302</v>
      </c>
      <c r="CI67" s="3">
        <v>162.385475532788</v>
      </c>
      <c r="CJ67" s="3">
        <v>174.772471142727</v>
      </c>
      <c r="CK67" s="3">
        <v>173.759865342953</v>
      </c>
      <c r="CL67" s="3">
        <v>179.42813706171</v>
      </c>
      <c r="CM67" s="3">
        <v>183.407582193491</v>
      </c>
      <c r="CN67" s="3">
        <v>178.890999768527</v>
      </c>
      <c r="CO67" s="3">
        <v>174.045403755125</v>
      </c>
      <c r="CP67" s="3">
        <v>164.63388889535</v>
      </c>
      <c r="CQ67" s="3">
        <v>178.043668449895</v>
      </c>
      <c r="CR67" s="3">
        <v>190.984070043603</v>
      </c>
      <c r="CS67" s="3">
        <v>195.32479333951</v>
      </c>
      <c r="CT67" s="3">
        <v>195.795062887829</v>
      </c>
      <c r="CU67" s="3">
        <v>208.300160638153</v>
      </c>
      <c r="CV67" s="3">
        <v>208.894500783028</v>
      </c>
      <c r="CW67" s="3">
        <v>204.056772423412</v>
      </c>
      <c r="CX67" s="3">
        <v>175.918492071092</v>
      </c>
      <c r="CY67" s="3">
        <v>177.967795786597</v>
      </c>
      <c r="CZ67" s="3">
        <v>178.699252509898</v>
      </c>
      <c r="DA67" s="3">
        <v>175.731632280749</v>
      </c>
      <c r="DB67" s="3">
        <v>167.41182262712</v>
      </c>
      <c r="DC67" s="3">
        <v>153.470396091074</v>
      </c>
      <c r="DD67" s="3">
        <v>153.371431951843</v>
      </c>
      <c r="DE67" s="3">
        <v>155.19824531347</v>
      </c>
      <c r="DF67" s="3">
        <v>158.97193011744</v>
      </c>
      <c r="DG67" s="3">
        <v>167.167666524866</v>
      </c>
      <c r="DH67" s="3">
        <v>168.177820727818</v>
      </c>
      <c r="DI67" s="3">
        <v>174.545204961933</v>
      </c>
      <c r="DJ67" s="3">
        <v>167.179759691444</v>
      </c>
      <c r="DK67" s="3">
        <v>167.969152691465</v>
      </c>
      <c r="DL67" s="3">
        <v>173.305888339906</v>
      </c>
      <c r="DM67" s="3">
        <v>187.675506467269</v>
      </c>
      <c r="DN67" s="3">
        <v>189.081437623863</v>
      </c>
      <c r="DO67" s="3">
        <v>197.069167042084</v>
      </c>
      <c r="DP67" s="3">
        <v>198.555721821643</v>
      </c>
      <c r="DQ67" s="3">
        <v>199.230872377688</v>
      </c>
      <c r="DR67" s="3">
        <v>193.463390920409</v>
      </c>
      <c r="DS67" s="3">
        <v>201.871058846951</v>
      </c>
      <c r="DT67" s="3">
        <v>208.135119422278</v>
      </c>
      <c r="DU67" s="3">
        <v>203.256070068397</v>
      </c>
      <c r="DV67" s="3">
        <v>201.403856702178</v>
      </c>
      <c r="DW67" s="3">
        <v>190.851871320401</v>
      </c>
      <c r="DX67" s="3">
        <v>190.713493214388</v>
      </c>
      <c r="DY67" s="3">
        <v>199.696870239348</v>
      </c>
      <c r="DZ67" s="3">
        <v>210.680185110565</v>
      </c>
      <c r="EA67" s="3">
        <v>218.59834484888</v>
      </c>
      <c r="EB67" s="3">
        <v>220.84078940013</v>
      </c>
      <c r="EC67" s="3">
        <v>232.188900305016</v>
      </c>
      <c r="ED67" s="3">
        <v>231.408611297607</v>
      </c>
    </row>
    <row r="68">
      <c r="A68" s="3" t="s">
        <v>67</v>
      </c>
      <c r="B68" s="3">
        <v>10.4344333694095</v>
      </c>
      <c r="C68" s="3">
        <v>11.0078052219592</v>
      </c>
      <c r="D68" s="3">
        <v>11.6575142769586</v>
      </c>
      <c r="E68" s="3">
        <v>10.6719429152352</v>
      </c>
      <c r="F68" s="3">
        <v>10.2176238468715</v>
      </c>
      <c r="G68" s="3">
        <v>11.6034619013468</v>
      </c>
      <c r="H68" s="3">
        <v>12.4545545794747</v>
      </c>
      <c r="I68" s="3">
        <v>13.5723475955781</v>
      </c>
      <c r="J68" s="3">
        <v>13.325923715319</v>
      </c>
      <c r="K68" s="3">
        <v>12.9065738968227</v>
      </c>
      <c r="L68" s="3">
        <v>13.1198578382793</v>
      </c>
      <c r="M68" s="3">
        <v>13.2334591041912</v>
      </c>
      <c r="N68" s="3">
        <v>14.1000550985336</v>
      </c>
      <c r="O68" s="3">
        <v>13.499768432818</v>
      </c>
      <c r="P68" s="3">
        <v>13.3740454587069</v>
      </c>
      <c r="Q68" s="3">
        <v>13.1926095372155</v>
      </c>
      <c r="R68" s="3">
        <v>12.6050300121307</v>
      </c>
      <c r="S68" s="3">
        <v>12.1800182082436</v>
      </c>
      <c r="T68" s="3">
        <v>13.4430772391233</v>
      </c>
      <c r="U68" s="3">
        <v>14.7189665294829</v>
      </c>
      <c r="V68" s="3">
        <v>14.4842381023225</v>
      </c>
      <c r="W68" s="3">
        <v>13.9973136294972</v>
      </c>
      <c r="X68" s="3">
        <v>11.9752349376678</v>
      </c>
      <c r="Y68" s="3">
        <v>10.7475228526376</v>
      </c>
      <c r="Z68" s="3">
        <v>8.86924211602462</v>
      </c>
      <c r="AA68" s="3">
        <v>9.70527496337891</v>
      </c>
      <c r="AB68" s="3">
        <v>9.87555900487033</v>
      </c>
      <c r="AC68" s="3">
        <v>8.99644288562593</v>
      </c>
      <c r="AD68" s="3">
        <v>8.94472857883998</v>
      </c>
      <c r="AE68" s="3">
        <v>8.19202722202648</v>
      </c>
      <c r="AF68" s="3">
        <v>8.27496501207351</v>
      </c>
      <c r="AG68" s="3">
        <v>8.06133478620778</v>
      </c>
      <c r="AH68" s="3">
        <v>8.33883338882809</v>
      </c>
      <c r="AI68" s="3">
        <v>8.14744766553243</v>
      </c>
      <c r="AJ68" s="3">
        <v>7.84041422889346</v>
      </c>
      <c r="AK68" s="3">
        <v>7.68155712173099</v>
      </c>
      <c r="AL68" s="3">
        <v>8.12588001489639</v>
      </c>
      <c r="AM68" s="3">
        <v>8.34764214565879</v>
      </c>
      <c r="AN68" s="3">
        <v>8.26919569139895</v>
      </c>
      <c r="AO68" s="3">
        <v>9.29966319234748</v>
      </c>
      <c r="AP68" s="3">
        <v>9.64094998619773</v>
      </c>
      <c r="AQ68" s="3">
        <v>8.93048641898415</v>
      </c>
      <c r="AR68" s="3">
        <v>7.60452004671097</v>
      </c>
      <c r="AS68" s="3">
        <v>6.4578608740931</v>
      </c>
      <c r="AT68" s="3">
        <v>6.23849498033523</v>
      </c>
      <c r="AU68" s="3">
        <v>6.11185912652449</v>
      </c>
      <c r="AV68" s="3">
        <v>5.61331905637469</v>
      </c>
      <c r="AW68" s="3">
        <v>6.15273503065109</v>
      </c>
      <c r="AX68" s="3">
        <v>6.47149523099264</v>
      </c>
      <c r="AY68" s="3">
        <v>5.92775260774713</v>
      </c>
      <c r="AZ68" s="3">
        <v>6.4463381086077</v>
      </c>
      <c r="BA68" s="3">
        <v>6.79003807476589</v>
      </c>
      <c r="BB68" s="3">
        <v>8.57826818119396</v>
      </c>
      <c r="BC68" s="3">
        <v>9.11174762816656</v>
      </c>
      <c r="BD68" s="3">
        <v>9.06521899359567</v>
      </c>
      <c r="BE68" s="3">
        <v>9.83539127266925</v>
      </c>
      <c r="BF68" s="3">
        <v>9.60600524199636</v>
      </c>
      <c r="BG68" s="3">
        <v>8.76659565386565</v>
      </c>
      <c r="BH68" s="3">
        <v>9.50812378383818</v>
      </c>
      <c r="BI68" s="3">
        <v>8.86527898437098</v>
      </c>
      <c r="BJ68" s="3">
        <v>10.0926476887294</v>
      </c>
      <c r="BK68" s="3">
        <v>11.6511473655701</v>
      </c>
      <c r="BL68" s="3">
        <v>12.9695428666614</v>
      </c>
      <c r="BM68" s="3">
        <v>14.04510477611</v>
      </c>
      <c r="BN68" s="3">
        <v>13.9186545068567</v>
      </c>
      <c r="BO68" s="3">
        <v>14.345854973793</v>
      </c>
      <c r="BP68" s="3">
        <v>15.1366227106615</v>
      </c>
      <c r="BQ68" s="3">
        <v>16.276713588021</v>
      </c>
      <c r="BR68" s="3">
        <v>16.4668398141861</v>
      </c>
      <c r="BS68" s="3">
        <v>16.2900433540344</v>
      </c>
      <c r="BT68" s="3">
        <v>15.3235499382019</v>
      </c>
      <c r="BU68" s="3">
        <v>16.4991428284418</v>
      </c>
      <c r="BV68" s="3">
        <v>17.348519098191</v>
      </c>
      <c r="BW68" s="3">
        <v>17.5676317465933</v>
      </c>
      <c r="BX68" s="3">
        <v>12.8422590819272</v>
      </c>
      <c r="BY68" s="3">
        <v>15.5991666430519</v>
      </c>
      <c r="BZ68" s="3">
        <v>19.0893349170685</v>
      </c>
      <c r="CA68" s="3">
        <v>20.7380590872331</v>
      </c>
      <c r="CB68" s="3">
        <v>22.5113728263161</v>
      </c>
      <c r="CC68" s="3">
        <v>24.2853570665632</v>
      </c>
      <c r="CD68" s="3">
        <v>25.5849335534232</v>
      </c>
      <c r="CE68" s="3">
        <v>25.8604681708596</v>
      </c>
      <c r="CF68" s="3">
        <v>25.4925351142883</v>
      </c>
      <c r="CG68" s="3">
        <v>27.2474045319991</v>
      </c>
      <c r="CH68" s="3">
        <v>28.5120474664788</v>
      </c>
      <c r="CI68" s="3">
        <v>29.7144105810868</v>
      </c>
      <c r="CJ68" s="3">
        <v>28.6278000292571</v>
      </c>
      <c r="CK68" s="3">
        <v>30.0681761787051</v>
      </c>
      <c r="CL68" s="3">
        <v>27.4826351165771</v>
      </c>
      <c r="CM68" s="3">
        <v>28.0726546374234</v>
      </c>
      <c r="CN68" s="3">
        <v>33.2976239068168</v>
      </c>
      <c r="CO68" s="3">
        <v>37.7890364040028</v>
      </c>
      <c r="CP68" s="3">
        <v>37.9534571511405</v>
      </c>
      <c r="CQ68" s="3">
        <v>36.2828571682884</v>
      </c>
      <c r="CR68" s="3">
        <v>35.52449517023</v>
      </c>
      <c r="CS68" s="3">
        <v>34.0043953548778</v>
      </c>
      <c r="CT68" s="3">
        <v>30.0824349403381</v>
      </c>
      <c r="CU68" s="3">
        <v>30.2272947211015</v>
      </c>
      <c r="CV68" s="3">
        <v>30.1227738338968</v>
      </c>
      <c r="CW68" s="3">
        <v>30.9776498317719</v>
      </c>
      <c r="CX68" s="3">
        <v>26.6359809239705</v>
      </c>
      <c r="CY68" s="3">
        <v>26.1821856725784</v>
      </c>
      <c r="CZ68" s="3">
        <v>27.006329870224</v>
      </c>
      <c r="DA68" s="3">
        <v>32.6992431308912</v>
      </c>
      <c r="DB68" s="3">
        <v>32.8173095158168</v>
      </c>
      <c r="DC68" s="3">
        <v>30.3895618802025</v>
      </c>
      <c r="DD68" s="3">
        <v>29.6294858569191</v>
      </c>
      <c r="DE68" s="3">
        <v>29.735790570577</v>
      </c>
      <c r="DF68" s="3">
        <v>30.1668700695038</v>
      </c>
      <c r="DG68" s="3">
        <v>32.1673473056994</v>
      </c>
      <c r="DH68" s="3">
        <v>31.7290696683137</v>
      </c>
      <c r="DI68" s="3">
        <v>35.7472630550987</v>
      </c>
      <c r="DJ68" s="3">
        <v>41.1640637137673</v>
      </c>
      <c r="DK68" s="3">
        <v>41.223471232823</v>
      </c>
      <c r="DL68" s="3">
        <v>41.4308250427246</v>
      </c>
      <c r="DM68" s="3">
        <v>37.6777823075004</v>
      </c>
      <c r="DN68" s="3">
        <v>38.1575654029846</v>
      </c>
      <c r="DO68" s="3">
        <v>36.8167772293091</v>
      </c>
      <c r="DP68" s="3">
        <v>42.712885538737</v>
      </c>
      <c r="DQ68" s="3">
        <v>45.595700263977</v>
      </c>
      <c r="DR68" s="3">
        <v>45.9371525900705</v>
      </c>
      <c r="DS68" s="3">
        <v>51.8904049873352</v>
      </c>
      <c r="DT68" s="3">
        <v>55.805380153656</v>
      </c>
      <c r="DU68" s="3">
        <v>59.2622773430564</v>
      </c>
      <c r="DV68" s="3">
        <v>63.3709637902</v>
      </c>
      <c r="DW68" s="3">
        <v>64.2463887867175</v>
      </c>
      <c r="DX68" s="3">
        <v>56.0843181610107</v>
      </c>
      <c r="DY68" s="3">
        <v>53.6779548471624</v>
      </c>
      <c r="DZ68" s="3">
        <v>56.3290001869202</v>
      </c>
      <c r="EA68" s="3">
        <v>58.5060868470565</v>
      </c>
      <c r="EB68" s="3">
        <v>59.4105000495911</v>
      </c>
      <c r="EC68" s="3">
        <v>63.0380959283738</v>
      </c>
      <c r="ED68" s="3">
        <v>57.7349999745687</v>
      </c>
    </row>
    <row r="69">
      <c r="A69" s="3" t="s">
        <v>68</v>
      </c>
      <c r="B69" s="3">
        <v>100.164056845558</v>
      </c>
      <c r="C69" s="3">
        <v>102.355935225235</v>
      </c>
      <c r="D69" s="3">
        <v>107.282123739228</v>
      </c>
      <c r="E69" s="3">
        <v>109.448812703618</v>
      </c>
      <c r="F69" s="3">
        <v>112.384265677175</v>
      </c>
      <c r="G69" s="3">
        <v>116.981691593252</v>
      </c>
      <c r="H69" s="3">
        <v>113.546119587008</v>
      </c>
      <c r="I69" s="3">
        <v>107.025724765414</v>
      </c>
      <c r="J69" s="3">
        <v>104.182830195734</v>
      </c>
      <c r="K69" s="3">
        <v>100.892338751797</v>
      </c>
      <c r="L69" s="3">
        <v>109.980812678486</v>
      </c>
      <c r="M69" s="3">
        <v>109.95766601509</v>
      </c>
      <c r="N69" s="3">
        <v>108.472929731835</v>
      </c>
      <c r="O69" s="3">
        <v>106.025379909706</v>
      </c>
      <c r="P69" s="3">
        <v>106.306941714445</v>
      </c>
      <c r="Q69" s="3">
        <v>103.803264745746</v>
      </c>
      <c r="R69" s="3">
        <v>107.454367735342</v>
      </c>
      <c r="S69" s="3">
        <v>103.647466253109</v>
      </c>
      <c r="T69" s="3">
        <v>98.7736913942722</v>
      </c>
      <c r="U69" s="3">
        <v>95.9713869903078</v>
      </c>
      <c r="V69" s="3">
        <v>89.7259240947314</v>
      </c>
      <c r="W69" s="3">
        <v>84.0199958720706</v>
      </c>
      <c r="X69" s="3">
        <v>78.5212014468074</v>
      </c>
      <c r="Y69" s="3">
        <v>69.5167081778098</v>
      </c>
      <c r="Z69" s="3">
        <v>67.1433596158812</v>
      </c>
      <c r="AA69" s="3">
        <v>75.2767947375629</v>
      </c>
      <c r="AB69" s="3">
        <v>82.9016263188193</v>
      </c>
      <c r="AC69" s="3">
        <v>88.4200807516938</v>
      </c>
      <c r="AD69" s="3">
        <v>89.2428826243021</v>
      </c>
      <c r="AE69" s="3">
        <v>90.4429890116004</v>
      </c>
      <c r="AF69" s="3">
        <v>92.8973595916619</v>
      </c>
      <c r="AG69" s="3">
        <v>99.6382917636856</v>
      </c>
      <c r="AH69" s="3">
        <v>96.4442655297646</v>
      </c>
      <c r="AI69" s="3">
        <v>101.835521204993</v>
      </c>
      <c r="AJ69" s="3">
        <v>107.464608643558</v>
      </c>
      <c r="AK69" s="3">
        <v>112.839861092834</v>
      </c>
      <c r="AL69" s="3">
        <v>114.143244106065</v>
      </c>
      <c r="AM69" s="3">
        <v>120.825881692268</v>
      </c>
      <c r="AN69" s="3">
        <v>123.151049768786</v>
      </c>
      <c r="AO69" s="3">
        <v>120.681957516933</v>
      </c>
      <c r="AP69" s="3">
        <v>127.20666146827</v>
      </c>
      <c r="AQ69" s="3">
        <v>130.362641282867</v>
      </c>
      <c r="AR69" s="3">
        <v>135.019061226303</v>
      </c>
      <c r="AS69" s="3">
        <v>127.451052030308</v>
      </c>
      <c r="AT69" s="3">
        <v>135.700232466512</v>
      </c>
      <c r="AU69" s="3">
        <v>143.354616220796</v>
      </c>
      <c r="AV69" s="3">
        <v>137.853351041132</v>
      </c>
      <c r="AW69" s="3">
        <v>141.67156211121</v>
      </c>
      <c r="AX69" s="3">
        <v>153.021216610326</v>
      </c>
      <c r="AY69" s="3">
        <v>141.686111984151</v>
      </c>
      <c r="AZ69" s="3">
        <v>133.504668152573</v>
      </c>
      <c r="BA69" s="3">
        <v>135.762957139879</v>
      </c>
      <c r="BB69" s="3">
        <v>122.672355091737</v>
      </c>
      <c r="BC69" s="3">
        <v>117.276476907323</v>
      </c>
      <c r="BD69" s="3">
        <v>113.625045649928</v>
      </c>
      <c r="BE69" s="3">
        <v>119.436251084066</v>
      </c>
      <c r="BF69" s="3">
        <v>122.458756271376</v>
      </c>
      <c r="BG69" s="3">
        <v>120.705665205703</v>
      </c>
      <c r="BH69" s="3">
        <v>123.327773146476</v>
      </c>
      <c r="BI69" s="3">
        <v>115.286962623317</v>
      </c>
      <c r="BJ69" s="3">
        <v>120.255348689265</v>
      </c>
      <c r="BK69" s="3">
        <v>129.761966806429</v>
      </c>
      <c r="BL69" s="3">
        <v>134.453384654697</v>
      </c>
      <c r="BM69" s="3">
        <v>141.064173890518</v>
      </c>
      <c r="BN69" s="3">
        <v>139.394701738557</v>
      </c>
      <c r="BO69" s="3">
        <v>142.283151753959</v>
      </c>
      <c r="BP69" s="3">
        <v>147.352752364042</v>
      </c>
      <c r="BQ69" s="3">
        <v>129.646816370474</v>
      </c>
      <c r="BR69" s="3">
        <v>139.555223994913</v>
      </c>
      <c r="BS69" s="3">
        <v>144.722956505711</v>
      </c>
      <c r="BT69" s="3">
        <v>159.496512084616</v>
      </c>
      <c r="BU69" s="3">
        <v>158.909510447962</v>
      </c>
      <c r="BV69" s="3">
        <v>150.690433158786</v>
      </c>
      <c r="BW69" s="3">
        <v>143.872398086359</v>
      </c>
      <c r="BX69" s="3">
        <v>119.258092948122</v>
      </c>
      <c r="BY69" s="3">
        <v>129.984932172837</v>
      </c>
      <c r="BZ69" s="3">
        <v>141.212452908919</v>
      </c>
      <c r="CA69" s="3">
        <v>154.121329427872</v>
      </c>
      <c r="CB69" s="3">
        <v>163.226927918352</v>
      </c>
      <c r="CC69" s="3">
        <v>184.902394875134</v>
      </c>
      <c r="CD69" s="3">
        <v>187.37626556483</v>
      </c>
      <c r="CE69" s="3">
        <v>197.441301381966</v>
      </c>
      <c r="CF69" s="3">
        <v>208.585679651923</v>
      </c>
      <c r="CG69" s="3">
        <v>201.789219036452</v>
      </c>
      <c r="CH69" s="3">
        <v>215.153326624867</v>
      </c>
      <c r="CI69" s="3">
        <v>220.152624173285</v>
      </c>
      <c r="CJ69" s="3">
        <v>240.720202674351</v>
      </c>
      <c r="CK69" s="3">
        <v>236.302416243091</v>
      </c>
      <c r="CL69" s="3">
        <v>236.882298527484</v>
      </c>
      <c r="CM69" s="3">
        <v>226.924385867148</v>
      </c>
      <c r="CN69" s="3">
        <v>217.517664849111</v>
      </c>
      <c r="CO69" s="3">
        <v>214.95428142009</v>
      </c>
      <c r="CP69" s="3">
        <v>212.019005946045</v>
      </c>
      <c r="CQ69" s="3">
        <v>217.02589713578</v>
      </c>
      <c r="CR69" s="3">
        <v>213.885328072425</v>
      </c>
      <c r="CS69" s="3">
        <v>199.775152940567</v>
      </c>
      <c r="CT69" s="3">
        <v>211.074098407731</v>
      </c>
      <c r="CU69" s="3">
        <v>203.083470938789</v>
      </c>
      <c r="CV69" s="3">
        <v>189.313316149325</v>
      </c>
      <c r="CW69" s="3">
        <v>183.800854478562</v>
      </c>
      <c r="CX69" s="3">
        <v>188.072379678088</v>
      </c>
      <c r="CY69" s="3">
        <v>188.080742823563</v>
      </c>
      <c r="CZ69" s="3">
        <v>189.17865990916</v>
      </c>
      <c r="DA69" s="3">
        <v>210.056671494237</v>
      </c>
      <c r="DB69" s="3">
        <v>199.194305505643</v>
      </c>
      <c r="DC69" s="3">
        <v>212.910175028194</v>
      </c>
      <c r="DD69" s="3">
        <v>231.81077667851</v>
      </c>
      <c r="DE69" s="3">
        <v>230.106346232608</v>
      </c>
      <c r="DF69" s="3">
        <v>232.478809155381</v>
      </c>
      <c r="DG69" s="3">
        <v>237.647307867174</v>
      </c>
      <c r="DH69" s="3">
        <v>228.309959429001</v>
      </c>
      <c r="DI69" s="3">
        <v>221.315172108541</v>
      </c>
      <c r="DJ69" s="3">
        <v>209.390083290793</v>
      </c>
      <c r="DK69" s="3">
        <v>221.534236637009</v>
      </c>
      <c r="DL69" s="3">
        <v>244.867487961031</v>
      </c>
      <c r="DM69" s="3">
        <v>228.746082634987</v>
      </c>
      <c r="DN69" s="3">
        <v>226.093066114806</v>
      </c>
      <c r="DO69" s="3">
        <v>216.820782846211</v>
      </c>
      <c r="DP69" s="3">
        <v>215.800099177548</v>
      </c>
      <c r="DQ69" s="3">
        <v>231.266617233658</v>
      </c>
      <c r="DR69" s="3">
        <v>231.946510683596</v>
      </c>
      <c r="DS69" s="3">
        <v>251.884568963196</v>
      </c>
      <c r="DT69" s="3">
        <v>273.636268462818</v>
      </c>
      <c r="DU69" s="3">
        <v>289.914289993232</v>
      </c>
      <c r="DV69" s="3">
        <v>281.691547500538</v>
      </c>
      <c r="DW69" s="3">
        <v>272.621149965928</v>
      </c>
      <c r="DX69" s="3">
        <v>280.013227989231</v>
      </c>
      <c r="DY69" s="3">
        <v>297.164642230419</v>
      </c>
      <c r="DZ69" s="3">
        <v>305.142418031458</v>
      </c>
      <c r="EA69" s="3">
        <v>329.977690490242</v>
      </c>
      <c r="EB69" s="3">
        <v>358.409750003165</v>
      </c>
      <c r="EC69" s="3">
        <v>364.728812081473</v>
      </c>
      <c r="ED69" s="3">
        <v>359.806111653646</v>
      </c>
    </row>
    <row r="70">
      <c r="A70" s="3" t="s">
        <v>69</v>
      </c>
      <c r="B70" s="3">
        <v>19.0460601174632</v>
      </c>
      <c r="C70" s="3">
        <v>20.1792139720759</v>
      </c>
      <c r="D70" s="3">
        <v>20.5583831356409</v>
      </c>
      <c r="E70" s="3">
        <v>21.4224570456366</v>
      </c>
      <c r="F70" s="3">
        <v>21.4533855073609</v>
      </c>
      <c r="G70" s="3">
        <v>21.9417605162224</v>
      </c>
      <c r="H70" s="3">
        <v>22.0235623986518</v>
      </c>
      <c r="I70" s="3">
        <v>21.6391365341975</v>
      </c>
      <c r="J70" s="3">
        <v>21.9761672845181</v>
      </c>
      <c r="K70" s="3">
        <v>22.8188981541455</v>
      </c>
      <c r="L70" s="3">
        <v>24.226178276974</v>
      </c>
      <c r="M70" s="3">
        <v>25.357721133175</v>
      </c>
      <c r="N70" s="3">
        <v>26.9184420573408</v>
      </c>
      <c r="O70" s="3">
        <v>26.8563143703082</v>
      </c>
      <c r="P70" s="3">
        <v>25.6248421060475</v>
      </c>
      <c r="Q70" s="3">
        <v>26.041213548501</v>
      </c>
      <c r="R70" s="3">
        <v>25.4092926132452</v>
      </c>
      <c r="S70" s="3">
        <v>24.3038709831601</v>
      </c>
      <c r="T70" s="3">
        <v>25.1751135234874</v>
      </c>
      <c r="U70" s="3">
        <v>26.1472358652819</v>
      </c>
      <c r="V70" s="3">
        <v>25.2501512526158</v>
      </c>
      <c r="W70" s="3">
        <v>27.405380019629</v>
      </c>
      <c r="X70" s="3">
        <v>26.9581632532937</v>
      </c>
      <c r="Y70" s="3">
        <v>27.2257447655246</v>
      </c>
      <c r="Z70" s="3">
        <v>27.8931383954524</v>
      </c>
      <c r="AA70" s="3">
        <v>30.4835969101577</v>
      </c>
      <c r="AB70" s="3">
        <v>31.6661208026972</v>
      </c>
      <c r="AC70" s="3">
        <v>31.7304434737933</v>
      </c>
      <c r="AD70" s="3">
        <v>32.0493385583918</v>
      </c>
      <c r="AE70" s="3">
        <v>33.8606152467246</v>
      </c>
      <c r="AF70" s="3">
        <v>35.1690203613317</v>
      </c>
      <c r="AG70" s="3">
        <v>33.9275849712954</v>
      </c>
      <c r="AH70" s="3">
        <v>33.3639579207833</v>
      </c>
      <c r="AI70" s="3">
        <v>32.1262373551165</v>
      </c>
      <c r="AJ70" s="3">
        <v>31.9692429458414</v>
      </c>
      <c r="AK70" s="3">
        <v>32.4142546062077</v>
      </c>
      <c r="AL70" s="3">
        <v>33.1091110130198</v>
      </c>
      <c r="AM70" s="3">
        <v>34.3156395753835</v>
      </c>
      <c r="AN70" s="3">
        <v>35.4360537292139</v>
      </c>
      <c r="AO70" s="3">
        <v>35.9793976565678</v>
      </c>
      <c r="AP70" s="3">
        <v>36.7300252291085</v>
      </c>
      <c r="AQ70" s="3">
        <v>37.9869511121358</v>
      </c>
      <c r="AR70" s="3">
        <v>36.9679702143021</v>
      </c>
      <c r="AS70" s="3">
        <v>38.5332147589118</v>
      </c>
      <c r="AT70" s="3">
        <v>38.4178914205687</v>
      </c>
      <c r="AU70" s="3">
        <v>38.2692921717335</v>
      </c>
      <c r="AV70" s="3">
        <v>40.034663436716</v>
      </c>
      <c r="AW70" s="3">
        <v>39.5358996550173</v>
      </c>
      <c r="AX70" s="3">
        <v>36.5764943969782</v>
      </c>
      <c r="AY70" s="3">
        <v>35.1767438157718</v>
      </c>
      <c r="AZ70" s="3">
        <v>35.6299173576569</v>
      </c>
      <c r="BA70" s="3">
        <v>37.1410632784163</v>
      </c>
      <c r="BB70" s="3">
        <v>37.4327666767108</v>
      </c>
      <c r="BC70" s="3">
        <v>36.9808771653124</v>
      </c>
      <c r="BD70" s="3">
        <v>39.4273565478994</v>
      </c>
      <c r="BE70" s="3">
        <v>40.6475018207491</v>
      </c>
      <c r="BF70" s="3">
        <v>41.3046955157376</v>
      </c>
      <c r="BG70" s="3">
        <v>41.4398433993633</v>
      </c>
      <c r="BH70" s="3">
        <v>42.2174843333151</v>
      </c>
      <c r="BI70" s="3">
        <v>43.213019210402</v>
      </c>
      <c r="BJ70" s="3">
        <v>41.9818493303665</v>
      </c>
      <c r="BK70" s="3">
        <v>44.6546073940184</v>
      </c>
      <c r="BL70" s="3">
        <v>46.4449277913755</v>
      </c>
      <c r="BM70" s="3">
        <v>46.1100057890695</v>
      </c>
      <c r="BN70" s="3">
        <v>47.4302468999641</v>
      </c>
      <c r="BO70" s="3">
        <v>49.3667001902172</v>
      </c>
      <c r="BP70" s="3">
        <v>49.7810340813555</v>
      </c>
      <c r="BQ70" s="3">
        <v>52.0088492914874</v>
      </c>
      <c r="BR70" s="3">
        <v>53.8766301999102</v>
      </c>
      <c r="BS70" s="3">
        <v>54.6733172545261</v>
      </c>
      <c r="BT70" s="3">
        <v>52.6623442655209</v>
      </c>
      <c r="BU70" s="3">
        <v>53.2589594551481</v>
      </c>
      <c r="BV70" s="3">
        <v>55.9145269487115</v>
      </c>
      <c r="BW70" s="3">
        <v>58.2819572254964</v>
      </c>
      <c r="BX70" s="3">
        <v>51.8490244227002</v>
      </c>
      <c r="BY70" s="3">
        <v>51.3312504177012</v>
      </c>
      <c r="BZ70" s="3">
        <v>48.4355203845743</v>
      </c>
      <c r="CA70" s="3">
        <v>51.2648213718027</v>
      </c>
      <c r="CB70" s="3">
        <v>53.528118959886</v>
      </c>
      <c r="CC70" s="3">
        <v>53.7618373135062</v>
      </c>
      <c r="CD70" s="3">
        <v>53.5941257586808</v>
      </c>
      <c r="CE70" s="3">
        <v>56.3633644135804</v>
      </c>
      <c r="CF70" s="3">
        <v>56.5127246403696</v>
      </c>
      <c r="CG70" s="3">
        <v>52.6990609526688</v>
      </c>
      <c r="CH70" s="3">
        <v>51.4453611670462</v>
      </c>
      <c r="CI70" s="3">
        <v>50.0657138838375</v>
      </c>
      <c r="CJ70" s="3">
        <v>51.5573496052858</v>
      </c>
      <c r="CK70" s="3">
        <v>55.9326114353322</v>
      </c>
      <c r="CL70" s="3">
        <v>57.1112624759606</v>
      </c>
      <c r="CM70" s="3">
        <v>54.0771486166344</v>
      </c>
      <c r="CN70" s="3">
        <v>54.7933741877879</v>
      </c>
      <c r="CO70" s="3">
        <v>57.3885439522194</v>
      </c>
      <c r="CP70" s="3">
        <v>56.4213141440228</v>
      </c>
      <c r="CQ70" s="3">
        <v>54.5678411409326</v>
      </c>
      <c r="CR70" s="3">
        <v>55.0032733988399</v>
      </c>
      <c r="CS70" s="3">
        <v>57.3997222186672</v>
      </c>
      <c r="CT70" s="3">
        <v>58.1246005198549</v>
      </c>
      <c r="CU70" s="3">
        <v>57.8767435827348</v>
      </c>
      <c r="CV70" s="3">
        <v>61.3002589129631</v>
      </c>
      <c r="CW70" s="3">
        <v>65.6328826838505</v>
      </c>
      <c r="CX70" s="3">
        <v>63.7818727914834</v>
      </c>
      <c r="CY70" s="3">
        <v>61.3512972680575</v>
      </c>
      <c r="CZ70" s="3">
        <v>61.0314539407258</v>
      </c>
      <c r="DA70" s="3">
        <v>64.2468800016899</v>
      </c>
      <c r="DB70" s="3">
        <v>61.6047059302232</v>
      </c>
      <c r="DC70" s="3">
        <v>52.150290914682</v>
      </c>
      <c r="DD70" s="3">
        <v>54.9321225498498</v>
      </c>
      <c r="DE70" s="3">
        <v>58.4666332998326</v>
      </c>
      <c r="DF70" s="3">
        <v>59.1572610432485</v>
      </c>
      <c r="DG70" s="3">
        <v>57.8045056813752</v>
      </c>
      <c r="DH70" s="3">
        <v>56.5954144496339</v>
      </c>
      <c r="DI70" s="3">
        <v>58.1892731461241</v>
      </c>
      <c r="DJ70" s="3">
        <v>56.9482944724476</v>
      </c>
      <c r="DK70" s="3">
        <v>56.7109321293198</v>
      </c>
      <c r="DL70" s="3">
        <v>57.8640281251789</v>
      </c>
      <c r="DM70" s="3">
        <v>55.0319381186502</v>
      </c>
      <c r="DN70" s="3">
        <v>53.464025338105</v>
      </c>
      <c r="DO70" s="3">
        <v>51.2100343735022</v>
      </c>
      <c r="DP70" s="3">
        <v>54.5309538632546</v>
      </c>
      <c r="DQ70" s="3">
        <v>56.0513047837274</v>
      </c>
      <c r="DR70" s="3">
        <v>55.9314896125937</v>
      </c>
      <c r="DS70" s="3">
        <v>55.4962691091829</v>
      </c>
      <c r="DT70" s="3">
        <v>57.6819629954372</v>
      </c>
      <c r="DU70" s="3">
        <v>57.7492651269968</v>
      </c>
      <c r="DV70" s="3">
        <v>60.9495924310254</v>
      </c>
      <c r="DW70" s="3">
        <v>59.41953484307</v>
      </c>
      <c r="DX70" s="3">
        <v>60.2018825485742</v>
      </c>
      <c r="DY70" s="3">
        <v>65.8396591274261</v>
      </c>
      <c r="DZ70" s="3">
        <v>69.0567852620359</v>
      </c>
      <c r="EA70" s="3">
        <v>70.0859430775632</v>
      </c>
      <c r="EB70" s="3">
        <v>68.4188797401247</v>
      </c>
      <c r="EC70" s="3">
        <v>67.1028569539388</v>
      </c>
      <c r="ED70" s="3">
        <v>66.3999994066026</v>
      </c>
    </row>
    <row r="71">
      <c r="A71" s="3" t="s">
        <v>70</v>
      </c>
      <c r="B71" s="3">
        <v>15.6288695872929</v>
      </c>
      <c r="C71" s="3">
        <v>16.007623716366</v>
      </c>
      <c r="D71" s="3">
        <v>16.0169961093265</v>
      </c>
      <c r="E71" s="3">
        <v>16.4648910888577</v>
      </c>
      <c r="F71" s="3">
        <v>16.4078786231135</v>
      </c>
      <c r="G71" s="3">
        <v>16.7574055516302</v>
      </c>
      <c r="H71" s="3">
        <v>17.1164050580678</v>
      </c>
      <c r="I71" s="3">
        <v>16.8650706093216</v>
      </c>
      <c r="J71" s="3">
        <v>16.9205587599891</v>
      </c>
      <c r="K71" s="3">
        <v>16.5707491112498</v>
      </c>
      <c r="L71" s="3">
        <v>17.1476626338508</v>
      </c>
      <c r="M71" s="3">
        <v>16.2410866951374</v>
      </c>
      <c r="N71" s="3">
        <v>16.0302643852564</v>
      </c>
      <c r="O71" s="3">
        <v>15.5329067326228</v>
      </c>
      <c r="P71" s="3">
        <v>14.6627892878656</v>
      </c>
      <c r="Q71" s="3">
        <v>14.7408251350307</v>
      </c>
      <c r="R71" s="3">
        <v>14.5669855489791</v>
      </c>
      <c r="S71" s="3">
        <v>13.9029707458319</v>
      </c>
      <c r="T71" s="3">
        <v>13.609280919186</v>
      </c>
      <c r="U71" s="3">
        <v>13.8580617651608</v>
      </c>
      <c r="V71" s="3">
        <v>12.9584331326281</v>
      </c>
      <c r="W71" s="3">
        <v>13.4405795016142</v>
      </c>
      <c r="X71" s="3">
        <v>12.7815383516771</v>
      </c>
      <c r="Y71" s="3">
        <v>12.662753395095</v>
      </c>
      <c r="Z71" s="3">
        <v>12.9506273095285</v>
      </c>
      <c r="AA71" s="3">
        <v>13.7364327633916</v>
      </c>
      <c r="AB71" s="3">
        <v>15.1103620665654</v>
      </c>
      <c r="AC71" s="3">
        <v>15.6430400180289</v>
      </c>
      <c r="AD71" s="3">
        <v>16.4810009609481</v>
      </c>
      <c r="AE71" s="3">
        <v>17.4982949596236</v>
      </c>
      <c r="AF71" s="3">
        <v>18.1167488314769</v>
      </c>
      <c r="AG71" s="3">
        <v>17.3441822294806</v>
      </c>
      <c r="AH71" s="3">
        <v>17.7725539960508</v>
      </c>
      <c r="AI71" s="3">
        <v>17.146254361194</v>
      </c>
      <c r="AJ71" s="3">
        <v>17.8830004397052</v>
      </c>
      <c r="AK71" s="3">
        <v>18.8251005168529</v>
      </c>
      <c r="AL71" s="3">
        <v>19.6219451981732</v>
      </c>
      <c r="AM71" s="3">
        <v>20.4966288800465</v>
      </c>
      <c r="AN71" s="3">
        <v>21.6029089905806</v>
      </c>
      <c r="AO71" s="3">
        <v>21.8891327530376</v>
      </c>
      <c r="AP71" s="3">
        <v>21.8121896388236</v>
      </c>
      <c r="AQ71" s="3">
        <v>22.29983411296</v>
      </c>
      <c r="AR71" s="3">
        <v>21.841286087847</v>
      </c>
      <c r="AS71" s="3">
        <v>23.0332126264195</v>
      </c>
      <c r="AT71" s="3">
        <v>23.6525697443131</v>
      </c>
      <c r="AU71" s="3">
        <v>23.3343344328729</v>
      </c>
      <c r="AV71" s="3">
        <v>23.5484988884395</v>
      </c>
      <c r="AW71" s="3">
        <v>22.9355889849913</v>
      </c>
      <c r="AX71" s="3">
        <v>22.3804289559347</v>
      </c>
      <c r="AY71" s="3">
        <v>21.700238822827</v>
      </c>
      <c r="AZ71" s="3">
        <v>21.8637623418476</v>
      </c>
      <c r="BA71" s="3">
        <v>21.5357808442501</v>
      </c>
      <c r="BB71" s="3">
        <v>21.1737966233652</v>
      </c>
      <c r="BC71" s="3">
        <v>21.4854530253241</v>
      </c>
      <c r="BD71" s="3">
        <v>22.7613787881736</v>
      </c>
      <c r="BE71" s="3">
        <v>23.1035166785604</v>
      </c>
      <c r="BF71" s="3">
        <v>23.3968723565046</v>
      </c>
      <c r="BG71" s="3">
        <v>22.8734937748475</v>
      </c>
      <c r="BH71" s="3">
        <v>23.1361429312209</v>
      </c>
      <c r="BI71" s="3">
        <v>23.7451439351447</v>
      </c>
      <c r="BJ71" s="3">
        <v>24.5605631369166</v>
      </c>
      <c r="BK71" s="3">
        <v>25.900745853643</v>
      </c>
      <c r="BL71" s="3">
        <v>25.6794473070447</v>
      </c>
      <c r="BM71" s="3">
        <v>25.7260539129815</v>
      </c>
      <c r="BN71" s="3">
        <v>25.2557433932612</v>
      </c>
      <c r="BO71" s="3">
        <v>24.9155541612798</v>
      </c>
      <c r="BP71" s="3">
        <v>24.6365541985014</v>
      </c>
      <c r="BQ71" s="3">
        <v>23.9877846891117</v>
      </c>
      <c r="BR71" s="3">
        <v>25.5028947840429</v>
      </c>
      <c r="BS71" s="3">
        <v>24.8940053509491</v>
      </c>
      <c r="BT71" s="3">
        <v>23.0373373371628</v>
      </c>
      <c r="BU71" s="3">
        <v>22.489996959916</v>
      </c>
      <c r="BV71" s="3">
        <v>23.226374908803</v>
      </c>
      <c r="BW71" s="3">
        <v>22.7971348380644</v>
      </c>
      <c r="BX71" s="3">
        <v>14.8271985541655</v>
      </c>
      <c r="BY71" s="3">
        <v>14.2161863145263</v>
      </c>
      <c r="BZ71" s="3">
        <v>15.2524833537231</v>
      </c>
      <c r="CA71" s="3">
        <v>16.2109010900833</v>
      </c>
      <c r="CB71" s="3">
        <v>17.2276141852913</v>
      </c>
      <c r="CC71" s="3">
        <v>17.8970829079465</v>
      </c>
      <c r="CD71" s="3">
        <v>17.3416034658844</v>
      </c>
      <c r="CE71" s="3">
        <v>18.8485802180613</v>
      </c>
      <c r="CF71" s="3">
        <v>21.1257287666448</v>
      </c>
      <c r="CG71" s="3">
        <v>19.8009902840382</v>
      </c>
      <c r="CH71" s="3">
        <v>19.177977321631</v>
      </c>
      <c r="CI71" s="3">
        <v>19.0834433591655</v>
      </c>
      <c r="CJ71" s="3">
        <v>19.4610497550162</v>
      </c>
      <c r="CK71" s="3">
        <v>21.5072617476129</v>
      </c>
      <c r="CL71" s="3">
        <v>22.3912521942287</v>
      </c>
      <c r="CM71" s="3">
        <v>23.03398543505</v>
      </c>
      <c r="CN71" s="3">
        <v>22.9696685170007</v>
      </c>
      <c r="CO71" s="3">
        <v>23.919639089711</v>
      </c>
      <c r="CP71" s="3">
        <v>23.317211384882</v>
      </c>
      <c r="CQ71" s="3">
        <v>23.9296950116973</v>
      </c>
      <c r="CR71" s="3">
        <v>24.4173218439054</v>
      </c>
      <c r="CS71" s="3">
        <v>25.3666211137638</v>
      </c>
      <c r="CT71" s="3">
        <v>25.3841740608091</v>
      </c>
      <c r="CU71" s="3">
        <v>25.4436672091732</v>
      </c>
      <c r="CV71" s="3">
        <v>27.0492630035639</v>
      </c>
      <c r="CW71" s="3">
        <v>29.6033779315763</v>
      </c>
      <c r="CX71" s="3">
        <v>28.8769513261399</v>
      </c>
      <c r="CY71" s="3">
        <v>27.6388083878621</v>
      </c>
      <c r="CZ71" s="3">
        <v>27.8243376469842</v>
      </c>
      <c r="DA71" s="3">
        <v>30.0399274323995</v>
      </c>
      <c r="DB71" s="3">
        <v>29.7509266886187</v>
      </c>
      <c r="DC71" s="3">
        <v>25.6984889310524</v>
      </c>
      <c r="DD71" s="3">
        <v>27.6564990661245</v>
      </c>
      <c r="DE71" s="3">
        <v>28.8929647660174</v>
      </c>
      <c r="DF71" s="3">
        <v>28.5633818169164</v>
      </c>
      <c r="DG71" s="3">
        <v>27.6172824271653</v>
      </c>
      <c r="DH71" s="3">
        <v>27.0476983952549</v>
      </c>
      <c r="DI71" s="3">
        <v>28.9700562639977</v>
      </c>
      <c r="DJ71" s="3">
        <v>28.0524550507051</v>
      </c>
      <c r="DK71" s="3">
        <v>27.7295623898204</v>
      </c>
      <c r="DL71" s="3">
        <v>28.8352439098197</v>
      </c>
      <c r="DM71" s="3">
        <v>27.4845872876958</v>
      </c>
      <c r="DN71" s="3">
        <v>27.1444787704245</v>
      </c>
      <c r="DO71" s="3">
        <v>26.1898384688062</v>
      </c>
      <c r="DP71" s="3">
        <v>26.6521038283158</v>
      </c>
      <c r="DQ71" s="3">
        <v>27.9857230184707</v>
      </c>
      <c r="DR71" s="3">
        <v>27.5256619918609</v>
      </c>
      <c r="DS71" s="3">
        <v>27.0230168023328</v>
      </c>
      <c r="DT71" s="3">
        <v>27.4143646275387</v>
      </c>
      <c r="DU71" s="3">
        <v>27.6640091245968</v>
      </c>
      <c r="DV71" s="3">
        <v>29.1835788444656</v>
      </c>
      <c r="DW71" s="3">
        <v>30.2816770717241</v>
      </c>
      <c r="DX71" s="3">
        <v>28.9871890205493</v>
      </c>
      <c r="DY71" s="3">
        <v>26.2243616742326</v>
      </c>
      <c r="DZ71" s="3">
        <v>27.9625015314779</v>
      </c>
      <c r="EA71" s="3">
        <v>29.5875216364334</v>
      </c>
      <c r="EB71" s="3">
        <v>30.5762993155634</v>
      </c>
      <c r="EC71" s="3">
        <v>31.9404761450631</v>
      </c>
      <c r="ED71" s="3">
        <v>31.9972224765354</v>
      </c>
    </row>
    <row r="72">
      <c r="A72" s="3" t="s">
        <v>71</v>
      </c>
      <c r="B72" s="3">
        <v>60.8089728120728</v>
      </c>
      <c r="C72" s="3">
        <v>58.2517181131724</v>
      </c>
      <c r="D72" s="3">
        <v>61.0963295941026</v>
      </c>
      <c r="E72" s="3">
        <v>61.6889793968026</v>
      </c>
      <c r="F72" s="3">
        <v>62.9494809075887</v>
      </c>
      <c r="G72" s="3">
        <v>66.8635194453423</v>
      </c>
      <c r="H72" s="3">
        <v>68.3365437149646</v>
      </c>
      <c r="I72" s="3">
        <v>66.268347407199</v>
      </c>
      <c r="J72" s="3">
        <v>67.9256288863521</v>
      </c>
      <c r="K72" s="3">
        <v>66.1503973160792</v>
      </c>
      <c r="L72" s="3">
        <v>67.9931142970125</v>
      </c>
      <c r="M72" s="3">
        <v>68.1313073834645</v>
      </c>
      <c r="N72" s="3">
        <v>64.7156255888382</v>
      </c>
      <c r="O72" s="3">
        <v>64.9068033426031</v>
      </c>
      <c r="P72" s="3">
        <v>66.397899540124</v>
      </c>
      <c r="Q72" s="3">
        <v>67.379714600995</v>
      </c>
      <c r="R72" s="3">
        <v>69.9830076139464</v>
      </c>
      <c r="S72" s="3">
        <v>72.7601226933135</v>
      </c>
      <c r="T72" s="3">
        <v>72.6275442359008</v>
      </c>
      <c r="U72" s="3">
        <v>66.6082388646879</v>
      </c>
      <c r="V72" s="3">
        <v>62.940542095035</v>
      </c>
      <c r="W72" s="3">
        <v>63.7024261004796</v>
      </c>
      <c r="X72" s="3">
        <v>66.8294096754258</v>
      </c>
      <c r="Y72" s="3">
        <v>63.5892613126088</v>
      </c>
      <c r="Z72" s="3">
        <v>54.16831331338</v>
      </c>
      <c r="AA72" s="3">
        <v>54.509877773268</v>
      </c>
      <c r="AB72" s="3">
        <v>59.0716603399914</v>
      </c>
      <c r="AC72" s="3">
        <v>60.6368810570561</v>
      </c>
      <c r="AD72" s="3">
        <v>60.4859181075294</v>
      </c>
      <c r="AE72" s="3">
        <v>57.1575343482087</v>
      </c>
      <c r="AF72" s="3">
        <v>56.6921560681024</v>
      </c>
      <c r="AG72" s="3">
        <v>58.6543800008443</v>
      </c>
      <c r="AH72" s="3">
        <v>61.3560760936748</v>
      </c>
      <c r="AI72" s="3">
        <v>63.141728373756</v>
      </c>
      <c r="AJ72" s="3">
        <v>68.5152326046628</v>
      </c>
      <c r="AK72" s="3">
        <v>76.9811404819611</v>
      </c>
      <c r="AL72" s="3">
        <v>76.4061638070901</v>
      </c>
      <c r="AM72" s="3">
        <v>78.1546220687163</v>
      </c>
      <c r="AN72" s="3">
        <v>77.4674983534388</v>
      </c>
      <c r="AO72" s="3">
        <v>72.4476789909228</v>
      </c>
      <c r="AP72" s="3">
        <v>70.3148836154446</v>
      </c>
      <c r="AQ72" s="3">
        <v>70.0864964553368</v>
      </c>
      <c r="AR72" s="3">
        <v>73.0476823772755</v>
      </c>
      <c r="AS72" s="3">
        <v>72.8515119662688</v>
      </c>
      <c r="AT72" s="3">
        <v>70.8885194247974</v>
      </c>
      <c r="AU72" s="3">
        <v>77.3537606184703</v>
      </c>
      <c r="AV72" s="3">
        <v>78.3397924127491</v>
      </c>
      <c r="AW72" s="3">
        <v>85.4943822774027</v>
      </c>
      <c r="AX72" s="3">
        <v>91.1263905928975</v>
      </c>
      <c r="AY72" s="3">
        <v>86.6299110565313</v>
      </c>
      <c r="AZ72" s="3">
        <v>86.2030826975839</v>
      </c>
      <c r="BA72" s="3">
        <v>84.8584831049511</v>
      </c>
      <c r="BB72" s="3">
        <v>82.5669324983166</v>
      </c>
      <c r="BC72" s="3">
        <v>84.9150089244065</v>
      </c>
      <c r="BD72" s="3">
        <v>85.1378204935602</v>
      </c>
      <c r="BE72" s="3">
        <v>87.6858032078678</v>
      </c>
      <c r="BF72" s="3">
        <v>87.5586919984158</v>
      </c>
      <c r="BG72" s="3">
        <v>81.8482974604926</v>
      </c>
      <c r="BH72" s="3">
        <v>79.4146322353601</v>
      </c>
      <c r="BI72" s="3">
        <v>70.8026368729838</v>
      </c>
      <c r="BJ72" s="3">
        <v>72.0442226195265</v>
      </c>
      <c r="BK72" s="3">
        <v>72.7445430213078</v>
      </c>
      <c r="BL72" s="3">
        <v>74.365943442635</v>
      </c>
      <c r="BM72" s="3">
        <v>78.8984311731552</v>
      </c>
      <c r="BN72" s="3">
        <v>81.7822720739528</v>
      </c>
      <c r="BO72" s="3">
        <v>81.6656546356236</v>
      </c>
      <c r="BP72" s="3">
        <v>83.525269342946</v>
      </c>
      <c r="BQ72" s="3">
        <v>78.5628269267725</v>
      </c>
      <c r="BR72" s="3">
        <v>83.0396966046988</v>
      </c>
      <c r="BS72" s="3">
        <v>81.7985262926474</v>
      </c>
      <c r="BT72" s="3">
        <v>88.8799462791567</v>
      </c>
      <c r="BU72" s="3">
        <v>93.4739322080687</v>
      </c>
      <c r="BV72" s="3">
        <v>93.5698548176472</v>
      </c>
      <c r="BW72" s="3">
        <v>91.5981316710707</v>
      </c>
      <c r="BX72" s="3">
        <v>58.747988030949</v>
      </c>
      <c r="BY72" s="3">
        <v>49.9288699660806</v>
      </c>
      <c r="BZ72" s="3">
        <v>57.0080083207027</v>
      </c>
      <c r="CA72" s="3">
        <v>65.2533786803391</v>
      </c>
      <c r="CB72" s="3">
        <v>57.8039835747487</v>
      </c>
      <c r="CC72" s="3">
        <v>61.5362769511643</v>
      </c>
      <c r="CD72" s="3">
        <v>65.9657565184316</v>
      </c>
      <c r="CE72" s="3">
        <v>70.9365709008277</v>
      </c>
      <c r="CF72" s="3">
        <v>78.0881316757983</v>
      </c>
      <c r="CG72" s="3">
        <v>86.9098750220851</v>
      </c>
      <c r="CH72" s="3">
        <v>99.3904402526487</v>
      </c>
      <c r="CI72" s="3">
        <v>107.754115749347</v>
      </c>
      <c r="CJ72" s="3">
        <v>118.460857336241</v>
      </c>
      <c r="CK72" s="3">
        <v>126.045356017522</v>
      </c>
      <c r="CL72" s="3">
        <v>145.917423241958</v>
      </c>
      <c r="CM72" s="3">
        <v>148.716258047582</v>
      </c>
      <c r="CN72" s="3">
        <v>148.170471789641</v>
      </c>
      <c r="CO72" s="3">
        <v>158.632840036737</v>
      </c>
      <c r="CP72" s="3">
        <v>150.556620807153</v>
      </c>
      <c r="CQ72" s="3">
        <v>155.469449947468</v>
      </c>
      <c r="CR72" s="3">
        <v>144.189773096637</v>
      </c>
      <c r="CS72" s="3">
        <v>137.090537419672</v>
      </c>
      <c r="CT72" s="3">
        <v>142.522227785463</v>
      </c>
      <c r="CU72" s="3">
        <v>144.51848745704</v>
      </c>
      <c r="CV72" s="3">
        <v>127.57781127404</v>
      </c>
      <c r="CW72" s="3">
        <v>125.411536087995</v>
      </c>
      <c r="CX72" s="3">
        <v>115.09331983741</v>
      </c>
      <c r="CY72" s="3">
        <v>107.762506186312</v>
      </c>
      <c r="CZ72" s="3">
        <v>102.879239891923</v>
      </c>
      <c r="DA72" s="3">
        <v>105.393130186002</v>
      </c>
      <c r="DB72" s="3">
        <v>95.8975837048512</v>
      </c>
      <c r="DC72" s="3">
        <v>93.3606047467653</v>
      </c>
      <c r="DD72" s="3">
        <v>99.6642130537624</v>
      </c>
      <c r="DE72" s="3">
        <v>89.6549423290527</v>
      </c>
      <c r="DF72" s="3">
        <v>99.5186585587852</v>
      </c>
      <c r="DG72" s="3">
        <v>110.130093572156</v>
      </c>
      <c r="DH72" s="3">
        <v>94.1054023715352</v>
      </c>
      <c r="DI72" s="3">
        <v>93.0400087852731</v>
      </c>
      <c r="DJ72" s="3">
        <v>91.1891148482504</v>
      </c>
      <c r="DK72" s="3">
        <v>106.825826575884</v>
      </c>
      <c r="DL72" s="3">
        <v>110.095272566269</v>
      </c>
      <c r="DM72" s="3">
        <v>105.044697500416</v>
      </c>
      <c r="DN72" s="3">
        <v>98.0074119173663</v>
      </c>
      <c r="DO72" s="3">
        <v>92.4179285790698</v>
      </c>
      <c r="DP72" s="3">
        <v>104.139551455169</v>
      </c>
      <c r="DQ72" s="3">
        <v>121.990403189244</v>
      </c>
      <c r="DR72" s="3">
        <v>128.910173863582</v>
      </c>
      <c r="DS72" s="3">
        <v>133.629898529276</v>
      </c>
      <c r="DT72" s="3">
        <v>137.53681426098</v>
      </c>
      <c r="DU72" s="3">
        <v>141.548168420794</v>
      </c>
      <c r="DV72" s="3">
        <v>139.645901406153</v>
      </c>
      <c r="DW72" s="3">
        <v>135.474423404894</v>
      </c>
      <c r="DX72" s="3">
        <v>142.727014080672</v>
      </c>
      <c r="DY72" s="3">
        <v>138.312442392544</v>
      </c>
      <c r="DZ72" s="3">
        <v>144.205132000639</v>
      </c>
      <c r="EA72" s="3">
        <v>155.346202675147</v>
      </c>
      <c r="EB72" s="3">
        <v>182.847434932406</v>
      </c>
      <c r="EC72" s="3">
        <v>182.891666230701</v>
      </c>
      <c r="ED72" s="3">
        <v>190.099443647597</v>
      </c>
    </row>
    <row r="73">
      <c r="A73" s="3" t="s">
        <v>72</v>
      </c>
      <c r="B73" s="3">
        <v>47.5627075572825</v>
      </c>
      <c r="C73" s="3">
        <v>45.7541830120546</v>
      </c>
      <c r="D73" s="3">
        <v>47.6162268195278</v>
      </c>
      <c r="E73" s="3">
        <v>51.1088375326864</v>
      </c>
      <c r="F73" s="3">
        <v>55.2176211082536</v>
      </c>
      <c r="G73" s="3">
        <v>59.0853328460653</v>
      </c>
      <c r="H73" s="3">
        <v>61.1160760680808</v>
      </c>
      <c r="I73" s="3">
        <v>57.8845327369505</v>
      </c>
      <c r="J73" s="3">
        <v>56.9676194498197</v>
      </c>
      <c r="K73" s="3">
        <v>51.1990244584376</v>
      </c>
      <c r="L73" s="3">
        <v>51.7179912234922</v>
      </c>
      <c r="M73" s="3">
        <v>48.9159720761957</v>
      </c>
      <c r="N73" s="3">
        <v>46.5490653631633</v>
      </c>
      <c r="O73" s="3">
        <v>49.1250823866016</v>
      </c>
      <c r="P73" s="3">
        <v>46.0659282760118</v>
      </c>
      <c r="Q73" s="3">
        <v>49.071018932977</v>
      </c>
      <c r="R73" s="3">
        <v>48.3339840165672</v>
      </c>
      <c r="S73" s="3">
        <v>46.7426345957932</v>
      </c>
      <c r="T73" s="3">
        <v>42.1064774787078</v>
      </c>
      <c r="U73" s="3">
        <v>36.0583282163447</v>
      </c>
      <c r="V73" s="3">
        <v>35.9925203780468</v>
      </c>
      <c r="W73" s="3">
        <v>40.656757241058</v>
      </c>
      <c r="X73" s="3">
        <v>41.2740314426045</v>
      </c>
      <c r="Y73" s="3">
        <v>37.1699617104514</v>
      </c>
      <c r="Z73" s="3">
        <v>30.4543293470611</v>
      </c>
      <c r="AA73" s="3">
        <v>26.084972602451</v>
      </c>
      <c r="AB73" s="3">
        <v>30.6013195218797</v>
      </c>
      <c r="AC73" s="3">
        <v>33.7279619583956</v>
      </c>
      <c r="AD73" s="3">
        <v>33.7299242870398</v>
      </c>
      <c r="AE73" s="3">
        <v>34.2051792811494</v>
      </c>
      <c r="AF73" s="3">
        <v>32.4150872951484</v>
      </c>
      <c r="AG73" s="3">
        <v>32.4355894628282</v>
      </c>
      <c r="AH73" s="3">
        <v>31.7793496867165</v>
      </c>
      <c r="AI73" s="3">
        <v>33.3556269759613</v>
      </c>
      <c r="AJ73" s="3">
        <v>34.8956272026556</v>
      </c>
      <c r="AK73" s="3">
        <v>39.6540620499558</v>
      </c>
      <c r="AL73" s="3">
        <v>39.1818199775787</v>
      </c>
      <c r="AM73" s="3">
        <v>38.2318977532567</v>
      </c>
      <c r="AN73" s="3">
        <v>36.4126760311759</v>
      </c>
      <c r="AO73" s="3">
        <v>38.3833514637147</v>
      </c>
      <c r="AP73" s="3">
        <v>36.734448674825</v>
      </c>
      <c r="AQ73" s="3">
        <v>35.362196652479</v>
      </c>
      <c r="AR73" s="3">
        <v>34.5683353823969</v>
      </c>
      <c r="AS73" s="3">
        <v>35.0547121825334</v>
      </c>
      <c r="AT73" s="3">
        <v>37.2798904793456</v>
      </c>
      <c r="AU73" s="3">
        <v>39.8071809801851</v>
      </c>
      <c r="AV73" s="3">
        <v>41.1095908092645</v>
      </c>
      <c r="AW73" s="3">
        <v>42.239261670142</v>
      </c>
      <c r="AX73" s="3">
        <v>46.852685407864</v>
      </c>
      <c r="AY73" s="3">
        <v>44.2848013367206</v>
      </c>
      <c r="AZ73" s="3">
        <v>44.5042848369422</v>
      </c>
      <c r="BA73" s="3">
        <v>50.9543619221598</v>
      </c>
      <c r="BB73" s="3">
        <v>54.807604261063</v>
      </c>
      <c r="BC73" s="3">
        <v>54.8378120367958</v>
      </c>
      <c r="BD73" s="3">
        <v>56.997971433324</v>
      </c>
      <c r="BE73" s="3">
        <v>57.9976917281854</v>
      </c>
      <c r="BF73" s="3">
        <v>60.0590517440754</v>
      </c>
      <c r="BG73" s="3">
        <v>59.6745578293783</v>
      </c>
      <c r="BH73" s="3">
        <v>53.9569752428154</v>
      </c>
      <c r="BI73" s="3">
        <v>51.6835784322903</v>
      </c>
      <c r="BJ73" s="3">
        <v>53.2625854710985</v>
      </c>
      <c r="BK73" s="3">
        <v>56.0768873622107</v>
      </c>
      <c r="BL73" s="3">
        <v>55.1504213989051</v>
      </c>
      <c r="BM73" s="3">
        <v>53.7535851279624</v>
      </c>
      <c r="BN73" s="3">
        <v>50.2716476568724</v>
      </c>
      <c r="BO73" s="3">
        <v>48.928725419399</v>
      </c>
      <c r="BP73" s="3">
        <v>49.493913129776</v>
      </c>
      <c r="BQ73" s="3">
        <v>43.895864937253</v>
      </c>
      <c r="BR73" s="3">
        <v>47.3570267361626</v>
      </c>
      <c r="BS73" s="3">
        <v>45.7783501935721</v>
      </c>
      <c r="BT73" s="3">
        <v>48.7177429092435</v>
      </c>
      <c r="BU73" s="3">
        <v>52.0664631543882</v>
      </c>
      <c r="BV73" s="3">
        <v>53.1565508307326</v>
      </c>
      <c r="BW73" s="3">
        <v>47.4021594883853</v>
      </c>
      <c r="BX73" s="3">
        <v>28.0499839798154</v>
      </c>
      <c r="BY73" s="3">
        <v>29.2261400225612</v>
      </c>
      <c r="BZ73" s="3">
        <v>35.6071269330156</v>
      </c>
      <c r="CA73" s="3">
        <v>37.3233732402701</v>
      </c>
      <c r="CB73" s="3">
        <v>34.2081962372793</v>
      </c>
      <c r="CC73" s="3">
        <v>33.2808263044702</v>
      </c>
      <c r="CD73" s="3">
        <v>29.4290993657805</v>
      </c>
      <c r="CE73" s="3">
        <v>28.0943539143836</v>
      </c>
      <c r="CF73" s="3">
        <v>31.5129672302435</v>
      </c>
      <c r="CG73" s="3">
        <v>35.6721751155161</v>
      </c>
      <c r="CH73" s="3">
        <v>37.7896481139061</v>
      </c>
      <c r="CI73" s="3">
        <v>41.2168943452446</v>
      </c>
      <c r="CJ73" s="3">
        <v>48.1962064182202</v>
      </c>
      <c r="CK73" s="3">
        <v>44.8459283636093</v>
      </c>
      <c r="CL73" s="3">
        <v>48.6630687475508</v>
      </c>
      <c r="CM73" s="3">
        <v>52.7472596558229</v>
      </c>
      <c r="CN73" s="3">
        <v>50.9805936185447</v>
      </c>
      <c r="CO73" s="3">
        <v>49.0690650895524</v>
      </c>
      <c r="CP73" s="3">
        <v>53.0172220324576</v>
      </c>
      <c r="CQ73" s="3">
        <v>65.4882959620263</v>
      </c>
      <c r="CR73" s="3">
        <v>65.0068665703067</v>
      </c>
      <c r="CS73" s="3">
        <v>63.9251026983226</v>
      </c>
      <c r="CT73" s="3">
        <v>74.4511389110077</v>
      </c>
      <c r="CU73" s="3">
        <v>81.3997751201353</v>
      </c>
      <c r="CV73" s="3">
        <v>89.5256732288256</v>
      </c>
      <c r="CW73" s="3">
        <v>88.9792900598727</v>
      </c>
      <c r="CX73" s="3">
        <v>94.4863614803492</v>
      </c>
      <c r="CY73" s="3">
        <v>95.8299180841772</v>
      </c>
      <c r="CZ73" s="3">
        <v>80.0007082927886</v>
      </c>
      <c r="DA73" s="3">
        <v>92.9051211266074</v>
      </c>
      <c r="DB73" s="3">
        <v>99.638082649924</v>
      </c>
      <c r="DC73" s="3">
        <v>111.381367931633</v>
      </c>
      <c r="DD73" s="3">
        <v>120.432524881703</v>
      </c>
      <c r="DE73" s="3">
        <v>107.803238273153</v>
      </c>
      <c r="DF73" s="3">
        <v>111.988559787445</v>
      </c>
      <c r="DG73" s="3">
        <v>102.830794869255</v>
      </c>
      <c r="DH73" s="3">
        <v>95.2882194974247</v>
      </c>
      <c r="DI73" s="3">
        <v>99.6687191142944</v>
      </c>
      <c r="DJ73" s="3">
        <v>95.8433721752968</v>
      </c>
      <c r="DK73" s="3">
        <v>97.9344156915264</v>
      </c>
      <c r="DL73" s="3">
        <v>105.084680594064</v>
      </c>
      <c r="DM73" s="3">
        <v>111.86093126057</v>
      </c>
      <c r="DN73" s="3">
        <v>117.788993873634</v>
      </c>
      <c r="DO73" s="3">
        <v>116.513648405912</v>
      </c>
      <c r="DP73" s="3">
        <v>112.36333826361</v>
      </c>
      <c r="DQ73" s="3">
        <v>111.592231492771</v>
      </c>
      <c r="DR73" s="3">
        <v>108.979799758851</v>
      </c>
      <c r="DS73" s="3">
        <v>108.79001840608</v>
      </c>
      <c r="DT73" s="3">
        <v>116.34749407873</v>
      </c>
      <c r="DU73" s="3">
        <v>127.797136023206</v>
      </c>
      <c r="DV73" s="3">
        <v>118.631450778331</v>
      </c>
      <c r="DW73" s="3">
        <v>110.937212609935</v>
      </c>
      <c r="DX73" s="3">
        <v>111.36355545583</v>
      </c>
      <c r="DY73" s="3">
        <v>108.849779988487</v>
      </c>
      <c r="DZ73" s="3">
        <v>106.014420057836</v>
      </c>
      <c r="EA73" s="3">
        <v>106.927786135965</v>
      </c>
      <c r="EB73" s="3">
        <v>110.787699504777</v>
      </c>
      <c r="EC73" s="3">
        <v>100.363809494745</v>
      </c>
      <c r="ED73" s="3">
        <v>102.894166522556</v>
      </c>
    </row>
    <row r="74">
      <c r="A74" s="3" t="s">
        <v>73</v>
      </c>
      <c r="B74" s="3">
        <v>92.2679989066485</v>
      </c>
      <c r="C74" s="3">
        <v>91.6910636885487</v>
      </c>
      <c r="D74" s="3">
        <v>91.5422965274567</v>
      </c>
      <c r="E74" s="3">
        <v>90.8796646226555</v>
      </c>
      <c r="F74" s="3">
        <v>92.4243735918457</v>
      </c>
      <c r="G74" s="3">
        <v>93.5551461321266</v>
      </c>
      <c r="H74" s="3">
        <v>94.7799073904286</v>
      </c>
      <c r="I74" s="3">
        <v>96.7123001945288</v>
      </c>
      <c r="J74" s="3">
        <v>101.429660028589</v>
      </c>
      <c r="K74" s="3">
        <v>103.539356679785</v>
      </c>
      <c r="L74" s="3">
        <v>111.877701100546</v>
      </c>
      <c r="M74" s="3">
        <v>115.042971492195</v>
      </c>
      <c r="N74" s="3">
        <v>114.624451286377</v>
      </c>
      <c r="O74" s="3">
        <v>123.524742525332</v>
      </c>
      <c r="P74" s="3">
        <v>125.994720339673</v>
      </c>
      <c r="Q74" s="3">
        <v>124.593661083798</v>
      </c>
      <c r="R74" s="3">
        <v>121.460003401972</v>
      </c>
      <c r="S74" s="3">
        <v>117.109136246808</v>
      </c>
      <c r="T74" s="3">
        <v>120.152679956257</v>
      </c>
      <c r="U74" s="3">
        <v>120.56581788004</v>
      </c>
      <c r="V74" s="3">
        <v>119.826223041455</v>
      </c>
      <c r="W74" s="3">
        <v>128.742210066725</v>
      </c>
      <c r="X74" s="3">
        <v>134.36895758441</v>
      </c>
      <c r="Y74" s="3">
        <v>137.163646237372</v>
      </c>
      <c r="Z74" s="3">
        <v>129.316790187137</v>
      </c>
      <c r="AA74" s="3">
        <v>126.136793804562</v>
      </c>
      <c r="AB74" s="3">
        <v>129.524370600072</v>
      </c>
      <c r="AC74" s="3">
        <v>129.692458230951</v>
      </c>
      <c r="AD74" s="3">
        <v>124.614783983998</v>
      </c>
      <c r="AE74" s="3">
        <v>131.572372356994</v>
      </c>
      <c r="AF74" s="3">
        <v>140.357551810124</v>
      </c>
      <c r="AG74" s="3">
        <v>142.169318803868</v>
      </c>
      <c r="AH74" s="3">
        <v>130.302865103949</v>
      </c>
      <c r="AI74" s="3">
        <v>128.075091675127</v>
      </c>
      <c r="AJ74" s="3">
        <v>127.423157002263</v>
      </c>
      <c r="AK74" s="3">
        <v>135.817220285804</v>
      </c>
      <c r="AL74" s="3">
        <v>139.113379153136</v>
      </c>
      <c r="AM74" s="3">
        <v>147.706203393465</v>
      </c>
      <c r="AN74" s="3">
        <v>143.98511919809</v>
      </c>
      <c r="AO74" s="3">
        <v>146.815112095949</v>
      </c>
      <c r="AP74" s="3">
        <v>154.795598277044</v>
      </c>
      <c r="AQ74" s="3">
        <v>153.407241307422</v>
      </c>
      <c r="AR74" s="3">
        <v>137.401713263375</v>
      </c>
      <c r="AS74" s="3">
        <v>140.677715465037</v>
      </c>
      <c r="AT74" s="3">
        <v>144.631973514671</v>
      </c>
      <c r="AU74" s="3">
        <v>144.113459802113</v>
      </c>
      <c r="AV74" s="3">
        <v>153.151274397453</v>
      </c>
      <c r="AW74" s="3">
        <v>169.287949814544</v>
      </c>
      <c r="AX74" s="3">
        <v>172.952770925763</v>
      </c>
      <c r="AY74" s="3">
        <v>168.72183595964</v>
      </c>
      <c r="AZ74" s="3">
        <v>168.637785538494</v>
      </c>
      <c r="BA74" s="3">
        <v>171.778472552916</v>
      </c>
      <c r="BB74" s="3">
        <v>178.117351292387</v>
      </c>
      <c r="BC74" s="3">
        <v>185.898511940593</v>
      </c>
      <c r="BD74" s="3">
        <v>194.62199781405</v>
      </c>
      <c r="BE74" s="3">
        <v>203.827807385167</v>
      </c>
      <c r="BF74" s="3">
        <v>214.693938809013</v>
      </c>
      <c r="BG74" s="3">
        <v>205.961283183537</v>
      </c>
      <c r="BH74" s="3">
        <v>209.273028095284</v>
      </c>
      <c r="BI74" s="3">
        <v>193.206645322558</v>
      </c>
      <c r="BJ74" s="3">
        <v>190.630334084683</v>
      </c>
      <c r="BK74" s="3">
        <v>194.97819424143</v>
      </c>
      <c r="BL74" s="3">
        <v>211.623718393292</v>
      </c>
      <c r="BM74" s="3">
        <v>223.21678582605</v>
      </c>
      <c r="BN74" s="3">
        <v>223.589577173603</v>
      </c>
      <c r="BO74" s="3">
        <v>236.75825057264</v>
      </c>
      <c r="BP74" s="3">
        <v>252.661135600448</v>
      </c>
      <c r="BQ74" s="3">
        <v>253.685242906516</v>
      </c>
      <c r="BR74" s="3">
        <v>267.568331220771</v>
      </c>
      <c r="BS74" s="3">
        <v>271.279659245075</v>
      </c>
      <c r="BT74" s="3">
        <v>276.806870554069</v>
      </c>
      <c r="BU74" s="3">
        <v>271.028837806723</v>
      </c>
      <c r="BV74" s="3">
        <v>277.999462607209</v>
      </c>
      <c r="BW74" s="3">
        <v>286.549993105182</v>
      </c>
      <c r="BX74" s="3">
        <v>273.427859154706</v>
      </c>
      <c r="BY74" s="3">
        <v>280.687834272481</v>
      </c>
      <c r="BZ74" s="3">
        <v>281.405214510246</v>
      </c>
      <c r="CA74" s="3">
        <v>279.922245590235</v>
      </c>
      <c r="CB74" s="3">
        <v>297.622384953691</v>
      </c>
      <c r="CC74" s="3">
        <v>314.972830879506</v>
      </c>
      <c r="CD74" s="3">
        <v>319.449912205234</v>
      </c>
      <c r="CE74" s="3">
        <v>341.943735618906</v>
      </c>
      <c r="CF74" s="3">
        <v>351.71380496014</v>
      </c>
      <c r="CG74" s="3">
        <v>354.549458081133</v>
      </c>
      <c r="CH74" s="3">
        <v>346.585395954881</v>
      </c>
      <c r="CI74" s="3">
        <v>335.15049921072</v>
      </c>
      <c r="CJ74" s="3">
        <v>316.444646312391</v>
      </c>
      <c r="CK74" s="3">
        <v>349.456743473582</v>
      </c>
      <c r="CL74" s="3">
        <v>363.82393100939</v>
      </c>
      <c r="CM74" s="3">
        <v>368.571113436639</v>
      </c>
      <c r="CN74" s="3">
        <v>393.956393004053</v>
      </c>
      <c r="CO74" s="3">
        <v>427.31590581654</v>
      </c>
      <c r="CP74" s="3">
        <v>438.744655061476</v>
      </c>
      <c r="CQ74" s="3">
        <v>442.792327548725</v>
      </c>
      <c r="CR74" s="3">
        <v>500.388285727357</v>
      </c>
      <c r="CS74" s="3">
        <v>525.048726804218</v>
      </c>
      <c r="CT74" s="3">
        <v>490.689307716605</v>
      </c>
      <c r="CU74" s="3">
        <v>492.41967048876</v>
      </c>
      <c r="CV74" s="3">
        <v>522.521168580393</v>
      </c>
      <c r="CW74" s="3">
        <v>557.013040144441</v>
      </c>
      <c r="CX74" s="3">
        <v>461.456864407862</v>
      </c>
      <c r="CY74" s="3">
        <v>448.67983911593</v>
      </c>
      <c r="CZ74" s="3">
        <v>490.693045109613</v>
      </c>
      <c r="DA74" s="3">
        <v>522.865093273261</v>
      </c>
      <c r="DB74" s="3">
        <v>486.061645199254</v>
      </c>
      <c r="DC74" s="3">
        <v>461.832020701657</v>
      </c>
      <c r="DD74" s="3">
        <v>495.038685797697</v>
      </c>
      <c r="DE74" s="3">
        <v>456.942881782432</v>
      </c>
      <c r="DF74" s="3">
        <v>465.01510605206</v>
      </c>
      <c r="DG74" s="3">
        <v>487.208736226751</v>
      </c>
      <c r="DH74" s="3">
        <v>469.083288370815</v>
      </c>
      <c r="DI74" s="3">
        <v>480.89096305518</v>
      </c>
      <c r="DJ74" s="3">
        <v>480.981977858206</v>
      </c>
      <c r="DK74" s="3">
        <v>505.440301345499</v>
      </c>
      <c r="DL74" s="3">
        <v>531.335268171001</v>
      </c>
      <c r="DM74" s="3">
        <v>533.170981236039</v>
      </c>
      <c r="DN74" s="3">
        <v>540.690890722654</v>
      </c>
      <c r="DO74" s="3">
        <v>544.880696071141</v>
      </c>
      <c r="DP74" s="3">
        <v>562.188011980574</v>
      </c>
      <c r="DQ74" s="3">
        <v>624.771117531716</v>
      </c>
      <c r="DR74" s="3">
        <v>672.92451272418</v>
      </c>
      <c r="DS74" s="3">
        <v>721.915736029556</v>
      </c>
      <c r="DT74" s="3">
        <v>737.220215513014</v>
      </c>
      <c r="DU74" s="3">
        <v>716.146632317435</v>
      </c>
      <c r="DV74" s="3">
        <v>779.507110496748</v>
      </c>
      <c r="DW74" s="3">
        <v>845.652668067753</v>
      </c>
      <c r="DX74" s="3">
        <v>846.28287345303</v>
      </c>
      <c r="DY74" s="3">
        <v>859.589876692874</v>
      </c>
      <c r="DZ74" s="3">
        <v>897.507199089642</v>
      </c>
      <c r="EA74" s="3">
        <v>886.956682553747</v>
      </c>
      <c r="EB74" s="3">
        <v>928.817755126953</v>
      </c>
      <c r="EC74" s="3">
        <v>971.033095586868</v>
      </c>
      <c r="ED74" s="3">
        <v>933.97499762641</v>
      </c>
    </row>
    <row r="75">
      <c r="A75" s="3" t="s">
        <v>74</v>
      </c>
      <c r="B75" s="3">
        <v>30.3486210995415</v>
      </c>
      <c r="C75" s="3">
        <v>30.2003666893787</v>
      </c>
      <c r="D75" s="3">
        <v>31.6727705394244</v>
      </c>
      <c r="E75" s="3">
        <v>32.345802673339</v>
      </c>
      <c r="F75" s="3">
        <v>32.4720611652937</v>
      </c>
      <c r="G75" s="3">
        <v>33.0950563831359</v>
      </c>
      <c r="H75" s="3">
        <v>32.3727704565443</v>
      </c>
      <c r="I75" s="3">
        <v>31.6451854214695</v>
      </c>
      <c r="J75" s="3">
        <v>31.6156966208342</v>
      </c>
      <c r="K75" s="3">
        <v>31.2495640115274</v>
      </c>
      <c r="L75" s="3">
        <v>32.6292250593085</v>
      </c>
      <c r="M75" s="3">
        <v>32.404992015072</v>
      </c>
      <c r="N75" s="3">
        <v>33.7370874170897</v>
      </c>
      <c r="O75" s="3">
        <v>34.8063688932942</v>
      </c>
      <c r="P75" s="3">
        <v>33.7500717743635</v>
      </c>
      <c r="Q75" s="3">
        <v>34.2466245792706</v>
      </c>
      <c r="R75" s="3">
        <v>34.620438456191</v>
      </c>
      <c r="S75" s="3">
        <v>35.3006783223349</v>
      </c>
      <c r="T75" s="3">
        <v>35.9262120947295</v>
      </c>
      <c r="U75" s="3">
        <v>36.9536756468303</v>
      </c>
      <c r="V75" s="3">
        <v>37.4144997298592</v>
      </c>
      <c r="W75" s="3">
        <v>38.060964296091</v>
      </c>
      <c r="X75" s="3">
        <v>37.5169544830861</v>
      </c>
      <c r="Y75" s="3">
        <v>40.0549254309371</v>
      </c>
      <c r="Z75" s="3">
        <v>40.388004911324</v>
      </c>
      <c r="AA75" s="3">
        <v>44.6126901143969</v>
      </c>
      <c r="AB75" s="3">
        <v>47.8934376094183</v>
      </c>
      <c r="AC75" s="3">
        <v>47.6720013127634</v>
      </c>
      <c r="AD75" s="3">
        <v>47.9936442111689</v>
      </c>
      <c r="AE75" s="3">
        <v>47.4675669291762</v>
      </c>
      <c r="AF75" s="3">
        <v>49.9396616036003</v>
      </c>
      <c r="AG75" s="3">
        <v>46.6894697348934</v>
      </c>
      <c r="AH75" s="3">
        <v>42.597735325562</v>
      </c>
      <c r="AI75" s="3">
        <v>41.446974392512</v>
      </c>
      <c r="AJ75" s="3">
        <v>42.2673653077496</v>
      </c>
      <c r="AK75" s="3">
        <v>45.6385187969112</v>
      </c>
      <c r="AL75" s="3">
        <v>47.7796487820052</v>
      </c>
      <c r="AM75" s="3">
        <v>47.741137136172</v>
      </c>
      <c r="AN75" s="3">
        <v>45.3280301775853</v>
      </c>
      <c r="AO75" s="3">
        <v>44.3658093411361</v>
      </c>
      <c r="AP75" s="3">
        <v>44.7852364055243</v>
      </c>
      <c r="AQ75" s="3">
        <v>43.3112713557064</v>
      </c>
      <c r="AR75" s="3">
        <v>40.717772383608</v>
      </c>
      <c r="AS75" s="3">
        <v>41.3864773925372</v>
      </c>
      <c r="AT75" s="3">
        <v>36.9220840614415</v>
      </c>
      <c r="AU75" s="3">
        <v>36.586929285572</v>
      </c>
      <c r="AV75" s="3">
        <v>37.279880732113</v>
      </c>
      <c r="AW75" s="3">
        <v>38.846012155941</v>
      </c>
      <c r="AX75" s="3">
        <v>37.3661480078809</v>
      </c>
      <c r="AY75" s="3">
        <v>36.0308456983555</v>
      </c>
      <c r="AZ75" s="3">
        <v>34.3451235980042</v>
      </c>
      <c r="BA75" s="3">
        <v>33.8613877278578</v>
      </c>
      <c r="BB75" s="3">
        <v>30.4968375635961</v>
      </c>
      <c r="BC75" s="3">
        <v>29.4079319139699</v>
      </c>
      <c r="BD75" s="3">
        <v>33.0877575866497</v>
      </c>
      <c r="BE75" s="3">
        <v>33.4799025634458</v>
      </c>
      <c r="BF75" s="3">
        <v>32.2604349251993</v>
      </c>
      <c r="BG75" s="3">
        <v>30.4971903408078</v>
      </c>
      <c r="BH75" s="3">
        <v>31.8243342037678</v>
      </c>
      <c r="BI75" s="3">
        <v>30.4548954537679</v>
      </c>
      <c r="BJ75" s="3">
        <v>28.3865342247423</v>
      </c>
      <c r="BK75" s="3">
        <v>28.5241063002079</v>
      </c>
      <c r="BL75" s="3">
        <v>30.299134710256</v>
      </c>
      <c r="BM75" s="3">
        <v>32.2041875958777</v>
      </c>
      <c r="BN75" s="3">
        <v>31.7528084167847</v>
      </c>
      <c r="BO75" s="3">
        <v>34.2427542823397</v>
      </c>
      <c r="BP75" s="3">
        <v>34.5162746904406</v>
      </c>
      <c r="BQ75" s="3">
        <v>35.6640320040304</v>
      </c>
      <c r="BR75" s="3">
        <v>38.8146353861469</v>
      </c>
      <c r="BS75" s="3">
        <v>39.7391521056401</v>
      </c>
      <c r="BT75" s="3">
        <v>39.7572948025595</v>
      </c>
      <c r="BU75" s="3">
        <v>40.9262744471599</v>
      </c>
      <c r="BV75" s="3">
        <v>41.1604085879175</v>
      </c>
      <c r="BW75" s="3">
        <v>40.9700230768221</v>
      </c>
      <c r="BX75" s="3">
        <v>40.8898035833523</v>
      </c>
      <c r="BY75" s="3">
        <v>42.3415662796085</v>
      </c>
      <c r="BZ75" s="3">
        <v>43.3546049727546</v>
      </c>
      <c r="CA75" s="3">
        <v>42.3424021701579</v>
      </c>
      <c r="CB75" s="3">
        <v>42.8371127529624</v>
      </c>
      <c r="CC75" s="3">
        <v>44.610841105905</v>
      </c>
      <c r="CD75" s="3">
        <v>40.6831087267779</v>
      </c>
      <c r="CE75" s="3">
        <v>42.1354136869544</v>
      </c>
      <c r="CF75" s="3">
        <v>42.3393514346644</v>
      </c>
      <c r="CG75" s="3">
        <v>41.9313440370409</v>
      </c>
      <c r="CH75" s="3">
        <v>41.6395476161314</v>
      </c>
      <c r="CI75" s="3">
        <v>41.1552985819145</v>
      </c>
      <c r="CJ75" s="3">
        <v>42.5304233435459</v>
      </c>
      <c r="CK75" s="3">
        <v>43.3709176924467</v>
      </c>
      <c r="CL75" s="3">
        <v>43.3321815696604</v>
      </c>
      <c r="CM75" s="3">
        <v>41.2833858733377</v>
      </c>
      <c r="CN75" s="3">
        <v>40.1061297480168</v>
      </c>
      <c r="CO75" s="3">
        <v>37.9233435356178</v>
      </c>
      <c r="CP75" s="3">
        <v>38.2536632895295</v>
      </c>
      <c r="CQ75" s="3">
        <v>37.1346139603217</v>
      </c>
      <c r="CR75" s="3">
        <v>37.0174529676377</v>
      </c>
      <c r="CS75" s="3">
        <v>38.1621878711823</v>
      </c>
      <c r="CT75" s="3">
        <v>40.7981870719458</v>
      </c>
      <c r="CU75" s="3">
        <v>40.0502592241141</v>
      </c>
      <c r="CV75" s="3">
        <v>39.6155603380135</v>
      </c>
      <c r="CW75" s="3">
        <v>42.1541959988716</v>
      </c>
      <c r="CX75" s="3">
        <v>44.2885532389758</v>
      </c>
      <c r="CY75" s="3">
        <v>42.8419268230703</v>
      </c>
      <c r="CZ75" s="3">
        <v>44.7449084476136</v>
      </c>
      <c r="DA75" s="3">
        <v>46.4321028492686</v>
      </c>
      <c r="DB75" s="3">
        <v>44.3985601037016</v>
      </c>
      <c r="DC75" s="3">
        <v>46.182908145682</v>
      </c>
      <c r="DD75" s="3">
        <v>47.8506405785075</v>
      </c>
      <c r="DE75" s="3">
        <v>52.1722973817941</v>
      </c>
      <c r="DF75" s="3">
        <v>50.3844410575929</v>
      </c>
      <c r="DG75" s="3">
        <v>48.4719521267786</v>
      </c>
      <c r="DH75" s="3">
        <v>50.1090328911792</v>
      </c>
      <c r="DI75" s="3">
        <v>51.6690740220327</v>
      </c>
      <c r="DJ75" s="3">
        <v>50.1479448985361</v>
      </c>
      <c r="DK75" s="3">
        <v>44.2440412118061</v>
      </c>
      <c r="DL75" s="3">
        <v>43.6249965193794</v>
      </c>
      <c r="DM75" s="3">
        <v>41.2206778979944</v>
      </c>
      <c r="DN75" s="3">
        <v>40.0553505390053</v>
      </c>
      <c r="DO75" s="3">
        <v>38.1783706991605</v>
      </c>
      <c r="DP75" s="3">
        <v>38.9920551325399</v>
      </c>
      <c r="DQ75" s="3">
        <v>41.2667319895318</v>
      </c>
      <c r="DR75" s="3">
        <v>42.4680509904296</v>
      </c>
      <c r="DS75" s="3">
        <v>41.2859701097256</v>
      </c>
      <c r="DT75" s="3">
        <v>41.7164905223305</v>
      </c>
      <c r="DU75" s="3">
        <v>42.9209386410173</v>
      </c>
      <c r="DV75" s="3">
        <v>44.309149966072</v>
      </c>
      <c r="DW75" s="3">
        <v>43.0300623206048</v>
      </c>
      <c r="DX75" s="3">
        <v>45.2261341817942</v>
      </c>
      <c r="DY75" s="3">
        <v>48.5607269025006</v>
      </c>
      <c r="DZ75" s="3">
        <v>49.781313511336</v>
      </c>
      <c r="EA75" s="3">
        <v>47.1011040057454</v>
      </c>
      <c r="EB75" s="3">
        <v>44.7518384571853</v>
      </c>
      <c r="EC75" s="3">
        <v>42.2537731021475</v>
      </c>
      <c r="ED75" s="3">
        <v>39.4458333121406</v>
      </c>
    </row>
    <row r="76">
      <c r="A76" s="3" t="s">
        <v>75</v>
      </c>
      <c r="B76" s="3">
        <v>57.5547229669975</v>
      </c>
      <c r="C76" s="3">
        <v>62.1408124826494</v>
      </c>
      <c r="D76" s="3">
        <v>58.9393707085333</v>
      </c>
      <c r="E76" s="3">
        <v>54.6158997030766</v>
      </c>
      <c r="F76" s="3">
        <v>52.0663308719599</v>
      </c>
      <c r="G76" s="3">
        <v>54.4672068621188</v>
      </c>
      <c r="H76" s="3">
        <v>54.7668310874503</v>
      </c>
      <c r="I76" s="3">
        <v>55.259447994561</v>
      </c>
      <c r="J76" s="3">
        <v>58.1056936469425</v>
      </c>
      <c r="K76" s="3">
        <v>56.9391454514815</v>
      </c>
      <c r="L76" s="3">
        <v>61.5041040273296</v>
      </c>
      <c r="M76" s="3">
        <v>57.826559623313</v>
      </c>
      <c r="N76" s="3">
        <v>57.4332111210188</v>
      </c>
      <c r="O76" s="3">
        <v>61.1683495492451</v>
      </c>
      <c r="P76" s="3">
        <v>65.9197650138556</v>
      </c>
      <c r="Q76" s="3">
        <v>67.4127575828617</v>
      </c>
      <c r="R76" s="3">
        <v>72.2551733603393</v>
      </c>
      <c r="S76" s="3">
        <v>72.637017914863</v>
      </c>
      <c r="T76" s="3">
        <v>71.5948859229447</v>
      </c>
      <c r="U76" s="3">
        <v>70.2268021612425</v>
      </c>
      <c r="V76" s="3">
        <v>69.7553853780621</v>
      </c>
      <c r="W76" s="3">
        <v>75.9638907576769</v>
      </c>
      <c r="X76" s="3">
        <v>78.4329186106506</v>
      </c>
      <c r="Y76" s="3">
        <v>78.55193596887</v>
      </c>
      <c r="Z76" s="3">
        <v>71.5770541637907</v>
      </c>
      <c r="AA76" s="3">
        <v>62.5381970190611</v>
      </c>
      <c r="AB76" s="3">
        <v>71.2065990565007</v>
      </c>
      <c r="AC76" s="3">
        <v>75.2911351750495</v>
      </c>
      <c r="AD76" s="3">
        <v>77.879058040728</v>
      </c>
      <c r="AE76" s="3">
        <v>80.7498877057055</v>
      </c>
      <c r="AF76" s="3">
        <v>80.7542020977882</v>
      </c>
      <c r="AG76" s="3">
        <v>79.1345217794153</v>
      </c>
      <c r="AH76" s="3">
        <v>72.9158297888075</v>
      </c>
      <c r="AI76" s="3">
        <v>72.5448055843964</v>
      </c>
      <c r="AJ76" s="3">
        <v>74.419336805452</v>
      </c>
      <c r="AK76" s="3">
        <v>69.7776428324246</v>
      </c>
      <c r="AL76" s="3">
        <v>74.9931320924644</v>
      </c>
      <c r="AM76" s="3">
        <v>80.4475095709824</v>
      </c>
      <c r="AN76" s="3">
        <v>82.2456233506452</v>
      </c>
      <c r="AO76" s="3">
        <v>83.6867839609251</v>
      </c>
      <c r="AP76" s="3">
        <v>87.8852606922561</v>
      </c>
      <c r="AQ76" s="3">
        <v>87.9173534033107</v>
      </c>
      <c r="AR76" s="3">
        <v>88.756507027797</v>
      </c>
      <c r="AS76" s="3">
        <v>91.0309024245201</v>
      </c>
      <c r="AT76" s="3">
        <v>94.6219958024706</v>
      </c>
      <c r="AU76" s="3">
        <v>96.809957634726</v>
      </c>
      <c r="AV76" s="3">
        <v>104.662084679133</v>
      </c>
      <c r="AW76" s="3">
        <v>102.829901740102</v>
      </c>
      <c r="AX76" s="3">
        <v>109.612766372139</v>
      </c>
      <c r="AY76" s="3">
        <v>110.868907913639</v>
      </c>
      <c r="AZ76" s="3">
        <v>121.705698690034</v>
      </c>
      <c r="BA76" s="3">
        <v>119.259599071208</v>
      </c>
      <c r="BB76" s="3">
        <v>126.575521072378</v>
      </c>
      <c r="BC76" s="3">
        <v>134.724646685374</v>
      </c>
      <c r="BD76" s="3">
        <v>143.489736775004</v>
      </c>
      <c r="BE76" s="3">
        <v>145.576027865733</v>
      </c>
      <c r="BF76" s="3">
        <v>154.045118902165</v>
      </c>
      <c r="BG76" s="3">
        <v>144.196990054641</v>
      </c>
      <c r="BH76" s="3">
        <v>132.142167010226</v>
      </c>
      <c r="BI76" s="3">
        <v>134.042369514153</v>
      </c>
      <c r="BJ76" s="3">
        <v>144.963176720691</v>
      </c>
      <c r="BK76" s="3">
        <v>158.585284866011</v>
      </c>
      <c r="BL76" s="3">
        <v>158.933241934754</v>
      </c>
      <c r="BM76" s="3">
        <v>159.518780864946</v>
      </c>
      <c r="BN76" s="3">
        <v>155.939018972467</v>
      </c>
      <c r="BO76" s="3">
        <v>152.070621644902</v>
      </c>
      <c r="BP76" s="3">
        <v>155.949183241498</v>
      </c>
      <c r="BQ76" s="3">
        <v>146.224865829317</v>
      </c>
      <c r="BR76" s="3">
        <v>151.73102023506</v>
      </c>
      <c r="BS76" s="3">
        <v>147.596694285406</v>
      </c>
      <c r="BT76" s="3">
        <v>160.817521693162</v>
      </c>
      <c r="BU76" s="3">
        <v>159.900935606348</v>
      </c>
      <c r="BV76" s="3">
        <v>178.453500333771</v>
      </c>
      <c r="BW76" s="3">
        <v>184.856183389753</v>
      </c>
      <c r="BX76" s="3">
        <v>149.830405749849</v>
      </c>
      <c r="BY76" s="3">
        <v>151.232207123852</v>
      </c>
      <c r="BZ76" s="3">
        <v>171.236072356783</v>
      </c>
      <c r="CA76" s="3">
        <v>179.292890676475</v>
      </c>
      <c r="CB76" s="3">
        <v>191.27098566381</v>
      </c>
      <c r="CC76" s="3">
        <v>213.327525262015</v>
      </c>
      <c r="CD76" s="3">
        <v>249.133726124821</v>
      </c>
      <c r="CE76" s="3">
        <v>252.407468919618</v>
      </c>
      <c r="CF76" s="3">
        <v>251.446068638186</v>
      </c>
      <c r="CG76" s="3">
        <v>224.388967884563</v>
      </c>
      <c r="CH76" s="3">
        <v>219.793939370863</v>
      </c>
      <c r="CI76" s="3">
        <v>237.045734690733</v>
      </c>
      <c r="CJ76" s="3">
        <v>210.570829828578</v>
      </c>
      <c r="CK76" s="3">
        <v>227.739409741888</v>
      </c>
      <c r="CL76" s="3">
        <v>219.39135639609</v>
      </c>
      <c r="CM76" s="3">
        <v>239.324632210699</v>
      </c>
      <c r="CN76" s="3">
        <v>242.897838801466</v>
      </c>
      <c r="CO76" s="3">
        <v>251.356521364976</v>
      </c>
      <c r="CP76" s="3">
        <v>263.310965995077</v>
      </c>
      <c r="CQ76" s="3">
        <v>283.620145797615</v>
      </c>
      <c r="CR76" s="3">
        <v>299.571292160352</v>
      </c>
      <c r="CS76" s="3">
        <v>256.4602864031</v>
      </c>
      <c r="CT76" s="3">
        <v>227.120931658334</v>
      </c>
      <c r="CU76" s="3">
        <v>209.975095098648</v>
      </c>
      <c r="CV76" s="3">
        <v>206.713032941283</v>
      </c>
      <c r="CW76" s="3">
        <v>190.228244909507</v>
      </c>
      <c r="CX76" s="3">
        <v>164.293067370663</v>
      </c>
      <c r="CY76" s="3">
        <v>174.136421119732</v>
      </c>
      <c r="CZ76" s="3">
        <v>172.657887273093</v>
      </c>
      <c r="DA76" s="3">
        <v>180.130629150606</v>
      </c>
      <c r="DB76" s="3">
        <v>151.711434425017</v>
      </c>
      <c r="DC76" s="3">
        <v>152.484738014328</v>
      </c>
      <c r="DD76" s="3">
        <v>150.790390148573</v>
      </c>
      <c r="DE76" s="3">
        <v>131.75551752331</v>
      </c>
      <c r="DF76" s="3">
        <v>148.974415591735</v>
      </c>
      <c r="DG76" s="3">
        <v>166.703365319453</v>
      </c>
      <c r="DH76" s="3">
        <v>184.424477232303</v>
      </c>
      <c r="DI76" s="3">
        <v>193.762750177776</v>
      </c>
      <c r="DJ76" s="3">
        <v>203.901577817995</v>
      </c>
      <c r="DK76" s="3">
        <v>209.816181507665</v>
      </c>
      <c r="DL76" s="3">
        <v>221.853849190178</v>
      </c>
      <c r="DM76" s="3">
        <v>210.268172732484</v>
      </c>
      <c r="DN76" s="3">
        <v>213.345376175024</v>
      </c>
      <c r="DO76" s="3">
        <v>202.348207799895</v>
      </c>
      <c r="DP76" s="3">
        <v>217.502064407804</v>
      </c>
      <c r="DQ76" s="3">
        <v>256.88891443315</v>
      </c>
      <c r="DR76" s="3">
        <v>268.971728071592</v>
      </c>
      <c r="DS76" s="3">
        <v>289.0562408305</v>
      </c>
      <c r="DT76" s="3">
        <v>303.418948985396</v>
      </c>
      <c r="DU76" s="3">
        <v>285.343065349561</v>
      </c>
      <c r="DV76" s="3">
        <v>271.779672673629</v>
      </c>
      <c r="DW76" s="3">
        <v>238.241332798952</v>
      </c>
      <c r="DX76" s="3">
        <v>254.54488381676</v>
      </c>
      <c r="DY76" s="3">
        <v>254.651696996636</v>
      </c>
      <c r="DZ76" s="3">
        <v>257.802982861018</v>
      </c>
      <c r="EA76" s="3">
        <v>288.028318961691</v>
      </c>
      <c r="EB76" s="3">
        <v>324.250033573735</v>
      </c>
      <c r="EC76" s="3">
        <v>347.353367514803</v>
      </c>
      <c r="ED76" s="3">
        <v>331.691665649414</v>
      </c>
    </row>
    <row r="77">
      <c r="A77" s="3" t="s">
        <v>76</v>
      </c>
      <c r="B77" s="3">
        <v>15.7887772107572</v>
      </c>
      <c r="C77" s="3">
        <v>15.7501348798457</v>
      </c>
      <c r="D77" s="3">
        <v>15.4672671375383</v>
      </c>
      <c r="E77" s="3">
        <v>16.4799362391551</v>
      </c>
      <c r="F77" s="3">
        <v>16.9819898171073</v>
      </c>
      <c r="G77" s="3">
        <v>17.6647365040752</v>
      </c>
      <c r="H77" s="3">
        <v>18.405784000521</v>
      </c>
      <c r="I77" s="3">
        <v>17.9195339183642</v>
      </c>
      <c r="J77" s="3">
        <v>18.0111983136428</v>
      </c>
      <c r="K77" s="3">
        <v>17.3701126020124</v>
      </c>
      <c r="L77" s="3">
        <v>18.8620548133694</v>
      </c>
      <c r="M77" s="3">
        <v>20.0318459972743</v>
      </c>
      <c r="N77" s="3">
        <v>20.182093763107</v>
      </c>
      <c r="O77" s="3">
        <v>20.8103876184383</v>
      </c>
      <c r="P77" s="3">
        <v>20.7587288136609</v>
      </c>
      <c r="Q77" s="3">
        <v>20.7475722908322</v>
      </c>
      <c r="R77" s="3">
        <v>21.5611405515501</v>
      </c>
      <c r="S77" s="3">
        <v>21.1138595355186</v>
      </c>
      <c r="T77" s="3">
        <v>20.6586129210682</v>
      </c>
      <c r="U77" s="3">
        <v>20.3728632715426</v>
      </c>
      <c r="V77" s="3">
        <v>19.1056697771431</v>
      </c>
      <c r="W77" s="3">
        <v>20.9764415778595</v>
      </c>
      <c r="X77" s="3">
        <v>20.6961523194545</v>
      </c>
      <c r="Y77" s="3">
        <v>20.2626601278526</v>
      </c>
      <c r="Z77" s="3">
        <v>18.4311329873001</v>
      </c>
      <c r="AA77" s="3">
        <v>18.7489171935743</v>
      </c>
      <c r="AB77" s="3">
        <v>20.8621696918507</v>
      </c>
      <c r="AC77" s="3">
        <v>21.3568600023037</v>
      </c>
      <c r="AD77" s="3">
        <v>20.8308333052957</v>
      </c>
      <c r="AE77" s="3">
        <v>21.8491210581714</v>
      </c>
      <c r="AF77" s="3">
        <v>22.9154470645776</v>
      </c>
      <c r="AG77" s="3">
        <v>23.7829188953889</v>
      </c>
      <c r="AH77" s="3">
        <v>24.0679614046374</v>
      </c>
      <c r="AI77" s="3">
        <v>23.7964526520161</v>
      </c>
      <c r="AJ77" s="3">
        <v>23.6395258001389</v>
      </c>
      <c r="AK77" s="3">
        <v>23.4116013087544</v>
      </c>
      <c r="AL77" s="3">
        <v>23.6895247055661</v>
      </c>
      <c r="AM77" s="3">
        <v>25.4144562529408</v>
      </c>
      <c r="AN77" s="3">
        <v>26.6376713925628</v>
      </c>
      <c r="AO77" s="3">
        <v>26.0791577294138</v>
      </c>
      <c r="AP77" s="3">
        <v>26.0226929193543</v>
      </c>
      <c r="AQ77" s="3">
        <v>25.0022932055503</v>
      </c>
      <c r="AR77" s="3">
        <v>24.9824757109391</v>
      </c>
      <c r="AS77" s="3">
        <v>25.0387614187037</v>
      </c>
      <c r="AT77" s="3">
        <v>25.8970443347579</v>
      </c>
      <c r="AU77" s="3">
        <v>27.1309635955362</v>
      </c>
      <c r="AV77" s="3">
        <v>28.3968618761685</v>
      </c>
      <c r="AW77" s="3">
        <v>30.5531145082731</v>
      </c>
      <c r="AX77" s="3">
        <v>32.9650808226944</v>
      </c>
      <c r="AY77" s="3">
        <v>34.1250105566545</v>
      </c>
      <c r="AZ77" s="3">
        <v>35.7199965344259</v>
      </c>
      <c r="BA77" s="3">
        <v>35.0864593707944</v>
      </c>
      <c r="BB77" s="3">
        <v>36.1592068780447</v>
      </c>
      <c r="BC77" s="3">
        <v>35.4473527772945</v>
      </c>
      <c r="BD77" s="3">
        <v>34.9328682077553</v>
      </c>
      <c r="BE77" s="3">
        <v>36.8572477202598</v>
      </c>
      <c r="BF77" s="3">
        <v>39.0979200687341</v>
      </c>
      <c r="BG77" s="3">
        <v>38.15825362771</v>
      </c>
      <c r="BH77" s="3">
        <v>38.1532028985209</v>
      </c>
      <c r="BI77" s="3">
        <v>37.2427643945593</v>
      </c>
      <c r="BJ77" s="3">
        <v>36.869251756034</v>
      </c>
      <c r="BK77" s="3">
        <v>40.6153007260432</v>
      </c>
      <c r="BL77" s="3">
        <v>43.7613653528755</v>
      </c>
      <c r="BM77" s="3">
        <v>46.8215672214542</v>
      </c>
      <c r="BN77" s="3">
        <v>45.3605080344351</v>
      </c>
      <c r="BO77" s="3">
        <v>46.693635725611</v>
      </c>
      <c r="BP77" s="3">
        <v>47.9556817448725</v>
      </c>
      <c r="BQ77" s="3">
        <v>42.0462345434924</v>
      </c>
      <c r="BR77" s="3">
        <v>41.4051884212618</v>
      </c>
      <c r="BS77" s="3">
        <v>39.9535263241746</v>
      </c>
      <c r="BT77" s="3">
        <v>39.4966758776739</v>
      </c>
      <c r="BU77" s="3">
        <v>39.0619607768025</v>
      </c>
      <c r="BV77" s="3">
        <v>41.0490249189301</v>
      </c>
      <c r="BW77" s="3">
        <v>39.5430685006299</v>
      </c>
      <c r="BX77" s="3">
        <v>32.4334338519304</v>
      </c>
      <c r="BY77" s="3">
        <v>35.8901480381234</v>
      </c>
      <c r="BZ77" s="3">
        <v>37.782934545128</v>
      </c>
      <c r="CA77" s="3">
        <v>39.9673609382391</v>
      </c>
      <c r="CB77" s="3">
        <v>40.4672341115775</v>
      </c>
      <c r="CC77" s="3">
        <v>38.5250026701905</v>
      </c>
      <c r="CD77" s="3">
        <v>34.780746695846</v>
      </c>
      <c r="CE77" s="3">
        <v>34.0283096616634</v>
      </c>
      <c r="CF77" s="3">
        <v>35.1854041147515</v>
      </c>
      <c r="CG77" s="3">
        <v>39.0595283791028</v>
      </c>
      <c r="CH77" s="3">
        <v>39.8508838769856</v>
      </c>
      <c r="CI77" s="3">
        <v>41.1665129622599</v>
      </c>
      <c r="CJ77" s="3">
        <v>43.2028293014417</v>
      </c>
      <c r="CK77" s="3">
        <v>46.2244269124513</v>
      </c>
      <c r="CL77" s="3">
        <v>46.8280424446962</v>
      </c>
      <c r="CM77" s="3">
        <v>47.7075299132382</v>
      </c>
      <c r="CN77" s="3">
        <v>48.5156034244029</v>
      </c>
      <c r="CO77" s="3">
        <v>51.1852536829447</v>
      </c>
      <c r="CP77" s="3">
        <v>51.5326379753596</v>
      </c>
      <c r="CQ77" s="3">
        <v>49.9691191723718</v>
      </c>
      <c r="CR77" s="3">
        <v>50.7767794115968</v>
      </c>
      <c r="CS77" s="3">
        <v>54.0073992038954</v>
      </c>
      <c r="CT77" s="3">
        <v>53.8739951158224</v>
      </c>
      <c r="CU77" s="3">
        <v>50.2404954619225</v>
      </c>
      <c r="CV77" s="3">
        <v>50.4938201106963</v>
      </c>
      <c r="CW77" s="3">
        <v>48.1850479100668</v>
      </c>
      <c r="CX77" s="3">
        <v>43.4005021635278</v>
      </c>
      <c r="CY77" s="3">
        <v>40.3344600454648</v>
      </c>
      <c r="CZ77" s="3">
        <v>40.1912426789682</v>
      </c>
      <c r="DA77" s="3">
        <v>42.8504460227753</v>
      </c>
      <c r="DB77" s="3">
        <v>39.8938623898787</v>
      </c>
      <c r="DC77" s="3">
        <v>39.1952415745325</v>
      </c>
      <c r="DD77" s="3">
        <v>43.0934695213214</v>
      </c>
      <c r="DE77" s="3">
        <v>45.1385350534354</v>
      </c>
      <c r="DF77" s="3">
        <v>45.1430653071356</v>
      </c>
      <c r="DG77" s="3">
        <v>45.7028204338982</v>
      </c>
      <c r="DH77" s="3">
        <v>46.7893652573133</v>
      </c>
      <c r="DI77" s="3">
        <v>46.8124167398133</v>
      </c>
      <c r="DJ77" s="3">
        <v>45.05538143624</v>
      </c>
      <c r="DK77" s="3">
        <v>47.9771978810337</v>
      </c>
      <c r="DL77" s="3">
        <v>49.4748342383754</v>
      </c>
      <c r="DM77" s="3">
        <v>51.9254560704588</v>
      </c>
      <c r="DN77" s="3">
        <v>52.9918645752915</v>
      </c>
      <c r="DO77" s="3">
        <v>51.1382056274798</v>
      </c>
      <c r="DP77" s="3">
        <v>48.5795230297892</v>
      </c>
      <c r="DQ77" s="3">
        <v>47.5059058986358</v>
      </c>
      <c r="DR77" s="3">
        <v>49.326837531131</v>
      </c>
      <c r="DS77" s="3">
        <v>47.6976772588915</v>
      </c>
      <c r="DT77" s="3">
        <v>47.9557825732331</v>
      </c>
      <c r="DU77" s="3">
        <v>47.4297301839246</v>
      </c>
      <c r="DV77" s="3">
        <v>46.3365740981958</v>
      </c>
      <c r="DW77" s="3">
        <v>45.3636093284048</v>
      </c>
      <c r="DX77" s="3">
        <v>46.4832752453549</v>
      </c>
      <c r="DY77" s="3">
        <v>47.4533312056182</v>
      </c>
      <c r="DZ77" s="3">
        <v>49.99612091835</v>
      </c>
      <c r="EA77" s="3">
        <v>54.2513415967962</v>
      </c>
      <c r="EB77" s="3">
        <v>57.4078070306345</v>
      </c>
      <c r="EC77" s="3">
        <v>58.5796307826037</v>
      </c>
      <c r="ED77" s="3">
        <v>59.8383015926523</v>
      </c>
    </row>
    <row r="78">
      <c r="A78" s="3" t="s">
        <v>77</v>
      </c>
      <c r="B78" s="3">
        <v>7.7208280191475</v>
      </c>
      <c r="C78" s="3">
        <v>7.59855606736815</v>
      </c>
      <c r="D78" s="3">
        <v>8.05331571741004</v>
      </c>
      <c r="E78" s="3">
        <v>7.96919296555785</v>
      </c>
      <c r="F78" s="3">
        <v>8.14078372741421</v>
      </c>
      <c r="G78" s="3">
        <v>8.55884399025405</v>
      </c>
      <c r="H78" s="3">
        <v>8.74775232374571</v>
      </c>
      <c r="I78" s="3">
        <v>8.53390477080446</v>
      </c>
      <c r="J78" s="3">
        <v>8.99898580417252</v>
      </c>
      <c r="K78" s="3">
        <v>9.40457415843918</v>
      </c>
      <c r="L78" s="3">
        <v>10.3705688120588</v>
      </c>
      <c r="M78" s="3">
        <v>10.2689561295465</v>
      </c>
      <c r="N78" s="3">
        <v>9.80041229187368</v>
      </c>
      <c r="O78" s="3">
        <v>10.0602488719825</v>
      </c>
      <c r="P78" s="3">
        <v>9.73991047579251</v>
      </c>
      <c r="Q78" s="3">
        <v>9.87776195273306</v>
      </c>
      <c r="R78" s="3">
        <v>10.2055403442975</v>
      </c>
      <c r="S78" s="3">
        <v>9.87196187796694</v>
      </c>
      <c r="T78" s="3">
        <v>9.19361338935599</v>
      </c>
      <c r="U78" s="3">
        <v>8.33067966084788</v>
      </c>
      <c r="V78" s="3">
        <v>7.98455581358939</v>
      </c>
      <c r="W78" s="3">
        <v>8.04740787611229</v>
      </c>
      <c r="X78" s="3">
        <v>8.1205488437039</v>
      </c>
      <c r="Y78" s="3">
        <v>7.61046985082522</v>
      </c>
      <c r="Z78" s="3">
        <v>6.76639107025279</v>
      </c>
      <c r="AA78" s="3">
        <v>6.96029204980882</v>
      </c>
      <c r="AB78" s="3">
        <v>7.56585094328932</v>
      </c>
      <c r="AC78" s="3">
        <v>7.67130777176588</v>
      </c>
      <c r="AD78" s="3">
        <v>7.61755290201656</v>
      </c>
      <c r="AE78" s="3">
        <v>7.79861609430964</v>
      </c>
      <c r="AF78" s="3">
        <v>8.18571648088129</v>
      </c>
      <c r="AG78" s="3">
        <v>8.37132111730624</v>
      </c>
      <c r="AH78" s="3">
        <v>8.6713820397392</v>
      </c>
      <c r="AI78" s="3">
        <v>9.13489985574739</v>
      </c>
      <c r="AJ78" s="3">
        <v>10.0016981072698</v>
      </c>
      <c r="AK78" s="3">
        <v>10.968303739281</v>
      </c>
      <c r="AL78" s="3">
        <v>12.4155857982962</v>
      </c>
      <c r="AM78" s="3">
        <v>14.319054368756</v>
      </c>
      <c r="AN78" s="3">
        <v>14.3031348086879</v>
      </c>
      <c r="AO78" s="3">
        <v>14.5511694576582</v>
      </c>
      <c r="AP78" s="3">
        <v>15.5920968933561</v>
      </c>
      <c r="AQ78" s="3">
        <v>16.1456756527055</v>
      </c>
      <c r="AR78" s="3">
        <v>16.0245884021389</v>
      </c>
      <c r="AS78" s="3">
        <v>14.9549782041947</v>
      </c>
      <c r="AT78" s="3">
        <v>15.7737972748322</v>
      </c>
      <c r="AU78" s="3">
        <v>16.0346091375534</v>
      </c>
      <c r="AV78" s="3">
        <v>15.4018291248388</v>
      </c>
      <c r="AW78" s="3">
        <v>16.8978346777376</v>
      </c>
      <c r="AX78" s="3">
        <v>17.5205066047073</v>
      </c>
      <c r="AY78" s="3">
        <v>16.5237524618276</v>
      </c>
      <c r="AZ78" s="3">
        <v>17.1440556219242</v>
      </c>
      <c r="BA78" s="3">
        <v>17.5370557844316</v>
      </c>
      <c r="BB78" s="3">
        <v>19.0984167107211</v>
      </c>
      <c r="BC78" s="3">
        <v>19.9990527391057</v>
      </c>
      <c r="BD78" s="3">
        <v>20.5812054047682</v>
      </c>
      <c r="BE78" s="3">
        <v>22.4434594017293</v>
      </c>
      <c r="BF78" s="3">
        <v>22.7009342836648</v>
      </c>
      <c r="BG78" s="3">
        <v>21.6821428162917</v>
      </c>
      <c r="BH78" s="3">
        <v>21.7511282681335</v>
      </c>
      <c r="BI78" s="3">
        <v>20.2358131789065</v>
      </c>
      <c r="BJ78" s="3">
        <v>19.9083662979129</v>
      </c>
      <c r="BK78" s="3">
        <v>21.7643467001299</v>
      </c>
      <c r="BL78" s="3">
        <v>22.5710376378267</v>
      </c>
      <c r="BM78" s="3">
        <v>23.8331621698429</v>
      </c>
      <c r="BN78" s="3">
        <v>23.9350404932106</v>
      </c>
      <c r="BO78" s="3">
        <v>24.0326734880364</v>
      </c>
      <c r="BP78" s="3">
        <v>23.0024718648382</v>
      </c>
      <c r="BQ78" s="3">
        <v>20.4259604219689</v>
      </c>
      <c r="BR78" s="3">
        <v>21.6723492217732</v>
      </c>
      <c r="BS78" s="3">
        <v>21.5278336983237</v>
      </c>
      <c r="BT78" s="3">
        <v>22.4455749223858</v>
      </c>
      <c r="BU78" s="3">
        <v>22.4584951524339</v>
      </c>
      <c r="BV78" s="3">
        <v>23.3794276435721</v>
      </c>
      <c r="BW78" s="3">
        <v>24.3332869054721</v>
      </c>
      <c r="BX78" s="3">
        <v>18.3164100182746</v>
      </c>
      <c r="BY78" s="3">
        <v>19.430511226213</v>
      </c>
      <c r="BZ78" s="3">
        <v>20.846910114621</v>
      </c>
      <c r="CA78" s="3">
        <v>22.2342757391382</v>
      </c>
      <c r="CB78" s="3">
        <v>22.1205634843767</v>
      </c>
      <c r="CC78" s="3">
        <v>23.3257178747064</v>
      </c>
      <c r="CD78" s="3">
        <v>24.5411779855598</v>
      </c>
      <c r="CE78" s="3">
        <v>24.8988787429534</v>
      </c>
      <c r="CF78" s="3">
        <v>28.3021773520936</v>
      </c>
      <c r="CG78" s="3">
        <v>28.6003366271517</v>
      </c>
      <c r="CH78" s="3">
        <v>28.8197820505594</v>
      </c>
      <c r="CI78" s="3">
        <v>28.4689848369308</v>
      </c>
      <c r="CJ78" s="3">
        <v>29.6584584575851</v>
      </c>
      <c r="CK78" s="3">
        <v>31.5896367806075</v>
      </c>
      <c r="CL78" s="3">
        <v>31.9428679855646</v>
      </c>
      <c r="CM78" s="3">
        <v>30.9598453794593</v>
      </c>
      <c r="CN78" s="3">
        <v>30.5729454708932</v>
      </c>
      <c r="CO78" s="3">
        <v>31.7154144900415</v>
      </c>
      <c r="CP78" s="3">
        <v>29.5987710328925</v>
      </c>
      <c r="CQ78" s="3">
        <v>32.1724771776891</v>
      </c>
      <c r="CR78" s="3">
        <v>34.1448688198339</v>
      </c>
      <c r="CS78" s="3">
        <v>34.990980677628</v>
      </c>
      <c r="CT78" s="3">
        <v>34.3317235968354</v>
      </c>
      <c r="CU78" s="3">
        <v>32.9236750242283</v>
      </c>
      <c r="CV78" s="3">
        <v>34.6354727470081</v>
      </c>
      <c r="CW78" s="3">
        <v>33.7137447714362</v>
      </c>
      <c r="CX78" s="3">
        <v>31.7044731262525</v>
      </c>
      <c r="CY78" s="3">
        <v>29.2132815508459</v>
      </c>
      <c r="CZ78" s="3">
        <v>28.7234167984858</v>
      </c>
      <c r="DA78" s="3">
        <v>32.2089274547937</v>
      </c>
      <c r="DB78" s="3">
        <v>29.013594208528</v>
      </c>
      <c r="DC78" s="3">
        <v>26.9459607925043</v>
      </c>
      <c r="DD78" s="3">
        <v>29.9274511182876</v>
      </c>
      <c r="DE78" s="3">
        <v>30.6895844346646</v>
      </c>
      <c r="DF78" s="3">
        <v>30.6820115874548</v>
      </c>
      <c r="DG78" s="3">
        <v>30.4825226068294</v>
      </c>
      <c r="DH78" s="3">
        <v>28.8209109158424</v>
      </c>
      <c r="DI78" s="3">
        <v>29.6628034511141</v>
      </c>
      <c r="DJ78" s="3">
        <v>30.807598935896</v>
      </c>
      <c r="DK78" s="3">
        <v>32.1103444699206</v>
      </c>
      <c r="DL78" s="3">
        <v>32.7218285233617</v>
      </c>
      <c r="DM78" s="3">
        <v>30.5125813018408</v>
      </c>
      <c r="DN78" s="3">
        <v>30.1065234756052</v>
      </c>
      <c r="DO78" s="3">
        <v>30.0755558230223</v>
      </c>
      <c r="DP78" s="3">
        <v>30.663671512011</v>
      </c>
      <c r="DQ78" s="3">
        <v>33.4604408746686</v>
      </c>
      <c r="DR78" s="3">
        <v>34.3356546337664</v>
      </c>
      <c r="DS78" s="3">
        <v>36.6455604293582</v>
      </c>
      <c r="DT78" s="3">
        <v>37.1645504841734</v>
      </c>
      <c r="DU78" s="3">
        <v>34.781419935643</v>
      </c>
      <c r="DV78" s="3">
        <v>33.4180566948951</v>
      </c>
      <c r="DW78" s="3">
        <v>32.692859428931</v>
      </c>
      <c r="DX78" s="3">
        <v>33.7801591504278</v>
      </c>
      <c r="DY78" s="3">
        <v>33.5310072608676</v>
      </c>
      <c r="DZ78" s="3">
        <v>33.949264336151</v>
      </c>
      <c r="EA78" s="3">
        <v>33.9348329953239</v>
      </c>
      <c r="EB78" s="3">
        <v>35.4052299257868</v>
      </c>
      <c r="EC78" s="3">
        <v>33.4430952980405</v>
      </c>
      <c r="ED78" s="3">
        <v>32.5986110369364</v>
      </c>
    </row>
    <row r="79">
      <c r="A79" s="3" t="s">
        <v>78</v>
      </c>
      <c r="B79" s="3">
        <v>10.1483270406261</v>
      </c>
      <c r="C79" s="3">
        <v>10.1456241163602</v>
      </c>
      <c r="D79" s="3">
        <v>10.3881456947304</v>
      </c>
      <c r="E79" s="3">
        <v>10.0184720203202</v>
      </c>
      <c r="F79" s="3">
        <v>10.4540821236071</v>
      </c>
      <c r="G79" s="3">
        <v>10.9076493932541</v>
      </c>
      <c r="H79" s="3">
        <v>11.0100296061732</v>
      </c>
      <c r="I79" s="3">
        <v>11.2383223760033</v>
      </c>
      <c r="J79" s="3">
        <v>11.5401645446129</v>
      </c>
      <c r="K79" s="3">
        <v>12.1034193927366</v>
      </c>
      <c r="L79" s="3">
        <v>13.587437925999</v>
      </c>
      <c r="M79" s="3">
        <v>14.3389278685942</v>
      </c>
      <c r="N79" s="3">
        <v>14.986505510598</v>
      </c>
      <c r="O79" s="3">
        <v>15.5970705947791</v>
      </c>
      <c r="P79" s="3">
        <v>15.9269666374831</v>
      </c>
      <c r="Q79" s="3">
        <v>15.6292259514276</v>
      </c>
      <c r="R79" s="3">
        <v>16.0746922085612</v>
      </c>
      <c r="S79" s="3">
        <v>16.4203369393059</v>
      </c>
      <c r="T79" s="3">
        <v>16.3234010359608</v>
      </c>
      <c r="U79" s="3">
        <v>16.5242125044196</v>
      </c>
      <c r="V79" s="3">
        <v>16.3916168329748</v>
      </c>
      <c r="W79" s="3">
        <v>17.3389486596503</v>
      </c>
      <c r="X79" s="3">
        <v>17.627405122976</v>
      </c>
      <c r="Y79" s="3">
        <v>17.666599996791</v>
      </c>
      <c r="Z79" s="3">
        <v>16.3808093478958</v>
      </c>
      <c r="AA79" s="3">
        <v>16.2339357135704</v>
      </c>
      <c r="AB79" s="3">
        <v>17.0901700234873</v>
      </c>
      <c r="AC79" s="3">
        <v>17.3336724734535</v>
      </c>
      <c r="AD79" s="3">
        <v>17.7543985015087</v>
      </c>
      <c r="AE79" s="3">
        <v>18.2856606012699</v>
      </c>
      <c r="AF79" s="3">
        <v>19.7230790161062</v>
      </c>
      <c r="AG79" s="3">
        <v>21.5064617372991</v>
      </c>
      <c r="AH79" s="3">
        <v>22.2469360054878</v>
      </c>
      <c r="AI79" s="3">
        <v>21.0394991228611</v>
      </c>
      <c r="AJ79" s="3">
        <v>22.2431672973693</v>
      </c>
      <c r="AK79" s="3">
        <v>24.1653947726354</v>
      </c>
      <c r="AL79" s="3">
        <v>23.5248370144191</v>
      </c>
      <c r="AM79" s="3">
        <v>23.8404849468065</v>
      </c>
      <c r="AN79" s="3">
        <v>24.8270576940042</v>
      </c>
      <c r="AO79" s="3">
        <v>25.1728683045938</v>
      </c>
      <c r="AP79" s="3">
        <v>24.9351800323724</v>
      </c>
      <c r="AQ79" s="3">
        <v>25.940416133474</v>
      </c>
      <c r="AR79" s="3">
        <v>26.4389775234348</v>
      </c>
      <c r="AS79" s="3">
        <v>27.2218715130886</v>
      </c>
      <c r="AT79" s="3">
        <v>27.757669512152</v>
      </c>
      <c r="AU79" s="3">
        <v>30.5650067628818</v>
      </c>
      <c r="AV79" s="3">
        <v>30.5136359556966</v>
      </c>
      <c r="AW79" s="3">
        <v>32.5295851098319</v>
      </c>
      <c r="AX79" s="3">
        <v>33.5247027914008</v>
      </c>
      <c r="AY79" s="3">
        <v>33.4967919936053</v>
      </c>
      <c r="AZ79" s="3">
        <v>35.4413068192733</v>
      </c>
      <c r="BA79" s="3">
        <v>35.3102114975867</v>
      </c>
      <c r="BB79" s="3">
        <v>36.9672177276512</v>
      </c>
      <c r="BC79" s="3">
        <v>38.913641682668</v>
      </c>
      <c r="BD79" s="3">
        <v>40.602673286229</v>
      </c>
      <c r="BE79" s="3">
        <v>43.4895884486749</v>
      </c>
      <c r="BF79" s="3">
        <v>43.5771561119437</v>
      </c>
      <c r="BG79" s="3">
        <v>38.1332679005597</v>
      </c>
      <c r="BH79" s="3">
        <v>38.627257662335</v>
      </c>
      <c r="BI79" s="3">
        <v>36.6393197722243</v>
      </c>
      <c r="BJ79" s="3">
        <v>38.5035021230606</v>
      </c>
      <c r="BK79" s="3">
        <v>42.8884075268923</v>
      </c>
      <c r="BL79" s="3">
        <v>43.9098954433326</v>
      </c>
      <c r="BM79" s="3">
        <v>45.2078547163163</v>
      </c>
      <c r="BN79" s="3">
        <v>47.7485491647057</v>
      </c>
      <c r="BO79" s="3">
        <v>50.1678537914277</v>
      </c>
      <c r="BP79" s="3">
        <v>53.9294234275777</v>
      </c>
      <c r="BQ79" s="3">
        <v>56.4597105426919</v>
      </c>
      <c r="BR79" s="3">
        <v>55.4088717089267</v>
      </c>
      <c r="BS79" s="3">
        <v>57.6221702950939</v>
      </c>
      <c r="BT79" s="3">
        <v>56.4414981705635</v>
      </c>
      <c r="BU79" s="3">
        <v>57.1218975377741</v>
      </c>
      <c r="BV79" s="3">
        <v>60.7408532833842</v>
      </c>
      <c r="BW79" s="3">
        <v>63.1612697759449</v>
      </c>
      <c r="BX79" s="3">
        <v>47.6534619181429</v>
      </c>
      <c r="BY79" s="3">
        <v>42.3584638581521</v>
      </c>
      <c r="BZ79" s="3">
        <v>49.5375926074301</v>
      </c>
      <c r="CA79" s="3">
        <v>58.6374875509298</v>
      </c>
      <c r="CB79" s="3">
        <v>61.4301554825076</v>
      </c>
      <c r="CC79" s="3">
        <v>69.1165219276028</v>
      </c>
      <c r="CD79" s="3">
        <v>71.1976256178317</v>
      </c>
      <c r="CE79" s="3">
        <v>73.4669976587704</v>
      </c>
      <c r="CF79" s="3">
        <v>79.8863669860886</v>
      </c>
      <c r="CG79" s="3">
        <v>80.1025662922741</v>
      </c>
      <c r="CH79" s="3">
        <v>75.9441939628996</v>
      </c>
      <c r="CI79" s="3">
        <v>77.4403235525103</v>
      </c>
      <c r="CJ79" s="3">
        <v>78.4101563334861</v>
      </c>
      <c r="CK79" s="3">
        <v>80.1421901617687</v>
      </c>
      <c r="CL79" s="3">
        <v>80.79587774963</v>
      </c>
      <c r="CM79" s="3">
        <v>82.9222349384038</v>
      </c>
      <c r="CN79" s="3">
        <v>88.7747382788106</v>
      </c>
      <c r="CO79" s="3">
        <v>90.4386742236237</v>
      </c>
      <c r="CP79" s="3">
        <v>92.0060542903703</v>
      </c>
      <c r="CQ79" s="3">
        <v>95.6163646242616</v>
      </c>
      <c r="CR79" s="3">
        <v>101.840439223408</v>
      </c>
      <c r="CS79" s="3">
        <v>102.700449249872</v>
      </c>
      <c r="CT79" s="3">
        <v>92.2232151959786</v>
      </c>
      <c r="CU79" s="3">
        <v>88.1429826676032</v>
      </c>
      <c r="CV79" s="3">
        <v>91.4098878582117</v>
      </c>
      <c r="CW79" s="3">
        <v>97.426178796826</v>
      </c>
      <c r="CX79" s="3">
        <v>88.3486073549088</v>
      </c>
      <c r="CY79" s="3">
        <v>87.707546329591</v>
      </c>
      <c r="CZ79" s="3">
        <v>91.1041602876927</v>
      </c>
      <c r="DA79" s="3">
        <v>100.219023854151</v>
      </c>
      <c r="DB79" s="3">
        <v>94.9075428613463</v>
      </c>
      <c r="DC79" s="3">
        <v>94.4154352486581</v>
      </c>
      <c r="DD79" s="3">
        <v>103.718565953283</v>
      </c>
      <c r="DE79" s="3">
        <v>107.704021640174</v>
      </c>
      <c r="DF79" s="3">
        <v>104.503995369644</v>
      </c>
      <c r="DG79" s="3">
        <v>104.48055582062</v>
      </c>
      <c r="DH79" s="3">
        <v>104.498045394036</v>
      </c>
      <c r="DI79" s="3">
        <v>107.958652410127</v>
      </c>
      <c r="DJ79" s="3">
        <v>111.337399908087</v>
      </c>
      <c r="DK79" s="3">
        <v>116.298124589517</v>
      </c>
      <c r="DL79" s="3">
        <v>119.643281208121</v>
      </c>
      <c r="DM79" s="3">
        <v>119.061504730033</v>
      </c>
      <c r="DN79" s="3">
        <v>121.857496943696</v>
      </c>
      <c r="DO79" s="3">
        <v>121.43600684563</v>
      </c>
      <c r="DP79" s="3">
        <v>131.45837899144</v>
      </c>
      <c r="DQ79" s="3">
        <v>139.677242687249</v>
      </c>
      <c r="DR79" s="3">
        <v>145.205957392872</v>
      </c>
      <c r="DS79" s="3">
        <v>152.648117779484</v>
      </c>
      <c r="DT79" s="3">
        <v>156.824827561633</v>
      </c>
      <c r="DU79" s="3">
        <v>165.531064069591</v>
      </c>
      <c r="DV79" s="3">
        <v>170.101604441295</v>
      </c>
      <c r="DW79" s="3">
        <v>173.286171434611</v>
      </c>
      <c r="DX79" s="3">
        <v>183.076532127514</v>
      </c>
      <c r="DY79" s="3">
        <v>192.144206356959</v>
      </c>
      <c r="DZ79" s="3">
        <v>203.288940746131</v>
      </c>
      <c r="EA79" s="3">
        <v>208.181996070257</v>
      </c>
      <c r="EB79" s="3">
        <v>218.829368155502</v>
      </c>
      <c r="EC79" s="3">
        <v>203.953571501232</v>
      </c>
      <c r="ED79" s="3">
        <v>193.963610331217</v>
      </c>
    </row>
    <row r="80">
      <c r="A80" s="3" t="s">
        <v>79</v>
      </c>
      <c r="B80" s="3">
        <v>44.4773419125713</v>
      </c>
      <c r="C80" s="3">
        <v>44.7372102723901</v>
      </c>
      <c r="D80" s="3">
        <v>45.8566716736598</v>
      </c>
      <c r="E80" s="3">
        <v>44.491175217438</v>
      </c>
      <c r="F80" s="3">
        <v>43.4542915547749</v>
      </c>
      <c r="G80" s="3">
        <v>43.8391022760477</v>
      </c>
      <c r="H80" s="3">
        <v>45.1064129028655</v>
      </c>
      <c r="I80" s="3">
        <v>41.3015904770836</v>
      </c>
      <c r="J80" s="3">
        <v>40.6773998803672</v>
      </c>
      <c r="K80" s="3">
        <v>40.3981333637</v>
      </c>
      <c r="L80" s="3">
        <v>47.3710153463159</v>
      </c>
      <c r="M80" s="3">
        <v>47.7091719474309</v>
      </c>
      <c r="N80" s="3">
        <v>48.9657112898783</v>
      </c>
      <c r="O80" s="3">
        <v>53.7687686323011</v>
      </c>
      <c r="P80" s="3">
        <v>56.2377506067591</v>
      </c>
      <c r="Q80" s="3">
        <v>55.4273547822769</v>
      </c>
      <c r="R80" s="3">
        <v>56.9327449668992</v>
      </c>
      <c r="S80" s="3">
        <v>57.3329492185608</v>
      </c>
      <c r="T80" s="3">
        <v>55.0426324380947</v>
      </c>
      <c r="U80" s="3">
        <v>58.7778169974621</v>
      </c>
      <c r="V80" s="3">
        <v>55.9910571019994</v>
      </c>
      <c r="W80" s="3">
        <v>59.5927512529199</v>
      </c>
      <c r="X80" s="3">
        <v>59.7340681039718</v>
      </c>
      <c r="Y80" s="3">
        <v>55.024004031918</v>
      </c>
      <c r="Z80" s="3">
        <v>53.2434061850224</v>
      </c>
      <c r="AA80" s="3">
        <v>50.9656910362878</v>
      </c>
      <c r="AB80" s="3">
        <v>52.7250907910169</v>
      </c>
      <c r="AC80" s="3">
        <v>54.5110212791675</v>
      </c>
      <c r="AD80" s="3">
        <v>54.8612958017346</v>
      </c>
      <c r="AE80" s="3">
        <v>54.0018996687563</v>
      </c>
      <c r="AF80" s="3">
        <v>52.167930954068</v>
      </c>
      <c r="AG80" s="3">
        <v>52.0801526325507</v>
      </c>
      <c r="AH80" s="3">
        <v>49.4703181389101</v>
      </c>
      <c r="AI80" s="3">
        <v>45.5595897137506</v>
      </c>
      <c r="AJ80" s="3">
        <v>48.6041762889284</v>
      </c>
      <c r="AK80" s="3">
        <v>50.4527184145195</v>
      </c>
      <c r="AL80" s="3">
        <v>50.8852868668538</v>
      </c>
      <c r="AM80" s="3">
        <v>51.1090058967656</v>
      </c>
      <c r="AN80" s="3">
        <v>53.1402680059744</v>
      </c>
      <c r="AO80" s="3">
        <v>52.8007854542038</v>
      </c>
      <c r="AP80" s="3">
        <v>57.9323169163071</v>
      </c>
      <c r="AQ80" s="3">
        <v>60.4423585124352</v>
      </c>
      <c r="AR80" s="3">
        <v>61.9104617104321</v>
      </c>
      <c r="AS80" s="3">
        <v>63.4759032564463</v>
      </c>
      <c r="AT80" s="3">
        <v>64.9786808319695</v>
      </c>
      <c r="AU80" s="3">
        <v>67.0076795483926</v>
      </c>
      <c r="AV80" s="3">
        <v>66.6010300345948</v>
      </c>
      <c r="AW80" s="3">
        <v>64.9214603196998</v>
      </c>
      <c r="AX80" s="3">
        <v>68.4658845300842</v>
      </c>
      <c r="AY80" s="3">
        <v>71.6579821993915</v>
      </c>
      <c r="AZ80" s="3">
        <v>75.0977591783289</v>
      </c>
      <c r="BA80" s="3">
        <v>73.6728671477276</v>
      </c>
      <c r="BB80" s="3">
        <v>69.9246892676467</v>
      </c>
      <c r="BC80" s="3">
        <v>71.1838714636282</v>
      </c>
      <c r="BD80" s="3">
        <v>74.3655748776573</v>
      </c>
      <c r="BE80" s="3">
        <v>69.7840147361482</v>
      </c>
      <c r="BF80" s="3">
        <v>69.8251352228106</v>
      </c>
      <c r="BG80" s="3">
        <v>66.6447239299049</v>
      </c>
      <c r="BH80" s="3">
        <v>63.5860358027109</v>
      </c>
      <c r="BI80" s="3">
        <v>60.3661686780677</v>
      </c>
      <c r="BJ80" s="3">
        <v>60.53016582818</v>
      </c>
      <c r="BK80" s="3">
        <v>66.3854991526323</v>
      </c>
      <c r="BL80" s="3">
        <v>65.8474008167802</v>
      </c>
      <c r="BM80" s="3">
        <v>67.3294721512243</v>
      </c>
      <c r="BN80" s="3">
        <v>55.9494463231217</v>
      </c>
      <c r="BO80" s="3">
        <v>57.9188828946809</v>
      </c>
      <c r="BP80" s="3">
        <v>60.1127788700614</v>
      </c>
      <c r="BQ80" s="3">
        <v>57.0858365641052</v>
      </c>
      <c r="BR80" s="3">
        <v>57.9730159347297</v>
      </c>
      <c r="BS80" s="3">
        <v>55.9067427362885</v>
      </c>
      <c r="BT80" s="3">
        <v>58.304384981044</v>
      </c>
      <c r="BU80" s="3">
        <v>57.7376726918367</v>
      </c>
      <c r="BV80" s="3">
        <v>57.3053095753307</v>
      </c>
      <c r="BW80" s="3">
        <v>62.2858302703233</v>
      </c>
      <c r="BX80" s="3">
        <v>47.505170209738</v>
      </c>
      <c r="BY80" s="3">
        <v>48.0707261687506</v>
      </c>
      <c r="BZ80" s="3">
        <v>50.3459509848138</v>
      </c>
      <c r="CA80" s="3">
        <v>51.7326010759144</v>
      </c>
      <c r="CB80" s="3">
        <v>56.200801900637</v>
      </c>
      <c r="CC80" s="3">
        <v>62.8328487500384</v>
      </c>
      <c r="CD80" s="3">
        <v>63.783138261344</v>
      </c>
      <c r="CE80" s="3">
        <v>67.9108726046159</v>
      </c>
      <c r="CF80" s="3">
        <v>71.13302735459</v>
      </c>
      <c r="CG80" s="3">
        <v>75.3652437196678</v>
      </c>
      <c r="CH80" s="3">
        <v>75.2278889871439</v>
      </c>
      <c r="CI80" s="3">
        <v>71.2380131232968</v>
      </c>
      <c r="CJ80" s="3">
        <v>71.9883672421348</v>
      </c>
      <c r="CK80" s="3">
        <v>75.326825024883</v>
      </c>
      <c r="CL80" s="3">
        <v>69.2957025270198</v>
      </c>
      <c r="CM80" s="3">
        <v>66.6961727553982</v>
      </c>
      <c r="CN80" s="3">
        <v>65.5812673480418</v>
      </c>
      <c r="CO80" s="3">
        <v>71.7535897743588</v>
      </c>
      <c r="CP80" s="3">
        <v>72.4489720999199</v>
      </c>
      <c r="CQ80" s="3">
        <v>73.1684421160862</v>
      </c>
      <c r="CR80" s="3">
        <v>76.3910178960597</v>
      </c>
      <c r="CS80" s="3">
        <v>79.5913217401281</v>
      </c>
      <c r="CT80" s="3">
        <v>82.2402031696596</v>
      </c>
      <c r="CU80" s="3">
        <v>83.1867701184007</v>
      </c>
      <c r="CV80" s="3">
        <v>85.4790028039737</v>
      </c>
      <c r="CW80" s="3">
        <v>82.131017737271</v>
      </c>
      <c r="CX80" s="3">
        <v>71.174385663752</v>
      </c>
      <c r="CY80" s="3">
        <v>67.1520126854181</v>
      </c>
      <c r="CZ80" s="3">
        <v>64.3705558271643</v>
      </c>
      <c r="DA80" s="3">
        <v>65.0135734950208</v>
      </c>
      <c r="DB80" s="3">
        <v>59.3411729189995</v>
      </c>
      <c r="DC80" s="3">
        <v>57.6585428409235</v>
      </c>
      <c r="DD80" s="3">
        <v>55.9919604418337</v>
      </c>
      <c r="DE80" s="3">
        <v>55.9977222383452</v>
      </c>
      <c r="DF80" s="3">
        <v>60.0946362204024</v>
      </c>
      <c r="DG80" s="3">
        <v>64.0913612046238</v>
      </c>
      <c r="DH80" s="3">
        <v>58.1137035633246</v>
      </c>
      <c r="DI80" s="3">
        <v>58.4614876097161</v>
      </c>
      <c r="DJ80" s="3">
        <v>60.5065623706242</v>
      </c>
      <c r="DK80" s="3">
        <v>61.656222261072</v>
      </c>
      <c r="DL80" s="3">
        <v>65.3255562071249</v>
      </c>
      <c r="DM80" s="3">
        <v>68.2917201029595</v>
      </c>
      <c r="DN80" s="3">
        <v>68.7020080679099</v>
      </c>
      <c r="DO80" s="3">
        <v>64.8688009664304</v>
      </c>
      <c r="DP80" s="3">
        <v>66.5910650020413</v>
      </c>
      <c r="DQ80" s="3">
        <v>72.1291402876988</v>
      </c>
      <c r="DR80" s="3">
        <v>74.5371292095581</v>
      </c>
      <c r="DS80" s="3">
        <v>76.7170126172856</v>
      </c>
      <c r="DT80" s="3">
        <v>74.7017852506993</v>
      </c>
      <c r="DU80" s="3">
        <v>68.3222782288307</v>
      </c>
      <c r="DV80" s="3">
        <v>66.8685310152944</v>
      </c>
      <c r="DW80" s="3">
        <v>66.1687758598965</v>
      </c>
      <c r="DX80" s="3">
        <v>71.2396895092072</v>
      </c>
      <c r="DY80" s="3">
        <v>74.8535175704114</v>
      </c>
      <c r="DZ80" s="3">
        <v>76.2358104440234</v>
      </c>
      <c r="EA80" s="3">
        <v>75.9647649703081</v>
      </c>
      <c r="EB80" s="3">
        <v>78.7903589577803</v>
      </c>
      <c r="EC80" s="3">
        <v>79.8085715884254</v>
      </c>
      <c r="ED80" s="3">
        <v>77.8330561319987</v>
      </c>
    </row>
    <row r="81">
      <c r="A81" s="3" t="s">
        <v>80</v>
      </c>
      <c r="B81" s="3">
        <v>51.1891098243229</v>
      </c>
      <c r="C81" s="3">
        <v>51.6412148983945</v>
      </c>
      <c r="D81" s="3">
        <v>54.9858910322788</v>
      </c>
      <c r="E81" s="3">
        <v>55.0466448517165</v>
      </c>
      <c r="F81" s="3">
        <v>56.9047339665638</v>
      </c>
      <c r="G81" s="3">
        <v>57.6166070191336</v>
      </c>
      <c r="H81" s="3">
        <v>57.8883052258663</v>
      </c>
      <c r="I81" s="3">
        <v>58.9392961474935</v>
      </c>
      <c r="J81" s="3">
        <v>60.6673311044347</v>
      </c>
      <c r="K81" s="3">
        <v>61.7633505104037</v>
      </c>
      <c r="L81" s="3">
        <v>67.1477737788252</v>
      </c>
      <c r="M81" s="3">
        <v>70.3146662742862</v>
      </c>
      <c r="N81" s="3">
        <v>74.0213920957677</v>
      </c>
      <c r="O81" s="3">
        <v>77.20223446943</v>
      </c>
      <c r="P81" s="3">
        <v>78.0255318767297</v>
      </c>
      <c r="Q81" s="3">
        <v>77.074870060314</v>
      </c>
      <c r="R81" s="3">
        <v>76.968959061935</v>
      </c>
      <c r="S81" s="3">
        <v>78.3792422238567</v>
      </c>
      <c r="T81" s="3">
        <v>82.8957665417601</v>
      </c>
      <c r="U81" s="3">
        <v>81.2962720473304</v>
      </c>
      <c r="V81" s="3">
        <v>76.1981358522988</v>
      </c>
      <c r="W81" s="3">
        <v>77.9104313857316</v>
      </c>
      <c r="X81" s="3">
        <v>72.9290141923348</v>
      </c>
      <c r="Y81" s="3">
        <v>73.3530628516124</v>
      </c>
      <c r="Z81" s="3">
        <v>72.5960248319932</v>
      </c>
      <c r="AA81" s="3">
        <v>73.2642063834767</v>
      </c>
      <c r="AB81" s="3">
        <v>77.2007223913962</v>
      </c>
      <c r="AC81" s="3">
        <v>78.5359342388059</v>
      </c>
      <c r="AD81" s="3">
        <v>78.4187743716322</v>
      </c>
      <c r="AE81" s="3">
        <v>73.4661573312154</v>
      </c>
      <c r="AF81" s="3">
        <v>74.001812191238</v>
      </c>
      <c r="AG81" s="3">
        <v>74.5591244224631</v>
      </c>
      <c r="AH81" s="3">
        <v>70.4928670500298</v>
      </c>
      <c r="AI81" s="3">
        <v>67.3699449071046</v>
      </c>
      <c r="AJ81" s="3">
        <v>59.6865854509991</v>
      </c>
      <c r="AK81" s="3">
        <v>61.4575718812289</v>
      </c>
      <c r="AL81" s="3">
        <v>63.3461500027743</v>
      </c>
      <c r="AM81" s="3">
        <v>61.456676487793</v>
      </c>
      <c r="AN81" s="3">
        <v>62.3033451615719</v>
      </c>
      <c r="AO81" s="3">
        <v>61.9503105527718</v>
      </c>
      <c r="AP81" s="3">
        <v>62.1275188024799</v>
      </c>
      <c r="AQ81" s="3">
        <v>62.2057235106855</v>
      </c>
      <c r="AR81" s="3">
        <v>61.9130603258274</v>
      </c>
      <c r="AS81" s="3">
        <v>61.8801734169762</v>
      </c>
      <c r="AT81" s="3">
        <v>64.1590057302845</v>
      </c>
      <c r="AU81" s="3">
        <v>59.6673654475802</v>
      </c>
      <c r="AV81" s="3">
        <v>56.1695912086705</v>
      </c>
      <c r="AW81" s="3">
        <v>57.9981871971112</v>
      </c>
      <c r="AX81" s="3">
        <v>62.9982976574917</v>
      </c>
      <c r="AY81" s="3">
        <v>57.2009353880239</v>
      </c>
      <c r="AZ81" s="3">
        <v>52.5230971042148</v>
      </c>
      <c r="BA81" s="3">
        <v>52.5356860034321</v>
      </c>
      <c r="BB81" s="3">
        <v>52.3605481679707</v>
      </c>
      <c r="BC81" s="3">
        <v>54.7397010474856</v>
      </c>
      <c r="BD81" s="3">
        <v>54.0356166490623</v>
      </c>
      <c r="BE81" s="3">
        <v>57.7067998776698</v>
      </c>
      <c r="BF81" s="3">
        <v>63.0552251824334</v>
      </c>
      <c r="BG81" s="3">
        <v>61.3156238192676</v>
      </c>
      <c r="BH81" s="3">
        <v>64.0334526053837</v>
      </c>
      <c r="BI81" s="3">
        <v>58.1312388407582</v>
      </c>
      <c r="BJ81" s="3">
        <v>53.9883917924035</v>
      </c>
      <c r="BK81" s="3">
        <v>53.455393865135</v>
      </c>
      <c r="BL81" s="3">
        <v>45.7601943071167</v>
      </c>
      <c r="BM81" s="3">
        <v>44.2746385110918</v>
      </c>
      <c r="BN81" s="3">
        <v>45.1819795435271</v>
      </c>
      <c r="BO81" s="3">
        <v>45.1794556474878</v>
      </c>
      <c r="BP81" s="3">
        <v>46.9255546408241</v>
      </c>
      <c r="BQ81" s="3">
        <v>49.7577676188967</v>
      </c>
      <c r="BR81" s="3">
        <v>53.0878297922083</v>
      </c>
      <c r="BS81" s="3">
        <v>54.0826075677794</v>
      </c>
      <c r="BT81" s="3">
        <v>61.8278159801582</v>
      </c>
      <c r="BU81" s="3">
        <v>63.0982963508483</v>
      </c>
      <c r="BV81" s="3">
        <v>62.0994647197625</v>
      </c>
      <c r="BW81" s="3">
        <v>59.1874754814145</v>
      </c>
      <c r="BX81" s="3">
        <v>50.0616086639758</v>
      </c>
      <c r="BY81" s="3">
        <v>51.7431210404422</v>
      </c>
      <c r="BZ81" s="3">
        <v>54.3279649268501</v>
      </c>
      <c r="CA81" s="3">
        <v>56.474654961418</v>
      </c>
      <c r="CB81" s="3">
        <v>55.1066320696446</v>
      </c>
      <c r="CC81" s="3">
        <v>55.8597712013592</v>
      </c>
      <c r="CD81" s="3">
        <v>50.8971222926484</v>
      </c>
      <c r="CE81" s="3">
        <v>51.1598408973554</v>
      </c>
      <c r="CF81" s="3">
        <v>58.1525634411142</v>
      </c>
      <c r="CG81" s="3">
        <v>61.3272819253938</v>
      </c>
      <c r="CH81" s="3">
        <v>64.7496971973782</v>
      </c>
      <c r="CI81" s="3">
        <v>63.3572283027956</v>
      </c>
      <c r="CJ81" s="3">
        <v>64.1585499163932</v>
      </c>
      <c r="CK81" s="3">
        <v>66.5222007950964</v>
      </c>
      <c r="CL81" s="3">
        <v>75.8938250678135</v>
      </c>
      <c r="CM81" s="3">
        <v>75.3276896274852</v>
      </c>
      <c r="CN81" s="3">
        <v>73.0582685683352</v>
      </c>
      <c r="CO81" s="3">
        <v>74.6822160434117</v>
      </c>
      <c r="CP81" s="3">
        <v>76.2237708257288</v>
      </c>
      <c r="CQ81" s="3">
        <v>76.4923196598806</v>
      </c>
      <c r="CR81" s="3">
        <v>83.5720803315783</v>
      </c>
      <c r="CS81" s="3">
        <v>88.1622842428217</v>
      </c>
      <c r="CT81" s="3">
        <v>94.1450108040018</v>
      </c>
      <c r="CU81" s="3">
        <v>94.6176328621632</v>
      </c>
      <c r="CV81" s="3">
        <v>95.1315499227596</v>
      </c>
      <c r="CW81" s="3">
        <v>92.8876129224707</v>
      </c>
      <c r="CX81" s="3">
        <v>88.3151986268813</v>
      </c>
      <c r="CY81" s="3">
        <v>84.5023075241678</v>
      </c>
      <c r="CZ81" s="3">
        <v>85.7474179175694</v>
      </c>
      <c r="DA81" s="3">
        <v>93.098740948838</v>
      </c>
      <c r="DB81" s="3">
        <v>91.2821462469248</v>
      </c>
      <c r="DC81" s="3">
        <v>84.7727342061638</v>
      </c>
      <c r="DD81" s="3">
        <v>90.6513945283148</v>
      </c>
      <c r="DE81" s="3">
        <v>90.0327330825218</v>
      </c>
      <c r="DF81" s="3">
        <v>82.0580220089662</v>
      </c>
      <c r="DG81" s="3">
        <v>80.8129494231703</v>
      </c>
      <c r="DH81" s="3">
        <v>70.995318598732</v>
      </c>
      <c r="DI81" s="3">
        <v>69.4292484570539</v>
      </c>
      <c r="DJ81" s="3">
        <v>64.705474609021</v>
      </c>
      <c r="DK81" s="3">
        <v>64.8676838251479</v>
      </c>
      <c r="DL81" s="3">
        <v>67.7840940473256</v>
      </c>
      <c r="DM81" s="3">
        <v>66.4030228708934</v>
      </c>
      <c r="DN81" s="3">
        <v>65.1942376667446</v>
      </c>
      <c r="DO81" s="3">
        <v>65.8904958947178</v>
      </c>
      <c r="DP81" s="3">
        <v>65.1088690072532</v>
      </c>
      <c r="DQ81" s="3">
        <v>71.0821404788688</v>
      </c>
      <c r="DR81" s="3">
        <v>72.9536541934629</v>
      </c>
      <c r="DS81" s="3">
        <v>72.4780681091846</v>
      </c>
      <c r="DT81" s="3">
        <v>73.1795948584043</v>
      </c>
      <c r="DU81" s="3">
        <v>68.0533875167875</v>
      </c>
      <c r="DV81" s="3">
        <v>54.1710160251407</v>
      </c>
      <c r="DW81" s="3">
        <v>58.3795986405756</v>
      </c>
      <c r="DX81" s="3">
        <v>57.1217899944155</v>
      </c>
      <c r="DY81" s="3">
        <v>56.4629355317567</v>
      </c>
      <c r="DZ81" s="3">
        <v>56.8662802274976</v>
      </c>
      <c r="EA81" s="3">
        <v>60.3086117487969</v>
      </c>
      <c r="EB81" s="3">
        <v>56.1234765042234</v>
      </c>
      <c r="EC81" s="3">
        <v>49.2356917623539</v>
      </c>
      <c r="ED81" s="3">
        <v>50.4800222770497</v>
      </c>
    </row>
    <row r="82">
      <c r="A82" s="3" t="s">
        <v>81</v>
      </c>
      <c r="B82" s="3">
        <v>75.5930655680146</v>
      </c>
      <c r="C82" s="3">
        <v>71.6185634426395</v>
      </c>
      <c r="D82" s="3">
        <v>73.6335668416774</v>
      </c>
      <c r="E82" s="3">
        <v>76.9944957491432</v>
      </c>
      <c r="F82" s="3">
        <v>79.3509115488843</v>
      </c>
      <c r="G82" s="3">
        <v>81.7787772940888</v>
      </c>
      <c r="H82" s="3">
        <v>84.101801841523</v>
      </c>
      <c r="I82" s="3">
        <v>82.0113722794155</v>
      </c>
      <c r="J82" s="3">
        <v>80.3200555780983</v>
      </c>
      <c r="K82" s="3">
        <v>74.3947898433379</v>
      </c>
      <c r="L82" s="3">
        <v>75.8763995038082</v>
      </c>
      <c r="M82" s="3">
        <v>71.421313781648</v>
      </c>
      <c r="N82" s="3">
        <v>69.7409536828461</v>
      </c>
      <c r="O82" s="3">
        <v>71.5813720329617</v>
      </c>
      <c r="P82" s="3">
        <v>68.9162502556938</v>
      </c>
      <c r="Q82" s="3">
        <v>71.6524499089924</v>
      </c>
      <c r="R82" s="3">
        <v>70.6152982574258</v>
      </c>
      <c r="S82" s="3">
        <v>66.7486108199385</v>
      </c>
      <c r="T82" s="3">
        <v>62.2691491269091</v>
      </c>
      <c r="U82" s="3">
        <v>54.5824173795171</v>
      </c>
      <c r="V82" s="3">
        <v>52.0534828458026</v>
      </c>
      <c r="W82" s="3">
        <v>59.4450858778103</v>
      </c>
      <c r="X82" s="3">
        <v>62.3711484643769</v>
      </c>
      <c r="Y82" s="3">
        <v>61.3887269610865</v>
      </c>
      <c r="Z82" s="3">
        <v>57.0851466927324</v>
      </c>
      <c r="AA82" s="3">
        <v>58.233984339065</v>
      </c>
      <c r="AB82" s="3">
        <v>64.1267153688256</v>
      </c>
      <c r="AC82" s="3">
        <v>67.9187074521104</v>
      </c>
      <c r="AD82" s="3">
        <v>70.1955615006423</v>
      </c>
      <c r="AE82" s="3">
        <v>71.181110495628</v>
      </c>
      <c r="AF82" s="3">
        <v>73.1057104695293</v>
      </c>
      <c r="AG82" s="3">
        <v>71.2092289432399</v>
      </c>
      <c r="AH82" s="3">
        <v>70.7879226118129</v>
      </c>
      <c r="AI82" s="3">
        <v>71.9411759225549</v>
      </c>
      <c r="AJ82" s="3">
        <v>76.673987653396</v>
      </c>
      <c r="AK82" s="3">
        <v>82.945226857178</v>
      </c>
      <c r="AL82" s="3">
        <v>82.559976212926</v>
      </c>
      <c r="AM82" s="3">
        <v>80.0926317950622</v>
      </c>
      <c r="AN82" s="3">
        <v>78.6902678244083</v>
      </c>
      <c r="AO82" s="3">
        <v>77.0818100693098</v>
      </c>
      <c r="AP82" s="3">
        <v>76.4540691066017</v>
      </c>
      <c r="AQ82" s="3">
        <v>76.4428279242816</v>
      </c>
      <c r="AR82" s="3">
        <v>76.0156034637396</v>
      </c>
      <c r="AS82" s="3">
        <v>79.1908184803481</v>
      </c>
      <c r="AT82" s="3">
        <v>83.9139732142864</v>
      </c>
      <c r="AU82" s="3">
        <v>86.6168698425629</v>
      </c>
      <c r="AV82" s="3">
        <v>85.6485028727562</v>
      </c>
      <c r="AW82" s="3">
        <v>90.0125332656387</v>
      </c>
      <c r="AX82" s="3">
        <v>96.1644759195134</v>
      </c>
      <c r="AY82" s="3">
        <v>84.9876651479815</v>
      </c>
      <c r="AZ82" s="3">
        <v>85.6308125103776</v>
      </c>
      <c r="BA82" s="3">
        <v>89.7913455085823</v>
      </c>
      <c r="BB82" s="3">
        <v>95.3109502035474</v>
      </c>
      <c r="BC82" s="3">
        <v>94.5084283019642</v>
      </c>
      <c r="BD82" s="3">
        <v>93.6863168006387</v>
      </c>
      <c r="BE82" s="3">
        <v>91.8561926395806</v>
      </c>
      <c r="BF82" s="3">
        <v>90.4348670422769</v>
      </c>
      <c r="BG82" s="3">
        <v>90.2653346041097</v>
      </c>
      <c r="BH82" s="3">
        <v>89.6550994764498</v>
      </c>
      <c r="BI82" s="3">
        <v>86.0203041035357</v>
      </c>
      <c r="BJ82" s="3">
        <v>86.2791201941402</v>
      </c>
      <c r="BK82" s="3">
        <v>92.0335262830396</v>
      </c>
      <c r="BL82" s="3">
        <v>96.1031885057495</v>
      </c>
      <c r="BM82" s="3">
        <v>95.0357253752247</v>
      </c>
      <c r="BN82" s="3">
        <v>92.9954772487745</v>
      </c>
      <c r="BO82" s="3">
        <v>95.4853113767785</v>
      </c>
      <c r="BP82" s="3">
        <v>97.8354004109429</v>
      </c>
      <c r="BQ82" s="3">
        <v>93.5247627000544</v>
      </c>
      <c r="BR82" s="3">
        <v>96.1552986582336</v>
      </c>
      <c r="BS82" s="3">
        <v>91.7435292368943</v>
      </c>
      <c r="BT82" s="3">
        <v>95.1421700319158</v>
      </c>
      <c r="BU82" s="3">
        <v>94.889973762968</v>
      </c>
      <c r="BV82" s="3">
        <v>92.3043848857593</v>
      </c>
      <c r="BW82" s="3">
        <v>86.0825747619417</v>
      </c>
      <c r="BX82" s="3">
        <v>61.9050560561091</v>
      </c>
      <c r="BY82" s="3">
        <v>67.7476059310328</v>
      </c>
      <c r="BZ82" s="3">
        <v>74.8833122378884</v>
      </c>
      <c r="CA82" s="3">
        <v>76.6066065907648</v>
      </c>
      <c r="CB82" s="3">
        <v>72.2635106317658</v>
      </c>
      <c r="CC82" s="3">
        <v>72.1445591446622</v>
      </c>
      <c r="CD82" s="3">
        <v>64.4753181935213</v>
      </c>
      <c r="CE82" s="3">
        <v>59.961791368093</v>
      </c>
      <c r="CF82" s="3">
        <v>69.468618566396</v>
      </c>
      <c r="CG82" s="3">
        <v>74.8015782267523</v>
      </c>
      <c r="CH82" s="3">
        <v>76.7834121886484</v>
      </c>
      <c r="CI82" s="3">
        <v>79.877330178747</v>
      </c>
      <c r="CJ82" s="3">
        <v>91.2562619699134</v>
      </c>
      <c r="CK82" s="3">
        <v>88.6050385043914</v>
      </c>
      <c r="CL82" s="3">
        <v>91.7584393761413</v>
      </c>
      <c r="CM82" s="3">
        <v>93.0544845310845</v>
      </c>
      <c r="CN82" s="3">
        <v>88.2783256243474</v>
      </c>
      <c r="CO82" s="3">
        <v>86.9067962117984</v>
      </c>
      <c r="CP82" s="3">
        <v>86.4772732275541</v>
      </c>
      <c r="CQ82" s="3">
        <v>96.3202995113277</v>
      </c>
      <c r="CR82" s="3">
        <v>101.382716505777</v>
      </c>
      <c r="CS82" s="3">
        <v>103.644800258739</v>
      </c>
      <c r="CT82" s="3">
        <v>113.195250800342</v>
      </c>
      <c r="CU82" s="3">
        <v>121.577469793402</v>
      </c>
      <c r="CV82" s="3">
        <v>146.023115440431</v>
      </c>
      <c r="CW82" s="3">
        <v>148.843321956206</v>
      </c>
      <c r="CX82" s="3">
        <v>152.236774702716</v>
      </c>
      <c r="CY82" s="3">
        <v>147.575734460422</v>
      </c>
      <c r="CZ82" s="3">
        <v>130.721195402558</v>
      </c>
      <c r="DA82" s="3">
        <v>144.284959371556</v>
      </c>
      <c r="DB82" s="3">
        <v>140.967057386411</v>
      </c>
      <c r="DC82" s="3">
        <v>151.3364864357</v>
      </c>
      <c r="DD82" s="3">
        <v>168.13381427533</v>
      </c>
      <c r="DE82" s="3">
        <v>161.179976630642</v>
      </c>
      <c r="DF82" s="3">
        <v>164.012808242791</v>
      </c>
      <c r="DG82" s="3">
        <v>155.005930748646</v>
      </c>
      <c r="DH82" s="3">
        <v>148.106602507515</v>
      </c>
      <c r="DI82" s="3">
        <v>157.752405494678</v>
      </c>
      <c r="DJ82" s="3">
        <v>146.493781210512</v>
      </c>
      <c r="DK82" s="3">
        <v>146.427677461154</v>
      </c>
      <c r="DL82" s="3">
        <v>147.918085361788</v>
      </c>
      <c r="DM82" s="3">
        <v>151.352648490426</v>
      </c>
      <c r="DN82" s="3">
        <v>158.576944262421</v>
      </c>
      <c r="DO82" s="3">
        <v>153.271040722785</v>
      </c>
      <c r="DP82" s="3">
        <v>137.836324759971</v>
      </c>
      <c r="DQ82" s="3">
        <v>141.279763116071</v>
      </c>
      <c r="DR82" s="3">
        <v>140.718183425781</v>
      </c>
      <c r="DS82" s="3">
        <v>147.279824927683</v>
      </c>
      <c r="DT82" s="3">
        <v>148.731305587104</v>
      </c>
      <c r="DU82" s="3">
        <v>156.135311671446</v>
      </c>
      <c r="DV82" s="3">
        <v>156.898015554034</v>
      </c>
      <c r="DW82" s="3">
        <v>152.600136226779</v>
      </c>
      <c r="DX82" s="3">
        <v>153.675579234901</v>
      </c>
      <c r="DY82" s="3">
        <v>144.011176974998</v>
      </c>
      <c r="DZ82" s="3">
        <v>141.450830528705</v>
      </c>
      <c r="EA82" s="3">
        <v>148.592057086891</v>
      </c>
      <c r="EB82" s="3">
        <v>158.043922716509</v>
      </c>
      <c r="EC82" s="3">
        <v>151.162619091216</v>
      </c>
      <c r="ED82" s="3">
        <v>154.420139312744</v>
      </c>
    </row>
    <row r="83">
      <c r="A83" s="3" t="s">
        <v>82</v>
      </c>
      <c r="B83" s="3">
        <v>41.8296758900398</v>
      </c>
      <c r="C83" s="3">
        <v>43.9271767206955</v>
      </c>
      <c r="D83" s="3">
        <v>44.4995119624103</v>
      </c>
      <c r="E83" s="3">
        <v>45.2321544290548</v>
      </c>
      <c r="F83" s="3">
        <v>44.8547116050001</v>
      </c>
      <c r="G83" s="3">
        <v>44.8689009404881</v>
      </c>
      <c r="H83" s="3">
        <v>44.9213835079434</v>
      </c>
      <c r="I83" s="3">
        <v>44.0816623471249</v>
      </c>
      <c r="J83" s="3">
        <v>44.9887218469443</v>
      </c>
      <c r="K83" s="3">
        <v>45.4240783524452</v>
      </c>
      <c r="L83" s="3">
        <v>47.379313957523</v>
      </c>
      <c r="M83" s="3">
        <v>48.8673923881953</v>
      </c>
      <c r="N83" s="3">
        <v>50.9221739298151</v>
      </c>
      <c r="O83" s="3">
        <v>49.181372986325</v>
      </c>
      <c r="P83" s="3">
        <v>46.6721890012379</v>
      </c>
      <c r="Q83" s="3">
        <v>47.6866927311002</v>
      </c>
      <c r="R83" s="3">
        <v>47.3319523348794</v>
      </c>
      <c r="S83" s="3">
        <v>45.2516697147948</v>
      </c>
      <c r="T83" s="3">
        <v>46.150821065308</v>
      </c>
      <c r="U83" s="3">
        <v>48.7617808281608</v>
      </c>
      <c r="V83" s="3">
        <v>46.2798979801493</v>
      </c>
      <c r="W83" s="3">
        <v>48.3789740320994</v>
      </c>
      <c r="X83" s="3">
        <v>46.3223556904003</v>
      </c>
      <c r="Y83" s="3">
        <v>45.4369982062215</v>
      </c>
      <c r="Z83" s="3">
        <v>47.0447531331168</v>
      </c>
      <c r="AA83" s="3">
        <v>47.6747568286779</v>
      </c>
      <c r="AB83" s="3">
        <v>49.7478566674823</v>
      </c>
      <c r="AC83" s="3">
        <v>49.6400549414147</v>
      </c>
      <c r="AD83" s="3">
        <v>49.0761482695362</v>
      </c>
      <c r="AE83" s="3">
        <v>51.1856160069318</v>
      </c>
      <c r="AF83" s="3">
        <v>53.9334076125837</v>
      </c>
      <c r="AG83" s="3">
        <v>52.6171159159615</v>
      </c>
      <c r="AH83" s="3">
        <v>52.6434747333413</v>
      </c>
      <c r="AI83" s="3">
        <v>51.0419954887119</v>
      </c>
      <c r="AJ83" s="3">
        <v>51.1367624800146</v>
      </c>
      <c r="AK83" s="3">
        <v>53.1307969999467</v>
      </c>
      <c r="AL83" s="3">
        <v>53.5835297088896</v>
      </c>
      <c r="AM83" s="3">
        <v>52.1274139184435</v>
      </c>
      <c r="AN83" s="3">
        <v>54.9460813951532</v>
      </c>
      <c r="AO83" s="3">
        <v>55.4599298428612</v>
      </c>
      <c r="AP83" s="3">
        <v>56.0401152622911</v>
      </c>
      <c r="AQ83" s="3">
        <v>57.2912856987789</v>
      </c>
      <c r="AR83" s="3">
        <v>55.1810513165862</v>
      </c>
      <c r="AS83" s="3">
        <v>56.571898558613</v>
      </c>
      <c r="AT83" s="3">
        <v>56.8749698544154</v>
      </c>
      <c r="AU83" s="3">
        <v>57.26847048645</v>
      </c>
      <c r="AV83" s="3">
        <v>59.5139195712813</v>
      </c>
      <c r="AW83" s="3">
        <v>60.6968268928148</v>
      </c>
      <c r="AX83" s="3">
        <v>56.0058897598858</v>
      </c>
      <c r="AY83" s="3">
        <v>54.8609734932612</v>
      </c>
      <c r="AZ83" s="3">
        <v>52.526116805575</v>
      </c>
      <c r="BA83" s="3">
        <v>48.8150758666377</v>
      </c>
      <c r="BB83" s="3">
        <v>47.8344730981315</v>
      </c>
      <c r="BC83" s="3">
        <v>49.1114315828147</v>
      </c>
      <c r="BD83" s="3">
        <v>52.8569833933874</v>
      </c>
      <c r="BE83" s="3">
        <v>53.4472427549826</v>
      </c>
      <c r="BF83" s="3">
        <v>54.0147656780724</v>
      </c>
      <c r="BG83" s="3">
        <v>54.9172298008644</v>
      </c>
      <c r="BH83" s="3">
        <v>55.3783924398923</v>
      </c>
      <c r="BI83" s="3">
        <v>57.3318818180485</v>
      </c>
      <c r="BJ83" s="3">
        <v>53.7891145722155</v>
      </c>
      <c r="BK83" s="3">
        <v>56.2774958827891</v>
      </c>
      <c r="BL83" s="3">
        <v>59.1614615154637</v>
      </c>
      <c r="BM83" s="3">
        <v>59.4211636927955</v>
      </c>
      <c r="BN83" s="3">
        <v>58.9985796773663</v>
      </c>
      <c r="BO83" s="3">
        <v>60.3131816800571</v>
      </c>
      <c r="BP83" s="3">
        <v>60.5778049651679</v>
      </c>
      <c r="BQ83" s="3">
        <v>60.0542136366274</v>
      </c>
      <c r="BR83" s="3">
        <v>63.0984193930815</v>
      </c>
      <c r="BS83" s="3">
        <v>65.1166130478563</v>
      </c>
      <c r="BT83" s="3">
        <v>65.4304616380022</v>
      </c>
      <c r="BU83" s="3">
        <v>65.6100218974878</v>
      </c>
      <c r="BV83" s="3">
        <v>67.1702502895509</v>
      </c>
      <c r="BW83" s="3">
        <v>69.5799279879945</v>
      </c>
      <c r="BX83" s="3">
        <v>62.0142092180254</v>
      </c>
      <c r="BY83" s="3">
        <v>62.9649439991068</v>
      </c>
      <c r="BZ83" s="3">
        <v>64.5938610566599</v>
      </c>
      <c r="CA83" s="3">
        <v>69.1427183646802</v>
      </c>
      <c r="CB83" s="3">
        <v>64.2738381049376</v>
      </c>
      <c r="CC83" s="3">
        <v>65.1529307938766</v>
      </c>
      <c r="CD83" s="3">
        <v>65.5147919742394</v>
      </c>
      <c r="CE83" s="3">
        <v>67.5011484063717</v>
      </c>
      <c r="CF83" s="3">
        <v>68.7462587365809</v>
      </c>
      <c r="CG83" s="3">
        <v>63.450974407341</v>
      </c>
      <c r="CH83" s="3">
        <v>61.1120775603947</v>
      </c>
      <c r="CI83" s="3">
        <v>60.7540118966017</v>
      </c>
      <c r="CJ83" s="3">
        <v>61.8170860022671</v>
      </c>
      <c r="CK83" s="3">
        <v>66.1016453073504</v>
      </c>
      <c r="CL83" s="3">
        <v>66.0612268558881</v>
      </c>
      <c r="CM83" s="3">
        <v>64.9897031756015</v>
      </c>
      <c r="CN83" s="3">
        <v>64.4982646835372</v>
      </c>
      <c r="CO83" s="3">
        <v>66.2832954711728</v>
      </c>
      <c r="CP83" s="3">
        <v>65.4097328925032</v>
      </c>
      <c r="CQ83" s="3">
        <v>64.2064847887057</v>
      </c>
      <c r="CR83" s="3">
        <v>64.6782260481545</v>
      </c>
      <c r="CS83" s="3">
        <v>66.2970626528995</v>
      </c>
      <c r="CT83" s="3">
        <v>68.6900527932879</v>
      </c>
      <c r="CU83" s="3">
        <v>69.1133628009294</v>
      </c>
      <c r="CV83" s="3">
        <v>72.0527646899723</v>
      </c>
      <c r="CW83" s="3">
        <v>75.6124489555616</v>
      </c>
      <c r="CX83" s="3">
        <v>73.0553894704135</v>
      </c>
      <c r="CY83" s="3">
        <v>69.5507397388898</v>
      </c>
      <c r="CZ83" s="3">
        <v>69.8490239185677</v>
      </c>
      <c r="DA83" s="3">
        <v>73.8376553386242</v>
      </c>
      <c r="DB83" s="3">
        <v>71.054899263535</v>
      </c>
      <c r="DC83" s="3">
        <v>59.4069486813837</v>
      </c>
      <c r="DD83" s="3">
        <v>55.417119928411</v>
      </c>
      <c r="DE83" s="3">
        <v>53.9204063482258</v>
      </c>
      <c r="DF83" s="3">
        <v>56.2491593202981</v>
      </c>
      <c r="DG83" s="3">
        <v>53.2158691132901</v>
      </c>
      <c r="DH83" s="3">
        <v>49.9654440223636</v>
      </c>
      <c r="DI83" s="3">
        <v>52.4310548816268</v>
      </c>
      <c r="DJ83" s="3">
        <v>49.2701709991548</v>
      </c>
      <c r="DK83" s="3">
        <v>48.2607333731018</v>
      </c>
      <c r="DL83" s="3">
        <v>48.8260404662321</v>
      </c>
      <c r="DM83" s="3">
        <v>45.586525032406</v>
      </c>
      <c r="DN83" s="3">
        <v>44.2501070558562</v>
      </c>
      <c r="DO83" s="3">
        <v>38.7505885678904</v>
      </c>
      <c r="DP83" s="3">
        <v>42.6933280726595</v>
      </c>
      <c r="DQ83" s="3">
        <v>45.0783255647613</v>
      </c>
      <c r="DR83" s="3">
        <v>44.3943484010784</v>
      </c>
      <c r="DS83" s="3">
        <v>43.5495456876228</v>
      </c>
      <c r="DT83" s="3">
        <v>45.9831417426431</v>
      </c>
      <c r="DU83" s="3">
        <v>47.5934405294402</v>
      </c>
      <c r="DV83" s="3">
        <v>50.9131804290647</v>
      </c>
      <c r="DW83" s="3">
        <v>49.5879084517384</v>
      </c>
      <c r="DX83" s="3">
        <v>49.8550640290633</v>
      </c>
      <c r="DY83" s="3">
        <v>54.2919996843804</v>
      </c>
      <c r="DZ83" s="3">
        <v>56.8637854238069</v>
      </c>
      <c r="EA83" s="3">
        <v>57.9288311811462</v>
      </c>
      <c r="EB83" s="3">
        <v>57.3140523017146</v>
      </c>
      <c r="EC83" s="3">
        <v>54.6280952635266</v>
      </c>
      <c r="ED83" s="3">
        <v>54.3386109670003</v>
      </c>
    </row>
    <row r="84">
      <c r="A84" s="3" t="s">
        <v>83</v>
      </c>
      <c r="B84" s="3">
        <v>27.0108912315949</v>
      </c>
      <c r="C84" s="3">
        <v>27.6945352129108</v>
      </c>
      <c r="D84" s="3">
        <v>30.1078718850888</v>
      </c>
      <c r="E84" s="3">
        <v>30.5847010896445</v>
      </c>
      <c r="F84" s="3">
        <v>33.8515123013463</v>
      </c>
      <c r="G84" s="3">
        <v>35.345951809228</v>
      </c>
      <c r="H84" s="3">
        <v>33.3171156470966</v>
      </c>
      <c r="I84" s="3">
        <v>33.9358563752813</v>
      </c>
      <c r="J84" s="3">
        <v>34.1180656002057</v>
      </c>
      <c r="K84" s="3">
        <v>31.9365678102476</v>
      </c>
      <c r="L84" s="3">
        <v>38.4894143413965</v>
      </c>
      <c r="M84" s="3">
        <v>41.7608413635427</v>
      </c>
      <c r="N84" s="3">
        <v>42.6299387810113</v>
      </c>
      <c r="O84" s="3">
        <v>40.7228244878279</v>
      </c>
      <c r="P84" s="3">
        <v>40.229493760643</v>
      </c>
      <c r="Q84" s="3">
        <v>39.4352077711052</v>
      </c>
      <c r="R84" s="3">
        <v>40.0269250147964</v>
      </c>
      <c r="S84" s="3">
        <v>37.3382310200566</v>
      </c>
      <c r="T84" s="3">
        <v>38.4088049828267</v>
      </c>
      <c r="U84" s="3">
        <v>40.6446560195226</v>
      </c>
      <c r="V84" s="3">
        <v>41.1251249559056</v>
      </c>
      <c r="W84" s="3">
        <v>43.2956670967954</v>
      </c>
      <c r="X84" s="3">
        <v>43.9779999284334</v>
      </c>
      <c r="Y84" s="3">
        <v>45.2783742708198</v>
      </c>
      <c r="Z84" s="3">
        <v>41.5436251956052</v>
      </c>
      <c r="AA84" s="3">
        <v>40.5411835449923</v>
      </c>
      <c r="AB84" s="3">
        <v>43.4030149542043</v>
      </c>
      <c r="AC84" s="3">
        <v>41.3099185860777</v>
      </c>
      <c r="AD84" s="3">
        <v>38.4059769849229</v>
      </c>
      <c r="AE84" s="3">
        <v>35.3615442365862</v>
      </c>
      <c r="AF84" s="3">
        <v>34.7878955603251</v>
      </c>
      <c r="AG84" s="3">
        <v>33.3986961981361</v>
      </c>
      <c r="AH84" s="3">
        <v>34.3901784341606</v>
      </c>
      <c r="AI84" s="3">
        <v>36.5310905927948</v>
      </c>
      <c r="AJ84" s="3">
        <v>42.1005929021965</v>
      </c>
      <c r="AK84" s="3">
        <v>45.4153705154546</v>
      </c>
      <c r="AL84" s="3">
        <v>45.4780687666718</v>
      </c>
      <c r="AM84" s="3">
        <v>45.1167883079425</v>
      </c>
      <c r="AN84" s="3">
        <v>43.1753834354036</v>
      </c>
      <c r="AO84" s="3">
        <v>41.5402895604226</v>
      </c>
      <c r="AP84" s="3">
        <v>44.5905512507173</v>
      </c>
      <c r="AQ84" s="3">
        <v>47.9177671926344</v>
      </c>
      <c r="AR84" s="3">
        <v>48.8345890683026</v>
      </c>
      <c r="AS84" s="3">
        <v>44.6890257005112</v>
      </c>
      <c r="AT84" s="3">
        <v>44.2767923359754</v>
      </c>
      <c r="AU84" s="3">
        <v>47.974490879276</v>
      </c>
      <c r="AV84" s="3">
        <v>46.3526771513285</v>
      </c>
      <c r="AW84" s="3">
        <v>50.8424670384986</v>
      </c>
      <c r="AX84" s="3">
        <v>53.1124107229288</v>
      </c>
      <c r="AY84" s="3">
        <v>49.4433399669948</v>
      </c>
      <c r="AZ84" s="3">
        <v>51.3751961176638</v>
      </c>
      <c r="BA84" s="3">
        <v>50.1972331422196</v>
      </c>
      <c r="BB84" s="3">
        <v>49.7417304701964</v>
      </c>
      <c r="BC84" s="3">
        <v>50.1785987248512</v>
      </c>
      <c r="BD84" s="3">
        <v>48.384644735445</v>
      </c>
      <c r="BE84" s="3">
        <v>52.9651352396413</v>
      </c>
      <c r="BF84" s="3">
        <v>54.6739354082592</v>
      </c>
      <c r="BG84" s="3">
        <v>50.4665448042213</v>
      </c>
      <c r="BH84" s="3">
        <v>53.9818682111373</v>
      </c>
      <c r="BI84" s="3">
        <v>50.9924046141035</v>
      </c>
      <c r="BJ84" s="3">
        <v>45.7411699983658</v>
      </c>
      <c r="BK84" s="3">
        <v>48.2535692799669</v>
      </c>
      <c r="BL84" s="3">
        <v>48.0694941491596</v>
      </c>
      <c r="BM84" s="3">
        <v>54.9595180963566</v>
      </c>
      <c r="BN84" s="3">
        <v>53.3007676833131</v>
      </c>
      <c r="BO84" s="3">
        <v>53.5301310715681</v>
      </c>
      <c r="BP84" s="3">
        <v>58.9152411237474</v>
      </c>
      <c r="BQ84" s="3">
        <v>56.4867103788377</v>
      </c>
      <c r="BR84" s="3">
        <v>56.7534132458685</v>
      </c>
      <c r="BS84" s="3">
        <v>52.5868719081702</v>
      </c>
      <c r="BT84" s="3">
        <v>55.5822575383545</v>
      </c>
      <c r="BU84" s="3">
        <v>56.3246018430738</v>
      </c>
      <c r="BV84" s="3">
        <v>57.6960323722758</v>
      </c>
      <c r="BW84" s="3">
        <v>55.0982681350564</v>
      </c>
      <c r="BX84" s="3">
        <v>34.8518388931684</v>
      </c>
      <c r="BY84" s="3">
        <v>23.4250487266094</v>
      </c>
      <c r="BZ84" s="3">
        <v>22.2007143598538</v>
      </c>
      <c r="CA84" s="3">
        <v>29.4374174918436</v>
      </c>
      <c r="CB84" s="3">
        <v>26.2332476542287</v>
      </c>
      <c r="CC84" s="3">
        <v>28.0297967062298</v>
      </c>
      <c r="CD84" s="3">
        <v>30.9695312055337</v>
      </c>
      <c r="CE84" s="3">
        <v>31.2659427300654</v>
      </c>
      <c r="CF84" s="3">
        <v>35.7002273035525</v>
      </c>
      <c r="CG84" s="3">
        <v>40.4448166248834</v>
      </c>
      <c r="CH84" s="3">
        <v>39.3127219179732</v>
      </c>
      <c r="CI84" s="3">
        <v>43.0580493590431</v>
      </c>
      <c r="CJ84" s="3">
        <v>47.4231183670075</v>
      </c>
      <c r="CK84" s="3">
        <v>46.8580675400137</v>
      </c>
      <c r="CL84" s="3">
        <v>45.170339314648</v>
      </c>
      <c r="CM84" s="3">
        <v>44.9691398762026</v>
      </c>
      <c r="CN84" s="3">
        <v>40.946017531574</v>
      </c>
      <c r="CO84" s="3">
        <v>39.1870907629533</v>
      </c>
      <c r="CP84" s="3">
        <v>40.4863378937514</v>
      </c>
      <c r="CQ84" s="3">
        <v>41.0986168045223</v>
      </c>
      <c r="CR84" s="3">
        <v>40.2709159873582</v>
      </c>
      <c r="CS84" s="3">
        <v>37.0846886387662</v>
      </c>
      <c r="CT84" s="3">
        <v>39.0995346997285</v>
      </c>
      <c r="CU84" s="3">
        <v>41.0967803958825</v>
      </c>
      <c r="CV84" s="3">
        <v>35.4333585352646</v>
      </c>
      <c r="CW84" s="3">
        <v>40.4702347523814</v>
      </c>
      <c r="CX84" s="3">
        <v>39.3417146530323</v>
      </c>
      <c r="CY84" s="3">
        <v>33.1427460439826</v>
      </c>
      <c r="CZ84" s="3">
        <v>30.1807540066118</v>
      </c>
      <c r="DA84" s="3">
        <v>32.7854234803007</v>
      </c>
      <c r="DB84" s="3">
        <v>30.5422021360251</v>
      </c>
      <c r="DC84" s="3">
        <v>31.0286020707934</v>
      </c>
      <c r="DD84" s="3">
        <v>33.5578855492397</v>
      </c>
      <c r="DE84" s="3">
        <v>33.3239448615009</v>
      </c>
      <c r="DF84" s="3">
        <v>37.0404069615752</v>
      </c>
      <c r="DG84" s="3">
        <v>37.9823215296653</v>
      </c>
      <c r="DH84" s="3">
        <v>34.7944889386175</v>
      </c>
      <c r="DI84" s="3">
        <v>33.5633747096678</v>
      </c>
      <c r="DJ84" s="3">
        <v>34.2268912368496</v>
      </c>
      <c r="DK84" s="3">
        <v>40.7812257795272</v>
      </c>
      <c r="DL84" s="3">
        <v>46.8436652837088</v>
      </c>
      <c r="DM84" s="3">
        <v>42.8735306219186</v>
      </c>
      <c r="DN84" s="3">
        <v>38.9197198930015</v>
      </c>
      <c r="DO84" s="3">
        <v>33.5796890270989</v>
      </c>
      <c r="DP84" s="3">
        <v>34.4185658463503</v>
      </c>
      <c r="DQ84" s="3">
        <v>39.9148563888045</v>
      </c>
      <c r="DR84" s="3">
        <v>38.9797077279983</v>
      </c>
      <c r="DS84" s="3">
        <v>40.2902589815435</v>
      </c>
      <c r="DT84" s="3">
        <v>43.4277582002492</v>
      </c>
      <c r="DU84" s="3">
        <v>47.3742033986665</v>
      </c>
      <c r="DV84" s="3">
        <v>51.4858896799688</v>
      </c>
      <c r="DW84" s="3">
        <v>49.3204411315269</v>
      </c>
      <c r="DX84" s="3">
        <v>44.6650514804557</v>
      </c>
      <c r="DY84" s="3">
        <v>39.9027021147752</v>
      </c>
      <c r="DZ84" s="3">
        <v>45.8496968239261</v>
      </c>
      <c r="EA84" s="3">
        <v>53.0078059731317</v>
      </c>
      <c r="EB84" s="3">
        <v>62.5532501220703</v>
      </c>
      <c r="EC84" s="3">
        <v>62.2302381424677</v>
      </c>
      <c r="ED84" s="3">
        <v>65.0952770445082</v>
      </c>
    </row>
    <row r="85">
      <c r="A85" s="3" t="s">
        <v>84</v>
      </c>
      <c r="B85" s="3">
        <v>72.0504083818589</v>
      </c>
      <c r="C85" s="3">
        <v>69.3519027895055</v>
      </c>
      <c r="D85" s="3">
        <v>71.598725764967</v>
      </c>
      <c r="E85" s="3">
        <v>75.739490038398</v>
      </c>
      <c r="F85" s="3">
        <v>75.0910758771426</v>
      </c>
      <c r="G85" s="3">
        <v>74.501710822207</v>
      </c>
      <c r="H85" s="3">
        <v>72.5672214244523</v>
      </c>
      <c r="I85" s="3">
        <v>70.1210087394234</v>
      </c>
      <c r="J85" s="3">
        <v>68.2858038114521</v>
      </c>
      <c r="K85" s="3">
        <v>68.941211818209</v>
      </c>
      <c r="L85" s="3">
        <v>71.9690035650017</v>
      </c>
      <c r="M85" s="3">
        <v>73.8729241780581</v>
      </c>
      <c r="N85" s="3">
        <v>72.2534316697704</v>
      </c>
      <c r="O85" s="3">
        <v>74.9479561901576</v>
      </c>
      <c r="P85" s="3">
        <v>74.6629744774501</v>
      </c>
      <c r="Q85" s="3">
        <v>74.2706977267831</v>
      </c>
      <c r="R85" s="3">
        <v>76.3834726405286</v>
      </c>
      <c r="S85" s="3">
        <v>78.1992670157606</v>
      </c>
      <c r="T85" s="3">
        <v>80.3425718544791</v>
      </c>
      <c r="U85" s="3">
        <v>76.115376754104</v>
      </c>
      <c r="V85" s="3">
        <v>66.5497335111228</v>
      </c>
      <c r="W85" s="3">
        <v>65.8662564551477</v>
      </c>
      <c r="X85" s="3">
        <v>65.2785334719199</v>
      </c>
      <c r="Y85" s="3">
        <v>66.5635234921112</v>
      </c>
      <c r="Z85" s="3">
        <v>63.575826254607</v>
      </c>
      <c r="AA85" s="3">
        <v>66.8921389390245</v>
      </c>
      <c r="AB85" s="3">
        <v>70.416790419345</v>
      </c>
      <c r="AC85" s="3">
        <v>68.7152882683527</v>
      </c>
      <c r="AD85" s="3">
        <v>70.7741682655964</v>
      </c>
      <c r="AE85" s="3">
        <v>73.1035662798129</v>
      </c>
      <c r="AF85" s="3">
        <v>70.4990208070885</v>
      </c>
      <c r="AG85" s="3">
        <v>70.8351964051947</v>
      </c>
      <c r="AH85" s="3">
        <v>72.4426725536806</v>
      </c>
      <c r="AI85" s="3">
        <v>75.8465668500017</v>
      </c>
      <c r="AJ85" s="3">
        <v>81.5059799681129</v>
      </c>
      <c r="AK85" s="3">
        <v>89.9952608418364</v>
      </c>
      <c r="AL85" s="3">
        <v>93.582267232577</v>
      </c>
      <c r="AM85" s="3">
        <v>96.1293513418923</v>
      </c>
      <c r="AN85" s="3">
        <v>96.9341481672146</v>
      </c>
      <c r="AO85" s="3">
        <v>97.4691683360395</v>
      </c>
      <c r="AP85" s="3">
        <v>103.126765676448</v>
      </c>
      <c r="AQ85" s="3">
        <v>111.103485715009</v>
      </c>
      <c r="AR85" s="3">
        <v>112.7538137085</v>
      </c>
      <c r="AS85" s="3">
        <v>110.020757592934</v>
      </c>
      <c r="AT85" s="3">
        <v>107.220008610839</v>
      </c>
      <c r="AU85" s="3">
        <v>115.848478015474</v>
      </c>
      <c r="AV85" s="3">
        <v>123.752482036472</v>
      </c>
      <c r="AW85" s="3">
        <v>137.484537902914</v>
      </c>
      <c r="AX85" s="3">
        <v>149.538786822136</v>
      </c>
      <c r="AY85" s="3">
        <v>146.424581694497</v>
      </c>
      <c r="AZ85" s="3">
        <v>142.024970910142</v>
      </c>
      <c r="BA85" s="3">
        <v>132.1341047572</v>
      </c>
      <c r="BB85" s="3">
        <v>133.464942785437</v>
      </c>
      <c r="BC85" s="3">
        <v>134.320181434561</v>
      </c>
      <c r="BD85" s="3">
        <v>127.143591086194</v>
      </c>
      <c r="BE85" s="3">
        <v>128.879227276149</v>
      </c>
      <c r="BF85" s="3">
        <v>135.40058121447</v>
      </c>
      <c r="BG85" s="3">
        <v>133.404358126486</v>
      </c>
      <c r="BH85" s="3">
        <v>132.45542179893</v>
      </c>
      <c r="BI85" s="3">
        <v>134.974424981933</v>
      </c>
      <c r="BJ85" s="3">
        <v>143.817623825056</v>
      </c>
      <c r="BK85" s="3">
        <v>149.098382760067</v>
      </c>
      <c r="BL85" s="3">
        <v>146.323888804496</v>
      </c>
      <c r="BM85" s="3">
        <v>150.926015076452</v>
      </c>
      <c r="BN85" s="3">
        <v>136.072646039173</v>
      </c>
      <c r="BO85" s="3">
        <v>143.095454773989</v>
      </c>
      <c r="BP85" s="3">
        <v>153.116911051879</v>
      </c>
      <c r="BQ85" s="3">
        <v>140.70759490249</v>
      </c>
      <c r="BR85" s="3">
        <v>150.126915692957</v>
      </c>
      <c r="BS85" s="3">
        <v>158.4253599057</v>
      </c>
      <c r="BT85" s="3">
        <v>163.139676896538</v>
      </c>
      <c r="BU85" s="3">
        <v>159.012656990618</v>
      </c>
      <c r="BV85" s="3">
        <v>160.0199107314</v>
      </c>
      <c r="BW85" s="3">
        <v>156.150809312218</v>
      </c>
      <c r="BX85" s="3">
        <v>128.673872980902</v>
      </c>
      <c r="BY85" s="3">
        <v>130.766829608949</v>
      </c>
      <c r="BZ85" s="3">
        <v>129.978636504388</v>
      </c>
      <c r="CA85" s="3">
        <v>146.822910727412</v>
      </c>
      <c r="CB85" s="3">
        <v>159.66023395764</v>
      </c>
      <c r="CC85" s="3">
        <v>182.860948398809</v>
      </c>
      <c r="CD85" s="3">
        <v>204.305191294251</v>
      </c>
      <c r="CE85" s="3">
        <v>220.153008669997</v>
      </c>
      <c r="CF85" s="3">
        <v>238.779002568239</v>
      </c>
      <c r="CG85" s="3">
        <v>247.307325717304</v>
      </c>
      <c r="CH85" s="3">
        <v>278.773549367773</v>
      </c>
      <c r="CI85" s="3">
        <v>302.363892653416</v>
      </c>
      <c r="CJ85" s="3">
        <v>345.454995155515</v>
      </c>
      <c r="CK85" s="3">
        <v>359.148453979516</v>
      </c>
      <c r="CL85" s="3">
        <v>355.234359140369</v>
      </c>
      <c r="CM85" s="3">
        <v>330.753107549915</v>
      </c>
      <c r="CN85" s="3">
        <v>334.716208261851</v>
      </c>
      <c r="CO85" s="3">
        <v>354.837653496016</v>
      </c>
      <c r="CP85" s="3">
        <v>342.573593911777</v>
      </c>
      <c r="CQ85" s="3">
        <v>324.692725618981</v>
      </c>
      <c r="CR85" s="3">
        <v>339.742686675182</v>
      </c>
      <c r="CS85" s="3">
        <v>335.536816315525</v>
      </c>
      <c r="CT85" s="3">
        <v>357.866303585287</v>
      </c>
      <c r="CU85" s="3">
        <v>358.806671119679</v>
      </c>
      <c r="CV85" s="3">
        <v>382.943032603445</v>
      </c>
      <c r="CW85" s="3">
        <v>397.902950751312</v>
      </c>
      <c r="CX85" s="3">
        <v>350.238498678692</v>
      </c>
      <c r="CY85" s="3">
        <v>319.04966727972</v>
      </c>
      <c r="CZ85" s="3">
        <v>297.219238570644</v>
      </c>
      <c r="DA85" s="3">
        <v>348.368280513411</v>
      </c>
      <c r="DB85" s="3">
        <v>342.860917955486</v>
      </c>
      <c r="DC85" s="3">
        <v>358.414406573882</v>
      </c>
      <c r="DD85" s="3">
        <v>399.087381145147</v>
      </c>
      <c r="DE85" s="3">
        <v>423.171626629177</v>
      </c>
      <c r="DF85" s="3">
        <v>411.860409056971</v>
      </c>
      <c r="DG85" s="3">
        <v>404.57812987951</v>
      </c>
      <c r="DH85" s="3">
        <v>393.375297164746</v>
      </c>
      <c r="DI85" s="3">
        <v>376.33889595949</v>
      </c>
      <c r="DJ85" s="3">
        <v>360.689230945984</v>
      </c>
      <c r="DK85" s="3">
        <v>383.227766998039</v>
      </c>
      <c r="DL85" s="3">
        <v>412.383894521868</v>
      </c>
      <c r="DM85" s="3">
        <v>406.499881383278</v>
      </c>
      <c r="DN85" s="3">
        <v>390.740859671334</v>
      </c>
      <c r="DO85" s="3">
        <v>370.795644751155</v>
      </c>
      <c r="DP85" s="3">
        <v>365.872114556393</v>
      </c>
      <c r="DQ85" s="3">
        <v>373.252927570361</v>
      </c>
      <c r="DR85" s="3">
        <v>385.118408791535</v>
      </c>
      <c r="DS85" s="3">
        <v>368.772802268906</v>
      </c>
      <c r="DT85" s="3">
        <v>377.783132072705</v>
      </c>
      <c r="DU85" s="3">
        <v>397.519143806447</v>
      </c>
      <c r="DV85" s="3">
        <v>388.598519344754</v>
      </c>
      <c r="DW85" s="3">
        <v>369.405318208902</v>
      </c>
      <c r="DX85" s="3">
        <v>366.898761484749</v>
      </c>
      <c r="DY85" s="3">
        <v>362.046574593441</v>
      </c>
      <c r="DZ85" s="3">
        <v>395.358590257673</v>
      </c>
      <c r="EA85" s="3">
        <v>406.287342076082</v>
      </c>
      <c r="EB85" s="3">
        <v>414.007513146729</v>
      </c>
      <c r="EC85" s="3">
        <v>439.102513029794</v>
      </c>
      <c r="ED85" s="3">
        <v>443.223332722982</v>
      </c>
    </row>
    <row r="86">
      <c r="A86" s="3" t="s">
        <v>85</v>
      </c>
      <c r="B86" s="3">
        <v>42.9718882539246</v>
      </c>
      <c r="C86" s="3">
        <v>44.1643533740553</v>
      </c>
      <c r="D86" s="3">
        <v>45.9364853556348</v>
      </c>
      <c r="E86" s="3">
        <v>44.9764491295721</v>
      </c>
      <c r="F86" s="3">
        <v>45.4270412478125</v>
      </c>
      <c r="G86" s="3">
        <v>48.7394561870167</v>
      </c>
      <c r="H86" s="3">
        <v>50.1229859747577</v>
      </c>
      <c r="I86" s="3">
        <v>48.835353259607</v>
      </c>
      <c r="J86" s="3">
        <v>51.038415172251</v>
      </c>
      <c r="K86" s="3">
        <v>50.3679481155889</v>
      </c>
      <c r="L86" s="3">
        <v>52.1915930418531</v>
      </c>
      <c r="M86" s="3">
        <v>51.7743358168241</v>
      </c>
      <c r="N86" s="3">
        <v>48.3653012931728</v>
      </c>
      <c r="O86" s="3">
        <v>47.4439867076812</v>
      </c>
      <c r="P86" s="3">
        <v>47.2151463358154</v>
      </c>
      <c r="Q86" s="3">
        <v>46.9302044594428</v>
      </c>
      <c r="R86" s="3">
        <v>47.9190768445161</v>
      </c>
      <c r="S86" s="3">
        <v>47.3776286283158</v>
      </c>
      <c r="T86" s="3">
        <v>46.6935205175928</v>
      </c>
      <c r="U86" s="3">
        <v>44.4096936664752</v>
      </c>
      <c r="V86" s="3">
        <v>42.4410698144572</v>
      </c>
      <c r="W86" s="3">
        <v>44.957560947308</v>
      </c>
      <c r="X86" s="3">
        <v>46.3628423439831</v>
      </c>
      <c r="Y86" s="3">
        <v>44.6327166008882</v>
      </c>
      <c r="Z86" s="3">
        <v>40.4095033787825</v>
      </c>
      <c r="AA86" s="3">
        <v>37.75259093317</v>
      </c>
      <c r="AB86" s="3">
        <v>40.3741093500762</v>
      </c>
      <c r="AC86" s="3">
        <v>43.9038414900701</v>
      </c>
      <c r="AD86" s="3">
        <v>45.7252642040082</v>
      </c>
      <c r="AE86" s="3">
        <v>44.9796920266888</v>
      </c>
      <c r="AF86" s="3">
        <v>46.1271236055711</v>
      </c>
      <c r="AG86" s="3">
        <v>48.0384278339444</v>
      </c>
      <c r="AH86" s="3">
        <v>48.2275020448251</v>
      </c>
      <c r="AI86" s="3">
        <v>46.536793423453</v>
      </c>
      <c r="AJ86" s="3">
        <v>52.7695386194825</v>
      </c>
      <c r="AK86" s="3">
        <v>59.5992143661959</v>
      </c>
      <c r="AL86" s="3">
        <v>59.2398779637244</v>
      </c>
      <c r="AM86" s="3">
        <v>58.6967083870643</v>
      </c>
      <c r="AN86" s="3">
        <v>58.6241295549496</v>
      </c>
      <c r="AO86" s="3">
        <v>55.3577878649974</v>
      </c>
      <c r="AP86" s="3">
        <v>50.7033734848462</v>
      </c>
      <c r="AQ86" s="3">
        <v>50.9460596532557</v>
      </c>
      <c r="AR86" s="3">
        <v>51.8729119555796</v>
      </c>
      <c r="AS86" s="3">
        <v>50.8673876346909</v>
      </c>
      <c r="AT86" s="3">
        <v>51.0845095818229</v>
      </c>
      <c r="AU86" s="3">
        <v>55.6560570585402</v>
      </c>
      <c r="AV86" s="3">
        <v>56.1741785114582</v>
      </c>
      <c r="AW86" s="3">
        <v>63.8870223858526</v>
      </c>
      <c r="AX86" s="3">
        <v>67.4240542901448</v>
      </c>
      <c r="AY86" s="3">
        <v>66.3424380483106</v>
      </c>
      <c r="AZ86" s="3">
        <v>64.3679913177622</v>
      </c>
      <c r="BA86" s="3">
        <v>61.4762624325021</v>
      </c>
      <c r="BB86" s="3">
        <v>63.9521685572923</v>
      </c>
      <c r="BC86" s="3">
        <v>63.5365498713294</v>
      </c>
      <c r="BD86" s="3">
        <v>61.6089498449024</v>
      </c>
      <c r="BE86" s="3">
        <v>65.6713599388143</v>
      </c>
      <c r="BF86" s="3">
        <v>67.6438707846439</v>
      </c>
      <c r="BG86" s="3">
        <v>64.4556141604137</v>
      </c>
      <c r="BH86" s="3">
        <v>60.6848212269583</v>
      </c>
      <c r="BI86" s="3">
        <v>53.7592295842438</v>
      </c>
      <c r="BJ86" s="3">
        <v>55.496202433366</v>
      </c>
      <c r="BK86" s="3">
        <v>61.020074603777</v>
      </c>
      <c r="BL86" s="3">
        <v>62.5074599374944</v>
      </c>
      <c r="BM86" s="3">
        <v>66.6821605615618</v>
      </c>
      <c r="BN86" s="3">
        <v>68.5856777273732</v>
      </c>
      <c r="BO86" s="3">
        <v>68.2451242952474</v>
      </c>
      <c r="BP86" s="3">
        <v>73.4724175808741</v>
      </c>
      <c r="BQ86" s="3">
        <v>71.8043037211733</v>
      </c>
      <c r="BR86" s="3">
        <v>73.1358618998663</v>
      </c>
      <c r="BS86" s="3">
        <v>69.7166577688388</v>
      </c>
      <c r="BT86" s="3">
        <v>74.2979983401325</v>
      </c>
      <c r="BU86" s="3">
        <v>75.6546311542371</v>
      </c>
      <c r="BV86" s="3">
        <v>72.2201119753705</v>
      </c>
      <c r="BW86" s="3">
        <v>66.047844832782</v>
      </c>
      <c r="BX86" s="3">
        <v>40.8310492211319</v>
      </c>
      <c r="BY86" s="3">
        <v>31.8712873487373</v>
      </c>
      <c r="BZ86" s="3">
        <v>37.4139010019318</v>
      </c>
      <c r="CA86" s="3">
        <v>48.9795721352225</v>
      </c>
      <c r="CB86" s="3">
        <v>44.7204423434282</v>
      </c>
      <c r="CC86" s="3">
        <v>47.1885515543515</v>
      </c>
      <c r="CD86" s="3">
        <v>50.7350868407779</v>
      </c>
      <c r="CE86" s="3">
        <v>58.1652186756528</v>
      </c>
      <c r="CF86" s="3">
        <v>68.218271555814</v>
      </c>
      <c r="CG86" s="3">
        <v>77.932467992247</v>
      </c>
      <c r="CH86" s="3">
        <v>85.4625279482711</v>
      </c>
      <c r="CI86" s="3">
        <v>84.7787030692806</v>
      </c>
      <c r="CJ86" s="3">
        <v>89.3965495972154</v>
      </c>
      <c r="CK86" s="3">
        <v>94.0267969059495</v>
      </c>
      <c r="CL86" s="3">
        <v>106.887978557686</v>
      </c>
      <c r="CM86" s="3">
        <v>111.677513883149</v>
      </c>
      <c r="CN86" s="3">
        <v>112.822732398752</v>
      </c>
      <c r="CO86" s="3">
        <v>120.106491474106</v>
      </c>
      <c r="CP86" s="3">
        <v>115.321441139374</v>
      </c>
      <c r="CQ86" s="3">
        <v>116.574138254553</v>
      </c>
      <c r="CR86" s="3">
        <v>107.916173082922</v>
      </c>
      <c r="CS86" s="3">
        <v>106.115123266797</v>
      </c>
      <c r="CT86" s="3">
        <v>112.77710161314</v>
      </c>
      <c r="CU86" s="3">
        <v>113.516172322364</v>
      </c>
      <c r="CV86" s="3">
        <v>104.154704068266</v>
      </c>
      <c r="CW86" s="3">
        <v>105.481098996594</v>
      </c>
      <c r="CX86" s="3">
        <v>101.665872065266</v>
      </c>
      <c r="CY86" s="3">
        <v>94.5658829676158</v>
      </c>
      <c r="CZ86" s="3">
        <v>94.6092234836698</v>
      </c>
      <c r="DA86" s="3">
        <v>98.7211425636217</v>
      </c>
      <c r="DB86" s="3">
        <v>92.563020333334</v>
      </c>
      <c r="DC86" s="3">
        <v>90.7920180783642</v>
      </c>
      <c r="DD86" s="3">
        <v>99.9041204610618</v>
      </c>
      <c r="DE86" s="3">
        <v>95.7996389444523</v>
      </c>
      <c r="DF86" s="3">
        <v>101.570410788286</v>
      </c>
      <c r="DG86" s="3">
        <v>108.577311402366</v>
      </c>
      <c r="DH86" s="3">
        <v>96.9991747811652</v>
      </c>
      <c r="DI86" s="3">
        <v>96.950261628047</v>
      </c>
      <c r="DJ86" s="3">
        <v>94.3670131664608</v>
      </c>
      <c r="DK86" s="3">
        <v>110.16714026752</v>
      </c>
      <c r="DL86" s="3">
        <v>109.392155998316</v>
      </c>
      <c r="DM86" s="3">
        <v>92.9721620813086</v>
      </c>
      <c r="DN86" s="3">
        <v>86.3192047771579</v>
      </c>
      <c r="DO86" s="3">
        <v>84.129804662108</v>
      </c>
      <c r="DP86" s="3">
        <v>83.609989511352</v>
      </c>
      <c r="DQ86" s="3">
        <v>103.288859678975</v>
      </c>
      <c r="DR86" s="3">
        <v>104.628360030819</v>
      </c>
      <c r="DS86" s="3">
        <v>111.563879734323</v>
      </c>
      <c r="DT86" s="3">
        <v>121.505529114982</v>
      </c>
      <c r="DU86" s="3">
        <v>123.573894846301</v>
      </c>
      <c r="DV86" s="3">
        <v>122.511530952291</v>
      </c>
      <c r="DW86" s="3">
        <v>123.349415952863</v>
      </c>
      <c r="DX86" s="3">
        <v>135.820825031643</v>
      </c>
      <c r="DY86" s="3">
        <v>130.043500971393</v>
      </c>
      <c r="DZ86" s="3">
        <v>135.150690586882</v>
      </c>
      <c r="EA86" s="3">
        <v>145.105996008679</v>
      </c>
      <c r="EB86" s="3">
        <v>172.924671840179</v>
      </c>
      <c r="EC86" s="3">
        <v>175.697857084728</v>
      </c>
      <c r="ED86" s="3">
        <v>186.156943851047</v>
      </c>
    </row>
    <row r="87">
      <c r="A87" s="3" t="s">
        <v>86</v>
      </c>
      <c r="B87" s="3">
        <v>52.5677948139065</v>
      </c>
      <c r="C87" s="3">
        <v>50.7187543801837</v>
      </c>
      <c r="D87" s="3">
        <v>51.2561523435823</v>
      </c>
      <c r="E87" s="3">
        <v>49.3584382136704</v>
      </c>
      <c r="F87" s="3">
        <v>49.4758200524007</v>
      </c>
      <c r="G87" s="3">
        <v>53.0400610436948</v>
      </c>
      <c r="H87" s="3">
        <v>49.8967263973083</v>
      </c>
      <c r="I87" s="3">
        <v>53.3863075819348</v>
      </c>
      <c r="J87" s="3">
        <v>55.7868483801762</v>
      </c>
      <c r="K87" s="3">
        <v>54.0448536297884</v>
      </c>
      <c r="L87" s="3">
        <v>57.6906066615889</v>
      </c>
      <c r="M87" s="3">
        <v>61.1436253836361</v>
      </c>
      <c r="N87" s="3">
        <v>60.5174519412578</v>
      </c>
      <c r="O87" s="3">
        <v>61.5827482772113</v>
      </c>
      <c r="P87" s="3">
        <v>65.3213401221302</v>
      </c>
      <c r="Q87" s="3">
        <v>66.8760315231052</v>
      </c>
      <c r="R87" s="3">
        <v>65.4945889652593</v>
      </c>
      <c r="S87" s="3">
        <v>68.6302138795793</v>
      </c>
      <c r="T87" s="3">
        <v>70.8163268342348</v>
      </c>
      <c r="U87" s="3">
        <v>69.4522014269764</v>
      </c>
      <c r="V87" s="3">
        <v>63.6060912496466</v>
      </c>
      <c r="W87" s="3">
        <v>60.4667413723064</v>
      </c>
      <c r="X87" s="3">
        <v>58.0388325672563</v>
      </c>
      <c r="Y87" s="3">
        <v>63.0634549438355</v>
      </c>
      <c r="Z87" s="3">
        <v>63.9805427645756</v>
      </c>
      <c r="AA87" s="3">
        <v>65.4226466018822</v>
      </c>
      <c r="AB87" s="3">
        <v>73.0504126615253</v>
      </c>
      <c r="AC87" s="3">
        <v>74.821379197116</v>
      </c>
      <c r="AD87" s="3">
        <v>75.0643830729074</v>
      </c>
      <c r="AE87" s="3">
        <v>82.2916037324996</v>
      </c>
      <c r="AF87" s="3">
        <v>84.7387040817785</v>
      </c>
      <c r="AG87" s="3">
        <v>80.0458248691468</v>
      </c>
      <c r="AH87" s="3">
        <v>64.6619009488421</v>
      </c>
      <c r="AI87" s="3">
        <v>62.0247641326447</v>
      </c>
      <c r="AJ87" s="3">
        <v>67.4253439441714</v>
      </c>
      <c r="AK87" s="3">
        <v>68.4666710147364</v>
      </c>
      <c r="AL87" s="3">
        <v>66.0374000874001</v>
      </c>
      <c r="AM87" s="3">
        <v>68.649719383341</v>
      </c>
      <c r="AN87" s="3">
        <v>64.9694466088623</v>
      </c>
      <c r="AO87" s="3">
        <v>63.7291509769282</v>
      </c>
      <c r="AP87" s="3">
        <v>65.8856906940726</v>
      </c>
      <c r="AQ87" s="3">
        <v>66.7859704633348</v>
      </c>
      <c r="AR87" s="3">
        <v>65.5484434796466</v>
      </c>
      <c r="AS87" s="3">
        <v>69.0854922305345</v>
      </c>
      <c r="AT87" s="3">
        <v>70.4198166174549</v>
      </c>
      <c r="AU87" s="3">
        <v>75.3524030183706</v>
      </c>
      <c r="AV87" s="3">
        <v>77.1968409614038</v>
      </c>
      <c r="AW87" s="3">
        <v>84.2153153586361</v>
      </c>
      <c r="AX87" s="3">
        <v>91.4468161183339</v>
      </c>
      <c r="AY87" s="3">
        <v>89.2793349697295</v>
      </c>
      <c r="AZ87" s="3">
        <v>84.5817466892873</v>
      </c>
      <c r="BA87" s="3">
        <v>89.1845530797738</v>
      </c>
      <c r="BB87" s="3">
        <v>87.8224930107217</v>
      </c>
      <c r="BC87" s="3">
        <v>88.9321066370374</v>
      </c>
      <c r="BD87" s="3">
        <v>91.2521466946861</v>
      </c>
      <c r="BE87" s="3">
        <v>96.167352138672</v>
      </c>
      <c r="BF87" s="3">
        <v>101.373623762756</v>
      </c>
      <c r="BG87" s="3">
        <v>100.058624689724</v>
      </c>
      <c r="BH87" s="3">
        <v>103.581852293127</v>
      </c>
      <c r="BI87" s="3">
        <v>97.1572273984089</v>
      </c>
      <c r="BJ87" s="3">
        <v>105.040406263612</v>
      </c>
      <c r="BK87" s="3">
        <v>109.486113419097</v>
      </c>
      <c r="BL87" s="3">
        <v>109.803229029724</v>
      </c>
      <c r="BM87" s="3">
        <v>114.327506496252</v>
      </c>
      <c r="BN87" s="3">
        <v>113.482573808918</v>
      </c>
      <c r="BO87" s="3">
        <v>125.925767829023</v>
      </c>
      <c r="BP87" s="3">
        <v>130.063244173887</v>
      </c>
      <c r="BQ87" s="3">
        <v>128.83040481182</v>
      </c>
      <c r="BR87" s="3">
        <v>147.640087192822</v>
      </c>
      <c r="BS87" s="3">
        <v>151.148525819089</v>
      </c>
      <c r="BT87" s="3">
        <v>148.93690955039</v>
      </c>
      <c r="BU87" s="3">
        <v>145.423180263391</v>
      </c>
      <c r="BV87" s="3">
        <v>145.616825697889</v>
      </c>
      <c r="BW87" s="3">
        <v>149.225570444683</v>
      </c>
      <c r="BX87" s="3">
        <v>139.720187618685</v>
      </c>
      <c r="BY87" s="3">
        <v>162.444149749986</v>
      </c>
      <c r="BZ87" s="3">
        <v>169.118243362842</v>
      </c>
      <c r="CA87" s="3">
        <v>178.061352186076</v>
      </c>
      <c r="CB87" s="3">
        <v>179.000062496559</v>
      </c>
      <c r="CC87" s="3">
        <v>186.047921762152</v>
      </c>
      <c r="CD87" s="3">
        <v>190.976052894773</v>
      </c>
      <c r="CE87" s="3">
        <v>203.953567739584</v>
      </c>
      <c r="CF87" s="3">
        <v>201.667191239251</v>
      </c>
      <c r="CG87" s="3">
        <v>199.481768700358</v>
      </c>
      <c r="CH87" s="3">
        <v>198.016387915835</v>
      </c>
      <c r="CI87" s="3">
        <v>186.561198835077</v>
      </c>
      <c r="CJ87" s="3">
        <v>180.283080441061</v>
      </c>
      <c r="CK87" s="3">
        <v>200.406210903639</v>
      </c>
      <c r="CL87" s="3">
        <v>197.533380986275</v>
      </c>
      <c r="CM87" s="3">
        <v>198.942475457041</v>
      </c>
      <c r="CN87" s="3">
        <v>212.316913002668</v>
      </c>
      <c r="CO87" s="3">
        <v>221.23607450514</v>
      </c>
      <c r="CP87" s="3">
        <v>208.345625467367</v>
      </c>
      <c r="CQ87" s="3">
        <v>203.229344952033</v>
      </c>
      <c r="CR87" s="3">
        <v>212.779737903188</v>
      </c>
      <c r="CS87" s="3">
        <v>213.411977562662</v>
      </c>
      <c r="CT87" s="3">
        <v>210.636343477444</v>
      </c>
      <c r="CU87" s="3">
        <v>190.610533351313</v>
      </c>
      <c r="CV87" s="3">
        <v>205.034625491326</v>
      </c>
      <c r="CW87" s="3">
        <v>232.568512450602</v>
      </c>
      <c r="CX87" s="3">
        <v>211.564230541969</v>
      </c>
      <c r="CY87" s="3">
        <v>224.539006828235</v>
      </c>
      <c r="CZ87" s="3">
        <v>237.093500297938</v>
      </c>
      <c r="DA87" s="3">
        <v>239.237056315588</v>
      </c>
      <c r="DB87" s="3">
        <v>231.853949966587</v>
      </c>
      <c r="DC87" s="3">
        <v>233.562023784399</v>
      </c>
      <c r="DD87" s="3">
        <v>242.750394901604</v>
      </c>
      <c r="DE87" s="3">
        <v>235.064715896891</v>
      </c>
      <c r="DF87" s="3">
        <v>227.337306862438</v>
      </c>
      <c r="DG87" s="3">
        <v>217.868772943352</v>
      </c>
      <c r="DH87" s="3">
        <v>204.294026081451</v>
      </c>
      <c r="DI87" s="3">
        <v>208.68312449096</v>
      </c>
      <c r="DJ87" s="3">
        <v>206.739885779107</v>
      </c>
      <c r="DK87" s="3">
        <v>157.584409068337</v>
      </c>
      <c r="DL87" s="3">
        <v>161.958454893354</v>
      </c>
      <c r="DM87" s="3">
        <v>156.289026135682</v>
      </c>
      <c r="DN87" s="3">
        <v>113.430500666226</v>
      </c>
      <c r="DO87" s="3">
        <v>108.565427390495</v>
      </c>
      <c r="DP87" s="3">
        <v>118.356261571383</v>
      </c>
      <c r="DQ87" s="3">
        <v>127.751830867752</v>
      </c>
      <c r="DR87" s="3">
        <v>131.331864284731</v>
      </c>
      <c r="DS87" s="3">
        <v>134.56952620026</v>
      </c>
      <c r="DT87" s="3">
        <v>150.857211706969</v>
      </c>
      <c r="DU87" s="3">
        <v>146.189121082567</v>
      </c>
      <c r="DV87" s="3">
        <v>137.185828479497</v>
      </c>
      <c r="DW87" s="3">
        <v>126.612701778598</v>
      </c>
      <c r="DX87" s="3">
        <v>122.888424500898</v>
      </c>
      <c r="DY87" s="3">
        <v>116.32158722556</v>
      </c>
      <c r="DZ87" s="3">
        <v>82.8765819890793</v>
      </c>
      <c r="EA87" s="3">
        <v>81.0187309792531</v>
      </c>
      <c r="EB87" s="3">
        <v>76.5218573395412</v>
      </c>
      <c r="EC87" s="3">
        <v>76.8567663839311</v>
      </c>
      <c r="ED87" s="3">
        <v>71.994559570537</v>
      </c>
    </row>
    <row r="88">
      <c r="A88" s="3" t="s">
        <v>87</v>
      </c>
      <c r="B88" s="3">
        <v>42.8725485237176</v>
      </c>
      <c r="C88" s="3">
        <v>41.7496962873084</v>
      </c>
      <c r="D88" s="3">
        <v>43.6903811600732</v>
      </c>
      <c r="E88" s="3">
        <v>47.2352460613509</v>
      </c>
      <c r="F88" s="3">
        <v>45.9145760580271</v>
      </c>
      <c r="G88" s="3">
        <v>47.938830152999</v>
      </c>
      <c r="H88" s="3">
        <v>48.8944574214371</v>
      </c>
      <c r="I88" s="3">
        <v>49.7168545014071</v>
      </c>
      <c r="J88" s="3">
        <v>50.6716977741792</v>
      </c>
      <c r="K88" s="3">
        <v>49.1977106058783</v>
      </c>
      <c r="L88" s="3">
        <v>51.2134702038948</v>
      </c>
      <c r="M88" s="3">
        <v>53.2603196962243</v>
      </c>
      <c r="N88" s="3">
        <v>56.4240882642121</v>
      </c>
      <c r="O88" s="3">
        <v>58.0388632994543</v>
      </c>
      <c r="P88" s="3">
        <v>60.3227069758875</v>
      </c>
      <c r="Q88" s="3">
        <v>61.7861034050506</v>
      </c>
      <c r="R88" s="3">
        <v>59.7584662005765</v>
      </c>
      <c r="S88" s="3">
        <v>60.1264405659136</v>
      </c>
      <c r="T88" s="3">
        <v>59.8474770924603</v>
      </c>
      <c r="U88" s="3">
        <v>58.9719869234598</v>
      </c>
      <c r="V88" s="3">
        <v>54.1013879494257</v>
      </c>
      <c r="W88" s="3">
        <v>53.029156372756</v>
      </c>
      <c r="X88" s="3">
        <v>56.5428739942548</v>
      </c>
      <c r="Y88" s="3">
        <v>57.6027795108775</v>
      </c>
      <c r="Z88" s="3">
        <v>55.8013723671864</v>
      </c>
      <c r="AA88" s="3">
        <v>53.5855473937992</v>
      </c>
      <c r="AB88" s="3">
        <v>58.0713635951332</v>
      </c>
      <c r="AC88" s="3">
        <v>61.9081175953074</v>
      </c>
      <c r="AD88" s="3">
        <v>63.9531235680531</v>
      </c>
      <c r="AE88" s="3">
        <v>65.4231200485293</v>
      </c>
      <c r="AF88" s="3">
        <v>70.1631716514458</v>
      </c>
      <c r="AG88" s="3">
        <v>71.5857463883898</v>
      </c>
      <c r="AH88" s="3">
        <v>70.4264257071772</v>
      </c>
      <c r="AI88" s="3">
        <v>70.4645716677952</v>
      </c>
      <c r="AJ88" s="3">
        <v>71.47264637073</v>
      </c>
      <c r="AK88" s="3">
        <v>76.9592654464912</v>
      </c>
      <c r="AL88" s="3">
        <v>78.4749663594607</v>
      </c>
      <c r="AM88" s="3">
        <v>80.4074711897075</v>
      </c>
      <c r="AN88" s="3">
        <v>83.8599941063652</v>
      </c>
      <c r="AO88" s="3">
        <v>85.7596242965145</v>
      </c>
      <c r="AP88" s="3">
        <v>91.424537311885</v>
      </c>
      <c r="AQ88" s="3">
        <v>93.232467481295</v>
      </c>
      <c r="AR88" s="3">
        <v>93.8103736308096</v>
      </c>
      <c r="AS88" s="3">
        <v>91.6100429873406</v>
      </c>
      <c r="AT88" s="3">
        <v>88.146618804882</v>
      </c>
      <c r="AU88" s="3">
        <v>80.2649807700183</v>
      </c>
      <c r="AV88" s="3">
        <v>80.2818890989836</v>
      </c>
      <c r="AW88" s="3">
        <v>84.9330402835684</v>
      </c>
      <c r="AX88" s="3">
        <v>88.6408565405666</v>
      </c>
      <c r="AY88" s="3">
        <v>88.1642416113225</v>
      </c>
      <c r="AZ88" s="3">
        <v>89.3950576711705</v>
      </c>
      <c r="BA88" s="3">
        <v>86.9962384090632</v>
      </c>
      <c r="BB88" s="3">
        <v>89.2855199034768</v>
      </c>
      <c r="BC88" s="3">
        <v>95.9009052849558</v>
      </c>
      <c r="BD88" s="3">
        <v>97.141250976669</v>
      </c>
      <c r="BE88" s="3">
        <v>95.7329554500206</v>
      </c>
      <c r="BF88" s="3">
        <v>94.7380066490174</v>
      </c>
      <c r="BG88" s="3">
        <v>88.0174876443736</v>
      </c>
      <c r="BH88" s="3">
        <v>83.1824531216626</v>
      </c>
      <c r="BI88" s="3">
        <v>75.0459641953581</v>
      </c>
      <c r="BJ88" s="3">
        <v>74.7326520133963</v>
      </c>
      <c r="BK88" s="3">
        <v>77.6548098544736</v>
      </c>
      <c r="BL88" s="3">
        <v>77.2681986953389</v>
      </c>
      <c r="BM88" s="3">
        <v>80.8105902997561</v>
      </c>
      <c r="BN88" s="3">
        <v>86.5915488404164</v>
      </c>
      <c r="BO88" s="3">
        <v>88.8924289415582</v>
      </c>
      <c r="BP88" s="3">
        <v>91.3005505477062</v>
      </c>
      <c r="BQ88" s="3">
        <v>90.3017497200296</v>
      </c>
      <c r="BR88" s="3">
        <v>94.0542830539928</v>
      </c>
      <c r="BS88" s="3">
        <v>92.6973415966442</v>
      </c>
      <c r="BT88" s="3">
        <v>93.0065742263565</v>
      </c>
      <c r="BU88" s="3">
        <v>95.5966293838193</v>
      </c>
      <c r="BV88" s="3">
        <v>96.852485011702</v>
      </c>
      <c r="BW88" s="3">
        <v>100.897145883461</v>
      </c>
      <c r="BX88" s="3">
        <v>84.181885674884</v>
      </c>
      <c r="BY88" s="3">
        <v>84.9439954865257</v>
      </c>
      <c r="BZ88" s="3">
        <v>101.168293266434</v>
      </c>
      <c r="CA88" s="3">
        <v>103.252027321328</v>
      </c>
      <c r="CB88" s="3">
        <v>111.786268058051</v>
      </c>
      <c r="CC88" s="3">
        <v>109.871072887458</v>
      </c>
      <c r="CD88" s="3">
        <v>102.289425290719</v>
      </c>
      <c r="CE88" s="3">
        <v>110.100588439682</v>
      </c>
      <c r="CF88" s="3">
        <v>113.897079228533</v>
      </c>
      <c r="CG88" s="3">
        <v>112.270332763921</v>
      </c>
      <c r="CH88" s="3">
        <v>114.79101089164</v>
      </c>
      <c r="CI88" s="3">
        <v>112.97615425279</v>
      </c>
      <c r="CJ88" s="3">
        <v>113.317221185809</v>
      </c>
      <c r="CK88" s="3">
        <v>120.422499781584</v>
      </c>
      <c r="CL88" s="3">
        <v>124.69381036202</v>
      </c>
      <c r="CM88" s="3">
        <v>119.58670322113</v>
      </c>
      <c r="CN88" s="3">
        <v>126.850377291945</v>
      </c>
      <c r="CO88" s="3">
        <v>138.781752713549</v>
      </c>
      <c r="CP88" s="3">
        <v>143.22918633498</v>
      </c>
      <c r="CQ88" s="3">
        <v>134.472892673215</v>
      </c>
      <c r="CR88" s="3">
        <v>138.063644254737</v>
      </c>
      <c r="CS88" s="3">
        <v>153.843118849125</v>
      </c>
      <c r="CT88" s="3">
        <v>137.312752170808</v>
      </c>
      <c r="CU88" s="3">
        <v>124.45173573151</v>
      </c>
      <c r="CV88" s="3">
        <v>131.093201546296</v>
      </c>
      <c r="CW88" s="3">
        <v>128.931212696607</v>
      </c>
      <c r="CX88" s="3">
        <v>130.195889989683</v>
      </c>
      <c r="CY88" s="3">
        <v>126.958757781404</v>
      </c>
      <c r="CZ88" s="3">
        <v>127.571536399272</v>
      </c>
      <c r="DA88" s="3">
        <v>128.529069141184</v>
      </c>
      <c r="DB88" s="3">
        <v>118.936803260921</v>
      </c>
      <c r="DC88" s="3">
        <v>125.494581779679</v>
      </c>
      <c r="DD88" s="3">
        <v>140.308347021201</v>
      </c>
      <c r="DE88" s="3">
        <v>145.028987386514</v>
      </c>
      <c r="DF88" s="3">
        <v>142.821383974692</v>
      </c>
      <c r="DG88" s="3">
        <v>138.612802371713</v>
      </c>
      <c r="DH88" s="3">
        <v>131.119394621017</v>
      </c>
      <c r="DI88" s="3">
        <v>138.026213288908</v>
      </c>
      <c r="DJ88" s="3">
        <v>128.473954338566</v>
      </c>
      <c r="DK88" s="3">
        <v>132.484947413208</v>
      </c>
      <c r="DL88" s="3">
        <v>135.356357752135</v>
      </c>
      <c r="DM88" s="3">
        <v>129.782337918225</v>
      </c>
      <c r="DN88" s="3">
        <v>122.06913716112</v>
      </c>
      <c r="DO88" s="3">
        <v>120.555369397006</v>
      </c>
      <c r="DP88" s="3">
        <v>130.638245931829</v>
      </c>
      <c r="DQ88" s="3">
        <v>133.297057697264</v>
      </c>
      <c r="DR88" s="3">
        <v>131.662141963943</v>
      </c>
      <c r="DS88" s="3">
        <v>123.556535579936</v>
      </c>
      <c r="DT88" s="3">
        <v>125.401329653804</v>
      </c>
      <c r="DU88" s="3">
        <v>129.87721114225</v>
      </c>
      <c r="DV88" s="3">
        <v>137.506786527336</v>
      </c>
      <c r="DW88" s="3">
        <v>137.409036757147</v>
      </c>
      <c r="DX88" s="3">
        <v>141.453295538115</v>
      </c>
      <c r="DY88" s="3">
        <v>149.411143286627</v>
      </c>
      <c r="DZ88" s="3">
        <v>153.007011215198</v>
      </c>
      <c r="EA88" s="3">
        <v>151.351312065081</v>
      </c>
      <c r="EB88" s="3">
        <v>158.895718221438</v>
      </c>
      <c r="EC88" s="3">
        <v>154.708198649159</v>
      </c>
      <c r="ED88" s="3">
        <v>152.911819234649</v>
      </c>
    </row>
    <row r="89">
      <c r="A89" s="3" t="s">
        <v>88</v>
      </c>
      <c r="B89" s="3">
        <v>19.4299990214028</v>
      </c>
      <c r="C89" s="3">
        <v>20.9925641609437</v>
      </c>
      <c r="D89" s="3">
        <v>20.0399237564541</v>
      </c>
      <c r="E89" s="3">
        <v>19.6154766568431</v>
      </c>
      <c r="F89" s="3">
        <v>20.2097775890001</v>
      </c>
      <c r="G89" s="3">
        <v>21.2379047523059</v>
      </c>
      <c r="H89" s="3">
        <v>21.0039828705423</v>
      </c>
      <c r="I89" s="3">
        <v>18.8119875743106</v>
      </c>
      <c r="J89" s="3">
        <v>19.2191667587667</v>
      </c>
      <c r="K89" s="3">
        <v>19.1910794394583</v>
      </c>
      <c r="L89" s="3">
        <v>21.6421185681081</v>
      </c>
      <c r="M89" s="3">
        <v>22.0883763292212</v>
      </c>
      <c r="N89" s="3">
        <v>21.9743988109992</v>
      </c>
      <c r="O89" s="3">
        <v>24.0274856607926</v>
      </c>
      <c r="P89" s="3">
        <v>24.139522208271</v>
      </c>
      <c r="Q89" s="3">
        <v>24.9969393638096</v>
      </c>
      <c r="R89" s="3">
        <v>23.4333569403461</v>
      </c>
      <c r="S89" s="3">
        <v>24.1675067851526</v>
      </c>
      <c r="T89" s="3">
        <v>25.0180837026879</v>
      </c>
      <c r="U89" s="3">
        <v>27.0865988657274</v>
      </c>
      <c r="V89" s="3">
        <v>27.7135801494925</v>
      </c>
      <c r="W89" s="3">
        <v>27.3965785346638</v>
      </c>
      <c r="X89" s="3">
        <v>28.1033617215962</v>
      </c>
      <c r="Y89" s="3">
        <v>29.0391936343966</v>
      </c>
      <c r="Z89" s="3">
        <v>25.1386921692862</v>
      </c>
      <c r="AA89" s="3">
        <v>23.0275968541745</v>
      </c>
      <c r="AB89" s="3">
        <v>26.4559292165275</v>
      </c>
      <c r="AC89" s="3">
        <v>27.9976122305331</v>
      </c>
      <c r="AD89" s="3">
        <v>27.0768904113512</v>
      </c>
      <c r="AE89" s="3">
        <v>28.1042563099736</v>
      </c>
      <c r="AF89" s="3">
        <v>30.5321165508066</v>
      </c>
      <c r="AG89" s="3">
        <v>29.4313081853481</v>
      </c>
      <c r="AH89" s="3">
        <v>27.9308089752657</v>
      </c>
      <c r="AI89" s="3">
        <v>26.7455243018474</v>
      </c>
      <c r="AJ89" s="3">
        <v>25.9035520874382</v>
      </c>
      <c r="AK89" s="3">
        <v>25.7694701048644</v>
      </c>
      <c r="AL89" s="3">
        <v>26.5803625212765</v>
      </c>
      <c r="AM89" s="3">
        <v>28.0093526524015</v>
      </c>
      <c r="AN89" s="3">
        <v>30.431468479172</v>
      </c>
      <c r="AO89" s="3">
        <v>30.6496071391495</v>
      </c>
      <c r="AP89" s="3">
        <v>30.4940399126833</v>
      </c>
      <c r="AQ89" s="3">
        <v>31.1102273723702</v>
      </c>
      <c r="AR89" s="3">
        <v>33.3246589105123</v>
      </c>
      <c r="AS89" s="3">
        <v>33.2684148567036</v>
      </c>
      <c r="AT89" s="3">
        <v>34.3057921136397</v>
      </c>
      <c r="AU89" s="3">
        <v>38.8273662841821</v>
      </c>
      <c r="AV89" s="3">
        <v>43.7529260179293</v>
      </c>
      <c r="AW89" s="3">
        <v>46.9241789343462</v>
      </c>
      <c r="AX89" s="3">
        <v>47.6942714391959</v>
      </c>
      <c r="AY89" s="3">
        <v>41.8487609346899</v>
      </c>
      <c r="AZ89" s="3">
        <v>40.5039791203345</v>
      </c>
      <c r="BA89" s="3">
        <v>41.4494586893303</v>
      </c>
      <c r="BB89" s="3">
        <v>39.904175645643</v>
      </c>
      <c r="BC89" s="3">
        <v>39.2235761348568</v>
      </c>
      <c r="BD89" s="3">
        <v>39.1989547466777</v>
      </c>
      <c r="BE89" s="3">
        <v>41.6211740549873</v>
      </c>
      <c r="BF89" s="3">
        <v>40.2556263404411</v>
      </c>
      <c r="BG89" s="3">
        <v>35.5523681573189</v>
      </c>
      <c r="BH89" s="3">
        <v>33.3573326699506</v>
      </c>
      <c r="BI89" s="3">
        <v>33.3308813327013</v>
      </c>
      <c r="BJ89" s="3">
        <v>35.1321392934699</v>
      </c>
      <c r="BK89" s="3">
        <v>36.9868908624462</v>
      </c>
      <c r="BL89" s="3">
        <v>38.2336068819873</v>
      </c>
      <c r="BM89" s="3">
        <v>41.6772536436094</v>
      </c>
      <c r="BN89" s="3">
        <v>41.4070917437903</v>
      </c>
      <c r="BO89" s="3">
        <v>42.2443695853812</v>
      </c>
      <c r="BP89" s="3">
        <v>42.1914128737744</v>
      </c>
      <c r="BQ89" s="3">
        <v>45.5047747692429</v>
      </c>
      <c r="BR89" s="3">
        <v>48.0405635983913</v>
      </c>
      <c r="BS89" s="3">
        <v>49.9903413993094</v>
      </c>
      <c r="BT89" s="3">
        <v>50.7979245074697</v>
      </c>
      <c r="BU89" s="3">
        <v>51.4075099490863</v>
      </c>
      <c r="BV89" s="3">
        <v>53.3624447105271</v>
      </c>
      <c r="BW89" s="3">
        <v>57.1798807219268</v>
      </c>
      <c r="BX89" s="3">
        <v>39.3617933721698</v>
      </c>
      <c r="BY89" s="3">
        <v>37.4923787405991</v>
      </c>
      <c r="BZ89" s="3">
        <v>48.1704936789458</v>
      </c>
      <c r="CA89" s="3">
        <v>53.0773791093848</v>
      </c>
      <c r="CB89" s="3">
        <v>58.5632131970111</v>
      </c>
      <c r="CC89" s="3">
        <v>68.7697204211564</v>
      </c>
      <c r="CD89" s="3">
        <v>69.2460097733906</v>
      </c>
      <c r="CE89" s="3">
        <v>71.8544685269835</v>
      </c>
      <c r="CF89" s="3">
        <v>70.2228033805502</v>
      </c>
      <c r="CG89" s="3">
        <v>68.6646813930513</v>
      </c>
      <c r="CH89" s="3">
        <v>69.0661348948608</v>
      </c>
      <c r="CI89" s="3">
        <v>76.2332357376683</v>
      </c>
      <c r="CJ89" s="3">
        <v>79.8491521538663</v>
      </c>
      <c r="CK89" s="3">
        <v>91.7025895097868</v>
      </c>
      <c r="CL89" s="3">
        <v>93.3037753032854</v>
      </c>
      <c r="CM89" s="3">
        <v>87.516343081093</v>
      </c>
      <c r="CN89" s="3">
        <v>87.3290205579354</v>
      </c>
      <c r="CO89" s="3">
        <v>92.9060006806143</v>
      </c>
      <c r="CP89" s="3">
        <v>87.0509795642411</v>
      </c>
      <c r="CQ89" s="3">
        <v>83.6884049859431</v>
      </c>
      <c r="CR89" s="3">
        <v>93.5931414898737</v>
      </c>
      <c r="CS89" s="3">
        <v>102.2088746903</v>
      </c>
      <c r="CT89" s="3">
        <v>92.1013333860418</v>
      </c>
      <c r="CU89" s="3">
        <v>82.5547227823108</v>
      </c>
      <c r="CV89" s="3">
        <v>79.6158856322493</v>
      </c>
      <c r="CW89" s="3">
        <v>70.9656906812975</v>
      </c>
      <c r="CX89" s="3">
        <v>67.8625434988612</v>
      </c>
      <c r="CY89" s="3">
        <v>67.0394886378485</v>
      </c>
      <c r="CZ89" s="3">
        <v>72.2256056575999</v>
      </c>
      <c r="DA89" s="3">
        <v>74.1043904373786</v>
      </c>
      <c r="DB89" s="3">
        <v>69.2506290743586</v>
      </c>
      <c r="DC89" s="3">
        <v>70.6175599164607</v>
      </c>
      <c r="DD89" s="3">
        <v>78.8469090518149</v>
      </c>
      <c r="DE89" s="3">
        <v>85.9802693011898</v>
      </c>
      <c r="DF89" s="3">
        <v>92.7437403661602</v>
      </c>
      <c r="DG89" s="3">
        <v>94.897899051458</v>
      </c>
      <c r="DH89" s="3">
        <v>93.6178552436039</v>
      </c>
      <c r="DI89" s="3">
        <v>100.371078743946</v>
      </c>
      <c r="DJ89" s="3">
        <v>107.347414794691</v>
      </c>
      <c r="DK89" s="3">
        <v>114.940445944375</v>
      </c>
      <c r="DL89" s="3">
        <v>123.4038054223</v>
      </c>
      <c r="DM89" s="3">
        <v>120.230363930019</v>
      </c>
      <c r="DN89" s="3">
        <v>111.891923288346</v>
      </c>
      <c r="DO89" s="3">
        <v>102.458454310053</v>
      </c>
      <c r="DP89" s="3">
        <v>122.22477339594</v>
      </c>
      <c r="DQ89" s="3">
        <v>142.460504381823</v>
      </c>
      <c r="DR89" s="3">
        <v>147.471548191561</v>
      </c>
      <c r="DS89" s="3">
        <v>144.084245417502</v>
      </c>
      <c r="DT89" s="3">
        <v>154.663609218413</v>
      </c>
      <c r="DU89" s="3">
        <v>149.472050231085</v>
      </c>
      <c r="DV89" s="3">
        <v>147.352999579552</v>
      </c>
      <c r="DW89" s="3">
        <v>141.837148433696</v>
      </c>
      <c r="DX89" s="3">
        <v>157.738696300008</v>
      </c>
      <c r="DY89" s="3">
        <v>179.353288817485</v>
      </c>
      <c r="DZ89" s="3">
        <v>189.558375794109</v>
      </c>
      <c r="EA89" s="3">
        <v>183.264240630005</v>
      </c>
      <c r="EB89" s="3">
        <v>165.921880384767</v>
      </c>
      <c r="EC89" s="3">
        <v>149.953094482422</v>
      </c>
      <c r="ED89" s="3">
        <v>142.866388108995</v>
      </c>
    </row>
    <row r="90">
      <c r="A90" s="3" t="s">
        <v>89</v>
      </c>
      <c r="B90" s="3">
        <v>31.3351470582884</v>
      </c>
      <c r="C90" s="3">
        <v>30.8068189135617</v>
      </c>
      <c r="D90" s="3">
        <v>30.8090116345518</v>
      </c>
      <c r="E90" s="3">
        <v>30.3199796918599</v>
      </c>
      <c r="F90" s="3">
        <v>30.8918288144232</v>
      </c>
      <c r="G90" s="3">
        <v>32.6451034589261</v>
      </c>
      <c r="H90" s="3">
        <v>31.5022922138912</v>
      </c>
      <c r="I90" s="3">
        <v>30.9661922738267</v>
      </c>
      <c r="J90" s="3">
        <v>31.6244265607756</v>
      </c>
      <c r="K90" s="3">
        <v>30.9461683994627</v>
      </c>
      <c r="L90" s="3">
        <v>33.7119032080564</v>
      </c>
      <c r="M90" s="3">
        <v>34.8696173813575</v>
      </c>
      <c r="N90" s="3">
        <v>34.5940209033894</v>
      </c>
      <c r="O90" s="3">
        <v>35.3636798612956</v>
      </c>
      <c r="P90" s="3">
        <v>35.2977819065678</v>
      </c>
      <c r="Q90" s="3">
        <v>34.7916535665749</v>
      </c>
      <c r="R90" s="3">
        <v>35.1968168005865</v>
      </c>
      <c r="S90" s="3">
        <v>35.2692469508402</v>
      </c>
      <c r="T90" s="3">
        <v>36.2909777655307</v>
      </c>
      <c r="U90" s="3">
        <v>36.9052469977823</v>
      </c>
      <c r="V90" s="3">
        <v>35.519245659988</v>
      </c>
      <c r="W90" s="3">
        <v>36.9827605043335</v>
      </c>
      <c r="X90" s="3">
        <v>39.534961552133</v>
      </c>
      <c r="Y90" s="3">
        <v>38.8545426249529</v>
      </c>
      <c r="Z90" s="3">
        <v>35.9927140503889</v>
      </c>
      <c r="AA90" s="3">
        <v>35.6359434211368</v>
      </c>
      <c r="AB90" s="3">
        <v>38.1910365186681</v>
      </c>
      <c r="AC90" s="3">
        <v>39.2351690340869</v>
      </c>
      <c r="AD90" s="3">
        <v>40.5851189234344</v>
      </c>
      <c r="AE90" s="3">
        <v>41.0210509322361</v>
      </c>
      <c r="AF90" s="3">
        <v>67.55536745048</v>
      </c>
      <c r="AG90" s="3">
        <v>69.0763320805455</v>
      </c>
      <c r="AH90" s="3">
        <v>66.3992056302166</v>
      </c>
      <c r="AI90" s="3">
        <v>66.4281369554859</v>
      </c>
      <c r="AJ90" s="3">
        <v>67.3408437110081</v>
      </c>
      <c r="AK90" s="3">
        <v>66.7242338373567</v>
      </c>
      <c r="AL90" s="3">
        <v>68.866104042372</v>
      </c>
      <c r="AM90" s="3">
        <v>71.9119568776642</v>
      </c>
      <c r="AN90" s="3">
        <v>73.8711593170337</v>
      </c>
      <c r="AO90" s="3">
        <v>72.6402750837334</v>
      </c>
      <c r="AP90" s="3">
        <v>71.2921002465728</v>
      </c>
      <c r="AQ90" s="3">
        <v>72.8912436918022</v>
      </c>
      <c r="AR90" s="3">
        <v>71.4235025410619</v>
      </c>
      <c r="AS90" s="3">
        <v>69.6010488591089</v>
      </c>
      <c r="AT90" s="3">
        <v>73.7760027022742</v>
      </c>
      <c r="AU90" s="3">
        <v>75.923473650224</v>
      </c>
      <c r="AV90" s="3">
        <v>80.0991447905957</v>
      </c>
      <c r="AW90" s="3">
        <v>80.32230447104</v>
      </c>
      <c r="AX90" s="3">
        <v>84.9771813877312</v>
      </c>
      <c r="AY90" s="3">
        <v>83.7401275616062</v>
      </c>
      <c r="AZ90" s="3">
        <v>85.6144334020185</v>
      </c>
      <c r="BA90" s="3">
        <v>85.9635586797689</v>
      </c>
      <c r="BB90" s="3">
        <v>86.7827905795311</v>
      </c>
      <c r="BC90" s="3">
        <v>86.8905165452787</v>
      </c>
      <c r="BD90" s="3">
        <v>86.9274104437956</v>
      </c>
      <c r="BE90" s="3">
        <v>87.4298248177489</v>
      </c>
      <c r="BF90" s="3">
        <v>91.8564732549313</v>
      </c>
      <c r="BG90" s="3">
        <v>88.7269056530225</v>
      </c>
      <c r="BH90" s="3">
        <v>88.8694143509741</v>
      </c>
      <c r="BI90" s="3">
        <v>87.8694584797543</v>
      </c>
      <c r="BJ90" s="3">
        <v>90.4732373878861</v>
      </c>
      <c r="BK90" s="3">
        <v>98.1899120241437</v>
      </c>
      <c r="BL90" s="3">
        <v>110.84552333845</v>
      </c>
      <c r="BM90" s="3">
        <v>112.864469272341</v>
      </c>
      <c r="BN90" s="3">
        <v>113.799589727649</v>
      </c>
      <c r="BO90" s="3">
        <v>120.58297440038</v>
      </c>
      <c r="BP90" s="3">
        <v>123.613020937504</v>
      </c>
      <c r="BQ90" s="3">
        <v>120.701041779921</v>
      </c>
      <c r="BR90" s="3">
        <v>123.435991570288</v>
      </c>
      <c r="BS90" s="3">
        <v>119.961961635876</v>
      </c>
      <c r="BT90" s="3">
        <v>121.160530956405</v>
      </c>
      <c r="BU90" s="3">
        <v>130.35522248879</v>
      </c>
      <c r="BV90" s="3">
        <v>139.37982535322</v>
      </c>
      <c r="BW90" s="3">
        <v>138.991881011371</v>
      </c>
      <c r="BX90" s="3">
        <v>119.144127425414</v>
      </c>
      <c r="BY90" s="3">
        <v>131.964316511407</v>
      </c>
      <c r="BZ90" s="3">
        <v>140.407190311974</v>
      </c>
      <c r="CA90" s="3">
        <v>149.469782906019</v>
      </c>
      <c r="CB90" s="3">
        <v>165.82935856717</v>
      </c>
      <c r="CC90" s="3">
        <v>179.231639933664</v>
      </c>
      <c r="CD90" s="3">
        <v>179.298884514255</v>
      </c>
      <c r="CE90" s="3">
        <v>196.900611767943</v>
      </c>
      <c r="CF90" s="3">
        <v>200.667274479192</v>
      </c>
      <c r="CG90" s="3">
        <v>194.940288314227</v>
      </c>
      <c r="CH90" s="3">
        <v>205.255622054841</v>
      </c>
      <c r="CI90" s="3">
        <v>205.27675652606</v>
      </c>
      <c r="CJ90" s="3">
        <v>191.48946839187</v>
      </c>
      <c r="CK90" s="3">
        <v>211.470075841932</v>
      </c>
      <c r="CL90" s="3">
        <v>222.147097323258</v>
      </c>
      <c r="CM90" s="3">
        <v>221.464403050465</v>
      </c>
      <c r="CN90" s="3">
        <v>247.199994288035</v>
      </c>
      <c r="CO90" s="3">
        <v>274.626121741489</v>
      </c>
      <c r="CP90" s="3">
        <v>282.730706097459</v>
      </c>
      <c r="CQ90" s="3">
        <v>266.226391170372</v>
      </c>
      <c r="CR90" s="3">
        <v>270.719995698504</v>
      </c>
      <c r="CS90" s="3">
        <v>278.538209910707</v>
      </c>
      <c r="CT90" s="3">
        <v>255.585163119333</v>
      </c>
      <c r="CU90" s="3">
        <v>243.098165881723</v>
      </c>
      <c r="CV90" s="3">
        <v>244.101160900964</v>
      </c>
      <c r="CW90" s="3">
        <v>243.115035917195</v>
      </c>
      <c r="CX90" s="3">
        <v>218.393503283738</v>
      </c>
      <c r="CY90" s="3">
        <v>222.645855191893</v>
      </c>
      <c r="CZ90" s="3">
        <v>231.739006649044</v>
      </c>
      <c r="DA90" s="3">
        <v>252.98389398608</v>
      </c>
      <c r="DB90" s="3">
        <v>240.386299295677</v>
      </c>
      <c r="DC90" s="3">
        <v>227.026028605551</v>
      </c>
      <c r="DD90" s="3">
        <v>227.642440819724</v>
      </c>
      <c r="DE90" s="3">
        <v>234.002706265415</v>
      </c>
      <c r="DF90" s="3">
        <v>234.486021982965</v>
      </c>
      <c r="DG90" s="3">
        <v>226.422668222167</v>
      </c>
      <c r="DH90" s="3">
        <v>216.774622810206</v>
      </c>
      <c r="DI90" s="3">
        <v>217.884713442838</v>
      </c>
      <c r="DJ90" s="3">
        <v>204.97994480637</v>
      </c>
      <c r="DK90" s="3">
        <v>208.133134749626</v>
      </c>
      <c r="DL90" s="3">
        <v>215.26096425046</v>
      </c>
      <c r="DM90" s="3">
        <v>225.656891462486</v>
      </c>
      <c r="DN90" s="3">
        <v>222.696653535947</v>
      </c>
      <c r="DO90" s="3">
        <v>205.593815209082</v>
      </c>
      <c r="DP90" s="3">
        <v>205.549963071655</v>
      </c>
      <c r="DQ90" s="3">
        <v>224.658740002464</v>
      </c>
      <c r="DR90" s="3">
        <v>230.4669182874</v>
      </c>
      <c r="DS90" s="3">
        <v>247.299608598671</v>
      </c>
      <c r="DT90" s="3">
        <v>251.581748603331</v>
      </c>
      <c r="DU90" s="3">
        <v>243.278492454768</v>
      </c>
      <c r="DV90" s="3">
        <v>255.547140428192</v>
      </c>
      <c r="DW90" s="3">
        <v>257.202850041462</v>
      </c>
      <c r="DX90" s="3">
        <v>252.401799328193</v>
      </c>
      <c r="DY90" s="3">
        <v>269.252004279731</v>
      </c>
      <c r="DZ90" s="3">
        <v>271.518369040106</v>
      </c>
      <c r="EA90" s="3">
        <v>263.341560579504</v>
      </c>
      <c r="EB90" s="3">
        <v>239.776754591933</v>
      </c>
      <c r="EC90" s="3">
        <v>232.308777807673</v>
      </c>
      <c r="ED90" s="3">
        <v>239.700277964274</v>
      </c>
    </row>
    <row r="91">
      <c r="A91" s="3" t="s">
        <v>90</v>
      </c>
      <c r="B91" s="3">
        <v>67.5457164142867</v>
      </c>
      <c r="C91" s="3">
        <v>70.4826103382849</v>
      </c>
      <c r="D91" s="3">
        <v>73.4766332539955</v>
      </c>
      <c r="E91" s="3">
        <v>72.1978549268988</v>
      </c>
      <c r="F91" s="3">
        <v>74.2584476775537</v>
      </c>
      <c r="G91" s="3">
        <v>76.3025935049264</v>
      </c>
      <c r="H91" s="3">
        <v>78.5299226390601</v>
      </c>
      <c r="I91" s="3">
        <v>80.4887183480873</v>
      </c>
      <c r="J91" s="3">
        <v>81.6272374667704</v>
      </c>
      <c r="K91" s="3">
        <v>79.0809704248643</v>
      </c>
      <c r="L91" s="3">
        <v>82.3411546697193</v>
      </c>
      <c r="M91" s="3">
        <v>85.3324056839272</v>
      </c>
      <c r="N91" s="3">
        <v>86.4959827082766</v>
      </c>
      <c r="O91" s="3">
        <v>94.0840947833002</v>
      </c>
      <c r="P91" s="3">
        <v>97.5508206509712</v>
      </c>
      <c r="Q91" s="3">
        <v>99.039182328777</v>
      </c>
      <c r="R91" s="3">
        <v>101.452472243615</v>
      </c>
      <c r="S91" s="3">
        <v>102.872751866262</v>
      </c>
      <c r="T91" s="3">
        <v>109.243160761493</v>
      </c>
      <c r="U91" s="3">
        <v>98.4671799104608</v>
      </c>
      <c r="V91" s="3">
        <v>94.5400783245976</v>
      </c>
      <c r="W91" s="3">
        <v>100.356558539229</v>
      </c>
      <c r="X91" s="3">
        <v>107.732988508391</v>
      </c>
      <c r="Y91" s="3">
        <v>102.582930530683</v>
      </c>
      <c r="Z91" s="3">
        <v>90.8445819507992</v>
      </c>
      <c r="AA91" s="3">
        <v>87.4418707775605</v>
      </c>
      <c r="AB91" s="3">
        <v>91.4687627665189</v>
      </c>
      <c r="AC91" s="3">
        <v>93.6192936770023</v>
      </c>
      <c r="AD91" s="3">
        <v>94.6836879458452</v>
      </c>
      <c r="AE91" s="3">
        <v>91.2656450385593</v>
      </c>
      <c r="AF91" s="3">
        <v>92.2993173182734</v>
      </c>
      <c r="AG91" s="3">
        <v>90.1905193796577</v>
      </c>
      <c r="AH91" s="3">
        <v>87.2407831131532</v>
      </c>
      <c r="AI91" s="3">
        <v>86.7388011348775</v>
      </c>
      <c r="AJ91" s="3">
        <v>90.5798746058666</v>
      </c>
      <c r="AK91" s="3">
        <v>97.6150796371645</v>
      </c>
      <c r="AL91" s="3">
        <v>102.212717208702</v>
      </c>
      <c r="AM91" s="3">
        <v>104.02740405431</v>
      </c>
      <c r="AN91" s="3">
        <v>105.727305569319</v>
      </c>
      <c r="AO91" s="3">
        <v>107.7257614068</v>
      </c>
      <c r="AP91" s="3">
        <v>103.667328683003</v>
      </c>
      <c r="AQ91" s="3">
        <v>100.116630513527</v>
      </c>
      <c r="AR91" s="3">
        <v>101.058379754015</v>
      </c>
      <c r="AS91" s="3">
        <v>98.7029841796619</v>
      </c>
      <c r="AT91" s="3">
        <v>94.2786594280101</v>
      </c>
      <c r="AU91" s="3">
        <v>94.18715395594</v>
      </c>
      <c r="AV91" s="3">
        <v>97.5783804682721</v>
      </c>
      <c r="AW91" s="3">
        <v>103.736026956321</v>
      </c>
      <c r="AX91" s="3">
        <v>106.639236716322</v>
      </c>
      <c r="AY91" s="3">
        <v>101.482009234806</v>
      </c>
      <c r="AZ91" s="3">
        <v>98.3937626764638</v>
      </c>
      <c r="BA91" s="3">
        <v>96.5902797908017</v>
      </c>
      <c r="BB91" s="3">
        <v>97.8625525902561</v>
      </c>
      <c r="BC91" s="3">
        <v>100.235213146852</v>
      </c>
      <c r="BD91" s="3">
        <v>105.672707868173</v>
      </c>
      <c r="BE91" s="3">
        <v>109.410516952716</v>
      </c>
      <c r="BF91" s="3">
        <v>107.846960089455</v>
      </c>
      <c r="BG91" s="3">
        <v>111.708055113853</v>
      </c>
      <c r="BH91" s="3">
        <v>111.932441552469</v>
      </c>
      <c r="BI91" s="3">
        <v>107.235617683709</v>
      </c>
      <c r="BJ91" s="3">
        <v>108.162268655479</v>
      </c>
      <c r="BK91" s="3">
        <v>109.508113106828</v>
      </c>
      <c r="BL91" s="3">
        <v>109.641873977923</v>
      </c>
      <c r="BM91" s="3">
        <v>122.674394406809</v>
      </c>
      <c r="BN91" s="3">
        <v>130.468828370394</v>
      </c>
      <c r="BO91" s="3">
        <v>135.263500649473</v>
      </c>
      <c r="BP91" s="3">
        <v>140.183823127232</v>
      </c>
      <c r="BQ91" s="3">
        <v>134.10872775645</v>
      </c>
      <c r="BR91" s="3">
        <v>132.84047606097</v>
      </c>
      <c r="BS91" s="3">
        <v>127.940221332763</v>
      </c>
      <c r="BT91" s="3">
        <v>140.137079389303</v>
      </c>
      <c r="BU91" s="3">
        <v>144.811606635151</v>
      </c>
      <c r="BV91" s="3">
        <v>141.188427438372</v>
      </c>
      <c r="BW91" s="3">
        <v>135.366414352598</v>
      </c>
      <c r="BX91" s="3">
        <v>100.713996147065</v>
      </c>
      <c r="BY91" s="3">
        <v>101.349628875744</v>
      </c>
      <c r="BZ91" s="3">
        <v>109.537068479431</v>
      </c>
      <c r="CA91" s="3">
        <v>116.109712515302</v>
      </c>
      <c r="CB91" s="3">
        <v>115.284231076091</v>
      </c>
      <c r="CC91" s="3">
        <v>127.221208150217</v>
      </c>
      <c r="CD91" s="3">
        <v>127.915965573693</v>
      </c>
      <c r="CE91" s="3">
        <v>122.970862273619</v>
      </c>
      <c r="CF91" s="3">
        <v>137.024746225081</v>
      </c>
      <c r="CG91" s="3">
        <v>164.596407255447</v>
      </c>
      <c r="CH91" s="3">
        <v>172.006667636885</v>
      </c>
      <c r="CI91" s="3">
        <v>183.66553541099</v>
      </c>
      <c r="CJ91" s="3">
        <v>189.709869331114</v>
      </c>
      <c r="CK91" s="3">
        <v>183.857030902379</v>
      </c>
      <c r="CL91" s="3">
        <v>175.494995552139</v>
      </c>
      <c r="CM91" s="3">
        <v>174.052770963566</v>
      </c>
      <c r="CN91" s="3">
        <v>175.627271104962</v>
      </c>
      <c r="CO91" s="3">
        <v>175.028669993291</v>
      </c>
      <c r="CP91" s="3">
        <v>177.887444526523</v>
      </c>
      <c r="CQ91" s="3">
        <v>170.805643146115</v>
      </c>
      <c r="CR91" s="3">
        <v>159.576037348282</v>
      </c>
      <c r="CS91" s="3">
        <v>148.889084493567</v>
      </c>
      <c r="CT91" s="3">
        <v>146.99235999902</v>
      </c>
      <c r="CU91" s="3">
        <v>146.077514058348</v>
      </c>
      <c r="CV91" s="3">
        <v>136.782196192064</v>
      </c>
      <c r="CW91" s="3">
        <v>125.518882978093</v>
      </c>
      <c r="CX91" s="3">
        <v>106.250045873362</v>
      </c>
      <c r="CY91" s="3">
        <v>98.6416564980919</v>
      </c>
      <c r="CZ91" s="3">
        <v>97.0656366715242</v>
      </c>
      <c r="DA91" s="3">
        <v>113.261890272943</v>
      </c>
      <c r="DB91" s="3">
        <v>105.659482858507</v>
      </c>
      <c r="DC91" s="3">
        <v>98.2392463266583</v>
      </c>
      <c r="DD91" s="3">
        <v>95.6545081719148</v>
      </c>
      <c r="DE91" s="3">
        <v>89.8643719456165</v>
      </c>
      <c r="DF91" s="3">
        <v>98.789341197173</v>
      </c>
      <c r="DG91" s="3">
        <v>105.471256557006</v>
      </c>
      <c r="DH91" s="3">
        <v>95.1725338070394</v>
      </c>
      <c r="DI91" s="3">
        <v>98.3528792131256</v>
      </c>
      <c r="DJ91" s="3">
        <v>93.4247294626471</v>
      </c>
      <c r="DK91" s="3">
        <v>89.5271089261543</v>
      </c>
      <c r="DL91" s="3">
        <v>86.6856161646163</v>
      </c>
      <c r="DM91" s="3">
        <v>85.3647826843311</v>
      </c>
      <c r="DN91" s="3">
        <v>81.094192062762</v>
      </c>
      <c r="DO91" s="3">
        <v>81.5868771844307</v>
      </c>
      <c r="DP91" s="3">
        <v>89.186552538563</v>
      </c>
      <c r="DQ91" s="3">
        <v>91.0069376441174</v>
      </c>
      <c r="DR91" s="3">
        <v>91.6886054069483</v>
      </c>
      <c r="DS91" s="3">
        <v>105.439689443816</v>
      </c>
      <c r="DT91" s="3">
        <v>113.31703150231</v>
      </c>
      <c r="DU91" s="3">
        <v>114.320728030635</v>
      </c>
      <c r="DV91" s="3">
        <v>104.357185484099</v>
      </c>
      <c r="DW91" s="3">
        <v>100.71361081508</v>
      </c>
      <c r="DX91" s="3">
        <v>94.8399827944797</v>
      </c>
      <c r="DY91" s="3">
        <v>88.6478766696432</v>
      </c>
      <c r="DZ91" s="3">
        <v>91.2155672892558</v>
      </c>
      <c r="EA91" s="3">
        <v>94.6029818390144</v>
      </c>
      <c r="EB91" s="3">
        <v>106.646194753358</v>
      </c>
      <c r="EC91" s="3">
        <v>113.383315510717</v>
      </c>
      <c r="ED91" s="3">
        <v>110.083194944594</v>
      </c>
    </row>
    <row r="92">
      <c r="A92" s="3" t="s">
        <v>91</v>
      </c>
      <c r="B92" s="3">
        <v>54.1335712614514</v>
      </c>
      <c r="C92" s="3">
        <v>51.8852633426064</v>
      </c>
      <c r="D92" s="3">
        <v>53.5366665976388</v>
      </c>
      <c r="E92" s="3">
        <v>51.4916667029971</v>
      </c>
      <c r="F92" s="3">
        <v>52.2661903018043</v>
      </c>
      <c r="G92" s="3">
        <v>54.0830952780587</v>
      </c>
      <c r="H92" s="3">
        <v>54.9656818563288</v>
      </c>
      <c r="I92" s="3">
        <v>54.7152381170364</v>
      </c>
      <c r="J92" s="3">
        <v>55.779047648112</v>
      </c>
      <c r="K92" s="3">
        <v>57.1647827314294</v>
      </c>
      <c r="L92" s="3">
        <v>63.2857896905196</v>
      </c>
      <c r="M92" s="3">
        <v>68.7940902709961</v>
      </c>
      <c r="N92" s="3">
        <v>69.4434999465942</v>
      </c>
      <c r="O92" s="3">
        <v>76.3297368099815</v>
      </c>
      <c r="P92" s="3">
        <v>81.2268179113215</v>
      </c>
      <c r="Q92" s="3">
        <v>80.8507147289458</v>
      </c>
      <c r="R92" s="3">
        <v>77.4142505645752</v>
      </c>
      <c r="S92" s="3">
        <v>78.899773164229</v>
      </c>
      <c r="T92" s="3">
        <v>79.8540911241011</v>
      </c>
      <c r="U92" s="3">
        <v>77.3728574117025</v>
      </c>
      <c r="V92" s="3">
        <v>67.8907140096029</v>
      </c>
      <c r="W92" s="3">
        <v>64.1459093960849</v>
      </c>
      <c r="X92" s="3">
        <v>68.1147501945496</v>
      </c>
      <c r="Y92" s="3">
        <v>77.2374995838512</v>
      </c>
      <c r="Z92" s="3">
        <v>77.7071053354364</v>
      </c>
      <c r="AA92" s="3">
        <v>79.0760004043579</v>
      </c>
      <c r="AB92" s="3">
        <v>79.6720447540283</v>
      </c>
      <c r="AC92" s="3">
        <v>81.1409528823126</v>
      </c>
      <c r="AD92" s="3">
        <v>80.386904943557</v>
      </c>
      <c r="AE92" s="3">
        <v>91.6750001040372</v>
      </c>
      <c r="AF92" s="3">
        <v>95.247250175476</v>
      </c>
      <c r="AG92" s="3">
        <v>93.8593479654063</v>
      </c>
      <c r="AH92" s="3">
        <v>80.9249997820173</v>
      </c>
      <c r="AI92" s="3">
        <v>76.7061902000791</v>
      </c>
      <c r="AJ92" s="3">
        <v>80.6697622026716</v>
      </c>
      <c r="AK92" s="3">
        <v>84.1695229666574</v>
      </c>
      <c r="AL92" s="3">
        <v>77.0182495117188</v>
      </c>
      <c r="AM92" s="3">
        <v>77.9994737725509</v>
      </c>
      <c r="AN92" s="3">
        <v>75.8417393228282</v>
      </c>
      <c r="AO92" s="3">
        <v>78.6589475932874</v>
      </c>
      <c r="AP92" s="3">
        <v>80.3911358226429</v>
      </c>
      <c r="AQ92" s="3">
        <v>72.9063635739413</v>
      </c>
      <c r="AR92" s="3">
        <v>69.4997499465942</v>
      </c>
      <c r="AS92" s="3">
        <v>75.6441302092179</v>
      </c>
      <c r="AT92" s="3">
        <v>83.6720003128052</v>
      </c>
      <c r="AU92" s="3">
        <v>90.5631819638339</v>
      </c>
      <c r="AV92" s="3">
        <v>95.8947617667062</v>
      </c>
      <c r="AW92" s="3">
        <v>107.221999549866</v>
      </c>
      <c r="AX92" s="3">
        <v>112.534999302455</v>
      </c>
      <c r="AY92" s="3">
        <v>106.570526123047</v>
      </c>
      <c r="AZ92" s="3">
        <v>95.5747617085775</v>
      </c>
      <c r="BA92" s="3">
        <v>97.7242853073847</v>
      </c>
      <c r="BB92" s="3">
        <v>93.8902274045077</v>
      </c>
      <c r="BC92" s="3">
        <v>85.081904456729</v>
      </c>
      <c r="BD92" s="3">
        <v>86.63166645595</v>
      </c>
      <c r="BE92" s="3">
        <v>92.1769565084706</v>
      </c>
      <c r="BF92" s="3">
        <v>83.844210775275</v>
      </c>
      <c r="BG92" s="3">
        <v>82.9634787518045</v>
      </c>
      <c r="BH92" s="3">
        <v>84.9952376229422</v>
      </c>
      <c r="BI92" s="3">
        <v>85.6618419446443</v>
      </c>
      <c r="BJ92" s="3">
        <v>95.3161909920828</v>
      </c>
      <c r="BK92" s="3">
        <v>97.8407897949219</v>
      </c>
      <c r="BL92" s="3">
        <v>101.08238074893</v>
      </c>
      <c r="BM92" s="3">
        <v>106.631904420399</v>
      </c>
      <c r="BN92" s="3">
        <v>102.120226773349</v>
      </c>
      <c r="BO92" s="3">
        <v>107.056500434875</v>
      </c>
      <c r="BP92" s="3">
        <v>108.732727397572</v>
      </c>
      <c r="BQ92" s="3">
        <v>95.1152267456055</v>
      </c>
      <c r="BR92" s="3">
        <v>110.597500228882</v>
      </c>
      <c r="BS92" s="3">
        <v>114.65304366402</v>
      </c>
      <c r="BT92" s="3">
        <v>107.477500152588</v>
      </c>
      <c r="BU92" s="3">
        <v>92.1519050598145</v>
      </c>
      <c r="BV92" s="3">
        <v>90.0199997311547</v>
      </c>
      <c r="BW92" s="3">
        <v>88.9257894817152</v>
      </c>
      <c r="BX92" s="3">
        <v>77.2238637750799</v>
      </c>
      <c r="BY92" s="3">
        <v>77.2800000508626</v>
      </c>
      <c r="BZ92" s="3">
        <v>80.4997505187988</v>
      </c>
      <c r="CA92" s="3">
        <v>91.957500631159</v>
      </c>
      <c r="CB92" s="3">
        <v>94.198863809759</v>
      </c>
      <c r="CC92" s="3">
        <v>98.194285256522</v>
      </c>
      <c r="CD92" s="3">
        <v>90.0142856779553</v>
      </c>
      <c r="CE92" s="3">
        <v>93.2013636502353</v>
      </c>
      <c r="CF92" s="3">
        <v>97.7507497787476</v>
      </c>
      <c r="CG92" s="3">
        <v>110.121591221202</v>
      </c>
      <c r="CH92" s="3">
        <v>108.596315685071</v>
      </c>
      <c r="CI92" s="3">
        <v>105.487104917827</v>
      </c>
      <c r="CJ92" s="3">
        <v>107.811086737591</v>
      </c>
      <c r="CK92" s="3">
        <v>116.32571429298</v>
      </c>
      <c r="CL92" s="3">
        <v>110.470000076294</v>
      </c>
      <c r="CM92" s="3">
        <v>100.120909083973</v>
      </c>
      <c r="CN92" s="3">
        <v>99.0983330862863</v>
      </c>
      <c r="CO92" s="3">
        <v>99.4415907426314</v>
      </c>
      <c r="CP92" s="3">
        <v>89.8071430751256</v>
      </c>
      <c r="CQ92" s="3">
        <v>100.529285067604</v>
      </c>
      <c r="CR92" s="3">
        <v>124.173571813674</v>
      </c>
      <c r="CS92" s="3">
        <v>138.100455197421</v>
      </c>
      <c r="CT92" s="3">
        <v>133.805501174927</v>
      </c>
      <c r="CU92" s="3">
        <v>136.913683841103</v>
      </c>
      <c r="CV92" s="3">
        <v>151.145435167396</v>
      </c>
      <c r="CW92" s="3">
        <v>165.830249786377</v>
      </c>
      <c r="CX92" s="3">
        <v>153.240238189697</v>
      </c>
      <c r="CY92" s="3">
        <v>156.748571123396</v>
      </c>
      <c r="CZ92" s="3">
        <v>165.95625</v>
      </c>
      <c r="DA92" s="3">
        <v>160.879780976669</v>
      </c>
      <c r="DB92" s="3">
        <v>139.79904683431</v>
      </c>
      <c r="DC92" s="3">
        <v>144.362618582589</v>
      </c>
      <c r="DD92" s="3">
        <v>158.129285176595</v>
      </c>
      <c r="DE92" s="3">
        <v>143.902856735956</v>
      </c>
      <c r="DF92" s="3">
        <v>146.363999176025</v>
      </c>
      <c r="DG92" s="3">
        <v>147.900789361251</v>
      </c>
      <c r="DH92" s="3">
        <v>141.340434198794</v>
      </c>
      <c r="DI92" s="3">
        <v>150.278421502364</v>
      </c>
      <c r="DJ92" s="3">
        <v>153.080226898193</v>
      </c>
      <c r="DK92" s="3">
        <v>137.655000959124</v>
      </c>
      <c r="DL92" s="3">
        <v>148.898749160767</v>
      </c>
      <c r="DM92" s="3">
        <v>140.984999946926</v>
      </c>
      <c r="DN92" s="3">
        <v>111.771499252319</v>
      </c>
      <c r="DO92" s="3">
        <v>108.449772574685</v>
      </c>
      <c r="DP92" s="3">
        <v>115.700952620733</v>
      </c>
      <c r="DQ92" s="3">
        <v>131.694749832153</v>
      </c>
      <c r="DR92" s="3">
        <v>134.778569539388</v>
      </c>
      <c r="DS92" s="3">
        <v>142.022499084473</v>
      </c>
      <c r="DT92" s="3">
        <v>136.246249961853</v>
      </c>
      <c r="DU92" s="3">
        <v>126.222500020807</v>
      </c>
      <c r="DV92" s="3">
        <v>117.884090596979</v>
      </c>
      <c r="DW92" s="3">
        <v>109.597368340743</v>
      </c>
      <c r="DX92" s="3">
        <v>105.482727050781</v>
      </c>
      <c r="DY92" s="3">
        <v>96.0693182511763</v>
      </c>
      <c r="DZ92" s="3">
        <v>70.872500038147</v>
      </c>
      <c r="EA92" s="3">
        <v>67.8852175007696</v>
      </c>
      <c r="EB92" s="3">
        <v>65.5410000801086</v>
      </c>
      <c r="EC92" s="3">
        <v>72.492380959647</v>
      </c>
      <c r="ED92" s="3">
        <v>73.1533332400852</v>
      </c>
    </row>
    <row r="93">
      <c r="A93" s="3" t="s">
        <v>92</v>
      </c>
      <c r="B93" s="3">
        <v>51.1734154519096</v>
      </c>
      <c r="C93" s="3">
        <v>47.456345698552</v>
      </c>
      <c r="D93" s="3">
        <v>53.6439834579248</v>
      </c>
      <c r="E93" s="3">
        <v>55.7914238093233</v>
      </c>
      <c r="F93" s="3">
        <v>57.1876885606072</v>
      </c>
      <c r="G93" s="3">
        <v>59.2293499049581</v>
      </c>
      <c r="H93" s="3">
        <v>59.2189086308486</v>
      </c>
      <c r="I93" s="3">
        <v>58.2091968155726</v>
      </c>
      <c r="J93" s="3">
        <v>56.8927532603798</v>
      </c>
      <c r="K93" s="3">
        <v>51.4840057152415</v>
      </c>
      <c r="L93" s="3">
        <v>54.1629744179502</v>
      </c>
      <c r="M93" s="3">
        <v>49.0205327211177</v>
      </c>
      <c r="N93" s="3">
        <v>47.0083047876326</v>
      </c>
      <c r="O93" s="3">
        <v>49.1825318086351</v>
      </c>
      <c r="P93" s="3">
        <v>47.8205498872336</v>
      </c>
      <c r="Q93" s="3">
        <v>48.8201296257098</v>
      </c>
      <c r="R93" s="3">
        <v>51.3718744185827</v>
      </c>
      <c r="S93" s="3">
        <v>49.5013755841747</v>
      </c>
      <c r="T93" s="3">
        <v>45.0351656892262</v>
      </c>
      <c r="U93" s="3">
        <v>42.3104831166299</v>
      </c>
      <c r="V93" s="3">
        <v>40.7066078154636</v>
      </c>
      <c r="W93" s="3">
        <v>41.890792783778</v>
      </c>
      <c r="X93" s="3">
        <v>44.2498091527027</v>
      </c>
      <c r="Y93" s="3">
        <v>42.9397842988209</v>
      </c>
      <c r="Z93" s="3">
        <v>38.6451403644144</v>
      </c>
      <c r="AA93" s="3">
        <v>40.9913386895311</v>
      </c>
      <c r="AB93" s="3">
        <v>44.0705770548366</v>
      </c>
      <c r="AC93" s="3">
        <v>45.294902543974</v>
      </c>
      <c r="AD93" s="3">
        <v>45.3001399543157</v>
      </c>
      <c r="AE93" s="3">
        <v>48.2834160167606</v>
      </c>
      <c r="AF93" s="3">
        <v>49.6487893431522</v>
      </c>
      <c r="AG93" s="3">
        <v>51.0553614112967</v>
      </c>
      <c r="AH93" s="3">
        <v>49.3653736891032</v>
      </c>
      <c r="AI93" s="3">
        <v>48.4872755642438</v>
      </c>
      <c r="AJ93" s="3">
        <v>49.0088792247189</v>
      </c>
      <c r="AK93" s="3">
        <v>53.4551012701831</v>
      </c>
      <c r="AL93" s="3">
        <v>55.3894044340002</v>
      </c>
      <c r="AM93" s="3">
        <v>56.0011473112737</v>
      </c>
      <c r="AN93" s="3">
        <v>56.0304222646282</v>
      </c>
      <c r="AO93" s="3">
        <v>57.0474045429746</v>
      </c>
      <c r="AP93" s="3">
        <v>57.2643902595558</v>
      </c>
      <c r="AQ93" s="3">
        <v>58.0316845035304</v>
      </c>
      <c r="AR93" s="3">
        <v>59.6170087019127</v>
      </c>
      <c r="AS93" s="3">
        <v>60.7435796855003</v>
      </c>
      <c r="AT93" s="3">
        <v>64.1998709168373</v>
      </c>
      <c r="AU93" s="3">
        <v>67.5449927900772</v>
      </c>
      <c r="AV93" s="3">
        <v>68.0927201915814</v>
      </c>
      <c r="AW93" s="3">
        <v>71.0551644576201</v>
      </c>
      <c r="AX93" s="3">
        <v>74.9893563722549</v>
      </c>
      <c r="AY93" s="3">
        <v>72.7024895912837</v>
      </c>
      <c r="AZ93" s="3">
        <v>72.2963681591107</v>
      </c>
      <c r="BA93" s="3">
        <v>68.7000183119531</v>
      </c>
      <c r="BB93" s="3">
        <v>69.0865528858776</v>
      </c>
      <c r="BC93" s="3">
        <v>68.6010801366006</v>
      </c>
      <c r="BD93" s="3">
        <v>69.010342923402</v>
      </c>
      <c r="BE93" s="3">
        <v>75.2941137062657</v>
      </c>
      <c r="BF93" s="3">
        <v>79.7088165535726</v>
      </c>
      <c r="BG93" s="3">
        <v>76.2986450143916</v>
      </c>
      <c r="BH93" s="3">
        <v>77.3287787394273</v>
      </c>
      <c r="BI93" s="3">
        <v>68.8278934152274</v>
      </c>
      <c r="BJ93" s="3">
        <v>71.404987141608</v>
      </c>
      <c r="BK93" s="3">
        <v>81.8919425586884</v>
      </c>
      <c r="BL93" s="3">
        <v>83.8145696321626</v>
      </c>
      <c r="BM93" s="3">
        <v>88.6358725443937</v>
      </c>
      <c r="BN93" s="3">
        <v>86.8306470324921</v>
      </c>
      <c r="BO93" s="3">
        <v>88.9714576783074</v>
      </c>
      <c r="BP93" s="3">
        <v>91.3891770286083</v>
      </c>
      <c r="BQ93" s="3">
        <v>83.9848329524283</v>
      </c>
      <c r="BR93" s="3">
        <v>90.7392354250022</v>
      </c>
      <c r="BS93" s="3">
        <v>91.8869842501894</v>
      </c>
      <c r="BT93" s="3">
        <v>101.616742476545</v>
      </c>
      <c r="BU93" s="3">
        <v>105.670909376817</v>
      </c>
      <c r="BV93" s="3">
        <v>108.927598044169</v>
      </c>
      <c r="BW93" s="3">
        <v>107.920750003812</v>
      </c>
      <c r="BX93" s="3">
        <v>81.4578295151569</v>
      </c>
      <c r="BY93" s="3">
        <v>81.6467398438823</v>
      </c>
      <c r="BZ93" s="3">
        <v>85.1536526473241</v>
      </c>
      <c r="CA93" s="3">
        <v>92.781943468708</v>
      </c>
      <c r="CB93" s="3">
        <v>95.1572088833542</v>
      </c>
      <c r="CC93" s="3">
        <v>103.046113996877</v>
      </c>
      <c r="CD93" s="3">
        <v>104.476841100503</v>
      </c>
      <c r="CE93" s="3">
        <v>106.094036000326</v>
      </c>
      <c r="CF93" s="3">
        <v>114.615533825554</v>
      </c>
      <c r="CG93" s="3">
        <v>116.539469710791</v>
      </c>
      <c r="CH93" s="3">
        <v>118.862114080308</v>
      </c>
      <c r="CI93" s="3">
        <v>115.271495431228</v>
      </c>
      <c r="CJ93" s="3">
        <v>127.304348707281</v>
      </c>
      <c r="CK93" s="3">
        <v>136.15005812437</v>
      </c>
      <c r="CL93" s="3">
        <v>142.845599699312</v>
      </c>
      <c r="CM93" s="3">
        <v>142.956855572064</v>
      </c>
      <c r="CN93" s="3">
        <v>150.463648403908</v>
      </c>
      <c r="CO93" s="3">
        <v>164.216393484437</v>
      </c>
      <c r="CP93" s="3">
        <v>160.148189932367</v>
      </c>
      <c r="CQ93" s="3">
        <v>156.289128452369</v>
      </c>
      <c r="CR93" s="3">
        <v>166.021109340895</v>
      </c>
      <c r="CS93" s="3">
        <v>165.636644529098</v>
      </c>
      <c r="CT93" s="3">
        <v>169.794414869212</v>
      </c>
      <c r="CU93" s="3">
        <v>155.593763377901</v>
      </c>
      <c r="CV93" s="3">
        <v>149.756468209479</v>
      </c>
      <c r="CW93" s="3">
        <v>142.711297116528</v>
      </c>
      <c r="CX93" s="3">
        <v>127.790100571034</v>
      </c>
      <c r="CY93" s="3">
        <v>121.873794278019</v>
      </c>
      <c r="CZ93" s="3">
        <v>120.028943965492</v>
      </c>
      <c r="DA93" s="3">
        <v>129.794616514838</v>
      </c>
      <c r="DB93" s="3">
        <v>120.336512229131</v>
      </c>
      <c r="DC93" s="3">
        <v>119.725276190173</v>
      </c>
      <c r="DD93" s="3">
        <v>133.759265754435</v>
      </c>
      <c r="DE93" s="3">
        <v>133.876227109161</v>
      </c>
      <c r="DF93" s="3">
        <v>137.307948236786</v>
      </c>
      <c r="DG93" s="3">
        <v>149.84032006262</v>
      </c>
      <c r="DH93" s="3">
        <v>142.866664593037</v>
      </c>
      <c r="DI93" s="3">
        <v>143.180997834069</v>
      </c>
      <c r="DJ93" s="3">
        <v>137.451082530052</v>
      </c>
      <c r="DK93" s="3">
        <v>140.001271303505</v>
      </c>
      <c r="DL93" s="3">
        <v>145.325896751752</v>
      </c>
      <c r="DM93" s="3">
        <v>140.102791462602</v>
      </c>
      <c r="DN93" s="3">
        <v>140.567733333748</v>
      </c>
      <c r="DO93" s="3">
        <v>134.291774086112</v>
      </c>
      <c r="DP93" s="3">
        <v>133.741318734059</v>
      </c>
      <c r="DQ93" s="3">
        <v>147.220455037909</v>
      </c>
      <c r="DR93" s="3">
        <v>146.914653267234</v>
      </c>
      <c r="DS93" s="3">
        <v>159.442122151067</v>
      </c>
      <c r="DT93" s="3">
        <v>172.073891577502</v>
      </c>
      <c r="DU93" s="3">
        <v>172.742707116115</v>
      </c>
      <c r="DV93" s="3">
        <v>181.876553169827</v>
      </c>
      <c r="DW93" s="3">
        <v>179.204475808542</v>
      </c>
      <c r="DX93" s="3">
        <v>181.190558447909</v>
      </c>
      <c r="DY93" s="3">
        <v>178.321113636803</v>
      </c>
      <c r="DZ93" s="3">
        <v>185.380791199</v>
      </c>
      <c r="EA93" s="3">
        <v>189.856005601428</v>
      </c>
      <c r="EB93" s="3">
        <v>200.272071477016</v>
      </c>
      <c r="EC93" s="3">
        <v>196.385714576358</v>
      </c>
      <c r="ED93" s="3">
        <v>192.25111134847</v>
      </c>
    </row>
    <row r="94">
      <c r="A94" s="3" t="s">
        <v>93</v>
      </c>
      <c r="B94" s="3">
        <v>32.7692751523344</v>
      </c>
      <c r="C94" s="3">
        <v>31.4508641230937</v>
      </c>
      <c r="D94" s="3">
        <v>31.8925424173932</v>
      </c>
      <c r="E94" s="3">
        <v>32.2883112275627</v>
      </c>
      <c r="F94" s="3">
        <v>32.1114202562558</v>
      </c>
      <c r="G94" s="3">
        <v>31.8046110994552</v>
      </c>
      <c r="H94" s="3">
        <v>29.5391837493172</v>
      </c>
      <c r="I94" s="3">
        <v>30.9118423030606</v>
      </c>
      <c r="J94" s="3">
        <v>32.4400571372913</v>
      </c>
      <c r="K94" s="3">
        <v>33.0466055842376</v>
      </c>
      <c r="L94" s="3">
        <v>36.3999266105537</v>
      </c>
      <c r="M94" s="3">
        <v>38.4153993919338</v>
      </c>
      <c r="N94" s="3">
        <v>40.1252694924273</v>
      </c>
      <c r="O94" s="3">
        <v>41.3488284867912</v>
      </c>
      <c r="P94" s="3">
        <v>43.876350914893</v>
      </c>
      <c r="Q94" s="3">
        <v>44.8352860714064</v>
      </c>
      <c r="R94" s="3">
        <v>43.1257125193817</v>
      </c>
      <c r="S94" s="3">
        <v>45.8997061757226</v>
      </c>
      <c r="T94" s="3">
        <v>49.2199681420123</v>
      </c>
      <c r="U94" s="3">
        <v>48.2552237753832</v>
      </c>
      <c r="V94" s="3">
        <v>47.3074733471995</v>
      </c>
      <c r="W94" s="3">
        <v>44.7610939060948</v>
      </c>
      <c r="X94" s="3">
        <v>42.4020473326966</v>
      </c>
      <c r="Y94" s="3">
        <v>46.2409007530346</v>
      </c>
      <c r="Z94" s="3">
        <v>47.8484560233792</v>
      </c>
      <c r="AA94" s="3">
        <v>47.2091562364559</v>
      </c>
      <c r="AB94" s="3">
        <v>51.2710826642795</v>
      </c>
      <c r="AC94" s="3">
        <v>50.1622115598925</v>
      </c>
      <c r="AD94" s="3">
        <v>50.2620890656086</v>
      </c>
      <c r="AE94" s="3">
        <v>52.270240328456</v>
      </c>
      <c r="AF94" s="3">
        <v>48.7922850622089</v>
      </c>
      <c r="AG94" s="3">
        <v>48.6623886175414</v>
      </c>
      <c r="AH94" s="3">
        <v>48.745001087006</v>
      </c>
      <c r="AI94" s="3">
        <v>49.4054138675461</v>
      </c>
      <c r="AJ94" s="3">
        <v>55.5132375252677</v>
      </c>
      <c r="AK94" s="3">
        <v>60.2600117489529</v>
      </c>
      <c r="AL94" s="3">
        <v>58.2504800455111</v>
      </c>
      <c r="AM94" s="3">
        <v>59.6098661511317</v>
      </c>
      <c r="AN94" s="3">
        <v>61.3318881934797</v>
      </c>
      <c r="AO94" s="3">
        <v>67.3425413948175</v>
      </c>
      <c r="AP94" s="3">
        <v>70.200498035277</v>
      </c>
      <c r="AQ94" s="3">
        <v>73.0120154935288</v>
      </c>
      <c r="AR94" s="3">
        <v>71.6252170327399</v>
      </c>
      <c r="AS94" s="3">
        <v>67.6331268721302</v>
      </c>
      <c r="AT94" s="3">
        <v>65.8839609464022</v>
      </c>
      <c r="AU94" s="3">
        <v>66.0673887302153</v>
      </c>
      <c r="AV94" s="3">
        <v>67.0805194137992</v>
      </c>
      <c r="AW94" s="3">
        <v>74.0493317934916</v>
      </c>
      <c r="AX94" s="3">
        <v>80.3166184912807</v>
      </c>
      <c r="AY94" s="3">
        <v>78.0433906717718</v>
      </c>
      <c r="AZ94" s="3">
        <v>75.3441721074711</v>
      </c>
      <c r="BA94" s="3">
        <v>73.3926819542309</v>
      </c>
      <c r="BB94" s="3">
        <v>73.7773764231656</v>
      </c>
      <c r="BC94" s="3">
        <v>80.2574192009369</v>
      </c>
      <c r="BD94" s="3">
        <v>91.3201586804306</v>
      </c>
      <c r="BE94" s="3">
        <v>93.3787019153855</v>
      </c>
      <c r="BF94" s="3">
        <v>97.4415098105635</v>
      </c>
      <c r="BG94" s="3">
        <v>90.0426544530936</v>
      </c>
      <c r="BH94" s="3">
        <v>92.9342535901555</v>
      </c>
      <c r="BI94" s="3">
        <v>86.3461456789462</v>
      </c>
      <c r="BJ94" s="3">
        <v>89.2472194123216</v>
      </c>
      <c r="BK94" s="3">
        <v>93.1977939143341</v>
      </c>
      <c r="BL94" s="3">
        <v>95.4902348864359</v>
      </c>
      <c r="BM94" s="3">
        <v>100.244290626131</v>
      </c>
      <c r="BN94" s="3">
        <v>101.699860761946</v>
      </c>
      <c r="BO94" s="3">
        <v>101.655777632783</v>
      </c>
      <c r="BP94" s="3">
        <v>105.845354740503</v>
      </c>
      <c r="BQ94" s="3">
        <v>102.644077755519</v>
      </c>
      <c r="BR94" s="3">
        <v>105.151504143157</v>
      </c>
      <c r="BS94" s="3">
        <v>97.0203254189911</v>
      </c>
      <c r="BT94" s="3">
        <v>98.3979231576075</v>
      </c>
      <c r="BU94" s="3">
        <v>98.8110458487926</v>
      </c>
      <c r="BV94" s="3">
        <v>99.4344118697428</v>
      </c>
      <c r="BW94" s="3">
        <v>101.899703386852</v>
      </c>
      <c r="BX94" s="3">
        <v>56.15950684945</v>
      </c>
      <c r="BY94" s="3">
        <v>54.298703865011</v>
      </c>
      <c r="BZ94" s="3">
        <v>63.9912853765011</v>
      </c>
      <c r="CA94" s="3">
        <v>67.3054203225989</v>
      </c>
      <c r="CB94" s="3">
        <v>65.7318621369078</v>
      </c>
      <c r="CC94" s="3">
        <v>71.2661809150645</v>
      </c>
      <c r="CD94" s="3">
        <v>79.9509797469855</v>
      </c>
      <c r="CE94" s="3">
        <v>86.3975928026727</v>
      </c>
      <c r="CF94" s="3">
        <v>93.3492446050027</v>
      </c>
      <c r="CG94" s="3">
        <v>100.510880313052</v>
      </c>
      <c r="CH94" s="3">
        <v>106.457770243361</v>
      </c>
      <c r="CI94" s="3">
        <v>113.78533418552</v>
      </c>
      <c r="CJ94" s="3">
        <v>123.700932857932</v>
      </c>
      <c r="CK94" s="3">
        <v>127.029934601504</v>
      </c>
      <c r="CL94" s="3">
        <v>123.82749460379</v>
      </c>
      <c r="CM94" s="3">
        <v>121.412050094139</v>
      </c>
      <c r="CN94" s="3">
        <v>129.439905689688</v>
      </c>
      <c r="CO94" s="3">
        <v>127.502222487829</v>
      </c>
      <c r="CP94" s="3">
        <v>134.34924386639</v>
      </c>
      <c r="CQ94" s="3">
        <v>133.708274787969</v>
      </c>
      <c r="CR94" s="3">
        <v>131.75478942689</v>
      </c>
      <c r="CS94" s="3">
        <v>130.873745007494</v>
      </c>
      <c r="CT94" s="3">
        <v>127.897534442906</v>
      </c>
      <c r="CU94" s="3">
        <v>128.669141309559</v>
      </c>
      <c r="CV94" s="3">
        <v>117.949164514246</v>
      </c>
      <c r="CW94" s="3">
        <v>119.533674009793</v>
      </c>
      <c r="CX94" s="3">
        <v>113.175033021271</v>
      </c>
      <c r="CY94" s="3">
        <v>108.036136483573</v>
      </c>
      <c r="CZ94" s="3">
        <v>108.408283984807</v>
      </c>
      <c r="DA94" s="3">
        <v>117.20917153153</v>
      </c>
      <c r="DB94" s="3">
        <v>117.386086066461</v>
      </c>
      <c r="DC94" s="3">
        <v>122.74017370436</v>
      </c>
      <c r="DD94" s="3">
        <v>133.520639794186</v>
      </c>
      <c r="DE94" s="3">
        <v>131.067877011341</v>
      </c>
      <c r="DF94" s="3">
        <v>137.097321048851</v>
      </c>
      <c r="DG94" s="3">
        <v>137.370790156855</v>
      </c>
      <c r="DH94" s="3">
        <v>139.433655206327</v>
      </c>
      <c r="DI94" s="3">
        <v>142.522310456836</v>
      </c>
      <c r="DJ94" s="3">
        <v>146.121041832243</v>
      </c>
      <c r="DK94" s="3">
        <v>154.238854548327</v>
      </c>
      <c r="DL94" s="3">
        <v>159.340636502626</v>
      </c>
      <c r="DM94" s="3">
        <v>151.926494904674</v>
      </c>
      <c r="DN94" s="3">
        <v>140.337096486914</v>
      </c>
      <c r="DO94" s="3">
        <v>134.153395461425</v>
      </c>
      <c r="DP94" s="3">
        <v>146.142861530413</v>
      </c>
      <c r="DQ94" s="3">
        <v>155.272380296429</v>
      </c>
      <c r="DR94" s="3">
        <v>155.245298325122</v>
      </c>
      <c r="DS94" s="3">
        <v>160.586809872042</v>
      </c>
      <c r="DT94" s="3">
        <v>164.637303629427</v>
      </c>
      <c r="DU94" s="3">
        <v>152.35743993241</v>
      </c>
      <c r="DV94" s="3">
        <v>145.341295328188</v>
      </c>
      <c r="DW94" s="3">
        <v>146.792468371543</v>
      </c>
      <c r="DX94" s="3">
        <v>140.9935557403</v>
      </c>
      <c r="DY94" s="3">
        <v>146.077548897942</v>
      </c>
      <c r="DZ94" s="3">
        <v>160.505053372184</v>
      </c>
      <c r="EA94" s="3">
        <v>159.537266015807</v>
      </c>
      <c r="EB94" s="3">
        <v>165.96441532653</v>
      </c>
      <c r="EC94" s="3">
        <v>173.839246395995</v>
      </c>
      <c r="ED94" s="3">
        <v>185.006316292896</v>
      </c>
    </row>
    <row r="95">
      <c r="A95" s="3" t="s">
        <v>94</v>
      </c>
      <c r="B95" s="3">
        <v>38.8649949751963</v>
      </c>
      <c r="C95" s="3">
        <v>41.1806095385518</v>
      </c>
      <c r="D95" s="3">
        <v>42.282932278492</v>
      </c>
      <c r="E95" s="3">
        <v>45.1380612488481</v>
      </c>
      <c r="F95" s="3">
        <v>45.2888403837172</v>
      </c>
      <c r="G95" s="3">
        <v>45.5275619686175</v>
      </c>
      <c r="H95" s="3">
        <v>45.5446960856179</v>
      </c>
      <c r="I95" s="3">
        <v>45.2296381525562</v>
      </c>
      <c r="J95" s="3">
        <v>46.2122806142467</v>
      </c>
      <c r="K95" s="3">
        <v>47.5826623762571</v>
      </c>
      <c r="L95" s="3">
        <v>49.3351213552966</v>
      </c>
      <c r="M95" s="3">
        <v>51.1983814356356</v>
      </c>
      <c r="N95" s="3">
        <v>54.1406267310555</v>
      </c>
      <c r="O95" s="3">
        <v>51.8869676559009</v>
      </c>
      <c r="P95" s="3">
        <v>48.8538841309602</v>
      </c>
      <c r="Q95" s="3">
        <v>50.1913462977459</v>
      </c>
      <c r="R95" s="3">
        <v>48.645149942023</v>
      </c>
      <c r="S95" s="3">
        <v>46.5495528622601</v>
      </c>
      <c r="T95" s="3">
        <v>48.113057262141</v>
      </c>
      <c r="U95" s="3">
        <v>50.2542107967433</v>
      </c>
      <c r="V95" s="3">
        <v>48.0625388974634</v>
      </c>
      <c r="W95" s="3">
        <v>51.4537849345146</v>
      </c>
      <c r="X95" s="3">
        <v>50.5236895325776</v>
      </c>
      <c r="Y95" s="3">
        <v>50.2155432525493</v>
      </c>
      <c r="Z95" s="3">
        <v>50.8923249601666</v>
      </c>
      <c r="AA95" s="3">
        <v>53.997688728485</v>
      </c>
      <c r="AB95" s="3">
        <v>55.7339038537627</v>
      </c>
      <c r="AC95" s="3">
        <v>56.3041368715812</v>
      </c>
      <c r="AD95" s="3">
        <v>57.2250996384958</v>
      </c>
      <c r="AE95" s="3">
        <v>60.1778585077398</v>
      </c>
      <c r="AF95" s="3">
        <v>63.143848686305</v>
      </c>
      <c r="AG95" s="3">
        <v>61.1990174374687</v>
      </c>
      <c r="AH95" s="3">
        <v>60.5917727258414</v>
      </c>
      <c r="AI95" s="3">
        <v>60.0759549789315</v>
      </c>
      <c r="AJ95" s="3">
        <v>60.3615291312895</v>
      </c>
      <c r="AK95" s="3">
        <v>63.2685298212196</v>
      </c>
      <c r="AL95" s="3">
        <v>64.1463682413813</v>
      </c>
      <c r="AM95" s="3">
        <v>64.499091381897</v>
      </c>
      <c r="AN95" s="3">
        <v>66.3584022886699</v>
      </c>
      <c r="AO95" s="3">
        <v>68.2130126417526</v>
      </c>
      <c r="AP95" s="3">
        <v>69.6723807434146</v>
      </c>
      <c r="AQ95" s="3">
        <v>72.385481477473</v>
      </c>
      <c r="AR95" s="3">
        <v>70.3767776946519</v>
      </c>
      <c r="AS95" s="3">
        <v>72.9226152565501</v>
      </c>
      <c r="AT95" s="3">
        <v>73.5974001768428</v>
      </c>
      <c r="AU95" s="3">
        <v>73.4087230836386</v>
      </c>
      <c r="AV95" s="3">
        <v>75.5072977370484</v>
      </c>
      <c r="AW95" s="3">
        <v>75.3505939830142</v>
      </c>
      <c r="AX95" s="3">
        <v>70.8746496306214</v>
      </c>
      <c r="AY95" s="3">
        <v>68.8011699239203</v>
      </c>
      <c r="AZ95" s="3">
        <v>68.8411154809214</v>
      </c>
      <c r="BA95" s="3">
        <v>70.6004229147568</v>
      </c>
      <c r="BB95" s="3">
        <v>69.3892376530305</v>
      </c>
      <c r="BC95" s="3">
        <v>67.8130566604441</v>
      </c>
      <c r="BD95" s="3">
        <v>72.9622431412031</v>
      </c>
      <c r="BE95" s="3">
        <v>76.1748736530446</v>
      </c>
      <c r="BF95" s="3">
        <v>76.4788715114931</v>
      </c>
      <c r="BG95" s="3">
        <v>77.3606189087409</v>
      </c>
      <c r="BH95" s="3">
        <v>80.85786490262</v>
      </c>
      <c r="BI95" s="3">
        <v>80.323412077147</v>
      </c>
      <c r="BJ95" s="3">
        <v>78.028037779778</v>
      </c>
      <c r="BK95" s="3">
        <v>83.4869633218812</v>
      </c>
      <c r="BL95" s="3">
        <v>86.5311119421591</v>
      </c>
      <c r="BM95" s="3">
        <v>86.7736567202723</v>
      </c>
      <c r="BN95" s="3">
        <v>88.4156093450837</v>
      </c>
      <c r="BO95" s="3">
        <v>90.9205468980783</v>
      </c>
      <c r="BP95" s="3">
        <v>91.6925279891968</v>
      </c>
      <c r="BQ95" s="3">
        <v>91.2817472569907</v>
      </c>
      <c r="BR95" s="3">
        <v>93.0208757516072</v>
      </c>
      <c r="BS95" s="3">
        <v>92.1953538927296</v>
      </c>
      <c r="BT95" s="3">
        <v>87.9917765974038</v>
      </c>
      <c r="BU95" s="3">
        <v>90.7956383852735</v>
      </c>
      <c r="BV95" s="3">
        <v>94.2170130087546</v>
      </c>
      <c r="BW95" s="3">
        <v>94.5444681876407</v>
      </c>
      <c r="BX95" s="3">
        <v>70.212718275852</v>
      </c>
      <c r="BY95" s="3">
        <v>73.6058045424077</v>
      </c>
      <c r="BZ95" s="3">
        <v>73.9205558857738</v>
      </c>
      <c r="CA95" s="3">
        <v>79.3392302407546</v>
      </c>
      <c r="CB95" s="3">
        <v>81.2694776117422</v>
      </c>
      <c r="CC95" s="3">
        <v>85.856346885104</v>
      </c>
      <c r="CD95" s="3">
        <v>85.7306753976159</v>
      </c>
      <c r="CE95" s="3">
        <v>88.6543979244124</v>
      </c>
      <c r="CF95" s="3">
        <v>95.7315707917476</v>
      </c>
      <c r="CG95" s="3">
        <v>91.3105218288204</v>
      </c>
      <c r="CH95" s="3">
        <v>90.2287970354261</v>
      </c>
      <c r="CI95" s="3">
        <v>90.3478123021988</v>
      </c>
      <c r="CJ95" s="3">
        <v>95.3193991837205</v>
      </c>
      <c r="CK95" s="3">
        <v>103.412804144812</v>
      </c>
      <c r="CL95" s="3">
        <v>105.57974812968</v>
      </c>
      <c r="CM95" s="3">
        <v>101.971805096531</v>
      </c>
      <c r="CN95" s="3">
        <v>102.735023210959</v>
      </c>
      <c r="CO95" s="3">
        <v>106.942579453423</v>
      </c>
      <c r="CP95" s="3">
        <v>104.394732790066</v>
      </c>
      <c r="CQ95" s="3">
        <v>102.627234735018</v>
      </c>
      <c r="CR95" s="3">
        <v>100.959972014679</v>
      </c>
      <c r="CS95" s="3">
        <v>104.688590951025</v>
      </c>
      <c r="CT95" s="3">
        <v>107.682224163481</v>
      </c>
      <c r="CU95" s="3">
        <v>107.326234000643</v>
      </c>
      <c r="CV95" s="3">
        <v>115.278110436537</v>
      </c>
      <c r="CW95" s="3">
        <v>124.065105434072</v>
      </c>
      <c r="CX95" s="3">
        <v>118.890993817638</v>
      </c>
      <c r="CY95" s="3">
        <v>114.303509306994</v>
      </c>
      <c r="CZ95" s="3">
        <v>114.911654176101</v>
      </c>
      <c r="DA95" s="3">
        <v>122.006532986856</v>
      </c>
      <c r="DB95" s="3">
        <v>118.853934084101</v>
      </c>
      <c r="DC95" s="3">
        <v>101.187442512027</v>
      </c>
      <c r="DD95" s="3">
        <v>104.825456992912</v>
      </c>
      <c r="DE95" s="3">
        <v>108.824891901578</v>
      </c>
      <c r="DF95" s="3">
        <v>108.459285185184</v>
      </c>
      <c r="DG95" s="3">
        <v>105.598575040179</v>
      </c>
      <c r="DH95" s="3">
        <v>100.222569374918</v>
      </c>
      <c r="DI95" s="3">
        <v>105.93015592366</v>
      </c>
      <c r="DJ95" s="3">
        <v>104.024681828617</v>
      </c>
      <c r="DK95" s="3">
        <v>104.852071613849</v>
      </c>
      <c r="DL95" s="3">
        <v>106.647893786881</v>
      </c>
      <c r="DM95" s="3">
        <v>101.249864951203</v>
      </c>
      <c r="DN95" s="3">
        <v>98.8840816906836</v>
      </c>
      <c r="DO95" s="3">
        <v>92.6798989787778</v>
      </c>
      <c r="DP95" s="3">
        <v>96.9256670571435</v>
      </c>
      <c r="DQ95" s="3">
        <v>105.132810531862</v>
      </c>
      <c r="DR95" s="3">
        <v>103.437644594675</v>
      </c>
      <c r="DS95" s="3">
        <v>102.549314525423</v>
      </c>
      <c r="DT95" s="3">
        <v>106.836543008054</v>
      </c>
      <c r="DU95" s="3">
        <v>105.949842355725</v>
      </c>
      <c r="DV95" s="3">
        <v>111.2944765786</v>
      </c>
      <c r="DW95" s="3">
        <v>109.963802748033</v>
      </c>
      <c r="DX95" s="3">
        <v>112.403879728641</v>
      </c>
      <c r="DY95" s="3">
        <v>120.249899773607</v>
      </c>
      <c r="DZ95" s="3">
        <v>123.783194839782</v>
      </c>
      <c r="EA95" s="3">
        <v>125.7469921068</v>
      </c>
      <c r="EB95" s="3">
        <v>120.711766222061</v>
      </c>
      <c r="EC95" s="3">
        <v>120.571883690009</v>
      </c>
      <c r="ED95" s="3">
        <v>120.654722213745</v>
      </c>
    </row>
    <row r="96">
      <c r="A96" s="3" t="s">
        <v>95</v>
      </c>
      <c r="B96" s="3">
        <v>43.0418275382945</v>
      </c>
      <c r="C96" s="3">
        <v>44.9567552624859</v>
      </c>
      <c r="D96" s="3">
        <v>44.6211217760003</v>
      </c>
      <c r="E96" s="3">
        <v>46.0913758188404</v>
      </c>
      <c r="F96" s="3">
        <v>45.9969664711527</v>
      </c>
      <c r="G96" s="3">
        <v>46.1543821584877</v>
      </c>
      <c r="H96" s="3">
        <v>46.8852404639853</v>
      </c>
      <c r="I96" s="3">
        <v>46.7983483410348</v>
      </c>
      <c r="J96" s="3">
        <v>48.2039124632218</v>
      </c>
      <c r="K96" s="3">
        <v>50.9875570772708</v>
      </c>
      <c r="L96" s="3">
        <v>52.9438974934557</v>
      </c>
      <c r="M96" s="3">
        <v>54.4724519479267</v>
      </c>
      <c r="N96" s="3">
        <v>56.8853535752983</v>
      </c>
      <c r="O96" s="3">
        <v>54.1913738559244</v>
      </c>
      <c r="P96" s="3">
        <v>50.3608863560919</v>
      </c>
      <c r="Q96" s="3">
        <v>51.7165049257383</v>
      </c>
      <c r="R96" s="3">
        <v>51.009361840599</v>
      </c>
      <c r="S96" s="3">
        <v>48.8614665014986</v>
      </c>
      <c r="T96" s="3">
        <v>49.1886390857805</v>
      </c>
      <c r="U96" s="3">
        <v>50.3368242954277</v>
      </c>
      <c r="V96" s="3">
        <v>47.0642622704981</v>
      </c>
      <c r="W96" s="3">
        <v>49.3989524396913</v>
      </c>
      <c r="X96" s="3">
        <v>46.9218796952555</v>
      </c>
      <c r="Y96" s="3">
        <v>47.6690775915974</v>
      </c>
      <c r="Z96" s="3">
        <v>49.4087262547274</v>
      </c>
      <c r="AA96" s="3">
        <v>52.8921674709902</v>
      </c>
      <c r="AB96" s="3">
        <v>54.0387523586872</v>
      </c>
      <c r="AC96" s="3">
        <v>54.8978171749648</v>
      </c>
      <c r="AD96" s="3">
        <v>54.9441866982682</v>
      </c>
      <c r="AE96" s="3">
        <v>57.2833403628917</v>
      </c>
      <c r="AF96" s="3">
        <v>60.0099377148811</v>
      </c>
      <c r="AG96" s="3">
        <v>58.4468170470795</v>
      </c>
      <c r="AH96" s="3">
        <v>56.9563265472069</v>
      </c>
      <c r="AI96" s="3">
        <v>55.1774675757525</v>
      </c>
      <c r="AJ96" s="3">
        <v>54.0993664564981</v>
      </c>
      <c r="AK96" s="3">
        <v>54.4613069972638</v>
      </c>
      <c r="AL96" s="3">
        <v>55.3755680045098</v>
      </c>
      <c r="AM96" s="3">
        <v>56.7731893017353</v>
      </c>
      <c r="AN96" s="3">
        <v>59.2888985744666</v>
      </c>
      <c r="AO96" s="3">
        <v>59.7747522772771</v>
      </c>
      <c r="AP96" s="3">
        <v>60.7203410281475</v>
      </c>
      <c r="AQ96" s="3">
        <v>62.9788123828872</v>
      </c>
      <c r="AR96" s="3">
        <v>61.5435744250088</v>
      </c>
      <c r="AS96" s="3">
        <v>63.648776093758</v>
      </c>
      <c r="AT96" s="3">
        <v>63.7650715373031</v>
      </c>
      <c r="AU96" s="3">
        <v>63.964435818165</v>
      </c>
      <c r="AV96" s="3">
        <v>66.1478213707457</v>
      </c>
      <c r="AW96" s="3">
        <v>64.6682449703932</v>
      </c>
      <c r="AX96" s="3">
        <v>59.3708423206806</v>
      </c>
      <c r="AY96" s="3">
        <v>57.1314121688559</v>
      </c>
      <c r="AZ96" s="3">
        <v>57.7451860663199</v>
      </c>
      <c r="BA96" s="3">
        <v>59.03892799662</v>
      </c>
      <c r="BB96" s="3">
        <v>58.5599168230403</v>
      </c>
      <c r="BC96" s="3">
        <v>57.7873652504488</v>
      </c>
      <c r="BD96" s="3">
        <v>61.5346280669109</v>
      </c>
      <c r="BE96" s="3">
        <v>62.4035230976249</v>
      </c>
      <c r="BF96" s="3">
        <v>62.675978158751</v>
      </c>
      <c r="BG96" s="3">
        <v>63.1480365205472</v>
      </c>
      <c r="BH96" s="3">
        <v>66.8341655442324</v>
      </c>
      <c r="BI96" s="3">
        <v>69.1687025574056</v>
      </c>
      <c r="BJ96" s="3">
        <v>66.7684217214794</v>
      </c>
      <c r="BK96" s="3">
        <v>69.9190568675501</v>
      </c>
      <c r="BL96" s="3">
        <v>71.2286698816963</v>
      </c>
      <c r="BM96" s="3">
        <v>70.9033481192983</v>
      </c>
      <c r="BN96" s="3">
        <v>69.8146812447012</v>
      </c>
      <c r="BO96" s="3">
        <v>69.9979098486909</v>
      </c>
      <c r="BP96" s="3">
        <v>70.779291842784</v>
      </c>
      <c r="BQ96" s="3">
        <v>72.353193087432</v>
      </c>
      <c r="BR96" s="3">
        <v>76.3636681523809</v>
      </c>
      <c r="BS96" s="3">
        <v>77.0494080959644</v>
      </c>
      <c r="BT96" s="3">
        <v>72.6364150888911</v>
      </c>
      <c r="BU96" s="3">
        <v>73.2391898128841</v>
      </c>
      <c r="BV96" s="3">
        <v>76.1351586795404</v>
      </c>
      <c r="BW96" s="3">
        <v>80.9267703681863</v>
      </c>
      <c r="BX96" s="3">
        <v>69.5377390611422</v>
      </c>
      <c r="BY96" s="3">
        <v>70.2081838278577</v>
      </c>
      <c r="BZ96" s="3">
        <v>68.6675249271938</v>
      </c>
      <c r="CA96" s="3">
        <v>71.3897500083709</v>
      </c>
      <c r="CB96" s="3">
        <v>68.4131834688633</v>
      </c>
      <c r="CC96" s="3">
        <v>69.233831607852</v>
      </c>
      <c r="CD96" s="3">
        <v>69.7273725338702</v>
      </c>
      <c r="CE96" s="3">
        <v>77.6259218721079</v>
      </c>
      <c r="CF96" s="3">
        <v>80.1525669108074</v>
      </c>
      <c r="CG96" s="3">
        <v>77.643622037621</v>
      </c>
      <c r="CH96" s="3">
        <v>77.4185064406001</v>
      </c>
      <c r="CI96" s="3">
        <v>77.8571817965096</v>
      </c>
      <c r="CJ96" s="3">
        <v>78.9922397688798</v>
      </c>
      <c r="CK96" s="3">
        <v>85.0936323090366</v>
      </c>
      <c r="CL96" s="3">
        <v>88.0238035068346</v>
      </c>
      <c r="CM96" s="3">
        <v>87.6353673800909</v>
      </c>
      <c r="CN96" s="3">
        <v>89.2704251070144</v>
      </c>
      <c r="CO96" s="3">
        <v>92.8860859391568</v>
      </c>
      <c r="CP96" s="3">
        <v>88.978527370371</v>
      </c>
      <c r="CQ96" s="3">
        <v>88.8148253520513</v>
      </c>
      <c r="CR96" s="3">
        <v>88.7039169112036</v>
      </c>
      <c r="CS96" s="3">
        <v>90.5176670320328</v>
      </c>
      <c r="CT96" s="3">
        <v>91.4900797774507</v>
      </c>
      <c r="CU96" s="3">
        <v>90.0537709217534</v>
      </c>
      <c r="CV96" s="3">
        <v>95.0822472725277</v>
      </c>
      <c r="CW96" s="3">
        <v>102.054465360405</v>
      </c>
      <c r="CX96" s="3">
        <v>99.2851893791518</v>
      </c>
      <c r="CY96" s="3">
        <v>95.3621582872984</v>
      </c>
      <c r="CZ96" s="3">
        <v>96.2336227136769</v>
      </c>
      <c r="DA96" s="3">
        <v>100.161397151746</v>
      </c>
      <c r="DB96" s="3">
        <v>95.9035437948706</v>
      </c>
      <c r="DC96" s="3">
        <v>82.3963468482638</v>
      </c>
      <c r="DD96" s="3">
        <v>87.8076135640948</v>
      </c>
      <c r="DE96" s="3">
        <v>93.3862917164414</v>
      </c>
      <c r="DF96" s="3">
        <v>94.9606428330112</v>
      </c>
      <c r="DG96" s="3">
        <v>91.4321564363695</v>
      </c>
      <c r="DH96" s="3">
        <v>88.1491470518898</v>
      </c>
      <c r="DI96" s="3">
        <v>91.4546015446165</v>
      </c>
      <c r="DJ96" s="3">
        <v>88.605696024308</v>
      </c>
      <c r="DK96" s="3">
        <v>85.0964788458032</v>
      </c>
      <c r="DL96" s="3">
        <v>86.8150923822146</v>
      </c>
      <c r="DM96" s="3">
        <v>86.0137360291705</v>
      </c>
      <c r="DN96" s="3">
        <v>87.096949436388</v>
      </c>
      <c r="DO96" s="3">
        <v>83.2950449416386</v>
      </c>
      <c r="DP96" s="3">
        <v>85.7657408631701</v>
      </c>
      <c r="DQ96" s="3">
        <v>91.8524507061906</v>
      </c>
      <c r="DR96" s="3">
        <v>93.2525201150265</v>
      </c>
      <c r="DS96" s="3">
        <v>89.7364155464225</v>
      </c>
      <c r="DT96" s="3">
        <v>91.8496243894843</v>
      </c>
      <c r="DU96" s="3">
        <v>93.8146358979615</v>
      </c>
      <c r="DV96" s="3">
        <v>99.6719273692587</v>
      </c>
      <c r="DW96" s="3">
        <v>99.6933723757861</v>
      </c>
      <c r="DX96" s="3">
        <v>103.075598847174</v>
      </c>
      <c r="DY96" s="3">
        <v>111.186068485806</v>
      </c>
      <c r="DZ96" s="3">
        <v>115.303967422249</v>
      </c>
      <c r="EA96" s="3">
        <v>115.145306059234</v>
      </c>
      <c r="EB96" s="3">
        <v>113.058098983448</v>
      </c>
      <c r="EC96" s="3">
        <v>109.934999738421</v>
      </c>
      <c r="ED96" s="3">
        <v>108.547500186496</v>
      </c>
    </row>
    <row r="97">
      <c r="A97" s="3" t="s">
        <v>96</v>
      </c>
      <c r="B97" s="3">
        <v>64.8516667683919</v>
      </c>
      <c r="C97" s="3">
        <v>65.6581579509534</v>
      </c>
      <c r="D97" s="3">
        <v>68.7978577386765</v>
      </c>
      <c r="E97" s="3">
        <v>68.9442854381743</v>
      </c>
      <c r="F97" s="3">
        <v>68.1621429806664</v>
      </c>
      <c r="G97" s="3">
        <v>71.433095296224</v>
      </c>
      <c r="H97" s="3">
        <v>72.5734093405984</v>
      </c>
      <c r="I97" s="3">
        <v>72.8647615341913</v>
      </c>
      <c r="J97" s="3">
        <v>74.2290480477469</v>
      </c>
      <c r="K97" s="3">
        <v>74.7104346233866</v>
      </c>
      <c r="L97" s="3">
        <v>75.9713154842979</v>
      </c>
      <c r="M97" s="3">
        <v>75.2643184661865</v>
      </c>
      <c r="N97" s="3">
        <v>75.257250213623</v>
      </c>
      <c r="O97" s="3">
        <v>74.5834206028988</v>
      </c>
      <c r="P97" s="3">
        <v>79.7618181055242</v>
      </c>
      <c r="Q97" s="3">
        <v>82.1690477643694</v>
      </c>
      <c r="R97" s="3">
        <v>82.5122497558594</v>
      </c>
      <c r="S97" s="3">
        <v>81.8422726717862</v>
      </c>
      <c r="T97" s="3">
        <v>79.4788636294278</v>
      </c>
      <c r="U97" s="3">
        <v>78.7590471903483</v>
      </c>
      <c r="V97" s="3">
        <v>74.4833334059942</v>
      </c>
      <c r="W97" s="3">
        <v>74.8131821372292</v>
      </c>
      <c r="X97" s="3">
        <v>74.7934997558594</v>
      </c>
      <c r="Y97" s="3">
        <v>70.2802273143421</v>
      </c>
      <c r="Z97" s="3">
        <v>66.8021053514982</v>
      </c>
      <c r="AA97" s="3">
        <v>64.3387501716614</v>
      </c>
      <c r="AB97" s="3">
        <v>70.8540907773104</v>
      </c>
      <c r="AC97" s="3">
        <v>74.2680951073056</v>
      </c>
      <c r="AD97" s="3">
        <v>76.1338094075521</v>
      </c>
      <c r="AE97" s="3">
        <v>76.2034093683416</v>
      </c>
      <c r="AF97" s="3">
        <v>77.5202503204346</v>
      </c>
      <c r="AG97" s="3">
        <v>69.374347852624</v>
      </c>
      <c r="AH97" s="3">
        <v>64.9038096836635</v>
      </c>
      <c r="AI97" s="3">
        <v>61.46809505281</v>
      </c>
      <c r="AJ97" s="3">
        <v>60.6711904434931</v>
      </c>
      <c r="AK97" s="3">
        <v>64.8188093276251</v>
      </c>
      <c r="AL97" s="3">
        <v>64.0847499847412</v>
      </c>
      <c r="AM97" s="3">
        <v>66.0800003252531</v>
      </c>
      <c r="AN97" s="3">
        <v>68.0582605444867</v>
      </c>
      <c r="AO97" s="3">
        <v>68.0023677223607</v>
      </c>
      <c r="AP97" s="3">
        <v>65.7356812737205</v>
      </c>
      <c r="AQ97" s="3">
        <v>65.1650005687367</v>
      </c>
      <c r="AR97" s="3">
        <v>64.6292500495911</v>
      </c>
      <c r="AS97" s="3">
        <v>57.5780432327934</v>
      </c>
      <c r="AT97" s="3">
        <v>58.9512497901917</v>
      </c>
      <c r="AU97" s="3">
        <v>58.7588634490967</v>
      </c>
      <c r="AV97" s="3">
        <v>56.8671429951986</v>
      </c>
      <c r="AW97" s="3">
        <v>69.3097497940064</v>
      </c>
      <c r="AX97" s="3">
        <v>77.5857140677316</v>
      </c>
      <c r="AY97" s="3">
        <v>73.6836840980932</v>
      </c>
      <c r="AZ97" s="3">
        <v>69.1845236278716</v>
      </c>
      <c r="BA97" s="3">
        <v>63.4183333260673</v>
      </c>
      <c r="BB97" s="3">
        <v>66.2938635566018</v>
      </c>
      <c r="BC97" s="3">
        <v>70.6652390616281</v>
      </c>
      <c r="BD97" s="3">
        <v>70.3149998982748</v>
      </c>
      <c r="BE97" s="3">
        <v>72.0495653567107</v>
      </c>
      <c r="BF97" s="3">
        <v>69.4110525030839</v>
      </c>
      <c r="BG97" s="3">
        <v>69.6556519218113</v>
      </c>
      <c r="BH97" s="3">
        <v>65.426190603347</v>
      </c>
      <c r="BI97" s="3">
        <v>56.1997368461207</v>
      </c>
      <c r="BJ97" s="3">
        <v>55.4564286186582</v>
      </c>
      <c r="BK97" s="3">
        <v>57.5510526958265</v>
      </c>
      <c r="BL97" s="3">
        <v>53.2142854418073</v>
      </c>
      <c r="BM97" s="3">
        <v>54.5007145291283</v>
      </c>
      <c r="BN97" s="3">
        <v>50.747499812733</v>
      </c>
      <c r="BO97" s="3">
        <v>50.0332503318787</v>
      </c>
      <c r="BP97" s="3">
        <v>57.3595457077026</v>
      </c>
      <c r="BQ97" s="3">
        <v>57.5388632687655</v>
      </c>
      <c r="BR97" s="3">
        <v>59.4892498970032</v>
      </c>
      <c r="BS97" s="3">
        <v>57.1347822935685</v>
      </c>
      <c r="BT97" s="3">
        <v>69.4175002098083</v>
      </c>
      <c r="BU97" s="3">
        <v>73.1711901710147</v>
      </c>
      <c r="BV97" s="3">
        <v>78.6188098362514</v>
      </c>
      <c r="BW97" s="3">
        <v>83.0713159661544</v>
      </c>
      <c r="BX97" s="3">
        <v>74.2243177240545</v>
      </c>
      <c r="BY97" s="3">
        <v>74.9042854309082</v>
      </c>
      <c r="BZ97" s="3">
        <v>79.3292503356934</v>
      </c>
      <c r="CA97" s="3">
        <v>80.1513631994074</v>
      </c>
      <c r="CB97" s="3">
        <v>84.5602274808017</v>
      </c>
      <c r="CC97" s="3">
        <v>85.0845238821847</v>
      </c>
      <c r="CD97" s="3">
        <v>86.69690486363</v>
      </c>
      <c r="CE97" s="3">
        <v>87.980000409213</v>
      </c>
      <c r="CF97" s="3">
        <v>105.151499557495</v>
      </c>
      <c r="CG97" s="3">
        <v>112.313409285112</v>
      </c>
      <c r="CH97" s="3">
        <v>119.641052848414</v>
      </c>
      <c r="CI97" s="3">
        <v>107.129736649363</v>
      </c>
      <c r="CJ97" s="3">
        <v>107.425434941831</v>
      </c>
      <c r="CK97" s="3">
        <v>110.460238320487</v>
      </c>
      <c r="CL97" s="3">
        <v>123.091000175476</v>
      </c>
      <c r="CM97" s="3">
        <v>121.402272657915</v>
      </c>
      <c r="CN97" s="3">
        <v>120.620476132347</v>
      </c>
      <c r="CO97" s="3">
        <v>130.682500145652</v>
      </c>
      <c r="CP97" s="3">
        <v>124.345715477353</v>
      </c>
      <c r="CQ97" s="3">
        <v>113.031904674712</v>
      </c>
      <c r="CR97" s="3">
        <v>103.47023827689</v>
      </c>
      <c r="CS97" s="3">
        <v>106.054999438199</v>
      </c>
      <c r="CT97" s="3">
        <v>112.029000091553</v>
      </c>
      <c r="CU97" s="3">
        <v>112.681842603182</v>
      </c>
      <c r="CV97" s="3">
        <v>112.15934753418</v>
      </c>
      <c r="CW97" s="3">
        <v>116.250500297546</v>
      </c>
      <c r="CX97" s="3">
        <v>100.406429109119</v>
      </c>
      <c r="CY97" s="3">
        <v>88.0133336385091</v>
      </c>
      <c r="CZ97" s="3">
        <v>84.3182502746582</v>
      </c>
      <c r="DA97" s="3">
        <v>89.4402170595916</v>
      </c>
      <c r="DB97" s="3">
        <v>89.0026185171945</v>
      </c>
      <c r="DC97" s="3">
        <v>88.4611909048898</v>
      </c>
      <c r="DD97" s="3">
        <v>70.5852386837914</v>
      </c>
      <c r="DE97" s="3">
        <v>73.716190519787</v>
      </c>
      <c r="DF97" s="3">
        <v>79.0742502212524</v>
      </c>
      <c r="DG97" s="3">
        <v>83.6205265647487</v>
      </c>
      <c r="DH97" s="3">
        <v>78.0113041089929</v>
      </c>
      <c r="DI97" s="3">
        <v>84.4644735235917</v>
      </c>
      <c r="DJ97" s="3">
        <v>94.823636488481</v>
      </c>
      <c r="DK97" s="3">
        <v>97.9192862737746</v>
      </c>
      <c r="DL97" s="3">
        <v>102.940999794006</v>
      </c>
      <c r="DM97" s="3">
        <v>104.466304281484</v>
      </c>
      <c r="DN97" s="3">
        <v>98.5804998397827</v>
      </c>
      <c r="DO97" s="3">
        <v>81.8990905068138</v>
      </c>
      <c r="DP97" s="3">
        <v>90.4285712469192</v>
      </c>
      <c r="DQ97" s="3">
        <v>105.667500686646</v>
      </c>
      <c r="DR97" s="3">
        <v>106.731428600493</v>
      </c>
      <c r="DS97" s="3">
        <v>118.224250030518</v>
      </c>
      <c r="DT97" s="3">
        <v>135.053499603272</v>
      </c>
      <c r="DU97" s="3">
        <v>132.735680666837</v>
      </c>
      <c r="DV97" s="3">
        <v>139.087272297252</v>
      </c>
      <c r="DW97" s="3">
        <v>142.250527231317</v>
      </c>
      <c r="DX97" s="3">
        <v>138.982727050781</v>
      </c>
      <c r="DY97" s="3">
        <v>146.388182900169</v>
      </c>
      <c r="DZ97" s="3">
        <v>158.684999465942</v>
      </c>
      <c r="EA97" s="3">
        <v>158.904132013736</v>
      </c>
      <c r="EB97" s="3">
        <v>156.29075012207</v>
      </c>
      <c r="EC97" s="3">
        <v>155.162855965751</v>
      </c>
      <c r="ED97" s="3">
        <v>162.061389923096</v>
      </c>
    </row>
    <row r="98">
      <c r="A98" s="3" t="s">
        <v>97</v>
      </c>
      <c r="B98" s="3">
        <v>41.3928812821</v>
      </c>
      <c r="C98" s="3">
        <v>42.8592271969442</v>
      </c>
      <c r="D98" s="3">
        <v>44.2897891352919</v>
      </c>
      <c r="E98" s="3">
        <v>47.9372903293496</v>
      </c>
      <c r="F98" s="3">
        <v>49.7328355595465</v>
      </c>
      <c r="G98" s="3">
        <v>53.4175956920179</v>
      </c>
      <c r="H98" s="3">
        <v>54.1452652251092</v>
      </c>
      <c r="I98" s="3">
        <v>51.5794881780231</v>
      </c>
      <c r="J98" s="3">
        <v>49.435410584441</v>
      </c>
      <c r="K98" s="3">
        <v>42.109399553719</v>
      </c>
      <c r="L98" s="3">
        <v>44.2263415123473</v>
      </c>
      <c r="M98" s="3">
        <v>40.849572763712</v>
      </c>
      <c r="N98" s="3">
        <v>41.7847159961461</v>
      </c>
      <c r="O98" s="3">
        <v>45.038912681178</v>
      </c>
      <c r="P98" s="3">
        <v>41.5145243701413</v>
      </c>
      <c r="Q98" s="3">
        <v>45.9624548479096</v>
      </c>
      <c r="R98" s="3">
        <v>46.8847406765168</v>
      </c>
      <c r="S98" s="3">
        <v>43.7850233136572</v>
      </c>
      <c r="T98" s="3">
        <v>37.8788489941453</v>
      </c>
      <c r="U98" s="3">
        <v>31.4508469068262</v>
      </c>
      <c r="V98" s="3">
        <v>27.9284609373079</v>
      </c>
      <c r="W98" s="3">
        <v>30.7593660166392</v>
      </c>
      <c r="X98" s="3">
        <v>32.5287967795066</v>
      </c>
      <c r="Y98" s="3">
        <v>24.4705486199884</v>
      </c>
      <c r="Z98" s="3">
        <v>18.9462137811679</v>
      </c>
      <c r="AA98" s="3">
        <v>15.6657444710531</v>
      </c>
      <c r="AB98" s="3">
        <v>17.7239911391042</v>
      </c>
      <c r="AC98" s="3">
        <v>22.6665433036368</v>
      </c>
      <c r="AD98" s="3">
        <v>24.2523547424798</v>
      </c>
      <c r="AE98" s="3">
        <v>26.3881592456651</v>
      </c>
      <c r="AF98" s="3">
        <v>27.1783133341463</v>
      </c>
      <c r="AG98" s="3">
        <v>30.2320413277627</v>
      </c>
      <c r="AH98" s="3">
        <v>30.4532804413255</v>
      </c>
      <c r="AI98" s="3">
        <v>30.8317068651027</v>
      </c>
      <c r="AJ98" s="3">
        <v>30.986794077262</v>
      </c>
      <c r="AK98" s="3">
        <v>34.3196030847414</v>
      </c>
      <c r="AL98" s="3">
        <v>33.9061521778192</v>
      </c>
      <c r="AM98" s="3">
        <v>32.4175464000446</v>
      </c>
      <c r="AN98" s="3">
        <v>29.8313373902387</v>
      </c>
      <c r="AO98" s="3">
        <v>29.8635851935094</v>
      </c>
      <c r="AP98" s="3">
        <v>27.2866254948576</v>
      </c>
      <c r="AQ98" s="3">
        <v>23.200171911438</v>
      </c>
      <c r="AR98" s="3">
        <v>23.087944838304</v>
      </c>
      <c r="AS98" s="3">
        <v>22.9300510651919</v>
      </c>
      <c r="AT98" s="3">
        <v>24.8268425814655</v>
      </c>
      <c r="AU98" s="3">
        <v>26.007473998978</v>
      </c>
      <c r="AV98" s="3">
        <v>28.2440338937938</v>
      </c>
      <c r="AW98" s="3">
        <v>28.6514670365632</v>
      </c>
      <c r="AX98" s="3">
        <v>31.566688311021</v>
      </c>
      <c r="AY98" s="3">
        <v>25.5484101022257</v>
      </c>
      <c r="AZ98" s="3">
        <v>23.3489305801736</v>
      </c>
      <c r="BA98" s="3">
        <v>24.6467181517544</v>
      </c>
      <c r="BB98" s="3">
        <v>29.5124433036933</v>
      </c>
      <c r="BC98" s="3">
        <v>30.7303360036007</v>
      </c>
      <c r="BD98" s="3">
        <v>32.5937423003571</v>
      </c>
      <c r="BE98" s="3">
        <v>31.1502141344769</v>
      </c>
      <c r="BF98" s="3">
        <v>29.8396182928245</v>
      </c>
      <c r="BG98" s="3">
        <v>26.6307920572497</v>
      </c>
      <c r="BH98" s="3">
        <v>22.1576609884186</v>
      </c>
      <c r="BI98" s="3">
        <v>18.4622156054913</v>
      </c>
      <c r="BJ98" s="3">
        <v>19.1192707694177</v>
      </c>
      <c r="BK98" s="3">
        <v>20.4948565657053</v>
      </c>
      <c r="BL98" s="3">
        <v>22.0602678108787</v>
      </c>
      <c r="BM98" s="3">
        <v>24.0858407680035</v>
      </c>
      <c r="BN98" s="3">
        <v>21.9982597295564</v>
      </c>
      <c r="BO98" s="3">
        <v>19.8088869839577</v>
      </c>
      <c r="BP98" s="3">
        <v>20.1095991719117</v>
      </c>
      <c r="BQ98" s="3">
        <v>17.1951884333917</v>
      </c>
      <c r="BR98" s="3">
        <v>18.4274685844634</v>
      </c>
      <c r="BS98" s="3">
        <v>15.8098876579742</v>
      </c>
      <c r="BT98" s="3">
        <v>16.5709728450432</v>
      </c>
      <c r="BU98" s="3">
        <v>18.0028199012937</v>
      </c>
      <c r="BV98" s="3">
        <v>18.5857863402877</v>
      </c>
      <c r="BW98" s="3">
        <v>15.8236611216803</v>
      </c>
      <c r="BX98" s="3">
        <v>6.85507292322153</v>
      </c>
      <c r="BY98" s="3">
        <v>7.14804854204737</v>
      </c>
      <c r="BZ98" s="3">
        <v>9.11784579566865</v>
      </c>
      <c r="CA98" s="3">
        <v>9.60921021765158</v>
      </c>
      <c r="CB98" s="3">
        <v>8.08114046615788</v>
      </c>
      <c r="CC98" s="3">
        <v>8.80959025874961</v>
      </c>
      <c r="CD98" s="3">
        <v>7.53757173171824</v>
      </c>
      <c r="CE98" s="3">
        <v>7.3033156410524</v>
      </c>
      <c r="CF98" s="3">
        <v>9.61036630350602</v>
      </c>
      <c r="CG98" s="3">
        <v>12.3483226638596</v>
      </c>
      <c r="CH98" s="3">
        <v>14.4642391149105</v>
      </c>
      <c r="CI98" s="3">
        <v>15.6645147432458</v>
      </c>
      <c r="CJ98" s="3">
        <v>18.4942254604907</v>
      </c>
      <c r="CK98" s="3">
        <v>17.8828378742757</v>
      </c>
      <c r="CL98" s="3">
        <v>20.5339468742388</v>
      </c>
      <c r="CM98" s="3">
        <v>23.8075049789587</v>
      </c>
      <c r="CN98" s="3">
        <v>22.048911219011</v>
      </c>
      <c r="CO98" s="3">
        <v>22.2313151691286</v>
      </c>
      <c r="CP98" s="3">
        <v>25.0999151274119</v>
      </c>
      <c r="CQ98" s="3">
        <v>32.8044942430465</v>
      </c>
      <c r="CR98" s="3">
        <v>35.32081705135</v>
      </c>
      <c r="CS98" s="3">
        <v>35.3053918805318</v>
      </c>
      <c r="CT98" s="3">
        <v>41.4181510349356</v>
      </c>
      <c r="CU98" s="3">
        <v>44.8809289596529</v>
      </c>
      <c r="CV98" s="3">
        <v>50.1549377042331</v>
      </c>
      <c r="CW98" s="3">
        <v>51.8777124112662</v>
      </c>
      <c r="CX98" s="3">
        <v>58.6991126224194</v>
      </c>
      <c r="CY98" s="3">
        <v>57.9878537164141</v>
      </c>
      <c r="CZ98" s="3">
        <v>48.0066736600141</v>
      </c>
      <c r="DA98" s="3">
        <v>56.5598008347406</v>
      </c>
      <c r="DB98" s="3">
        <v>57.9764453789379</v>
      </c>
      <c r="DC98" s="3">
        <v>63.948764020336</v>
      </c>
      <c r="DD98" s="3">
        <v>62.5031635488407</v>
      </c>
      <c r="DE98" s="3">
        <v>56.6915360496892</v>
      </c>
      <c r="DF98" s="3">
        <v>57.3533139704903</v>
      </c>
      <c r="DG98" s="3">
        <v>53.3016799081933</v>
      </c>
      <c r="DH98" s="3">
        <v>46.2901523095597</v>
      </c>
      <c r="DI98" s="3">
        <v>49.8699820540587</v>
      </c>
      <c r="DJ98" s="3">
        <v>45.2251956805668</v>
      </c>
      <c r="DK98" s="3">
        <v>45.4611406536712</v>
      </c>
      <c r="DL98" s="3">
        <v>47.7118901839663</v>
      </c>
      <c r="DM98" s="3">
        <v>47.3508782068724</v>
      </c>
      <c r="DN98" s="3">
        <v>47.3251932266126</v>
      </c>
      <c r="DO98" s="3">
        <v>44.5364092313112</v>
      </c>
      <c r="DP98" s="3">
        <v>43.1671516749481</v>
      </c>
      <c r="DQ98" s="3">
        <v>43.0593702469084</v>
      </c>
      <c r="DR98" s="3">
        <v>41.8008221727383</v>
      </c>
      <c r="DS98" s="3">
        <v>41.2206679247053</v>
      </c>
      <c r="DT98" s="3">
        <v>45.8504162783719</v>
      </c>
      <c r="DU98" s="3">
        <v>51.2709458570421</v>
      </c>
      <c r="DV98" s="3">
        <v>48.431375184958</v>
      </c>
      <c r="DW98" s="3">
        <v>45.6969396350084</v>
      </c>
      <c r="DX98" s="3">
        <v>46.1687625254921</v>
      </c>
      <c r="DY98" s="3">
        <v>43.627999550592</v>
      </c>
      <c r="DZ98" s="3">
        <v>40.2005379669982</v>
      </c>
      <c r="EA98" s="3">
        <v>40.3542773108042</v>
      </c>
      <c r="EB98" s="3">
        <v>38.4788585459012</v>
      </c>
      <c r="EC98" s="3">
        <v>33.4567492539764</v>
      </c>
      <c r="ED98" s="3">
        <v>35.9336109161377</v>
      </c>
    </row>
    <row r="99">
      <c r="A99" s="3" t="s">
        <v>98</v>
      </c>
      <c r="B99" s="3">
        <v>23.0387899747164</v>
      </c>
      <c r="C99" s="3">
        <v>26.8062022242512</v>
      </c>
      <c r="D99" s="3">
        <v>28.6753223414243</v>
      </c>
      <c r="E99" s="3">
        <v>27.4822804631481</v>
      </c>
      <c r="F99" s="3">
        <v>32.5896325639676</v>
      </c>
      <c r="G99" s="3">
        <v>34.9689674047844</v>
      </c>
      <c r="H99" s="3">
        <v>35.43772374164</v>
      </c>
      <c r="I99" s="3">
        <v>35.1820360446226</v>
      </c>
      <c r="J99" s="3">
        <v>36.1696880640711</v>
      </c>
      <c r="K99" s="3">
        <v>34.7927737441796</v>
      </c>
      <c r="L99" s="3">
        <v>41.1066836021979</v>
      </c>
      <c r="M99" s="3">
        <v>45.1259527829444</v>
      </c>
      <c r="N99" s="3">
        <v>47.4895031429758</v>
      </c>
      <c r="O99" s="3">
        <v>54.8914369942916</v>
      </c>
      <c r="P99" s="3">
        <v>55.2142871634397</v>
      </c>
      <c r="Q99" s="3">
        <v>56.7395839326621</v>
      </c>
      <c r="R99" s="3">
        <v>60.4611909346565</v>
      </c>
      <c r="S99" s="3">
        <v>62.7743176713213</v>
      </c>
      <c r="T99" s="3">
        <v>69.9238102061669</v>
      </c>
      <c r="U99" s="3">
        <v>68.8598065998333</v>
      </c>
      <c r="V99" s="3">
        <v>66.532802713493</v>
      </c>
      <c r="W99" s="3">
        <v>69.0045898827037</v>
      </c>
      <c r="X99" s="3">
        <v>68.9149785888414</v>
      </c>
      <c r="Y99" s="3">
        <v>67.8286993266891</v>
      </c>
      <c r="Z99" s="3">
        <v>64.7889591275436</v>
      </c>
      <c r="AA99" s="3">
        <v>59.0101756441391</v>
      </c>
      <c r="AB99" s="3">
        <v>63.1586577463133</v>
      </c>
      <c r="AC99" s="3">
        <v>63.4619236519478</v>
      </c>
      <c r="AD99" s="3">
        <v>69.0845007331377</v>
      </c>
      <c r="AE99" s="3">
        <v>73.3311470619899</v>
      </c>
      <c r="AF99" s="3">
        <v>75.3550273540493</v>
      </c>
      <c r="AG99" s="3">
        <v>77.8373680115104</v>
      </c>
      <c r="AH99" s="3">
        <v>81.0107262019422</v>
      </c>
      <c r="AI99" s="3">
        <v>81.365682558165</v>
      </c>
      <c r="AJ99" s="3">
        <v>77.1652686096568</v>
      </c>
      <c r="AK99" s="3">
        <v>77.4125287734929</v>
      </c>
      <c r="AL99" s="3">
        <v>78.5095945225595</v>
      </c>
      <c r="AM99" s="3">
        <v>83.1435255250549</v>
      </c>
      <c r="AN99" s="3">
        <v>87.0557352677426</v>
      </c>
      <c r="AO99" s="3">
        <v>88.4509240919541</v>
      </c>
      <c r="AP99" s="3">
        <v>102.649836917243</v>
      </c>
      <c r="AQ99" s="3">
        <v>109.124559647518</v>
      </c>
      <c r="AR99" s="3">
        <v>108.447718730877</v>
      </c>
      <c r="AS99" s="3">
        <v>114.870118661696</v>
      </c>
      <c r="AT99" s="3">
        <v>115.809763373903</v>
      </c>
      <c r="AU99" s="3">
        <v>113.933148838551</v>
      </c>
      <c r="AV99" s="3">
        <v>107.982898898832</v>
      </c>
      <c r="AW99" s="3">
        <v>103.479929587386</v>
      </c>
      <c r="AX99" s="3">
        <v>111.599704609199</v>
      </c>
      <c r="AY99" s="3">
        <v>121.354835812919</v>
      </c>
      <c r="AZ99" s="3">
        <v>122.621553017564</v>
      </c>
      <c r="BA99" s="3">
        <v>117.529086925657</v>
      </c>
      <c r="BB99" s="3">
        <v>125.850378154385</v>
      </c>
      <c r="BC99" s="3">
        <v>137.123438551776</v>
      </c>
      <c r="BD99" s="3">
        <v>140.354811364966</v>
      </c>
      <c r="BE99" s="3">
        <v>124.792945622946</v>
      </c>
      <c r="BF99" s="3">
        <v>111.758367374699</v>
      </c>
      <c r="BG99" s="3">
        <v>103.020574565247</v>
      </c>
      <c r="BH99" s="3">
        <v>85.8808138066242</v>
      </c>
      <c r="BI99" s="3">
        <v>78.5917138445956</v>
      </c>
      <c r="BJ99" s="3">
        <v>86.3134685101997</v>
      </c>
      <c r="BK99" s="3">
        <v>94.1678815772158</v>
      </c>
      <c r="BL99" s="3">
        <v>97.0824717484027</v>
      </c>
      <c r="BM99" s="3">
        <v>94.8594484099729</v>
      </c>
      <c r="BN99" s="3">
        <v>91.6733651214288</v>
      </c>
      <c r="BO99" s="3">
        <v>92.9342521347481</v>
      </c>
      <c r="BP99" s="3">
        <v>90.1908456463297</v>
      </c>
      <c r="BQ99" s="3">
        <v>90.1120205754533</v>
      </c>
      <c r="BR99" s="3">
        <v>95.7073237702676</v>
      </c>
      <c r="BS99" s="3">
        <v>92.8373635780903</v>
      </c>
      <c r="BT99" s="3">
        <v>95.7656956337793</v>
      </c>
      <c r="BU99" s="3">
        <v>102.549664214377</v>
      </c>
      <c r="BV99" s="3">
        <v>107.792161840291</v>
      </c>
      <c r="BW99" s="3">
        <v>105.185039308381</v>
      </c>
      <c r="BX99" s="3">
        <v>95.776998325937</v>
      </c>
      <c r="BY99" s="3">
        <v>107.966380763919</v>
      </c>
      <c r="BZ99" s="3">
        <v>114.736096499144</v>
      </c>
      <c r="CA99" s="3">
        <v>122.71459827006</v>
      </c>
      <c r="CB99" s="3">
        <v>134.039433242426</v>
      </c>
      <c r="CC99" s="3">
        <v>138.883574410441</v>
      </c>
      <c r="CD99" s="3">
        <v>126.867331590933</v>
      </c>
      <c r="CE99" s="3">
        <v>125.517777648309</v>
      </c>
      <c r="CF99" s="3">
        <v>118.12318036138</v>
      </c>
      <c r="CG99" s="3">
        <v>133.65332604886</v>
      </c>
      <c r="CH99" s="3">
        <v>138.940224443276</v>
      </c>
      <c r="CI99" s="3">
        <v>140.026073973524</v>
      </c>
      <c r="CJ99" s="3">
        <v>129.207548704642</v>
      </c>
      <c r="CK99" s="3">
        <v>138.806841681429</v>
      </c>
      <c r="CL99" s="3">
        <v>137.640404885166</v>
      </c>
      <c r="CM99" s="3">
        <v>140.357182236649</v>
      </c>
      <c r="CN99" s="3">
        <v>139.989896470245</v>
      </c>
      <c r="CO99" s="3">
        <v>137.701754236952</v>
      </c>
      <c r="CP99" s="3">
        <v>135.505742440715</v>
      </c>
      <c r="CQ99" s="3">
        <v>136.789790208044</v>
      </c>
      <c r="CR99" s="3">
        <v>134.008042663155</v>
      </c>
      <c r="CS99" s="3">
        <v>126.408824634767</v>
      </c>
      <c r="CT99" s="3">
        <v>130.831184325776</v>
      </c>
      <c r="CU99" s="3">
        <v>130.069404063727</v>
      </c>
      <c r="CV99" s="3">
        <v>123.733810999987</v>
      </c>
      <c r="CW99" s="3">
        <v>122.261283394491</v>
      </c>
      <c r="CX99" s="3">
        <v>124.27876862458</v>
      </c>
      <c r="CY99" s="3">
        <v>129.957037325814</v>
      </c>
      <c r="CZ99" s="3">
        <v>124.467821696136</v>
      </c>
      <c r="DA99" s="3">
        <v>128.651764759958</v>
      </c>
      <c r="DB99" s="3">
        <v>120.72782294158</v>
      </c>
      <c r="DC99" s="3">
        <v>121.63889066483</v>
      </c>
      <c r="DD99" s="3">
        <v>127.380122290827</v>
      </c>
      <c r="DE99" s="3">
        <v>123.09110310712</v>
      </c>
      <c r="DF99" s="3">
        <v>124.371916712221</v>
      </c>
      <c r="DG99" s="3">
        <v>111.28789247429</v>
      </c>
      <c r="DH99" s="3">
        <v>112.900011740948</v>
      </c>
      <c r="DI99" s="3">
        <v>125.422637070671</v>
      </c>
      <c r="DJ99" s="3">
        <v>124.502233560709</v>
      </c>
      <c r="DK99" s="3">
        <v>126.432872189754</v>
      </c>
      <c r="DL99" s="3">
        <v>134.49053584166</v>
      </c>
      <c r="DM99" s="3">
        <v>121.164872428818</v>
      </c>
      <c r="DN99" s="3">
        <v>119.756160151733</v>
      </c>
      <c r="DO99" s="3">
        <v>125.057490000866</v>
      </c>
      <c r="DP99" s="3">
        <v>132.282122542023</v>
      </c>
      <c r="DQ99" s="3">
        <v>137.336046997994</v>
      </c>
      <c r="DR99" s="3">
        <v>136.709927577462</v>
      </c>
      <c r="DS99" s="3">
        <v>139.115822701302</v>
      </c>
      <c r="DT99" s="3">
        <v>134.064440644076</v>
      </c>
      <c r="DU99" s="3">
        <v>128.286927181745</v>
      </c>
      <c r="DV99" s="3">
        <v>128.975820607568</v>
      </c>
      <c r="DW99" s="3">
        <v>137.173094430706</v>
      </c>
      <c r="DX99" s="3">
        <v>142.901953724939</v>
      </c>
      <c r="DY99" s="3">
        <v>147.556757073633</v>
      </c>
      <c r="DZ99" s="3">
        <v>143.796743690413</v>
      </c>
      <c r="EA99" s="3">
        <v>144.298882577806</v>
      </c>
      <c r="EB99" s="3">
        <v>161.163307080848</v>
      </c>
      <c r="EC99" s="3">
        <v>156.962856111072</v>
      </c>
      <c r="ED99" s="3">
        <v>136.175555547078</v>
      </c>
    </row>
    <row r="100">
      <c r="A100" s="3" t="s">
        <v>99</v>
      </c>
      <c r="B100" s="3">
        <v>20.2531987793657</v>
      </c>
      <c r="C100" s="3">
        <v>20.8931800197748</v>
      </c>
      <c r="D100" s="3">
        <v>21.8295877390388</v>
      </c>
      <c r="E100" s="3">
        <v>20.7167885195064</v>
      </c>
      <c r="F100" s="3">
        <v>19.5457704813024</v>
      </c>
      <c r="G100" s="3">
        <v>18.8322753899453</v>
      </c>
      <c r="H100" s="3">
        <v>19.6074434385707</v>
      </c>
      <c r="I100" s="3">
        <v>20.5504579325535</v>
      </c>
      <c r="J100" s="3">
        <v>20.1241706881416</v>
      </c>
      <c r="K100" s="3">
        <v>19.654660794721</v>
      </c>
      <c r="L100" s="3">
        <v>20.5836454221527</v>
      </c>
      <c r="M100" s="3">
        <v>21.3267837105843</v>
      </c>
      <c r="N100" s="3">
        <v>20.9093382363881</v>
      </c>
      <c r="O100" s="3">
        <v>21.3053933632572</v>
      </c>
      <c r="P100" s="3">
        <v>22.3204603491064</v>
      </c>
      <c r="Q100" s="3">
        <v>21.8411770583306</v>
      </c>
      <c r="R100" s="3">
        <v>22.470139269514</v>
      </c>
      <c r="S100" s="3">
        <v>23.2579600838945</v>
      </c>
      <c r="T100" s="3">
        <v>24.6379194301447</v>
      </c>
      <c r="U100" s="3">
        <v>24.7773076651029</v>
      </c>
      <c r="V100" s="3">
        <v>23.4320688534867</v>
      </c>
      <c r="W100" s="3">
        <v>23.2894334884133</v>
      </c>
      <c r="X100" s="3">
        <v>26.0586396565694</v>
      </c>
      <c r="Y100" s="3">
        <v>25.5391107613413</v>
      </c>
      <c r="Z100" s="3">
        <v>23.253053435677</v>
      </c>
      <c r="AA100" s="3">
        <v>21.0363913246504</v>
      </c>
      <c r="AB100" s="3">
        <v>21.6968970772955</v>
      </c>
      <c r="AC100" s="3">
        <v>22.1926760943131</v>
      </c>
      <c r="AD100" s="3">
        <v>21.5472719990355</v>
      </c>
      <c r="AE100" s="3">
        <v>21.6426833631507</v>
      </c>
      <c r="AF100" s="3">
        <v>24.433575224433</v>
      </c>
      <c r="AG100" s="3">
        <v>28.0669451188918</v>
      </c>
      <c r="AH100" s="3">
        <v>28.994382130944</v>
      </c>
      <c r="AI100" s="3">
        <v>27.8597602899095</v>
      </c>
      <c r="AJ100" s="3">
        <v>25.6978692584515</v>
      </c>
      <c r="AK100" s="3">
        <v>26.5495896864434</v>
      </c>
      <c r="AL100" s="3">
        <v>27.7227840273866</v>
      </c>
      <c r="AM100" s="3">
        <v>30.0386023860972</v>
      </c>
      <c r="AN100" s="3">
        <v>30.2406140561527</v>
      </c>
      <c r="AO100" s="3">
        <v>30.3122895847788</v>
      </c>
      <c r="AP100" s="3">
        <v>30.7485827283569</v>
      </c>
      <c r="AQ100" s="3">
        <v>31.6203184023381</v>
      </c>
      <c r="AR100" s="3">
        <v>32.506489410098</v>
      </c>
      <c r="AS100" s="3">
        <v>31.9208529582666</v>
      </c>
      <c r="AT100" s="3">
        <v>34.1927737824337</v>
      </c>
      <c r="AU100" s="3">
        <v>34.2244407932248</v>
      </c>
      <c r="AV100" s="3">
        <v>32.6312379677264</v>
      </c>
      <c r="AW100" s="3">
        <v>33.7385050235639</v>
      </c>
      <c r="AX100" s="3">
        <v>35.3869028632437</v>
      </c>
      <c r="AY100" s="3">
        <v>38.8857107446776</v>
      </c>
      <c r="AZ100" s="3">
        <v>38.1774184905578</v>
      </c>
      <c r="BA100" s="3">
        <v>36.3369381745788</v>
      </c>
      <c r="BB100" s="3">
        <v>34.3203423389095</v>
      </c>
      <c r="BC100" s="3">
        <v>34.9861061669117</v>
      </c>
      <c r="BD100" s="3">
        <v>32.408572187718</v>
      </c>
      <c r="BE100" s="3">
        <v>30.8375568942454</v>
      </c>
      <c r="BF100" s="3">
        <v>30.6632523800173</v>
      </c>
      <c r="BG100" s="3">
        <v>27.6493394020067</v>
      </c>
      <c r="BH100" s="3">
        <v>26.1756846080882</v>
      </c>
      <c r="BI100" s="3">
        <v>25.7678228722205</v>
      </c>
      <c r="BJ100" s="3">
        <v>28.2145190515515</v>
      </c>
      <c r="BK100" s="3">
        <v>32.7110000236438</v>
      </c>
      <c r="BL100" s="3">
        <v>33.3047682865398</v>
      </c>
      <c r="BM100" s="3">
        <v>33.8998946167538</v>
      </c>
      <c r="BN100" s="3">
        <v>33.472521668574</v>
      </c>
      <c r="BO100" s="3">
        <v>35.1102463443017</v>
      </c>
      <c r="BP100" s="3">
        <v>36.7242756986409</v>
      </c>
      <c r="BQ100" s="3">
        <v>36.462737849086</v>
      </c>
      <c r="BR100" s="3">
        <v>36.556710449062</v>
      </c>
      <c r="BS100" s="3">
        <v>34.4995497337572</v>
      </c>
      <c r="BT100" s="3">
        <v>32.235898042893</v>
      </c>
      <c r="BU100" s="3">
        <v>32.5392656377009</v>
      </c>
      <c r="BV100" s="3">
        <v>32.4770273043945</v>
      </c>
      <c r="BW100" s="3">
        <v>33.6872324185191</v>
      </c>
      <c r="BX100" s="3">
        <v>29.9072526385333</v>
      </c>
      <c r="BY100" s="3">
        <v>32.638289427113</v>
      </c>
      <c r="BZ100" s="3">
        <v>38.7899188684893</v>
      </c>
      <c r="CA100" s="3">
        <v>45.0968876524018</v>
      </c>
      <c r="CB100" s="3">
        <v>52.5320141343575</v>
      </c>
      <c r="CC100" s="3">
        <v>52.2343931977403</v>
      </c>
      <c r="CD100" s="3">
        <v>48.2464151161893</v>
      </c>
      <c r="CE100" s="3">
        <v>49.3236816341353</v>
      </c>
      <c r="CF100" s="3">
        <v>45.3702896211538</v>
      </c>
      <c r="CG100" s="3">
        <v>47.3525468776334</v>
      </c>
      <c r="CH100" s="3">
        <v>51.4626814836886</v>
      </c>
      <c r="CI100" s="3">
        <v>56.8734645639853</v>
      </c>
      <c r="CJ100" s="3">
        <v>53.741043062523</v>
      </c>
      <c r="CK100" s="3">
        <v>57.86166448974</v>
      </c>
      <c r="CL100" s="3">
        <v>55.8485151191029</v>
      </c>
      <c r="CM100" s="3">
        <v>61.5400750599255</v>
      </c>
      <c r="CN100" s="3">
        <v>65.666193362819</v>
      </c>
      <c r="CO100" s="3">
        <v>66.7864949108533</v>
      </c>
      <c r="CP100" s="3">
        <v>68.9617959301943</v>
      </c>
      <c r="CQ100" s="3">
        <v>69.9875114551676</v>
      </c>
      <c r="CR100" s="3">
        <v>69.4017626756012</v>
      </c>
      <c r="CS100" s="3">
        <v>62.0090820002684</v>
      </c>
      <c r="CT100" s="3">
        <v>58.728782669356</v>
      </c>
      <c r="CU100" s="3">
        <v>54.1228734586317</v>
      </c>
      <c r="CV100" s="3">
        <v>52.1547355661805</v>
      </c>
      <c r="CW100" s="3">
        <v>51.5367458582353</v>
      </c>
      <c r="CX100" s="3">
        <v>44.9495053930865</v>
      </c>
      <c r="CY100" s="3">
        <v>42.2110670660124</v>
      </c>
      <c r="CZ100" s="3">
        <v>42.3753583485433</v>
      </c>
      <c r="DA100" s="3">
        <v>44.9733173638872</v>
      </c>
      <c r="DB100" s="3">
        <v>39.4715098828724</v>
      </c>
      <c r="DC100" s="3">
        <v>36.5154096630257</v>
      </c>
      <c r="DD100" s="3">
        <v>41.5100809203955</v>
      </c>
      <c r="DE100" s="3">
        <v>40.6800396756699</v>
      </c>
      <c r="DF100" s="3">
        <v>44.2059041364611</v>
      </c>
      <c r="DG100" s="3">
        <v>46.3564737086892</v>
      </c>
      <c r="DH100" s="3">
        <v>41.6143096987</v>
      </c>
      <c r="DI100" s="3">
        <v>42.29410178454</v>
      </c>
      <c r="DJ100" s="3">
        <v>42.9850638137891</v>
      </c>
      <c r="DK100" s="3">
        <v>43.3453469576003</v>
      </c>
      <c r="DL100" s="3">
        <v>45.0402375778761</v>
      </c>
      <c r="DM100" s="3">
        <v>42.3156212161957</v>
      </c>
      <c r="DN100" s="3">
        <v>42.7029112361986</v>
      </c>
      <c r="DO100" s="3">
        <v>40.5174091741678</v>
      </c>
      <c r="DP100" s="3">
        <v>39.2245984437969</v>
      </c>
      <c r="DQ100" s="3">
        <v>41.562012435719</v>
      </c>
      <c r="DR100" s="3">
        <v>41.2355413542941</v>
      </c>
      <c r="DS100" s="3">
        <v>42.3744865786087</v>
      </c>
      <c r="DT100" s="3">
        <v>50.3190836205096</v>
      </c>
      <c r="DU100" s="3">
        <v>50.7658350322907</v>
      </c>
      <c r="DV100" s="3">
        <v>50.8950670254414</v>
      </c>
      <c r="DW100" s="3">
        <v>52.991573357895</v>
      </c>
      <c r="DX100" s="3">
        <v>53.314666150955</v>
      </c>
      <c r="DY100" s="3">
        <v>56.4093808657403</v>
      </c>
      <c r="DZ100" s="3">
        <v>61.985162070927</v>
      </c>
      <c r="EA100" s="3">
        <v>64.6515517105858</v>
      </c>
      <c r="EB100" s="3">
        <v>61.6330639241589</v>
      </c>
      <c r="EC100" s="3">
        <v>63.5499999636695</v>
      </c>
      <c r="ED100" s="3">
        <v>64.9962250391642</v>
      </c>
    </row>
    <row r="101">
      <c r="A101" s="3" t="s">
        <v>100</v>
      </c>
      <c r="B101" s="3">
        <v>90.9792535296431</v>
      </c>
      <c r="C101" s="3">
        <v>90.3048220160784</v>
      </c>
      <c r="D101" s="3">
        <v>96.9594413509727</v>
      </c>
      <c r="E101" s="3">
        <v>94.5470205423319</v>
      </c>
      <c r="F101" s="3">
        <v>94.4099971883423</v>
      </c>
      <c r="G101" s="3">
        <v>96.7090145395532</v>
      </c>
      <c r="H101" s="3">
        <v>98.1319178401285</v>
      </c>
      <c r="I101" s="3">
        <v>99.4412246816748</v>
      </c>
      <c r="J101" s="3">
        <v>103.327349159942</v>
      </c>
      <c r="K101" s="3">
        <v>98.7518626825646</v>
      </c>
      <c r="L101" s="3">
        <v>100.391572203483</v>
      </c>
      <c r="M101" s="3">
        <v>94.4906595078149</v>
      </c>
      <c r="N101" s="3">
        <v>92.2659034889103</v>
      </c>
      <c r="O101" s="3">
        <v>98.3547119555756</v>
      </c>
      <c r="P101" s="3">
        <v>103.16827409502</v>
      </c>
      <c r="Q101" s="3">
        <v>103.426167292131</v>
      </c>
      <c r="R101" s="3">
        <v>102.737377517437</v>
      </c>
      <c r="S101" s="3">
        <v>103.672722239595</v>
      </c>
      <c r="T101" s="3">
        <v>101.57028284609</v>
      </c>
      <c r="U101" s="3">
        <v>101.846088885978</v>
      </c>
      <c r="V101" s="3">
        <v>99.096999339523</v>
      </c>
      <c r="W101" s="3">
        <v>107.277008544671</v>
      </c>
      <c r="X101" s="3">
        <v>106.265453168597</v>
      </c>
      <c r="Y101" s="3">
        <v>105.052627144849</v>
      </c>
      <c r="Z101" s="3">
        <v>95.3373143907791</v>
      </c>
      <c r="AA101" s="3">
        <v>96.0749001628871</v>
      </c>
      <c r="AB101" s="3">
        <v>97.2791328349821</v>
      </c>
      <c r="AC101" s="3">
        <v>103.594209639442</v>
      </c>
      <c r="AD101" s="3">
        <v>106.026332121401</v>
      </c>
      <c r="AE101" s="3">
        <v>108.100792144017</v>
      </c>
      <c r="AF101" s="3">
        <v>108.955139858993</v>
      </c>
      <c r="AG101" s="3">
        <v>111.575452808318</v>
      </c>
      <c r="AH101" s="3">
        <v>109.565187397656</v>
      </c>
      <c r="AI101" s="3">
        <v>107.366426218862</v>
      </c>
      <c r="AJ101" s="3">
        <v>104.636468548477</v>
      </c>
      <c r="AK101" s="3">
        <v>109.310885187567</v>
      </c>
      <c r="AL101" s="3">
        <v>109.463259910174</v>
      </c>
      <c r="AM101" s="3">
        <v>111.893205695925</v>
      </c>
      <c r="AN101" s="3">
        <v>114.484923346601</v>
      </c>
      <c r="AO101" s="3">
        <v>116.077726724014</v>
      </c>
      <c r="AP101" s="3">
        <v>117.378069043543</v>
      </c>
      <c r="AQ101" s="3">
        <v>122.704058430605</v>
      </c>
      <c r="AR101" s="3">
        <v>122.232936404882</v>
      </c>
      <c r="AS101" s="3">
        <v>121.138936968581</v>
      </c>
      <c r="AT101" s="3">
        <v>120.837888003425</v>
      </c>
      <c r="AU101" s="3">
        <v>122.268217951428</v>
      </c>
      <c r="AV101" s="3">
        <v>122.005179463711</v>
      </c>
      <c r="AW101" s="3">
        <v>125.231862711193</v>
      </c>
      <c r="AX101" s="3">
        <v>127.383879552531</v>
      </c>
      <c r="AY101" s="3">
        <v>122.058762285929</v>
      </c>
      <c r="AZ101" s="3">
        <v>124.708742310014</v>
      </c>
      <c r="BA101" s="3">
        <v>133.579318270527</v>
      </c>
      <c r="BB101" s="3">
        <v>135.483198519551</v>
      </c>
      <c r="BC101" s="3">
        <v>133.477984698077</v>
      </c>
      <c r="BD101" s="3">
        <v>132.269756296659</v>
      </c>
      <c r="BE101" s="3">
        <v>137.853302946502</v>
      </c>
      <c r="BF101" s="3">
        <v>145.57839310064</v>
      </c>
      <c r="BG101" s="3">
        <v>141.0696338312</v>
      </c>
      <c r="BH101" s="3">
        <v>146.737538078987</v>
      </c>
      <c r="BI101" s="3">
        <v>141.174742590019</v>
      </c>
      <c r="BJ101" s="3">
        <v>141.394482781321</v>
      </c>
      <c r="BK101" s="3">
        <v>153.132432259565</v>
      </c>
      <c r="BL101" s="3">
        <v>162.624479820659</v>
      </c>
      <c r="BM101" s="3">
        <v>171.800803594311</v>
      </c>
      <c r="BN101" s="3">
        <v>171.024349293091</v>
      </c>
      <c r="BO101" s="3">
        <v>182.17519753078</v>
      </c>
      <c r="BP101" s="3">
        <v>187.294046760212</v>
      </c>
      <c r="BQ101" s="3">
        <v>192.292845643361</v>
      </c>
      <c r="BR101" s="3">
        <v>187.969347144949</v>
      </c>
      <c r="BS101" s="3">
        <v>182.200348255692</v>
      </c>
      <c r="BT101" s="3">
        <v>178.518115002189</v>
      </c>
      <c r="BU101" s="3">
        <v>177.920948257497</v>
      </c>
      <c r="BV101" s="3">
        <v>183.068376633344</v>
      </c>
      <c r="BW101" s="3">
        <v>191.810692848361</v>
      </c>
      <c r="BX101" s="3">
        <v>161.498766970974</v>
      </c>
      <c r="BY101" s="3">
        <v>164.419049823433</v>
      </c>
      <c r="BZ101" s="3">
        <v>188.760864934236</v>
      </c>
      <c r="CA101" s="3">
        <v>198.578418572936</v>
      </c>
      <c r="CB101" s="3">
        <v>193.12885646963</v>
      </c>
      <c r="CC101" s="3">
        <v>185.631070232196</v>
      </c>
      <c r="CD101" s="3">
        <v>192.452347710994</v>
      </c>
      <c r="CE101" s="3">
        <v>190.06433025538</v>
      </c>
      <c r="CF101" s="3">
        <v>199.036406224048</v>
      </c>
      <c r="CG101" s="3">
        <v>209.972659732216</v>
      </c>
      <c r="CH101" s="3">
        <v>206.463304289043</v>
      </c>
      <c r="CI101" s="3">
        <v>202.699791532779</v>
      </c>
      <c r="CJ101" s="3">
        <v>202.503109141907</v>
      </c>
      <c r="CK101" s="3">
        <v>211.456605445026</v>
      </c>
      <c r="CL101" s="3">
        <v>211.793275765307</v>
      </c>
      <c r="CM101" s="3">
        <v>203.003804242918</v>
      </c>
      <c r="CN101" s="3">
        <v>205.723372754297</v>
      </c>
      <c r="CO101" s="3">
        <v>212.3812117294</v>
      </c>
      <c r="CP101" s="3">
        <v>213.779927260502</v>
      </c>
      <c r="CQ101" s="3">
        <v>209.968382752442</v>
      </c>
      <c r="CR101" s="3">
        <v>222.034265300398</v>
      </c>
      <c r="CS101" s="3">
        <v>220.851960377364</v>
      </c>
      <c r="CT101" s="3">
        <v>205.193678894874</v>
      </c>
      <c r="CU101" s="3">
        <v>177.105063334774</v>
      </c>
      <c r="CV101" s="3">
        <v>165.099880230781</v>
      </c>
      <c r="CW101" s="3">
        <v>172.450243761344</v>
      </c>
      <c r="CX101" s="3">
        <v>157.373690218917</v>
      </c>
      <c r="CY101" s="3">
        <v>152.930831647713</v>
      </c>
      <c r="CZ101" s="3">
        <v>153.685186513574</v>
      </c>
      <c r="DA101" s="3">
        <v>164.353198758879</v>
      </c>
      <c r="DB101" s="3">
        <v>154.356095841735</v>
      </c>
      <c r="DC101" s="3">
        <v>143.846652002652</v>
      </c>
      <c r="DD101" s="3">
        <v>142.282302067884</v>
      </c>
      <c r="DE101" s="3">
        <v>143.755942389173</v>
      </c>
      <c r="DF101" s="3">
        <v>147.986932501057</v>
      </c>
      <c r="DG101" s="3">
        <v>152.310066582705</v>
      </c>
      <c r="DH101" s="3">
        <v>156.233968296976</v>
      </c>
      <c r="DI101" s="3">
        <v>162.079025776502</v>
      </c>
      <c r="DJ101" s="3">
        <v>168.644020018558</v>
      </c>
      <c r="DK101" s="3">
        <v>175.265982173194</v>
      </c>
      <c r="DL101" s="3">
        <v>183.528259885574</v>
      </c>
      <c r="DM101" s="3">
        <v>179.746144461224</v>
      </c>
      <c r="DN101" s="3">
        <v>174.554845842687</v>
      </c>
      <c r="DO101" s="3">
        <v>162.240999678795</v>
      </c>
      <c r="DP101" s="3">
        <v>178.700913624569</v>
      </c>
      <c r="DQ101" s="3">
        <v>192.98360901755</v>
      </c>
      <c r="DR101" s="3">
        <v>196.171307265232</v>
      </c>
      <c r="DS101" s="3">
        <v>209.718786127228</v>
      </c>
      <c r="DT101" s="3">
        <v>224.46589159638</v>
      </c>
      <c r="DU101" s="3">
        <v>221.329520154004</v>
      </c>
      <c r="DV101" s="3">
        <v>229.709482010924</v>
      </c>
      <c r="DW101" s="3">
        <v>238.683267763066</v>
      </c>
      <c r="DX101" s="3">
        <v>240.385064653301</v>
      </c>
      <c r="DY101" s="3">
        <v>240.355434138687</v>
      </c>
      <c r="DZ101" s="3">
        <v>250.108801054862</v>
      </c>
      <c r="EA101" s="3">
        <v>254.268112247581</v>
      </c>
      <c r="EB101" s="3">
        <v>245.931265627759</v>
      </c>
      <c r="EC101" s="3">
        <v>243.500405559198</v>
      </c>
      <c r="ED101" s="3">
        <v>237.649721781413</v>
      </c>
    </row>
    <row r="102">
      <c r="A102" s="3" t="s">
        <v>101</v>
      </c>
      <c r="B102" s="3">
        <v>35.675143731879</v>
      </c>
      <c r="C102" s="3">
        <v>36.592956161615</v>
      </c>
      <c r="D102" s="3">
        <v>36.372694214202</v>
      </c>
      <c r="E102" s="3">
        <v>37.5632104137916</v>
      </c>
      <c r="F102" s="3">
        <v>37.5382781865722</v>
      </c>
      <c r="G102" s="3">
        <v>37.9087983081465</v>
      </c>
      <c r="H102" s="3">
        <v>38.4876283153545</v>
      </c>
      <c r="I102" s="3">
        <v>38.7075111145085</v>
      </c>
      <c r="J102" s="3">
        <v>39.0878898657212</v>
      </c>
      <c r="K102" s="3">
        <v>41.346357111292</v>
      </c>
      <c r="L102" s="3">
        <v>43.4062154756146</v>
      </c>
      <c r="M102" s="3">
        <v>45.0297078186069</v>
      </c>
      <c r="N102" s="3">
        <v>47.4861143524018</v>
      </c>
      <c r="O102" s="3">
        <v>45.8325529764456</v>
      </c>
      <c r="P102" s="3">
        <v>42.7091391844824</v>
      </c>
      <c r="Q102" s="3">
        <v>42.8659306380985</v>
      </c>
      <c r="R102" s="3">
        <v>43.0764477560095</v>
      </c>
      <c r="S102" s="3">
        <v>41.4958963349336</v>
      </c>
      <c r="T102" s="3">
        <v>43.1594748138311</v>
      </c>
      <c r="U102" s="3">
        <v>46.1164672388787</v>
      </c>
      <c r="V102" s="3">
        <v>45.4463762980468</v>
      </c>
      <c r="W102" s="3">
        <v>47.4235029376832</v>
      </c>
      <c r="X102" s="3">
        <v>45.3361908753894</v>
      </c>
      <c r="Y102" s="3">
        <v>45.5875816786619</v>
      </c>
      <c r="Z102" s="3">
        <v>48.3523348978573</v>
      </c>
      <c r="AA102" s="3">
        <v>51.8419683218434</v>
      </c>
      <c r="AB102" s="3">
        <v>53.6696587719929</v>
      </c>
      <c r="AC102" s="3">
        <v>54.4647447035189</v>
      </c>
      <c r="AD102" s="3">
        <v>53.806737049464</v>
      </c>
      <c r="AE102" s="3">
        <v>56.5306592247943</v>
      </c>
      <c r="AF102" s="3">
        <v>58.7776467133964</v>
      </c>
      <c r="AG102" s="3">
        <v>57.0380748851545</v>
      </c>
      <c r="AH102" s="3">
        <v>56.3894462024248</v>
      </c>
      <c r="AI102" s="3">
        <v>54.2068405229706</v>
      </c>
      <c r="AJ102" s="3">
        <v>53.4353368810729</v>
      </c>
      <c r="AK102" s="3">
        <v>53.8805229991806</v>
      </c>
      <c r="AL102" s="3">
        <v>54.9220978081611</v>
      </c>
      <c r="AM102" s="3">
        <v>56.1787794026056</v>
      </c>
      <c r="AN102" s="3">
        <v>58.1593180177312</v>
      </c>
      <c r="AO102" s="3">
        <v>59.3634722916235</v>
      </c>
      <c r="AP102" s="3">
        <v>60.7784163434611</v>
      </c>
      <c r="AQ102" s="3">
        <v>63.5781426255277</v>
      </c>
      <c r="AR102" s="3">
        <v>62.011595719614</v>
      </c>
      <c r="AS102" s="3">
        <v>63.9583100755604</v>
      </c>
      <c r="AT102" s="3">
        <v>64.0495275171197</v>
      </c>
      <c r="AU102" s="3">
        <v>64.1667946577137</v>
      </c>
      <c r="AV102" s="3">
        <v>67.3688829694437</v>
      </c>
      <c r="AW102" s="3">
        <v>67.4469773299293</v>
      </c>
      <c r="AX102" s="3">
        <v>62.3122930310523</v>
      </c>
      <c r="AY102" s="3">
        <v>59.6705545610344</v>
      </c>
      <c r="AZ102" s="3">
        <v>59.4830187823651</v>
      </c>
      <c r="BA102" s="3">
        <v>61.0836402461145</v>
      </c>
      <c r="BB102" s="3">
        <v>60.0130179566093</v>
      </c>
      <c r="BC102" s="3">
        <v>58.9556613675468</v>
      </c>
      <c r="BD102" s="3">
        <v>61.8962406093268</v>
      </c>
      <c r="BE102" s="3">
        <v>62.7799457527549</v>
      </c>
      <c r="BF102" s="3">
        <v>62.7704941824141</v>
      </c>
      <c r="BG102" s="3">
        <v>61.1051123238697</v>
      </c>
      <c r="BH102" s="3">
        <v>62.28470623225</v>
      </c>
      <c r="BI102" s="3">
        <v>64.6715311042262</v>
      </c>
      <c r="BJ102" s="3">
        <v>61.1099530804013</v>
      </c>
      <c r="BK102" s="3">
        <v>63.910195750534</v>
      </c>
      <c r="BL102" s="3">
        <v>68.3744068139213</v>
      </c>
      <c r="BM102" s="3">
        <v>68.4037651424076</v>
      </c>
      <c r="BN102" s="3">
        <v>70.1067352182324</v>
      </c>
      <c r="BO102" s="3">
        <v>72.1780807125745</v>
      </c>
      <c r="BP102" s="3">
        <v>71.7314872368056</v>
      </c>
      <c r="BQ102" s="3">
        <v>71.768039968884</v>
      </c>
      <c r="BR102" s="3">
        <v>75.5789859229158</v>
      </c>
      <c r="BS102" s="3">
        <v>76.403686678748</v>
      </c>
      <c r="BT102" s="3">
        <v>72.658969080511</v>
      </c>
      <c r="BU102" s="3">
        <v>73.4114225193399</v>
      </c>
      <c r="BV102" s="3">
        <v>75.132809276495</v>
      </c>
      <c r="BW102" s="3">
        <v>76.3861298854725</v>
      </c>
      <c r="BX102" s="3">
        <v>68.5786540101066</v>
      </c>
      <c r="BY102" s="3">
        <v>69.9913912140247</v>
      </c>
      <c r="BZ102" s="3">
        <v>61.6784889086876</v>
      </c>
      <c r="CA102" s="3">
        <v>62.9620707622344</v>
      </c>
      <c r="CB102" s="3">
        <v>62.5940047815562</v>
      </c>
      <c r="CC102" s="3">
        <v>62.627972278152</v>
      </c>
      <c r="CD102" s="3">
        <v>63.2490084892719</v>
      </c>
      <c r="CE102" s="3">
        <v>69.4311662673388</v>
      </c>
      <c r="CF102" s="3">
        <v>68.4071727147044</v>
      </c>
      <c r="CG102" s="3">
        <v>62.992921638732</v>
      </c>
      <c r="CH102" s="3">
        <v>60.3652715490202</v>
      </c>
      <c r="CI102" s="3">
        <v>60.7336305599364</v>
      </c>
      <c r="CJ102" s="3">
        <v>62.1454627439</v>
      </c>
      <c r="CK102" s="3">
        <v>66.9215353400932</v>
      </c>
      <c r="CL102" s="3">
        <v>68.7072485395232</v>
      </c>
      <c r="CM102" s="3">
        <v>66.8406226029358</v>
      </c>
      <c r="CN102" s="3">
        <v>64.9433176164255</v>
      </c>
      <c r="CO102" s="3">
        <v>67.4549479225834</v>
      </c>
      <c r="CP102" s="3">
        <v>66.2541362678695</v>
      </c>
      <c r="CQ102" s="3">
        <v>66.6469346955184</v>
      </c>
      <c r="CR102" s="3">
        <v>69.6938525526237</v>
      </c>
      <c r="CS102" s="3">
        <v>74.5613625784696</v>
      </c>
      <c r="CT102" s="3">
        <v>75.3058462642098</v>
      </c>
      <c r="CU102" s="3">
        <v>76.6312175682354</v>
      </c>
      <c r="CV102" s="3">
        <v>81.8928895720438</v>
      </c>
      <c r="CW102" s="3">
        <v>87.9946801324122</v>
      </c>
      <c r="CX102" s="3">
        <v>87.2929023535086</v>
      </c>
      <c r="CY102" s="3">
        <v>85.625293428583</v>
      </c>
      <c r="CZ102" s="3">
        <v>85.7195599364956</v>
      </c>
      <c r="DA102" s="3">
        <v>91.1407660135181</v>
      </c>
      <c r="DB102" s="3">
        <v>89.4460061673745</v>
      </c>
      <c r="DC102" s="3">
        <v>78.1576551782619</v>
      </c>
      <c r="DD102" s="3">
        <v>85.0637837523082</v>
      </c>
      <c r="DE102" s="3">
        <v>90.1384141632402</v>
      </c>
      <c r="DF102" s="3">
        <v>89.0871765415706</v>
      </c>
      <c r="DG102" s="3">
        <v>86.4759229590105</v>
      </c>
      <c r="DH102" s="3">
        <v>87.5297733454431</v>
      </c>
      <c r="DI102" s="3">
        <v>92.4441935160896</v>
      </c>
      <c r="DJ102" s="3">
        <v>91.3523517446167</v>
      </c>
      <c r="DK102" s="3">
        <v>87.4736153443431</v>
      </c>
      <c r="DL102" s="3">
        <v>89.1196062369333</v>
      </c>
      <c r="DM102" s="3">
        <v>85.9241351396894</v>
      </c>
      <c r="DN102" s="3">
        <v>85.5947422346602</v>
      </c>
      <c r="DO102" s="3">
        <v>83.1585188171456</v>
      </c>
      <c r="DP102" s="3">
        <v>86.798833068443</v>
      </c>
      <c r="DQ102" s="3">
        <v>87.898743313703</v>
      </c>
      <c r="DR102" s="3">
        <v>88.1886150872722</v>
      </c>
      <c r="DS102" s="3">
        <v>85.8747898704322</v>
      </c>
      <c r="DT102" s="3">
        <v>86.9657922109651</v>
      </c>
      <c r="DU102" s="3">
        <v>88.6700938564798</v>
      </c>
      <c r="DV102" s="3">
        <v>93.8957965150128</v>
      </c>
      <c r="DW102" s="3">
        <v>89.6838735638065</v>
      </c>
      <c r="DX102" s="3">
        <v>91.0148379548592</v>
      </c>
      <c r="DY102" s="3">
        <v>99.4852535985352</v>
      </c>
      <c r="DZ102" s="3">
        <v>102.824687275009</v>
      </c>
      <c r="EA102" s="3">
        <v>103.383551767312</v>
      </c>
      <c r="EB102" s="3">
        <v>98.0540605697115</v>
      </c>
      <c r="EC102" s="3">
        <v>92.5252382187616</v>
      </c>
      <c r="ED102" s="3">
        <v>90.5797227223714</v>
      </c>
    </row>
    <row r="103">
      <c r="A103" s="3" t="s">
        <v>102</v>
      </c>
      <c r="B103" s="3">
        <v>61.8526997194857</v>
      </c>
      <c r="C103" s="3">
        <v>62.5437319931644</v>
      </c>
      <c r="D103" s="3">
        <v>63.4498034662518</v>
      </c>
      <c r="E103" s="3">
        <v>61.1710170738481</v>
      </c>
      <c r="F103" s="3">
        <v>63.3832862919814</v>
      </c>
      <c r="G103" s="3">
        <v>64.6647539178174</v>
      </c>
      <c r="H103" s="3">
        <v>66.8144581012781</v>
      </c>
      <c r="I103" s="3">
        <v>69.48658968179</v>
      </c>
      <c r="J103" s="3">
        <v>69.8669836615966</v>
      </c>
      <c r="K103" s="3">
        <v>66.2885799898435</v>
      </c>
      <c r="L103" s="3">
        <v>70.6172032305869</v>
      </c>
      <c r="M103" s="3">
        <v>73.2914342569652</v>
      </c>
      <c r="N103" s="3">
        <v>75.5411050598504</v>
      </c>
      <c r="O103" s="3">
        <v>81.1571901657086</v>
      </c>
      <c r="P103" s="3">
        <v>84.3175825884946</v>
      </c>
      <c r="Q103" s="3">
        <v>86.0885851356386</v>
      </c>
      <c r="R103" s="3">
        <v>90.3675209209634</v>
      </c>
      <c r="S103" s="3">
        <v>90.0087649992749</v>
      </c>
      <c r="T103" s="3">
        <v>90.33503787386</v>
      </c>
      <c r="U103" s="3">
        <v>92.5994181757518</v>
      </c>
      <c r="V103" s="3">
        <v>89.3763547870923</v>
      </c>
      <c r="W103" s="3">
        <v>95.5072895109765</v>
      </c>
      <c r="X103" s="3">
        <v>98.7957755307243</v>
      </c>
      <c r="Y103" s="3">
        <v>102.207006528345</v>
      </c>
      <c r="Z103" s="3">
        <v>95.6582997173317</v>
      </c>
      <c r="AA103" s="3">
        <v>92.7135029034127</v>
      </c>
      <c r="AB103" s="3">
        <v>100.75632550971</v>
      </c>
      <c r="AC103" s="3">
        <v>106.742864201171</v>
      </c>
      <c r="AD103" s="3">
        <v>112.868463458388</v>
      </c>
      <c r="AE103" s="3">
        <v>114.518484615147</v>
      </c>
      <c r="AF103" s="3">
        <v>122.935513773097</v>
      </c>
      <c r="AG103" s="3">
        <v>121.485089034094</v>
      </c>
      <c r="AH103" s="3">
        <v>123.031730665336</v>
      </c>
      <c r="AI103" s="3">
        <v>119.924284242667</v>
      </c>
      <c r="AJ103" s="3">
        <v>111.754358131118</v>
      </c>
      <c r="AK103" s="3">
        <v>108.161932132401</v>
      </c>
      <c r="AL103" s="3">
        <v>110.620530856996</v>
      </c>
      <c r="AM103" s="3">
        <v>117.117105051734</v>
      </c>
      <c r="AN103" s="3">
        <v>124.952423194006</v>
      </c>
      <c r="AO103" s="3">
        <v>126.962454677679</v>
      </c>
      <c r="AP103" s="3">
        <v>126.887930908663</v>
      </c>
      <c r="AQ103" s="3">
        <v>129.424217878229</v>
      </c>
      <c r="AR103" s="3">
        <v>131.740610768937</v>
      </c>
      <c r="AS103" s="3">
        <v>132.98112907818</v>
      </c>
      <c r="AT103" s="3">
        <v>104.389985747005</v>
      </c>
      <c r="AU103" s="3">
        <v>102.81734276303</v>
      </c>
      <c r="AV103" s="3">
        <v>102.766831774251</v>
      </c>
      <c r="AW103" s="3">
        <v>110.470086585318</v>
      </c>
      <c r="AX103" s="3">
        <v>115.640024094349</v>
      </c>
      <c r="AY103" s="3">
        <v>109.228192230236</v>
      </c>
      <c r="AZ103" s="3">
        <v>113.282943758474</v>
      </c>
      <c r="BA103" s="3">
        <v>110.762945123393</v>
      </c>
      <c r="BB103" s="3">
        <v>107.431096016466</v>
      </c>
      <c r="BC103" s="3">
        <v>117.029806930437</v>
      </c>
      <c r="BD103" s="3">
        <v>119.316277535936</v>
      </c>
      <c r="BE103" s="3">
        <v>123.332714397819</v>
      </c>
      <c r="BF103" s="3">
        <v>127.235113902934</v>
      </c>
      <c r="BG103" s="3">
        <v>113.310172374302</v>
      </c>
      <c r="BH103" s="3">
        <v>96.8381715069121</v>
      </c>
      <c r="BI103" s="3">
        <v>91.4357121275221</v>
      </c>
      <c r="BJ103" s="3">
        <v>94.4593898745452</v>
      </c>
      <c r="BK103" s="3">
        <v>103.214785836596</v>
      </c>
      <c r="BL103" s="3">
        <v>106.699031022656</v>
      </c>
      <c r="BM103" s="3">
        <v>118.4724512522</v>
      </c>
      <c r="BN103" s="3">
        <v>115.95963097547</v>
      </c>
      <c r="BO103" s="3">
        <v>125.161096311105</v>
      </c>
      <c r="BP103" s="3">
        <v>132.548567224838</v>
      </c>
      <c r="BQ103" s="3">
        <v>135.937962752399</v>
      </c>
      <c r="BR103" s="3">
        <v>137.07422754948</v>
      </c>
      <c r="BS103" s="3">
        <v>134.340889263473</v>
      </c>
      <c r="BT103" s="3">
        <v>132.098109382689</v>
      </c>
      <c r="BU103" s="3">
        <v>133.03682333737</v>
      </c>
      <c r="BV103" s="3">
        <v>143.912369938383</v>
      </c>
      <c r="BW103" s="3">
        <v>149.776811298965</v>
      </c>
      <c r="BX103" s="3">
        <v>127.688460280477</v>
      </c>
      <c r="BY103" s="3">
        <v>121.364255257257</v>
      </c>
      <c r="BZ103" s="3">
        <v>141.878602266456</v>
      </c>
      <c r="CA103" s="3">
        <v>164.569199018132</v>
      </c>
      <c r="CB103" s="3">
        <v>161.900639327228</v>
      </c>
      <c r="CC103" s="3">
        <v>158.492167744547</v>
      </c>
      <c r="CD103" s="3">
        <v>156.34336045495</v>
      </c>
      <c r="CE103" s="3">
        <v>152.4076759679</v>
      </c>
      <c r="CF103" s="3">
        <v>156.765860403549</v>
      </c>
      <c r="CG103" s="3">
        <v>179.918578700156</v>
      </c>
      <c r="CH103" s="3">
        <v>176.392298433639</v>
      </c>
      <c r="CI103" s="3">
        <v>171.696580778117</v>
      </c>
      <c r="CJ103" s="3">
        <v>168.839072462678</v>
      </c>
      <c r="CK103" s="3">
        <v>195.312704623543</v>
      </c>
      <c r="CL103" s="3">
        <v>230.342070383942</v>
      </c>
      <c r="CM103" s="3">
        <v>228.029398188691</v>
      </c>
      <c r="CN103" s="3">
        <v>244.629601486554</v>
      </c>
      <c r="CO103" s="3">
        <v>253.87833066826</v>
      </c>
      <c r="CP103" s="3">
        <v>262.955215697041</v>
      </c>
      <c r="CQ103" s="3">
        <v>256.904590980134</v>
      </c>
      <c r="CR103" s="3">
        <v>276.546649240529</v>
      </c>
      <c r="CS103" s="3">
        <v>281.984325415006</v>
      </c>
      <c r="CT103" s="3">
        <v>246.185630696565</v>
      </c>
      <c r="CU103" s="3">
        <v>221.154449172618</v>
      </c>
      <c r="CV103" s="3">
        <v>226.752716207218</v>
      </c>
      <c r="CW103" s="3">
        <v>212.529688751159</v>
      </c>
      <c r="CX103" s="3">
        <v>195.313553099324</v>
      </c>
      <c r="CY103" s="3">
        <v>182.662778745001</v>
      </c>
      <c r="CZ103" s="3">
        <v>190.42944578789</v>
      </c>
      <c r="DA103" s="3">
        <v>205.646275073621</v>
      </c>
      <c r="DB103" s="3">
        <v>180.188195141578</v>
      </c>
      <c r="DC103" s="3">
        <v>163.461851867536</v>
      </c>
      <c r="DD103" s="3">
        <v>182.885973765099</v>
      </c>
      <c r="DE103" s="3">
        <v>193.715512974438</v>
      </c>
      <c r="DF103" s="3">
        <v>209.936399497278</v>
      </c>
      <c r="DG103" s="3">
        <v>210.032335803611</v>
      </c>
      <c r="DH103" s="3">
        <v>197.299171711432</v>
      </c>
      <c r="DI103" s="3">
        <v>197.212903219859</v>
      </c>
      <c r="DJ103" s="3">
        <v>203.165423244086</v>
      </c>
      <c r="DK103" s="3">
        <v>222.909225979017</v>
      </c>
      <c r="DL103" s="3">
        <v>220.244468459011</v>
      </c>
      <c r="DM103" s="3">
        <v>195.738636006831</v>
      </c>
      <c r="DN103" s="3">
        <v>192.558518110687</v>
      </c>
      <c r="DO103" s="3">
        <v>175.348640583816</v>
      </c>
      <c r="DP103" s="3">
        <v>194.463524679655</v>
      </c>
      <c r="DQ103" s="3">
        <v>236.268561877432</v>
      </c>
      <c r="DR103" s="3">
        <v>242.892766906498</v>
      </c>
      <c r="DS103" s="3">
        <v>254.382608373138</v>
      </c>
      <c r="DT103" s="3">
        <v>262.623797608024</v>
      </c>
      <c r="DU103" s="3">
        <v>238.74279554536</v>
      </c>
      <c r="DV103" s="3">
        <v>237.092200307683</v>
      </c>
      <c r="DW103" s="3">
        <v>237.449057225737</v>
      </c>
      <c r="DX103" s="3">
        <v>256.528728176657</v>
      </c>
      <c r="DY103" s="3">
        <v>290.717841745706</v>
      </c>
      <c r="DZ103" s="3">
        <v>298.159249903922</v>
      </c>
      <c r="EA103" s="3">
        <v>280.481806103083</v>
      </c>
      <c r="EB103" s="3">
        <v>260.323109153411</v>
      </c>
      <c r="EC103" s="3">
        <v>261.489047459194</v>
      </c>
      <c r="ED103" s="3">
        <v>259.810832129584</v>
      </c>
    </row>
    <row r="104">
      <c r="A104" s="3" t="s">
        <v>103</v>
      </c>
      <c r="B104" s="3">
        <v>30.9770485354569</v>
      </c>
      <c r="C104" s="3">
        <v>33.3515665043724</v>
      </c>
      <c r="D104" s="3">
        <v>35.0646232501406</v>
      </c>
      <c r="E104" s="3">
        <v>37.8711098398939</v>
      </c>
      <c r="F104" s="3">
        <v>36.9584347764974</v>
      </c>
      <c r="G104" s="3">
        <v>37.8385567333751</v>
      </c>
      <c r="H104" s="3">
        <v>38.2263641328285</v>
      </c>
      <c r="I104" s="3">
        <v>38.5565385784602</v>
      </c>
      <c r="J104" s="3">
        <v>38.8978249098217</v>
      </c>
      <c r="K104" s="3">
        <v>40.0649724586186</v>
      </c>
      <c r="L104" s="3">
        <v>42.4580961263064</v>
      </c>
      <c r="M104" s="3">
        <v>44.0740431407005</v>
      </c>
      <c r="N104" s="3">
        <v>46.0362922084412</v>
      </c>
      <c r="O104" s="3">
        <v>44.641161719492</v>
      </c>
      <c r="P104" s="3">
        <v>43.2135943508279</v>
      </c>
      <c r="Q104" s="3">
        <v>42.7921843059333</v>
      </c>
      <c r="R104" s="3">
        <v>41.6116386926304</v>
      </c>
      <c r="S104" s="3">
        <v>39.7580996326743</v>
      </c>
      <c r="T104" s="3">
        <v>40.3065360782202</v>
      </c>
      <c r="U104" s="3">
        <v>41.7553603038246</v>
      </c>
      <c r="V104" s="3">
        <v>41.2970568102147</v>
      </c>
      <c r="W104" s="3">
        <v>44.3703312670044</v>
      </c>
      <c r="X104" s="3">
        <v>41.7984819617467</v>
      </c>
      <c r="Y104" s="3">
        <v>41.7133568846339</v>
      </c>
      <c r="Z104" s="3">
        <v>41.8349123345926</v>
      </c>
      <c r="AA104" s="3">
        <v>44.984078681851</v>
      </c>
      <c r="AB104" s="3">
        <v>49.287367857054</v>
      </c>
      <c r="AC104" s="3">
        <v>49.7181460363031</v>
      </c>
      <c r="AD104" s="3">
        <v>50.2673226161763</v>
      </c>
      <c r="AE104" s="3">
        <v>52.3106895018089</v>
      </c>
      <c r="AF104" s="3">
        <v>55.0204655604389</v>
      </c>
      <c r="AG104" s="3">
        <v>53.1601788763897</v>
      </c>
      <c r="AH104" s="3">
        <v>52.3700315306952</v>
      </c>
      <c r="AI104" s="3">
        <v>50.9217951182784</v>
      </c>
      <c r="AJ104" s="3">
        <v>50.1984114228376</v>
      </c>
      <c r="AK104" s="3">
        <v>50.7163223590225</v>
      </c>
      <c r="AL104" s="3">
        <v>52.0003052388024</v>
      </c>
      <c r="AM104" s="3">
        <v>54.4464425608338</v>
      </c>
      <c r="AN104" s="3">
        <v>57.4311294915308</v>
      </c>
      <c r="AO104" s="3">
        <v>58.4653530400771</v>
      </c>
      <c r="AP104" s="3">
        <v>57.5764031946154</v>
      </c>
      <c r="AQ104" s="3">
        <v>58.8934456068606</v>
      </c>
      <c r="AR104" s="3">
        <v>56.9693674461189</v>
      </c>
      <c r="AS104" s="3">
        <v>58.4255651283106</v>
      </c>
      <c r="AT104" s="3">
        <v>58.4453853805421</v>
      </c>
      <c r="AU104" s="3">
        <v>57.9020101866414</v>
      </c>
      <c r="AV104" s="3">
        <v>59.3567458179654</v>
      </c>
      <c r="AW104" s="3">
        <v>51.4145606560637</v>
      </c>
      <c r="AX104" s="3">
        <v>46.5174082009874</v>
      </c>
      <c r="AY104" s="3">
        <v>44.9643300185275</v>
      </c>
      <c r="AZ104" s="3">
        <v>46.0821075507663</v>
      </c>
      <c r="BA104" s="3">
        <v>48.1428035631755</v>
      </c>
      <c r="BB104" s="3">
        <v>46.8518279888618</v>
      </c>
      <c r="BC104" s="3">
        <v>45.7256016552722</v>
      </c>
      <c r="BD104" s="3">
        <v>49.7468896265266</v>
      </c>
      <c r="BE104" s="3">
        <v>51.2437203582281</v>
      </c>
      <c r="BF104" s="3">
        <v>51.2624256854251</v>
      </c>
      <c r="BG104" s="3">
        <v>53.024075001053</v>
      </c>
      <c r="BH104" s="3">
        <v>44.8749894465053</v>
      </c>
      <c r="BI104" s="3">
        <v>44.2451224022556</v>
      </c>
      <c r="BJ104" s="3">
        <v>43.4533724530429</v>
      </c>
      <c r="BK104" s="3">
        <v>45.9815361284378</v>
      </c>
      <c r="BL104" s="3">
        <v>48.9830302072928</v>
      </c>
      <c r="BM104" s="3">
        <v>49.7303062080378</v>
      </c>
      <c r="BN104" s="3">
        <v>47.0476810946644</v>
      </c>
      <c r="BO104" s="3">
        <v>48.8841464127429</v>
      </c>
      <c r="BP104" s="3">
        <v>54.8873436872711</v>
      </c>
      <c r="BQ104" s="3">
        <v>57.633629904904</v>
      </c>
      <c r="BR104" s="3">
        <v>57.7107468270469</v>
      </c>
      <c r="BS104" s="3">
        <v>56.3516182336233</v>
      </c>
      <c r="BT104" s="3">
        <v>54.2112054050114</v>
      </c>
      <c r="BU104" s="3">
        <v>58.097205535756</v>
      </c>
      <c r="BV104" s="3">
        <v>61.1458057286011</v>
      </c>
      <c r="BW104" s="3">
        <v>61.1461961321693</v>
      </c>
      <c r="BX104" s="3">
        <v>45.6411825964562</v>
      </c>
      <c r="BY104" s="3">
        <v>46.8555346798048</v>
      </c>
      <c r="BZ104" s="3">
        <v>45.9794874100188</v>
      </c>
      <c r="CA104" s="3">
        <v>47.3742056471411</v>
      </c>
      <c r="CB104" s="3">
        <v>45.4115870288639</v>
      </c>
      <c r="CC104" s="3">
        <v>43.4044497767976</v>
      </c>
      <c r="CD104" s="3">
        <v>42.2533755935092</v>
      </c>
      <c r="CE104" s="3">
        <v>46.7852399247534</v>
      </c>
      <c r="CF104" s="3">
        <v>51.7112361472228</v>
      </c>
      <c r="CG104" s="3">
        <v>51.7820879599485</v>
      </c>
      <c r="CH104" s="3">
        <v>50.9937125697981</v>
      </c>
      <c r="CI104" s="3">
        <v>48.1031262579825</v>
      </c>
      <c r="CJ104" s="3">
        <v>49.0343185841821</v>
      </c>
      <c r="CK104" s="3">
        <v>50.9038189209253</v>
      </c>
      <c r="CL104" s="3">
        <v>49.2097936495385</v>
      </c>
      <c r="CM104" s="3">
        <v>48.2191628087115</v>
      </c>
      <c r="CN104" s="3">
        <v>48.9661213254003</v>
      </c>
      <c r="CO104" s="3">
        <v>49.0148779338882</v>
      </c>
      <c r="CP104" s="3">
        <v>49.9339990165682</v>
      </c>
      <c r="CQ104" s="3">
        <v>50.5202088739771</v>
      </c>
      <c r="CR104" s="3">
        <v>56.0225288402512</v>
      </c>
      <c r="CS104" s="3">
        <v>58.4432029562694</v>
      </c>
      <c r="CT104" s="3">
        <v>56.1709502109781</v>
      </c>
      <c r="CU104" s="3">
        <v>53.4272088536375</v>
      </c>
      <c r="CV104" s="3">
        <v>58.2708295449688</v>
      </c>
      <c r="CW104" s="3">
        <v>63.303194317063</v>
      </c>
      <c r="CX104" s="3">
        <v>60.1611662704668</v>
      </c>
      <c r="CY104" s="3">
        <v>57.2204107376738</v>
      </c>
      <c r="CZ104" s="3">
        <v>56.0027552522971</v>
      </c>
      <c r="DA104" s="3">
        <v>62.3663359664044</v>
      </c>
      <c r="DB104" s="3">
        <v>59.4828725219747</v>
      </c>
      <c r="DC104" s="3">
        <v>52.2751881028393</v>
      </c>
      <c r="DD104" s="3">
        <v>55.1766746924069</v>
      </c>
      <c r="DE104" s="3">
        <v>59.6135958969715</v>
      </c>
      <c r="DF104" s="3">
        <v>61.7909597678935</v>
      </c>
      <c r="DG104" s="3">
        <v>61.7585689052381</v>
      </c>
      <c r="DH104" s="3">
        <v>62.2580236092414</v>
      </c>
      <c r="DI104" s="3">
        <v>67.2538284682808</v>
      </c>
      <c r="DJ104" s="3">
        <v>65.4762051728248</v>
      </c>
      <c r="DK104" s="3">
        <v>63.363797056937</v>
      </c>
      <c r="DL104" s="3">
        <v>66.2251648603595</v>
      </c>
      <c r="DM104" s="3">
        <v>65.5281443760632</v>
      </c>
      <c r="DN104" s="3">
        <v>64.4394136802861</v>
      </c>
      <c r="DO104" s="3">
        <v>60.057833564892</v>
      </c>
      <c r="DP104" s="3">
        <v>61.5318815099381</v>
      </c>
      <c r="DQ104" s="3">
        <v>65.5527747468593</v>
      </c>
      <c r="DR104" s="3">
        <v>66.9186347442958</v>
      </c>
      <c r="DS104" s="3">
        <v>63.6469101583279</v>
      </c>
      <c r="DT104" s="3">
        <v>66.1264677674893</v>
      </c>
      <c r="DU104" s="3">
        <v>67.7063144161139</v>
      </c>
      <c r="DV104" s="3">
        <v>72.218010973131</v>
      </c>
      <c r="DW104" s="3">
        <v>71.0860993631396</v>
      </c>
      <c r="DX104" s="3">
        <v>72.9760150577497</v>
      </c>
      <c r="DY104" s="3">
        <v>81.7680888313165</v>
      </c>
      <c r="DZ104" s="3">
        <v>84.3477759455986</v>
      </c>
      <c r="EA104" s="3">
        <v>83.9738904711908</v>
      </c>
      <c r="EB104" s="3">
        <v>83.2560352682345</v>
      </c>
      <c r="EC104" s="3">
        <v>80.8135560857292</v>
      </c>
      <c r="ED104" s="3">
        <v>64.8022999304775</v>
      </c>
    </row>
    <row r="105">
      <c r="A105" s="3" t="s">
        <v>104</v>
      </c>
      <c r="B105" s="3">
        <v>63.0347584316529</v>
      </c>
      <c r="C105" s="3">
        <v>59.1324786131826</v>
      </c>
      <c r="D105" s="3">
        <v>60.4925815379328</v>
      </c>
      <c r="E105" s="3">
        <v>61.6316856172976</v>
      </c>
      <c r="F105" s="3">
        <v>65.0830862592479</v>
      </c>
      <c r="G105" s="3">
        <v>66.7702192749156</v>
      </c>
      <c r="H105" s="3">
        <v>65.9326352591932</v>
      </c>
      <c r="I105" s="3">
        <v>66.5433591326422</v>
      </c>
      <c r="J105" s="3">
        <v>66.2658229167057</v>
      </c>
      <c r="K105" s="3">
        <v>64.9814670042001</v>
      </c>
      <c r="L105" s="3">
        <v>64.0927270606664</v>
      </c>
      <c r="M105" s="3">
        <v>66.3873143884915</v>
      </c>
      <c r="N105" s="3">
        <v>65.3014472087758</v>
      </c>
      <c r="O105" s="3">
        <v>70.3453234426839</v>
      </c>
      <c r="P105" s="3">
        <v>73.082679567296</v>
      </c>
      <c r="Q105" s="3">
        <v>73.9819284401572</v>
      </c>
      <c r="R105" s="3">
        <v>78.0528708372323</v>
      </c>
      <c r="S105" s="3">
        <v>77.9158449819122</v>
      </c>
      <c r="T105" s="3">
        <v>78.6130840342278</v>
      </c>
      <c r="U105" s="3">
        <v>75.6432096847633</v>
      </c>
      <c r="V105" s="3">
        <v>69.5401098246237</v>
      </c>
      <c r="W105" s="3">
        <v>74.3817195097598</v>
      </c>
      <c r="X105" s="3">
        <v>75.8400029761653</v>
      </c>
      <c r="Y105" s="3">
        <v>78.0443343835254</v>
      </c>
      <c r="Z105" s="3">
        <v>75.3807637686133</v>
      </c>
      <c r="AA105" s="3">
        <v>80.0182060819285</v>
      </c>
      <c r="AB105" s="3">
        <v>83.5992142381628</v>
      </c>
      <c r="AC105" s="3">
        <v>85.6277049898434</v>
      </c>
      <c r="AD105" s="3">
        <v>83.4748897633569</v>
      </c>
      <c r="AE105" s="3">
        <v>82.7873285035408</v>
      </c>
      <c r="AF105" s="3">
        <v>83.6754217143477</v>
      </c>
      <c r="AG105" s="3">
        <v>83.2747975765051</v>
      </c>
      <c r="AH105" s="3">
        <v>79.8125891100794</v>
      </c>
      <c r="AI105" s="3">
        <v>78.907467358822</v>
      </c>
      <c r="AJ105" s="3">
        <v>71.6271369299059</v>
      </c>
      <c r="AK105" s="3">
        <v>70.613532288013</v>
      </c>
      <c r="AL105" s="3">
        <v>72.1643521659377</v>
      </c>
      <c r="AM105" s="3">
        <v>75.5680499502694</v>
      </c>
      <c r="AN105" s="3">
        <v>77.4295454307847</v>
      </c>
      <c r="AO105" s="3">
        <v>78.0098614501724</v>
      </c>
      <c r="AP105" s="3">
        <v>84.1240018303099</v>
      </c>
      <c r="AQ105" s="3">
        <v>88.4223432562078</v>
      </c>
      <c r="AR105" s="3">
        <v>88.34771869822</v>
      </c>
      <c r="AS105" s="3">
        <v>93.8844355604587</v>
      </c>
      <c r="AT105" s="3">
        <v>99.8235400921235</v>
      </c>
      <c r="AU105" s="3">
        <v>101.076945347975</v>
      </c>
      <c r="AV105" s="3">
        <v>113.952337259137</v>
      </c>
      <c r="AW105" s="3">
        <v>116.813971517976</v>
      </c>
      <c r="AX105" s="3">
        <v>122.048692527458</v>
      </c>
      <c r="AY105" s="3">
        <v>127.009861037514</v>
      </c>
      <c r="AZ105" s="3">
        <v>133.59967490281</v>
      </c>
      <c r="BA105" s="3">
        <v>138.597282281355</v>
      </c>
      <c r="BB105" s="3">
        <v>132.280814697852</v>
      </c>
      <c r="BC105" s="3">
        <v>140.11060032064</v>
      </c>
      <c r="BD105" s="3">
        <v>130.30433933094</v>
      </c>
      <c r="BE105" s="3">
        <v>125.850268532534</v>
      </c>
      <c r="BF105" s="3">
        <v>130.561753086548</v>
      </c>
      <c r="BG105" s="3">
        <v>122.713826303915</v>
      </c>
      <c r="BH105" s="3">
        <v>131.678900222936</v>
      </c>
      <c r="BI105" s="3">
        <v>124.954683035356</v>
      </c>
      <c r="BJ105" s="3">
        <v>119.449541042129</v>
      </c>
      <c r="BK105" s="3">
        <v>142.302432991439</v>
      </c>
      <c r="BL105" s="3">
        <v>149.09842769245</v>
      </c>
      <c r="BM105" s="3">
        <v>156.734297879387</v>
      </c>
      <c r="BN105" s="3">
        <v>156.407116328868</v>
      </c>
      <c r="BO105" s="3">
        <v>166.335928786897</v>
      </c>
      <c r="BP105" s="3">
        <v>175.641547364267</v>
      </c>
      <c r="BQ105" s="3">
        <v>177.556808602461</v>
      </c>
      <c r="BR105" s="3">
        <v>185.027211828488</v>
      </c>
      <c r="BS105" s="3">
        <v>178.856231656812</v>
      </c>
      <c r="BT105" s="3">
        <v>178.778248216689</v>
      </c>
      <c r="BU105" s="3">
        <v>189.870388308484</v>
      </c>
      <c r="BV105" s="3">
        <v>195.62109196267</v>
      </c>
      <c r="BW105" s="3">
        <v>192.015428839403</v>
      </c>
      <c r="BX105" s="3">
        <v>158.753162906164</v>
      </c>
      <c r="BY105" s="3">
        <v>154.510954772713</v>
      </c>
      <c r="BZ105" s="3">
        <v>165.975175806816</v>
      </c>
      <c r="CA105" s="3">
        <v>184.199292108962</v>
      </c>
      <c r="CB105" s="3">
        <v>182.141538519516</v>
      </c>
      <c r="CC105" s="3">
        <v>196.967264976857</v>
      </c>
      <c r="CD105" s="3">
        <v>203.631616979224</v>
      </c>
      <c r="CE105" s="3">
        <v>212.361518922608</v>
      </c>
      <c r="CF105" s="3">
        <v>230.381663482523</v>
      </c>
      <c r="CG105" s="3">
        <v>240.278326259283</v>
      </c>
      <c r="CH105" s="3">
        <v>239.015031674489</v>
      </c>
      <c r="CI105" s="3">
        <v>263.369851595072</v>
      </c>
      <c r="CJ105" s="3">
        <v>273.606118320341</v>
      </c>
      <c r="CK105" s="3">
        <v>290.597119110832</v>
      </c>
      <c r="CL105" s="3">
        <v>283.262030783141</v>
      </c>
      <c r="CM105" s="3">
        <v>289.096235914406</v>
      </c>
      <c r="CN105" s="3">
        <v>307.859304808204</v>
      </c>
      <c r="CO105" s="3">
        <v>314.177373607833</v>
      </c>
      <c r="CP105" s="3">
        <v>310.510280360584</v>
      </c>
      <c r="CQ105" s="3">
        <v>301.670013753407</v>
      </c>
      <c r="CR105" s="3">
        <v>327.527375557361</v>
      </c>
      <c r="CS105" s="3">
        <v>338.773674640735</v>
      </c>
      <c r="CT105" s="3">
        <v>311.382513145219</v>
      </c>
      <c r="CU105" s="3">
        <v>292.162986181598</v>
      </c>
      <c r="CV105" s="3">
        <v>264.296302923544</v>
      </c>
      <c r="CW105" s="3">
        <v>256.055210001773</v>
      </c>
      <c r="CX105" s="3">
        <v>228.828685359471</v>
      </c>
      <c r="CY105" s="3">
        <v>243.062533660405</v>
      </c>
      <c r="CZ105" s="3">
        <v>244.158200317468</v>
      </c>
      <c r="DA105" s="3">
        <v>258.276047079119</v>
      </c>
      <c r="DB105" s="3">
        <v>230.585638054071</v>
      </c>
      <c r="DC105" s="3">
        <v>203.741723491878</v>
      </c>
      <c r="DD105" s="3">
        <v>207.746195678548</v>
      </c>
      <c r="DE105" s="3">
        <v>232.169231633856</v>
      </c>
      <c r="DF105" s="3">
        <v>256.38121861499</v>
      </c>
      <c r="DG105" s="3">
        <v>245.801390452312</v>
      </c>
      <c r="DH105" s="3">
        <v>234.298174273401</v>
      </c>
      <c r="DI105" s="3">
        <v>240.153336421739</v>
      </c>
      <c r="DJ105" s="3">
        <v>195.522787847732</v>
      </c>
      <c r="DK105" s="3">
        <v>183.802680014618</v>
      </c>
      <c r="DL105" s="3">
        <v>181.702805848002</v>
      </c>
      <c r="DM105" s="3">
        <v>157.636526235414</v>
      </c>
      <c r="DN105" s="3">
        <v>147.327827612916</v>
      </c>
      <c r="DO105" s="3">
        <v>134.581535082103</v>
      </c>
      <c r="DP105" s="3">
        <v>115.904375103082</v>
      </c>
      <c r="DQ105" s="3">
        <v>137.582065487705</v>
      </c>
      <c r="DR105" s="3">
        <v>130.536509652167</v>
      </c>
      <c r="DS105" s="3">
        <v>141.760402177124</v>
      </c>
      <c r="DT105" s="3">
        <v>145.441743721769</v>
      </c>
      <c r="DU105" s="3">
        <v>142.859781090474</v>
      </c>
      <c r="DV105" s="3">
        <v>128.453559538759</v>
      </c>
      <c r="DW105" s="3">
        <v>114.957621525291</v>
      </c>
      <c r="DX105" s="3">
        <v>100.931118015472</v>
      </c>
      <c r="DY105" s="3">
        <v>91.5162330460822</v>
      </c>
      <c r="DZ105" s="3">
        <v>89.3402044026274</v>
      </c>
      <c r="EA105" s="3">
        <v>90.5964048948146</v>
      </c>
      <c r="EB105" s="3">
        <v>66.4141330271499</v>
      </c>
      <c r="EC105" s="3">
        <v>77.3638098580497</v>
      </c>
      <c r="ED105" s="3">
        <v>77.2033335367839</v>
      </c>
    </row>
    <row r="106">
      <c r="A106" s="3" t="s">
        <v>105</v>
      </c>
      <c r="B106" s="3">
        <v>56.8295169766872</v>
      </c>
      <c r="C106" s="3">
        <v>59.37350319973</v>
      </c>
      <c r="D106" s="3">
        <v>62.5697719098013</v>
      </c>
      <c r="E106" s="3">
        <v>63.0216898521849</v>
      </c>
      <c r="F106" s="3">
        <v>62.5804663676304</v>
      </c>
      <c r="G106" s="3">
        <v>64.642379955358</v>
      </c>
      <c r="H106" s="3">
        <v>63.3145705254803</v>
      </c>
      <c r="I106" s="3">
        <v>59.0822358392414</v>
      </c>
      <c r="J106" s="3">
        <v>61.0777095371</v>
      </c>
      <c r="K106" s="3">
        <v>56.2614729737966</v>
      </c>
      <c r="L106" s="3">
        <v>61.977171157123</v>
      </c>
      <c r="M106" s="3">
        <v>57.08932146628</v>
      </c>
      <c r="N106" s="3">
        <v>53.0661021184077</v>
      </c>
      <c r="O106" s="3">
        <v>54.9415798016855</v>
      </c>
      <c r="P106" s="3">
        <v>52.4785724239744</v>
      </c>
      <c r="Q106" s="3">
        <v>54.5422914133684</v>
      </c>
      <c r="R106" s="3">
        <v>58.1058499010258</v>
      </c>
      <c r="S106" s="3">
        <v>59.3458455864654</v>
      </c>
      <c r="T106" s="3">
        <v>57.9538094183414</v>
      </c>
      <c r="U106" s="3">
        <v>56.0927790899536</v>
      </c>
      <c r="V106" s="3">
        <v>51.7905220503761</v>
      </c>
      <c r="W106" s="3">
        <v>52.8112981392182</v>
      </c>
      <c r="X106" s="3">
        <v>52.9570937951135</v>
      </c>
      <c r="Y106" s="3">
        <v>52.0531519538336</v>
      </c>
      <c r="Z106" s="3">
        <v>47.6549263603538</v>
      </c>
      <c r="AA106" s="3">
        <v>46.5407172280628</v>
      </c>
      <c r="AB106" s="3">
        <v>53.8388342835286</v>
      </c>
      <c r="AC106" s="3">
        <v>56.7149673122011</v>
      </c>
      <c r="AD106" s="3">
        <v>56.7675393694837</v>
      </c>
      <c r="AE106" s="3">
        <v>54.6024684236096</v>
      </c>
      <c r="AF106" s="3">
        <v>53.4755293458211</v>
      </c>
      <c r="AG106" s="3">
        <v>50.5403432658818</v>
      </c>
      <c r="AH106" s="3">
        <v>50.6116204576585</v>
      </c>
      <c r="AI106" s="3">
        <v>51.3767267806894</v>
      </c>
      <c r="AJ106" s="3">
        <v>57.048896996512</v>
      </c>
      <c r="AK106" s="3">
        <v>58.9856662634192</v>
      </c>
      <c r="AL106" s="3">
        <v>60.1940065564973</v>
      </c>
      <c r="AM106" s="3">
        <v>61.6441609318437</v>
      </c>
      <c r="AN106" s="3">
        <v>61.5482446695004</v>
      </c>
      <c r="AO106" s="3">
        <v>62.5471115197302</v>
      </c>
      <c r="AP106" s="3">
        <v>61.7802800316486</v>
      </c>
      <c r="AQ106" s="3">
        <v>64.9913201980308</v>
      </c>
      <c r="AR106" s="3">
        <v>66.8173138763834</v>
      </c>
      <c r="AS106" s="3">
        <v>66.255817460252</v>
      </c>
      <c r="AT106" s="3">
        <v>68.1614857917539</v>
      </c>
      <c r="AU106" s="3">
        <v>71.0885714738155</v>
      </c>
      <c r="AV106" s="3">
        <v>71.809274676078</v>
      </c>
      <c r="AW106" s="3">
        <v>73.245179151789</v>
      </c>
      <c r="AX106" s="3">
        <v>77.9341552371887</v>
      </c>
      <c r="AY106" s="3">
        <v>79.2500889692732</v>
      </c>
      <c r="AZ106" s="3">
        <v>84.4188657092572</v>
      </c>
      <c r="BA106" s="3">
        <v>84.4675868302328</v>
      </c>
      <c r="BB106" s="3">
        <v>84.9582117284288</v>
      </c>
      <c r="BC106" s="3">
        <v>84.4826888035963</v>
      </c>
      <c r="BD106" s="3">
        <v>80.7406398664319</v>
      </c>
      <c r="BE106" s="3">
        <v>80.0313896917508</v>
      </c>
      <c r="BF106" s="3">
        <v>78.8231570069446</v>
      </c>
      <c r="BG106" s="3">
        <v>68.6245323967614</v>
      </c>
      <c r="BH106" s="3">
        <v>65.6485186069205</v>
      </c>
      <c r="BI106" s="3">
        <v>59.1135680595802</v>
      </c>
      <c r="BJ106" s="3">
        <v>63.157860627754</v>
      </c>
      <c r="BK106" s="3">
        <v>67.0058297429701</v>
      </c>
      <c r="BL106" s="3">
        <v>64.8874438630327</v>
      </c>
      <c r="BM106" s="3">
        <v>67.2625374312154</v>
      </c>
      <c r="BN106" s="3">
        <v>59.7760746093047</v>
      </c>
      <c r="BO106" s="3">
        <v>60.6886491131814</v>
      </c>
      <c r="BP106" s="3">
        <v>64.4418549871401</v>
      </c>
      <c r="BQ106" s="3">
        <v>54.8569230214686</v>
      </c>
      <c r="BR106" s="3">
        <v>59.6001408992361</v>
      </c>
      <c r="BS106" s="3">
        <v>61.143784757275</v>
      </c>
      <c r="BT106" s="3">
        <v>66.8344702872819</v>
      </c>
      <c r="BU106" s="3">
        <v>65.7226371420386</v>
      </c>
      <c r="BV106" s="3">
        <v>62.820320522711</v>
      </c>
      <c r="BW106" s="3">
        <v>60.5515424212098</v>
      </c>
      <c r="BX106" s="3">
        <v>40.9061335391055</v>
      </c>
      <c r="BY106" s="3">
        <v>46.6225945185324</v>
      </c>
      <c r="BZ106" s="3">
        <v>54.1546957652003</v>
      </c>
      <c r="CA106" s="3">
        <v>61.0797914190326</v>
      </c>
      <c r="CB106" s="3">
        <v>63.8157963561983</v>
      </c>
      <c r="CC106" s="3">
        <v>63.1829583300769</v>
      </c>
      <c r="CD106" s="3">
        <v>68.8824554452089</v>
      </c>
      <c r="CE106" s="3">
        <v>72.8997320491243</v>
      </c>
      <c r="CF106" s="3">
        <v>81.2976657885473</v>
      </c>
      <c r="CG106" s="3">
        <v>88.6993620856562</v>
      </c>
      <c r="CH106" s="3">
        <v>91.8389374200817</v>
      </c>
      <c r="CI106" s="3">
        <v>94.4543061600989</v>
      </c>
      <c r="CJ106" s="3">
        <v>99.4346621731886</v>
      </c>
      <c r="CK106" s="3">
        <v>100.194259328383</v>
      </c>
      <c r="CL106" s="3">
        <v>110.381781497203</v>
      </c>
      <c r="CM106" s="3">
        <v>108.43929766365</v>
      </c>
      <c r="CN106" s="3">
        <v>99.6113670542811</v>
      </c>
      <c r="CO106" s="3">
        <v>100.327854291233</v>
      </c>
      <c r="CP106" s="3">
        <v>94.7928489108918</v>
      </c>
      <c r="CQ106" s="3">
        <v>94.7563639441347</v>
      </c>
      <c r="CR106" s="3">
        <v>99.9826764983374</v>
      </c>
      <c r="CS106" s="3">
        <v>103.493800823566</v>
      </c>
      <c r="CT106" s="3">
        <v>109.754891415503</v>
      </c>
      <c r="CU106" s="3">
        <v>108.741559541804</v>
      </c>
      <c r="CV106" s="3">
        <v>99.7137009545297</v>
      </c>
      <c r="CW106" s="3">
        <v>98.0444796883753</v>
      </c>
      <c r="CX106" s="3">
        <v>94.754226648202</v>
      </c>
      <c r="CY106" s="3">
        <v>89.5981181619326</v>
      </c>
      <c r="CZ106" s="3">
        <v>83.1536971664786</v>
      </c>
      <c r="DA106" s="3">
        <v>88.385533228708</v>
      </c>
      <c r="DB106" s="3">
        <v>74.8324940846114</v>
      </c>
      <c r="DC106" s="3">
        <v>68.4333672917804</v>
      </c>
      <c r="DD106" s="3">
        <v>77.0097961637618</v>
      </c>
      <c r="DE106" s="3">
        <v>77.6844007648349</v>
      </c>
      <c r="DF106" s="3">
        <v>82.3016074943205</v>
      </c>
      <c r="DG106" s="3">
        <v>81.163126922826</v>
      </c>
      <c r="DH106" s="3">
        <v>77.0128265368799</v>
      </c>
      <c r="DI106" s="3">
        <v>77.2353057006308</v>
      </c>
      <c r="DJ106" s="3">
        <v>75.8353320479773</v>
      </c>
      <c r="DK106" s="3">
        <v>76.6948277352858</v>
      </c>
      <c r="DL106" s="3">
        <v>81.9713230216812</v>
      </c>
      <c r="DM106" s="3">
        <v>79.3446727178958</v>
      </c>
      <c r="DN106" s="3">
        <v>75.3087863789275</v>
      </c>
      <c r="DO106" s="3">
        <v>70.0424084705589</v>
      </c>
      <c r="DP106" s="3">
        <v>75.9267983476204</v>
      </c>
      <c r="DQ106" s="3">
        <v>84.0826084114935</v>
      </c>
      <c r="DR106" s="3">
        <v>83.8529228442371</v>
      </c>
      <c r="DS106" s="3">
        <v>81.5282872173007</v>
      </c>
      <c r="DT106" s="3">
        <v>89.9715076598586</v>
      </c>
      <c r="DU106" s="3">
        <v>95.9697394016978</v>
      </c>
      <c r="DV106" s="3">
        <v>97.2672961213134</v>
      </c>
      <c r="DW106" s="3">
        <v>97.8284184436532</v>
      </c>
      <c r="DX106" s="3">
        <v>96.4114445467613</v>
      </c>
      <c r="DY106" s="3">
        <v>96.3819298150736</v>
      </c>
      <c r="DZ106" s="3">
        <v>103.285867442884</v>
      </c>
      <c r="EA106" s="3">
        <v>107.424931640485</v>
      </c>
      <c r="EB106" s="3">
        <v>101.745618685039</v>
      </c>
      <c r="EC106" s="3">
        <v>96.0830703693672</v>
      </c>
      <c r="ED106" s="3">
        <v>91.0605549282498</v>
      </c>
    </row>
    <row r="107">
      <c r="A107" s="3" t="s">
        <v>106</v>
      </c>
      <c r="B107" s="3">
        <v>50.1308134860387</v>
      </c>
      <c r="C107" s="3">
        <v>47.5959511366775</v>
      </c>
      <c r="D107" s="3">
        <v>48.0760098597592</v>
      </c>
      <c r="E107" s="3">
        <v>50.0541251931701</v>
      </c>
      <c r="F107" s="3">
        <v>49.786769696644</v>
      </c>
      <c r="G107" s="3">
        <v>50.0798907983671</v>
      </c>
      <c r="H107" s="3">
        <v>49.978342436611</v>
      </c>
      <c r="I107" s="3">
        <v>47.5315918827292</v>
      </c>
      <c r="J107" s="3">
        <v>48.211292805602</v>
      </c>
      <c r="K107" s="3">
        <v>46.1895151307421</v>
      </c>
      <c r="L107" s="3">
        <v>48.6730914984495</v>
      </c>
      <c r="M107" s="3">
        <v>47.0511227182081</v>
      </c>
      <c r="N107" s="3">
        <v>45.1015432373646</v>
      </c>
      <c r="O107" s="3">
        <v>44.1953778176429</v>
      </c>
      <c r="P107" s="3">
        <v>43.2128400751805</v>
      </c>
      <c r="Q107" s="3">
        <v>44.0122143295569</v>
      </c>
      <c r="R107" s="3">
        <v>45.9086558004501</v>
      </c>
      <c r="S107" s="3">
        <v>45.0169894395819</v>
      </c>
      <c r="T107" s="3">
        <v>40.8807877256048</v>
      </c>
      <c r="U107" s="3">
        <v>37.793651716397</v>
      </c>
      <c r="V107" s="3">
        <v>35.2477543716718</v>
      </c>
      <c r="W107" s="3">
        <v>36.0286267350463</v>
      </c>
      <c r="X107" s="3">
        <v>38.3310428479656</v>
      </c>
      <c r="Y107" s="3">
        <v>37.0723896581875</v>
      </c>
      <c r="Z107" s="3">
        <v>34.6433298830822</v>
      </c>
      <c r="AA107" s="3">
        <v>37.2128363647899</v>
      </c>
      <c r="AB107" s="3">
        <v>41.5168317682358</v>
      </c>
      <c r="AC107" s="3">
        <v>43.3779254827605</v>
      </c>
      <c r="AD107" s="3">
        <v>41.746611390806</v>
      </c>
      <c r="AE107" s="3">
        <v>41.7070599772778</v>
      </c>
      <c r="AF107" s="3">
        <v>43.7425596953248</v>
      </c>
      <c r="AG107" s="3">
        <v>43.2540043943248</v>
      </c>
      <c r="AH107" s="3">
        <v>41.9424273187131</v>
      </c>
      <c r="AI107" s="3">
        <v>41.1352658935895</v>
      </c>
      <c r="AJ107" s="3">
        <v>43.4487593869026</v>
      </c>
      <c r="AK107" s="3">
        <v>46.1736923513034</v>
      </c>
      <c r="AL107" s="3">
        <v>47.0839854649802</v>
      </c>
      <c r="AM107" s="3">
        <v>50.2213999543397</v>
      </c>
      <c r="AN107" s="3">
        <v>48.9528859463342</v>
      </c>
      <c r="AO107" s="3">
        <v>48.8022796831242</v>
      </c>
      <c r="AP107" s="3">
        <v>48.4902946222586</v>
      </c>
      <c r="AQ107" s="3">
        <v>49.2057640146371</v>
      </c>
      <c r="AR107" s="3">
        <v>49.5158895990964</v>
      </c>
      <c r="AS107" s="3">
        <v>49.2506721293985</v>
      </c>
      <c r="AT107" s="3">
        <v>51.514981068712</v>
      </c>
      <c r="AU107" s="3">
        <v>54.0846990999351</v>
      </c>
      <c r="AV107" s="3">
        <v>51.905583693362</v>
      </c>
      <c r="AW107" s="3">
        <v>56.6372646129293</v>
      </c>
      <c r="AX107" s="3">
        <v>61.0334824939723</v>
      </c>
      <c r="AY107" s="3">
        <v>59.7250231940114</v>
      </c>
      <c r="AZ107" s="3">
        <v>59.2856789135964</v>
      </c>
      <c r="BA107" s="3">
        <v>57.7874322265704</v>
      </c>
      <c r="BB107" s="3">
        <v>60.4731878370038</v>
      </c>
      <c r="BC107" s="3">
        <v>60.7296254570142</v>
      </c>
      <c r="BD107" s="3">
        <v>59.4846675206409</v>
      </c>
      <c r="BE107" s="3">
        <v>63.5982905738648</v>
      </c>
      <c r="BF107" s="3">
        <v>66.1108681218739</v>
      </c>
      <c r="BG107" s="3">
        <v>62.2715617551633</v>
      </c>
      <c r="BH107" s="3">
        <v>58.6229804748197</v>
      </c>
      <c r="BI107" s="3">
        <v>52.3280461879205</v>
      </c>
      <c r="BJ107" s="3">
        <v>53.4959244105608</v>
      </c>
      <c r="BK107" s="3">
        <v>58.5564667662477</v>
      </c>
      <c r="BL107" s="3">
        <v>58.8795152072694</v>
      </c>
      <c r="BM107" s="3">
        <v>62.2200372554646</v>
      </c>
      <c r="BN107" s="3">
        <v>57.0671142308902</v>
      </c>
      <c r="BO107" s="3">
        <v>56.0412166730205</v>
      </c>
      <c r="BP107" s="3">
        <v>57.5612707370751</v>
      </c>
      <c r="BQ107" s="3">
        <v>51.8852211849653</v>
      </c>
      <c r="BR107" s="3">
        <v>56.5641598833997</v>
      </c>
      <c r="BS107" s="3">
        <v>59.6690511210994</v>
      </c>
      <c r="BT107" s="3">
        <v>65.1170421613296</v>
      </c>
      <c r="BU107" s="3">
        <v>67.2342193852914</v>
      </c>
      <c r="BV107" s="3">
        <v>67.9242197270976</v>
      </c>
      <c r="BW107" s="3">
        <v>63.9475397786289</v>
      </c>
      <c r="BX107" s="3">
        <v>45.5509307803137</v>
      </c>
      <c r="BY107" s="3">
        <v>46.0331796278241</v>
      </c>
      <c r="BZ107" s="3">
        <v>50.4958080926669</v>
      </c>
      <c r="CA107" s="3">
        <v>56.6459762492674</v>
      </c>
      <c r="CB107" s="3">
        <v>56.4028831190692</v>
      </c>
      <c r="CC107" s="3">
        <v>61.8467689772475</v>
      </c>
      <c r="CD107" s="3">
        <v>61.3492944528692</v>
      </c>
      <c r="CE107" s="3">
        <v>62.0487095310651</v>
      </c>
      <c r="CF107" s="3">
        <v>68.5572048854322</v>
      </c>
      <c r="CG107" s="3">
        <v>73.2356126021918</v>
      </c>
      <c r="CH107" s="3">
        <v>75.3019020003418</v>
      </c>
      <c r="CI107" s="3">
        <v>78.4744669713991</v>
      </c>
      <c r="CJ107" s="3">
        <v>82.8969938023462</v>
      </c>
      <c r="CK107" s="3">
        <v>84.541751835091</v>
      </c>
      <c r="CL107" s="3">
        <v>86.7872581422511</v>
      </c>
      <c r="CM107" s="3">
        <v>89.4566593669569</v>
      </c>
      <c r="CN107" s="3">
        <v>90.5087324521404</v>
      </c>
      <c r="CO107" s="3">
        <v>95.4386556470418</v>
      </c>
      <c r="CP107" s="3">
        <v>92.2433186000933</v>
      </c>
      <c r="CQ107" s="3">
        <v>89.1164370278559</v>
      </c>
      <c r="CR107" s="3">
        <v>89.3094332888536</v>
      </c>
      <c r="CS107" s="3">
        <v>85.7311150655356</v>
      </c>
      <c r="CT107" s="3">
        <v>88.3508094422962</v>
      </c>
      <c r="CU107" s="3">
        <v>88.7192643597709</v>
      </c>
      <c r="CV107" s="3">
        <v>89.6990999452022</v>
      </c>
      <c r="CW107" s="3">
        <v>88.9002955004411</v>
      </c>
      <c r="CX107" s="3">
        <v>81.1498288445292</v>
      </c>
      <c r="CY107" s="3">
        <v>80.2417605261917</v>
      </c>
      <c r="CZ107" s="3">
        <v>77.4788467462141</v>
      </c>
      <c r="DA107" s="3">
        <v>83.5452219414717</v>
      </c>
      <c r="DB107" s="3">
        <v>75.3240757323277</v>
      </c>
      <c r="DC107" s="3">
        <v>77.1829344145004</v>
      </c>
      <c r="DD107" s="3">
        <v>88.707359409198</v>
      </c>
      <c r="DE107" s="3">
        <v>91.6785111628488</v>
      </c>
      <c r="DF107" s="3">
        <v>89.0732908302568</v>
      </c>
      <c r="DG107" s="3">
        <v>82.7781916199342</v>
      </c>
      <c r="DH107" s="3">
        <v>80.7246752100542</v>
      </c>
      <c r="DI107" s="3">
        <v>81.9405445794026</v>
      </c>
      <c r="DJ107" s="3">
        <v>79.3449182597057</v>
      </c>
      <c r="DK107" s="3">
        <v>83.2454630656991</v>
      </c>
      <c r="DL107" s="3">
        <v>88.4775751101906</v>
      </c>
      <c r="DM107" s="3">
        <v>93.7691174810581</v>
      </c>
      <c r="DN107" s="3">
        <v>95.8390874729155</v>
      </c>
      <c r="DO107" s="3">
        <v>91.0326209466626</v>
      </c>
      <c r="DP107" s="3">
        <v>86.2992073029773</v>
      </c>
      <c r="DQ107" s="3">
        <v>91.3930201987512</v>
      </c>
      <c r="DR107" s="3">
        <v>93.0853062961618</v>
      </c>
      <c r="DS107" s="3">
        <v>101.122508613176</v>
      </c>
      <c r="DT107" s="3">
        <v>109.320805580448</v>
      </c>
      <c r="DU107" s="3">
        <v>110.158789864132</v>
      </c>
      <c r="DV107" s="3">
        <v>110.521110512804</v>
      </c>
      <c r="DW107" s="3">
        <v>107.103595393196</v>
      </c>
      <c r="DX107" s="3">
        <v>113.223097399972</v>
      </c>
      <c r="DY107" s="3">
        <v>104.205799451312</v>
      </c>
      <c r="DZ107" s="3">
        <v>103.009892719816</v>
      </c>
      <c r="EA107" s="3">
        <v>109.525733255932</v>
      </c>
      <c r="EB107" s="3">
        <v>126.3128944042</v>
      </c>
      <c r="EC107" s="3">
        <v>128.515475318545</v>
      </c>
      <c r="ED107" s="3">
        <v>124.600278430515</v>
      </c>
    </row>
    <row r="108">
      <c r="A108" s="3" t="s">
        <v>107</v>
      </c>
      <c r="B108" s="3">
        <v>62.4040506047495</v>
      </c>
      <c r="C108" s="3">
        <v>66.1335242591118</v>
      </c>
      <c r="D108" s="3">
        <v>71.0501284308504</v>
      </c>
      <c r="E108" s="3">
        <v>75.1145475754217</v>
      </c>
      <c r="F108" s="3">
        <v>77.10212773845</v>
      </c>
      <c r="G108" s="3">
        <v>84.0005122560355</v>
      </c>
      <c r="H108" s="3">
        <v>86.5033444595994</v>
      </c>
      <c r="I108" s="3">
        <v>80.6925513788463</v>
      </c>
      <c r="J108" s="3">
        <v>77.4228176172611</v>
      </c>
      <c r="K108" s="3">
        <v>69.3115915033813</v>
      </c>
      <c r="L108" s="3">
        <v>72.8081982405148</v>
      </c>
      <c r="M108" s="3">
        <v>68.0887413663365</v>
      </c>
      <c r="N108" s="3">
        <v>66.4923602078056</v>
      </c>
      <c r="O108" s="3">
        <v>70.6381402703112</v>
      </c>
      <c r="P108" s="3">
        <v>66.9434006937794</v>
      </c>
      <c r="Q108" s="3">
        <v>72.6174024281125</v>
      </c>
      <c r="R108" s="3">
        <v>69.7570701663611</v>
      </c>
      <c r="S108" s="3">
        <v>67.002048340943</v>
      </c>
      <c r="T108" s="3">
        <v>61.23270940521</v>
      </c>
      <c r="U108" s="3">
        <v>57.5707749582217</v>
      </c>
      <c r="V108" s="3">
        <v>57.32768147096</v>
      </c>
      <c r="W108" s="3">
        <v>63.3939714091668</v>
      </c>
      <c r="X108" s="3">
        <v>63.8623081376012</v>
      </c>
      <c r="Y108" s="3">
        <v>57.0975697073848</v>
      </c>
      <c r="Z108" s="3">
        <v>49.577564953218</v>
      </c>
      <c r="AA108" s="3">
        <v>51.7423738917884</v>
      </c>
      <c r="AB108" s="3">
        <v>55.3897808889523</v>
      </c>
      <c r="AC108" s="3">
        <v>58.4665305842938</v>
      </c>
      <c r="AD108" s="3">
        <v>61.4330319071867</v>
      </c>
      <c r="AE108" s="3">
        <v>62.5934265741798</v>
      </c>
      <c r="AF108" s="3">
        <v>62.7277645503015</v>
      </c>
      <c r="AG108" s="3">
        <v>67.7342440246019</v>
      </c>
      <c r="AH108" s="3">
        <v>69.8910506016327</v>
      </c>
      <c r="AI108" s="3">
        <v>72.2309884836111</v>
      </c>
      <c r="AJ108" s="3">
        <v>71.6115624618526</v>
      </c>
      <c r="AK108" s="3">
        <v>79.4042546188044</v>
      </c>
      <c r="AL108" s="3">
        <v>79.6159725879448</v>
      </c>
      <c r="AM108" s="3">
        <v>76.0667955280253</v>
      </c>
      <c r="AN108" s="3">
        <v>73.6913970796348</v>
      </c>
      <c r="AO108" s="3">
        <v>73.3955348665645</v>
      </c>
      <c r="AP108" s="3">
        <v>70.7511595683176</v>
      </c>
      <c r="AQ108" s="3">
        <v>68.1030538709944</v>
      </c>
      <c r="AR108" s="3">
        <v>70.8518535407499</v>
      </c>
      <c r="AS108" s="3">
        <v>66.8738970470419</v>
      </c>
      <c r="AT108" s="3">
        <v>70.4438292953269</v>
      </c>
      <c r="AU108" s="3">
        <v>74.483469646151</v>
      </c>
      <c r="AV108" s="3">
        <v>78.9400933143841</v>
      </c>
      <c r="AW108" s="3">
        <v>79.0214541346998</v>
      </c>
      <c r="AX108" s="3">
        <v>87.9057957503797</v>
      </c>
      <c r="AY108" s="3">
        <v>82.385379812661</v>
      </c>
      <c r="AZ108" s="3">
        <v>78.7385838524553</v>
      </c>
      <c r="BA108" s="3">
        <v>84.9904237659618</v>
      </c>
      <c r="BB108" s="3">
        <v>92.0464003563313</v>
      </c>
      <c r="BC108" s="3">
        <v>91.4452029231996</v>
      </c>
      <c r="BD108" s="3">
        <v>96.7072948504155</v>
      </c>
      <c r="BE108" s="3">
        <v>92.7078358471208</v>
      </c>
      <c r="BF108" s="3">
        <v>92.3317190999423</v>
      </c>
      <c r="BG108" s="3">
        <v>92.6561709141884</v>
      </c>
      <c r="BH108" s="3">
        <v>80.3449469620596</v>
      </c>
      <c r="BI108" s="3">
        <v>74.6980081985732</v>
      </c>
      <c r="BJ108" s="3">
        <v>75.1143284185188</v>
      </c>
      <c r="BK108" s="3">
        <v>74.7940348058139</v>
      </c>
      <c r="BL108" s="3">
        <v>71.7640159958314</v>
      </c>
      <c r="BM108" s="3">
        <v>77.8325892504166</v>
      </c>
      <c r="BN108" s="3">
        <v>71.0126746048117</v>
      </c>
      <c r="BO108" s="3">
        <v>67.9852156881373</v>
      </c>
      <c r="BP108" s="3">
        <v>68.4642034165671</v>
      </c>
      <c r="BQ108" s="3">
        <v>59.8842598713965</v>
      </c>
      <c r="BR108" s="3">
        <v>61.3117883280447</v>
      </c>
      <c r="BS108" s="3">
        <v>54.45929703559</v>
      </c>
      <c r="BT108" s="3">
        <v>56.909005213159</v>
      </c>
      <c r="BU108" s="3">
        <v>60.749099517599</v>
      </c>
      <c r="BV108" s="3">
        <v>65.337190235</v>
      </c>
      <c r="BW108" s="3">
        <v>56.8691557180079</v>
      </c>
      <c r="BX108" s="3">
        <v>32.5257044804259</v>
      </c>
      <c r="BY108" s="3">
        <v>33.2583781580154</v>
      </c>
      <c r="BZ108" s="3">
        <v>39.4192442265663</v>
      </c>
      <c r="CA108" s="3">
        <v>42.4098739934358</v>
      </c>
      <c r="CB108" s="3">
        <v>38.2279146336916</v>
      </c>
      <c r="CC108" s="3">
        <v>37.4718549983047</v>
      </c>
      <c r="CD108" s="3">
        <v>31.8373502750331</v>
      </c>
      <c r="CE108" s="3">
        <v>29.0627224573754</v>
      </c>
      <c r="CF108" s="3">
        <v>34.8931207121926</v>
      </c>
      <c r="CG108" s="3">
        <v>41.0658148790144</v>
      </c>
      <c r="CH108" s="3">
        <v>45.9990969293298</v>
      </c>
      <c r="CI108" s="3">
        <v>49.5202557908635</v>
      </c>
      <c r="CJ108" s="3">
        <v>58.1317711799618</v>
      </c>
      <c r="CK108" s="3">
        <v>58.472683246358</v>
      </c>
      <c r="CL108" s="3">
        <v>65.5521076551041</v>
      </c>
      <c r="CM108" s="3">
        <v>69.4629091145095</v>
      </c>
      <c r="CN108" s="3">
        <v>63.9481274328404</v>
      </c>
      <c r="CO108" s="3">
        <v>56.9673614606729</v>
      </c>
      <c r="CP108" s="3">
        <v>60.6570313841238</v>
      </c>
      <c r="CQ108" s="3">
        <v>75.0650167246651</v>
      </c>
      <c r="CR108" s="3">
        <v>76.708973071799</v>
      </c>
      <c r="CS108" s="3">
        <v>74.1749973538007</v>
      </c>
      <c r="CT108" s="3">
        <v>87.5798047573705</v>
      </c>
      <c r="CU108" s="3">
        <v>96.6517518401552</v>
      </c>
      <c r="CV108" s="3">
        <v>102.504483376651</v>
      </c>
      <c r="CW108" s="3">
        <v>104.459502513421</v>
      </c>
      <c r="CX108" s="3">
        <v>109.681098236629</v>
      </c>
      <c r="CY108" s="3">
        <v>112.186893204895</v>
      </c>
      <c r="CZ108" s="3">
        <v>92.0861931912907</v>
      </c>
      <c r="DA108" s="3">
        <v>102.056748457532</v>
      </c>
      <c r="DB108" s="3">
        <v>105.964765854622</v>
      </c>
      <c r="DC108" s="3">
        <v>115.859978663487</v>
      </c>
      <c r="DD108" s="3">
        <v>129.12153602767</v>
      </c>
      <c r="DE108" s="3">
        <v>118.15982630296</v>
      </c>
      <c r="DF108" s="3">
        <v>120.063769899161</v>
      </c>
      <c r="DG108" s="3">
        <v>115.007632477529</v>
      </c>
      <c r="DH108" s="3">
        <v>103.343938957383</v>
      </c>
      <c r="DI108" s="3">
        <v>111.975814949731</v>
      </c>
      <c r="DJ108" s="3">
        <v>105.46475543645</v>
      </c>
      <c r="DK108" s="3">
        <v>105.11277631345</v>
      </c>
      <c r="DL108" s="3">
        <v>114.983405396016</v>
      </c>
      <c r="DM108" s="3">
        <v>122.642372731915</v>
      </c>
      <c r="DN108" s="3">
        <v>123.201965979183</v>
      </c>
      <c r="DO108" s="3">
        <v>121.862840261101</v>
      </c>
      <c r="DP108" s="3">
        <v>117.997863312997</v>
      </c>
      <c r="DQ108" s="3">
        <v>116.190406618306</v>
      </c>
      <c r="DR108" s="3">
        <v>111.826531725388</v>
      </c>
      <c r="DS108" s="3">
        <v>109.662138093006</v>
      </c>
      <c r="DT108" s="3">
        <v>118.708226650571</v>
      </c>
      <c r="DU108" s="3">
        <v>131.061643092676</v>
      </c>
      <c r="DV108" s="3">
        <v>125.503664274838</v>
      </c>
      <c r="DW108" s="3">
        <v>119.163412135273</v>
      </c>
      <c r="DX108" s="3">
        <v>125.375455248814</v>
      </c>
      <c r="DY108" s="3">
        <v>124.71447864918</v>
      </c>
      <c r="DZ108" s="3">
        <v>120.946631241592</v>
      </c>
      <c r="EA108" s="3">
        <v>125.84053967474</v>
      </c>
      <c r="EB108" s="3">
        <v>130.843571010746</v>
      </c>
      <c r="EC108" s="3">
        <v>123.959951177989</v>
      </c>
      <c r="ED108" s="3">
        <v>131.351665223983</v>
      </c>
    </row>
    <row r="109">
      <c r="A109" s="3" t="s">
        <v>108</v>
      </c>
      <c r="B109" s="3">
        <v>31.3685088089622</v>
      </c>
      <c r="C109" s="3">
        <v>33.7719809131319</v>
      </c>
      <c r="D109" s="3">
        <v>34.0423653268724</v>
      </c>
      <c r="E109" s="3">
        <v>34.6906031669374</v>
      </c>
      <c r="F109" s="3">
        <v>36.1431578999028</v>
      </c>
      <c r="G109" s="3">
        <v>36.7628786804143</v>
      </c>
      <c r="H109" s="3">
        <v>38.3821929651442</v>
      </c>
      <c r="I109" s="3">
        <v>39.1508154272044</v>
      </c>
      <c r="J109" s="3">
        <v>38.0086070369348</v>
      </c>
      <c r="K109" s="3">
        <v>39.4593698567679</v>
      </c>
      <c r="L109" s="3">
        <v>41.9596555522101</v>
      </c>
      <c r="M109" s="3">
        <v>43.3724958306061</v>
      </c>
      <c r="N109" s="3">
        <v>46.8766044880755</v>
      </c>
      <c r="O109" s="3">
        <v>47.4215761638127</v>
      </c>
      <c r="P109" s="3">
        <v>47.371068747541</v>
      </c>
      <c r="Q109" s="3">
        <v>46.4943793863003</v>
      </c>
      <c r="R109" s="3">
        <v>45.2482734738133</v>
      </c>
      <c r="S109" s="3">
        <v>43.9632864453382</v>
      </c>
      <c r="T109" s="3">
        <v>45.5669990006518</v>
      </c>
      <c r="U109" s="3">
        <v>45.7770491567612</v>
      </c>
      <c r="V109" s="3">
        <v>43.9688454804538</v>
      </c>
      <c r="W109" s="3">
        <v>48.2295368258665</v>
      </c>
      <c r="X109" s="3">
        <v>48.6185013574674</v>
      </c>
      <c r="Y109" s="3">
        <v>49.3921959911096</v>
      </c>
      <c r="Z109" s="3">
        <v>49.0679442376542</v>
      </c>
      <c r="AA109" s="3">
        <v>45.8099010838549</v>
      </c>
      <c r="AB109" s="3">
        <v>50.5643137766697</v>
      </c>
      <c r="AC109" s="3">
        <v>50.2750363587834</v>
      </c>
      <c r="AD109" s="3">
        <v>48.6158880356313</v>
      </c>
      <c r="AE109" s="3">
        <v>46.2074670348666</v>
      </c>
      <c r="AF109" s="3">
        <v>49.1826913835315</v>
      </c>
      <c r="AG109" s="3">
        <v>46.8371162836663</v>
      </c>
      <c r="AH109" s="3">
        <v>46.4367318256148</v>
      </c>
      <c r="AI109" s="3">
        <v>45.7477322154726</v>
      </c>
      <c r="AJ109" s="3">
        <v>45.0710601321185</v>
      </c>
      <c r="AK109" s="3">
        <v>46.9856273131138</v>
      </c>
      <c r="AL109" s="3">
        <v>47.5698372563086</v>
      </c>
      <c r="AM109" s="3">
        <v>46.4084925780754</v>
      </c>
      <c r="AN109" s="3">
        <v>47.3297841739577</v>
      </c>
      <c r="AO109" s="3">
        <v>48.3876899000802</v>
      </c>
      <c r="AP109" s="3">
        <v>49.2952062054359</v>
      </c>
      <c r="AQ109" s="3">
        <v>51.0337284508527</v>
      </c>
      <c r="AR109" s="3">
        <v>50.6202088585598</v>
      </c>
      <c r="AS109" s="3">
        <v>51.652414194284</v>
      </c>
      <c r="AT109" s="3">
        <v>51.3175712306321</v>
      </c>
      <c r="AU109" s="3">
        <v>51.3764221923752</v>
      </c>
      <c r="AV109" s="3">
        <v>52.7738319900936</v>
      </c>
      <c r="AW109" s="3">
        <v>50.2174339839501</v>
      </c>
      <c r="AX109" s="3">
        <v>47.8858973127595</v>
      </c>
      <c r="AY109" s="3">
        <v>44.4991123615011</v>
      </c>
      <c r="AZ109" s="3">
        <v>45.8579594176416</v>
      </c>
      <c r="BA109" s="3">
        <v>48.3940799949043</v>
      </c>
      <c r="BB109" s="3">
        <v>48.3295146833905</v>
      </c>
      <c r="BC109" s="3">
        <v>49.9129023737178</v>
      </c>
      <c r="BD109" s="3">
        <v>50.7768109058456</v>
      </c>
      <c r="BE109" s="3">
        <v>52.9406797925362</v>
      </c>
      <c r="BF109" s="3">
        <v>53.2569906521582</v>
      </c>
      <c r="BG109" s="3">
        <v>51.6578659963094</v>
      </c>
      <c r="BH109" s="3">
        <v>54.3154969385748</v>
      </c>
      <c r="BI109" s="3">
        <v>54.9468639361461</v>
      </c>
      <c r="BJ109" s="3">
        <v>54.9583524116705</v>
      </c>
      <c r="BK109" s="3">
        <v>58.7927208073111</v>
      </c>
      <c r="BL109" s="3">
        <v>59.8744273759824</v>
      </c>
      <c r="BM109" s="3">
        <v>61.251559894838</v>
      </c>
      <c r="BN109" s="3">
        <v>61.5914421427143</v>
      </c>
      <c r="BO109" s="3">
        <v>62.7829049653248</v>
      </c>
      <c r="BP109" s="3">
        <v>63.9398397625898</v>
      </c>
      <c r="BQ109" s="3">
        <v>66.5755706275441</v>
      </c>
      <c r="BR109" s="3">
        <v>69.8311191653162</v>
      </c>
      <c r="BS109" s="3">
        <v>71.9405303410347</v>
      </c>
      <c r="BT109" s="3">
        <v>70.2452460883599</v>
      </c>
      <c r="BU109" s="3">
        <v>67.3474912747144</v>
      </c>
      <c r="BV109" s="3">
        <v>67.7101434541667</v>
      </c>
      <c r="BW109" s="3">
        <v>69.5691775279718</v>
      </c>
      <c r="BX109" s="3">
        <v>55.6489318466242</v>
      </c>
      <c r="BY109" s="3">
        <v>53.3474023020237</v>
      </c>
      <c r="BZ109" s="3">
        <v>50.6071529754297</v>
      </c>
      <c r="CA109" s="3">
        <v>51.6184952855217</v>
      </c>
      <c r="CB109" s="3">
        <v>47.5787984487427</v>
      </c>
      <c r="CC109" s="3">
        <v>46.2408984848073</v>
      </c>
      <c r="CD109" s="3">
        <v>46.3046329730802</v>
      </c>
      <c r="CE109" s="3">
        <v>44.5158083451676</v>
      </c>
      <c r="CF109" s="3">
        <v>49.4341504803599</v>
      </c>
      <c r="CG109" s="3">
        <v>50.82597904851</v>
      </c>
      <c r="CH109" s="3">
        <v>51.7416820202634</v>
      </c>
      <c r="CI109" s="3">
        <v>56.8862870190629</v>
      </c>
      <c r="CJ109" s="3">
        <v>61.5039548773118</v>
      </c>
      <c r="CK109" s="3">
        <v>63.4619793382472</v>
      </c>
      <c r="CL109" s="3">
        <v>64.6482976598634</v>
      </c>
      <c r="CM109" s="3">
        <v>68.9219481329334</v>
      </c>
      <c r="CN109" s="3">
        <v>72.1662688417362</v>
      </c>
      <c r="CO109" s="3">
        <v>72.7703951345677</v>
      </c>
      <c r="CP109" s="3">
        <v>72.1974959561719</v>
      </c>
      <c r="CQ109" s="3">
        <v>74.5231222814006</v>
      </c>
      <c r="CR109" s="3">
        <v>75.7665075062967</v>
      </c>
      <c r="CS109" s="3">
        <v>77.3821807590951</v>
      </c>
      <c r="CT109" s="3">
        <v>79.6104382698733</v>
      </c>
      <c r="CU109" s="3">
        <v>77.4893247047184</v>
      </c>
      <c r="CV109" s="3">
        <v>78.4259635843707</v>
      </c>
      <c r="CW109" s="3">
        <v>80.8002639070925</v>
      </c>
      <c r="CX109" s="3">
        <v>68.0723616411401</v>
      </c>
      <c r="CY109" s="3">
        <v>65.0599580551316</v>
      </c>
      <c r="CZ109" s="3">
        <v>65.5786164774934</v>
      </c>
      <c r="DA109" s="3">
        <v>69.5389730553832</v>
      </c>
      <c r="DB109" s="3">
        <v>65.0112260420564</v>
      </c>
      <c r="DC109" s="3">
        <v>58.4901475638929</v>
      </c>
      <c r="DD109" s="3">
        <v>56.7180534141474</v>
      </c>
      <c r="DE109" s="3">
        <v>56.0356619905542</v>
      </c>
      <c r="DF109" s="3">
        <v>55.9712774766888</v>
      </c>
      <c r="DG109" s="3">
        <v>59.6305170621108</v>
      </c>
      <c r="DH109" s="3">
        <v>54.5251896654961</v>
      </c>
      <c r="DI109" s="3">
        <v>56.5112276799402</v>
      </c>
      <c r="DJ109" s="3">
        <v>57.5703125214981</v>
      </c>
      <c r="DK109" s="3">
        <v>60.5510571965375</v>
      </c>
      <c r="DL109" s="3">
        <v>63.3357700154546</v>
      </c>
      <c r="DM109" s="3">
        <v>61.0239453472769</v>
      </c>
      <c r="DN109" s="3">
        <v>58.3880844841934</v>
      </c>
      <c r="DO109" s="3">
        <v>55.2594387095723</v>
      </c>
      <c r="DP109" s="3">
        <v>52.8258647349791</v>
      </c>
      <c r="DQ109" s="3">
        <v>57.2474796871097</v>
      </c>
      <c r="DR109" s="3">
        <v>58.2481128318963</v>
      </c>
      <c r="DS109" s="3">
        <v>57.2872806757112</v>
      </c>
      <c r="DT109" s="3">
        <v>60.2282831148667</v>
      </c>
      <c r="DU109" s="3">
        <v>60.7781086845668</v>
      </c>
      <c r="DV109" s="3">
        <v>64.2449365620575</v>
      </c>
      <c r="DW109" s="3">
        <v>64.9750174880263</v>
      </c>
      <c r="DX109" s="3">
        <v>67.9109628413967</v>
      </c>
      <c r="DY109" s="3">
        <v>70.4517835689668</v>
      </c>
      <c r="DZ109" s="3">
        <v>74.8943563925703</v>
      </c>
      <c r="EA109" s="3">
        <v>73.2429880794176</v>
      </c>
      <c r="EB109" s="3">
        <v>73.0699039453568</v>
      </c>
      <c r="EC109" s="3">
        <v>71.9871498168934</v>
      </c>
      <c r="ED109" s="3">
        <v>69.1355548434787</v>
      </c>
    </row>
    <row r="110">
      <c r="A110" s="3" t="s">
        <v>109</v>
      </c>
      <c r="B110" s="3">
        <v>29.5054741521959</v>
      </c>
      <c r="C110" s="3">
        <v>30.6850349828099</v>
      </c>
      <c r="D110" s="3">
        <v>31.1216190203446</v>
      </c>
      <c r="E110" s="3">
        <v>32.1787419398024</v>
      </c>
      <c r="F110" s="3">
        <v>32.1302150032568</v>
      </c>
      <c r="G110" s="3">
        <v>32.4328979124622</v>
      </c>
      <c r="H110" s="3">
        <v>32.2709450872425</v>
      </c>
      <c r="I110" s="3">
        <v>31.2019670494575</v>
      </c>
      <c r="J110" s="3">
        <v>32.1733259166743</v>
      </c>
      <c r="K110" s="3">
        <v>33.6660368225506</v>
      </c>
      <c r="L110" s="3">
        <v>35.5756552377339</v>
      </c>
      <c r="M110" s="3">
        <v>37.6159869833473</v>
      </c>
      <c r="N110" s="3">
        <v>39.3544800366248</v>
      </c>
      <c r="O110" s="3">
        <v>38.4196207821848</v>
      </c>
      <c r="P110" s="3">
        <v>36.2842109564597</v>
      </c>
      <c r="Q110" s="3">
        <v>36.3249609642</v>
      </c>
      <c r="R110" s="3">
        <v>35.4343025515773</v>
      </c>
      <c r="S110" s="3">
        <v>34.1052949049478</v>
      </c>
      <c r="T110" s="3">
        <v>34.6520265715363</v>
      </c>
      <c r="U110" s="3">
        <v>36.4439653001998</v>
      </c>
      <c r="V110" s="3">
        <v>34.6763858274987</v>
      </c>
      <c r="W110" s="3">
        <v>37.8557448312838</v>
      </c>
      <c r="X110" s="3">
        <v>37.3276739297264</v>
      </c>
      <c r="Y110" s="3">
        <v>37.5699687750268</v>
      </c>
      <c r="Z110" s="3">
        <v>38.3441553339283</v>
      </c>
      <c r="AA110" s="3">
        <v>40.7157212721361</v>
      </c>
      <c r="AB110" s="3">
        <v>42.5702012093876</v>
      </c>
      <c r="AC110" s="3">
        <v>42.4024745659778</v>
      </c>
      <c r="AD110" s="3">
        <v>42.1592163179852</v>
      </c>
      <c r="AE110" s="3">
        <v>42.9772881815155</v>
      </c>
      <c r="AF110" s="3">
        <v>44.3408036892171</v>
      </c>
      <c r="AG110" s="3">
        <v>42.5393748015768</v>
      </c>
      <c r="AH110" s="3">
        <v>41.5303886739455</v>
      </c>
      <c r="AI110" s="3">
        <v>40.7818221602291</v>
      </c>
      <c r="AJ110" s="3">
        <v>40.2978699653948</v>
      </c>
      <c r="AK110" s="3">
        <v>41.3042761782621</v>
      </c>
      <c r="AL110" s="3">
        <v>42.2264708362359</v>
      </c>
      <c r="AM110" s="3">
        <v>43.4408151648225</v>
      </c>
      <c r="AN110" s="3">
        <v>45.4745323241412</v>
      </c>
      <c r="AO110" s="3">
        <v>46.155339126481</v>
      </c>
      <c r="AP110" s="3">
        <v>46.648393715015</v>
      </c>
      <c r="AQ110" s="3">
        <v>48.6274988233209</v>
      </c>
      <c r="AR110" s="3">
        <v>47.2172604419038</v>
      </c>
      <c r="AS110" s="3">
        <v>48.7340487603026</v>
      </c>
      <c r="AT110" s="3">
        <v>48.6969078557539</v>
      </c>
      <c r="AU110" s="3">
        <v>48.3746711619157</v>
      </c>
      <c r="AV110" s="3">
        <v>50.5498875286201</v>
      </c>
      <c r="AW110" s="3">
        <v>50.5626025607351</v>
      </c>
      <c r="AX110" s="3">
        <v>49.1106197000561</v>
      </c>
      <c r="AY110" s="3">
        <v>46.0255495577834</v>
      </c>
      <c r="AZ110" s="3">
        <v>45.8869803994925</v>
      </c>
      <c r="BA110" s="3">
        <v>47.6333562949592</v>
      </c>
      <c r="BB110" s="3">
        <v>46.3021359557903</v>
      </c>
      <c r="BC110" s="3">
        <v>44.7186212060259</v>
      </c>
      <c r="BD110" s="3">
        <v>47.8224386514244</v>
      </c>
      <c r="BE110" s="3">
        <v>49.8879932184323</v>
      </c>
      <c r="BF110" s="3">
        <v>50.5459278010264</v>
      </c>
      <c r="BG110" s="3">
        <v>50.9717622292664</v>
      </c>
      <c r="BH110" s="3">
        <v>53.4036621494063</v>
      </c>
      <c r="BI110" s="3">
        <v>55.2231010512865</v>
      </c>
      <c r="BJ110" s="3">
        <v>54.2567551961646</v>
      </c>
      <c r="BK110" s="3">
        <v>57.1790530999737</v>
      </c>
      <c r="BL110" s="3">
        <v>58.1813622437877</v>
      </c>
      <c r="BM110" s="3">
        <v>58.2853904659306</v>
      </c>
      <c r="BN110" s="3">
        <v>60.1903078216604</v>
      </c>
      <c r="BO110" s="3">
        <v>63.5181646193234</v>
      </c>
      <c r="BP110" s="3">
        <v>63.991225093603</v>
      </c>
      <c r="BQ110" s="3">
        <v>65.368733663069</v>
      </c>
      <c r="BR110" s="3">
        <v>69.2915202840625</v>
      </c>
      <c r="BS110" s="3">
        <v>71.150324610994</v>
      </c>
      <c r="BT110" s="3">
        <v>68.1927387449953</v>
      </c>
      <c r="BU110" s="3">
        <v>69.4136140580307</v>
      </c>
      <c r="BV110" s="3">
        <v>73.7340625246206</v>
      </c>
      <c r="BW110" s="3">
        <v>77.9434311322754</v>
      </c>
      <c r="BX110" s="3">
        <v>70.8099507865029</v>
      </c>
      <c r="BY110" s="3">
        <v>72.1212946135234</v>
      </c>
      <c r="BZ110" s="3">
        <v>66.8536945917885</v>
      </c>
      <c r="CA110" s="3">
        <v>72.2544289199703</v>
      </c>
      <c r="CB110" s="3">
        <v>74.2306438587731</v>
      </c>
      <c r="CC110" s="3">
        <v>74.2667284170996</v>
      </c>
      <c r="CD110" s="3">
        <v>70.896951389023</v>
      </c>
      <c r="CE110" s="3">
        <v>77.9300179602609</v>
      </c>
      <c r="CF110" s="3">
        <v>78.3147253546218</v>
      </c>
      <c r="CG110" s="3">
        <v>73.8083237386463</v>
      </c>
      <c r="CH110" s="3">
        <v>76.3748771883812</v>
      </c>
      <c r="CI110" s="3">
        <v>73.0655716464098</v>
      </c>
      <c r="CJ110" s="3">
        <v>71.7974872468892</v>
      </c>
      <c r="CK110" s="3">
        <v>76.4273645565943</v>
      </c>
      <c r="CL110" s="3">
        <v>73.3704077334656</v>
      </c>
      <c r="CM110" s="3">
        <v>71.4336823725846</v>
      </c>
      <c r="CN110" s="3">
        <v>73.9759457071991</v>
      </c>
      <c r="CO110" s="3">
        <v>78.8957994632582</v>
      </c>
      <c r="CP110" s="3">
        <v>75.9729517821066</v>
      </c>
      <c r="CQ110" s="3">
        <v>75.7043287616963</v>
      </c>
      <c r="CR110" s="3">
        <v>74.2330426809532</v>
      </c>
      <c r="CS110" s="3">
        <v>78.3501415859797</v>
      </c>
      <c r="CT110" s="3">
        <v>77.8856433844104</v>
      </c>
      <c r="CU110" s="3">
        <v>75.1149408280796</v>
      </c>
      <c r="CV110" s="3">
        <v>76.012912639934</v>
      </c>
      <c r="CW110" s="3">
        <v>81.9710389291057</v>
      </c>
      <c r="CX110" s="3">
        <v>80.9969924314282</v>
      </c>
      <c r="CY110" s="3">
        <v>77.23400622427</v>
      </c>
      <c r="CZ110" s="3">
        <v>76.0694894059025</v>
      </c>
      <c r="DA110" s="3">
        <v>82.981962080901</v>
      </c>
      <c r="DB110" s="3">
        <v>79.7168709543215</v>
      </c>
      <c r="DC110" s="3">
        <v>68.3226252252252</v>
      </c>
      <c r="DD110" s="3">
        <v>71.6441822137175</v>
      </c>
      <c r="DE110" s="3">
        <v>76.892815655141</v>
      </c>
      <c r="DF110" s="3">
        <v>75.9411811631114</v>
      </c>
      <c r="DG110" s="3">
        <v>72.9268851318928</v>
      </c>
      <c r="DH110" s="3">
        <v>69.7285626707673</v>
      </c>
      <c r="DI110" s="3">
        <v>73.1167117823169</v>
      </c>
      <c r="DJ110" s="3">
        <v>69.211628959204</v>
      </c>
      <c r="DK110" s="3">
        <v>65.8480470947874</v>
      </c>
      <c r="DL110" s="3">
        <v>67.4870215722769</v>
      </c>
      <c r="DM110" s="3">
        <v>61.6293229946333</v>
      </c>
      <c r="DN110" s="3">
        <v>58.2489784618742</v>
      </c>
      <c r="DO110" s="3">
        <v>52.0347932465564</v>
      </c>
      <c r="DP110" s="3">
        <v>53.6917343298233</v>
      </c>
      <c r="DQ110" s="3">
        <v>58.0063577497072</v>
      </c>
      <c r="DR110" s="3">
        <v>54.5020503618919</v>
      </c>
      <c r="DS110" s="3">
        <v>53.9803348540359</v>
      </c>
      <c r="DT110" s="3">
        <v>56.7722553671529</v>
      </c>
      <c r="DU110" s="3">
        <v>57.2911446299154</v>
      </c>
      <c r="DV110" s="3">
        <v>58.4010093892479</v>
      </c>
      <c r="DW110" s="3">
        <v>57.0589039323732</v>
      </c>
      <c r="DX110" s="3">
        <v>59.0931725340817</v>
      </c>
      <c r="DY110" s="3">
        <v>64.4980889645773</v>
      </c>
      <c r="DZ110" s="3">
        <v>66.1650476303321</v>
      </c>
      <c r="EA110" s="3">
        <v>64.6959300284138</v>
      </c>
      <c r="EB110" s="3">
        <v>61.5418953472098</v>
      </c>
      <c r="EC110" s="3">
        <v>58.621891585048</v>
      </c>
      <c r="ED110" s="3">
        <v>56.9105554156833</v>
      </c>
    </row>
    <row r="111">
      <c r="A111" s="3" t="s">
        <v>110</v>
      </c>
      <c r="B111" s="3">
        <v>57.0406306853856</v>
      </c>
      <c r="C111" s="3">
        <v>54.5933173939319</v>
      </c>
      <c r="D111" s="3">
        <v>56.1775227149846</v>
      </c>
      <c r="E111" s="3">
        <v>56.4354759923978</v>
      </c>
      <c r="F111" s="3">
        <v>56.0118667989113</v>
      </c>
      <c r="G111" s="3">
        <v>58.2417324015114</v>
      </c>
      <c r="H111" s="3">
        <v>59.1649257908161</v>
      </c>
      <c r="I111" s="3">
        <v>53.1665384198318</v>
      </c>
      <c r="J111" s="3">
        <v>51.8724110699295</v>
      </c>
      <c r="K111" s="3">
        <v>48.1004938517225</v>
      </c>
      <c r="L111" s="3">
        <v>52.9580554435908</v>
      </c>
      <c r="M111" s="3">
        <v>52.9291079327816</v>
      </c>
      <c r="N111" s="3">
        <v>50.9837680432255</v>
      </c>
      <c r="O111" s="3">
        <v>55.0259647906199</v>
      </c>
      <c r="P111" s="3">
        <v>53.403084016166</v>
      </c>
      <c r="Q111" s="3">
        <v>54.045229214163</v>
      </c>
      <c r="R111" s="3">
        <v>57.2219984830243</v>
      </c>
      <c r="S111" s="3">
        <v>56.0475137364572</v>
      </c>
      <c r="T111" s="3">
        <v>51.1528013564037</v>
      </c>
      <c r="U111" s="3">
        <v>46.6649851252884</v>
      </c>
      <c r="V111" s="3">
        <v>43.2486918773995</v>
      </c>
      <c r="W111" s="3">
        <v>42.4103334948521</v>
      </c>
      <c r="X111" s="3">
        <v>45.4853943483323</v>
      </c>
      <c r="Y111" s="3">
        <v>42.7501002872598</v>
      </c>
      <c r="Z111" s="3">
        <v>39.7581182747605</v>
      </c>
      <c r="AA111" s="3">
        <v>44.0871625120984</v>
      </c>
      <c r="AB111" s="3">
        <v>49.3420742171866</v>
      </c>
      <c r="AC111" s="3">
        <v>50.5698997133983</v>
      </c>
      <c r="AD111" s="3">
        <v>50.3705790941731</v>
      </c>
      <c r="AE111" s="3">
        <v>50.0361592160759</v>
      </c>
      <c r="AF111" s="3">
        <v>51.5148013222914</v>
      </c>
      <c r="AG111" s="3">
        <v>55.1773813935304</v>
      </c>
      <c r="AH111" s="3">
        <v>53.411992167748</v>
      </c>
      <c r="AI111" s="3">
        <v>52.9826298612027</v>
      </c>
      <c r="AJ111" s="3">
        <v>54.1200832974026</v>
      </c>
      <c r="AK111" s="3">
        <v>57.1343340374372</v>
      </c>
      <c r="AL111" s="3">
        <v>57.4853416557991</v>
      </c>
      <c r="AM111" s="3">
        <v>59.7394448731302</v>
      </c>
      <c r="AN111" s="3">
        <v>61.3511666903282</v>
      </c>
      <c r="AO111" s="3">
        <v>63.2657237530829</v>
      </c>
      <c r="AP111" s="3">
        <v>65.4760971270785</v>
      </c>
      <c r="AQ111" s="3">
        <v>65.1660602609708</v>
      </c>
      <c r="AR111" s="3">
        <v>67.6010738286293</v>
      </c>
      <c r="AS111" s="3">
        <v>61.8972900099621</v>
      </c>
      <c r="AT111" s="3">
        <v>64.5288116296811</v>
      </c>
      <c r="AU111" s="3">
        <v>67.2851634190976</v>
      </c>
      <c r="AV111" s="3">
        <v>66.8729281111925</v>
      </c>
      <c r="AW111" s="3">
        <v>66.8492880279035</v>
      </c>
      <c r="AX111" s="3">
        <v>72.0267109930829</v>
      </c>
      <c r="AY111" s="3">
        <v>71.2586612380757</v>
      </c>
      <c r="AZ111" s="3">
        <v>70.0537000467848</v>
      </c>
      <c r="BA111" s="3">
        <v>67.6286787398114</v>
      </c>
      <c r="BB111" s="3">
        <v>67.2807788233441</v>
      </c>
      <c r="BC111" s="3">
        <v>68.6577440650856</v>
      </c>
      <c r="BD111" s="3">
        <v>68.3263653010401</v>
      </c>
      <c r="BE111" s="3">
        <v>71.8024629123427</v>
      </c>
      <c r="BF111" s="3">
        <v>75.8348996544001</v>
      </c>
      <c r="BG111" s="3">
        <v>69.9725486733556</v>
      </c>
      <c r="BH111" s="3">
        <v>65.1492669814823</v>
      </c>
      <c r="BI111" s="3">
        <v>61.8024291215332</v>
      </c>
      <c r="BJ111" s="3">
        <v>61.639323841372</v>
      </c>
      <c r="BK111" s="3">
        <v>68.7139699901064</v>
      </c>
      <c r="BL111" s="3">
        <v>71.3186356549187</v>
      </c>
      <c r="BM111" s="3">
        <v>74.179198115952</v>
      </c>
      <c r="BN111" s="3">
        <v>70.8371957259579</v>
      </c>
      <c r="BO111" s="3">
        <v>71.5069493724152</v>
      </c>
      <c r="BP111" s="3">
        <v>72.5710092798034</v>
      </c>
      <c r="BQ111" s="3">
        <v>70.6352268675009</v>
      </c>
      <c r="BR111" s="3">
        <v>75.8020499452141</v>
      </c>
      <c r="BS111" s="3">
        <v>74.1516385686995</v>
      </c>
      <c r="BT111" s="3">
        <v>82.8718879747506</v>
      </c>
      <c r="BU111" s="3">
        <v>85.2619538433645</v>
      </c>
      <c r="BV111" s="3">
        <v>86.8589815772751</v>
      </c>
      <c r="BW111" s="3">
        <v>91.9651043641181</v>
      </c>
      <c r="BX111" s="3">
        <v>72.8377453276178</v>
      </c>
      <c r="BY111" s="3">
        <v>72.0451822002216</v>
      </c>
      <c r="BZ111" s="3">
        <v>73.1991880676329</v>
      </c>
      <c r="CA111" s="3">
        <v>81.2131401944238</v>
      </c>
      <c r="CB111" s="3">
        <v>83.9066958461825</v>
      </c>
      <c r="CC111" s="3">
        <v>92.2273056679923</v>
      </c>
      <c r="CD111" s="3">
        <v>94.2416573448346</v>
      </c>
      <c r="CE111" s="3">
        <v>98.4860476722546</v>
      </c>
      <c r="CF111" s="3">
        <v>107.36140328449</v>
      </c>
      <c r="CG111" s="3">
        <v>109.205180048574</v>
      </c>
      <c r="CH111" s="3">
        <v>114.897086016742</v>
      </c>
      <c r="CI111" s="3">
        <v>116.023604387162</v>
      </c>
      <c r="CJ111" s="3">
        <v>127.789995446174</v>
      </c>
      <c r="CK111" s="3">
        <v>132.468777999739</v>
      </c>
      <c r="CL111" s="3">
        <v>136.135931979062</v>
      </c>
      <c r="CM111" s="3">
        <v>137.171751888854</v>
      </c>
      <c r="CN111" s="3">
        <v>144.593284279377</v>
      </c>
      <c r="CO111" s="3">
        <v>156.91775772125</v>
      </c>
      <c r="CP111" s="3">
        <v>150.477448072874</v>
      </c>
      <c r="CQ111" s="3">
        <v>148.802541815749</v>
      </c>
      <c r="CR111" s="3">
        <v>162.095484521827</v>
      </c>
      <c r="CS111" s="3">
        <v>159.908782388709</v>
      </c>
      <c r="CT111" s="3">
        <v>156.513286645</v>
      </c>
      <c r="CU111" s="3">
        <v>145.965848906684</v>
      </c>
      <c r="CV111" s="3">
        <v>144.802397375674</v>
      </c>
      <c r="CW111" s="3">
        <v>139.03477331992</v>
      </c>
      <c r="CX111" s="3">
        <v>134.987624967747</v>
      </c>
      <c r="CY111" s="3">
        <v>128.176431135393</v>
      </c>
      <c r="CZ111" s="3">
        <v>126.891316097887</v>
      </c>
      <c r="DA111" s="3">
        <v>142.337128947184</v>
      </c>
      <c r="DB111" s="3">
        <v>133.71710157519</v>
      </c>
      <c r="DC111" s="3">
        <v>135.725192435686</v>
      </c>
      <c r="DD111" s="3">
        <v>155.662233859716</v>
      </c>
      <c r="DE111" s="3">
        <v>153.633949235236</v>
      </c>
      <c r="DF111" s="3">
        <v>155.354398495262</v>
      </c>
      <c r="DG111" s="3">
        <v>164.419937335184</v>
      </c>
      <c r="DH111" s="3">
        <v>164.968316606095</v>
      </c>
      <c r="DI111" s="3">
        <v>158.612268358707</v>
      </c>
      <c r="DJ111" s="3">
        <v>168.561893497426</v>
      </c>
      <c r="DK111" s="3">
        <v>187.270523891806</v>
      </c>
      <c r="DL111" s="3">
        <v>199.943393356964</v>
      </c>
      <c r="DM111" s="3">
        <v>216.008044941857</v>
      </c>
      <c r="DN111" s="3">
        <v>218.51871464578</v>
      </c>
      <c r="DO111" s="3">
        <v>202.299257290514</v>
      </c>
      <c r="DP111" s="3">
        <v>220.195808826105</v>
      </c>
      <c r="DQ111" s="3">
        <v>232.044953122659</v>
      </c>
      <c r="DR111" s="3">
        <v>238.572503203033</v>
      </c>
      <c r="DS111" s="3">
        <v>272.981327710344</v>
      </c>
      <c r="DT111" s="3">
        <v>299.668013694727</v>
      </c>
      <c r="DU111" s="3">
        <v>314.15598308811</v>
      </c>
      <c r="DV111" s="3">
        <v>328.638342034143</v>
      </c>
      <c r="DW111" s="3">
        <v>319.220517834147</v>
      </c>
      <c r="DX111" s="3">
        <v>312.719695791412</v>
      </c>
      <c r="DY111" s="3">
        <v>291.845280504693</v>
      </c>
      <c r="DZ111" s="3">
        <v>309.296687215327</v>
      </c>
      <c r="EA111" s="3">
        <v>338.491017076351</v>
      </c>
      <c r="EB111" s="3">
        <v>362.328432960451</v>
      </c>
      <c r="EC111" s="3">
        <v>353.195475987026</v>
      </c>
      <c r="ED111" s="3">
        <v>343.633057488336</v>
      </c>
    </row>
    <row r="112">
      <c r="A112" s="3" t="s">
        <v>111</v>
      </c>
      <c r="B112" s="3">
        <v>15.7911037082425</v>
      </c>
      <c r="C112" s="3">
        <v>16.7059424750153</v>
      </c>
      <c r="D112" s="3">
        <v>17.0200335593627</v>
      </c>
      <c r="E112" s="3">
        <v>18.6153932637844</v>
      </c>
      <c r="F112" s="3">
        <v>19.6589341700578</v>
      </c>
      <c r="G112" s="3">
        <v>21.0884586410962</v>
      </c>
      <c r="H112" s="3">
        <v>20.6059044270909</v>
      </c>
      <c r="I112" s="3">
        <v>19.7575030920598</v>
      </c>
      <c r="J112" s="3">
        <v>20.6675850230438</v>
      </c>
      <c r="K112" s="3">
        <v>21.5551904153737</v>
      </c>
      <c r="L112" s="3">
        <v>22.630842805016</v>
      </c>
      <c r="M112" s="3">
        <v>23.7801735023902</v>
      </c>
      <c r="N112" s="3">
        <v>24.3141645316157</v>
      </c>
      <c r="O112" s="3">
        <v>22.9165490348402</v>
      </c>
      <c r="P112" s="3">
        <v>21.5727005521327</v>
      </c>
      <c r="Q112" s="3">
        <v>21.9376869170044</v>
      </c>
      <c r="R112" s="3">
        <v>21.494891142693</v>
      </c>
      <c r="S112" s="3">
        <v>20.4215783496385</v>
      </c>
      <c r="T112" s="3">
        <v>20.367088042067</v>
      </c>
      <c r="U112" s="3">
        <v>19.827464634267</v>
      </c>
      <c r="V112" s="3">
        <v>18.4706488792031</v>
      </c>
      <c r="W112" s="3">
        <v>19.8078183041306</v>
      </c>
      <c r="X112" s="3">
        <v>19.7660212215593</v>
      </c>
      <c r="Y112" s="3">
        <v>20.0275105876192</v>
      </c>
      <c r="Z112" s="3">
        <v>20.463974640241</v>
      </c>
      <c r="AA112" s="3">
        <v>21.9322386260697</v>
      </c>
      <c r="AB112" s="3">
        <v>23.4304009593113</v>
      </c>
      <c r="AC112" s="3">
        <v>23.3366598599224</v>
      </c>
      <c r="AD112" s="3">
        <v>23.5347560727586</v>
      </c>
      <c r="AE112" s="3">
        <v>24.5479639036926</v>
      </c>
      <c r="AF112" s="3">
        <v>25.3244765862733</v>
      </c>
      <c r="AG112" s="3">
        <v>24.971831608071</v>
      </c>
      <c r="AH112" s="3">
        <v>25.0494924445954</v>
      </c>
      <c r="AI112" s="3">
        <v>23.4006419102287</v>
      </c>
      <c r="AJ112" s="3">
        <v>22.2255721885793</v>
      </c>
      <c r="AK112" s="3">
        <v>22.9838100791406</v>
      </c>
      <c r="AL112" s="3">
        <v>22.9779542423736</v>
      </c>
      <c r="AM112" s="3">
        <v>23.4912322609597</v>
      </c>
      <c r="AN112" s="3">
        <v>24.4384577239059</v>
      </c>
      <c r="AO112" s="3">
        <v>24.779542638949</v>
      </c>
      <c r="AP112" s="3">
        <v>25.0015810563471</v>
      </c>
      <c r="AQ112" s="3">
        <v>26.0451354065066</v>
      </c>
      <c r="AR112" s="3">
        <v>24.9280508055621</v>
      </c>
      <c r="AS112" s="3">
        <v>26.0376415513258</v>
      </c>
      <c r="AT112" s="3">
        <v>26.3371839129042</v>
      </c>
      <c r="AU112" s="3">
        <v>27.6956767455639</v>
      </c>
      <c r="AV112" s="3">
        <v>29.4104283887135</v>
      </c>
      <c r="AW112" s="3">
        <v>28.3420683512116</v>
      </c>
      <c r="AX112" s="3">
        <v>27.0496158906875</v>
      </c>
      <c r="AY112" s="3">
        <v>26.2935953013945</v>
      </c>
      <c r="AZ112" s="3">
        <v>27.3318726367647</v>
      </c>
      <c r="BA112" s="3">
        <v>27.939557301225</v>
      </c>
      <c r="BB112" s="3">
        <v>28.28326091551</v>
      </c>
      <c r="BC112" s="3">
        <v>28.3323462797992</v>
      </c>
      <c r="BD112" s="3">
        <v>29.1169646084981</v>
      </c>
      <c r="BE112" s="3">
        <v>30.4041691493352</v>
      </c>
      <c r="BF112" s="3">
        <v>30.2206771826686</v>
      </c>
      <c r="BG112" s="3">
        <v>30.0368383998987</v>
      </c>
      <c r="BH112" s="3">
        <v>31.3486421644122</v>
      </c>
      <c r="BI112" s="3">
        <v>32.1303914802148</v>
      </c>
      <c r="BJ112" s="3">
        <v>31.624222854974</v>
      </c>
      <c r="BK112" s="3">
        <v>33.664413014533</v>
      </c>
      <c r="BL112" s="3">
        <v>35.336989877519</v>
      </c>
      <c r="BM112" s="3">
        <v>35.4167823852307</v>
      </c>
      <c r="BN112" s="3">
        <v>36.5422259972744</v>
      </c>
      <c r="BO112" s="3">
        <v>38.3228011388963</v>
      </c>
      <c r="BP112" s="3">
        <v>39.5728475185435</v>
      </c>
      <c r="BQ112" s="3">
        <v>41.8484137979085</v>
      </c>
      <c r="BR112" s="3">
        <v>44.2404951868864</v>
      </c>
      <c r="BS112" s="3">
        <v>45.5450057135332</v>
      </c>
      <c r="BT112" s="3">
        <v>45.162945245856</v>
      </c>
      <c r="BU112" s="3">
        <v>45.9920648908305</v>
      </c>
      <c r="BV112" s="3">
        <v>48.3668508456944</v>
      </c>
      <c r="BW112" s="3">
        <v>51.0353788898987</v>
      </c>
      <c r="BX112" s="3">
        <v>40.3395243427878</v>
      </c>
      <c r="BY112" s="3">
        <v>37.9382070440425</v>
      </c>
      <c r="BZ112" s="3">
        <v>38.4243478961612</v>
      </c>
      <c r="CA112" s="3">
        <v>39.1549190901316</v>
      </c>
      <c r="CB112" s="3">
        <v>39.5361916689072</v>
      </c>
      <c r="CC112" s="3">
        <v>40.2096746594178</v>
      </c>
      <c r="CD112" s="3">
        <v>38.9016554091218</v>
      </c>
      <c r="CE112" s="3">
        <v>42.2664157284773</v>
      </c>
      <c r="CF112" s="3">
        <v>44.0695574023958</v>
      </c>
      <c r="CG112" s="3">
        <v>41.1497228942057</v>
      </c>
      <c r="CH112" s="3">
        <v>38.4673540299584</v>
      </c>
      <c r="CI112" s="3">
        <v>38.3129679994439</v>
      </c>
      <c r="CJ112" s="3">
        <v>39.1078589658971</v>
      </c>
      <c r="CK112" s="3">
        <v>43.1758158471273</v>
      </c>
      <c r="CL112" s="3">
        <v>44.3818839332632</v>
      </c>
      <c r="CM112" s="3">
        <v>43.7752440986306</v>
      </c>
      <c r="CN112" s="3">
        <v>42.7701050481713</v>
      </c>
      <c r="CO112" s="3">
        <v>46.0862269119228</v>
      </c>
      <c r="CP112" s="3">
        <v>46.1496208297679</v>
      </c>
      <c r="CQ112" s="3">
        <v>43.5412013786677</v>
      </c>
      <c r="CR112" s="3">
        <v>44.3940570946677</v>
      </c>
      <c r="CS112" s="3">
        <v>46.1751377657971</v>
      </c>
      <c r="CT112" s="3">
        <v>47.129177202623</v>
      </c>
      <c r="CU112" s="3">
        <v>46.3633709683032</v>
      </c>
      <c r="CV112" s="3">
        <v>48.3647887364712</v>
      </c>
      <c r="CW112" s="3">
        <v>53.4254501493876</v>
      </c>
      <c r="CX112" s="3">
        <v>51.8820882507895</v>
      </c>
      <c r="CY112" s="3">
        <v>49.4834681145561</v>
      </c>
      <c r="CZ112" s="3">
        <v>48.6706208078852</v>
      </c>
      <c r="DA112" s="3">
        <v>52.9648605932428</v>
      </c>
      <c r="DB112" s="3">
        <v>51.05053227766</v>
      </c>
      <c r="DC112" s="3">
        <v>45.9814188642792</v>
      </c>
      <c r="DD112" s="3">
        <v>49.8075045240492</v>
      </c>
      <c r="DE112" s="3">
        <v>52.140406964983</v>
      </c>
      <c r="DF112" s="3">
        <v>48.6334478969895</v>
      </c>
      <c r="DG112" s="3">
        <v>49.0542469219001</v>
      </c>
      <c r="DH112" s="3">
        <v>47.9152637231814</v>
      </c>
      <c r="DI112" s="3">
        <v>50.1529302947588</v>
      </c>
      <c r="DJ112" s="3">
        <v>48.0885417102239</v>
      </c>
      <c r="DK112" s="3">
        <v>46.3789207189245</v>
      </c>
      <c r="DL112" s="3">
        <v>46.8365076464332</v>
      </c>
      <c r="DM112" s="3">
        <v>45.3738634247856</v>
      </c>
      <c r="DN112" s="3">
        <v>45.087705913052</v>
      </c>
      <c r="DO112" s="3">
        <v>43.7332297855488</v>
      </c>
      <c r="DP112" s="3">
        <v>46.9311562888212</v>
      </c>
      <c r="DQ112" s="3">
        <v>48.3038243194409</v>
      </c>
      <c r="DR112" s="3">
        <v>48.266691734901</v>
      </c>
      <c r="DS112" s="3">
        <v>47.9904061790955</v>
      </c>
      <c r="DT112" s="3">
        <v>49.5713045654684</v>
      </c>
      <c r="DU112" s="3">
        <v>50.6577850727142</v>
      </c>
      <c r="DV112" s="3">
        <v>53.8081699228116</v>
      </c>
      <c r="DW112" s="3">
        <v>52.5738620649791</v>
      </c>
      <c r="DX112" s="3">
        <v>53.2775342169355</v>
      </c>
      <c r="DY112" s="3">
        <v>58.0144871839573</v>
      </c>
      <c r="DZ112" s="3">
        <v>62.1828428341628</v>
      </c>
      <c r="EA112" s="3">
        <v>65.9558345476271</v>
      </c>
      <c r="EB112" s="3">
        <v>74.2924080306289</v>
      </c>
      <c r="EC112" s="3">
        <v>75.2503569466727</v>
      </c>
      <c r="ED112" s="3">
        <v>78.8005551232232</v>
      </c>
    </row>
    <row r="113">
      <c r="A113" s="3" t="s">
        <v>112</v>
      </c>
      <c r="B113" s="3">
        <v>11.3228570847284</v>
      </c>
      <c r="C113" s="3">
        <v>11.1976754288924</v>
      </c>
      <c r="D113" s="3">
        <v>12.0465476853507</v>
      </c>
      <c r="E113" s="3">
        <v>12.9965474946158</v>
      </c>
      <c r="F113" s="3">
        <v>13.936904839107</v>
      </c>
      <c r="G113" s="3">
        <v>13.7485316821507</v>
      </c>
      <c r="H113" s="3">
        <v>14.4889014417475</v>
      </c>
      <c r="I113" s="3">
        <v>16.0367856706892</v>
      </c>
      <c r="J113" s="3">
        <v>16.8613095056443</v>
      </c>
      <c r="K113" s="3">
        <v>17.9262679556142</v>
      </c>
      <c r="L113" s="3">
        <v>20.7649998413889</v>
      </c>
      <c r="M113" s="3">
        <v>21.7326517538591</v>
      </c>
      <c r="N113" s="3">
        <v>21.6644166946411</v>
      </c>
      <c r="O113" s="3">
        <v>22.0648247066297</v>
      </c>
      <c r="P113" s="3">
        <v>23.4190150174228</v>
      </c>
      <c r="Q113" s="3">
        <v>23.1699205126081</v>
      </c>
      <c r="R113" s="3">
        <v>21.4936250686646</v>
      </c>
      <c r="S113" s="3">
        <v>22.9994698437777</v>
      </c>
      <c r="T113" s="3">
        <v>25.2084469795227</v>
      </c>
      <c r="U113" s="3">
        <v>23.9778968720209</v>
      </c>
      <c r="V113" s="3">
        <v>23.2048017411005</v>
      </c>
      <c r="W113" s="3">
        <v>24.8856438723477</v>
      </c>
      <c r="X113" s="3">
        <v>26.29104180336</v>
      </c>
      <c r="Y113" s="3">
        <v>26.7421592365612</v>
      </c>
      <c r="Z113" s="3">
        <v>25.8157017858405</v>
      </c>
      <c r="AA113" s="3">
        <v>27.7262499809265</v>
      </c>
      <c r="AB113" s="3">
        <v>28.9344694397666</v>
      </c>
      <c r="AC113" s="3">
        <v>35.3339682533627</v>
      </c>
      <c r="AD113" s="3">
        <v>34.265079498291</v>
      </c>
      <c r="AE113" s="3">
        <v>33.1211362318559</v>
      </c>
      <c r="AF113" s="3">
        <v>35.4232500076294</v>
      </c>
      <c r="AG113" s="3">
        <v>38.1618838102921</v>
      </c>
      <c r="AH113" s="3">
        <v>39.1765875135149</v>
      </c>
      <c r="AI113" s="3">
        <v>37.9707141603742</v>
      </c>
      <c r="AJ113" s="3">
        <v>29.6813490731376</v>
      </c>
      <c r="AK113" s="3">
        <v>29.7138891674223</v>
      </c>
      <c r="AL113" s="3">
        <v>32.1869998455048</v>
      </c>
      <c r="AM113" s="3">
        <v>30.6637717799136</v>
      </c>
      <c r="AN113" s="3">
        <v>31.097391543181</v>
      </c>
      <c r="AO113" s="3">
        <v>32.4705261933176</v>
      </c>
      <c r="AP113" s="3">
        <v>37.3390150937167</v>
      </c>
      <c r="AQ113" s="3">
        <v>39.0671970194036</v>
      </c>
      <c r="AR113" s="3">
        <v>39.1315000534058</v>
      </c>
      <c r="AS113" s="3">
        <v>38.1247102488642</v>
      </c>
      <c r="AT113" s="3">
        <v>37.2795837402344</v>
      </c>
      <c r="AU113" s="3">
        <v>36.303333195773</v>
      </c>
      <c r="AV113" s="3">
        <v>35.5801589602516</v>
      </c>
      <c r="AW113" s="3">
        <v>38.2724168777466</v>
      </c>
      <c r="AX113" s="3">
        <v>40.3615874335879</v>
      </c>
      <c r="AY113" s="3">
        <v>43.649473893015</v>
      </c>
      <c r="AZ113" s="3">
        <v>46.1586507161458</v>
      </c>
      <c r="BA113" s="3">
        <v>45.4596032642183</v>
      </c>
      <c r="BB113" s="3">
        <v>45.2631816864014</v>
      </c>
      <c r="BC113" s="3">
        <v>49.2615083058675</v>
      </c>
      <c r="BD113" s="3">
        <v>49.33293678647</v>
      </c>
      <c r="BE113" s="3">
        <v>47.050000232199</v>
      </c>
      <c r="BF113" s="3">
        <v>50.4225439774363</v>
      </c>
      <c r="BG113" s="3">
        <v>49.3352172685706</v>
      </c>
      <c r="BH113" s="3">
        <v>50.9626187824068</v>
      </c>
      <c r="BI113" s="3">
        <v>51.9271930895354</v>
      </c>
      <c r="BJ113" s="3">
        <v>53.1126189458938</v>
      </c>
      <c r="BK113" s="3">
        <v>57.534473619963</v>
      </c>
      <c r="BL113" s="3">
        <v>60.4875398363386</v>
      </c>
      <c r="BM113" s="3">
        <v>61.5831743876139</v>
      </c>
      <c r="BN113" s="3">
        <v>58.3665151596069</v>
      </c>
      <c r="BO113" s="3">
        <v>61.641499710083</v>
      </c>
      <c r="BP113" s="3">
        <v>65.5768936330622</v>
      </c>
      <c r="BQ113" s="3">
        <v>72.2037882371382</v>
      </c>
      <c r="BR113" s="3">
        <v>73.2029998779297</v>
      </c>
      <c r="BS113" s="3">
        <v>75.6844926917035</v>
      </c>
      <c r="BT113" s="3">
        <v>80.116250038147</v>
      </c>
      <c r="BU113" s="3">
        <v>78.8769042605446</v>
      </c>
      <c r="BV113" s="3">
        <v>78.0531739734468</v>
      </c>
      <c r="BW113" s="3">
        <v>75.6488597267552</v>
      </c>
      <c r="BX113" s="3">
        <v>63.4154549511996</v>
      </c>
      <c r="BY113" s="3">
        <v>70.0186502365839</v>
      </c>
      <c r="BZ113" s="3">
        <v>72.3570003509522</v>
      </c>
      <c r="CA113" s="3">
        <v>71.1215908744118</v>
      </c>
      <c r="CB113" s="3">
        <v>73.2968189933083</v>
      </c>
      <c r="CC113" s="3">
        <v>79.052856808617</v>
      </c>
      <c r="CD113" s="3">
        <v>81.8240472702753</v>
      </c>
      <c r="CE113" s="3">
        <v>80.6627277027477</v>
      </c>
      <c r="CF113" s="3">
        <v>81.6122493743897</v>
      </c>
      <c r="CG113" s="3">
        <v>86.4147723804821</v>
      </c>
      <c r="CH113" s="3">
        <v>87.3873682524028</v>
      </c>
      <c r="CI113" s="3">
        <v>85.082631362112</v>
      </c>
      <c r="CJ113" s="3">
        <v>81.8830435379692</v>
      </c>
      <c r="CK113" s="3">
        <v>89.8814284915016</v>
      </c>
      <c r="CL113" s="3">
        <v>92.2517499923706</v>
      </c>
      <c r="CM113" s="3">
        <v>99.9604544206099</v>
      </c>
      <c r="CN113" s="3">
        <v>107.500238146101</v>
      </c>
      <c r="CO113" s="3">
        <v>115.367726759477</v>
      </c>
      <c r="CP113" s="3">
        <v>119.315951937721</v>
      </c>
      <c r="CQ113" s="3">
        <v>112.52095249721</v>
      </c>
      <c r="CR113" s="3">
        <v>116.176666441418</v>
      </c>
      <c r="CS113" s="3">
        <v>120.923409375277</v>
      </c>
      <c r="CT113" s="3">
        <v>116.761250495911</v>
      </c>
      <c r="CU113" s="3">
        <v>109.61526328639</v>
      </c>
      <c r="CV113" s="3">
        <v>110.199999436088</v>
      </c>
      <c r="CW113" s="3">
        <v>119.842499732971</v>
      </c>
      <c r="CX113" s="3">
        <v>98.2252380734398</v>
      </c>
      <c r="CY113" s="3">
        <v>93.5580954778762</v>
      </c>
      <c r="CZ113" s="3">
        <v>99.6352502822876</v>
      </c>
      <c r="DA113" s="3">
        <v>99.551956674327</v>
      </c>
      <c r="DB113" s="3">
        <v>89.267142704555</v>
      </c>
      <c r="DC113" s="3">
        <v>83.7266669500442</v>
      </c>
      <c r="DD113" s="3">
        <v>73.228571392241</v>
      </c>
      <c r="DE113" s="3">
        <v>74.279285975865</v>
      </c>
      <c r="DF113" s="3">
        <v>77.4172496795655</v>
      </c>
      <c r="DG113" s="3">
        <v>78.2726317957828</v>
      </c>
      <c r="DH113" s="3">
        <v>79.7354349882706</v>
      </c>
      <c r="DI113" s="3">
        <v>84.8931575574373</v>
      </c>
      <c r="DJ113" s="3">
        <v>87.0202276056463</v>
      </c>
      <c r="DK113" s="3">
        <v>88.4457146780831</v>
      </c>
      <c r="DL113" s="3">
        <v>90.7604997634888</v>
      </c>
      <c r="DM113" s="3">
        <v>78.1832612079123</v>
      </c>
      <c r="DN113" s="3">
        <v>72.9269996643066</v>
      </c>
      <c r="DO113" s="3">
        <v>69.0999999479814</v>
      </c>
      <c r="DP113" s="3">
        <v>66.4888093130929</v>
      </c>
      <c r="DQ113" s="3">
        <v>73.1370000839233</v>
      </c>
      <c r="DR113" s="3">
        <v>74.5259524754115</v>
      </c>
      <c r="DS113" s="3">
        <v>85.9360004425049</v>
      </c>
      <c r="DT113" s="3">
        <v>91.7450004577637</v>
      </c>
      <c r="DU113" s="3">
        <v>89.847953969782</v>
      </c>
      <c r="DV113" s="3">
        <v>87.3404541015625</v>
      </c>
      <c r="DW113" s="3">
        <v>88.6628948010896</v>
      </c>
      <c r="DX113" s="3">
        <v>83.7986364364624</v>
      </c>
      <c r="DY113" s="3">
        <v>66.5497726093639</v>
      </c>
      <c r="DZ113" s="3">
        <v>67.3144998550415</v>
      </c>
      <c r="EA113" s="3">
        <v>68.0947827878206</v>
      </c>
      <c r="EB113" s="3">
        <v>68.3222497940064</v>
      </c>
      <c r="EC113" s="3">
        <v>73.3973806472052</v>
      </c>
      <c r="ED113" s="3">
        <v>71.2594441307916</v>
      </c>
    </row>
    <row r="114">
      <c r="A114" s="3" t="s">
        <v>113</v>
      </c>
      <c r="B114" s="3">
        <v>13.2582596575678</v>
      </c>
      <c r="C114" s="3">
        <v>14.3983878055239</v>
      </c>
      <c r="D114" s="3">
        <v>15.1938437965089</v>
      </c>
      <c r="E114" s="3">
        <v>17.1650797763766</v>
      </c>
      <c r="F114" s="3">
        <v>17.284068662592</v>
      </c>
      <c r="G114" s="3">
        <v>17.9275744796708</v>
      </c>
      <c r="H114" s="3">
        <v>16.1785079724832</v>
      </c>
      <c r="I114" s="3">
        <v>15.7955090712333</v>
      </c>
      <c r="J114" s="3">
        <v>16.6545457271374</v>
      </c>
      <c r="K114" s="3">
        <v>17.345336949297</v>
      </c>
      <c r="L114" s="3">
        <v>18.0892747777891</v>
      </c>
      <c r="M114" s="3">
        <v>18.3353872648392</v>
      </c>
      <c r="N114" s="3">
        <v>18.4957014566687</v>
      </c>
      <c r="O114" s="3">
        <v>17.3848292563085</v>
      </c>
      <c r="P114" s="3">
        <v>16.569850670096</v>
      </c>
      <c r="Q114" s="3">
        <v>16.8587068455394</v>
      </c>
      <c r="R114" s="3">
        <v>17.2501034431454</v>
      </c>
      <c r="S114" s="3">
        <v>16.9915296748433</v>
      </c>
      <c r="T114" s="3">
        <v>16.4187061620015</v>
      </c>
      <c r="U114" s="3">
        <v>16.593456682637</v>
      </c>
      <c r="V114" s="3">
        <v>15.4005354318546</v>
      </c>
      <c r="W114" s="3">
        <v>15.4427165439157</v>
      </c>
      <c r="X114" s="3">
        <v>14.6291785835735</v>
      </c>
      <c r="Y114" s="3">
        <v>14.0193166365919</v>
      </c>
      <c r="Z114" s="3">
        <v>14.4640924368271</v>
      </c>
      <c r="AA114" s="3">
        <v>16.3624164172928</v>
      </c>
      <c r="AB114" s="3">
        <v>18.0289493372834</v>
      </c>
      <c r="AC114" s="3">
        <v>18.1854636968732</v>
      </c>
      <c r="AD114" s="3">
        <v>18.2986263501356</v>
      </c>
      <c r="AE114" s="3">
        <v>18.3623905143058</v>
      </c>
      <c r="AF114" s="3">
        <v>19.3637266511774</v>
      </c>
      <c r="AG114" s="3">
        <v>18.7273093213054</v>
      </c>
      <c r="AH114" s="3">
        <v>18.1979330910208</v>
      </c>
      <c r="AI114" s="3">
        <v>17.4821108416188</v>
      </c>
      <c r="AJ114" s="3">
        <v>17.3606955771572</v>
      </c>
      <c r="AK114" s="3">
        <v>18.7183625855812</v>
      </c>
      <c r="AL114" s="3">
        <v>19.1397325412367</v>
      </c>
      <c r="AM114" s="3">
        <v>19.3518971448738</v>
      </c>
      <c r="AN114" s="3">
        <v>19.5928853504444</v>
      </c>
      <c r="AO114" s="3">
        <v>19.4082065758769</v>
      </c>
      <c r="AP114" s="3">
        <v>19.0598948861392</v>
      </c>
      <c r="AQ114" s="3">
        <v>20.1485976464517</v>
      </c>
      <c r="AR114" s="3">
        <v>20.2078936214564</v>
      </c>
      <c r="AS114" s="3">
        <v>21.0587240882686</v>
      </c>
      <c r="AT114" s="3">
        <v>20.8561810715716</v>
      </c>
      <c r="AU114" s="3">
        <v>21.7069723821327</v>
      </c>
      <c r="AV114" s="3">
        <v>23.0472741576217</v>
      </c>
      <c r="AW114" s="3">
        <v>22.6062122250215</v>
      </c>
      <c r="AX114" s="3">
        <v>21.557024083969</v>
      </c>
      <c r="AY114" s="3">
        <v>20.9176391040062</v>
      </c>
      <c r="AZ114" s="3">
        <v>21.3442629443614</v>
      </c>
      <c r="BA114" s="3">
        <v>21.9198159431271</v>
      </c>
      <c r="BB114" s="3">
        <v>22.90960135563</v>
      </c>
      <c r="BC114" s="3">
        <v>23.4311286240513</v>
      </c>
      <c r="BD114" s="3">
        <v>24.0581074313646</v>
      </c>
      <c r="BE114" s="3">
        <v>24.8495355427796</v>
      </c>
      <c r="BF114" s="3">
        <v>25.1268009090862</v>
      </c>
      <c r="BG114" s="3">
        <v>25.0276349675051</v>
      </c>
      <c r="BH114" s="3">
        <v>26.0119870170523</v>
      </c>
      <c r="BI114" s="3">
        <v>26.6248815240517</v>
      </c>
      <c r="BJ114" s="3">
        <v>26.4148389207681</v>
      </c>
      <c r="BK114" s="3">
        <v>27.8048279625918</v>
      </c>
      <c r="BL114" s="3">
        <v>28.7968329789933</v>
      </c>
      <c r="BM114" s="3">
        <v>29.0484901205563</v>
      </c>
      <c r="BN114" s="3">
        <v>28.7631906904759</v>
      </c>
      <c r="BO114" s="3">
        <v>29.0911761100317</v>
      </c>
      <c r="BP114" s="3">
        <v>28.0894266878285</v>
      </c>
      <c r="BQ114" s="3">
        <v>26.7341001758634</v>
      </c>
      <c r="BR114" s="3">
        <v>28.4953740651454</v>
      </c>
      <c r="BS114" s="3">
        <v>27.547683042898</v>
      </c>
      <c r="BT114" s="3">
        <v>26.5542068753164</v>
      </c>
      <c r="BU114" s="3">
        <v>26.7519148951571</v>
      </c>
      <c r="BV114" s="3">
        <v>27.8902859487886</v>
      </c>
      <c r="BW114" s="3">
        <v>29.0043025845706</v>
      </c>
      <c r="BX114" s="3">
        <v>22.6685432727493</v>
      </c>
      <c r="BY114" s="3">
        <v>22.1722686229885</v>
      </c>
      <c r="BZ114" s="3">
        <v>22.1233940726286</v>
      </c>
      <c r="CA114" s="3">
        <v>23.2496712866166</v>
      </c>
      <c r="CB114" s="3">
        <v>23.0120098812412</v>
      </c>
      <c r="CC114" s="3">
        <v>22.9846718304167</v>
      </c>
      <c r="CD114" s="3">
        <v>22.0815814857553</v>
      </c>
      <c r="CE114" s="3">
        <v>24.5058896117203</v>
      </c>
      <c r="CF114" s="3">
        <v>26.2550685684207</v>
      </c>
      <c r="CG114" s="3">
        <v>25.815866879905</v>
      </c>
      <c r="CH114" s="3">
        <v>26.1932131116481</v>
      </c>
      <c r="CI114" s="3">
        <v>26.043942033377</v>
      </c>
      <c r="CJ114" s="3">
        <v>26.2125717809835</v>
      </c>
      <c r="CK114" s="3">
        <v>28.1369562345607</v>
      </c>
      <c r="CL114" s="3">
        <v>28.2195851022311</v>
      </c>
      <c r="CM114" s="3">
        <v>28.676362926157</v>
      </c>
      <c r="CN114" s="3">
        <v>28.8396442229994</v>
      </c>
      <c r="CO114" s="3">
        <v>30.5933166819029</v>
      </c>
      <c r="CP114" s="3">
        <v>31.5795117816513</v>
      </c>
      <c r="CQ114" s="3">
        <v>31.7521201959139</v>
      </c>
      <c r="CR114" s="3">
        <v>34.462151951121</v>
      </c>
      <c r="CS114" s="3">
        <v>34.7212987116046</v>
      </c>
      <c r="CT114" s="3">
        <v>36.1737465809894</v>
      </c>
      <c r="CU114" s="3">
        <v>37.9231538342436</v>
      </c>
      <c r="CV114" s="3">
        <v>39.9411585955567</v>
      </c>
      <c r="CW114" s="3">
        <v>44.1167129914998</v>
      </c>
      <c r="CX114" s="3">
        <v>43.2334227640259</v>
      </c>
      <c r="CY114" s="3">
        <v>40.9657333740506</v>
      </c>
      <c r="CZ114" s="3">
        <v>40.4580379681564</v>
      </c>
      <c r="DA114" s="3">
        <v>41.6542082288373</v>
      </c>
      <c r="DB114" s="3">
        <v>39.3592231618279</v>
      </c>
      <c r="DC114" s="3">
        <v>34.4740959554441</v>
      </c>
      <c r="DD114" s="3">
        <v>35.6056751727436</v>
      </c>
      <c r="DE114" s="3">
        <v>39.2286768557914</v>
      </c>
      <c r="DF114" s="3">
        <v>39.552356588339</v>
      </c>
      <c r="DG114" s="3">
        <v>38.4973977114186</v>
      </c>
      <c r="DH114" s="3">
        <v>38.2637834917057</v>
      </c>
      <c r="DI114" s="3">
        <v>40.0287267421269</v>
      </c>
      <c r="DJ114" s="3">
        <v>38.6296863992822</v>
      </c>
      <c r="DK114" s="3">
        <v>37.9489219909549</v>
      </c>
      <c r="DL114" s="3">
        <v>39.4283152475998</v>
      </c>
      <c r="DM114" s="3">
        <v>38.1711565487975</v>
      </c>
      <c r="DN114" s="3">
        <v>38.3259855868231</v>
      </c>
      <c r="DO114" s="3">
        <v>36.9043418200115</v>
      </c>
      <c r="DP114" s="3">
        <v>37.6846817174811</v>
      </c>
      <c r="DQ114" s="3">
        <v>35.8416879787184</v>
      </c>
      <c r="DR114" s="3">
        <v>34.1701390932692</v>
      </c>
      <c r="DS114" s="3">
        <v>33.4647697858444</v>
      </c>
      <c r="DT114" s="3">
        <v>35.603591155905</v>
      </c>
      <c r="DU114" s="3">
        <v>36.0841387412297</v>
      </c>
      <c r="DV114" s="3">
        <v>36.9020828169388</v>
      </c>
      <c r="DW114" s="3">
        <v>34.913032757676</v>
      </c>
      <c r="DX114" s="3">
        <v>34.9362780645207</v>
      </c>
      <c r="DY114" s="3">
        <v>37.2122341579686</v>
      </c>
      <c r="DZ114" s="3">
        <v>39.182411951566</v>
      </c>
      <c r="EA114" s="3">
        <v>39.8275739673466</v>
      </c>
      <c r="EB114" s="3">
        <v>38.5787612800935</v>
      </c>
      <c r="EC114" s="3">
        <v>37.3635713486444</v>
      </c>
      <c r="ED114" s="3">
        <v>38.73277759552</v>
      </c>
    </row>
    <row r="115">
      <c r="A115" s="3" t="s">
        <v>114</v>
      </c>
      <c r="B115" s="3">
        <v>37.2874368128665</v>
      </c>
      <c r="C115" s="3">
        <v>35.3890679228166</v>
      </c>
      <c r="D115" s="3">
        <v>34.0518880104999</v>
      </c>
      <c r="E115" s="3">
        <v>34.5744275390733</v>
      </c>
      <c r="F115" s="3">
        <v>38.3101502463722</v>
      </c>
      <c r="G115" s="3">
        <v>39.1774286272444</v>
      </c>
      <c r="H115" s="3">
        <v>38.9574553726873</v>
      </c>
      <c r="I115" s="3">
        <v>36.1128759603589</v>
      </c>
      <c r="J115" s="3">
        <v>36.4784375514837</v>
      </c>
      <c r="K115" s="3">
        <v>35.0891091928267</v>
      </c>
      <c r="L115" s="3">
        <v>38.5671629447482</v>
      </c>
      <c r="M115" s="3">
        <v>39.3465667577103</v>
      </c>
      <c r="N115" s="3">
        <v>38.5102148821927</v>
      </c>
      <c r="O115" s="3">
        <v>40.1204482344824</v>
      </c>
      <c r="P115" s="3">
        <v>42.4411957618936</v>
      </c>
      <c r="Q115" s="3">
        <v>41.003168993967</v>
      </c>
      <c r="R115" s="3">
        <v>41.5735237748512</v>
      </c>
      <c r="S115" s="3">
        <v>41.9942264205904</v>
      </c>
      <c r="T115" s="3">
        <v>40.233033911311</v>
      </c>
      <c r="U115" s="3">
        <v>42.9499373938247</v>
      </c>
      <c r="V115" s="3">
        <v>42.3566415399385</v>
      </c>
      <c r="W115" s="3">
        <v>44.1200185001516</v>
      </c>
      <c r="X115" s="3">
        <v>43.6165132521919</v>
      </c>
      <c r="Y115" s="3">
        <v>41.4963665558906</v>
      </c>
      <c r="Z115" s="3">
        <v>38.7126492799249</v>
      </c>
      <c r="AA115" s="3">
        <v>40.7400071970918</v>
      </c>
      <c r="AB115" s="3">
        <v>42.6897010800896</v>
      </c>
      <c r="AC115" s="3">
        <v>43.4498617611785</v>
      </c>
      <c r="AD115" s="3">
        <v>43.0802739243037</v>
      </c>
      <c r="AE115" s="3">
        <v>43.7424735260131</v>
      </c>
      <c r="AF115" s="3">
        <v>44.8448772099385</v>
      </c>
      <c r="AG115" s="3">
        <v>45.8711842959298</v>
      </c>
      <c r="AH115" s="3">
        <v>45.8091629760306</v>
      </c>
      <c r="AI115" s="3">
        <v>45.7577510949402</v>
      </c>
      <c r="AJ115" s="3">
        <v>46.3620143408924</v>
      </c>
      <c r="AK115" s="3">
        <v>49.2090258164473</v>
      </c>
      <c r="AL115" s="3">
        <v>48.1494203282928</v>
      </c>
      <c r="AM115" s="3">
        <v>49.7152180214741</v>
      </c>
      <c r="AN115" s="3">
        <v>51.0072839677441</v>
      </c>
      <c r="AO115" s="3">
        <v>51.0223772049385</v>
      </c>
      <c r="AP115" s="3">
        <v>48.5226158390008</v>
      </c>
      <c r="AQ115" s="3">
        <v>50.7024327485414</v>
      </c>
      <c r="AR115" s="3">
        <v>53.0313908541841</v>
      </c>
      <c r="AS115" s="3">
        <v>51.375774471008</v>
      </c>
      <c r="AT115" s="3">
        <v>52.5998303672637</v>
      </c>
      <c r="AU115" s="3">
        <v>54.3731544290042</v>
      </c>
      <c r="AV115" s="3">
        <v>54.7071817674581</v>
      </c>
      <c r="AW115" s="3">
        <v>59.4616511159018</v>
      </c>
      <c r="AX115" s="3">
        <v>60.6984481727747</v>
      </c>
      <c r="AY115" s="3">
        <v>58.3318847539756</v>
      </c>
      <c r="AZ115" s="3">
        <v>58.3646910283915</v>
      </c>
      <c r="BA115" s="3">
        <v>58.6800636958559</v>
      </c>
      <c r="BB115" s="3">
        <v>64.6497540727358</v>
      </c>
      <c r="BC115" s="3">
        <v>69.6791812870185</v>
      </c>
      <c r="BD115" s="3">
        <v>68.0141964254568</v>
      </c>
      <c r="BE115" s="3">
        <v>68.4434613332954</v>
      </c>
      <c r="BF115" s="3">
        <v>68.6013346504225</v>
      </c>
      <c r="BG115" s="3">
        <v>63.5444871778634</v>
      </c>
      <c r="BH115" s="3">
        <v>67.1878643291576</v>
      </c>
      <c r="BI115" s="3">
        <v>64.8714141809449</v>
      </c>
      <c r="BJ115" s="3">
        <v>63.3874865057707</v>
      </c>
      <c r="BK115" s="3">
        <v>68.0376356371532</v>
      </c>
      <c r="BL115" s="3">
        <v>70.1423615495</v>
      </c>
      <c r="BM115" s="3">
        <v>73.3754015226793</v>
      </c>
      <c r="BN115" s="3">
        <v>68.8083448690084</v>
      </c>
      <c r="BO115" s="3">
        <v>69.0378742545055</v>
      </c>
      <c r="BP115" s="3">
        <v>70.1643007731322</v>
      </c>
      <c r="BQ115" s="3">
        <v>66.9887739531132</v>
      </c>
      <c r="BR115" s="3">
        <v>69.1213188902075</v>
      </c>
      <c r="BS115" s="3">
        <v>68.7780313516906</v>
      </c>
      <c r="BT115" s="3">
        <v>71.2400899337052</v>
      </c>
      <c r="BU115" s="3">
        <v>71.3888093228063</v>
      </c>
      <c r="BV115" s="3">
        <v>71.7279000865319</v>
      </c>
      <c r="BW115" s="3">
        <v>69.1941664533238</v>
      </c>
      <c r="BX115" s="3">
        <v>61.1285845375488</v>
      </c>
      <c r="BY115" s="3">
        <v>66.3609387900548</v>
      </c>
      <c r="BZ115" s="3">
        <v>69.2270940652971</v>
      </c>
      <c r="CA115" s="3">
        <v>71.6976933143794</v>
      </c>
      <c r="CB115" s="3">
        <v>75.2596320186448</v>
      </c>
      <c r="CC115" s="3">
        <v>82.0418971327862</v>
      </c>
      <c r="CD115" s="3">
        <v>85.635881652414</v>
      </c>
      <c r="CE115" s="3">
        <v>87.6190689637094</v>
      </c>
      <c r="CF115" s="3">
        <v>84.6801928856822</v>
      </c>
      <c r="CG115" s="3">
        <v>87.9604406328231</v>
      </c>
      <c r="CH115" s="3">
        <v>89.7120433655716</v>
      </c>
      <c r="CI115" s="3">
        <v>89.2139692638958</v>
      </c>
      <c r="CJ115" s="3">
        <v>96.1178358748002</v>
      </c>
      <c r="CK115" s="3">
        <v>104.9894735806</v>
      </c>
      <c r="CL115" s="3">
        <v>113.979571069423</v>
      </c>
      <c r="CM115" s="3">
        <v>119.657895464103</v>
      </c>
      <c r="CN115" s="3">
        <v>122.695028677117</v>
      </c>
      <c r="CO115" s="3">
        <v>119.020787383583</v>
      </c>
      <c r="CP115" s="3">
        <v>119.120690360039</v>
      </c>
      <c r="CQ115" s="3">
        <v>113.619247213059</v>
      </c>
      <c r="CR115" s="3">
        <v>121.96029122567</v>
      </c>
      <c r="CS115" s="3">
        <v>125.380373483502</v>
      </c>
      <c r="CT115" s="3">
        <v>117.429427535429</v>
      </c>
      <c r="CU115" s="3">
        <v>104.414883958014</v>
      </c>
      <c r="CV115" s="3">
        <v>99.1270141121052</v>
      </c>
      <c r="CW115" s="3">
        <v>95.2786360269966</v>
      </c>
      <c r="CX115" s="3">
        <v>103.793259883455</v>
      </c>
      <c r="CY115" s="3">
        <v>97.8503601800616</v>
      </c>
      <c r="CZ115" s="3">
        <v>95.8178197968242</v>
      </c>
      <c r="DA115" s="3">
        <v>102.494699386015</v>
      </c>
      <c r="DB115" s="3">
        <v>92.6678169959229</v>
      </c>
      <c r="DC115" s="3">
        <v>89.4799459199772</v>
      </c>
      <c r="DD115" s="3">
        <v>104.446151961428</v>
      </c>
      <c r="DE115" s="3">
        <v>106.726818553538</v>
      </c>
      <c r="DF115" s="3">
        <v>105.084064199344</v>
      </c>
      <c r="DG115" s="3">
        <v>108.513734092191</v>
      </c>
      <c r="DH115" s="3">
        <v>104.50605329076</v>
      </c>
      <c r="DI115" s="3">
        <v>107.079961650474</v>
      </c>
      <c r="DJ115" s="3">
        <v>111.790613702555</v>
      </c>
      <c r="DK115" s="3">
        <v>114.196017426044</v>
      </c>
      <c r="DL115" s="3">
        <v>120.897687936229</v>
      </c>
      <c r="DM115" s="3">
        <v>115.863179633211</v>
      </c>
      <c r="DN115" s="3">
        <v>113.847033723631</v>
      </c>
      <c r="DO115" s="3">
        <v>112.358702788953</v>
      </c>
      <c r="DP115" s="3">
        <v>113.842848965868</v>
      </c>
      <c r="DQ115" s="3">
        <v>122.405650264852</v>
      </c>
      <c r="DR115" s="3">
        <v>125.741185028201</v>
      </c>
      <c r="DS115" s="3">
        <v>121.417900284506</v>
      </c>
      <c r="DT115" s="3">
        <v>118.873066902203</v>
      </c>
      <c r="DU115" s="3">
        <v>114.720583622979</v>
      </c>
      <c r="DV115" s="3">
        <v>115.707232867269</v>
      </c>
      <c r="DW115" s="3">
        <v>124.257686187334</v>
      </c>
      <c r="DX115" s="3">
        <v>121.580725570623</v>
      </c>
      <c r="DY115" s="3">
        <v>120.235440076906</v>
      </c>
      <c r="DZ115" s="3">
        <v>123.545837757465</v>
      </c>
      <c r="EA115" s="3">
        <v>120.744912594956</v>
      </c>
      <c r="EB115" s="3">
        <v>119.593699893382</v>
      </c>
      <c r="EC115" s="3">
        <v>116.504285358247</v>
      </c>
      <c r="ED115" s="3">
        <v>112.051388634576</v>
      </c>
    </row>
    <row r="116">
      <c r="A116" s="3" t="s">
        <v>115</v>
      </c>
      <c r="B116" s="3">
        <v>64.2041624183807</v>
      </c>
      <c r="C116" s="3">
        <v>70.4175665452004</v>
      </c>
      <c r="D116" s="3">
        <v>70.6050537529115</v>
      </c>
      <c r="E116" s="3">
        <v>67.5040928367529</v>
      </c>
      <c r="F116" s="3">
        <v>67.0948514115601</v>
      </c>
      <c r="G116" s="3">
        <v>71.9500713051211</v>
      </c>
      <c r="H116" s="3">
        <v>75.774718338754</v>
      </c>
      <c r="I116" s="3">
        <v>80.8104171570473</v>
      </c>
      <c r="J116" s="3">
        <v>81.7955051004481</v>
      </c>
      <c r="K116" s="3">
        <v>76.5511816398599</v>
      </c>
      <c r="L116" s="3">
        <v>81.5402750563648</v>
      </c>
      <c r="M116" s="3">
        <v>83.8479475793178</v>
      </c>
      <c r="N116" s="3">
        <v>81.2311893433654</v>
      </c>
      <c r="O116" s="3">
        <v>83.4704724858918</v>
      </c>
      <c r="P116" s="3">
        <v>87.9032647090124</v>
      </c>
      <c r="Q116" s="3">
        <v>93.0848443699948</v>
      </c>
      <c r="R116" s="3">
        <v>99.529022589848</v>
      </c>
      <c r="S116" s="3">
        <v>102.921550295129</v>
      </c>
      <c r="T116" s="3">
        <v>103.41268177623</v>
      </c>
      <c r="U116" s="3">
        <v>113.856033073589</v>
      </c>
      <c r="V116" s="3">
        <v>113.053332290746</v>
      </c>
      <c r="W116" s="3">
        <v>120.382283295347</v>
      </c>
      <c r="X116" s="3">
        <v>122.692177764495</v>
      </c>
      <c r="Y116" s="3">
        <v>120.642041880237</v>
      </c>
      <c r="Z116" s="3">
        <v>104.291097892069</v>
      </c>
      <c r="AA116" s="3">
        <v>97.4990662726352</v>
      </c>
      <c r="AB116" s="3">
        <v>104.868154779995</v>
      </c>
      <c r="AC116" s="3">
        <v>102.74050358492</v>
      </c>
      <c r="AD116" s="3">
        <v>108.067334386785</v>
      </c>
      <c r="AE116" s="3">
        <v>102.513048835991</v>
      </c>
      <c r="AF116" s="3">
        <v>109.114823250992</v>
      </c>
      <c r="AG116" s="3">
        <v>109.53052090922</v>
      </c>
      <c r="AH116" s="3">
        <v>107.605705751434</v>
      </c>
      <c r="AI116" s="3">
        <v>118.172002834736</v>
      </c>
      <c r="AJ116" s="3">
        <v>120.863202546095</v>
      </c>
      <c r="AK116" s="3">
        <v>114.509823234589</v>
      </c>
      <c r="AL116" s="3">
        <v>114.477805565702</v>
      </c>
      <c r="AM116" s="3">
        <v>116.623285326694</v>
      </c>
      <c r="AN116" s="3">
        <v>122.165340908731</v>
      </c>
      <c r="AO116" s="3">
        <v>126.005393503</v>
      </c>
      <c r="AP116" s="3">
        <v>136.865078326958</v>
      </c>
      <c r="AQ116" s="3">
        <v>143.525901515919</v>
      </c>
      <c r="AR116" s="3">
        <v>148.532649479096</v>
      </c>
      <c r="AS116" s="3">
        <v>143.28106912238</v>
      </c>
      <c r="AT116" s="3">
        <v>140.058735627372</v>
      </c>
      <c r="AU116" s="3">
        <v>141.246829105389</v>
      </c>
      <c r="AV116" s="3">
        <v>119.454886104664</v>
      </c>
      <c r="AW116" s="3">
        <v>117.162935574515</v>
      </c>
      <c r="AX116" s="3">
        <v>125.31134657678</v>
      </c>
      <c r="AY116" s="3">
        <v>108.232210240282</v>
      </c>
      <c r="AZ116" s="3">
        <v>106.560135176092</v>
      </c>
      <c r="BA116" s="3">
        <v>107.003588694502</v>
      </c>
      <c r="BB116" s="3">
        <v>112.080655254288</v>
      </c>
      <c r="BC116" s="3">
        <v>119.983970035099</v>
      </c>
      <c r="BD116" s="3">
        <v>124.919447217107</v>
      </c>
      <c r="BE116" s="3">
        <v>129.16939697724</v>
      </c>
      <c r="BF116" s="3">
        <v>127.720320338841</v>
      </c>
      <c r="BG116" s="3">
        <v>119.558650002328</v>
      </c>
      <c r="BH116" s="3">
        <v>118.77576978791</v>
      </c>
      <c r="BI116" s="3">
        <v>114.961563119719</v>
      </c>
      <c r="BJ116" s="3">
        <v>113.695780688656</v>
      </c>
      <c r="BK116" s="3">
        <v>124.900148134798</v>
      </c>
      <c r="BL116" s="3">
        <v>120.781016100021</v>
      </c>
      <c r="BM116" s="3">
        <v>123.016512630736</v>
      </c>
      <c r="BN116" s="3">
        <v>117.985745673364</v>
      </c>
      <c r="BO116" s="3">
        <v>124.307612571146</v>
      </c>
      <c r="BP116" s="3">
        <v>134.095593534884</v>
      </c>
      <c r="BQ116" s="3">
        <v>127.866136410327</v>
      </c>
      <c r="BR116" s="3">
        <v>131.051946763047</v>
      </c>
      <c r="BS116" s="3">
        <v>134.883169096302</v>
      </c>
      <c r="BT116" s="3">
        <v>104.924975120718</v>
      </c>
      <c r="BU116" s="3">
        <v>108.404372857659</v>
      </c>
      <c r="BV116" s="3">
        <v>109.617247435441</v>
      </c>
      <c r="BW116" s="3">
        <v>111.405291398732</v>
      </c>
      <c r="BX116" s="3">
        <v>69.2270571909515</v>
      </c>
      <c r="BY116" s="3">
        <v>61.1123808906192</v>
      </c>
      <c r="BZ116" s="3">
        <v>71.9114999771118</v>
      </c>
      <c r="CA116" s="3">
        <v>85.0193179737438</v>
      </c>
      <c r="CB116" s="3">
        <v>84.9959092573686</v>
      </c>
      <c r="CC116" s="3">
        <v>88.7473807561965</v>
      </c>
      <c r="CD116" s="3">
        <v>96.0345241001674</v>
      </c>
      <c r="CE116" s="3">
        <v>94.3515911102295</v>
      </c>
      <c r="CF116" s="3">
        <v>116.860749816895</v>
      </c>
      <c r="CG116" s="3">
        <v>126.912045392123</v>
      </c>
      <c r="CH116" s="3">
        <v>137.608947753906</v>
      </c>
      <c r="CI116" s="3">
        <v>148.724736063104</v>
      </c>
      <c r="CJ116" s="3">
        <v>171.260434689729</v>
      </c>
      <c r="CK116" s="3">
        <v>174.651666913714</v>
      </c>
      <c r="CL116" s="3">
        <v>171.140000915527</v>
      </c>
      <c r="CM116" s="3">
        <v>169.64954549616</v>
      </c>
      <c r="CN116" s="3">
        <v>162.150238400414</v>
      </c>
      <c r="CO116" s="3">
        <v>147.443637154319</v>
      </c>
      <c r="CP116" s="3">
        <v>154.165237426758</v>
      </c>
      <c r="CQ116" s="3">
        <v>167.391666230701</v>
      </c>
      <c r="CR116" s="3">
        <v>174.038095746722</v>
      </c>
      <c r="CS116" s="3">
        <v>168.463409423828</v>
      </c>
      <c r="CT116" s="3">
        <v>178.971750640869</v>
      </c>
      <c r="CU116" s="3">
        <v>196.36131567704</v>
      </c>
      <c r="CV116" s="3">
        <v>186.19086953868</v>
      </c>
      <c r="CW116" s="3">
        <v>185.247499847412</v>
      </c>
      <c r="CX116" s="3">
        <v>132.960951850528</v>
      </c>
      <c r="CY116" s="3">
        <v>110.811906178792</v>
      </c>
      <c r="CZ116" s="3">
        <v>97.125500869751</v>
      </c>
      <c r="DA116" s="3">
        <v>107.133478247601</v>
      </c>
      <c r="DB116" s="3">
        <v>100.817380995978</v>
      </c>
      <c r="DC116" s="3">
        <v>95.4361901056199</v>
      </c>
      <c r="DD116" s="3">
        <v>96.9195229666574</v>
      </c>
      <c r="DE116" s="3">
        <v>91.7052379789807</v>
      </c>
      <c r="DF116" s="3">
        <v>104.537750244141</v>
      </c>
      <c r="DG116" s="3">
        <v>112.865262282522</v>
      </c>
      <c r="DH116" s="3">
        <v>98.2297830996306</v>
      </c>
      <c r="DI116" s="3">
        <v>92.8015785217285</v>
      </c>
      <c r="DJ116" s="3">
        <v>93.850454677235</v>
      </c>
      <c r="DK116" s="3">
        <v>107.032380966913</v>
      </c>
      <c r="DL116" s="3">
        <v>116.994750022888</v>
      </c>
      <c r="DM116" s="3">
        <v>108.830216946809</v>
      </c>
      <c r="DN116" s="3">
        <v>105.322750663757</v>
      </c>
      <c r="DO116" s="3">
        <v>98.4970456903631</v>
      </c>
      <c r="DP116" s="3">
        <v>123.546189626058</v>
      </c>
      <c r="DQ116" s="3">
        <v>146.941999816895</v>
      </c>
      <c r="DR116" s="3">
        <v>149.316429138184</v>
      </c>
      <c r="DS116" s="3">
        <v>140.588251113892</v>
      </c>
      <c r="DT116" s="3">
        <v>135.856749343872</v>
      </c>
      <c r="DU116" s="3">
        <v>132.30454566262</v>
      </c>
      <c r="DV116" s="3">
        <v>114.613408695568</v>
      </c>
      <c r="DW116" s="3">
        <v>122.908947994834</v>
      </c>
      <c r="DX116" s="3">
        <v>129.365682255138</v>
      </c>
      <c r="DY116" s="3">
        <v>129.342045350508</v>
      </c>
      <c r="DZ116" s="3">
        <v>139.1375</v>
      </c>
      <c r="EA116" s="3">
        <v>154.604564500892</v>
      </c>
      <c r="EB116" s="3">
        <v>177.967000579834</v>
      </c>
      <c r="EC116" s="3">
        <v>185.990475609189</v>
      </c>
      <c r="ED116" s="3">
        <v>180.843889448378</v>
      </c>
    </row>
    <row r="117">
      <c r="A117" s="3" t="s">
        <v>116</v>
      </c>
      <c r="B117" s="3">
        <v>9.22469420515766</v>
      </c>
      <c r="C117" s="3">
        <v>8.77998549041509</v>
      </c>
      <c r="D117" s="3">
        <v>8.97552481724825</v>
      </c>
      <c r="E117" s="3">
        <v>9.33507714461094</v>
      </c>
      <c r="F117" s="3">
        <v>9.3315721226297</v>
      </c>
      <c r="G117" s="3">
        <v>9.88283922278841</v>
      </c>
      <c r="H117" s="3">
        <v>10.2833785443183</v>
      </c>
      <c r="I117" s="3">
        <v>10.1777108933613</v>
      </c>
      <c r="J117" s="3">
        <v>9.79461761866198</v>
      </c>
      <c r="K117" s="3">
        <v>8.34665416409978</v>
      </c>
      <c r="L117" s="3">
        <v>8.88120533397564</v>
      </c>
      <c r="M117" s="3">
        <v>9.10738448846508</v>
      </c>
      <c r="N117" s="3">
        <v>8.97164520993576</v>
      </c>
      <c r="O117" s="3">
        <v>9.69652127850844</v>
      </c>
      <c r="P117" s="3">
        <v>9.75594494721821</v>
      </c>
      <c r="Q117" s="3">
        <v>9.60357224147097</v>
      </c>
      <c r="R117" s="3">
        <v>9.41804208702241</v>
      </c>
      <c r="S117" s="3">
        <v>9.21573956187868</v>
      </c>
      <c r="T117" s="3">
        <v>8.96534462036756</v>
      </c>
      <c r="U117" s="3">
        <v>8.81401212058996</v>
      </c>
      <c r="V117" s="3">
        <v>8.49893831775729</v>
      </c>
      <c r="W117" s="3">
        <v>9.17677923893355</v>
      </c>
      <c r="X117" s="3">
        <v>8.95651680278306</v>
      </c>
      <c r="Y117" s="3">
        <v>8.74046343266144</v>
      </c>
      <c r="Z117" s="3">
        <v>7.78427323064244</v>
      </c>
      <c r="AA117" s="3">
        <v>7.62204364083146</v>
      </c>
      <c r="AB117" s="3">
        <v>8.55483145299424</v>
      </c>
      <c r="AC117" s="3">
        <v>8.4882617722664</v>
      </c>
      <c r="AD117" s="3">
        <v>8.64856752316495</v>
      </c>
      <c r="AE117" s="3">
        <v>8.44973913533908</v>
      </c>
      <c r="AF117" s="3">
        <v>8.65215076203116</v>
      </c>
      <c r="AG117" s="3">
        <v>8.08402682964429</v>
      </c>
      <c r="AH117" s="3">
        <v>8.03928069410536</v>
      </c>
      <c r="AI117" s="3">
        <v>7.90284571373366</v>
      </c>
      <c r="AJ117" s="3">
        <v>7.82013863635361</v>
      </c>
      <c r="AK117" s="3">
        <v>8.35425299305912</v>
      </c>
      <c r="AL117" s="3">
        <v>8.42283238453015</v>
      </c>
      <c r="AM117" s="3">
        <v>8.445135326346</v>
      </c>
      <c r="AN117" s="3">
        <v>8.24434890210841</v>
      </c>
      <c r="AO117" s="3">
        <v>7.70425792613628</v>
      </c>
      <c r="AP117" s="3">
        <v>7.54067698643655</v>
      </c>
      <c r="AQ117" s="3">
        <v>7.64353970733113</v>
      </c>
      <c r="AR117" s="3">
        <v>7.84667822450536</v>
      </c>
      <c r="AS117" s="3">
        <v>7.4970829291916</v>
      </c>
      <c r="AT117" s="3">
        <v>8.06057953681431</v>
      </c>
      <c r="AU117" s="3">
        <v>8.48390515852868</v>
      </c>
      <c r="AV117" s="3">
        <v>8.53404936549107</v>
      </c>
      <c r="AW117" s="3">
        <v>8.81966447775885</v>
      </c>
      <c r="AX117" s="3">
        <v>8.69001523819057</v>
      </c>
      <c r="AY117" s="3">
        <v>7.66733883703446</v>
      </c>
      <c r="AZ117" s="3">
        <v>7.75856970982866</v>
      </c>
      <c r="BA117" s="3">
        <v>8.10959123389285</v>
      </c>
      <c r="BB117" s="3">
        <v>8.26383867610248</v>
      </c>
      <c r="BC117" s="3">
        <v>8.57831987244136</v>
      </c>
      <c r="BD117" s="3">
        <v>7.85277876544399</v>
      </c>
      <c r="BE117" s="3">
        <v>7.22708049117917</v>
      </c>
      <c r="BF117" s="3">
        <v>6.99147465396498</v>
      </c>
      <c r="BG117" s="3">
        <v>6.63456577686071</v>
      </c>
      <c r="BH117" s="3">
        <v>7.03147213591191</v>
      </c>
      <c r="BI117" s="3">
        <v>6.36344019016214</v>
      </c>
      <c r="BJ117" s="3">
        <v>6.39606518992316</v>
      </c>
      <c r="BK117" s="3">
        <v>6.60407327422798</v>
      </c>
      <c r="BL117" s="3">
        <v>6.5867511659074</v>
      </c>
      <c r="BM117" s="3">
        <v>7.26598954187872</v>
      </c>
      <c r="BN117" s="3">
        <v>7.87493194613658</v>
      </c>
      <c r="BO117" s="3">
        <v>7.71859885538767</v>
      </c>
      <c r="BP117" s="3">
        <v>7.88165422359219</v>
      </c>
      <c r="BQ117" s="3">
        <v>7.21033360025158</v>
      </c>
      <c r="BR117" s="3">
        <v>7.29196971191278</v>
      </c>
      <c r="BS117" s="3">
        <v>6.99262233630619</v>
      </c>
      <c r="BT117" s="3">
        <v>7.16061939553691</v>
      </c>
      <c r="BU117" s="3">
        <v>7.4013760720203</v>
      </c>
      <c r="BV117" s="3">
        <v>7.33384674294143</v>
      </c>
      <c r="BW117" s="3">
        <v>6.52278990134851</v>
      </c>
      <c r="BX117" s="3">
        <v>4.53606795379579</v>
      </c>
      <c r="BY117" s="3">
        <v>4.0345064206232</v>
      </c>
      <c r="BZ117" s="3">
        <v>4.28574139167154</v>
      </c>
      <c r="CA117" s="3">
        <v>5.2080505754399</v>
      </c>
      <c r="CB117" s="3">
        <v>5.31195969712004</v>
      </c>
      <c r="CC117" s="3">
        <v>5.64524333094941</v>
      </c>
      <c r="CD117" s="3">
        <v>5.61089802478829</v>
      </c>
      <c r="CE117" s="3">
        <v>6.16379234283367</v>
      </c>
      <c r="CF117" s="3">
        <v>6.93216371342165</v>
      </c>
      <c r="CG117" s="3">
        <v>7.38977117483855</v>
      </c>
      <c r="CH117" s="3">
        <v>8.1904826402337</v>
      </c>
      <c r="CI117" s="3">
        <v>9.39235455142276</v>
      </c>
      <c r="CJ117" s="3">
        <v>10.192659788739</v>
      </c>
      <c r="CK117" s="3">
        <v>9.96382620459654</v>
      </c>
      <c r="CL117" s="3">
        <v>10.0569756615202</v>
      </c>
      <c r="CM117" s="3">
        <v>12.388336659493</v>
      </c>
      <c r="CN117" s="3">
        <v>11.5534124704194</v>
      </c>
      <c r="CO117" s="3">
        <v>10.8956390823929</v>
      </c>
      <c r="CP117" s="3">
        <v>10.8408929407142</v>
      </c>
      <c r="CQ117" s="3">
        <v>12.6159825067656</v>
      </c>
      <c r="CR117" s="3">
        <v>15.9255189565445</v>
      </c>
      <c r="CS117" s="3">
        <v>16.446694415626</v>
      </c>
      <c r="CT117" s="3">
        <v>18.4639381418942</v>
      </c>
      <c r="CU117" s="3">
        <v>14.9233988867294</v>
      </c>
      <c r="CV117" s="3">
        <v>13.7754014723164</v>
      </c>
      <c r="CW117" s="3">
        <v>12.7606286054108</v>
      </c>
      <c r="CX117" s="3">
        <v>11.0952012730437</v>
      </c>
      <c r="CY117" s="3">
        <v>10.2709739639618</v>
      </c>
      <c r="CZ117" s="3">
        <v>10.0972684724931</v>
      </c>
      <c r="DA117" s="3">
        <v>13.0310170882032</v>
      </c>
      <c r="DB117" s="3">
        <v>11.641513482747</v>
      </c>
      <c r="DC117" s="3">
        <v>10.1767086265195</v>
      </c>
      <c r="DD117" s="3">
        <v>11.6326774486129</v>
      </c>
      <c r="DE117" s="3">
        <v>10.6087101269663</v>
      </c>
      <c r="DF117" s="3">
        <v>10.7035686949858</v>
      </c>
      <c r="DG117" s="3">
        <v>11.299911862935</v>
      </c>
      <c r="DH117" s="3">
        <v>10.85038253602</v>
      </c>
      <c r="DI117" s="3">
        <v>11.0885381620575</v>
      </c>
      <c r="DJ117" s="3">
        <v>10.7309264376809</v>
      </c>
      <c r="DK117" s="3">
        <v>12.5961471285943</v>
      </c>
      <c r="DL117" s="3">
        <v>13.1705542077923</v>
      </c>
      <c r="DM117" s="3">
        <v>11.3179400721879</v>
      </c>
      <c r="DN117" s="3">
        <v>11.3727744448823</v>
      </c>
      <c r="DO117" s="3">
        <v>10.6934618789958</v>
      </c>
      <c r="DP117" s="3">
        <v>9.56350482806963</v>
      </c>
      <c r="DQ117" s="3">
        <v>10.7923876411632</v>
      </c>
      <c r="DR117" s="3">
        <v>10.7913751015906</v>
      </c>
      <c r="DS117" s="3">
        <v>11.6623761406002</v>
      </c>
      <c r="DT117" s="3">
        <v>11.9982919489056</v>
      </c>
      <c r="DU117" s="3">
        <v>12.3441928650877</v>
      </c>
      <c r="DV117" s="3">
        <v>11.7957216093326</v>
      </c>
      <c r="DW117" s="3">
        <v>11.7045993075602</v>
      </c>
      <c r="DX117" s="3">
        <v>12.6429331051382</v>
      </c>
      <c r="DY117" s="3">
        <v>10.3419418678884</v>
      </c>
      <c r="DZ117" s="3">
        <v>10.6073777256342</v>
      </c>
      <c r="EA117" s="3">
        <v>10.6421445493138</v>
      </c>
      <c r="EB117" s="3">
        <v>10.9282794883034</v>
      </c>
      <c r="EC117" s="3">
        <v>10.2597618557158</v>
      </c>
      <c r="ED117" s="3">
        <v>9.97944439782037</v>
      </c>
    </row>
    <row r="118">
      <c r="A118" s="3" t="s">
        <v>117</v>
      </c>
      <c r="B118" s="3">
        <v>17.2548641689292</v>
      </c>
      <c r="C118" s="3">
        <v>16.8875647471934</v>
      </c>
      <c r="D118" s="3">
        <v>18.3137607986178</v>
      </c>
      <c r="E118" s="3">
        <v>18.869647599804</v>
      </c>
      <c r="F118" s="3">
        <v>18.286358363405</v>
      </c>
      <c r="G118" s="3">
        <v>18.695999926371</v>
      </c>
      <c r="H118" s="3">
        <v>17.5421007126771</v>
      </c>
      <c r="I118" s="3">
        <v>16.9683694160748</v>
      </c>
      <c r="J118" s="3">
        <v>17.3816567467764</v>
      </c>
      <c r="K118" s="3">
        <v>16.3596574672731</v>
      </c>
      <c r="L118" s="3">
        <v>17.0202841872677</v>
      </c>
      <c r="M118" s="3">
        <v>17.7355248596136</v>
      </c>
      <c r="N118" s="3">
        <v>17.4339175972826</v>
      </c>
      <c r="O118" s="3">
        <v>16.3894734847281</v>
      </c>
      <c r="P118" s="3">
        <v>15.8652399527112</v>
      </c>
      <c r="Q118" s="3">
        <v>15.8621611402745</v>
      </c>
      <c r="R118" s="3">
        <v>16.4162479813103</v>
      </c>
      <c r="S118" s="3">
        <v>16.3744729313841</v>
      </c>
      <c r="T118" s="3">
        <v>16.0641445899284</v>
      </c>
      <c r="U118" s="3">
        <v>15.4342275557981</v>
      </c>
      <c r="V118" s="3">
        <v>14.6248078115005</v>
      </c>
      <c r="W118" s="3">
        <v>14.7280036330039</v>
      </c>
      <c r="X118" s="3">
        <v>15.6278089539482</v>
      </c>
      <c r="Y118" s="3">
        <v>15.7922312774905</v>
      </c>
      <c r="Z118" s="3">
        <v>15.0824398185241</v>
      </c>
      <c r="AA118" s="3">
        <v>17.0830866756308</v>
      </c>
      <c r="AB118" s="3">
        <v>18.8133444485652</v>
      </c>
      <c r="AC118" s="3">
        <v>18.3896928758685</v>
      </c>
      <c r="AD118" s="3">
        <v>18.2162650701349</v>
      </c>
      <c r="AE118" s="3">
        <v>17.7814657721309</v>
      </c>
      <c r="AF118" s="3">
        <v>17.2279153689833</v>
      </c>
      <c r="AG118" s="3">
        <v>17.3199123347874</v>
      </c>
      <c r="AH118" s="3">
        <v>16.4264284364774</v>
      </c>
      <c r="AI118" s="3">
        <v>15.9420027506979</v>
      </c>
      <c r="AJ118" s="3">
        <v>17.5593393721648</v>
      </c>
      <c r="AK118" s="3">
        <v>19.4555765686311</v>
      </c>
      <c r="AL118" s="3">
        <v>19.7116470200163</v>
      </c>
      <c r="AM118" s="3">
        <v>20.3407980883758</v>
      </c>
      <c r="AN118" s="3">
        <v>20.7640702071949</v>
      </c>
      <c r="AO118" s="3">
        <v>19.3647523846188</v>
      </c>
      <c r="AP118" s="3">
        <v>18.1165200118516</v>
      </c>
      <c r="AQ118" s="3">
        <v>17.6768880350747</v>
      </c>
      <c r="AR118" s="3">
        <v>17.805521035881</v>
      </c>
      <c r="AS118" s="3">
        <v>17.3769962405768</v>
      </c>
      <c r="AT118" s="3">
        <v>18.0337325633614</v>
      </c>
      <c r="AU118" s="3">
        <v>19.2641497629254</v>
      </c>
      <c r="AV118" s="3">
        <v>20.0402994853326</v>
      </c>
      <c r="AW118" s="3">
        <v>22.2825047023707</v>
      </c>
      <c r="AX118" s="3">
        <v>22.8332687180964</v>
      </c>
      <c r="AY118" s="3">
        <v>22.5567299029228</v>
      </c>
      <c r="AZ118" s="3">
        <v>23.349788909468</v>
      </c>
      <c r="BA118" s="3">
        <v>21.6129288622477</v>
      </c>
      <c r="BB118" s="3">
        <v>21.7674017594414</v>
      </c>
      <c r="BC118" s="3">
        <v>21.816348553605</v>
      </c>
      <c r="BD118" s="3">
        <v>22.7329115018457</v>
      </c>
      <c r="BE118" s="3">
        <v>24.6852833271121</v>
      </c>
      <c r="BF118" s="3">
        <v>24.6963756045526</v>
      </c>
      <c r="BG118" s="3">
        <v>22.5025292854403</v>
      </c>
      <c r="BH118" s="3">
        <v>23.7325658488608</v>
      </c>
      <c r="BI118" s="3">
        <v>22.9264686723147</v>
      </c>
      <c r="BJ118" s="3">
        <v>23.8659762753771</v>
      </c>
      <c r="BK118" s="3">
        <v>26.6657014628531</v>
      </c>
      <c r="BL118" s="3">
        <v>26.8235858978926</v>
      </c>
      <c r="BM118" s="3">
        <v>29.4943332766366</v>
      </c>
      <c r="BN118" s="3">
        <v>28.0049835216153</v>
      </c>
      <c r="BO118" s="3">
        <v>27.8218807401892</v>
      </c>
      <c r="BP118" s="3">
        <v>27.1384006919141</v>
      </c>
      <c r="BQ118" s="3">
        <v>25.9834119654998</v>
      </c>
      <c r="BR118" s="3">
        <v>28.0477152485361</v>
      </c>
      <c r="BS118" s="3">
        <v>30.1029442678612</v>
      </c>
      <c r="BT118" s="3">
        <v>31.8234750634344</v>
      </c>
      <c r="BU118" s="3">
        <v>31.9400131911603</v>
      </c>
      <c r="BV118" s="3">
        <v>31.690111485673</v>
      </c>
      <c r="BW118" s="3">
        <v>32.9063317508631</v>
      </c>
      <c r="BX118" s="3">
        <v>28.4760177215686</v>
      </c>
      <c r="BY118" s="3">
        <v>30.069912047605</v>
      </c>
      <c r="BZ118" s="3">
        <v>34.2820810607311</v>
      </c>
      <c r="CA118" s="3">
        <v>37.0720502498507</v>
      </c>
      <c r="CB118" s="3">
        <v>39.6707615999501</v>
      </c>
      <c r="CC118" s="3">
        <v>42.8948590577193</v>
      </c>
      <c r="CD118" s="3">
        <v>40.4182590335322</v>
      </c>
      <c r="CE118" s="3">
        <v>40.0781967848378</v>
      </c>
      <c r="CF118" s="3">
        <v>42.4430705372363</v>
      </c>
      <c r="CG118" s="3">
        <v>44.4054671259763</v>
      </c>
      <c r="CH118" s="3">
        <v>44.3469626289089</v>
      </c>
      <c r="CI118" s="3">
        <v>42.7213921181574</v>
      </c>
      <c r="CJ118" s="3">
        <v>43.3483779872996</v>
      </c>
      <c r="CK118" s="3">
        <v>46.5935328592656</v>
      </c>
      <c r="CL118" s="3">
        <v>48.4974458060036</v>
      </c>
      <c r="CM118" s="3">
        <v>47.6354327324966</v>
      </c>
      <c r="CN118" s="3">
        <v>49.1799577731126</v>
      </c>
      <c r="CO118" s="3">
        <v>50.9092394920705</v>
      </c>
      <c r="CP118" s="3">
        <v>49.4776615240216</v>
      </c>
      <c r="CQ118" s="3">
        <v>50.1285999739699</v>
      </c>
      <c r="CR118" s="3">
        <v>55.1365323991103</v>
      </c>
      <c r="CS118" s="3">
        <v>57.8415247754274</v>
      </c>
      <c r="CT118" s="3">
        <v>54.4928585856068</v>
      </c>
      <c r="CU118" s="3">
        <v>49.2470751922182</v>
      </c>
      <c r="CV118" s="3">
        <v>51.9794641736485</v>
      </c>
      <c r="CW118" s="3">
        <v>53.6234034049631</v>
      </c>
      <c r="CX118" s="3">
        <v>49.5080111601482</v>
      </c>
      <c r="CY118" s="3">
        <v>48.1250411041094</v>
      </c>
      <c r="CZ118" s="3">
        <v>45.8635623704156</v>
      </c>
      <c r="DA118" s="3">
        <v>50.1979187678014</v>
      </c>
      <c r="DB118" s="3">
        <v>45.7549521123645</v>
      </c>
      <c r="DC118" s="3">
        <v>44.0315204932565</v>
      </c>
      <c r="DD118" s="3">
        <v>48.1205365290643</v>
      </c>
      <c r="DE118" s="3">
        <v>46.6452262719893</v>
      </c>
      <c r="DF118" s="3">
        <v>45.9913498325549</v>
      </c>
      <c r="DG118" s="3">
        <v>50.0588460601397</v>
      </c>
      <c r="DH118" s="3">
        <v>50.0619348422544</v>
      </c>
      <c r="DI118" s="3">
        <v>50.8497204140651</v>
      </c>
      <c r="DJ118" s="3">
        <v>52.3514501211068</v>
      </c>
      <c r="DK118" s="3">
        <v>53.8873887295543</v>
      </c>
      <c r="DL118" s="3">
        <v>55.7349171834018</v>
      </c>
      <c r="DM118" s="3">
        <v>55.3304400075045</v>
      </c>
      <c r="DN118" s="3">
        <v>53.2032241927466</v>
      </c>
      <c r="DO118" s="3">
        <v>55.5013036636658</v>
      </c>
      <c r="DP118" s="3">
        <v>58.3713397706055</v>
      </c>
      <c r="DQ118" s="3">
        <v>62.1540255522811</v>
      </c>
      <c r="DR118" s="3">
        <v>64.2774798445764</v>
      </c>
      <c r="DS118" s="3">
        <v>69.5176720926917</v>
      </c>
      <c r="DT118" s="3">
        <v>74.5832375941089</v>
      </c>
      <c r="DU118" s="3">
        <v>70.25770503615</v>
      </c>
      <c r="DV118" s="3">
        <v>65.9850994240489</v>
      </c>
      <c r="DW118" s="3">
        <v>63.4931169958061</v>
      </c>
      <c r="DX118" s="3">
        <v>66.0491395802258</v>
      </c>
      <c r="DY118" s="3">
        <v>66.6752586349499</v>
      </c>
      <c r="DZ118" s="3">
        <v>69.1932949876096</v>
      </c>
      <c r="EA118" s="3">
        <v>74.4386217933895</v>
      </c>
      <c r="EB118" s="3">
        <v>82.2020000457764</v>
      </c>
      <c r="EC118" s="3">
        <v>77.7585716247558</v>
      </c>
      <c r="ED118" s="3">
        <v>74.0002776251899</v>
      </c>
    </row>
    <row r="119">
      <c r="A119" s="3" t="s">
        <v>118</v>
      </c>
      <c r="B119" s="3">
        <v>30.3646705290454</v>
      </c>
      <c r="C119" s="3">
        <v>28.3403859813298</v>
      </c>
      <c r="D119" s="3">
        <v>27.7264228897001</v>
      </c>
      <c r="E119" s="3">
        <v>29.1296691141499</v>
      </c>
      <c r="F119" s="3">
        <v>30.124293354304</v>
      </c>
      <c r="G119" s="3">
        <v>30.3755494810636</v>
      </c>
      <c r="H119" s="3">
        <v>33.6474503426176</v>
      </c>
      <c r="I119" s="3">
        <v>32.2082909357075</v>
      </c>
      <c r="J119" s="3">
        <v>30.0801394603221</v>
      </c>
      <c r="K119" s="3">
        <v>27.3468122108421</v>
      </c>
      <c r="L119" s="3">
        <v>25.1958177369724</v>
      </c>
      <c r="M119" s="3">
        <v>21.2136750593431</v>
      </c>
      <c r="N119" s="3">
        <v>18.2838085643011</v>
      </c>
      <c r="O119" s="3">
        <v>17.9777020429427</v>
      </c>
      <c r="P119" s="3">
        <v>17.2595805432265</v>
      </c>
      <c r="Q119" s="3">
        <v>18.2026673031712</v>
      </c>
      <c r="R119" s="3">
        <v>20.0218098565952</v>
      </c>
      <c r="S119" s="3">
        <v>17.9408224039268</v>
      </c>
      <c r="T119" s="3">
        <v>14.051194339982</v>
      </c>
      <c r="U119" s="3">
        <v>9.27908327515589</v>
      </c>
      <c r="V119" s="3">
        <v>9.53322139849324</v>
      </c>
      <c r="W119" s="3">
        <v>11.0538804745086</v>
      </c>
      <c r="X119" s="3">
        <v>8.74210790599101</v>
      </c>
      <c r="Y119" s="3">
        <v>6.45201300045721</v>
      </c>
      <c r="Z119" s="3">
        <v>4.36149947045493</v>
      </c>
      <c r="AA119" s="3">
        <v>5.59016011590018</v>
      </c>
      <c r="AB119" s="3">
        <v>8.91793539660708</v>
      </c>
      <c r="AC119" s="3">
        <v>9.97407390775561</v>
      </c>
      <c r="AD119" s="3">
        <v>10.4515582045397</v>
      </c>
      <c r="AE119" s="3">
        <v>10.0799026188294</v>
      </c>
      <c r="AF119" s="3">
        <v>11.2094479162559</v>
      </c>
      <c r="AG119" s="3">
        <v>10.8825254126157</v>
      </c>
      <c r="AH119" s="3">
        <v>9.55731385356749</v>
      </c>
      <c r="AI119" s="3">
        <v>9.3987344091477</v>
      </c>
      <c r="AJ119" s="3">
        <v>12.4008075213155</v>
      </c>
      <c r="AK119" s="3">
        <v>13.4180267865253</v>
      </c>
      <c r="AL119" s="3">
        <v>14.1673662756546</v>
      </c>
      <c r="AM119" s="3">
        <v>13.899051510161</v>
      </c>
      <c r="AN119" s="3">
        <v>11.7558476199333</v>
      </c>
      <c r="AO119" s="3">
        <v>11.9563413042099</v>
      </c>
      <c r="AP119" s="3">
        <v>10.8294574663843</v>
      </c>
      <c r="AQ119" s="3">
        <v>10.7850474275709</v>
      </c>
      <c r="AR119" s="3">
        <v>11.9867127494838</v>
      </c>
      <c r="AS119" s="3">
        <v>13.4364791907979</v>
      </c>
      <c r="AT119" s="3">
        <v>13.1176339667391</v>
      </c>
      <c r="AU119" s="3">
        <v>13.4081777957624</v>
      </c>
      <c r="AV119" s="3">
        <v>13.0161194288412</v>
      </c>
      <c r="AW119" s="3">
        <v>15.0923318349773</v>
      </c>
      <c r="AX119" s="3">
        <v>17.9975860496446</v>
      </c>
      <c r="AY119" s="3">
        <v>16.9887494774721</v>
      </c>
      <c r="AZ119" s="3">
        <v>16.6957566647861</v>
      </c>
      <c r="BA119" s="3">
        <v>16.1293994099635</v>
      </c>
      <c r="BB119" s="3">
        <v>14.9584769841678</v>
      </c>
      <c r="BC119" s="3">
        <v>15.7470094141951</v>
      </c>
      <c r="BD119" s="3">
        <v>15.4079369798417</v>
      </c>
      <c r="BE119" s="3">
        <v>13.6192571447914</v>
      </c>
      <c r="BF119" s="3">
        <v>12.7688560407526</v>
      </c>
      <c r="BG119" s="3">
        <v>11.5689794711618</v>
      </c>
      <c r="BH119" s="3">
        <v>10.7851568508292</v>
      </c>
      <c r="BI119" s="3">
        <v>9.95075693984714</v>
      </c>
      <c r="BJ119" s="3">
        <v>10.4955691100645</v>
      </c>
      <c r="BK119" s="3">
        <v>11.5334178978743</v>
      </c>
      <c r="BL119" s="3">
        <v>11.7245340200675</v>
      </c>
      <c r="BM119" s="3">
        <v>12.4446780581267</v>
      </c>
      <c r="BN119" s="3">
        <v>10.0282990993957</v>
      </c>
      <c r="BO119" s="3">
        <v>10.1351107551072</v>
      </c>
      <c r="BP119" s="3">
        <v>10.5944356539049</v>
      </c>
      <c r="BQ119" s="3">
        <v>8.91568154610791</v>
      </c>
      <c r="BR119" s="3">
        <v>9.36553681520747</v>
      </c>
      <c r="BS119" s="3">
        <v>8.89879502830297</v>
      </c>
      <c r="BT119" s="3">
        <v>10.4764672240056</v>
      </c>
      <c r="BU119" s="3">
        <v>11.7667503200154</v>
      </c>
      <c r="BV119" s="3">
        <v>11.7411794966696</v>
      </c>
      <c r="BW119" s="3">
        <v>11.0876965894896</v>
      </c>
      <c r="BX119" s="3">
        <v>7.13829289936982</v>
      </c>
      <c r="BY119" s="3">
        <v>7.45071566674832</v>
      </c>
      <c r="BZ119" s="3">
        <v>8.41084147787358</v>
      </c>
      <c r="CA119" s="3">
        <v>10.0658083418659</v>
      </c>
      <c r="CB119" s="3">
        <v>12.3419044329669</v>
      </c>
      <c r="CC119" s="3">
        <v>13.5460187201411</v>
      </c>
      <c r="CD119" s="3">
        <v>15.1087777554589</v>
      </c>
      <c r="CE119" s="3">
        <v>16.1142433910496</v>
      </c>
      <c r="CF119" s="3">
        <v>19.483467172243</v>
      </c>
      <c r="CG119" s="3">
        <v>23.3381593219527</v>
      </c>
      <c r="CH119" s="3">
        <v>28.0120583381626</v>
      </c>
      <c r="CI119" s="3">
        <v>31.1462341164986</v>
      </c>
      <c r="CJ119" s="3">
        <v>32.5080471567127</v>
      </c>
      <c r="CK119" s="3">
        <v>34.2443287476752</v>
      </c>
      <c r="CL119" s="3">
        <v>39.7311372987754</v>
      </c>
      <c r="CM119" s="3">
        <v>36.996753630844</v>
      </c>
      <c r="CN119" s="3">
        <v>33.8206341727484</v>
      </c>
      <c r="CO119" s="3">
        <v>34.1914085166014</v>
      </c>
      <c r="CP119" s="3">
        <v>32.3683550450878</v>
      </c>
      <c r="CQ119" s="3">
        <v>34.515576427163</v>
      </c>
      <c r="CR119" s="3">
        <v>36.8077103610486</v>
      </c>
      <c r="CS119" s="3">
        <v>37.0943400437803</v>
      </c>
      <c r="CT119" s="3">
        <v>39.528254988979</v>
      </c>
      <c r="CU119" s="3">
        <v>40.1140017588385</v>
      </c>
      <c r="CV119" s="3">
        <v>46.2613475820383</v>
      </c>
      <c r="CW119" s="3">
        <v>45.0048342812849</v>
      </c>
      <c r="CX119" s="3">
        <v>36.0615218895897</v>
      </c>
      <c r="CY119" s="3">
        <v>34.7743770996742</v>
      </c>
      <c r="CZ119" s="3">
        <v>26.8827034705484</v>
      </c>
      <c r="DA119" s="3">
        <v>29.5973837186346</v>
      </c>
      <c r="DB119" s="3">
        <v>27.8937356821359</v>
      </c>
      <c r="DC119" s="3">
        <v>29.0103561722004</v>
      </c>
      <c r="DD119" s="3">
        <v>34.9271414712037</v>
      </c>
      <c r="DE119" s="3">
        <v>37.5201920611588</v>
      </c>
      <c r="DF119" s="3">
        <v>42.2707821018513</v>
      </c>
      <c r="DG119" s="3">
        <v>41.175365016639</v>
      </c>
      <c r="DH119" s="3">
        <v>38.0838493439124</v>
      </c>
      <c r="DI119" s="3">
        <v>39.3927147806734</v>
      </c>
      <c r="DJ119" s="3">
        <v>34.7276826032011</v>
      </c>
      <c r="DK119" s="3">
        <v>37.7468214045895</v>
      </c>
      <c r="DL119" s="3">
        <v>40.2500110549667</v>
      </c>
      <c r="DM119" s="3">
        <v>39.8323200191021</v>
      </c>
      <c r="DN119" s="3">
        <v>38.3002943899027</v>
      </c>
      <c r="DO119" s="3">
        <v>34.7722996102746</v>
      </c>
      <c r="DP119" s="3">
        <v>34.9150076733697</v>
      </c>
      <c r="DQ119" s="3">
        <v>39.3940402743017</v>
      </c>
      <c r="DR119" s="3">
        <v>39.5808222552817</v>
      </c>
      <c r="DS119" s="3">
        <v>37.9549772613503</v>
      </c>
      <c r="DT119" s="3">
        <v>41.9780262781154</v>
      </c>
      <c r="DU119" s="3">
        <v>49.1332051590269</v>
      </c>
      <c r="DV119" s="3">
        <v>51.4607038587916</v>
      </c>
      <c r="DW119" s="3">
        <v>48.9582053609847</v>
      </c>
      <c r="DX119" s="3">
        <v>47.6374856412869</v>
      </c>
      <c r="DY119" s="3">
        <v>42.6596056490017</v>
      </c>
      <c r="DZ119" s="3">
        <v>44.013667541978</v>
      </c>
      <c r="EA119" s="3">
        <v>48.1616214057613</v>
      </c>
      <c r="EB119" s="3">
        <v>44.4485644280096</v>
      </c>
      <c r="EC119" s="3">
        <v>40.8711060016375</v>
      </c>
      <c r="ED119" s="3">
        <v>38.7071445414414</v>
      </c>
    </row>
    <row r="120">
      <c r="A120" s="3" t="s">
        <v>119</v>
      </c>
      <c r="B120" s="3">
        <v>120.636373732552</v>
      </c>
      <c r="C120" s="3">
        <v>114.763640990454</v>
      </c>
      <c r="D120" s="3">
        <v>118.049553181651</v>
      </c>
      <c r="E120" s="3">
        <v>116.634762955622</v>
      </c>
      <c r="F120" s="3">
        <v>120.723254296376</v>
      </c>
      <c r="G120" s="3">
        <v>126.221181981176</v>
      </c>
      <c r="H120" s="3">
        <v>131.619317473665</v>
      </c>
      <c r="I120" s="3">
        <v>129.316417730496</v>
      </c>
      <c r="J120" s="3">
        <v>135.370185604736</v>
      </c>
      <c r="K120" s="3">
        <v>138.785025185375</v>
      </c>
      <c r="L120" s="3">
        <v>149.845114953667</v>
      </c>
      <c r="M120" s="3">
        <v>154.166057146674</v>
      </c>
      <c r="N120" s="3">
        <v>151.761557733324</v>
      </c>
      <c r="O120" s="3">
        <v>152.903910283656</v>
      </c>
      <c r="P120" s="3">
        <v>149.863093222836</v>
      </c>
      <c r="Q120" s="3">
        <v>148.232498457907</v>
      </c>
      <c r="R120" s="3">
        <v>151.802398332024</v>
      </c>
      <c r="S120" s="3">
        <v>155.259291941484</v>
      </c>
      <c r="T120" s="3">
        <v>147.946677931976</v>
      </c>
      <c r="U120" s="3">
        <v>141.45780127834</v>
      </c>
      <c r="V120" s="3">
        <v>129.230774952266</v>
      </c>
      <c r="W120" s="3">
        <v>134.24263544386</v>
      </c>
      <c r="X120" s="3">
        <v>140.893720854696</v>
      </c>
      <c r="Y120" s="3">
        <v>131.471861023346</v>
      </c>
      <c r="Z120" s="3">
        <v>115.653989503672</v>
      </c>
      <c r="AA120" s="3">
        <v>115.545282428953</v>
      </c>
      <c r="AB120" s="3">
        <v>133.110750514733</v>
      </c>
      <c r="AC120" s="3">
        <v>145.006828780937</v>
      </c>
      <c r="AD120" s="3">
        <v>142.432338611091</v>
      </c>
      <c r="AE120" s="3">
        <v>140.223845140325</v>
      </c>
      <c r="AF120" s="3">
        <v>139.489663025772</v>
      </c>
      <c r="AG120" s="3">
        <v>145.210045626358</v>
      </c>
      <c r="AH120" s="3">
        <v>147.49286587651</v>
      </c>
      <c r="AI120" s="3">
        <v>152.399825579122</v>
      </c>
      <c r="AJ120" s="3">
        <v>161.895302983984</v>
      </c>
      <c r="AK120" s="3">
        <v>171.786482796073</v>
      </c>
      <c r="AL120" s="3">
        <v>167.122230415414</v>
      </c>
      <c r="AM120" s="3">
        <v>168.964008796518</v>
      </c>
      <c r="AN120" s="3">
        <v>170.703388053392</v>
      </c>
      <c r="AO120" s="3">
        <v>168.756202316347</v>
      </c>
      <c r="AP120" s="3">
        <v>169.743131340907</v>
      </c>
      <c r="AQ120" s="3">
        <v>185.551661783095</v>
      </c>
      <c r="AR120" s="3">
        <v>190.69822583475</v>
      </c>
      <c r="AS120" s="3">
        <v>184.911495409752</v>
      </c>
      <c r="AT120" s="3">
        <v>192.736690336444</v>
      </c>
      <c r="AU120" s="3">
        <v>199.453469500879</v>
      </c>
      <c r="AV120" s="3">
        <v>196.156735082808</v>
      </c>
      <c r="AW120" s="3">
        <v>216.587438309732</v>
      </c>
      <c r="AX120" s="3">
        <v>239.130919771045</v>
      </c>
      <c r="AY120" s="3">
        <v>220.074067687001</v>
      </c>
      <c r="AZ120" s="3">
        <v>217.681777767105</v>
      </c>
      <c r="BA120" s="3">
        <v>218.531757213307</v>
      </c>
      <c r="BB120" s="3">
        <v>221.641138681383</v>
      </c>
      <c r="BC120" s="3">
        <v>224.93226133438</v>
      </c>
      <c r="BD120" s="3">
        <v>210.213850688048</v>
      </c>
      <c r="BE120" s="3">
        <v>220.060965883683</v>
      </c>
      <c r="BF120" s="3">
        <v>221.31964731989</v>
      </c>
      <c r="BG120" s="3">
        <v>201.633192130657</v>
      </c>
      <c r="BH120" s="3">
        <v>202.521579376155</v>
      </c>
      <c r="BI120" s="3">
        <v>164.585612416204</v>
      </c>
      <c r="BJ120" s="3">
        <v>154.116047475106</v>
      </c>
      <c r="BK120" s="3">
        <v>163.73767277183</v>
      </c>
      <c r="BL120" s="3">
        <v>160.484062902478</v>
      </c>
      <c r="BM120" s="3">
        <v>173.134363058888</v>
      </c>
      <c r="BN120" s="3">
        <v>155.519671044913</v>
      </c>
      <c r="BO120" s="3">
        <v>146.399214886466</v>
      </c>
      <c r="BP120" s="3">
        <v>151.932284345078</v>
      </c>
      <c r="BQ120" s="3">
        <v>143.537128447354</v>
      </c>
      <c r="BR120" s="3">
        <v>144.497436771716</v>
      </c>
      <c r="BS120" s="3">
        <v>135.556474767889</v>
      </c>
      <c r="BT120" s="3">
        <v>145.335775341002</v>
      </c>
      <c r="BU120" s="3">
        <v>141.864735321786</v>
      </c>
      <c r="BV120" s="3">
        <v>141.702077684893</v>
      </c>
      <c r="BW120" s="3">
        <v>140.407278435846</v>
      </c>
      <c r="BX120" s="3">
        <v>107.208012332367</v>
      </c>
      <c r="BY120" s="3">
        <v>112.169022189331</v>
      </c>
      <c r="BZ120" s="3">
        <v>108.946424217178</v>
      </c>
      <c r="CA120" s="3">
        <v>126.083100429897</v>
      </c>
      <c r="CB120" s="3">
        <v>150.585876116254</v>
      </c>
      <c r="CC120" s="3">
        <v>185.357332912766</v>
      </c>
      <c r="CD120" s="3">
        <v>220.445333550778</v>
      </c>
      <c r="CE120" s="3">
        <v>252.043962679146</v>
      </c>
      <c r="CF120" s="3">
        <v>257.639508855464</v>
      </c>
      <c r="CG120" s="3">
        <v>262.491104715993</v>
      </c>
      <c r="CH120" s="3">
        <v>232.577376267833</v>
      </c>
      <c r="CI120" s="3">
        <v>236.084163542328</v>
      </c>
      <c r="CJ120" s="3">
        <v>248.977086316753</v>
      </c>
      <c r="CK120" s="3">
        <v>265.662917065142</v>
      </c>
      <c r="CL120" s="3">
        <v>287.089504314232</v>
      </c>
      <c r="CM120" s="3">
        <v>278.06095249285</v>
      </c>
      <c r="CN120" s="3">
        <v>274.488895830461</v>
      </c>
      <c r="CO120" s="3">
        <v>254.883368670632</v>
      </c>
      <c r="CP120" s="3">
        <v>232.886825464872</v>
      </c>
      <c r="CQ120" s="3">
        <v>213.642834560442</v>
      </c>
      <c r="CR120" s="3">
        <v>229.432028403248</v>
      </c>
      <c r="CS120" s="3">
        <v>231.89483494255</v>
      </c>
      <c r="CT120" s="3">
        <v>237.956203812158</v>
      </c>
      <c r="CU120" s="3">
        <v>219.479039283327</v>
      </c>
      <c r="CV120" s="3">
        <v>208.099476061789</v>
      </c>
      <c r="CW120" s="3">
        <v>195.0136283218</v>
      </c>
      <c r="CX120" s="3">
        <v>195.671907299999</v>
      </c>
      <c r="CY120" s="3">
        <v>213.189986742294</v>
      </c>
      <c r="CZ120" s="3">
        <v>213.273806465923</v>
      </c>
      <c r="DA120" s="3">
        <v>216.994614179526</v>
      </c>
      <c r="DB120" s="3">
        <v>169.88803102253</v>
      </c>
      <c r="DC120" s="3">
        <v>147.944420300776</v>
      </c>
      <c r="DD120" s="3">
        <v>160.659823461282</v>
      </c>
      <c r="DE120" s="3">
        <v>167.064459726129</v>
      </c>
      <c r="DF120" s="3">
        <v>179.347443966556</v>
      </c>
      <c r="DG120" s="3">
        <v>199.657666068398</v>
      </c>
      <c r="DH120" s="3">
        <v>204.181493356541</v>
      </c>
      <c r="DI120" s="3">
        <v>221.064677643542</v>
      </c>
      <c r="DJ120" s="3">
        <v>218.561116914112</v>
      </c>
      <c r="DK120" s="3">
        <v>223.280116293504</v>
      </c>
      <c r="DL120" s="3">
        <v>250.41534127737</v>
      </c>
      <c r="DM120" s="3">
        <v>255.595744098681</v>
      </c>
      <c r="DN120" s="3">
        <v>251.139040407711</v>
      </c>
      <c r="DO120" s="3">
        <v>241.44219420924</v>
      </c>
      <c r="DP120" s="3">
        <v>244.698385458603</v>
      </c>
      <c r="DQ120" s="3">
        <v>258.643576583651</v>
      </c>
      <c r="DR120" s="3">
        <v>242.993676276957</v>
      </c>
      <c r="DS120" s="3">
        <v>236.123532250176</v>
      </c>
      <c r="DT120" s="3">
        <v>256.475132369253</v>
      </c>
      <c r="DU120" s="3">
        <v>266.199658962244</v>
      </c>
      <c r="DV120" s="3">
        <v>252.90537976769</v>
      </c>
      <c r="DW120" s="3">
        <v>253.751962136151</v>
      </c>
      <c r="DX120" s="3">
        <v>297.45569941993</v>
      </c>
      <c r="DY120" s="3">
        <v>286.161430829002</v>
      </c>
      <c r="DZ120" s="3">
        <v>279.391838703411</v>
      </c>
      <c r="EA120" s="3">
        <v>267.577927037871</v>
      </c>
      <c r="EB120" s="3">
        <v>288.502043753447</v>
      </c>
      <c r="EC120" s="3">
        <v>280.30325601673</v>
      </c>
      <c r="ED120" s="3">
        <v>275.166666666667</v>
      </c>
    </row>
    <row r="121">
      <c r="A121" s="3" t="s">
        <v>120</v>
      </c>
      <c r="B121" s="3">
        <v>19.9356098806771</v>
      </c>
      <c r="C121" s="3">
        <v>19.8527740712381</v>
      </c>
      <c r="D121" s="3">
        <v>20.3059145684089</v>
      </c>
      <c r="E121" s="3">
        <v>21.5435663410566</v>
      </c>
      <c r="F121" s="3">
        <v>21.0908851971139</v>
      </c>
      <c r="G121" s="3">
        <v>22.1475317908696</v>
      </c>
      <c r="H121" s="3">
        <v>20.8400203181852</v>
      </c>
      <c r="I121" s="3">
        <v>21.244387433907</v>
      </c>
      <c r="J121" s="3">
        <v>22.2972442411184</v>
      </c>
      <c r="K121" s="3">
        <v>22.86578397172</v>
      </c>
      <c r="L121" s="3">
        <v>24.1563400368674</v>
      </c>
      <c r="M121" s="3">
        <v>25.0773234102905</v>
      </c>
      <c r="N121" s="3">
        <v>26.2643901886313</v>
      </c>
      <c r="O121" s="3">
        <v>24.9489602994166</v>
      </c>
      <c r="P121" s="3">
        <v>23.2362089993671</v>
      </c>
      <c r="Q121" s="3">
        <v>23.701834743689</v>
      </c>
      <c r="R121" s="3">
        <v>23.7681632667143</v>
      </c>
      <c r="S121" s="3">
        <v>22.711000693366</v>
      </c>
      <c r="T121" s="3">
        <v>22.3742139959259</v>
      </c>
      <c r="U121" s="3">
        <v>22.8556683505612</v>
      </c>
      <c r="V121" s="3">
        <v>21.0272892543226</v>
      </c>
      <c r="W121" s="3">
        <v>21.5046648656743</v>
      </c>
      <c r="X121" s="3">
        <v>20.9392507291462</v>
      </c>
      <c r="Y121" s="3">
        <v>21.8806507013878</v>
      </c>
      <c r="Z121" s="3">
        <v>21.8362102691506</v>
      </c>
      <c r="AA121" s="3">
        <v>22.9758027328651</v>
      </c>
      <c r="AB121" s="3">
        <v>24.547103495353</v>
      </c>
      <c r="AC121" s="3">
        <v>24.2860428597904</v>
      </c>
      <c r="AD121" s="3">
        <v>23.0817076179389</v>
      </c>
      <c r="AE121" s="3">
        <v>23.5945280103388</v>
      </c>
      <c r="AF121" s="3">
        <v>25.1070691529695</v>
      </c>
      <c r="AG121" s="3">
        <v>23.2938392469664</v>
      </c>
      <c r="AH121" s="3">
        <v>23.6587758049493</v>
      </c>
      <c r="AI121" s="3">
        <v>23.0542308376141</v>
      </c>
      <c r="AJ121" s="3">
        <v>23.2816559669368</v>
      </c>
      <c r="AK121" s="3">
        <v>22.2358924206531</v>
      </c>
      <c r="AL121" s="3">
        <v>21.8039586172101</v>
      </c>
      <c r="AM121" s="3">
        <v>22.1590765148538</v>
      </c>
      <c r="AN121" s="3">
        <v>22.729855015601</v>
      </c>
      <c r="AO121" s="3">
        <v>22.5901919956103</v>
      </c>
      <c r="AP121" s="3">
        <v>21.1218692036794</v>
      </c>
      <c r="AQ121" s="3">
        <v>21.5726671238019</v>
      </c>
      <c r="AR121" s="3">
        <v>22.2746020498868</v>
      </c>
      <c r="AS121" s="3">
        <v>24.0352895718587</v>
      </c>
      <c r="AT121" s="3">
        <v>23.3885423458641</v>
      </c>
      <c r="AU121" s="3">
        <v>23.6619432911909</v>
      </c>
      <c r="AV121" s="3">
        <v>25.3234330145074</v>
      </c>
      <c r="AW121" s="3">
        <v>23.8836039106948</v>
      </c>
      <c r="AX121" s="3">
        <v>23.1801747631357</v>
      </c>
      <c r="AY121" s="3">
        <v>24.4448540129035</v>
      </c>
      <c r="AZ121" s="3">
        <v>25.2254337268001</v>
      </c>
      <c r="BA121" s="3">
        <v>26.1216410558096</v>
      </c>
      <c r="BB121" s="3">
        <v>25.9002734827734</v>
      </c>
      <c r="BC121" s="3">
        <v>26.52459428357</v>
      </c>
      <c r="BD121" s="3">
        <v>27.3385272160023</v>
      </c>
      <c r="BE121" s="3">
        <v>28.3976272230546</v>
      </c>
      <c r="BF121" s="3">
        <v>28.9432308674765</v>
      </c>
      <c r="BG121" s="3">
        <v>29.2283397844901</v>
      </c>
      <c r="BH121" s="3">
        <v>29.5906592155931</v>
      </c>
      <c r="BI121" s="3">
        <v>29.8330405721226</v>
      </c>
      <c r="BJ121" s="3">
        <v>29.9341648891471</v>
      </c>
      <c r="BK121" s="3">
        <v>31.2243540534343</v>
      </c>
      <c r="BL121" s="3">
        <v>32.5629065871273</v>
      </c>
      <c r="BM121" s="3">
        <v>32.3523602732771</v>
      </c>
      <c r="BN121" s="3">
        <v>33.4768764706278</v>
      </c>
      <c r="BO121" s="3">
        <v>34.3763226465736</v>
      </c>
      <c r="BP121" s="3">
        <v>34.8417975653394</v>
      </c>
      <c r="BQ121" s="3">
        <v>35.8683974090604</v>
      </c>
      <c r="BR121" s="3">
        <v>38.2658080212206</v>
      </c>
      <c r="BS121" s="3">
        <v>38.5484839777249</v>
      </c>
      <c r="BT121" s="3">
        <v>38.1784478469808</v>
      </c>
      <c r="BU121" s="3">
        <v>39.1349677967931</v>
      </c>
      <c r="BV121" s="3">
        <v>39.6877548741871</v>
      </c>
      <c r="BW121" s="3">
        <v>41.4342532829039</v>
      </c>
      <c r="BX121" s="3">
        <v>32.928824486808</v>
      </c>
      <c r="BY121" s="3">
        <v>34.8919803084292</v>
      </c>
      <c r="BZ121" s="3">
        <v>33.4949887379932</v>
      </c>
      <c r="CA121" s="3">
        <v>33.5793274871872</v>
      </c>
      <c r="CB121" s="3">
        <v>29.8407708044584</v>
      </c>
      <c r="CC121" s="3">
        <v>24.1372181482772</v>
      </c>
      <c r="CD121" s="3">
        <v>24.1965256696197</v>
      </c>
      <c r="CE121" s="3">
        <v>26.2201218609005</v>
      </c>
      <c r="CF121" s="3">
        <v>24.2944189192372</v>
      </c>
      <c r="CG121" s="3">
        <v>25.1494521304782</v>
      </c>
      <c r="CH121" s="3">
        <v>26.0594079779329</v>
      </c>
      <c r="CI121" s="3">
        <v>27.8545295201274</v>
      </c>
      <c r="CJ121" s="3">
        <v>29.4042566925853</v>
      </c>
      <c r="CK121" s="3">
        <v>30.7293207275806</v>
      </c>
      <c r="CL121" s="3">
        <v>32.5754856702049</v>
      </c>
      <c r="CM121" s="3">
        <v>32.9728131021236</v>
      </c>
      <c r="CN121" s="3">
        <v>32.7829697740694</v>
      </c>
      <c r="CO121" s="3">
        <v>33.6301684632215</v>
      </c>
      <c r="CP121" s="3">
        <v>32.9324113778855</v>
      </c>
      <c r="CQ121" s="3">
        <v>32.1380642708836</v>
      </c>
      <c r="CR121" s="3">
        <v>34.33743542635</v>
      </c>
      <c r="CS121" s="3">
        <v>35.3189035394343</v>
      </c>
      <c r="CT121" s="3">
        <v>36.562072298219</v>
      </c>
      <c r="CU121" s="3">
        <v>36.8142951446679</v>
      </c>
      <c r="CV121" s="3">
        <v>39.1608448925209</v>
      </c>
      <c r="CW121" s="3">
        <v>41.6508396624513</v>
      </c>
      <c r="CX121" s="3">
        <v>38.397398317147</v>
      </c>
      <c r="CY121" s="3">
        <v>35.2202509576505</v>
      </c>
      <c r="CZ121" s="3">
        <v>34.2932324270085</v>
      </c>
      <c r="DA121" s="3">
        <v>36.4524908796673</v>
      </c>
      <c r="DB121" s="3">
        <v>36.621947838665</v>
      </c>
      <c r="DC121" s="3">
        <v>33.7101410016534</v>
      </c>
      <c r="DD121" s="3">
        <v>35.2702117644672</v>
      </c>
      <c r="DE121" s="3">
        <v>38.3446879671719</v>
      </c>
      <c r="DF121" s="3">
        <v>38.5828198852688</v>
      </c>
      <c r="DG121" s="3">
        <v>37.18298191278</v>
      </c>
      <c r="DH121" s="3">
        <v>36.4370393362652</v>
      </c>
      <c r="DI121" s="3">
        <v>37.9573898926598</v>
      </c>
      <c r="DJ121" s="3">
        <v>35.9797755902639</v>
      </c>
      <c r="DK121" s="3">
        <v>36.1992399150128</v>
      </c>
      <c r="DL121" s="3">
        <v>36.9201758843668</v>
      </c>
      <c r="DM121" s="3">
        <v>34.6115654738698</v>
      </c>
      <c r="DN121" s="3">
        <v>33.9786775035064</v>
      </c>
      <c r="DO121" s="3">
        <v>33.1890081256867</v>
      </c>
      <c r="DP121" s="3">
        <v>35.0726549692716</v>
      </c>
      <c r="DQ121" s="3">
        <v>35.4270732553326</v>
      </c>
      <c r="DR121" s="3">
        <v>35.8278352591541</v>
      </c>
      <c r="DS121" s="3">
        <v>35.6710069197466</v>
      </c>
      <c r="DT121" s="3">
        <v>36.7696481126347</v>
      </c>
      <c r="DU121" s="3">
        <v>36.8724043331515</v>
      </c>
      <c r="DV121" s="3">
        <v>38.6474082410745</v>
      </c>
      <c r="DW121" s="3">
        <v>37.9998578744204</v>
      </c>
      <c r="DX121" s="3">
        <v>38.7827924735327</v>
      </c>
      <c r="DY121" s="3">
        <v>42.2114333743636</v>
      </c>
      <c r="DZ121" s="3">
        <v>43.6230143856659</v>
      </c>
      <c r="EA121" s="3">
        <v>42.9282110100176</v>
      </c>
      <c r="EB121" s="3">
        <v>41.6230508751702</v>
      </c>
      <c r="EC121" s="3">
        <v>40.2945240565709</v>
      </c>
      <c r="ED121" s="3">
        <v>39.6449999279446</v>
      </c>
    </row>
    <row r="122">
      <c r="A122" s="3" t="s">
        <v>121</v>
      </c>
      <c r="B122" s="3">
        <v>97.2178573608398</v>
      </c>
      <c r="C122" s="3">
        <v>109.905263398823</v>
      </c>
      <c r="D122" s="3">
        <v>110.71166628883</v>
      </c>
      <c r="E122" s="3">
        <v>106.865476154146</v>
      </c>
      <c r="F122" s="3">
        <v>105.326428912935</v>
      </c>
      <c r="G122" s="3">
        <v>110.63571475801</v>
      </c>
      <c r="H122" s="3">
        <v>111.509090770375</v>
      </c>
      <c r="I122" s="3">
        <v>117.57857131958</v>
      </c>
      <c r="J122" s="3">
        <v>123.465476444789</v>
      </c>
      <c r="K122" s="3">
        <v>115.832174052363</v>
      </c>
      <c r="L122" s="3">
        <v>127.234474583676</v>
      </c>
      <c r="M122" s="3">
        <v>131.710455114191</v>
      </c>
      <c r="N122" s="3">
        <v>122.791000366211</v>
      </c>
      <c r="O122" s="3">
        <v>115.269999855443</v>
      </c>
      <c r="P122" s="3">
        <v>115.117499611594</v>
      </c>
      <c r="Q122" s="3">
        <v>117.486666361491</v>
      </c>
      <c r="R122" s="3">
        <v>125.687249755859</v>
      </c>
      <c r="S122" s="3">
        <v>125.424091165716</v>
      </c>
      <c r="T122" s="3">
        <v>121.91181789745</v>
      </c>
      <c r="U122" s="3">
        <v>128.207857404436</v>
      </c>
      <c r="V122" s="3">
        <v>117.40571412586</v>
      </c>
      <c r="W122" s="3">
        <v>118.150227113204</v>
      </c>
      <c r="X122" s="3">
        <v>106.06549949646</v>
      </c>
      <c r="Y122" s="3">
        <v>99.7195450175892</v>
      </c>
      <c r="Z122" s="3">
        <v>93.6581577501799</v>
      </c>
      <c r="AA122" s="3">
        <v>91.5877506256104</v>
      </c>
      <c r="AB122" s="3">
        <v>101.236818313599</v>
      </c>
      <c r="AC122" s="3">
        <v>100.842380705334</v>
      </c>
      <c r="AD122" s="3">
        <v>104.922380901518</v>
      </c>
      <c r="AE122" s="3">
        <v>115.891363664107</v>
      </c>
      <c r="AF122" s="3">
        <v>118.551249694824</v>
      </c>
      <c r="AG122" s="3">
        <v>124.360435154127</v>
      </c>
      <c r="AH122" s="3">
        <v>120.644285474505</v>
      </c>
      <c r="AI122" s="3">
        <v>122.148809887114</v>
      </c>
      <c r="AJ122" s="3">
        <v>140.65571412586</v>
      </c>
      <c r="AK122" s="3">
        <v>143.402617681594</v>
      </c>
      <c r="AL122" s="3">
        <v>141.88424987793</v>
      </c>
      <c r="AM122" s="3">
        <v>140.387368854723</v>
      </c>
      <c r="AN122" s="3">
        <v>144.958044300909</v>
      </c>
      <c r="AO122" s="3">
        <v>136.322366614091</v>
      </c>
      <c r="AP122" s="3">
        <v>128.339773351496</v>
      </c>
      <c r="AQ122" s="3">
        <v>129.239318500866</v>
      </c>
      <c r="AR122" s="3">
        <v>126.303249359131</v>
      </c>
      <c r="AS122" s="3">
        <v>118.237173495085</v>
      </c>
      <c r="AT122" s="3">
        <v>117.826749801636</v>
      </c>
      <c r="AU122" s="3">
        <v>118.582954233343</v>
      </c>
      <c r="AV122" s="3">
        <v>122.327856699626</v>
      </c>
      <c r="AW122" s="3">
        <v>132.178499221802</v>
      </c>
      <c r="AX122" s="3">
        <v>138.74880872454</v>
      </c>
      <c r="AY122" s="3">
        <v>143.269999052349</v>
      </c>
      <c r="AZ122" s="3">
        <v>147.83880905878</v>
      </c>
      <c r="BA122" s="3">
        <v>151.589048113142</v>
      </c>
      <c r="BB122" s="3">
        <v>171.044773795388</v>
      </c>
      <c r="BC122" s="3">
        <v>176.796905154274</v>
      </c>
      <c r="BD122" s="3">
        <v>175.14452398391</v>
      </c>
      <c r="BE122" s="3">
        <v>181.227825994077</v>
      </c>
      <c r="BF122" s="3">
        <v>193.258158232036</v>
      </c>
      <c r="BG122" s="3">
        <v>174.069782091224</v>
      </c>
      <c r="BH122" s="3">
        <v>176.397141592843</v>
      </c>
      <c r="BI122" s="3">
        <v>164.362631948371</v>
      </c>
      <c r="BJ122" s="3">
        <v>160.112855820429</v>
      </c>
      <c r="BK122" s="3">
        <v>166.547369706003</v>
      </c>
      <c r="BL122" s="3">
        <v>156.225714183989</v>
      </c>
      <c r="BM122" s="3">
        <v>164.479046776181</v>
      </c>
      <c r="BN122" s="3">
        <v>143.741590673273</v>
      </c>
      <c r="BO122" s="3">
        <v>140.912250518799</v>
      </c>
      <c r="BP122" s="3">
        <v>146.605682373047</v>
      </c>
      <c r="BQ122" s="3">
        <v>130.988636363636</v>
      </c>
      <c r="BR122" s="3">
        <v>137.3827501297</v>
      </c>
      <c r="BS122" s="3">
        <v>137.502825861392</v>
      </c>
      <c r="BT122" s="3">
        <v>145.522750854492</v>
      </c>
      <c r="BU122" s="3">
        <v>140.056905110677</v>
      </c>
      <c r="BV122" s="3">
        <v>134.328810010638</v>
      </c>
      <c r="BW122" s="3">
        <v>126.43157938907</v>
      </c>
      <c r="BX122" s="3">
        <v>107.204772775823</v>
      </c>
      <c r="BY122" s="3">
        <v>122.311905088879</v>
      </c>
      <c r="BZ122" s="3">
        <v>140.359999465942</v>
      </c>
      <c r="CA122" s="3">
        <v>141.081364024769</v>
      </c>
      <c r="CB122" s="3">
        <v>144.137272921476</v>
      </c>
      <c r="CC122" s="3">
        <v>136.240237281436</v>
      </c>
      <c r="CD122" s="3">
        <v>123.115237826393</v>
      </c>
      <c r="CE122" s="3">
        <v>128.913636641069</v>
      </c>
      <c r="CF122" s="3">
        <v>154.70599937439</v>
      </c>
      <c r="CG122" s="3">
        <v>171.767954739657</v>
      </c>
      <c r="CH122" s="3">
        <v>193.663685447291</v>
      </c>
      <c r="CI122" s="3">
        <v>198.780526412161</v>
      </c>
      <c r="CJ122" s="3">
        <v>197.936304175335</v>
      </c>
      <c r="CK122" s="3">
        <v>206.816429138184</v>
      </c>
      <c r="CL122" s="3">
        <v>182.498750305176</v>
      </c>
      <c r="CM122" s="3">
        <v>187.535226648504</v>
      </c>
      <c r="CN122" s="3">
        <v>190.986190795898</v>
      </c>
      <c r="CO122" s="3">
        <v>205.832500457764</v>
      </c>
      <c r="CP122" s="3">
        <v>202.964761643183</v>
      </c>
      <c r="CQ122" s="3">
        <v>204.188333057222</v>
      </c>
      <c r="CR122" s="3">
        <v>227.202856154669</v>
      </c>
      <c r="CS122" s="3">
        <v>233.41295485063</v>
      </c>
      <c r="CT122" s="3">
        <v>226.564749908447</v>
      </c>
      <c r="CU122" s="3">
        <v>201.079210783306</v>
      </c>
      <c r="CV122" s="3">
        <v>202.426304029382</v>
      </c>
      <c r="CW122" s="3">
        <v>200.854251098633</v>
      </c>
      <c r="CX122" s="3">
        <v>165.176190694173</v>
      </c>
      <c r="CY122" s="3">
        <v>157.289048331124</v>
      </c>
      <c r="CZ122" s="3">
        <v>154.696999359131</v>
      </c>
      <c r="DA122" s="3">
        <v>167.947390680728</v>
      </c>
      <c r="DB122" s="3">
        <v>151.278570992606</v>
      </c>
      <c r="DC122" s="3">
        <v>145.326665969122</v>
      </c>
      <c r="DD122" s="3">
        <v>146.73547581264</v>
      </c>
      <c r="DE122" s="3">
        <v>147.03023710705</v>
      </c>
      <c r="DF122" s="3">
        <v>145.007000732422</v>
      </c>
      <c r="DG122" s="3">
        <v>146.292368838662</v>
      </c>
      <c r="DH122" s="3">
        <v>141.88630377728</v>
      </c>
      <c r="DI122" s="3">
        <v>140.422893724943</v>
      </c>
      <c r="DJ122" s="3">
        <v>138.815454309637</v>
      </c>
      <c r="DK122" s="3">
        <v>146.945952279227</v>
      </c>
      <c r="DL122" s="3">
        <v>150.118251037598</v>
      </c>
      <c r="DM122" s="3">
        <v>158.34500088899</v>
      </c>
      <c r="DN122" s="3">
        <v>160.395999526978</v>
      </c>
      <c r="DO122" s="3">
        <v>153.141818653453</v>
      </c>
      <c r="DP122" s="3">
        <v>161.2471429734</v>
      </c>
      <c r="DQ122" s="3">
        <v>175.483499908447</v>
      </c>
      <c r="DR122" s="3">
        <v>178.81214250837</v>
      </c>
      <c r="DS122" s="3">
        <v>184.552749633789</v>
      </c>
      <c r="DT122" s="3">
        <v>190.490999984741</v>
      </c>
      <c r="DU122" s="3">
        <v>185.216364080256</v>
      </c>
      <c r="DV122" s="3">
        <v>170.425226384943</v>
      </c>
      <c r="DW122" s="3">
        <v>168.222632157175</v>
      </c>
      <c r="DX122" s="3">
        <v>177.208181901412</v>
      </c>
      <c r="DY122" s="3">
        <v>194.905909798362</v>
      </c>
      <c r="DZ122" s="3">
        <v>210.685749816894</v>
      </c>
      <c r="EA122" s="3">
        <v>221.083912393321</v>
      </c>
      <c r="EB122" s="3">
        <v>242.014999771118</v>
      </c>
      <c r="EC122" s="3">
        <v>255.713096981957</v>
      </c>
      <c r="ED122" s="3">
        <v>263.929722256131</v>
      </c>
    </row>
    <row r="123">
      <c r="A123" s="3" t="s">
        <v>122</v>
      </c>
      <c r="B123" s="3">
        <v>43.6334499317826</v>
      </c>
      <c r="C123" s="3">
        <v>44.5676838188784</v>
      </c>
      <c r="D123" s="3">
        <v>45.3089391126984</v>
      </c>
      <c r="E123" s="3">
        <v>44.1511352159371</v>
      </c>
      <c r="F123" s="3">
        <v>45.0631000151965</v>
      </c>
      <c r="G123" s="3">
        <v>45.6359879636445</v>
      </c>
      <c r="H123" s="3">
        <v>47.0882626299556</v>
      </c>
      <c r="I123" s="3">
        <v>47.2912161694535</v>
      </c>
      <c r="J123" s="3">
        <v>48.2198840865218</v>
      </c>
      <c r="K123" s="3">
        <v>46.5164390848386</v>
      </c>
      <c r="L123" s="3">
        <v>50.0780722559758</v>
      </c>
      <c r="M123" s="3">
        <v>52.4696493463319</v>
      </c>
      <c r="N123" s="3">
        <v>53.2152196245525</v>
      </c>
      <c r="O123" s="3">
        <v>55.9183503824834</v>
      </c>
      <c r="P123" s="3">
        <v>56.9327007232901</v>
      </c>
      <c r="Q123" s="3">
        <v>55.5018476026526</v>
      </c>
      <c r="R123" s="3">
        <v>54.4457918353228</v>
      </c>
      <c r="S123" s="3">
        <v>53.6917597913852</v>
      </c>
      <c r="T123" s="3">
        <v>54.1200636156644</v>
      </c>
      <c r="U123" s="3">
        <v>58.3137071560448</v>
      </c>
      <c r="V123" s="3">
        <v>58.530763665788</v>
      </c>
      <c r="W123" s="3">
        <v>60.3250401137724</v>
      </c>
      <c r="X123" s="3">
        <v>56.6723918380432</v>
      </c>
      <c r="Y123" s="3">
        <v>53.2151755566851</v>
      </c>
      <c r="Z123" s="3">
        <v>50.9239084203478</v>
      </c>
      <c r="AA123" s="3">
        <v>50.6976616530515</v>
      </c>
      <c r="AB123" s="3">
        <v>53.2421776648341</v>
      </c>
      <c r="AC123" s="3">
        <v>56.036965677622</v>
      </c>
      <c r="AD123" s="3">
        <v>62.4459063758625</v>
      </c>
      <c r="AE123" s="3">
        <v>63.6486687393232</v>
      </c>
      <c r="AF123" s="3">
        <v>66.9821298299689</v>
      </c>
      <c r="AG123" s="3">
        <v>68.916279491399</v>
      </c>
      <c r="AH123" s="3">
        <v>67.5429484601763</v>
      </c>
      <c r="AI123" s="3">
        <v>66.3203302309141</v>
      </c>
      <c r="AJ123" s="3">
        <v>66.7562946649133</v>
      </c>
      <c r="AK123" s="3">
        <v>66.3392149749478</v>
      </c>
      <c r="AL123" s="3">
        <v>68.7462869037092</v>
      </c>
      <c r="AM123" s="3">
        <v>70.6270172480278</v>
      </c>
      <c r="AN123" s="3">
        <v>71.2936856354859</v>
      </c>
      <c r="AO123" s="3">
        <v>71.183606851723</v>
      </c>
      <c r="AP123" s="3">
        <v>73.4274103077273</v>
      </c>
      <c r="AQ123" s="3">
        <v>75.1377909800685</v>
      </c>
      <c r="AR123" s="3">
        <v>78.1767178910224</v>
      </c>
      <c r="AS123" s="3">
        <v>79.9055538332914</v>
      </c>
      <c r="AT123" s="3">
        <v>81.7579778173074</v>
      </c>
      <c r="AU123" s="3">
        <v>83.5596929561697</v>
      </c>
      <c r="AV123" s="3">
        <v>81.6941222225023</v>
      </c>
      <c r="AW123" s="3">
        <v>83.7429101691617</v>
      </c>
      <c r="AX123" s="3">
        <v>86.9107769116945</v>
      </c>
      <c r="AY123" s="3">
        <v>86.3015512185453</v>
      </c>
      <c r="AZ123" s="3">
        <v>87.4019300526463</v>
      </c>
      <c r="BA123" s="3">
        <v>85.3395754642948</v>
      </c>
      <c r="BB123" s="3">
        <v>91.3365283192235</v>
      </c>
      <c r="BC123" s="3">
        <v>94.4414643323425</v>
      </c>
      <c r="BD123" s="3">
        <v>96.067438977549</v>
      </c>
      <c r="BE123" s="3">
        <v>94.8925223109076</v>
      </c>
      <c r="BF123" s="3">
        <v>97.3295009967039</v>
      </c>
      <c r="BG123" s="3">
        <v>93.2522722722754</v>
      </c>
      <c r="BH123" s="3">
        <v>93.9860984246195</v>
      </c>
      <c r="BI123" s="3">
        <v>92.222840046077</v>
      </c>
      <c r="BJ123" s="3">
        <v>92.9039582766136</v>
      </c>
      <c r="BK123" s="3">
        <v>96.5763731385302</v>
      </c>
      <c r="BL123" s="3">
        <v>97.195549382684</v>
      </c>
      <c r="BM123" s="3">
        <v>101.549919264249</v>
      </c>
      <c r="BN123" s="3">
        <v>105.943424313666</v>
      </c>
      <c r="BO123" s="3">
        <v>109.604351455503</v>
      </c>
      <c r="BP123" s="3">
        <v>116.911327585823</v>
      </c>
      <c r="BQ123" s="3">
        <v>121.68308204973</v>
      </c>
      <c r="BR123" s="3">
        <v>120.904209327957</v>
      </c>
      <c r="BS123" s="3">
        <v>117.870944587343</v>
      </c>
      <c r="BT123" s="3">
        <v>121.901507715967</v>
      </c>
      <c r="BU123" s="3">
        <v>124.509055141896</v>
      </c>
      <c r="BV123" s="3">
        <v>130.799187678297</v>
      </c>
      <c r="BW123" s="3">
        <v>135.192358279634</v>
      </c>
      <c r="BX123" s="3">
        <v>112.740910651079</v>
      </c>
      <c r="BY123" s="3">
        <v>112.213993400732</v>
      </c>
      <c r="BZ123" s="3">
        <v>120.84411617136</v>
      </c>
      <c r="CA123" s="3">
        <v>125.281066127662</v>
      </c>
      <c r="CB123" s="3">
        <v>127.747315948095</v>
      </c>
      <c r="CC123" s="3">
        <v>132.823683819422</v>
      </c>
      <c r="CD123" s="3">
        <v>134.640694908349</v>
      </c>
      <c r="CE123" s="3">
        <v>129.708094126928</v>
      </c>
      <c r="CF123" s="3">
        <v>129.428592104948</v>
      </c>
      <c r="CG123" s="3">
        <v>132.226008187683</v>
      </c>
      <c r="CH123" s="3">
        <v>120.696430494568</v>
      </c>
      <c r="CI123" s="3">
        <v>122.394544919754</v>
      </c>
      <c r="CJ123" s="3">
        <v>130.932277144239</v>
      </c>
      <c r="CK123" s="3">
        <v>138.264590622389</v>
      </c>
      <c r="CL123" s="3">
        <v>137.305788301425</v>
      </c>
      <c r="CM123" s="3">
        <v>133.885497821194</v>
      </c>
      <c r="CN123" s="3">
        <v>134.802431935537</v>
      </c>
      <c r="CO123" s="3">
        <v>121.264924036852</v>
      </c>
      <c r="CP123" s="3">
        <v>114.917562278283</v>
      </c>
      <c r="CQ123" s="3">
        <v>111.268855888111</v>
      </c>
      <c r="CR123" s="3">
        <v>103.302527416877</v>
      </c>
      <c r="CS123" s="3">
        <v>99.0879153071633</v>
      </c>
      <c r="CT123" s="3">
        <v>106.091603571373</v>
      </c>
      <c r="CU123" s="3">
        <v>98.7425603932158</v>
      </c>
      <c r="CV123" s="3">
        <v>87.4761967732862</v>
      </c>
      <c r="CW123" s="3">
        <v>94.598002984696</v>
      </c>
      <c r="CX123" s="3">
        <v>92.1224587783671</v>
      </c>
      <c r="CY123" s="3">
        <v>91.2136729258735</v>
      </c>
      <c r="CZ123" s="3">
        <v>89.7035052800125</v>
      </c>
      <c r="DA123" s="3">
        <v>92.2275139601178</v>
      </c>
      <c r="DB123" s="3">
        <v>79.3142218499583</v>
      </c>
      <c r="DC123" s="3">
        <v>73.4831318740946</v>
      </c>
      <c r="DD123" s="3">
        <v>61.5301529953159</v>
      </c>
      <c r="DE123" s="3">
        <v>65.7543654863</v>
      </c>
      <c r="DF123" s="3">
        <v>67.6142367215153</v>
      </c>
      <c r="DG123" s="3">
        <v>66.4596178845955</v>
      </c>
      <c r="DH123" s="3">
        <v>52.8478554134461</v>
      </c>
      <c r="DI123" s="3">
        <v>53.2993355516993</v>
      </c>
      <c r="DJ123" s="3">
        <v>52.7013796671295</v>
      </c>
      <c r="DK123" s="3">
        <v>52.1401129389199</v>
      </c>
      <c r="DL123" s="3">
        <v>57.8432161087676</v>
      </c>
      <c r="DM123" s="3">
        <v>54.6682097065547</v>
      </c>
      <c r="DN123" s="3">
        <v>54.5268572470906</v>
      </c>
      <c r="DO123" s="3">
        <v>50.2383461197491</v>
      </c>
      <c r="DP123" s="3">
        <v>52.2122227489972</v>
      </c>
      <c r="DQ123" s="3">
        <v>58.4033756919614</v>
      </c>
      <c r="DR123" s="3">
        <v>60.3815841714878</v>
      </c>
      <c r="DS123" s="3">
        <v>62.2336215609637</v>
      </c>
      <c r="DT123" s="3">
        <v>69.2108523436678</v>
      </c>
      <c r="DU123" s="3">
        <v>70.5741916441738</v>
      </c>
      <c r="DV123" s="3">
        <v>73.8448492543282</v>
      </c>
      <c r="DW123" s="3">
        <v>75.3539856028121</v>
      </c>
      <c r="DX123" s="3">
        <v>74.9302964208119</v>
      </c>
      <c r="DY123" s="3">
        <v>77.5370831710848</v>
      </c>
      <c r="DZ123" s="3">
        <v>83.038337624847</v>
      </c>
      <c r="EA123" s="3">
        <v>87.5495525973671</v>
      </c>
      <c r="EB123" s="3">
        <v>86.7584674294716</v>
      </c>
      <c r="EC123" s="3">
        <v>83.1682977252706</v>
      </c>
      <c r="ED123" s="3">
        <v>79.2500002119276</v>
      </c>
    </row>
    <row r="124">
      <c r="A124" s="3" t="s">
        <v>123</v>
      </c>
      <c r="B124" s="3">
        <v>14.8088855350084</v>
      </c>
      <c r="C124" s="3">
        <v>14.8307854542674</v>
      </c>
      <c r="D124" s="3">
        <v>15.7817256181225</v>
      </c>
      <c r="E124" s="3">
        <v>15.2000518271598</v>
      </c>
      <c r="F124" s="3">
        <v>14.3102001988478</v>
      </c>
      <c r="G124" s="3">
        <v>14.9332742368168</v>
      </c>
      <c r="H124" s="3">
        <v>14.8515727250335</v>
      </c>
      <c r="I124" s="3">
        <v>14.0398147962816</v>
      </c>
      <c r="J124" s="3">
        <v>14.4257357390101</v>
      </c>
      <c r="K124" s="3">
        <v>13.6573053191304</v>
      </c>
      <c r="L124" s="3">
        <v>14.279428114526</v>
      </c>
      <c r="M124" s="3">
        <v>14.278149981604</v>
      </c>
      <c r="N124" s="3">
        <v>13.1060622999716</v>
      </c>
      <c r="O124" s="3">
        <v>13.494270444163</v>
      </c>
      <c r="P124" s="3">
        <v>13.6962100884803</v>
      </c>
      <c r="Q124" s="3">
        <v>13.8432027909145</v>
      </c>
      <c r="R124" s="3">
        <v>14.6355834812899</v>
      </c>
      <c r="S124" s="3">
        <v>15.0765811502064</v>
      </c>
      <c r="T124" s="3">
        <v>15.2095112125519</v>
      </c>
      <c r="U124" s="3">
        <v>14.8136965414897</v>
      </c>
      <c r="V124" s="3">
        <v>13.9553445629266</v>
      </c>
      <c r="W124" s="3">
        <v>13.7541922673065</v>
      </c>
      <c r="X124" s="3">
        <v>14.6407290167152</v>
      </c>
      <c r="Y124" s="3">
        <v>14.7891728016807</v>
      </c>
      <c r="Z124" s="3">
        <v>12.6236930304356</v>
      </c>
      <c r="AA124" s="3">
        <v>11.1112003884213</v>
      </c>
      <c r="AB124" s="3">
        <v>12.3872294600211</v>
      </c>
      <c r="AC124" s="3">
        <v>12.9119993791586</v>
      </c>
      <c r="AD124" s="3">
        <v>13.2421004388794</v>
      </c>
      <c r="AE124" s="3">
        <v>13.4388263063943</v>
      </c>
      <c r="AF124" s="3">
        <v>13.3833742548005</v>
      </c>
      <c r="AG124" s="3">
        <v>14.404759115744</v>
      </c>
      <c r="AH124" s="3">
        <v>15.1435527633876</v>
      </c>
      <c r="AI124" s="3">
        <v>15.4780443557906</v>
      </c>
      <c r="AJ124" s="3">
        <v>18.0733160155117</v>
      </c>
      <c r="AK124" s="3">
        <v>20.1629994558387</v>
      </c>
      <c r="AL124" s="3">
        <v>20.0800078052721</v>
      </c>
      <c r="AM124" s="3">
        <v>20.2377165081203</v>
      </c>
      <c r="AN124" s="3">
        <v>19.8492962635759</v>
      </c>
      <c r="AO124" s="3">
        <v>18.7219755303597</v>
      </c>
      <c r="AP124" s="3">
        <v>18.4773864932814</v>
      </c>
      <c r="AQ124" s="3">
        <v>18.8296352798643</v>
      </c>
      <c r="AR124" s="3">
        <v>19.9194739021286</v>
      </c>
      <c r="AS124" s="3">
        <v>20.2670525797028</v>
      </c>
      <c r="AT124" s="3">
        <v>20.2360793793254</v>
      </c>
      <c r="AU124" s="3">
        <v>21.6436080652012</v>
      </c>
      <c r="AV124" s="3">
        <v>21.9239638437174</v>
      </c>
      <c r="AW124" s="3">
        <v>23.3662497763369</v>
      </c>
      <c r="AX124" s="3">
        <v>24.6313208977253</v>
      </c>
      <c r="AY124" s="3">
        <v>25.1833911464854</v>
      </c>
      <c r="AZ124" s="3">
        <v>25.4374449342216</v>
      </c>
      <c r="BA124" s="3">
        <v>24.7099342158581</v>
      </c>
      <c r="BB124" s="3">
        <v>25.1780580787085</v>
      </c>
      <c r="BC124" s="3">
        <v>23.6550713081337</v>
      </c>
      <c r="BD124" s="3">
        <v>22.7795334992051</v>
      </c>
      <c r="BE124" s="3">
        <v>23.0003494833182</v>
      </c>
      <c r="BF124" s="3">
        <v>22.6576070381554</v>
      </c>
      <c r="BG124" s="3">
        <v>21.1693692031821</v>
      </c>
      <c r="BH124" s="3">
        <v>21.408527201348</v>
      </c>
      <c r="BI124" s="3">
        <v>19.0108515190214</v>
      </c>
      <c r="BJ124" s="3">
        <v>20.5321486877096</v>
      </c>
      <c r="BK124" s="3">
        <v>21.4444714058591</v>
      </c>
      <c r="BL124" s="3">
        <v>21.1197828039428</v>
      </c>
      <c r="BM124" s="3">
        <v>21.7447449896197</v>
      </c>
      <c r="BN124" s="3">
        <v>21.9415603527917</v>
      </c>
      <c r="BO124" s="3">
        <v>21.6939400706486</v>
      </c>
      <c r="BP124" s="3">
        <v>22.8734995314176</v>
      </c>
      <c r="BQ124" s="3">
        <v>21.1060809665174</v>
      </c>
      <c r="BR124" s="3">
        <v>22.1148238238887</v>
      </c>
      <c r="BS124" s="3">
        <v>22.1972860900573</v>
      </c>
      <c r="BT124" s="3">
        <v>24.3617782348407</v>
      </c>
      <c r="BU124" s="3">
        <v>24.8638209081636</v>
      </c>
      <c r="BV124" s="3">
        <v>24.0861391889935</v>
      </c>
      <c r="BW124" s="3">
        <v>23.5082608208865</v>
      </c>
      <c r="BX124" s="3">
        <v>14.2382821673346</v>
      </c>
      <c r="BY124" s="3">
        <v>13.7313006064989</v>
      </c>
      <c r="BZ124" s="3">
        <v>14.7053310212954</v>
      </c>
      <c r="CA124" s="3">
        <v>17.6163822089591</v>
      </c>
      <c r="CB124" s="3">
        <v>15.9117698993724</v>
      </c>
      <c r="CC124" s="3">
        <v>17.2216143848422</v>
      </c>
      <c r="CD124" s="3">
        <v>17.7557186079405</v>
      </c>
      <c r="CE124" s="3">
        <v>19.6759822628664</v>
      </c>
      <c r="CF124" s="3">
        <v>21.6949454903098</v>
      </c>
      <c r="CG124" s="3">
        <v>23.1928862152646</v>
      </c>
      <c r="CH124" s="3">
        <v>26.2206254353461</v>
      </c>
      <c r="CI124" s="3">
        <v>28.3886822196839</v>
      </c>
      <c r="CJ124" s="3">
        <v>32.2444724773357</v>
      </c>
      <c r="CK124" s="3">
        <v>33.2991271604369</v>
      </c>
      <c r="CL124" s="3">
        <v>36.2443034986481</v>
      </c>
      <c r="CM124" s="3">
        <v>34.6589636231761</v>
      </c>
      <c r="CN124" s="3">
        <v>32.2400713713038</v>
      </c>
      <c r="CO124" s="3">
        <v>33.1516026381591</v>
      </c>
      <c r="CP124" s="3">
        <v>34.9398283981474</v>
      </c>
      <c r="CQ124" s="3">
        <v>38.7479155700942</v>
      </c>
      <c r="CR124" s="3">
        <v>38.7472862041572</v>
      </c>
      <c r="CS124" s="3">
        <v>38.0630251727413</v>
      </c>
      <c r="CT124" s="3">
        <v>41.623671512453</v>
      </c>
      <c r="CU124" s="3">
        <v>42.3643976076903</v>
      </c>
      <c r="CV124" s="3">
        <v>40.3067996176548</v>
      </c>
      <c r="CW124" s="3">
        <v>35.5669877737634</v>
      </c>
      <c r="CX124" s="3">
        <v>33.0955056404427</v>
      </c>
      <c r="CY124" s="3">
        <v>32.1298952581853</v>
      </c>
      <c r="CZ124" s="3">
        <v>30.2792318163523</v>
      </c>
      <c r="DA124" s="3">
        <v>31.9460180522584</v>
      </c>
      <c r="DB124" s="3">
        <v>30.6059975872891</v>
      </c>
      <c r="DC124" s="3">
        <v>30.7885326523752</v>
      </c>
      <c r="DD124" s="3">
        <v>32.43690447227</v>
      </c>
      <c r="DE124" s="3">
        <v>29.857171525745</v>
      </c>
      <c r="DF124" s="3">
        <v>31.6704860818574</v>
      </c>
      <c r="DG124" s="3">
        <v>33.8248716212825</v>
      </c>
      <c r="DH124" s="3">
        <v>26.8042953281964</v>
      </c>
      <c r="DI124" s="3">
        <v>24.6837451808443</v>
      </c>
      <c r="DJ124" s="3">
        <v>23.0094454111744</v>
      </c>
      <c r="DK124" s="3">
        <v>24.3623546759487</v>
      </c>
      <c r="DL124" s="3">
        <v>26.079645572484</v>
      </c>
      <c r="DM124" s="3">
        <v>25.1853187850251</v>
      </c>
      <c r="DN124" s="3">
        <v>24.9487027748741</v>
      </c>
      <c r="DO124" s="3">
        <v>23.0045063608161</v>
      </c>
      <c r="DP124" s="3">
        <v>25.2855796301536</v>
      </c>
      <c r="DQ124" s="3">
        <v>31.4254214200328</v>
      </c>
      <c r="DR124" s="3">
        <v>33.3528005401292</v>
      </c>
      <c r="DS124" s="3">
        <v>32.3629045958244</v>
      </c>
      <c r="DT124" s="3">
        <v>34.7883917554814</v>
      </c>
      <c r="DU124" s="3">
        <v>34.8640761496638</v>
      </c>
      <c r="DV124" s="3">
        <v>36.7883620670979</v>
      </c>
      <c r="DW124" s="3">
        <v>35.0181795641652</v>
      </c>
      <c r="DX124" s="3">
        <v>38.6520624296504</v>
      </c>
      <c r="DY124" s="3">
        <v>39.8655934399084</v>
      </c>
      <c r="DZ124" s="3">
        <v>41.5733710190408</v>
      </c>
      <c r="EA124" s="3">
        <v>43.0937202761606</v>
      </c>
      <c r="EB124" s="3">
        <v>46.1525291073983</v>
      </c>
      <c r="EC124" s="3">
        <v>44.6027436140812</v>
      </c>
      <c r="ED124" s="3">
        <v>43.3741663826837</v>
      </c>
    </row>
    <row r="125">
      <c r="A125" s="3" t="s">
        <v>124</v>
      </c>
      <c r="B125" s="3">
        <v>52.3251322262504</v>
      </c>
      <c r="C125" s="3">
        <v>51.2123508825415</v>
      </c>
      <c r="D125" s="3">
        <v>55.8679478322495</v>
      </c>
      <c r="E125" s="3">
        <v>54.3004973817105</v>
      </c>
      <c r="F125" s="3">
        <v>52.9914551147533</v>
      </c>
      <c r="G125" s="3">
        <v>53.4080417965178</v>
      </c>
      <c r="H125" s="3">
        <v>49.2173394695099</v>
      </c>
      <c r="I125" s="3">
        <v>46.6294744997718</v>
      </c>
      <c r="J125" s="3">
        <v>44.2972641160989</v>
      </c>
      <c r="K125" s="3">
        <v>40.074755748495</v>
      </c>
      <c r="L125" s="3">
        <v>40.2906029853736</v>
      </c>
      <c r="M125" s="3">
        <v>40.0075193316197</v>
      </c>
      <c r="N125" s="3">
        <v>41.356228110343</v>
      </c>
      <c r="O125" s="3">
        <v>44.5102146689804</v>
      </c>
      <c r="P125" s="3">
        <v>43.0384282549624</v>
      </c>
      <c r="Q125" s="3">
        <v>41.7463750641398</v>
      </c>
      <c r="R125" s="3">
        <v>42.0716849221687</v>
      </c>
      <c r="S125" s="3">
        <v>39.5883985791682</v>
      </c>
      <c r="T125" s="3">
        <v>35.59315882316</v>
      </c>
      <c r="U125" s="3">
        <v>33.0827505240094</v>
      </c>
      <c r="V125" s="3">
        <v>27.9055306321151</v>
      </c>
      <c r="W125" s="3">
        <v>26.8297911712014</v>
      </c>
      <c r="X125" s="3">
        <v>29.9636817708978</v>
      </c>
      <c r="Y125" s="3">
        <v>28.7893807802202</v>
      </c>
      <c r="Z125" s="3">
        <v>25.7000724878278</v>
      </c>
      <c r="AA125" s="3">
        <v>26.2679405491306</v>
      </c>
      <c r="AB125" s="3">
        <v>29.1072437204468</v>
      </c>
      <c r="AC125" s="3">
        <v>29.4968394530725</v>
      </c>
      <c r="AD125" s="3">
        <v>34.1920110418591</v>
      </c>
      <c r="AE125" s="3">
        <v>34.9647283266832</v>
      </c>
      <c r="AF125" s="3">
        <v>34.7256104456479</v>
      </c>
      <c r="AG125" s="3">
        <v>34.8679851919331</v>
      </c>
      <c r="AH125" s="3">
        <v>34.6671983499549</v>
      </c>
      <c r="AI125" s="3">
        <v>34.8218572676766</v>
      </c>
      <c r="AJ125" s="3">
        <v>39.04393854415</v>
      </c>
      <c r="AK125" s="3">
        <v>42.1646233643195</v>
      </c>
      <c r="AL125" s="3">
        <v>43.8370818335846</v>
      </c>
      <c r="AM125" s="3">
        <v>43.0511130673771</v>
      </c>
      <c r="AN125" s="3">
        <v>44.5020683450245</v>
      </c>
      <c r="AO125" s="3">
        <v>54.057116582957</v>
      </c>
      <c r="AP125" s="3">
        <v>54.4548390819062</v>
      </c>
      <c r="AQ125" s="3">
        <v>55.7415133516118</v>
      </c>
      <c r="AR125" s="3">
        <v>56.0837357913016</v>
      </c>
      <c r="AS125" s="3">
        <v>61.9842094320447</v>
      </c>
      <c r="AT125" s="3">
        <v>65.6825955410803</v>
      </c>
      <c r="AU125" s="3">
        <v>68.6746305150156</v>
      </c>
      <c r="AV125" s="3">
        <v>68.9483604089557</v>
      </c>
      <c r="AW125" s="3">
        <v>68.53796568553</v>
      </c>
      <c r="AX125" s="3">
        <v>69.8796542633112</v>
      </c>
      <c r="AY125" s="3">
        <v>62.4975165088719</v>
      </c>
      <c r="AZ125" s="3">
        <v>59.4896044927858</v>
      </c>
      <c r="BA125" s="3">
        <v>59.4475248132056</v>
      </c>
      <c r="BB125" s="3">
        <v>65.5473365927513</v>
      </c>
      <c r="BC125" s="3">
        <v>65.9488429395663</v>
      </c>
      <c r="BD125" s="3">
        <v>65.7978913303918</v>
      </c>
      <c r="BE125" s="3">
        <v>64.3803073533221</v>
      </c>
      <c r="BF125" s="3">
        <v>64.0719102925784</v>
      </c>
      <c r="BG125" s="3">
        <v>62.3735777871167</v>
      </c>
      <c r="BH125" s="3">
        <v>61.0114567596572</v>
      </c>
      <c r="BI125" s="3">
        <v>57.6206095514835</v>
      </c>
      <c r="BJ125" s="3">
        <v>59.0467183646832</v>
      </c>
      <c r="BK125" s="3">
        <v>64.580788144102</v>
      </c>
      <c r="BL125" s="3">
        <v>66.8316533900232</v>
      </c>
      <c r="BM125" s="3">
        <v>69.4748839515872</v>
      </c>
      <c r="BN125" s="3">
        <v>65.4810634931302</v>
      </c>
      <c r="BO125" s="3">
        <v>70.1546599053611</v>
      </c>
      <c r="BP125" s="3">
        <v>73.5741127055174</v>
      </c>
      <c r="BQ125" s="3">
        <v>74.5271493967099</v>
      </c>
      <c r="BR125" s="3">
        <v>77.4222359366528</v>
      </c>
      <c r="BS125" s="3">
        <v>73.4187388893249</v>
      </c>
      <c r="BT125" s="3">
        <v>85.4860229829141</v>
      </c>
      <c r="BU125" s="3">
        <v>87.239373446014</v>
      </c>
      <c r="BV125" s="3">
        <v>86.4366034025521</v>
      </c>
      <c r="BW125" s="3">
        <v>90.4579568214122</v>
      </c>
      <c r="BX125" s="3">
        <v>70.0897954325118</v>
      </c>
      <c r="BY125" s="3">
        <v>75.0980065044149</v>
      </c>
      <c r="BZ125" s="3">
        <v>81.7120170408294</v>
      </c>
      <c r="CA125" s="3">
        <v>88.8145297484402</v>
      </c>
      <c r="CB125" s="3">
        <v>93.0849712977993</v>
      </c>
      <c r="CC125" s="3">
        <v>96.9344451345325</v>
      </c>
      <c r="CD125" s="3">
        <v>96.5642690927192</v>
      </c>
      <c r="CE125" s="3">
        <v>95.1930299802039</v>
      </c>
      <c r="CF125" s="3">
        <v>100.00672229151</v>
      </c>
      <c r="CG125" s="3">
        <v>104.180826113323</v>
      </c>
      <c r="CH125" s="3">
        <v>104.53318379885</v>
      </c>
      <c r="CI125" s="3">
        <v>97.876968823618</v>
      </c>
      <c r="CJ125" s="3">
        <v>97.2811504037877</v>
      </c>
      <c r="CK125" s="3">
        <v>103.095784955851</v>
      </c>
      <c r="CL125" s="3">
        <v>106.02167455155</v>
      </c>
      <c r="CM125" s="3">
        <v>104.80007229082</v>
      </c>
      <c r="CN125" s="3">
        <v>96.5844751257777</v>
      </c>
      <c r="CO125" s="3">
        <v>85.8830433570602</v>
      </c>
      <c r="CP125" s="3">
        <v>86.7078553483071</v>
      </c>
      <c r="CQ125" s="3">
        <v>83.3485060106397</v>
      </c>
      <c r="CR125" s="3">
        <v>94.4915317318214</v>
      </c>
      <c r="CS125" s="3">
        <v>96.965012405806</v>
      </c>
      <c r="CT125" s="3">
        <v>100.43265833548</v>
      </c>
      <c r="CU125" s="3">
        <v>105.214827665446</v>
      </c>
      <c r="CV125" s="3">
        <v>115.887191269033</v>
      </c>
      <c r="CW125" s="3">
        <v>124.458716588784</v>
      </c>
      <c r="CX125" s="3">
        <v>110.849345731102</v>
      </c>
      <c r="CY125" s="3">
        <v>103.135569016609</v>
      </c>
      <c r="CZ125" s="3">
        <v>97.1150102536413</v>
      </c>
      <c r="DA125" s="3">
        <v>102.414320378437</v>
      </c>
      <c r="DB125" s="3">
        <v>99.3680142110999</v>
      </c>
      <c r="DC125" s="3">
        <v>106.582272634172</v>
      </c>
      <c r="DD125" s="3">
        <v>117.298374813318</v>
      </c>
      <c r="DE125" s="3">
        <v>117.905042000168</v>
      </c>
      <c r="DF125" s="3">
        <v>119.626607256381</v>
      </c>
      <c r="DG125" s="3">
        <v>120.130967181216</v>
      </c>
      <c r="DH125" s="3">
        <v>113.540838841728</v>
      </c>
      <c r="DI125" s="3">
        <v>114.555069124444</v>
      </c>
      <c r="DJ125" s="3">
        <v>103.092553729109</v>
      </c>
      <c r="DK125" s="3">
        <v>99.9593347247029</v>
      </c>
      <c r="DL125" s="3">
        <v>91.5677049775796</v>
      </c>
      <c r="DM125" s="3">
        <v>84.1081788611154</v>
      </c>
      <c r="DN125" s="3">
        <v>69.7226444073002</v>
      </c>
      <c r="DO125" s="3">
        <v>58.8402918415396</v>
      </c>
      <c r="DP125" s="3">
        <v>50.4859694834562</v>
      </c>
      <c r="DQ125" s="3">
        <v>55.930779571869</v>
      </c>
      <c r="DR125" s="3">
        <v>56.2632375721411</v>
      </c>
      <c r="DS125" s="3">
        <v>51.387914793555</v>
      </c>
      <c r="DT125" s="3">
        <v>60.3075723913225</v>
      </c>
      <c r="DU125" s="3">
        <v>57.3742523565254</v>
      </c>
      <c r="DV125" s="3">
        <v>61.3582874678462</v>
      </c>
      <c r="DW125" s="3">
        <v>54.9562253554882</v>
      </c>
      <c r="DX125" s="3">
        <v>56.4096106457685</v>
      </c>
      <c r="DY125" s="3">
        <v>61.6907913622957</v>
      </c>
      <c r="DZ125" s="3">
        <v>61.9962602099401</v>
      </c>
      <c r="EA125" s="3">
        <v>62.0490727734766</v>
      </c>
      <c r="EB125" s="3">
        <v>58.3228513062111</v>
      </c>
      <c r="EC125" s="3">
        <v>52.813541033817</v>
      </c>
      <c r="ED125" s="3">
        <v>52.8233332104153</v>
      </c>
    </row>
    <row r="126">
      <c r="A126" s="3" t="s">
        <v>125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>
        <v>35.8799009217865</v>
      </c>
      <c r="BM126" s="3">
        <v>34.5716577929611</v>
      </c>
      <c r="BN126" s="3">
        <v>34.4250221396678</v>
      </c>
      <c r="BO126" s="3">
        <v>32.590803644667</v>
      </c>
      <c r="BP126" s="3">
        <v>33.8645973423642</v>
      </c>
      <c r="BQ126" s="3">
        <v>31.6500254840997</v>
      </c>
      <c r="BR126" s="3">
        <v>30.6974807988792</v>
      </c>
      <c r="BS126" s="3">
        <v>29.5153618768318</v>
      </c>
      <c r="BT126" s="3">
        <v>32.298651666429</v>
      </c>
      <c r="BU126" s="3">
        <v>34.0181467106654</v>
      </c>
      <c r="BV126" s="3">
        <v>34.8229122887238</v>
      </c>
      <c r="BW126" s="3">
        <v>33.8588726664278</v>
      </c>
      <c r="BX126" s="3">
        <v>24.1536919988169</v>
      </c>
      <c r="BY126" s="3">
        <v>23.8840903974387</v>
      </c>
      <c r="BZ126" s="3">
        <v>25.0014873064762</v>
      </c>
      <c r="CA126" s="3">
        <v>27.1070254374401</v>
      </c>
      <c r="CB126" s="3">
        <v>24.1724572314641</v>
      </c>
      <c r="CC126" s="3">
        <v>24.3305851444441</v>
      </c>
      <c r="CD126" s="3">
        <v>26.1836291014586</v>
      </c>
      <c r="CE126" s="3">
        <v>25.865857462431</v>
      </c>
      <c r="CF126" s="3">
        <v>25.9886863524034</v>
      </c>
      <c r="CG126" s="3">
        <v>27.4269401725457</v>
      </c>
      <c r="CH126" s="3">
        <v>29.3800252159857</v>
      </c>
      <c r="CI126" s="3">
        <v>30.4844813637063</v>
      </c>
      <c r="CJ126" s="3">
        <v>38.3909217473298</v>
      </c>
      <c r="CK126" s="3">
        <v>35.7640293765557</v>
      </c>
      <c r="CL126" s="3">
        <v>35.718899422262</v>
      </c>
      <c r="CM126" s="3">
        <v>35.6801203340012</v>
      </c>
      <c r="CN126" s="3">
        <v>34.4156417838075</v>
      </c>
      <c r="CO126" s="3">
        <v>34.911020510523</v>
      </c>
      <c r="CP126" s="3">
        <v>35.9731521538377</v>
      </c>
      <c r="CQ126" s="3">
        <v>40.0328695294589</v>
      </c>
      <c r="CR126" s="3">
        <v>38.2727931256556</v>
      </c>
      <c r="CS126" s="3">
        <v>35.0426992492396</v>
      </c>
      <c r="CT126" s="3">
        <v>37.2614596352557</v>
      </c>
      <c r="CU126" s="3">
        <v>40.0729321919291</v>
      </c>
      <c r="CV126" s="3">
        <v>39.3808351664521</v>
      </c>
      <c r="CW126" s="3">
        <v>37.0294967688435</v>
      </c>
      <c r="CX126" s="3">
        <v>33.0585660190244</v>
      </c>
      <c r="CY126" s="3">
        <v>31.7908039447009</v>
      </c>
      <c r="CZ126" s="3">
        <v>32.467340643099</v>
      </c>
      <c r="DA126" s="3">
        <v>33.4320641260479</v>
      </c>
      <c r="DB126" s="3">
        <v>32.0059525837162</v>
      </c>
      <c r="DC126" s="3">
        <v>29.2609894232725</v>
      </c>
      <c r="DD126" s="3">
        <v>29.5059969057123</v>
      </c>
      <c r="DE126" s="3">
        <v>30.0692146427737</v>
      </c>
      <c r="DF126" s="3">
        <v>31.1665415840856</v>
      </c>
      <c r="DG126" s="3">
        <v>34.5532933524294</v>
      </c>
      <c r="DH126" s="3">
        <v>32.8398820535403</v>
      </c>
      <c r="DI126" s="3">
        <v>32.7348237344187</v>
      </c>
      <c r="DJ126" s="3">
        <v>30.7904624276966</v>
      </c>
      <c r="DK126" s="3">
        <v>32.4345759299197</v>
      </c>
      <c r="DL126" s="3">
        <v>32.824545940276</v>
      </c>
      <c r="DM126" s="3">
        <v>32.6855440984674</v>
      </c>
      <c r="DN126" s="3">
        <v>31.0142679044683</v>
      </c>
      <c r="DO126" s="3">
        <v>30.1844250301157</v>
      </c>
      <c r="DP126" s="3">
        <v>29.9112830970974</v>
      </c>
      <c r="DQ126" s="3">
        <v>29.2790421546489</v>
      </c>
      <c r="DR126" s="3">
        <v>30.5547407639409</v>
      </c>
      <c r="DS126" s="3">
        <v>29.8725138269311</v>
      </c>
      <c r="DT126" s="3">
        <v>29.4913257475542</v>
      </c>
      <c r="DU126" s="3">
        <v>30.8802187867066</v>
      </c>
      <c r="DV126" s="3">
        <v>32.7537170180172</v>
      </c>
      <c r="DW126" s="3">
        <v>33.8180899386351</v>
      </c>
      <c r="DX126" s="3">
        <v>35.9924901282533</v>
      </c>
      <c r="DY126" s="3">
        <v>39.3064475984405</v>
      </c>
      <c r="DZ126" s="3">
        <v>40.7144621122518</v>
      </c>
      <c r="EA126" s="3">
        <v>41.9243478360383</v>
      </c>
      <c r="EB126" s="3">
        <v>45.6264999389648</v>
      </c>
      <c r="EC126" s="3">
        <v>47.8976191566104</v>
      </c>
      <c r="ED126" s="3">
        <v>48.8934723536174</v>
      </c>
    </row>
    <row r="127">
      <c r="A127" s="3" t="s">
        <v>126</v>
      </c>
      <c r="B127" s="3">
        <v>75.9088037266755</v>
      </c>
      <c r="C127" s="3">
        <v>82.282160437144</v>
      </c>
      <c r="D127" s="3">
        <v>85.5237543171731</v>
      </c>
      <c r="E127" s="3">
        <v>85.559175745455</v>
      </c>
      <c r="F127" s="3">
        <v>89.9783125981237</v>
      </c>
      <c r="G127" s="3">
        <v>93.9627422231713</v>
      </c>
      <c r="H127" s="3">
        <v>93.4507198824829</v>
      </c>
      <c r="I127" s="3">
        <v>95.393663162679</v>
      </c>
      <c r="J127" s="3">
        <v>100.591745877518</v>
      </c>
      <c r="K127" s="3">
        <v>100.156642740749</v>
      </c>
      <c r="L127" s="3">
        <v>113.855568408706</v>
      </c>
      <c r="M127" s="3">
        <v>112.960953871193</v>
      </c>
      <c r="N127" s="3">
        <v>110.359929182209</v>
      </c>
      <c r="O127" s="3">
        <v>111.334959121461</v>
      </c>
      <c r="P127" s="3">
        <v>108.476893413954</v>
      </c>
      <c r="Q127" s="3">
        <v>108.188435070625</v>
      </c>
      <c r="R127" s="3">
        <v>112.73254707348</v>
      </c>
      <c r="S127" s="3">
        <v>114.807234007219</v>
      </c>
      <c r="T127" s="3">
        <v>118.203655049729</v>
      </c>
      <c r="U127" s="3">
        <v>119.998542744776</v>
      </c>
      <c r="V127" s="3">
        <v>113.504209600521</v>
      </c>
      <c r="W127" s="3">
        <v>116.78208223334</v>
      </c>
      <c r="X127" s="3">
        <v>118.10043134247</v>
      </c>
      <c r="Y127" s="3">
        <v>114.497732524771</v>
      </c>
      <c r="Z127" s="3">
        <v>105.781649067164</v>
      </c>
      <c r="AA127" s="3">
        <v>109.598458526437</v>
      </c>
      <c r="AB127" s="3">
        <v>109.454242890909</v>
      </c>
      <c r="AC127" s="3">
        <v>111.252080356248</v>
      </c>
      <c r="AD127" s="3">
        <v>118.124091343938</v>
      </c>
      <c r="AE127" s="3">
        <v>114.721429026096</v>
      </c>
      <c r="AF127" s="3">
        <v>118.021504979079</v>
      </c>
      <c r="AG127" s="3">
        <v>124.99758602465</v>
      </c>
      <c r="AH127" s="3">
        <v>126.609487320079</v>
      </c>
      <c r="AI127" s="3">
        <v>126.258945768539</v>
      </c>
      <c r="AJ127" s="3">
        <v>136.163248601685</v>
      </c>
      <c r="AK127" s="3">
        <v>145.790534152936</v>
      </c>
      <c r="AL127" s="3">
        <v>147.953346419321</v>
      </c>
      <c r="AM127" s="3">
        <v>155.481130739405</v>
      </c>
      <c r="AN127" s="3">
        <v>158.82491837077</v>
      </c>
      <c r="AO127" s="3">
        <v>158.791093398516</v>
      </c>
      <c r="AP127" s="3">
        <v>164.981340174231</v>
      </c>
      <c r="AQ127" s="3">
        <v>168.76737374039</v>
      </c>
      <c r="AR127" s="3">
        <v>168.924835816739</v>
      </c>
      <c r="AS127" s="3">
        <v>168.17955573534</v>
      </c>
      <c r="AT127" s="3">
        <v>169.891112133024</v>
      </c>
      <c r="AU127" s="3">
        <v>178.202824393047</v>
      </c>
      <c r="AV127" s="3">
        <v>170.372247376808</v>
      </c>
      <c r="AW127" s="3">
        <v>169.912909409564</v>
      </c>
      <c r="AX127" s="3">
        <v>178.804431066361</v>
      </c>
      <c r="AY127" s="3">
        <v>185.680182987416</v>
      </c>
      <c r="AZ127" s="3">
        <v>189.709756861604</v>
      </c>
      <c r="BA127" s="3">
        <v>185.914432600522</v>
      </c>
      <c r="BB127" s="3">
        <v>172.043521903135</v>
      </c>
      <c r="BC127" s="3">
        <v>166.95729982638</v>
      </c>
      <c r="BD127" s="3">
        <v>166.207135300803</v>
      </c>
      <c r="BE127" s="3">
        <v>166.264267101073</v>
      </c>
      <c r="BF127" s="3">
        <v>171.196854342258</v>
      </c>
      <c r="BG127" s="3">
        <v>164.88971091169</v>
      </c>
      <c r="BH127" s="3">
        <v>155.443143718018</v>
      </c>
      <c r="BI127" s="3">
        <v>141.510627089064</v>
      </c>
      <c r="BJ127" s="3">
        <v>142.166523624865</v>
      </c>
      <c r="BK127" s="3">
        <v>149.435106816085</v>
      </c>
      <c r="BL127" s="3">
        <v>146.032366505722</v>
      </c>
      <c r="BM127" s="3">
        <v>151.626150829233</v>
      </c>
      <c r="BN127" s="3">
        <v>147.295994675372</v>
      </c>
      <c r="BO127" s="3">
        <v>151.198604718332</v>
      </c>
      <c r="BP127" s="3">
        <v>162.048208680417</v>
      </c>
      <c r="BQ127" s="3">
        <v>161.481894913607</v>
      </c>
      <c r="BR127" s="3">
        <v>165.496003249266</v>
      </c>
      <c r="BS127" s="3">
        <v>155.624144093539</v>
      </c>
      <c r="BT127" s="3">
        <v>161.541774585686</v>
      </c>
      <c r="BU127" s="3">
        <v>158.322350497173</v>
      </c>
      <c r="BV127" s="3">
        <v>160.576288661214</v>
      </c>
      <c r="BW127" s="3">
        <v>161.568850636466</v>
      </c>
      <c r="BX127" s="3">
        <v>121.95322671424</v>
      </c>
      <c r="BY127" s="3">
        <v>119.651823196988</v>
      </c>
      <c r="BZ127" s="3">
        <v>120.895413777474</v>
      </c>
      <c r="CA127" s="3">
        <v>137.697169914094</v>
      </c>
      <c r="CB127" s="3">
        <v>132.325403167456</v>
      </c>
      <c r="CC127" s="3">
        <v>137.189597560506</v>
      </c>
      <c r="CD127" s="3">
        <v>129.779981882943</v>
      </c>
      <c r="CE127" s="3">
        <v>126.739776830594</v>
      </c>
      <c r="CF127" s="3">
        <v>133.993921631054</v>
      </c>
      <c r="CG127" s="3">
        <v>137.367219379939</v>
      </c>
      <c r="CH127" s="3">
        <v>137.85610425421</v>
      </c>
      <c r="CI127" s="3">
        <v>147.308319549604</v>
      </c>
      <c r="CJ127" s="3">
        <v>159.724750091362</v>
      </c>
      <c r="CK127" s="3">
        <v>169.928936757763</v>
      </c>
      <c r="CL127" s="3">
        <v>175.652239848928</v>
      </c>
      <c r="CM127" s="3">
        <v>175.005106228826</v>
      </c>
      <c r="CN127" s="3">
        <v>176.349550200439</v>
      </c>
      <c r="CO127" s="3">
        <v>183.594530031935</v>
      </c>
      <c r="CP127" s="3">
        <v>183.861341660324</v>
      </c>
      <c r="CQ127" s="3">
        <v>189.639302585404</v>
      </c>
      <c r="CR127" s="3">
        <v>185.719819736979</v>
      </c>
      <c r="CS127" s="3">
        <v>188.61283881877</v>
      </c>
      <c r="CT127" s="3">
        <v>196.209251204603</v>
      </c>
      <c r="CU127" s="3">
        <v>201.77520966309</v>
      </c>
      <c r="CV127" s="3">
        <v>222.507424490853</v>
      </c>
      <c r="CW127" s="3">
        <v>227.699877476727</v>
      </c>
      <c r="CX127" s="3">
        <v>214.211922188947</v>
      </c>
      <c r="CY127" s="3">
        <v>209.154585912021</v>
      </c>
      <c r="CZ127" s="3">
        <v>205.982358320856</v>
      </c>
      <c r="DA127" s="3">
        <v>221.311999535196</v>
      </c>
      <c r="DB127" s="3">
        <v>213.830536224718</v>
      </c>
      <c r="DC127" s="3">
        <v>222.254856882653</v>
      </c>
      <c r="DD127" s="3">
        <v>237.49604426731</v>
      </c>
      <c r="DE127" s="3">
        <v>236.71154317137</v>
      </c>
      <c r="DF127" s="3">
        <v>227.868246018336</v>
      </c>
      <c r="DG127" s="3">
        <v>221.975022806661</v>
      </c>
      <c r="DH127" s="3">
        <v>214.612489978738</v>
      </c>
      <c r="DI127" s="3">
        <v>217.458396909679</v>
      </c>
      <c r="DJ127" s="3">
        <v>202.10079358159</v>
      </c>
      <c r="DK127" s="3">
        <v>204.888894126922</v>
      </c>
      <c r="DL127" s="3">
        <v>210.036017867169</v>
      </c>
      <c r="DM127" s="3">
        <v>218.134272089579</v>
      </c>
      <c r="DN127" s="3">
        <v>214.292668687459</v>
      </c>
      <c r="DO127" s="3">
        <v>228.32479715642</v>
      </c>
      <c r="DP127" s="3">
        <v>238.753005437278</v>
      </c>
      <c r="DQ127" s="3">
        <v>246.744776263316</v>
      </c>
      <c r="DR127" s="3">
        <v>250.355671677839</v>
      </c>
      <c r="DS127" s="3">
        <v>264.59071228985</v>
      </c>
      <c r="DT127" s="3">
        <v>271.305742269599</v>
      </c>
      <c r="DU127" s="3">
        <v>283.90928433407</v>
      </c>
      <c r="DV127" s="3">
        <v>290.296530703439</v>
      </c>
      <c r="DW127" s="3">
        <v>291.563877399564</v>
      </c>
      <c r="DX127" s="3">
        <v>284.637522813472</v>
      </c>
      <c r="DY127" s="3">
        <v>290.131774950351</v>
      </c>
      <c r="DZ127" s="3">
        <v>298.651068782403</v>
      </c>
      <c r="EA127" s="3">
        <v>299.932697367084</v>
      </c>
      <c r="EB127" s="3">
        <v>292.479621344716</v>
      </c>
      <c r="EC127" s="3">
        <v>266.212542331358</v>
      </c>
      <c r="ED127" s="3">
        <v>263.536430934224</v>
      </c>
    </row>
    <row r="128">
      <c r="A128" s="3" t="s">
        <v>127</v>
      </c>
      <c r="B128" s="3">
        <v>105.459582031032</v>
      </c>
      <c r="C128" s="3">
        <v>100.585319008511</v>
      </c>
      <c r="D128" s="3">
        <v>102.988775427583</v>
      </c>
      <c r="E128" s="3">
        <v>105.093623929919</v>
      </c>
      <c r="F128" s="3">
        <v>106.687540126715</v>
      </c>
      <c r="G128" s="3">
        <v>107.884270826451</v>
      </c>
      <c r="H128" s="3">
        <v>106.157973413632</v>
      </c>
      <c r="I128" s="3">
        <v>104.441098231531</v>
      </c>
      <c r="J128" s="3">
        <v>105.300247977364</v>
      </c>
      <c r="K128" s="3">
        <v>102.341451880614</v>
      </c>
      <c r="L128" s="3">
        <v>108.069647399846</v>
      </c>
      <c r="M128" s="3">
        <v>104.609005484969</v>
      </c>
      <c r="N128" s="3">
        <v>99.5561691362904</v>
      </c>
      <c r="O128" s="3">
        <v>103.070529115036</v>
      </c>
      <c r="P128" s="3">
        <v>105.3506767431</v>
      </c>
      <c r="Q128" s="3">
        <v>110.43068694487</v>
      </c>
      <c r="R128" s="3">
        <v>113.41794826168</v>
      </c>
      <c r="S128" s="3">
        <v>113.664296730602</v>
      </c>
      <c r="T128" s="3">
        <v>110.884216253151</v>
      </c>
      <c r="U128" s="3">
        <v>106.400001091698</v>
      </c>
      <c r="V128" s="3">
        <v>104.411798381687</v>
      </c>
      <c r="W128" s="3">
        <v>119.123634838348</v>
      </c>
      <c r="X128" s="3">
        <v>127.143636340402</v>
      </c>
      <c r="Y128" s="3">
        <v>129.398393186647</v>
      </c>
      <c r="Z128" s="3">
        <v>122.694969637055</v>
      </c>
      <c r="AA128" s="3">
        <v>122.505080069847</v>
      </c>
      <c r="AB128" s="3">
        <v>131.445697290317</v>
      </c>
      <c r="AC128" s="3">
        <v>132.977508476868</v>
      </c>
      <c r="AD128" s="3">
        <v>128.735524116508</v>
      </c>
      <c r="AE128" s="3">
        <v>130.655919018231</v>
      </c>
      <c r="AF128" s="3">
        <v>138.608942075178</v>
      </c>
      <c r="AG128" s="3">
        <v>135.145401375786</v>
      </c>
      <c r="AH128" s="3">
        <v>130.981852831938</v>
      </c>
      <c r="AI128" s="3">
        <v>126.580688210361</v>
      </c>
      <c r="AJ128" s="3">
        <v>131.705027768235</v>
      </c>
      <c r="AK128" s="3">
        <v>138.1964424014</v>
      </c>
      <c r="AL128" s="3">
        <v>135.878771853949</v>
      </c>
      <c r="AM128" s="3">
        <v>131.817882756995</v>
      </c>
      <c r="AN128" s="3">
        <v>131.9031113706</v>
      </c>
      <c r="AO128" s="3">
        <v>131.739949814667</v>
      </c>
      <c r="AP128" s="3">
        <v>125.339503342488</v>
      </c>
      <c r="AQ128" s="3">
        <v>124.46464556236</v>
      </c>
      <c r="AR128" s="3">
        <v>117.529613982689</v>
      </c>
      <c r="AS128" s="3">
        <v>111.683943903986</v>
      </c>
      <c r="AT128" s="3">
        <v>109.563137691454</v>
      </c>
      <c r="AU128" s="3">
        <v>103.462934743337</v>
      </c>
      <c r="AV128" s="3">
        <v>85.7193465376705</v>
      </c>
      <c r="AW128" s="3">
        <v>79.7898689200417</v>
      </c>
      <c r="AX128" s="3">
        <v>79.2002124087396</v>
      </c>
      <c r="AY128" s="3">
        <v>67.7926663393324</v>
      </c>
      <c r="AZ128" s="3">
        <v>64.4074980383938</v>
      </c>
      <c r="BA128" s="3">
        <v>62.6286683873303</v>
      </c>
      <c r="BB128" s="3">
        <v>66.5498830397905</v>
      </c>
      <c r="BC128" s="3">
        <v>62.3882163643692</v>
      </c>
      <c r="BD128" s="3">
        <v>62.5104591312744</v>
      </c>
      <c r="BE128" s="3">
        <v>58.8177491822894</v>
      </c>
      <c r="BF128" s="3">
        <v>56.9882900627712</v>
      </c>
      <c r="BG128" s="3">
        <v>57.2852911948531</v>
      </c>
      <c r="BH128" s="3">
        <v>38.9587910110051</v>
      </c>
      <c r="BI128" s="3">
        <v>33.8256373713078</v>
      </c>
      <c r="BJ128" s="3">
        <v>40.995566501873</v>
      </c>
      <c r="BK128" s="3">
        <v>48.4089570306925</v>
      </c>
      <c r="BL128" s="3">
        <v>48.4239539085873</v>
      </c>
      <c r="BM128" s="3">
        <v>46.1606859954224</v>
      </c>
      <c r="BN128" s="3">
        <v>48.2693170686285</v>
      </c>
      <c r="BO128" s="3">
        <v>49.4652101472795</v>
      </c>
      <c r="BP128" s="3">
        <v>50.4610305763815</v>
      </c>
      <c r="BQ128" s="3">
        <v>42.9482165505659</v>
      </c>
      <c r="BR128" s="3">
        <v>44.2372984620789</v>
      </c>
      <c r="BS128" s="3">
        <v>43.2472871086627</v>
      </c>
      <c r="BT128" s="3">
        <v>54.8133887406819</v>
      </c>
      <c r="BU128" s="3">
        <v>54.0681673552546</v>
      </c>
      <c r="BV128" s="3">
        <v>58.2296420909688</v>
      </c>
      <c r="BW128" s="3">
        <v>60.0778821405785</v>
      </c>
      <c r="BX128" s="3">
        <v>39.7161703663966</v>
      </c>
      <c r="BY128" s="3">
        <v>33.1622176418927</v>
      </c>
      <c r="BZ128" s="3">
        <v>30.7991735975605</v>
      </c>
      <c r="CA128" s="3">
        <v>35.3148738963958</v>
      </c>
      <c r="CB128" s="3">
        <v>33.3739993328726</v>
      </c>
      <c r="CC128" s="3">
        <v>31.5886314159597</v>
      </c>
      <c r="CD128" s="3">
        <v>30.7346803206311</v>
      </c>
      <c r="CE128" s="3">
        <v>34.1634781421766</v>
      </c>
      <c r="CF128" s="3">
        <v>45.0306839841254</v>
      </c>
      <c r="CG128" s="3">
        <v>52.8492614022307</v>
      </c>
      <c r="CH128" s="3">
        <v>55.1952584445682</v>
      </c>
      <c r="CI128" s="3">
        <v>57.8154360608231</v>
      </c>
      <c r="CJ128" s="3">
        <v>64.6290399577426</v>
      </c>
      <c r="CK128" s="3">
        <v>65.7531610785698</v>
      </c>
      <c r="CL128" s="3">
        <v>64.9745488844715</v>
      </c>
      <c r="CM128" s="3">
        <v>66.1690126344998</v>
      </c>
      <c r="CN128" s="3">
        <v>63.4815884321428</v>
      </c>
      <c r="CO128" s="3">
        <v>63.3999064467705</v>
      </c>
      <c r="CP128" s="3">
        <v>63.0676174609444</v>
      </c>
      <c r="CQ128" s="3">
        <v>64.1457171668641</v>
      </c>
      <c r="CR128" s="3">
        <v>64.089149621757</v>
      </c>
      <c r="CS128" s="3">
        <v>57.8895290112665</v>
      </c>
      <c r="CT128" s="3">
        <v>60.0594566498685</v>
      </c>
      <c r="CU128" s="3">
        <v>59.6959414317241</v>
      </c>
      <c r="CV128" s="3">
        <v>57.0600479951298</v>
      </c>
      <c r="CW128" s="3">
        <v>54.3212424654953</v>
      </c>
      <c r="CX128" s="3">
        <v>46.6031181603397</v>
      </c>
      <c r="CY128" s="3">
        <v>43.14452331185</v>
      </c>
      <c r="CZ128" s="3">
        <v>40.4189955012401</v>
      </c>
      <c r="DA128" s="3">
        <v>47.1891975192791</v>
      </c>
      <c r="DB128" s="3">
        <v>42.2126274415808</v>
      </c>
      <c r="DC128" s="3">
        <v>42.8497431323903</v>
      </c>
      <c r="DD128" s="3">
        <v>51.950831490827</v>
      </c>
      <c r="DE128" s="3">
        <v>50.9280693939986</v>
      </c>
      <c r="DF128" s="3">
        <v>60.7757660718517</v>
      </c>
      <c r="DG128" s="3">
        <v>65.3147149053104</v>
      </c>
      <c r="DH128" s="3">
        <v>71.3205208199547</v>
      </c>
      <c r="DI128" s="3">
        <v>76.5037126276172</v>
      </c>
      <c r="DJ128" s="3">
        <v>80.3032926031042</v>
      </c>
      <c r="DK128" s="3">
        <v>83.466416500775</v>
      </c>
      <c r="DL128" s="3">
        <v>88.1275747610548</v>
      </c>
      <c r="DM128" s="3">
        <v>89.6000471966927</v>
      </c>
      <c r="DN128" s="3">
        <v>89.7269645902028</v>
      </c>
      <c r="DO128" s="3">
        <v>86.8090554376276</v>
      </c>
      <c r="DP128" s="3">
        <v>91.7947917791401</v>
      </c>
      <c r="DQ128" s="3">
        <v>97.7969426214487</v>
      </c>
      <c r="DR128" s="3">
        <v>102.183502560739</v>
      </c>
      <c r="DS128" s="3">
        <v>115.139150611842</v>
      </c>
      <c r="DT128" s="3">
        <v>133.853264659687</v>
      </c>
      <c r="DU128" s="3">
        <v>153.231579949073</v>
      </c>
      <c r="DV128" s="3">
        <v>162.923968421829</v>
      </c>
      <c r="DW128" s="3">
        <v>160.437152849299</v>
      </c>
      <c r="DX128" s="3">
        <v>162.875889321773</v>
      </c>
      <c r="DY128" s="3">
        <v>167.662894338504</v>
      </c>
      <c r="DZ128" s="3">
        <v>176.655249214149</v>
      </c>
      <c r="EA128" s="3">
        <v>184.905285498939</v>
      </c>
      <c r="EB128" s="3">
        <v>179.263204430381</v>
      </c>
      <c r="EC128" s="3">
        <v>170.381417189889</v>
      </c>
      <c r="ED128" s="3">
        <v>182.086388481988</v>
      </c>
    </row>
    <row r="129">
      <c r="A129" s="3" t="s">
        <v>128</v>
      </c>
      <c r="B129" s="3">
        <v>55.3160242305085</v>
      </c>
      <c r="C129" s="3">
        <v>58.4420012962018</v>
      </c>
      <c r="D129" s="3">
        <v>54.890919113272</v>
      </c>
      <c r="E129" s="3">
        <v>51.4011597282641</v>
      </c>
      <c r="F129" s="3">
        <v>57.4787847933094</v>
      </c>
      <c r="G129" s="3">
        <v>57.9773463201431</v>
      </c>
      <c r="H129" s="3">
        <v>63.5658908352618</v>
      </c>
      <c r="I129" s="3">
        <v>70.4017637992548</v>
      </c>
      <c r="J129" s="3">
        <v>75.9675612856623</v>
      </c>
      <c r="K129" s="3">
        <v>75.4754872564226</v>
      </c>
      <c r="L129" s="3">
        <v>74.7097640594297</v>
      </c>
      <c r="M129" s="3">
        <v>71.7451299478607</v>
      </c>
      <c r="N129" s="3">
        <v>72.4233371770427</v>
      </c>
      <c r="O129" s="3">
        <v>72.9177504588004</v>
      </c>
      <c r="P129" s="3">
        <v>72.1497761284635</v>
      </c>
      <c r="Q129" s="3">
        <v>72.6742020136197</v>
      </c>
      <c r="R129" s="3">
        <v>76.9549459746854</v>
      </c>
      <c r="S129" s="3">
        <v>84.1405493170595</v>
      </c>
      <c r="T129" s="3">
        <v>83.216970966795</v>
      </c>
      <c r="U129" s="3">
        <v>80.8713319482268</v>
      </c>
      <c r="V129" s="3">
        <v>75.2631217863065</v>
      </c>
      <c r="W129" s="3">
        <v>73.887023852675</v>
      </c>
      <c r="X129" s="3">
        <v>77.0075147862061</v>
      </c>
      <c r="Y129" s="3">
        <v>74.1235105012476</v>
      </c>
      <c r="Z129" s="3">
        <v>67.3648277199191</v>
      </c>
      <c r="AA129" s="3">
        <v>63.2469708120769</v>
      </c>
      <c r="AB129" s="3">
        <v>65.2811845109745</v>
      </c>
      <c r="AC129" s="3">
        <v>70.908765620506</v>
      </c>
      <c r="AD129" s="3">
        <v>61.6912002102925</v>
      </c>
      <c r="AE129" s="3">
        <v>61.1985145030246</v>
      </c>
      <c r="AF129" s="3">
        <v>62.1756527442458</v>
      </c>
      <c r="AG129" s="3">
        <v>58.3449482436834</v>
      </c>
      <c r="AH129" s="3">
        <v>57.9689350955481</v>
      </c>
      <c r="AI129" s="3">
        <v>54.9265449580702</v>
      </c>
      <c r="AJ129" s="3">
        <v>55.1441531720886</v>
      </c>
      <c r="AK129" s="3">
        <v>54.1283196829303</v>
      </c>
      <c r="AL129" s="3">
        <v>53.9922047098056</v>
      </c>
      <c r="AM129" s="3">
        <v>51.5262685668517</v>
      </c>
      <c r="AN129" s="3">
        <v>50.9035644701334</v>
      </c>
      <c r="AO129" s="3">
        <v>49.7882146715817</v>
      </c>
      <c r="AP129" s="3">
        <v>49.174974787115</v>
      </c>
      <c r="AQ129" s="3">
        <v>50.0722463079766</v>
      </c>
      <c r="AR129" s="3">
        <v>54.1160861264585</v>
      </c>
      <c r="AS129" s="3">
        <v>55.7589460074417</v>
      </c>
      <c r="AT129" s="3">
        <v>62.7905874056103</v>
      </c>
      <c r="AU129" s="3">
        <v>60.9749792258981</v>
      </c>
      <c r="AV129" s="3">
        <v>55.0873957834035</v>
      </c>
      <c r="AW129" s="3">
        <v>56.185575827014</v>
      </c>
      <c r="AX129" s="3">
        <v>60.7257012413362</v>
      </c>
      <c r="AY129" s="3">
        <v>61.399649183604</v>
      </c>
      <c r="AZ129" s="3">
        <v>59.5839004835218</v>
      </c>
      <c r="BA129" s="3">
        <v>56.9592164234628</v>
      </c>
      <c r="BB129" s="3">
        <v>51.4054390907597</v>
      </c>
      <c r="BC129" s="3">
        <v>54.4023748166272</v>
      </c>
      <c r="BD129" s="3">
        <v>58.8603502962275</v>
      </c>
      <c r="BE129" s="3">
        <v>58.5600975158218</v>
      </c>
      <c r="BF129" s="3">
        <v>57.6638011269726</v>
      </c>
      <c r="BG129" s="3">
        <v>57.5503823115695</v>
      </c>
      <c r="BH129" s="3">
        <v>54.0852006054839</v>
      </c>
      <c r="BI129" s="3">
        <v>51.5920020914324</v>
      </c>
      <c r="BJ129" s="3">
        <v>53.3572663825279</v>
      </c>
      <c r="BK129" s="3">
        <v>52.4765665732956</v>
      </c>
      <c r="BL129" s="3">
        <v>50.9235917966355</v>
      </c>
      <c r="BM129" s="3">
        <v>51.7386872299674</v>
      </c>
      <c r="BN129" s="3">
        <v>51.8984851474204</v>
      </c>
      <c r="BO129" s="3">
        <v>53.1118030864416</v>
      </c>
      <c r="BP129" s="3">
        <v>53.7200587702641</v>
      </c>
      <c r="BQ129" s="3">
        <v>51.1500271031833</v>
      </c>
      <c r="BR129" s="3">
        <v>52.4848989263487</v>
      </c>
      <c r="BS129" s="3">
        <v>51.5897264189931</v>
      </c>
      <c r="BT129" s="3">
        <v>52.6457901442311</v>
      </c>
      <c r="BU129" s="3">
        <v>53.9211673271162</v>
      </c>
      <c r="BV129" s="3">
        <v>52.4133662141644</v>
      </c>
      <c r="BW129" s="3">
        <v>56.2482788050999</v>
      </c>
      <c r="BX129" s="3">
        <v>60.7460343839162</v>
      </c>
      <c r="BY129" s="3">
        <v>64.4486461116826</v>
      </c>
      <c r="BZ129" s="3">
        <v>63.0306489471685</v>
      </c>
      <c r="CA129" s="3">
        <v>62.3347946477</v>
      </c>
      <c r="CB129" s="3">
        <v>62.7764237536359</v>
      </c>
      <c r="CC129" s="3">
        <v>56.2868016481232</v>
      </c>
      <c r="CD129" s="3">
        <v>53.9092782540622</v>
      </c>
      <c r="CE129" s="3">
        <v>51.9116261017836</v>
      </c>
      <c r="CF129" s="3">
        <v>50.2749403076675</v>
      </c>
      <c r="CG129" s="3">
        <v>50.0474072990226</v>
      </c>
      <c r="CH129" s="3">
        <v>54.2527114875298</v>
      </c>
      <c r="CI129" s="3">
        <v>55.4842287578909</v>
      </c>
      <c r="CJ129" s="3">
        <v>54.6844774488417</v>
      </c>
      <c r="CK129" s="3">
        <v>56.1616146142538</v>
      </c>
      <c r="CL129" s="3">
        <v>57.7536141866487</v>
      </c>
      <c r="CM129" s="3">
        <v>58.2580180645075</v>
      </c>
      <c r="CN129" s="3">
        <v>59.4707183570995</v>
      </c>
      <c r="CO129" s="3">
        <v>61.3612626369615</v>
      </c>
      <c r="CP129" s="3">
        <v>62.1501414975241</v>
      </c>
      <c r="CQ129" s="3">
        <v>59.0590829089506</v>
      </c>
      <c r="CR129" s="3">
        <v>59.3172188029064</v>
      </c>
      <c r="CS129" s="3">
        <v>62.7595983258422</v>
      </c>
      <c r="CT129" s="3">
        <v>62.1971606532963</v>
      </c>
      <c r="CU129" s="3">
        <v>55.4574858356865</v>
      </c>
      <c r="CV129" s="3">
        <v>53.0262754576845</v>
      </c>
      <c r="CW129" s="3">
        <v>55.2378154443973</v>
      </c>
      <c r="CX129" s="3">
        <v>56.0641931771766</v>
      </c>
      <c r="CY129" s="3">
        <v>55.3677354277877</v>
      </c>
      <c r="CZ129" s="3">
        <v>55.9874675777274</v>
      </c>
      <c r="DA129" s="3">
        <v>57.2183212857705</v>
      </c>
      <c r="DB129" s="3">
        <v>58.82150659712</v>
      </c>
      <c r="DC129" s="3">
        <v>61.8316892507069</v>
      </c>
      <c r="DD129" s="3">
        <v>75.8886648677591</v>
      </c>
      <c r="DE129" s="3">
        <v>80.0190289159797</v>
      </c>
      <c r="DF129" s="3">
        <v>78.5392645637214</v>
      </c>
      <c r="DG129" s="3">
        <v>77.9560938347801</v>
      </c>
      <c r="DH129" s="3">
        <v>74.3018450661959</v>
      </c>
      <c r="DI129" s="3">
        <v>78.1533858721052</v>
      </c>
      <c r="DJ129" s="3">
        <v>73.5281409217097</v>
      </c>
      <c r="DK129" s="3">
        <v>72.6578955228372</v>
      </c>
      <c r="DL129" s="3">
        <v>72.7137198343364</v>
      </c>
      <c r="DM129" s="3">
        <v>73.3838173718776</v>
      </c>
      <c r="DN129" s="3">
        <v>71.9094396784839</v>
      </c>
      <c r="DO129" s="3">
        <v>73.2591921747036</v>
      </c>
      <c r="DP129" s="3">
        <v>73.0568781280933</v>
      </c>
      <c r="DQ129" s="3">
        <v>76.317605319053</v>
      </c>
      <c r="DR129" s="3">
        <v>79.4492447799453</v>
      </c>
      <c r="DS129" s="3">
        <v>71.1528241213499</v>
      </c>
      <c r="DT129" s="3">
        <v>71.0248137830422</v>
      </c>
      <c r="DU129" s="3">
        <v>66.2218251277094</v>
      </c>
      <c r="DV129" s="3">
        <v>63.9989727170265</v>
      </c>
      <c r="DW129" s="3">
        <v>64.5787468286807</v>
      </c>
      <c r="DX129" s="3">
        <v>70.3408546987838</v>
      </c>
      <c r="DY129" s="3">
        <v>74.2176414422338</v>
      </c>
      <c r="DZ129" s="3">
        <v>81.0454382414418</v>
      </c>
      <c r="EA129" s="3">
        <v>85.5821889423862</v>
      </c>
      <c r="EB129" s="3">
        <v>90.7284117315032</v>
      </c>
      <c r="EC129" s="3">
        <v>92.1222682976485</v>
      </c>
      <c r="ED129" s="3">
        <v>92.0602775149875</v>
      </c>
    </row>
    <row r="130">
      <c r="A130" s="3" t="s">
        <v>129</v>
      </c>
      <c r="B130" s="3">
        <v>33.5718942574785</v>
      </c>
      <c r="C130" s="3">
        <v>33.691209808621</v>
      </c>
      <c r="D130" s="3">
        <v>35.0094724450484</v>
      </c>
      <c r="E130" s="3">
        <v>36.0298958423786</v>
      </c>
      <c r="F130" s="3">
        <v>37.3428048232526</v>
      </c>
      <c r="G130" s="3">
        <v>37.6931564240629</v>
      </c>
      <c r="H130" s="3">
        <v>36.9488046702736</v>
      </c>
      <c r="I130" s="3">
        <v>36.7225400119319</v>
      </c>
      <c r="J130" s="3">
        <v>36.4752111697567</v>
      </c>
      <c r="K130" s="3">
        <v>35.4315583865483</v>
      </c>
      <c r="L130" s="3">
        <v>36.5419740060922</v>
      </c>
      <c r="M130" s="3">
        <v>37.48693715772</v>
      </c>
      <c r="N130" s="3">
        <v>38.013321863153</v>
      </c>
      <c r="O130" s="3">
        <v>37.8243022610888</v>
      </c>
      <c r="P130" s="3">
        <v>37.8713760030112</v>
      </c>
      <c r="Q130" s="3">
        <v>40.3032299449236</v>
      </c>
      <c r="R130" s="3">
        <v>40.3760695500197</v>
      </c>
      <c r="S130" s="3">
        <v>39.8954284579849</v>
      </c>
      <c r="T130" s="3">
        <v>41.2881212639208</v>
      </c>
      <c r="U130" s="3">
        <v>41.9354608613037</v>
      </c>
      <c r="V130" s="3">
        <v>40.9350145486548</v>
      </c>
      <c r="W130" s="3">
        <v>41.5112296219896</v>
      </c>
      <c r="X130" s="3">
        <v>41.6526027415714</v>
      </c>
      <c r="Y130" s="3">
        <v>42.4429168983543</v>
      </c>
      <c r="Z130" s="3">
        <v>40.7356568453185</v>
      </c>
      <c r="AA130" s="3">
        <v>42.0238967334815</v>
      </c>
      <c r="AB130" s="3">
        <v>44.7565991177821</v>
      </c>
      <c r="AC130" s="3">
        <v>46.1421093241995</v>
      </c>
      <c r="AD130" s="3">
        <v>46.4647779965267</v>
      </c>
      <c r="AE130" s="3">
        <v>48.3146263009429</v>
      </c>
      <c r="AF130" s="3">
        <v>53.3987986937424</v>
      </c>
      <c r="AG130" s="3">
        <v>52.836743883645</v>
      </c>
      <c r="AH130" s="3">
        <v>49.1898201212101</v>
      </c>
      <c r="AI130" s="3">
        <v>46.410337992843</v>
      </c>
      <c r="AJ130" s="3">
        <v>46.2784768237993</v>
      </c>
      <c r="AK130" s="3">
        <v>46.7021775591457</v>
      </c>
      <c r="AL130" s="3">
        <v>46.7440974500353</v>
      </c>
      <c r="AM130" s="3">
        <v>46.618432577974</v>
      </c>
      <c r="AN130" s="3">
        <v>45.4088017837308</v>
      </c>
      <c r="AO130" s="3">
        <v>44.06143140686</v>
      </c>
      <c r="AP130" s="3">
        <v>43.1280965272167</v>
      </c>
      <c r="AQ130" s="3">
        <v>43.4597170414767</v>
      </c>
      <c r="AR130" s="3">
        <v>41.7271684001061</v>
      </c>
      <c r="AS130" s="3">
        <v>43.1640327818647</v>
      </c>
      <c r="AT130" s="3">
        <v>41.3839264979871</v>
      </c>
      <c r="AU130" s="3">
        <v>39.9723119019126</v>
      </c>
      <c r="AV130" s="3">
        <v>41.2159777782763</v>
      </c>
      <c r="AW130" s="3">
        <v>44.8288579350744</v>
      </c>
      <c r="AX130" s="3">
        <v>46.2778990603004</v>
      </c>
      <c r="AY130" s="3">
        <v>42.8120411739867</v>
      </c>
      <c r="AZ130" s="3">
        <v>38.3799751604326</v>
      </c>
      <c r="BA130" s="3">
        <v>35.2556613309108</v>
      </c>
      <c r="BB130" s="3">
        <v>33.6029324116757</v>
      </c>
      <c r="BC130" s="3">
        <v>35.0685282395405</v>
      </c>
      <c r="BD130" s="3">
        <v>35.2777911032762</v>
      </c>
      <c r="BE130" s="3">
        <v>36.81639673438</v>
      </c>
      <c r="BF130" s="3">
        <v>36.4826343502886</v>
      </c>
      <c r="BG130" s="3">
        <v>35.3549781099244</v>
      </c>
      <c r="BH130" s="3">
        <v>35.4107608838457</v>
      </c>
      <c r="BI130" s="3">
        <v>31.3743170992852</v>
      </c>
      <c r="BJ130" s="3">
        <v>34.2726061130468</v>
      </c>
      <c r="BK130" s="3">
        <v>36.9749920074156</v>
      </c>
      <c r="BL130" s="3">
        <v>39.6127716071763</v>
      </c>
      <c r="BM130" s="3">
        <v>42.1665988379322</v>
      </c>
      <c r="BN130" s="3">
        <v>42.5298941365765</v>
      </c>
      <c r="BO130" s="3">
        <v>43.2568708198287</v>
      </c>
      <c r="BP130" s="3">
        <v>44.4708224353135</v>
      </c>
      <c r="BQ130" s="3">
        <v>44.9023304109937</v>
      </c>
      <c r="BR130" s="3">
        <v>45.476800073328</v>
      </c>
      <c r="BS130" s="3">
        <v>44.3026592071069</v>
      </c>
      <c r="BT130" s="3">
        <v>44.1779354675499</v>
      </c>
      <c r="BU130" s="3">
        <v>44.5572703640295</v>
      </c>
      <c r="BV130" s="3">
        <v>45.0354930012689</v>
      </c>
      <c r="BW130" s="3">
        <v>44.6790445400378</v>
      </c>
      <c r="BX130" s="3">
        <v>44.5373680388292</v>
      </c>
      <c r="BY130" s="3">
        <v>49.9893185333954</v>
      </c>
      <c r="BZ130" s="3">
        <v>52.1696781189589</v>
      </c>
      <c r="CA130" s="3">
        <v>52.6793737736602</v>
      </c>
      <c r="CB130" s="3">
        <v>54.8687873183358</v>
      </c>
      <c r="CC130" s="3">
        <v>55.3049741782422</v>
      </c>
      <c r="CD130" s="3">
        <v>51.7321675579754</v>
      </c>
      <c r="CE130" s="3">
        <v>53.4862685769125</v>
      </c>
      <c r="CF130" s="3">
        <v>52.7658380735146</v>
      </c>
      <c r="CG130" s="3">
        <v>51.8283559179764</v>
      </c>
      <c r="CH130" s="3">
        <v>50.1484438053234</v>
      </c>
      <c r="CI130" s="3">
        <v>50.1017173115037</v>
      </c>
      <c r="CJ130" s="3">
        <v>51.5179768425076</v>
      </c>
      <c r="CK130" s="3">
        <v>54.1391881119442</v>
      </c>
      <c r="CL130" s="3">
        <v>55.6842154461648</v>
      </c>
      <c r="CM130" s="3">
        <v>54.5896160964435</v>
      </c>
      <c r="CN130" s="3">
        <v>53.173374530857</v>
      </c>
      <c r="CO130" s="3">
        <v>52.5715851412632</v>
      </c>
      <c r="CP130" s="3">
        <v>52.6457079703602</v>
      </c>
      <c r="CQ130" s="3">
        <v>55.6324519995131</v>
      </c>
      <c r="CR130" s="3">
        <v>56.7195816542217</v>
      </c>
      <c r="CS130" s="3">
        <v>59.0360356130594</v>
      </c>
      <c r="CT130" s="3">
        <v>62.1527474229052</v>
      </c>
      <c r="CU130" s="3">
        <v>61.4973892621493</v>
      </c>
      <c r="CV130" s="3">
        <v>59.2263997603406</v>
      </c>
      <c r="CW130" s="3">
        <v>64.6785110782841</v>
      </c>
      <c r="CX130" s="3">
        <v>64.3154533352469</v>
      </c>
      <c r="CY130" s="3">
        <v>62.9867994485417</v>
      </c>
      <c r="CZ130" s="3">
        <v>68.7939527072358</v>
      </c>
      <c r="DA130" s="3">
        <v>70.8279730824066</v>
      </c>
      <c r="DB130" s="3">
        <v>70.7970689509646</v>
      </c>
      <c r="DC130" s="3">
        <v>72.182149037705</v>
      </c>
      <c r="DD130" s="3">
        <v>74.5677229384191</v>
      </c>
      <c r="DE130" s="3">
        <v>79.6472450604357</v>
      </c>
      <c r="DF130" s="3">
        <v>75.3582664496811</v>
      </c>
      <c r="DG130" s="3">
        <v>72.3022338900121</v>
      </c>
      <c r="DH130" s="3">
        <v>75.6867486273358</v>
      </c>
      <c r="DI130" s="3">
        <v>81.819779268452</v>
      </c>
      <c r="DJ130" s="3">
        <v>82.662983588719</v>
      </c>
      <c r="DK130" s="3">
        <v>76.358531475429</v>
      </c>
      <c r="DL130" s="3">
        <v>71.52789459001</v>
      </c>
      <c r="DM130" s="3">
        <v>67.2728398541448</v>
      </c>
      <c r="DN130" s="3">
        <v>62.0312800967149</v>
      </c>
      <c r="DO130" s="3">
        <v>60.5362925352549</v>
      </c>
      <c r="DP130" s="3">
        <v>61.9351637462332</v>
      </c>
      <c r="DQ130" s="3">
        <v>62.4513025265625</v>
      </c>
      <c r="DR130" s="3">
        <v>61.8745404202149</v>
      </c>
      <c r="DS130" s="3">
        <v>61.8881968066007</v>
      </c>
      <c r="DT130" s="3">
        <v>64.5318835315056</v>
      </c>
      <c r="DU130" s="3">
        <v>67.5548627778762</v>
      </c>
      <c r="DV130" s="3">
        <v>67.7904713860032</v>
      </c>
      <c r="DW130" s="3">
        <v>64.5506256117026</v>
      </c>
      <c r="DX130" s="3">
        <v>62.9237809870918</v>
      </c>
      <c r="DY130" s="3">
        <v>68.4366301459016</v>
      </c>
      <c r="DZ130" s="3">
        <v>72.723138390399</v>
      </c>
      <c r="EA130" s="3">
        <v>69.7952988557835</v>
      </c>
      <c r="EB130" s="3">
        <v>64.7009557242712</v>
      </c>
      <c r="EC130" s="3">
        <v>64.3014031822305</v>
      </c>
      <c r="ED130" s="3">
        <v>60.220260751584</v>
      </c>
    </row>
    <row r="131">
      <c r="A131" s="3" t="s">
        <v>130</v>
      </c>
      <c r="B131" s="3">
        <v>13.5004572280156</v>
      </c>
      <c r="C131" s="3">
        <v>13.931052691958</v>
      </c>
      <c r="D131" s="3">
        <v>14.7187738883992</v>
      </c>
      <c r="E131" s="3">
        <v>15.7570427874566</v>
      </c>
      <c r="F131" s="3">
        <v>15.862237034187</v>
      </c>
      <c r="G131" s="3">
        <v>16.2510827645587</v>
      </c>
      <c r="H131" s="3">
        <v>16.3849366897089</v>
      </c>
      <c r="I131" s="3">
        <v>15.3112652820636</v>
      </c>
      <c r="J131" s="3">
        <v>15.6002051376442</v>
      </c>
      <c r="K131" s="3">
        <v>14.134010112162</v>
      </c>
      <c r="L131" s="3">
        <v>15.7314228441183</v>
      </c>
      <c r="M131" s="3">
        <v>16.6238495928788</v>
      </c>
      <c r="N131" s="3">
        <v>17.8056850711461</v>
      </c>
      <c r="O131" s="3">
        <v>18.7279051710351</v>
      </c>
      <c r="P131" s="3">
        <v>17.9969966668397</v>
      </c>
      <c r="Q131" s="3">
        <v>17.0753287687584</v>
      </c>
      <c r="R131" s="3">
        <v>16.2920165938048</v>
      </c>
      <c r="S131" s="3">
        <v>15.9766880973255</v>
      </c>
      <c r="T131" s="3">
        <v>14.6837363091848</v>
      </c>
      <c r="U131" s="3">
        <v>13.5658530084974</v>
      </c>
      <c r="V131" s="3">
        <v>13.4193152625662</v>
      </c>
      <c r="W131" s="3">
        <v>13.5607108739396</v>
      </c>
      <c r="X131" s="3">
        <v>14.5839674779745</v>
      </c>
      <c r="Y131" s="3">
        <v>14.2424885053812</v>
      </c>
      <c r="Z131" s="3">
        <v>13.5367475416931</v>
      </c>
      <c r="AA131" s="3">
        <v>14.3664808969957</v>
      </c>
      <c r="AB131" s="3">
        <v>15.4542524639949</v>
      </c>
      <c r="AC131" s="3">
        <v>16.1382950485228</v>
      </c>
      <c r="AD131" s="3">
        <v>15.0749381674763</v>
      </c>
      <c r="AE131" s="3">
        <v>16.1665160595104</v>
      </c>
      <c r="AF131" s="3">
        <v>16.7936963558876</v>
      </c>
      <c r="AG131" s="3">
        <v>17.9616282341064</v>
      </c>
      <c r="AH131" s="3">
        <v>18.1976775983778</v>
      </c>
      <c r="AI131" s="3">
        <v>18.7073352930208</v>
      </c>
      <c r="AJ131" s="3">
        <v>18.7339888969419</v>
      </c>
      <c r="AK131" s="3">
        <v>19.528004406652</v>
      </c>
      <c r="AL131" s="3">
        <v>20.1007796431016</v>
      </c>
      <c r="AM131" s="3">
        <v>21.7005095443653</v>
      </c>
      <c r="AN131" s="3">
        <v>22.1362047655555</v>
      </c>
      <c r="AO131" s="3">
        <v>21.9253394628541</v>
      </c>
      <c r="AP131" s="3">
        <v>23.4725021832177</v>
      </c>
      <c r="AQ131" s="3">
        <v>24.0369927792618</v>
      </c>
      <c r="AR131" s="3">
        <v>24.9042869469442</v>
      </c>
      <c r="AS131" s="3">
        <v>23.3403952674961</v>
      </c>
      <c r="AT131" s="3">
        <v>23.9542355317351</v>
      </c>
      <c r="AU131" s="3">
        <v>24.7895245613221</v>
      </c>
      <c r="AV131" s="3">
        <v>25.995555421111</v>
      </c>
      <c r="AW131" s="3">
        <v>26.3884513354575</v>
      </c>
      <c r="AX131" s="3">
        <v>27.7051780044221</v>
      </c>
      <c r="AY131" s="3">
        <v>24.2748050993239</v>
      </c>
      <c r="AZ131" s="3">
        <v>23.8442988801021</v>
      </c>
      <c r="BA131" s="3">
        <v>22.4827816327134</v>
      </c>
      <c r="BB131" s="3">
        <v>22.4990157849552</v>
      </c>
      <c r="BC131" s="3">
        <v>23.4830580175652</v>
      </c>
      <c r="BD131" s="3">
        <v>24.6137984693767</v>
      </c>
      <c r="BE131" s="3">
        <v>27.381393118161</v>
      </c>
      <c r="BF131" s="3">
        <v>28.9511158071874</v>
      </c>
      <c r="BG131" s="3">
        <v>27.178708773708</v>
      </c>
      <c r="BH131" s="3">
        <v>26.9173551100705</v>
      </c>
      <c r="BI131" s="3">
        <v>25.8380051081628</v>
      </c>
      <c r="BJ131" s="3">
        <v>25.3593219001855</v>
      </c>
      <c r="BK131" s="3">
        <v>28.5585128275759</v>
      </c>
      <c r="BL131" s="3">
        <v>28.8206521432209</v>
      </c>
      <c r="BM131" s="3">
        <v>28.9167960402598</v>
      </c>
      <c r="BN131" s="3">
        <v>25.6079304617249</v>
      </c>
      <c r="BO131" s="3">
        <v>26.867647212308</v>
      </c>
      <c r="BP131" s="3">
        <v>28.1535694792308</v>
      </c>
      <c r="BQ131" s="3">
        <v>23.8344052802416</v>
      </c>
      <c r="BR131" s="3">
        <v>24.325723443801</v>
      </c>
      <c r="BS131" s="3">
        <v>24.8321826076354</v>
      </c>
      <c r="BT131" s="3">
        <v>25.2521261399344</v>
      </c>
      <c r="BU131" s="3">
        <v>24.6222396581054</v>
      </c>
      <c r="BV131" s="3">
        <v>25.3173447531663</v>
      </c>
      <c r="BW131" s="3">
        <v>23.5337077233376</v>
      </c>
      <c r="BX131" s="3">
        <v>18.9127079131965</v>
      </c>
      <c r="BY131" s="3">
        <v>17.6962275583312</v>
      </c>
      <c r="BZ131" s="3">
        <v>18.4315564796418</v>
      </c>
      <c r="CA131" s="3">
        <v>22.9641093633566</v>
      </c>
      <c r="CB131" s="3">
        <v>24.8973956299325</v>
      </c>
      <c r="CC131" s="3">
        <v>28.2725472470379</v>
      </c>
      <c r="CD131" s="3">
        <v>28.3671894613768</v>
      </c>
      <c r="CE131" s="3">
        <v>30.1070330994885</v>
      </c>
      <c r="CF131" s="3">
        <v>31.6651472281716</v>
      </c>
      <c r="CG131" s="3">
        <v>32.6534654238833</v>
      </c>
      <c r="CH131" s="3">
        <v>32.9937480849073</v>
      </c>
      <c r="CI131" s="3">
        <v>33.2029509417878</v>
      </c>
      <c r="CJ131" s="3">
        <v>36.0549750480788</v>
      </c>
      <c r="CK131" s="3">
        <v>40.3920378267099</v>
      </c>
      <c r="CL131" s="3">
        <v>39.5717844710813</v>
      </c>
      <c r="CM131" s="3">
        <v>37.3781281146954</v>
      </c>
      <c r="CN131" s="3">
        <v>36.5563587343033</v>
      </c>
      <c r="CO131" s="3">
        <v>36.589056949497</v>
      </c>
      <c r="CP131" s="3">
        <v>34.7642758449602</v>
      </c>
      <c r="CQ131" s="3">
        <v>33.5428957590782</v>
      </c>
      <c r="CR131" s="3">
        <v>34.5337029291067</v>
      </c>
      <c r="CS131" s="3">
        <v>33.8434258528592</v>
      </c>
      <c r="CT131" s="3">
        <v>34.3840020694317</v>
      </c>
      <c r="CU131" s="3">
        <v>38.0663159075725</v>
      </c>
      <c r="CV131" s="3">
        <v>34.7083360362318</v>
      </c>
      <c r="CW131" s="3">
        <v>31.9572185732341</v>
      </c>
      <c r="CX131" s="3">
        <v>32.2418329010966</v>
      </c>
      <c r="CY131" s="3">
        <v>30.840413204046</v>
      </c>
      <c r="CZ131" s="3">
        <v>30.8438627752127</v>
      </c>
      <c r="DA131" s="3">
        <v>33.221749202552</v>
      </c>
      <c r="DB131" s="3">
        <v>29.6912547750571</v>
      </c>
      <c r="DC131" s="3">
        <v>28.9489236524493</v>
      </c>
      <c r="DD131" s="3">
        <v>31.1687365829963</v>
      </c>
      <c r="DE131" s="3">
        <v>30.6854783357004</v>
      </c>
      <c r="DF131" s="3">
        <v>33.3398243322779</v>
      </c>
      <c r="DG131" s="3">
        <v>32.8867096987715</v>
      </c>
      <c r="DH131" s="3">
        <v>31.9736296048886</v>
      </c>
      <c r="DI131" s="3">
        <v>32.244813311192</v>
      </c>
      <c r="DJ131" s="3">
        <v>29.7188936302811</v>
      </c>
      <c r="DK131" s="3">
        <v>31.7883993722983</v>
      </c>
      <c r="DL131" s="3">
        <v>32.693173238539</v>
      </c>
      <c r="DM131" s="3">
        <v>31.1116202093701</v>
      </c>
      <c r="DN131" s="3">
        <v>30.1357118653332</v>
      </c>
      <c r="DO131" s="3">
        <v>27.1136039739539</v>
      </c>
      <c r="DP131" s="3">
        <v>26.9735751585356</v>
      </c>
      <c r="DQ131" s="3">
        <v>28.8873473725237</v>
      </c>
      <c r="DR131" s="3">
        <v>29.8606122035302</v>
      </c>
      <c r="DS131" s="3">
        <v>31.2016134090424</v>
      </c>
      <c r="DT131" s="3">
        <v>32.0407232767647</v>
      </c>
      <c r="DU131" s="3">
        <v>31.2621539696052</v>
      </c>
      <c r="DV131" s="3">
        <v>34.318933533268</v>
      </c>
      <c r="DW131" s="3">
        <v>37.7920064636068</v>
      </c>
      <c r="DX131" s="3">
        <v>42.4519745202793</v>
      </c>
      <c r="DY131" s="3">
        <v>39.7788937639655</v>
      </c>
      <c r="DZ131" s="3">
        <v>42.7587645774642</v>
      </c>
      <c r="EA131" s="3">
        <v>46.0324591549179</v>
      </c>
      <c r="EB131" s="3">
        <v>47.6842764182299</v>
      </c>
      <c r="EC131" s="3">
        <v>48.1528572809129</v>
      </c>
      <c r="ED131" s="3">
        <v>49.5655552546183</v>
      </c>
    </row>
    <row r="132">
      <c r="A132" s="3" t="s">
        <v>131</v>
      </c>
      <c r="B132" s="3">
        <v>29.2878146031909</v>
      </c>
      <c r="C132" s="3">
        <v>27.0794439420571</v>
      </c>
      <c r="D132" s="3">
        <v>26.8567783711904</v>
      </c>
      <c r="E132" s="3">
        <v>25.8451285475852</v>
      </c>
      <c r="F132" s="3">
        <v>26.136509543472</v>
      </c>
      <c r="G132" s="3">
        <v>27.6914724816906</v>
      </c>
      <c r="H132" s="3">
        <v>28.2394917817237</v>
      </c>
      <c r="I132" s="3">
        <v>26.1265645090156</v>
      </c>
      <c r="J132" s="3">
        <v>25.9360866012017</v>
      </c>
      <c r="K132" s="3">
        <v>24.0691657600496</v>
      </c>
      <c r="L132" s="3">
        <v>24.5502304795283</v>
      </c>
      <c r="M132" s="3">
        <v>25.595675034444</v>
      </c>
      <c r="N132" s="3">
        <v>26.7945801809029</v>
      </c>
      <c r="O132" s="3">
        <v>28.6837416320274</v>
      </c>
      <c r="P132" s="3">
        <v>29.7422253255969</v>
      </c>
      <c r="Q132" s="3">
        <v>28.6017840166657</v>
      </c>
      <c r="R132" s="3">
        <v>27.7308485081507</v>
      </c>
      <c r="S132" s="3">
        <v>28.0930734121512</v>
      </c>
      <c r="T132" s="3">
        <v>25.1355883826206</v>
      </c>
      <c r="U132" s="3">
        <v>24.2453240458123</v>
      </c>
      <c r="V132" s="3">
        <v>23.9251838769722</v>
      </c>
      <c r="W132" s="3">
        <v>27.0245653492788</v>
      </c>
      <c r="X132" s="3">
        <v>28.7050385758027</v>
      </c>
      <c r="Y132" s="3">
        <v>28.2493366920314</v>
      </c>
      <c r="Z132" s="3">
        <v>24.597793720693</v>
      </c>
      <c r="AA132" s="3">
        <v>23.435778582293</v>
      </c>
      <c r="AB132" s="3">
        <v>25.5594069532041</v>
      </c>
      <c r="AC132" s="3">
        <v>25.5286299815173</v>
      </c>
      <c r="AD132" s="3">
        <v>25.4941397942598</v>
      </c>
      <c r="AE132" s="3">
        <v>24.2796391505352</v>
      </c>
      <c r="AF132" s="3">
        <v>25.4983921024035</v>
      </c>
      <c r="AG132" s="3">
        <v>26.1620876901252</v>
      </c>
      <c r="AH132" s="3">
        <v>26.6212091453428</v>
      </c>
      <c r="AI132" s="3">
        <v>26.9110640861048</v>
      </c>
      <c r="AJ132" s="3">
        <v>27.6784660446592</v>
      </c>
      <c r="AK132" s="3">
        <v>30.6801882418078</v>
      </c>
      <c r="AL132" s="3">
        <v>31.5197724532796</v>
      </c>
      <c r="AM132" s="3">
        <v>31.1275889913638</v>
      </c>
      <c r="AN132" s="3">
        <v>31.1866088466246</v>
      </c>
      <c r="AO132" s="3">
        <v>29.3506198559925</v>
      </c>
      <c r="AP132" s="3">
        <v>28.8110633525161</v>
      </c>
      <c r="AQ132" s="3">
        <v>29.9110618178482</v>
      </c>
      <c r="AR132" s="3">
        <v>31.1077806731362</v>
      </c>
      <c r="AS132" s="3">
        <v>30.7506977007883</v>
      </c>
      <c r="AT132" s="3">
        <v>33.9461412672103</v>
      </c>
      <c r="AU132" s="3">
        <v>39.333344678831</v>
      </c>
      <c r="AV132" s="3">
        <v>38.1546393999459</v>
      </c>
      <c r="AW132" s="3">
        <v>37.2155678614675</v>
      </c>
      <c r="AX132" s="3">
        <v>38.6442329311222</v>
      </c>
      <c r="AY132" s="3">
        <v>36.6073544512862</v>
      </c>
      <c r="AZ132" s="3">
        <v>33.3068342179106</v>
      </c>
      <c r="BA132" s="3">
        <v>34.1499445001515</v>
      </c>
      <c r="BB132" s="3">
        <v>33.6003893166244</v>
      </c>
      <c r="BC132" s="3">
        <v>38.5671263552034</v>
      </c>
      <c r="BD132" s="3">
        <v>35.2828743608954</v>
      </c>
      <c r="BE132" s="3">
        <v>33.2849540549433</v>
      </c>
      <c r="BF132" s="3">
        <v>31.6113449911539</v>
      </c>
      <c r="BG132" s="3">
        <v>30.0340289796943</v>
      </c>
      <c r="BH132" s="3">
        <v>33.064917058165</v>
      </c>
      <c r="BI132" s="3">
        <v>32.1723656160887</v>
      </c>
      <c r="BJ132" s="3">
        <v>33.9407029397711</v>
      </c>
      <c r="BK132" s="3">
        <v>36.3617965464016</v>
      </c>
      <c r="BL132" s="3">
        <v>35.3799626251155</v>
      </c>
      <c r="BM132" s="3">
        <v>36.6052136421951</v>
      </c>
      <c r="BN132" s="3">
        <v>34.3390977828678</v>
      </c>
      <c r="BO132" s="3">
        <v>34.2574126477768</v>
      </c>
      <c r="BP132" s="3">
        <v>37.1360820563931</v>
      </c>
      <c r="BQ132" s="3">
        <v>35.7879017941683</v>
      </c>
      <c r="BR132" s="3">
        <v>36.2492644698968</v>
      </c>
      <c r="BS132" s="3">
        <v>34.2382657417525</v>
      </c>
      <c r="BT132" s="3">
        <v>35.3381979157772</v>
      </c>
      <c r="BU132" s="3">
        <v>34.7664075474658</v>
      </c>
      <c r="BV132" s="3">
        <v>33.6124622935103</v>
      </c>
      <c r="BW132" s="3">
        <v>32.6383565738139</v>
      </c>
      <c r="BX132" s="3">
        <v>22.991709901376</v>
      </c>
      <c r="BY132" s="3">
        <v>21.0933236383347</v>
      </c>
      <c r="BZ132" s="3">
        <v>23.3055929390329</v>
      </c>
      <c r="CA132" s="3">
        <v>26.7192478991126</v>
      </c>
      <c r="CB132" s="3">
        <v>25.0195101089734</v>
      </c>
      <c r="CC132" s="3">
        <v>27.6357820369881</v>
      </c>
      <c r="CD132" s="3">
        <v>29.6499539624037</v>
      </c>
      <c r="CE132" s="3">
        <v>32.37765557268</v>
      </c>
      <c r="CF132" s="3">
        <v>39.861750774778</v>
      </c>
      <c r="CG132" s="3">
        <v>41.526373462743</v>
      </c>
      <c r="CH132" s="3">
        <v>47.8394645841175</v>
      </c>
      <c r="CI132" s="3">
        <v>51.8465013893318</v>
      </c>
      <c r="CJ132" s="3">
        <v>54.847809201252</v>
      </c>
      <c r="CK132" s="3">
        <v>57.1123571710314</v>
      </c>
      <c r="CL132" s="3">
        <v>55.374119212145</v>
      </c>
      <c r="CM132" s="3">
        <v>59.3984334197353</v>
      </c>
      <c r="CN132" s="3">
        <v>55.4721005283791</v>
      </c>
      <c r="CO132" s="3">
        <v>50.789633271478</v>
      </c>
      <c r="CP132" s="3">
        <v>49.3309429345697</v>
      </c>
      <c r="CQ132" s="3">
        <v>55.1135050623645</v>
      </c>
      <c r="CR132" s="3">
        <v>58.7723419927831</v>
      </c>
      <c r="CS132" s="3">
        <v>56.8661076611084</v>
      </c>
      <c r="CT132" s="3">
        <v>56.5095442834696</v>
      </c>
      <c r="CU132" s="3">
        <v>48.2966039522051</v>
      </c>
      <c r="CV132" s="3">
        <v>42.3978285026271</v>
      </c>
      <c r="CW132" s="3">
        <v>39.3207246615808</v>
      </c>
      <c r="CX132" s="3">
        <v>36.7199776873825</v>
      </c>
      <c r="CY132" s="3">
        <v>33.9981301609192</v>
      </c>
      <c r="CZ132" s="3">
        <v>32.3188120637521</v>
      </c>
      <c r="DA132" s="3">
        <v>37.2852372679911</v>
      </c>
      <c r="DB132" s="3">
        <v>37.3746882483086</v>
      </c>
      <c r="DC132" s="3">
        <v>33.8314899758388</v>
      </c>
      <c r="DD132" s="3">
        <v>38.6106557506978</v>
      </c>
      <c r="DE132" s="3">
        <v>35.9344160075492</v>
      </c>
      <c r="DF132" s="3">
        <v>35.5433097257268</v>
      </c>
      <c r="DG132" s="3">
        <v>40.2166486244936</v>
      </c>
      <c r="DH132" s="3">
        <v>35.6755175293557</v>
      </c>
      <c r="DI132" s="3">
        <v>33.821315849477</v>
      </c>
      <c r="DJ132" s="3">
        <v>32.2229791553917</v>
      </c>
      <c r="DK132" s="3">
        <v>35.94572526311</v>
      </c>
      <c r="DL132" s="3">
        <v>38.575429730895</v>
      </c>
      <c r="DM132" s="3">
        <v>33.9711623136611</v>
      </c>
      <c r="DN132" s="3">
        <v>32.6719542150513</v>
      </c>
      <c r="DO132" s="3">
        <v>29.5077622225459</v>
      </c>
      <c r="DP132" s="3">
        <v>28.1040193531414</v>
      </c>
      <c r="DQ132" s="3">
        <v>34.2874554777217</v>
      </c>
      <c r="DR132" s="3">
        <v>35.4063639912412</v>
      </c>
      <c r="DS132" s="3">
        <v>38.6637820652518</v>
      </c>
      <c r="DT132" s="3">
        <v>41.0740046778558</v>
      </c>
      <c r="DU132" s="3">
        <v>43.8935065829022</v>
      </c>
      <c r="DV132" s="3">
        <v>44.3778732258126</v>
      </c>
      <c r="DW132" s="3">
        <v>46.5305943887746</v>
      </c>
      <c r="DX132" s="3">
        <v>46.7781702166632</v>
      </c>
      <c r="DY132" s="3">
        <v>44.7785907210857</v>
      </c>
      <c r="DZ132" s="3">
        <v>46.9468309549142</v>
      </c>
      <c r="EA132" s="3">
        <v>48.8215412793003</v>
      </c>
      <c r="EB132" s="3">
        <v>55.5857821519738</v>
      </c>
      <c r="EC132" s="3">
        <v>52.8337176807872</v>
      </c>
      <c r="ED132" s="3">
        <v>51.9816664589776</v>
      </c>
    </row>
    <row r="133">
      <c r="A133" s="3" t="s">
        <v>132</v>
      </c>
      <c r="B133" s="3">
        <v>28.374819148688</v>
      </c>
      <c r="C133" s="3">
        <v>29.666769171878</v>
      </c>
      <c r="D133" s="3">
        <v>29.5757183740466</v>
      </c>
      <c r="E133" s="3">
        <v>27.2994284207052</v>
      </c>
      <c r="F133" s="3">
        <v>27.0270482412964</v>
      </c>
      <c r="G133" s="3">
        <v>28.2458686930145</v>
      </c>
      <c r="H133" s="3">
        <v>29.5314009974546</v>
      </c>
      <c r="I133" s="3">
        <v>29.0749578997718</v>
      </c>
      <c r="J133" s="3">
        <v>29.4844853325817</v>
      </c>
      <c r="K133" s="3">
        <v>27.8066119660517</v>
      </c>
      <c r="L133" s="3">
        <v>27.5616790802362</v>
      </c>
      <c r="M133" s="3">
        <v>26.3831656442202</v>
      </c>
      <c r="N133" s="3">
        <v>25.7167622843034</v>
      </c>
      <c r="O133" s="3">
        <v>26.9065278891685</v>
      </c>
      <c r="P133" s="3">
        <v>28.2057746327509</v>
      </c>
      <c r="Q133" s="3">
        <v>27.3852024187013</v>
      </c>
      <c r="R133" s="3">
        <v>27.2940316625201</v>
      </c>
      <c r="S133" s="3">
        <v>27.450512436336</v>
      </c>
      <c r="T133" s="3">
        <v>30.7201710632817</v>
      </c>
      <c r="U133" s="3">
        <v>33.3272099662339</v>
      </c>
      <c r="V133" s="3">
        <v>32.299863489536</v>
      </c>
      <c r="W133" s="3">
        <v>34.4270961569865</v>
      </c>
      <c r="X133" s="3">
        <v>37.8178076301864</v>
      </c>
      <c r="Y133" s="3">
        <v>38.4208348855941</v>
      </c>
      <c r="Z133" s="3">
        <v>36.727675441935</v>
      </c>
      <c r="AA133" s="3">
        <v>36.1890118684241</v>
      </c>
      <c r="AB133" s="3">
        <v>37.1571657834822</v>
      </c>
      <c r="AC133" s="3">
        <v>37.7337230419759</v>
      </c>
      <c r="AD133" s="3">
        <v>36.1570823274188</v>
      </c>
      <c r="AE133" s="3">
        <v>35.8875410572582</v>
      </c>
      <c r="AF133" s="3">
        <v>36.8797574527342</v>
      </c>
      <c r="AG133" s="3">
        <v>39.8430440106536</v>
      </c>
      <c r="AH133" s="3">
        <v>39.9038813335134</v>
      </c>
      <c r="AI133" s="3">
        <v>40.5853864815159</v>
      </c>
      <c r="AJ133" s="3">
        <v>39.1567203014341</v>
      </c>
      <c r="AK133" s="3">
        <v>39.8884725249155</v>
      </c>
      <c r="AL133" s="3">
        <v>41.3526813967246</v>
      </c>
      <c r="AM133" s="3">
        <v>41.6715822741014</v>
      </c>
      <c r="AN133" s="3">
        <v>42.5370055215399</v>
      </c>
      <c r="AO133" s="3">
        <v>42.880922150517</v>
      </c>
      <c r="AP133" s="3">
        <v>47.8577735319561</v>
      </c>
      <c r="AQ133" s="3">
        <v>48.553059906001</v>
      </c>
      <c r="AR133" s="3">
        <v>47.9771417253209</v>
      </c>
      <c r="AS133" s="3">
        <v>46.7317131708344</v>
      </c>
      <c r="AT133" s="3">
        <v>47.1088890577985</v>
      </c>
      <c r="AU133" s="3">
        <v>49.7636145272716</v>
      </c>
      <c r="AV133" s="3">
        <v>52.1427880486474</v>
      </c>
      <c r="AW133" s="3">
        <v>52.5135969799224</v>
      </c>
      <c r="AX133" s="3">
        <v>56.6812636763664</v>
      </c>
      <c r="AY133" s="3">
        <v>54.4467188835316</v>
      </c>
      <c r="AZ133" s="3">
        <v>54.5899042593766</v>
      </c>
      <c r="BA133" s="3">
        <v>51.8777726767861</v>
      </c>
      <c r="BB133" s="3">
        <v>53.4412825169227</v>
      </c>
      <c r="BC133" s="3">
        <v>57.2349233451922</v>
      </c>
      <c r="BD133" s="3">
        <v>59.752749625093</v>
      </c>
      <c r="BE133" s="3">
        <v>61.837269679131</v>
      </c>
      <c r="BF133" s="3">
        <v>59.061344862502</v>
      </c>
      <c r="BG133" s="3">
        <v>55.9768071620952</v>
      </c>
      <c r="BH133" s="3">
        <v>53.0913134544971</v>
      </c>
      <c r="BI133" s="3">
        <v>52.3246872407949</v>
      </c>
      <c r="BJ133" s="3">
        <v>53.7803159415802</v>
      </c>
      <c r="BK133" s="3">
        <v>55.8360239501294</v>
      </c>
      <c r="BL133" s="3">
        <v>58.952815613112</v>
      </c>
      <c r="BM133" s="3">
        <v>61.2643877315432</v>
      </c>
      <c r="BN133" s="3">
        <v>57.5737105735842</v>
      </c>
      <c r="BO133" s="3">
        <v>54.035628830647</v>
      </c>
      <c r="BP133" s="3">
        <v>57.3759512844435</v>
      </c>
      <c r="BQ133" s="3">
        <v>58.9331244076337</v>
      </c>
      <c r="BR133" s="3">
        <v>60.780353872128</v>
      </c>
      <c r="BS133" s="3">
        <v>61.3714801375569</v>
      </c>
      <c r="BT133" s="3">
        <v>64.8687718389359</v>
      </c>
      <c r="BU133" s="3">
        <v>66.8144568398802</v>
      </c>
      <c r="BV133" s="3">
        <v>71.4755740350961</v>
      </c>
      <c r="BW133" s="3">
        <v>72.8567304108616</v>
      </c>
      <c r="BX133" s="3">
        <v>58.9564037334549</v>
      </c>
      <c r="BY133" s="3">
        <v>61.3314421520196</v>
      </c>
      <c r="BZ133" s="3">
        <v>68.7193241565479</v>
      </c>
      <c r="CA133" s="3">
        <v>71.3249410026709</v>
      </c>
      <c r="CB133" s="3">
        <v>75.362906116207</v>
      </c>
      <c r="CC133" s="3">
        <v>76.8449312374124</v>
      </c>
      <c r="CD133" s="3">
        <v>75.4849314392269</v>
      </c>
      <c r="CE133" s="3">
        <v>76.7950223613884</v>
      </c>
      <c r="CF133" s="3">
        <v>86.7769391760833</v>
      </c>
      <c r="CG133" s="3">
        <v>88.0728179936712</v>
      </c>
      <c r="CH133" s="3">
        <v>89.5618028196704</v>
      </c>
      <c r="CI133" s="3">
        <v>102.336837050279</v>
      </c>
      <c r="CJ133" s="3">
        <v>102.058541085719</v>
      </c>
      <c r="CK133" s="3">
        <v>113.141614677197</v>
      </c>
      <c r="CL133" s="3">
        <v>115.020752752518</v>
      </c>
      <c r="CM133" s="3">
        <v>120.563435618415</v>
      </c>
      <c r="CN133" s="3">
        <v>127.990488468783</v>
      </c>
      <c r="CO133" s="3">
        <v>137.695074028537</v>
      </c>
      <c r="CP133" s="3">
        <v>140.874295473015</v>
      </c>
      <c r="CQ133" s="3">
        <v>139.362714854654</v>
      </c>
      <c r="CR133" s="3">
        <v>146.468633223724</v>
      </c>
      <c r="CS133" s="3">
        <v>144.614682607314</v>
      </c>
      <c r="CT133" s="3">
        <v>135.623651496626</v>
      </c>
      <c r="CU133" s="3">
        <v>136.565687679348</v>
      </c>
      <c r="CV133" s="3">
        <v>134.54176440972</v>
      </c>
      <c r="CW133" s="3">
        <v>128.166561633675</v>
      </c>
      <c r="CX133" s="3">
        <v>112.583933117198</v>
      </c>
      <c r="CY133" s="3">
        <v>111.954097847181</v>
      </c>
      <c r="CZ133" s="3">
        <v>111.930867804364</v>
      </c>
      <c r="DA133" s="3">
        <v>115.921731157213</v>
      </c>
      <c r="DB133" s="3">
        <v>103.068037049199</v>
      </c>
      <c r="DC133" s="3">
        <v>98.3593923583245</v>
      </c>
      <c r="DD133" s="3">
        <v>93.5874057367007</v>
      </c>
      <c r="DE133" s="3">
        <v>92.1566392520696</v>
      </c>
      <c r="DF133" s="3">
        <v>92.4314298058566</v>
      </c>
      <c r="DG133" s="3">
        <v>96.010375778795</v>
      </c>
      <c r="DH133" s="3">
        <v>97.3949793495559</v>
      </c>
      <c r="DI133" s="3">
        <v>105.17006677464</v>
      </c>
      <c r="DJ133" s="3">
        <v>115.471859826311</v>
      </c>
      <c r="DK133" s="3">
        <v>121.995850960754</v>
      </c>
      <c r="DL133" s="3">
        <v>122.656360890612</v>
      </c>
      <c r="DM133" s="3">
        <v>130.022786656728</v>
      </c>
      <c r="DN133" s="3">
        <v>133.828858400684</v>
      </c>
      <c r="DO133" s="3">
        <v>133.626731545184</v>
      </c>
      <c r="DP133" s="3">
        <v>132.770361605824</v>
      </c>
      <c r="DQ133" s="3">
        <v>134.9537815572</v>
      </c>
      <c r="DR133" s="3">
        <v>143.16980844886</v>
      </c>
      <c r="DS133" s="3">
        <v>142.319084004907</v>
      </c>
      <c r="DT133" s="3">
        <v>141.896611633552</v>
      </c>
      <c r="DU133" s="3">
        <v>156.449222719171</v>
      </c>
      <c r="DV133" s="3">
        <v>171.05649822879</v>
      </c>
      <c r="DW133" s="3">
        <v>177.074890353499</v>
      </c>
      <c r="DX133" s="3">
        <v>180.403357130072</v>
      </c>
      <c r="DY133" s="3">
        <v>163.177343654828</v>
      </c>
      <c r="DZ133" s="3">
        <v>158.273063599224</v>
      </c>
      <c r="EA133" s="3">
        <v>165.446039695417</v>
      </c>
      <c r="EB133" s="3">
        <v>173.280157787369</v>
      </c>
      <c r="EC133" s="3">
        <v>186.391837124215</v>
      </c>
      <c r="ED133" s="3">
        <v>194.499027676053</v>
      </c>
    </row>
    <row r="134">
      <c r="A134" s="3" t="s">
        <v>133</v>
      </c>
      <c r="B134" s="3">
        <v>60.8934741156281</v>
      </c>
      <c r="C134" s="3">
        <v>61.6565582952708</v>
      </c>
      <c r="D134" s="3">
        <v>63.440414796839</v>
      </c>
      <c r="E134" s="3">
        <v>63.8155727270289</v>
      </c>
      <c r="F134" s="3">
        <v>62.969519718105</v>
      </c>
      <c r="G134" s="3">
        <v>64.0885420298573</v>
      </c>
      <c r="H134" s="3">
        <v>64.4044453678888</v>
      </c>
      <c r="I134" s="3">
        <v>63.4976261320147</v>
      </c>
      <c r="J134" s="3">
        <v>65.9431077372261</v>
      </c>
      <c r="K134" s="3">
        <v>67.2027461169611</v>
      </c>
      <c r="L134" s="3">
        <v>74.821680564058</v>
      </c>
      <c r="M134" s="3">
        <v>78.5813992082386</v>
      </c>
      <c r="N134" s="3">
        <v>74.5475437520851</v>
      </c>
      <c r="O134" s="3">
        <v>72.3654945815908</v>
      </c>
      <c r="P134" s="3">
        <v>71.37008839879</v>
      </c>
      <c r="Q134" s="3">
        <v>69.9840378331391</v>
      </c>
      <c r="R134" s="3">
        <v>70.4790712960328</v>
      </c>
      <c r="S134" s="3">
        <v>69.4807832020734</v>
      </c>
      <c r="T134" s="3">
        <v>67.823087118851</v>
      </c>
      <c r="U134" s="3">
        <v>65.7439863277144</v>
      </c>
      <c r="V134" s="3">
        <v>63.8261054627149</v>
      </c>
      <c r="W134" s="3">
        <v>65.851460715959</v>
      </c>
      <c r="X134" s="3">
        <v>68.8493194526405</v>
      </c>
      <c r="Y134" s="3">
        <v>67.2511289165274</v>
      </c>
      <c r="Z134" s="3">
        <v>62.3958862023528</v>
      </c>
      <c r="AA134" s="3">
        <v>68.0772621495014</v>
      </c>
      <c r="AB134" s="3">
        <v>74.6343381225492</v>
      </c>
      <c r="AC134" s="3">
        <v>76.2014057569889</v>
      </c>
      <c r="AD134" s="3">
        <v>74.7249899706145</v>
      </c>
      <c r="AE134" s="3">
        <v>76.1073634419289</v>
      </c>
      <c r="AF134" s="3">
        <v>80.176914770177</v>
      </c>
      <c r="AG134" s="3">
        <v>80.3615867864178</v>
      </c>
      <c r="AH134" s="3">
        <v>78.4725008930899</v>
      </c>
      <c r="AI134" s="3">
        <v>75.0571625466206</v>
      </c>
      <c r="AJ134" s="3">
        <v>73.7316865150708</v>
      </c>
      <c r="AK134" s="3">
        <v>77.5631105952214</v>
      </c>
      <c r="AL134" s="3">
        <v>77.3623989469595</v>
      </c>
      <c r="AM134" s="3">
        <v>77.7726660755484</v>
      </c>
      <c r="AN134" s="3">
        <v>75.0073092933527</v>
      </c>
      <c r="AO134" s="3">
        <v>73.1371653057933</v>
      </c>
      <c r="AP134" s="3">
        <v>73.6184107961714</v>
      </c>
      <c r="AQ134" s="3">
        <v>74.4196065304589</v>
      </c>
      <c r="AR134" s="3">
        <v>68.3890562320149</v>
      </c>
      <c r="AS134" s="3">
        <v>66.9073958297062</v>
      </c>
      <c r="AT134" s="3">
        <v>71.5075561501596</v>
      </c>
      <c r="AU134" s="3">
        <v>75.6926518681379</v>
      </c>
      <c r="AV134" s="3">
        <v>70.7916755427373</v>
      </c>
      <c r="AW134" s="3">
        <v>76.7724995742093</v>
      </c>
      <c r="AX134" s="3">
        <v>83.6929273435466</v>
      </c>
      <c r="AY134" s="3">
        <v>79.7869972119921</v>
      </c>
      <c r="AZ134" s="3">
        <v>74.5744156452203</v>
      </c>
      <c r="BA134" s="3">
        <v>73.7895091916232</v>
      </c>
      <c r="BB134" s="3">
        <v>75.027196027685</v>
      </c>
      <c r="BC134" s="3">
        <v>77.6315627154269</v>
      </c>
      <c r="BD134" s="3">
        <v>78.6424630890937</v>
      </c>
      <c r="BE134" s="3">
        <v>82.1766345497893</v>
      </c>
      <c r="BF134" s="3">
        <v>84.402394035641</v>
      </c>
      <c r="BG134" s="3">
        <v>82.5197565526154</v>
      </c>
      <c r="BH134" s="3">
        <v>84.3041890636839</v>
      </c>
      <c r="BI134" s="3">
        <v>82.4387083676565</v>
      </c>
      <c r="BJ134" s="3">
        <v>81.2435052198837</v>
      </c>
      <c r="BK134" s="3">
        <v>89.4795000704788</v>
      </c>
      <c r="BL134" s="3">
        <v>91.6625019156061</v>
      </c>
      <c r="BM134" s="3">
        <v>93.3605719237072</v>
      </c>
      <c r="BN134" s="3">
        <v>83.9506482090525</v>
      </c>
      <c r="BO134" s="3">
        <v>87.6191012341754</v>
      </c>
      <c r="BP134" s="3">
        <v>86.8048660078712</v>
      </c>
      <c r="BQ134" s="3">
        <v>77.286448447488</v>
      </c>
      <c r="BR134" s="3">
        <v>83.238431025299</v>
      </c>
      <c r="BS134" s="3">
        <v>85.335843201545</v>
      </c>
      <c r="BT134" s="3">
        <v>90.6408866367508</v>
      </c>
      <c r="BU134" s="3">
        <v>91.2794140954726</v>
      </c>
      <c r="BV134" s="3">
        <v>87.1216898843001</v>
      </c>
      <c r="BW134" s="3">
        <v>82.740180823233</v>
      </c>
      <c r="BX134" s="3">
        <v>64.3199131096022</v>
      </c>
      <c r="BY134" s="3">
        <v>63.1353235107029</v>
      </c>
      <c r="BZ134" s="3">
        <v>67.3975908434326</v>
      </c>
      <c r="CA134" s="3">
        <v>77.4492500453555</v>
      </c>
      <c r="CB134" s="3">
        <v>77.6741453920476</v>
      </c>
      <c r="CC134" s="3">
        <v>82.9379673104726</v>
      </c>
      <c r="CD134" s="3">
        <v>87.4216694472454</v>
      </c>
      <c r="CE134" s="3">
        <v>87.2199213895514</v>
      </c>
      <c r="CF134" s="3">
        <v>87.2951162032403</v>
      </c>
      <c r="CG134" s="3">
        <v>88.1027556072179</v>
      </c>
      <c r="CH134" s="3">
        <v>91.5341633697403</v>
      </c>
      <c r="CI134" s="3">
        <v>91.3466202488086</v>
      </c>
      <c r="CJ134" s="3">
        <v>103.388003027151</v>
      </c>
      <c r="CK134" s="3">
        <v>108.386839485786</v>
      </c>
      <c r="CL134" s="3">
        <v>118.662479550244</v>
      </c>
      <c r="CM134" s="3">
        <v>115.999579232483</v>
      </c>
      <c r="CN134" s="3">
        <v>116.885095293873</v>
      </c>
      <c r="CO134" s="3">
        <v>113.491728121544</v>
      </c>
      <c r="CP134" s="3">
        <v>111.909688648154</v>
      </c>
      <c r="CQ134" s="3">
        <v>117.401967011518</v>
      </c>
      <c r="CR134" s="3">
        <v>123.913168706339</v>
      </c>
      <c r="CS134" s="3">
        <v>123.940277023504</v>
      </c>
      <c r="CT134" s="3">
        <v>125.486539748689</v>
      </c>
      <c r="CU134" s="3">
        <v>118.198443685099</v>
      </c>
      <c r="CV134" s="3">
        <v>116.567859244597</v>
      </c>
      <c r="CW134" s="3">
        <v>122.604351783913</v>
      </c>
      <c r="CX134" s="3">
        <v>123.494259418196</v>
      </c>
      <c r="CY134" s="3">
        <v>126.093687421775</v>
      </c>
      <c r="CZ134" s="3">
        <v>131.30386117737</v>
      </c>
      <c r="DA134" s="3">
        <v>145.957261737966</v>
      </c>
      <c r="DB134" s="3">
        <v>146.872158740322</v>
      </c>
      <c r="DC134" s="3">
        <v>152.113889150705</v>
      </c>
      <c r="DD134" s="3">
        <v>170.233741161861</v>
      </c>
      <c r="DE134" s="3">
        <v>170.015985618175</v>
      </c>
      <c r="DF134" s="3">
        <v>158.865310205381</v>
      </c>
      <c r="DG134" s="3">
        <v>164.794728941267</v>
      </c>
      <c r="DH134" s="3">
        <v>157.144501702726</v>
      </c>
      <c r="DI134" s="3">
        <v>157.860141458377</v>
      </c>
      <c r="DJ134" s="3">
        <v>158.424797599239</v>
      </c>
      <c r="DK134" s="3">
        <v>152.11263993005</v>
      </c>
      <c r="DL134" s="3">
        <v>156.211117451923</v>
      </c>
      <c r="DM134" s="3">
        <v>148.721590505747</v>
      </c>
      <c r="DN134" s="3">
        <v>142.932136811633</v>
      </c>
      <c r="DO134" s="3">
        <v>134.257756109157</v>
      </c>
      <c r="DP134" s="3">
        <v>130.569593482441</v>
      </c>
      <c r="DQ134" s="3">
        <v>133.250519947576</v>
      </c>
      <c r="DR134" s="3">
        <v>135.831015295102</v>
      </c>
      <c r="DS134" s="3">
        <v>140.195387921506</v>
      </c>
      <c r="DT134" s="3">
        <v>149.562957361479</v>
      </c>
      <c r="DU134" s="3">
        <v>150.674812827369</v>
      </c>
      <c r="DV134" s="3">
        <v>148.499775153898</v>
      </c>
      <c r="DW134" s="3">
        <v>138.884562499617</v>
      </c>
      <c r="DX134" s="3">
        <v>135.884031626289</v>
      </c>
      <c r="DY134" s="3">
        <v>138.281454514667</v>
      </c>
      <c r="DZ134" s="3">
        <v>137.201263685574</v>
      </c>
      <c r="EA134" s="3">
        <v>129.489692821309</v>
      </c>
      <c r="EB134" s="3">
        <v>121.639273090613</v>
      </c>
      <c r="EC134" s="3">
        <v>120.377676534594</v>
      </c>
      <c r="ED134" s="3">
        <v>117.608055326674</v>
      </c>
    </row>
    <row r="135">
      <c r="A135" s="3" t="s">
        <v>134</v>
      </c>
      <c r="B135" s="3">
        <v>32.5253025759</v>
      </c>
      <c r="C135" s="3">
        <v>34.0915279688423</v>
      </c>
      <c r="D135" s="3">
        <v>38.6852332014607</v>
      </c>
      <c r="E135" s="3">
        <v>40.0270174477587</v>
      </c>
      <c r="F135" s="3">
        <v>40.4844824770324</v>
      </c>
      <c r="G135" s="3">
        <v>42.9812687211027</v>
      </c>
      <c r="H135" s="3">
        <v>41.8714362840578</v>
      </c>
      <c r="I135" s="3">
        <v>40.2100884381849</v>
      </c>
      <c r="J135" s="3">
        <v>38.1536549857102</v>
      </c>
      <c r="K135" s="3">
        <v>38.1268324115896</v>
      </c>
      <c r="L135" s="3">
        <v>41.1800772776389</v>
      </c>
      <c r="M135" s="3">
        <v>39.7426269203747</v>
      </c>
      <c r="N135" s="3">
        <v>38.2785332621533</v>
      </c>
      <c r="O135" s="3">
        <v>38.4498189900747</v>
      </c>
      <c r="P135" s="3">
        <v>36.0720972910132</v>
      </c>
      <c r="Q135" s="3">
        <v>34.5782283103154</v>
      </c>
      <c r="R135" s="3">
        <v>33.983481545722</v>
      </c>
      <c r="S135" s="3">
        <v>34.0659174185291</v>
      </c>
      <c r="T135" s="3">
        <v>32.5412669130853</v>
      </c>
      <c r="U135" s="3">
        <v>29.6687725067675</v>
      </c>
      <c r="V135" s="3">
        <v>27.4222669345329</v>
      </c>
      <c r="W135" s="3">
        <v>26.9014817122863</v>
      </c>
      <c r="X135" s="3">
        <v>28.0512007157621</v>
      </c>
      <c r="Y135" s="3">
        <v>28.1356776865603</v>
      </c>
      <c r="Z135" s="3">
        <v>26.1584611694404</v>
      </c>
      <c r="AA135" s="3">
        <v>28.6089670908119</v>
      </c>
      <c r="AB135" s="3">
        <v>30.9199652180689</v>
      </c>
      <c r="AC135" s="3">
        <v>32.4087062632694</v>
      </c>
      <c r="AD135" s="3">
        <v>31.9071619216435</v>
      </c>
      <c r="AE135" s="3">
        <v>33.1245770379006</v>
      </c>
      <c r="AF135" s="3">
        <v>36.0404528093976</v>
      </c>
      <c r="AG135" s="3">
        <v>42.3172272317071</v>
      </c>
      <c r="AH135" s="3">
        <v>38.3284324748471</v>
      </c>
      <c r="AI135" s="3">
        <v>38.737301635483</v>
      </c>
      <c r="AJ135" s="3">
        <v>40.4252182688775</v>
      </c>
      <c r="AK135" s="3">
        <v>40.4232020062995</v>
      </c>
      <c r="AL135" s="3">
        <v>39.1609930231157</v>
      </c>
      <c r="AM135" s="3">
        <v>40.8756233558981</v>
      </c>
      <c r="AN135" s="3">
        <v>41.9656136431046</v>
      </c>
      <c r="AO135" s="3">
        <v>40.7855819651306</v>
      </c>
      <c r="AP135" s="3">
        <v>42.2132965034614</v>
      </c>
      <c r="AQ135" s="3">
        <v>42.3874925035811</v>
      </c>
      <c r="AR135" s="3">
        <v>42.1245922146554</v>
      </c>
      <c r="AS135" s="3">
        <v>42.4973252538727</v>
      </c>
      <c r="AT135" s="3">
        <v>43.4645726800633</v>
      </c>
      <c r="AU135" s="3">
        <v>45.8849867143248</v>
      </c>
      <c r="AV135" s="3">
        <v>50.4430417380821</v>
      </c>
      <c r="AW135" s="3">
        <v>50.2631933481691</v>
      </c>
      <c r="AX135" s="3">
        <v>52.0719845017466</v>
      </c>
      <c r="AY135" s="3">
        <v>52.0490613184803</v>
      </c>
      <c r="AZ135" s="3">
        <v>50.1450726225971</v>
      </c>
      <c r="BA135" s="3">
        <v>49.8461919286203</v>
      </c>
      <c r="BB135" s="3">
        <v>50.6773467247928</v>
      </c>
      <c r="BC135" s="3">
        <v>51.9330836815106</v>
      </c>
      <c r="BD135" s="3">
        <v>53.5623480955978</v>
      </c>
      <c r="BE135" s="3">
        <v>55.4336104619702</v>
      </c>
      <c r="BF135" s="3">
        <v>59.0756335261938</v>
      </c>
      <c r="BG135" s="3">
        <v>55.6247448357615</v>
      </c>
      <c r="BH135" s="3">
        <v>56.2892074634458</v>
      </c>
      <c r="BI135" s="3">
        <v>55.3680643292267</v>
      </c>
      <c r="BJ135" s="3">
        <v>57.3829239699285</v>
      </c>
      <c r="BK135" s="3">
        <v>64.8765066795099</v>
      </c>
      <c r="BL135" s="3">
        <v>73.1245246584878</v>
      </c>
      <c r="BM135" s="3">
        <v>76.2492243352087</v>
      </c>
      <c r="BN135" s="3">
        <v>68.0655286871915</v>
      </c>
      <c r="BO135" s="3">
        <v>69.9838771453534</v>
      </c>
      <c r="BP135" s="3">
        <v>70.0372756539573</v>
      </c>
      <c r="BQ135" s="3">
        <v>68.7486344458626</v>
      </c>
      <c r="BR135" s="3">
        <v>74.3243279297483</v>
      </c>
      <c r="BS135" s="3">
        <v>76.6118417752631</v>
      </c>
      <c r="BT135" s="3">
        <v>84.9531868359048</v>
      </c>
      <c r="BU135" s="3">
        <v>86.4229273099095</v>
      </c>
      <c r="BV135" s="3">
        <v>87.6151914975785</v>
      </c>
      <c r="BW135" s="3">
        <v>85.9428406440246</v>
      </c>
      <c r="BX135" s="3">
        <v>69.1650983167987</v>
      </c>
      <c r="BY135" s="3">
        <v>70.1553067528606</v>
      </c>
      <c r="BZ135" s="3">
        <v>73.527380292824</v>
      </c>
      <c r="CA135" s="3">
        <v>85.7387710409513</v>
      </c>
      <c r="CB135" s="3">
        <v>89.1113467057147</v>
      </c>
      <c r="CC135" s="3">
        <v>92.8182572504326</v>
      </c>
      <c r="CD135" s="3">
        <v>89.0755099614158</v>
      </c>
      <c r="CE135" s="3">
        <v>89.1796507403016</v>
      </c>
      <c r="CF135" s="3">
        <v>103.995071286477</v>
      </c>
      <c r="CG135" s="3">
        <v>108.752304616185</v>
      </c>
      <c r="CH135" s="3">
        <v>110.267980287957</v>
      </c>
      <c r="CI135" s="3">
        <v>114.168397955807</v>
      </c>
      <c r="CJ135" s="3">
        <v>115.848190988513</v>
      </c>
      <c r="CK135" s="3">
        <v>126.524586710107</v>
      </c>
      <c r="CL135" s="3">
        <v>128.356621821428</v>
      </c>
      <c r="CM135" s="3">
        <v>131.275243278079</v>
      </c>
      <c r="CN135" s="3">
        <v>138.305642861936</v>
      </c>
      <c r="CO135" s="3">
        <v>154.481133455706</v>
      </c>
      <c r="CP135" s="3">
        <v>156.298856820463</v>
      </c>
      <c r="CQ135" s="3">
        <v>144.758876493469</v>
      </c>
      <c r="CR135" s="3">
        <v>132.245128234022</v>
      </c>
      <c r="CS135" s="3">
        <v>124.974431387102</v>
      </c>
      <c r="CT135" s="3">
        <v>119.201376768555</v>
      </c>
      <c r="CU135" s="3">
        <v>111.181747962473</v>
      </c>
      <c r="CV135" s="3">
        <v>106.379227900208</v>
      </c>
      <c r="CW135" s="3">
        <v>105.711863139929</v>
      </c>
      <c r="CX135" s="3">
        <v>96.9199333280062</v>
      </c>
      <c r="CY135" s="3">
        <v>93.5741487531661</v>
      </c>
      <c r="CZ135" s="3">
        <v>95.1184803450002</v>
      </c>
      <c r="DA135" s="3">
        <v>90.6173310051894</v>
      </c>
      <c r="DB135" s="3">
        <v>81.7470073047682</v>
      </c>
      <c r="DC135" s="3">
        <v>78.1766520484552</v>
      </c>
      <c r="DD135" s="3">
        <v>84.8511784728225</v>
      </c>
      <c r="DE135" s="3">
        <v>88.789706884763</v>
      </c>
      <c r="DF135" s="3">
        <v>93.1737017622952</v>
      </c>
      <c r="DG135" s="3">
        <v>93.9412676968329</v>
      </c>
      <c r="DH135" s="3">
        <v>93.3898503956573</v>
      </c>
      <c r="DI135" s="3">
        <v>94.8396822961833</v>
      </c>
      <c r="DJ135" s="3">
        <v>99.1228143843424</v>
      </c>
      <c r="DK135" s="3">
        <v>101.314712928959</v>
      </c>
      <c r="DL135" s="3">
        <v>103.030927250136</v>
      </c>
      <c r="DM135" s="3">
        <v>101.111565552226</v>
      </c>
      <c r="DN135" s="3">
        <v>102.524467823633</v>
      </c>
      <c r="DO135" s="3">
        <v>102.116221160176</v>
      </c>
      <c r="DP135" s="3">
        <v>115.259289425785</v>
      </c>
      <c r="DQ135" s="3">
        <v>123.603602841023</v>
      </c>
      <c r="DR135" s="3">
        <v>122.051861329081</v>
      </c>
      <c r="DS135" s="3">
        <v>124.247873694563</v>
      </c>
      <c r="DT135" s="3">
        <v>142.710629056051</v>
      </c>
      <c r="DU135" s="3">
        <v>142.544715691298</v>
      </c>
      <c r="DV135" s="3">
        <v>164.628157100053</v>
      </c>
      <c r="DW135" s="3">
        <v>160.339537197705</v>
      </c>
      <c r="DX135" s="3">
        <v>167.784023633751</v>
      </c>
      <c r="DY135" s="3">
        <v>171.439577774515</v>
      </c>
      <c r="DZ135" s="3">
        <v>175.584101088872</v>
      </c>
      <c r="EA135" s="3">
        <v>168.642751981927</v>
      </c>
      <c r="EB135" s="3">
        <v>208.463547659348</v>
      </c>
      <c r="EC135" s="3">
        <v>212.527015282363</v>
      </c>
      <c r="ED135" s="3">
        <v>212.413333892822</v>
      </c>
    </row>
    <row r="136">
      <c r="A136" s="3" t="s">
        <v>135</v>
      </c>
      <c r="B136" s="3">
        <v>140.572024575027</v>
      </c>
      <c r="C136" s="3">
        <v>132.327997341434</v>
      </c>
      <c r="D136" s="3">
        <v>136.281098989506</v>
      </c>
      <c r="E136" s="3">
        <v>129.59017720033</v>
      </c>
      <c r="F136" s="3">
        <v>128.884342068992</v>
      </c>
      <c r="G136" s="3">
        <v>135.526858171721</v>
      </c>
      <c r="H136" s="3">
        <v>138.997963330327</v>
      </c>
      <c r="I136" s="3">
        <v>141.678092343542</v>
      </c>
      <c r="J136" s="3">
        <v>149.551698385244</v>
      </c>
      <c r="K136" s="3">
        <v>148.869853730297</v>
      </c>
      <c r="L136" s="3">
        <v>155.605391944431</v>
      </c>
      <c r="M136" s="3">
        <v>157.783507590287</v>
      </c>
      <c r="N136" s="3">
        <v>149.390291948337</v>
      </c>
      <c r="O136" s="3">
        <v>152.806715827558</v>
      </c>
      <c r="P136" s="3">
        <v>155.852231020336</v>
      </c>
      <c r="Q136" s="3">
        <v>161.513378244348</v>
      </c>
      <c r="R136" s="3">
        <v>166.833359858763</v>
      </c>
      <c r="S136" s="3">
        <v>174.886390526127</v>
      </c>
      <c r="T136" s="3">
        <v>172.745780547369</v>
      </c>
      <c r="U136" s="3">
        <v>162.789564447833</v>
      </c>
      <c r="V136" s="3">
        <v>151.104239078637</v>
      </c>
      <c r="W136" s="3">
        <v>151.477122786471</v>
      </c>
      <c r="X136" s="3">
        <v>159.460505853858</v>
      </c>
      <c r="Y136" s="3">
        <v>152.204294062635</v>
      </c>
      <c r="Z136" s="3">
        <v>133.965672374424</v>
      </c>
      <c r="AA136" s="3">
        <v>124.581762988722</v>
      </c>
      <c r="AB136" s="3">
        <v>128.516614097852</v>
      </c>
      <c r="AC136" s="3">
        <v>133.486849682483</v>
      </c>
      <c r="AD136" s="3">
        <v>132.59826142051</v>
      </c>
      <c r="AE136" s="3">
        <v>125.560614520479</v>
      </c>
      <c r="AF136" s="3">
        <v>131.353525938024</v>
      </c>
      <c r="AG136" s="3">
        <v>137.413328439537</v>
      </c>
      <c r="AH136" s="3">
        <v>140.284167732568</v>
      </c>
      <c r="AI136" s="3">
        <v>144.147339685304</v>
      </c>
      <c r="AJ136" s="3">
        <v>167.686063344497</v>
      </c>
      <c r="AK136" s="3">
        <v>200.445364339828</v>
      </c>
      <c r="AL136" s="3">
        <v>201.428513274874</v>
      </c>
      <c r="AM136" s="3">
        <v>206.203179496248</v>
      </c>
      <c r="AN136" s="3">
        <v>204.971528304144</v>
      </c>
      <c r="AO136" s="3">
        <v>190.211413288969</v>
      </c>
      <c r="AP136" s="3">
        <v>188.201246619243</v>
      </c>
      <c r="AQ136" s="3">
        <v>187.371468329401</v>
      </c>
      <c r="AR136" s="3">
        <v>190.953603659864</v>
      </c>
      <c r="AS136" s="3">
        <v>191.324398712271</v>
      </c>
      <c r="AT136" s="3">
        <v>193.302838429016</v>
      </c>
      <c r="AU136" s="3">
        <v>206.176216160478</v>
      </c>
      <c r="AV136" s="3">
        <v>204.81773226625</v>
      </c>
      <c r="AW136" s="3">
        <v>217.690378294025</v>
      </c>
      <c r="AX136" s="3">
        <v>221.689224945444</v>
      </c>
      <c r="AY136" s="3">
        <v>223.164888367911</v>
      </c>
      <c r="AZ136" s="3">
        <v>224.035434774685</v>
      </c>
      <c r="BA136" s="3">
        <v>214.966527153505</v>
      </c>
      <c r="BB136" s="3">
        <v>203.298603519817</v>
      </c>
      <c r="BC136" s="3">
        <v>196.885237493566</v>
      </c>
      <c r="BD136" s="3">
        <v>197.845816293197</v>
      </c>
      <c r="BE136" s="3">
        <v>202.835971781609</v>
      </c>
      <c r="BF136" s="3">
        <v>200.509870806535</v>
      </c>
      <c r="BG136" s="3">
        <v>190.657598316199</v>
      </c>
      <c r="BH136" s="3">
        <v>179.963864767215</v>
      </c>
      <c r="BI136" s="3">
        <v>149.819709507943</v>
      </c>
      <c r="BJ136" s="3">
        <v>162.337743523162</v>
      </c>
      <c r="BK136" s="3">
        <v>170.14113464214</v>
      </c>
      <c r="BL136" s="3">
        <v>169.818819516291</v>
      </c>
      <c r="BM136" s="3">
        <v>176.293651172194</v>
      </c>
      <c r="BN136" s="3">
        <v>171.741716735022</v>
      </c>
      <c r="BO136" s="3">
        <v>168.999013772433</v>
      </c>
      <c r="BP136" s="3">
        <v>186.448150044193</v>
      </c>
      <c r="BQ136" s="3">
        <v>177.260087387736</v>
      </c>
      <c r="BR136" s="3">
        <v>186.233307433713</v>
      </c>
      <c r="BS136" s="3">
        <v>181.561350666539</v>
      </c>
      <c r="BT136" s="3">
        <v>193.665710980819</v>
      </c>
      <c r="BU136" s="3">
        <v>199.531251447589</v>
      </c>
      <c r="BV136" s="3">
        <v>213.530256508069</v>
      </c>
      <c r="BW136" s="3">
        <v>205.145692978632</v>
      </c>
      <c r="BX136" s="3">
        <v>149.089551804346</v>
      </c>
      <c r="BY136" s="3">
        <v>154.523281413258</v>
      </c>
      <c r="BZ136" s="3">
        <v>162.896665396435</v>
      </c>
      <c r="CA136" s="3">
        <v>184.030668599774</v>
      </c>
      <c r="CB136" s="3">
        <v>183.956155435999</v>
      </c>
      <c r="CC136" s="3">
        <v>184.395701587397</v>
      </c>
      <c r="CD136" s="3">
        <v>179.966130943445</v>
      </c>
      <c r="CE136" s="3">
        <v>183.164452662936</v>
      </c>
      <c r="CF136" s="3">
        <v>196.127040769965</v>
      </c>
      <c r="CG136" s="3">
        <v>222.901209366305</v>
      </c>
      <c r="CH136" s="3">
        <v>260.088633615218</v>
      </c>
      <c r="CI136" s="3">
        <v>276.322074312377</v>
      </c>
      <c r="CJ136" s="3">
        <v>305.352113403594</v>
      </c>
      <c r="CK136" s="3">
        <v>305.644202262582</v>
      </c>
      <c r="CL136" s="3">
        <v>330.276184456613</v>
      </c>
      <c r="CM136" s="3">
        <v>341.038107243779</v>
      </c>
      <c r="CN136" s="3">
        <v>339.01337759394</v>
      </c>
      <c r="CO136" s="3">
        <v>366.584267861119</v>
      </c>
      <c r="CP136" s="3">
        <v>365.303806141319</v>
      </c>
      <c r="CQ136" s="3">
        <v>366.556651136912</v>
      </c>
      <c r="CR136" s="3">
        <v>368.626007952067</v>
      </c>
      <c r="CS136" s="3">
        <v>357.140974256768</v>
      </c>
      <c r="CT136" s="3">
        <v>342.70704513327</v>
      </c>
      <c r="CU136" s="3">
        <v>329.570676103996</v>
      </c>
      <c r="CV136" s="3">
        <v>310.085645897725</v>
      </c>
      <c r="CW136" s="3">
        <v>299.666091416264</v>
      </c>
      <c r="CX136" s="3">
        <v>289.442132635733</v>
      </c>
      <c r="CY136" s="3">
        <v>279.941742772165</v>
      </c>
      <c r="CZ136" s="3">
        <v>286.509376390134</v>
      </c>
      <c r="DA136" s="3">
        <v>318.834222269152</v>
      </c>
      <c r="DB136" s="3">
        <v>301.137322204361</v>
      </c>
      <c r="DC136" s="3">
        <v>295.52036279593</v>
      </c>
      <c r="DD136" s="3">
        <v>351.012156214066</v>
      </c>
      <c r="DE136" s="3">
        <v>337.199240550552</v>
      </c>
      <c r="DF136" s="3">
        <v>333.707350210378</v>
      </c>
      <c r="DG136" s="3">
        <v>347.99676898359</v>
      </c>
      <c r="DH136" s="3">
        <v>312.013587261747</v>
      </c>
      <c r="DI136" s="3">
        <v>317.343602486402</v>
      </c>
      <c r="DJ136" s="3">
        <v>311.236829346938</v>
      </c>
      <c r="DK136" s="3">
        <v>314.297089134619</v>
      </c>
      <c r="DL136" s="3">
        <v>322.908181937191</v>
      </c>
      <c r="DM136" s="3">
        <v>322.50235457216</v>
      </c>
      <c r="DN136" s="3">
        <v>319.834398167238</v>
      </c>
      <c r="DO136" s="3">
        <v>296.468556279825</v>
      </c>
      <c r="DP136" s="3">
        <v>320.599827598898</v>
      </c>
      <c r="DQ136" s="3">
        <v>357.448399146031</v>
      </c>
      <c r="DR136" s="3">
        <v>372.891807909758</v>
      </c>
      <c r="DS136" s="3">
        <v>377.296057365335</v>
      </c>
      <c r="DT136" s="3">
        <v>388.762955476282</v>
      </c>
      <c r="DU136" s="3">
        <v>404.190336863882</v>
      </c>
      <c r="DV136" s="3">
        <v>446.288064476785</v>
      </c>
      <c r="DW136" s="3">
        <v>448.349353556346</v>
      </c>
      <c r="DX136" s="3">
        <v>478.907060150726</v>
      </c>
      <c r="DY136" s="3">
        <v>489.104389952686</v>
      </c>
      <c r="DZ136" s="3">
        <v>486.395633887026</v>
      </c>
      <c r="EA136" s="3">
        <v>510.60458251477</v>
      </c>
      <c r="EB136" s="3">
        <v>580.01931870242</v>
      </c>
      <c r="EC136" s="3">
        <v>583.786430722191</v>
      </c>
      <c r="ED136" s="3">
        <v>603.963331434462</v>
      </c>
    </row>
    <row r="137">
      <c r="A137" s="3" t="s">
        <v>136</v>
      </c>
      <c r="B137" s="3">
        <v>209.986096305712</v>
      </c>
      <c r="C137" s="3">
        <v>201.341100568507</v>
      </c>
      <c r="D137" s="3">
        <v>210.36281774981</v>
      </c>
      <c r="E137" s="3">
        <v>210.311864117111</v>
      </c>
      <c r="F137" s="3">
        <v>211.398859436753</v>
      </c>
      <c r="G137" s="3">
        <v>218.108880497924</v>
      </c>
      <c r="H137" s="3">
        <v>204.753979079725</v>
      </c>
      <c r="I137" s="3">
        <v>202.306315401115</v>
      </c>
      <c r="J137" s="3">
        <v>209.942474622387</v>
      </c>
      <c r="K137" s="3">
        <v>203.11282606063</v>
      </c>
      <c r="L137" s="3">
        <v>209.004692159761</v>
      </c>
      <c r="M137" s="3">
        <v>211.387505213945</v>
      </c>
      <c r="N137" s="3">
        <v>204.814379006694</v>
      </c>
      <c r="O137" s="3">
        <v>201.387464909566</v>
      </c>
      <c r="P137" s="3">
        <v>199.205686734439</v>
      </c>
      <c r="Q137" s="3">
        <v>203.462290772985</v>
      </c>
      <c r="R137" s="3">
        <v>209.869912759842</v>
      </c>
      <c r="S137" s="3">
        <v>205.125985381532</v>
      </c>
      <c r="T137" s="3">
        <v>197.211662763358</v>
      </c>
      <c r="U137" s="3">
        <v>191.687670222261</v>
      </c>
      <c r="V137" s="3">
        <v>186.423797066676</v>
      </c>
      <c r="W137" s="3">
        <v>183.126112349833</v>
      </c>
      <c r="X137" s="3">
        <v>174.937640930633</v>
      </c>
      <c r="Y137" s="3">
        <v>171.024152367493</v>
      </c>
      <c r="Z137" s="3">
        <v>164.335237084457</v>
      </c>
      <c r="AA137" s="3">
        <v>181.937600295195</v>
      </c>
      <c r="AB137" s="3">
        <v>194.100659387547</v>
      </c>
      <c r="AC137" s="3">
        <v>201.039031001192</v>
      </c>
      <c r="AD137" s="3">
        <v>198.451086119314</v>
      </c>
      <c r="AE137" s="3">
        <v>194.347749084576</v>
      </c>
      <c r="AF137" s="3">
        <v>195.132184234439</v>
      </c>
      <c r="AG137" s="3">
        <v>198.424863003535</v>
      </c>
      <c r="AH137" s="3">
        <v>195.141629747325</v>
      </c>
      <c r="AI137" s="3">
        <v>187.280204142775</v>
      </c>
      <c r="AJ137" s="3">
        <v>192.334110630812</v>
      </c>
      <c r="AK137" s="3">
        <v>208.273789112218</v>
      </c>
      <c r="AL137" s="3">
        <v>213.164886173881</v>
      </c>
      <c r="AM137" s="3">
        <v>223.683556927571</v>
      </c>
      <c r="AN137" s="3">
        <v>215.734736305811</v>
      </c>
      <c r="AO137" s="3">
        <v>188.088624372376</v>
      </c>
      <c r="AP137" s="3">
        <v>161.911444175397</v>
      </c>
      <c r="AQ137" s="3">
        <v>156.298997304014</v>
      </c>
      <c r="AR137" s="3">
        <v>153.519479174093</v>
      </c>
      <c r="AS137" s="3">
        <v>146.743883677035</v>
      </c>
      <c r="AT137" s="3">
        <v>153.300781360292</v>
      </c>
      <c r="AU137" s="3">
        <v>171.205008540046</v>
      </c>
      <c r="AV137" s="3">
        <v>182.170795865031</v>
      </c>
      <c r="AW137" s="3">
        <v>206.228714238019</v>
      </c>
      <c r="AX137" s="3">
        <v>221.82381072875</v>
      </c>
      <c r="AY137" s="3">
        <v>239.400601348174</v>
      </c>
      <c r="AZ137" s="3">
        <v>249.987521477324</v>
      </c>
      <c r="BA137" s="3">
        <v>258.99285973173</v>
      </c>
      <c r="BB137" s="3">
        <v>271.798667268815</v>
      </c>
      <c r="BC137" s="3">
        <v>285.096272170567</v>
      </c>
      <c r="BD137" s="3">
        <v>293.280531711212</v>
      </c>
      <c r="BE137" s="3">
        <v>325.499495544532</v>
      </c>
      <c r="BF137" s="3">
        <v>324.453684367454</v>
      </c>
      <c r="BG137" s="3">
        <v>280.627838162253</v>
      </c>
      <c r="BH137" s="3">
        <v>274.365961851151</v>
      </c>
      <c r="BI137" s="3">
        <v>263.091293194899</v>
      </c>
      <c r="BJ137" s="3">
        <v>264.525563207607</v>
      </c>
      <c r="BK137" s="3">
        <v>283.526889204738</v>
      </c>
      <c r="BL137" s="3">
        <v>275.011580325206</v>
      </c>
      <c r="BM137" s="3">
        <v>279.982321649252</v>
      </c>
      <c r="BN137" s="3">
        <v>248.250827458013</v>
      </c>
      <c r="BO137" s="3">
        <v>251.976789869692</v>
      </c>
      <c r="BP137" s="3">
        <v>256.05267278201</v>
      </c>
      <c r="BQ137" s="3">
        <v>252.618245595956</v>
      </c>
      <c r="BR137" s="3">
        <v>268.732407569483</v>
      </c>
      <c r="BS137" s="3">
        <v>282.864091800801</v>
      </c>
      <c r="BT137" s="3">
        <v>299.857934412908</v>
      </c>
      <c r="BU137" s="3">
        <v>309.306391017903</v>
      </c>
      <c r="BV137" s="3">
        <v>313.23555059662</v>
      </c>
      <c r="BW137" s="3">
        <v>283.307395620598</v>
      </c>
      <c r="BX137" s="3">
        <v>239.411762847946</v>
      </c>
      <c r="BY137" s="3">
        <v>252.889015578378</v>
      </c>
      <c r="BZ137" s="3">
        <v>272.154750296348</v>
      </c>
      <c r="CA137" s="3">
        <v>293.139513864676</v>
      </c>
      <c r="CB137" s="3">
        <v>310.547328550097</v>
      </c>
      <c r="CC137" s="3">
        <v>334.546483895947</v>
      </c>
      <c r="CD137" s="3">
        <v>336.795896418001</v>
      </c>
      <c r="CE137" s="3">
        <v>352.539725407408</v>
      </c>
      <c r="CF137" s="3">
        <v>382.301994547556</v>
      </c>
      <c r="CG137" s="3">
        <v>389.65839246945</v>
      </c>
      <c r="CH137" s="3">
        <v>372.085709344768</v>
      </c>
      <c r="CI137" s="3">
        <v>358.912031021428</v>
      </c>
      <c r="CJ137" s="3">
        <v>378.501663379826</v>
      </c>
      <c r="CK137" s="3">
        <v>395.088017710058</v>
      </c>
      <c r="CL137" s="3">
        <v>442.084554064552</v>
      </c>
      <c r="CM137" s="3">
        <v>435.461399740591</v>
      </c>
      <c r="CN137" s="3">
        <v>436.411611016798</v>
      </c>
      <c r="CO137" s="3">
        <v>421.357537688832</v>
      </c>
      <c r="CP137" s="3">
        <v>398.138110030488</v>
      </c>
      <c r="CQ137" s="3">
        <v>409.300443581462</v>
      </c>
      <c r="CR137" s="3">
        <v>468.394814293447</v>
      </c>
      <c r="CS137" s="3">
        <v>488.78034296554</v>
      </c>
      <c r="CT137" s="3">
        <v>485.03390869733</v>
      </c>
      <c r="CU137" s="3">
        <v>465.137833027016</v>
      </c>
      <c r="CV137" s="3">
        <v>481.749016288786</v>
      </c>
      <c r="CW137" s="3">
        <v>496.110516576919</v>
      </c>
      <c r="CX137" s="3">
        <v>465.03344038155</v>
      </c>
      <c r="CY137" s="3">
        <v>461.483311397354</v>
      </c>
      <c r="CZ137" s="3">
        <v>460.981424721728</v>
      </c>
      <c r="DA137" s="3">
        <v>554.02216088496</v>
      </c>
      <c r="DB137" s="3">
        <v>521.343469125787</v>
      </c>
      <c r="DC137" s="3">
        <v>510.824455290913</v>
      </c>
      <c r="DD137" s="3">
        <v>583.551325713294</v>
      </c>
      <c r="DE137" s="3">
        <v>565.720406197002</v>
      </c>
      <c r="DF137" s="3">
        <v>554.033483432103</v>
      </c>
      <c r="DG137" s="3">
        <v>651.277196843587</v>
      </c>
      <c r="DH137" s="3">
        <v>668.631241914844</v>
      </c>
      <c r="DI137" s="3">
        <v>653.252243772918</v>
      </c>
      <c r="DJ137" s="3">
        <v>665.29825707962</v>
      </c>
      <c r="DK137" s="3">
        <v>714.654662301994</v>
      </c>
      <c r="DL137" s="3">
        <v>756.73753583114</v>
      </c>
      <c r="DM137" s="3">
        <v>705.301207575928</v>
      </c>
      <c r="DN137" s="3">
        <v>685.358273482048</v>
      </c>
      <c r="DO137" s="3">
        <v>702.655800517462</v>
      </c>
      <c r="DP137" s="3">
        <v>779.622924449346</v>
      </c>
      <c r="DQ137" s="3">
        <v>811.125178588741</v>
      </c>
      <c r="DR137" s="3">
        <v>845.404242830076</v>
      </c>
      <c r="DS137" s="3">
        <v>943.069795682267</v>
      </c>
      <c r="DT137" s="3">
        <v>989.818756782999</v>
      </c>
      <c r="DU137" s="3">
        <v>964.778356522993</v>
      </c>
      <c r="DV137" s="3">
        <v>939.362272703584</v>
      </c>
      <c r="DW137" s="3">
        <v>900.930532267563</v>
      </c>
      <c r="DX137" s="3">
        <v>935.544872745218</v>
      </c>
      <c r="DY137" s="3">
        <v>961.920915082258</v>
      </c>
      <c r="DZ137" s="4">
        <v>1001.09094280474</v>
      </c>
      <c r="EA137" s="4">
        <v>1075.09986561692</v>
      </c>
      <c r="EB137" s="4">
        <v>1181.49551395948</v>
      </c>
      <c r="EC137" s="4">
        <v>1131.48333740234</v>
      </c>
      <c r="ED137" s="4">
        <v>1092.09777492947</v>
      </c>
    </row>
    <row r="138">
      <c r="A138" s="3" t="s">
        <v>137</v>
      </c>
      <c r="B138" s="3">
        <v>41.0833506891233</v>
      </c>
      <c r="C138" s="3">
        <v>43.8674928286921</v>
      </c>
      <c r="D138" s="3">
        <v>47.1482763685826</v>
      </c>
      <c r="E138" s="3">
        <v>50.1673633063988</v>
      </c>
      <c r="F138" s="3">
        <v>52.557605278973</v>
      </c>
      <c r="G138" s="3">
        <v>56.1311645340394</v>
      </c>
      <c r="H138" s="3">
        <v>58.8918858863069</v>
      </c>
      <c r="I138" s="3">
        <v>56.7956144798542</v>
      </c>
      <c r="J138" s="3">
        <v>54.8803057533476</v>
      </c>
      <c r="K138" s="3">
        <v>46.3868118600489</v>
      </c>
      <c r="L138" s="3">
        <v>42.5246707096796</v>
      </c>
      <c r="M138" s="3">
        <v>32.9701510132146</v>
      </c>
      <c r="N138" s="3">
        <v>33.0190965309786</v>
      </c>
      <c r="O138" s="3">
        <v>36.0343216892526</v>
      </c>
      <c r="P138" s="3">
        <v>35.3161517271302</v>
      </c>
      <c r="Q138" s="3">
        <v>39.1059133941717</v>
      </c>
      <c r="R138" s="3">
        <v>39.1952859489035</v>
      </c>
      <c r="S138" s="3">
        <v>37.7001376333053</v>
      </c>
      <c r="T138" s="3">
        <v>34.9343319438964</v>
      </c>
      <c r="U138" s="3">
        <v>32.9465375289782</v>
      </c>
      <c r="V138" s="3">
        <v>31.4596390784096</v>
      </c>
      <c r="W138" s="3">
        <v>32.3803259254539</v>
      </c>
      <c r="X138" s="3">
        <v>32.6474524054833</v>
      </c>
      <c r="Y138" s="3">
        <v>30.6626718037408</v>
      </c>
      <c r="Z138" s="3">
        <v>26.4484183077486</v>
      </c>
      <c r="AA138" s="3">
        <v>26.4517087500457</v>
      </c>
      <c r="AB138" s="3">
        <v>29.9353962053593</v>
      </c>
      <c r="AC138" s="3">
        <v>32.6603674002756</v>
      </c>
      <c r="AD138" s="3">
        <v>34.6541343815449</v>
      </c>
      <c r="AE138" s="3">
        <v>37.7516702212726</v>
      </c>
      <c r="AF138" s="3">
        <v>37.9807676231758</v>
      </c>
      <c r="AG138" s="3">
        <v>37.8877776938207</v>
      </c>
      <c r="AH138" s="3">
        <v>36.4685267829148</v>
      </c>
      <c r="AI138" s="3">
        <v>40.4106951862322</v>
      </c>
      <c r="AJ138" s="3">
        <v>41.5285742176302</v>
      </c>
      <c r="AK138" s="3">
        <v>46.7607509186879</v>
      </c>
      <c r="AL138" s="3">
        <v>48.3143867039098</v>
      </c>
      <c r="AM138" s="3">
        <v>47.5602274037362</v>
      </c>
      <c r="AN138" s="3">
        <v>44.1059237559816</v>
      </c>
      <c r="AO138" s="3">
        <v>42.0031401781673</v>
      </c>
      <c r="AP138" s="3">
        <v>39.865439178061</v>
      </c>
      <c r="AQ138" s="3">
        <v>38.084359985424</v>
      </c>
      <c r="AR138" s="3">
        <v>37.751495229715</v>
      </c>
      <c r="AS138" s="3">
        <v>34.815495172254</v>
      </c>
      <c r="AT138" s="3">
        <v>37.143417279458</v>
      </c>
      <c r="AU138" s="3">
        <v>38.3426929944597</v>
      </c>
      <c r="AV138" s="3">
        <v>37.3431882600881</v>
      </c>
      <c r="AW138" s="3">
        <v>40.0270114827214</v>
      </c>
      <c r="AX138" s="3">
        <v>46.6791438518975</v>
      </c>
      <c r="AY138" s="3">
        <v>42.6243247182551</v>
      </c>
      <c r="AZ138" s="3">
        <v>40.6927166417456</v>
      </c>
      <c r="BA138" s="3">
        <v>43.9814757354457</v>
      </c>
      <c r="BB138" s="3">
        <v>46.1221802012196</v>
      </c>
      <c r="BC138" s="3">
        <v>41.5706749520799</v>
      </c>
      <c r="BD138" s="3">
        <v>38.7586711378038</v>
      </c>
      <c r="BE138" s="3">
        <v>36.3014263520591</v>
      </c>
      <c r="BF138" s="3">
        <v>34.7405428270593</v>
      </c>
      <c r="BG138" s="3">
        <v>34.3438952763588</v>
      </c>
      <c r="BH138" s="3">
        <v>29.5741815923239</v>
      </c>
      <c r="BI138" s="3">
        <v>25.4520172815295</v>
      </c>
      <c r="BJ138" s="3">
        <v>27.0058239996888</v>
      </c>
      <c r="BK138" s="3">
        <v>28.0605433345981</v>
      </c>
      <c r="BL138" s="3">
        <v>26.031020173212</v>
      </c>
      <c r="BM138" s="3">
        <v>27.4629020755009</v>
      </c>
      <c r="BN138" s="3">
        <v>22.6814399025754</v>
      </c>
      <c r="BO138" s="3">
        <v>20.0012896415029</v>
      </c>
      <c r="BP138" s="3">
        <v>20.8983148960757</v>
      </c>
      <c r="BQ138" s="3">
        <v>17.3622442447985</v>
      </c>
      <c r="BR138" s="3">
        <v>18.1898786908224</v>
      </c>
      <c r="BS138" s="3">
        <v>17.4201708263813</v>
      </c>
      <c r="BT138" s="3">
        <v>18.978336551398</v>
      </c>
      <c r="BU138" s="3">
        <v>21.640917307713</v>
      </c>
      <c r="BV138" s="3">
        <v>21.7577337996558</v>
      </c>
      <c r="BW138" s="3">
        <v>19.4465527020592</v>
      </c>
      <c r="BX138" s="3">
        <v>8.05504124970918</v>
      </c>
      <c r="BY138" s="3">
        <v>7.64273475027726</v>
      </c>
      <c r="BZ138" s="3">
        <v>10.0745625872304</v>
      </c>
      <c r="CA138" s="3">
        <v>12.3266963683956</v>
      </c>
      <c r="CB138" s="3">
        <v>12.5570401610565</v>
      </c>
      <c r="CC138" s="3">
        <v>14.8779745869412</v>
      </c>
      <c r="CD138" s="3">
        <v>13.3420708821379</v>
      </c>
      <c r="CE138" s="3">
        <v>11.5447494790951</v>
      </c>
      <c r="CF138" s="3">
        <v>14.0492970919875</v>
      </c>
      <c r="CG138" s="3">
        <v>17.9991086028548</v>
      </c>
      <c r="CH138" s="3">
        <v>18.7035114806197</v>
      </c>
      <c r="CI138" s="3">
        <v>18.8545682902062</v>
      </c>
      <c r="CJ138" s="3">
        <v>21.249025595447</v>
      </c>
      <c r="CK138" s="3">
        <v>19.350675832835</v>
      </c>
      <c r="CL138" s="3">
        <v>21.0616482444237</v>
      </c>
      <c r="CM138" s="3">
        <v>22.3986144976913</v>
      </c>
      <c r="CN138" s="3">
        <v>20.182001658095</v>
      </c>
      <c r="CO138" s="3">
        <v>18.653977270118</v>
      </c>
      <c r="CP138" s="3">
        <v>19.3758799088082</v>
      </c>
      <c r="CQ138" s="3">
        <v>23.477580893996</v>
      </c>
      <c r="CR138" s="3">
        <v>22.3427037159867</v>
      </c>
      <c r="CS138" s="3">
        <v>21.49721316287</v>
      </c>
      <c r="CT138" s="3">
        <v>26.3883249156887</v>
      </c>
      <c r="CU138" s="3">
        <v>30.5328587594786</v>
      </c>
      <c r="CV138" s="3">
        <v>34.3425202149142</v>
      </c>
      <c r="CW138" s="3">
        <v>36.6390527098829</v>
      </c>
      <c r="CX138" s="3">
        <v>35.3089303298551</v>
      </c>
      <c r="CY138" s="3">
        <v>34.8910650835083</v>
      </c>
      <c r="CZ138" s="3">
        <v>27.5491636830371</v>
      </c>
      <c r="DA138" s="3">
        <v>27.9992153862888</v>
      </c>
      <c r="DB138" s="3">
        <v>26.4861311094853</v>
      </c>
      <c r="DC138" s="3">
        <v>30.2312796026568</v>
      </c>
      <c r="DD138" s="3">
        <v>35.8410123342244</v>
      </c>
      <c r="DE138" s="3">
        <v>35.6317739472049</v>
      </c>
      <c r="DF138" s="3">
        <v>38.9430244452833</v>
      </c>
      <c r="DG138" s="3">
        <v>36.5871944075198</v>
      </c>
      <c r="DH138" s="3">
        <v>32.186982394288</v>
      </c>
      <c r="DI138" s="3">
        <v>32.2126041205026</v>
      </c>
      <c r="DJ138" s="3">
        <v>28.770208407635</v>
      </c>
      <c r="DK138" s="3">
        <v>30.9011152829668</v>
      </c>
      <c r="DL138" s="3">
        <v>35.6393237678806</v>
      </c>
      <c r="DM138" s="3">
        <v>38.1513998763675</v>
      </c>
      <c r="DN138" s="3">
        <v>40.2991236610075</v>
      </c>
      <c r="DO138" s="3">
        <v>39.7810537196975</v>
      </c>
      <c r="DP138" s="3">
        <v>37.4195242312277</v>
      </c>
      <c r="DQ138" s="3">
        <v>35.2771968672241</v>
      </c>
      <c r="DR138" s="3">
        <v>34.5752355324957</v>
      </c>
      <c r="DS138" s="3">
        <v>34.2052049574916</v>
      </c>
      <c r="DT138" s="3">
        <v>36.603636777345</v>
      </c>
      <c r="DU138" s="3">
        <v>38.954578751562</v>
      </c>
      <c r="DV138" s="3">
        <v>36.3549977720537</v>
      </c>
      <c r="DW138" s="3">
        <v>33.5686821145339</v>
      </c>
      <c r="DX138" s="3">
        <v>33.6717085227164</v>
      </c>
      <c r="DY138" s="3">
        <v>31.0920551358196</v>
      </c>
      <c r="DZ138" s="3">
        <v>28.8056910297784</v>
      </c>
      <c r="EA138" s="3">
        <v>29.0618843579722</v>
      </c>
      <c r="EB138" s="3">
        <v>30.1714275291438</v>
      </c>
      <c r="EC138" s="3">
        <v>28.2568689103897</v>
      </c>
      <c r="ED138" s="3">
        <v>28.0147221353319</v>
      </c>
    </row>
    <row r="139">
      <c r="A139" s="3" t="s">
        <v>138</v>
      </c>
      <c r="B139" s="3">
        <v>36.8061186242532</v>
      </c>
      <c r="C139" s="3">
        <v>37.0893504548875</v>
      </c>
      <c r="D139" s="3">
        <v>38.8949947951904</v>
      </c>
      <c r="E139" s="3">
        <v>38.9737908580059</v>
      </c>
      <c r="F139" s="3">
        <v>38.9646306965496</v>
      </c>
      <c r="G139" s="3">
        <v>37.5828487424832</v>
      </c>
      <c r="H139" s="3">
        <v>37.6334085003264</v>
      </c>
      <c r="I139" s="3">
        <v>36.8157839732995</v>
      </c>
      <c r="J139" s="3">
        <v>38.8248829169512</v>
      </c>
      <c r="K139" s="3">
        <v>40.2961159910568</v>
      </c>
      <c r="L139" s="3">
        <v>41.3898234701103</v>
      </c>
      <c r="M139" s="3">
        <v>40.87666519631</v>
      </c>
      <c r="N139" s="3">
        <v>39.0881687967048</v>
      </c>
      <c r="O139" s="3">
        <v>44.0552208234728</v>
      </c>
      <c r="P139" s="3">
        <v>45.0921861255396</v>
      </c>
      <c r="Q139" s="3">
        <v>49.3909773153723</v>
      </c>
      <c r="R139" s="3">
        <v>52.7970136441499</v>
      </c>
      <c r="S139" s="3">
        <v>54.752639016778</v>
      </c>
      <c r="T139" s="3">
        <v>57.7698861432899</v>
      </c>
      <c r="U139" s="3">
        <v>57.2612896652741</v>
      </c>
      <c r="V139" s="3">
        <v>56.1081993630036</v>
      </c>
      <c r="W139" s="3">
        <v>55.4532365792906</v>
      </c>
      <c r="X139" s="3">
        <v>57.0845948144524</v>
      </c>
      <c r="Y139" s="3">
        <v>51.1542513023328</v>
      </c>
      <c r="Z139" s="3">
        <v>52.3863850706751</v>
      </c>
      <c r="AA139" s="3">
        <v>55.1630118912251</v>
      </c>
      <c r="AB139" s="3">
        <v>58.6234735963834</v>
      </c>
      <c r="AC139" s="3">
        <v>62.3284037913883</v>
      </c>
      <c r="AD139" s="3">
        <v>64.3533261527727</v>
      </c>
      <c r="AE139" s="3">
        <v>64.3550135491308</v>
      </c>
      <c r="AF139" s="3">
        <v>62.4496912079298</v>
      </c>
      <c r="AG139" s="3">
        <v>61.748910116065</v>
      </c>
      <c r="AH139" s="3">
        <v>60.4737502626531</v>
      </c>
      <c r="AI139" s="3">
        <v>61.4100617064576</v>
      </c>
      <c r="AJ139" s="3">
        <v>64.5468423075126</v>
      </c>
      <c r="AK139" s="3">
        <v>62.8993799335352</v>
      </c>
      <c r="AL139" s="3">
        <v>63.4554188660715</v>
      </c>
      <c r="AM139" s="3">
        <v>72.9507258814314</v>
      </c>
      <c r="AN139" s="3">
        <v>75.7771749135183</v>
      </c>
      <c r="AO139" s="3">
        <v>75.0891079384521</v>
      </c>
      <c r="AP139" s="3">
        <v>78.2007021462807</v>
      </c>
      <c r="AQ139" s="3">
        <v>84.6724473199042</v>
      </c>
      <c r="AR139" s="3">
        <v>85.6969362575386</v>
      </c>
      <c r="AS139" s="3">
        <v>76.575572623603</v>
      </c>
      <c r="AT139" s="3">
        <v>74.265308410558</v>
      </c>
      <c r="AU139" s="3">
        <v>74.5828267617795</v>
      </c>
      <c r="AV139" s="3">
        <v>72.7222279696564</v>
      </c>
      <c r="AW139" s="3">
        <v>72.2049794765664</v>
      </c>
      <c r="AX139" s="3">
        <v>72.5596020914084</v>
      </c>
      <c r="AY139" s="3">
        <v>76.0480009996557</v>
      </c>
      <c r="AZ139" s="3">
        <v>70.2293490958101</v>
      </c>
      <c r="BA139" s="3">
        <v>67.4470508112316</v>
      </c>
      <c r="BB139" s="3">
        <v>69.1432234940711</v>
      </c>
      <c r="BC139" s="3">
        <v>71.535965250129</v>
      </c>
      <c r="BD139" s="3">
        <v>76.9411313908811</v>
      </c>
      <c r="BE139" s="3">
        <v>79.2005696702793</v>
      </c>
      <c r="BF139" s="3">
        <v>83.0996260677076</v>
      </c>
      <c r="BG139" s="3">
        <v>78.2562561493379</v>
      </c>
      <c r="BH139" s="3">
        <v>77.5112976745182</v>
      </c>
      <c r="BI139" s="3">
        <v>66.7758905379796</v>
      </c>
      <c r="BJ139" s="3">
        <v>69.4848863679383</v>
      </c>
      <c r="BK139" s="3">
        <v>71.3947999917135</v>
      </c>
      <c r="BL139" s="3">
        <v>69.7987061875106</v>
      </c>
      <c r="BM139" s="3">
        <v>73.608469288837</v>
      </c>
      <c r="BN139" s="3">
        <v>80.5657141370628</v>
      </c>
      <c r="BO139" s="3">
        <v>85.887566701202</v>
      </c>
      <c r="BP139" s="3">
        <v>91.5184349371858</v>
      </c>
      <c r="BQ139" s="3">
        <v>92.1378532682426</v>
      </c>
      <c r="BR139" s="3">
        <v>95.4335211109379</v>
      </c>
      <c r="BS139" s="3">
        <v>91.5710741886297</v>
      </c>
      <c r="BT139" s="3">
        <v>79.4535921426459</v>
      </c>
      <c r="BU139" s="3">
        <v>84.5908536213072</v>
      </c>
      <c r="BV139" s="3">
        <v>85.8862559905017</v>
      </c>
      <c r="BW139" s="3">
        <v>79.1555794876274</v>
      </c>
      <c r="BX139" s="3">
        <v>51.7209004602921</v>
      </c>
      <c r="BY139" s="3">
        <v>60.9798198638241</v>
      </c>
      <c r="BZ139" s="3">
        <v>57.4101902889985</v>
      </c>
      <c r="CA139" s="3">
        <v>62.7388159090456</v>
      </c>
      <c r="CB139" s="3">
        <v>63.0482748660346</v>
      </c>
      <c r="CC139" s="3">
        <v>66.1328649265004</v>
      </c>
      <c r="CD139" s="3">
        <v>66.5902097745928</v>
      </c>
      <c r="CE139" s="3">
        <v>72.5594897838349</v>
      </c>
      <c r="CF139" s="3">
        <v>75.3221935517697</v>
      </c>
      <c r="CG139" s="3">
        <v>78.6096087752214</v>
      </c>
      <c r="CH139" s="3">
        <v>81.6593629413724</v>
      </c>
      <c r="CI139" s="3">
        <v>79.5475311029282</v>
      </c>
      <c r="CJ139" s="3">
        <v>82.3487981523295</v>
      </c>
      <c r="CK139" s="3">
        <v>83.6597476258993</v>
      </c>
      <c r="CL139" s="3">
        <v>83.4307641775124</v>
      </c>
      <c r="CM139" s="3">
        <v>81.6218908643698</v>
      </c>
      <c r="CN139" s="3">
        <v>83.6217238581275</v>
      </c>
      <c r="CO139" s="3">
        <v>85.5092738707707</v>
      </c>
      <c r="CP139" s="3">
        <v>83.9216816530116</v>
      </c>
      <c r="CQ139" s="3">
        <v>78.8393578233248</v>
      </c>
      <c r="CR139" s="3">
        <v>85.6881750202716</v>
      </c>
      <c r="CS139" s="3">
        <v>86.9276409827818</v>
      </c>
      <c r="CT139" s="3">
        <v>86.3975741725186</v>
      </c>
      <c r="CU139" s="3">
        <v>83.8605135695565</v>
      </c>
      <c r="CV139" s="3">
        <v>78.4326715318434</v>
      </c>
      <c r="CW139" s="3">
        <v>76.1498491395829</v>
      </c>
      <c r="CX139" s="3">
        <v>78.9122845586578</v>
      </c>
      <c r="CY139" s="3">
        <v>75.3847284535924</v>
      </c>
      <c r="CZ139" s="3">
        <v>71.8823779588356</v>
      </c>
      <c r="DA139" s="3">
        <v>72.0732019814095</v>
      </c>
      <c r="DB139" s="3">
        <v>68.0798780203042</v>
      </c>
      <c r="DC139" s="3">
        <v>60.1438409970325</v>
      </c>
      <c r="DD139" s="3">
        <v>55.1969521082349</v>
      </c>
      <c r="DE139" s="3">
        <v>54.1009046019318</v>
      </c>
      <c r="DF139" s="3">
        <v>57.4037006586875</v>
      </c>
      <c r="DG139" s="3">
        <v>53.6403777634488</v>
      </c>
      <c r="DH139" s="3">
        <v>46.6069059961505</v>
      </c>
      <c r="DI139" s="3">
        <v>48.4902332345266</v>
      </c>
      <c r="DJ139" s="3">
        <v>56.0407237764033</v>
      </c>
      <c r="DK139" s="3">
        <v>56.934601280777</v>
      </c>
      <c r="DL139" s="3">
        <v>59.7218296981188</v>
      </c>
      <c r="DM139" s="3">
        <v>62.213579615379</v>
      </c>
      <c r="DN139" s="3">
        <v>64.1010654831033</v>
      </c>
      <c r="DO139" s="3">
        <v>52.7887676767162</v>
      </c>
      <c r="DP139" s="3">
        <v>43.2714055020105</v>
      </c>
      <c r="DQ139" s="3">
        <v>47.5756013567498</v>
      </c>
      <c r="DR139" s="3">
        <v>46.9061451593973</v>
      </c>
      <c r="DS139" s="3">
        <v>48.4683247588632</v>
      </c>
      <c r="DT139" s="3">
        <v>51.4598621621629</v>
      </c>
      <c r="DU139" s="3">
        <v>56.0385964636415</v>
      </c>
      <c r="DV139" s="3">
        <v>59.6540308004972</v>
      </c>
      <c r="DW139" s="3">
        <v>58.113310137285</v>
      </c>
      <c r="DX139" s="3">
        <v>58.5340369356826</v>
      </c>
      <c r="DY139" s="3">
        <v>64.4038533601704</v>
      </c>
      <c r="DZ139" s="3">
        <v>68.8670004437875</v>
      </c>
      <c r="EA139" s="3">
        <v>69.7815368578409</v>
      </c>
      <c r="EB139" s="3">
        <v>63.2796401182362</v>
      </c>
      <c r="EC139" s="3">
        <v>61.2866669609433</v>
      </c>
      <c r="ED139" s="3">
        <v>57.3483334647285</v>
      </c>
    </row>
    <row r="140">
      <c r="A140" s="3" t="s">
        <v>139</v>
      </c>
      <c r="B140" s="3">
        <v>6.3355834285056</v>
      </c>
      <c r="C140" s="3">
        <v>5.98948594458774</v>
      </c>
      <c r="D140" s="3">
        <v>6.46032325368651</v>
      </c>
      <c r="E140" s="3">
        <v>6.33651492668783</v>
      </c>
      <c r="F140" s="3">
        <v>6.06671765656286</v>
      </c>
      <c r="G140" s="3">
        <v>6.33071794259368</v>
      </c>
      <c r="H140" s="3">
        <v>6.48867927393588</v>
      </c>
      <c r="I140" s="3">
        <v>6.46517689785995</v>
      </c>
      <c r="J140" s="3">
        <v>6.65351407140805</v>
      </c>
      <c r="K140" s="3">
        <v>6.37671098557629</v>
      </c>
      <c r="L140" s="3">
        <v>6.76408542677496</v>
      </c>
      <c r="M140" s="3">
        <v>6.93526059068917</v>
      </c>
      <c r="N140" s="3">
        <v>6.75302894112615</v>
      </c>
      <c r="O140" s="3">
        <v>7.13647092950732</v>
      </c>
      <c r="P140" s="3">
        <v>7.4380306612203</v>
      </c>
      <c r="Q140" s="3">
        <v>7.47588655373045</v>
      </c>
      <c r="R140" s="3">
        <v>7.54512485721963</v>
      </c>
      <c r="S140" s="3">
        <v>7.73445775362602</v>
      </c>
      <c r="T140" s="3">
        <v>7.83378374430048</v>
      </c>
      <c r="U140" s="3">
        <v>7.73832744648536</v>
      </c>
      <c r="V140" s="3">
        <v>7.24849438425701</v>
      </c>
      <c r="W140" s="3">
        <v>7.41765977371417</v>
      </c>
      <c r="X140" s="3">
        <v>7.87486053693476</v>
      </c>
      <c r="Y140" s="3">
        <v>7.71074889262807</v>
      </c>
      <c r="Z140" s="3">
        <v>6.57541111974</v>
      </c>
      <c r="AA140" s="3">
        <v>5.90775948418057</v>
      </c>
      <c r="AB140" s="3">
        <v>6.59513842251298</v>
      </c>
      <c r="AC140" s="3">
        <v>6.8355172881563</v>
      </c>
      <c r="AD140" s="3">
        <v>7.00145553367323</v>
      </c>
      <c r="AE140" s="3">
        <v>6.66312807452912</v>
      </c>
      <c r="AF140" s="3">
        <v>6.35635151840406</v>
      </c>
      <c r="AG140" s="3">
        <v>6.71201223979016</v>
      </c>
      <c r="AH140" s="3">
        <v>6.90665976278953</v>
      </c>
      <c r="AI140" s="3">
        <v>7.11568713594526</v>
      </c>
      <c r="AJ140" s="3">
        <v>8.16953972433248</v>
      </c>
      <c r="AK140" s="3">
        <v>9.34920849747188</v>
      </c>
      <c r="AL140" s="3">
        <v>9.48860080690793</v>
      </c>
      <c r="AM140" s="3">
        <v>9.81401918606469</v>
      </c>
      <c r="AN140" s="3">
        <v>9.77691479241687</v>
      </c>
      <c r="AO140" s="3">
        <v>9.24278171225319</v>
      </c>
      <c r="AP140" s="3">
        <v>9.15025748313855</v>
      </c>
      <c r="AQ140" s="3">
        <v>9.31276478910442</v>
      </c>
      <c r="AR140" s="3">
        <v>9.71271163242195</v>
      </c>
      <c r="AS140" s="3">
        <v>9.26007329274985</v>
      </c>
      <c r="AT140" s="3">
        <v>9.36337247426639</v>
      </c>
      <c r="AU140" s="3">
        <v>10.046209024143</v>
      </c>
      <c r="AV140" s="3">
        <v>9.82355505951156</v>
      </c>
      <c r="AW140" s="3">
        <v>10.6190885134234</v>
      </c>
      <c r="AX140" s="3">
        <v>11.3481655102084</v>
      </c>
      <c r="AY140" s="3">
        <v>11.4625029499405</v>
      </c>
      <c r="AZ140" s="3">
        <v>11.5295207495924</v>
      </c>
      <c r="BA140" s="3">
        <v>10.8567526058262</v>
      </c>
      <c r="BB140" s="3">
        <v>10.9608784514481</v>
      </c>
      <c r="BC140" s="3">
        <v>11.2743192571761</v>
      </c>
      <c r="BD140" s="3">
        <v>11.0932766644536</v>
      </c>
      <c r="BE140" s="3">
        <v>11.7936708681172</v>
      </c>
      <c r="BF140" s="3">
        <v>11.7556519014309</v>
      </c>
      <c r="BG140" s="3">
        <v>10.7709920032045</v>
      </c>
      <c r="BH140" s="3">
        <v>10.8422950108885</v>
      </c>
      <c r="BI140" s="3">
        <v>9.31476507453052</v>
      </c>
      <c r="BJ140" s="3">
        <v>9.76687572702411</v>
      </c>
      <c r="BK140" s="3">
        <v>10.4644333165972</v>
      </c>
      <c r="BL140" s="3">
        <v>10.1879426231315</v>
      </c>
      <c r="BM140" s="3">
        <v>10.2671797623189</v>
      </c>
      <c r="BN140" s="3">
        <v>10.1549868684267</v>
      </c>
      <c r="BO140" s="3">
        <v>10.2162290395601</v>
      </c>
      <c r="BP140" s="3">
        <v>10.7118458657066</v>
      </c>
      <c r="BQ140" s="3">
        <v>9.93620215171232</v>
      </c>
      <c r="BR140" s="3">
        <v>10.9535975765554</v>
      </c>
      <c r="BS140" s="3">
        <v>10.9431882117549</v>
      </c>
      <c r="BT140" s="3">
        <v>11.4751386574773</v>
      </c>
      <c r="BU140" s="3">
        <v>11.8231770319</v>
      </c>
      <c r="BV140" s="3">
        <v>11.2256432081297</v>
      </c>
      <c r="BW140" s="3">
        <v>10.7289513266024</v>
      </c>
      <c r="BX140" s="3">
        <v>7.28456165691016</v>
      </c>
      <c r="BY140" s="3">
        <v>6.54725288183388</v>
      </c>
      <c r="BZ140" s="3">
        <v>6.65699129783145</v>
      </c>
      <c r="CA140" s="3">
        <v>8.02145534916161</v>
      </c>
      <c r="CB140" s="3">
        <v>7.24155475961417</v>
      </c>
      <c r="CC140" s="3">
        <v>7.74702018288413</v>
      </c>
      <c r="CD140" s="3">
        <v>7.7190847111037</v>
      </c>
      <c r="CE140" s="3">
        <v>8.0653011050416</v>
      </c>
      <c r="CF140" s="3">
        <v>9.58593553614071</v>
      </c>
      <c r="CG140" s="3">
        <v>10.4281560664254</v>
      </c>
      <c r="CH140" s="3">
        <v>11.7085822820529</v>
      </c>
      <c r="CI140" s="3">
        <v>12.1864388329616</v>
      </c>
      <c r="CJ140" s="3">
        <v>13.3894704864619</v>
      </c>
      <c r="CK140" s="3">
        <v>13.2269756446557</v>
      </c>
      <c r="CL140" s="3">
        <v>13.1255835088993</v>
      </c>
      <c r="CM140" s="3">
        <v>12.3617973412843</v>
      </c>
      <c r="CN140" s="3">
        <v>11.8880546652672</v>
      </c>
      <c r="CO140" s="3">
        <v>12.656043347435</v>
      </c>
      <c r="CP140" s="3">
        <v>12.9716253944129</v>
      </c>
      <c r="CQ140" s="3">
        <v>13.8164193409159</v>
      </c>
      <c r="CR140" s="3">
        <v>13.7184419817014</v>
      </c>
      <c r="CS140" s="3">
        <v>13.1109888526125</v>
      </c>
      <c r="CT140" s="3">
        <v>14.1727715046278</v>
      </c>
      <c r="CU140" s="3">
        <v>13.6406309241518</v>
      </c>
      <c r="CV140" s="3">
        <v>13.0200311460777</v>
      </c>
      <c r="CW140" s="3">
        <v>12.1382942624068</v>
      </c>
      <c r="CX140" s="3">
        <v>11.6765057137297</v>
      </c>
      <c r="CY140" s="3">
        <v>11.1698446941883</v>
      </c>
      <c r="CZ140" s="3">
        <v>11.1619639140545</v>
      </c>
      <c r="DA140" s="3">
        <v>12.2025636679914</v>
      </c>
      <c r="DB140" s="3">
        <v>12.106334090573</v>
      </c>
      <c r="DC140" s="3">
        <v>12.506061338587</v>
      </c>
      <c r="DD140" s="3">
        <v>13.5544338253799</v>
      </c>
      <c r="DE140" s="3">
        <v>12.895723613393</v>
      </c>
      <c r="DF140" s="3">
        <v>13.1503128182264</v>
      </c>
      <c r="DG140" s="3">
        <v>13.8464864316873</v>
      </c>
      <c r="DH140" s="3">
        <v>11.220417267642</v>
      </c>
      <c r="DI140" s="3">
        <v>10.3820312793475</v>
      </c>
      <c r="DJ140" s="3">
        <v>9.2604309039727</v>
      </c>
      <c r="DK140" s="3">
        <v>9.98213996512406</v>
      </c>
      <c r="DL140" s="3">
        <v>10.7045553211162</v>
      </c>
      <c r="DM140" s="3">
        <v>10.7081002591281</v>
      </c>
      <c r="DN140" s="3">
        <v>9.99651457268208</v>
      </c>
      <c r="DO140" s="3">
        <v>9.35925751298158</v>
      </c>
      <c r="DP140" s="3">
        <v>10.0770581449674</v>
      </c>
      <c r="DQ140" s="3">
        <v>11.733383220317</v>
      </c>
      <c r="DR140" s="3">
        <v>12.2124122821987</v>
      </c>
      <c r="DS140" s="3">
        <v>12.109659284573</v>
      </c>
      <c r="DT140" s="3">
        <v>12.8512248988338</v>
      </c>
      <c r="DU140" s="3">
        <v>13.0971781858142</v>
      </c>
      <c r="DV140" s="3">
        <v>13.4705471645338</v>
      </c>
      <c r="DW140" s="3">
        <v>12.493036774012</v>
      </c>
      <c r="DX140" s="3">
        <v>13.7912065195688</v>
      </c>
      <c r="DY140" s="3">
        <v>13.7074305625099</v>
      </c>
      <c r="DZ140" s="3">
        <v>14.3729537732923</v>
      </c>
      <c r="EA140" s="3">
        <v>15.0579049029668</v>
      </c>
      <c r="EB140" s="3">
        <v>17.1905049574661</v>
      </c>
      <c r="EC140" s="3">
        <v>16.8722699855036</v>
      </c>
      <c r="ED140" s="3">
        <v>16.7472223175897</v>
      </c>
    </row>
    <row r="141">
      <c r="A141" s="3" t="s">
        <v>140</v>
      </c>
      <c r="B141" s="3">
        <v>62.2543736693576</v>
      </c>
      <c r="C141" s="3">
        <v>60.2094079639296</v>
      </c>
      <c r="D141" s="3">
        <v>62.6666943125094</v>
      </c>
      <c r="E141" s="3">
        <v>61.0163469309059</v>
      </c>
      <c r="F141" s="3">
        <v>60.9660457713456</v>
      </c>
      <c r="G141" s="3">
        <v>62.8608881107197</v>
      </c>
      <c r="H141" s="3">
        <v>63.2502163981974</v>
      </c>
      <c r="I141" s="3">
        <v>67.226888672431</v>
      </c>
      <c r="J141" s="3">
        <v>71.6912455509034</v>
      </c>
      <c r="K141" s="3">
        <v>73.3238736959242</v>
      </c>
      <c r="L141" s="3">
        <v>76.9026712451634</v>
      </c>
      <c r="M141" s="3">
        <v>79.8104494706579</v>
      </c>
      <c r="N141" s="3">
        <v>82.5681629412342</v>
      </c>
      <c r="O141" s="3">
        <v>88.0413004914848</v>
      </c>
      <c r="P141" s="3">
        <v>91.3923170451563</v>
      </c>
      <c r="Q141" s="3">
        <v>90.0592242077855</v>
      </c>
      <c r="R141" s="3">
        <v>88.6826063411458</v>
      </c>
      <c r="S141" s="3">
        <v>89.1166626809854</v>
      </c>
      <c r="T141" s="3">
        <v>91.0807098068491</v>
      </c>
      <c r="U141" s="3">
        <v>94.2110960045367</v>
      </c>
      <c r="V141" s="3">
        <v>92.941002830982</v>
      </c>
      <c r="W141" s="3">
        <v>97.8872713285698</v>
      </c>
      <c r="X141" s="3">
        <v>102.212151988516</v>
      </c>
      <c r="Y141" s="3">
        <v>107.069233425077</v>
      </c>
      <c r="Z141" s="3">
        <v>99.8473454000467</v>
      </c>
      <c r="AA141" s="3">
        <v>97.6825889934465</v>
      </c>
      <c r="AB141" s="3">
        <v>104.580690951917</v>
      </c>
      <c r="AC141" s="3">
        <v>109.372339205196</v>
      </c>
      <c r="AD141" s="3">
        <v>108.742835503956</v>
      </c>
      <c r="AE141" s="3">
        <v>104.774126124972</v>
      </c>
      <c r="AF141" s="3">
        <v>109.982526563953</v>
      </c>
      <c r="AG141" s="3">
        <v>111.10108739315</v>
      </c>
      <c r="AH141" s="3">
        <v>105.721212078683</v>
      </c>
      <c r="AI141" s="3">
        <v>103.488341410918</v>
      </c>
      <c r="AJ141" s="3">
        <v>103.852199512601</v>
      </c>
      <c r="AK141" s="3">
        <v>110.434204888842</v>
      </c>
      <c r="AL141" s="3">
        <v>112.217228505153</v>
      </c>
      <c r="AM141" s="3">
        <v>116.335951235518</v>
      </c>
      <c r="AN141" s="3">
        <v>122.170167483211</v>
      </c>
      <c r="AO141" s="3">
        <v>123.677490208293</v>
      </c>
      <c r="AP141" s="3">
        <v>129.545935275814</v>
      </c>
      <c r="AQ141" s="3">
        <v>128.99110381933</v>
      </c>
      <c r="AR141" s="3">
        <v>125.660691890863</v>
      </c>
      <c r="AS141" s="3">
        <v>126.309841924111</v>
      </c>
      <c r="AT141" s="3">
        <v>133.239686086109</v>
      </c>
      <c r="AU141" s="3">
        <v>138.63120487075</v>
      </c>
      <c r="AV141" s="3">
        <v>141.434134320881</v>
      </c>
      <c r="AW141" s="3">
        <v>156.026031849857</v>
      </c>
      <c r="AX141" s="3">
        <v>167.05501625248</v>
      </c>
      <c r="AY141" s="3">
        <v>157.989418102131</v>
      </c>
      <c r="AZ141" s="3">
        <v>151.057441818185</v>
      </c>
      <c r="BA141" s="3">
        <v>150.065846497921</v>
      </c>
      <c r="BB141" s="3">
        <v>158.413225608178</v>
      </c>
      <c r="BC141" s="3">
        <v>167.881902019204</v>
      </c>
      <c r="BD141" s="3">
        <v>169.374261894163</v>
      </c>
      <c r="BE141" s="3">
        <v>168.909679439724</v>
      </c>
      <c r="BF141" s="3">
        <v>179.151200879437</v>
      </c>
      <c r="BG141" s="3">
        <v>161.873047790102</v>
      </c>
      <c r="BH141" s="3">
        <v>152.613060772756</v>
      </c>
      <c r="BI141" s="3">
        <v>147.391990533505</v>
      </c>
      <c r="BJ141" s="3">
        <v>152.911105974501</v>
      </c>
      <c r="BK141" s="3">
        <v>161.733200741475</v>
      </c>
      <c r="BL141" s="3">
        <v>160.800534391775</v>
      </c>
      <c r="BM141" s="3">
        <v>175.921411190463</v>
      </c>
      <c r="BN141" s="3">
        <v>168.111508702837</v>
      </c>
      <c r="BO141" s="3">
        <v>177.160551469637</v>
      </c>
      <c r="BP141" s="3">
        <v>187.330142083416</v>
      </c>
      <c r="BQ141" s="3">
        <v>186.429360327872</v>
      </c>
      <c r="BR141" s="3">
        <v>202.080328105629</v>
      </c>
      <c r="BS141" s="3">
        <v>205.280533103434</v>
      </c>
      <c r="BT141" s="3">
        <v>202.036602316088</v>
      </c>
      <c r="BU141" s="3">
        <v>192.10560329106</v>
      </c>
      <c r="BV141" s="3">
        <v>201.068060522377</v>
      </c>
      <c r="BW141" s="3">
        <v>211.409566090664</v>
      </c>
      <c r="BX141" s="3">
        <v>173.900076192031</v>
      </c>
      <c r="BY141" s="3">
        <v>179.573944138174</v>
      </c>
      <c r="BZ141" s="3">
        <v>210.044108521366</v>
      </c>
      <c r="CA141" s="3">
        <v>223.277878028756</v>
      </c>
      <c r="CB141" s="3">
        <v>231.298327648012</v>
      </c>
      <c r="CC141" s="3">
        <v>251.341103739279</v>
      </c>
      <c r="CD141" s="3">
        <v>248.738827186701</v>
      </c>
      <c r="CE141" s="3">
        <v>253.937894648936</v>
      </c>
      <c r="CF141" s="3">
        <v>249.045726413141</v>
      </c>
      <c r="CG141" s="3">
        <v>243.363924129719</v>
      </c>
      <c r="CH141" s="3">
        <v>248.212825727125</v>
      </c>
      <c r="CI141" s="3">
        <v>248.448032335311</v>
      </c>
      <c r="CJ141" s="3">
        <v>253.307787933895</v>
      </c>
      <c r="CK141" s="3">
        <v>292.177369154543</v>
      </c>
      <c r="CL141" s="3">
        <v>295.881661983056</v>
      </c>
      <c r="CM141" s="3">
        <v>285.061662531047</v>
      </c>
      <c r="CN141" s="3">
        <v>296.9915562083</v>
      </c>
      <c r="CO141" s="3">
        <v>301.025055804614</v>
      </c>
      <c r="CP141" s="3">
        <v>307.441437087534</v>
      </c>
      <c r="CQ141" s="3">
        <v>322.26320187732</v>
      </c>
      <c r="CR141" s="3">
        <v>355.706965051432</v>
      </c>
      <c r="CS141" s="3">
        <v>375.029195385531</v>
      </c>
      <c r="CT141" s="3">
        <v>350.351597310807</v>
      </c>
      <c r="CU141" s="3">
        <v>321.215267619903</v>
      </c>
      <c r="CV141" s="3">
        <v>299.059067208869</v>
      </c>
      <c r="CW141" s="3">
        <v>284.282561260377</v>
      </c>
      <c r="CX141" s="3">
        <v>275.639145565906</v>
      </c>
      <c r="CY141" s="3">
        <v>267.28077655429</v>
      </c>
      <c r="CZ141" s="3">
        <v>274.535984612931</v>
      </c>
      <c r="DA141" s="3">
        <v>290.211020370276</v>
      </c>
      <c r="DB141" s="3">
        <v>265.879543139952</v>
      </c>
      <c r="DC141" s="3">
        <v>268.445537191022</v>
      </c>
      <c r="DD141" s="3">
        <v>289.692896844536</v>
      </c>
      <c r="DE141" s="3">
        <v>305.609673529557</v>
      </c>
      <c r="DF141" s="3">
        <v>303.333210223337</v>
      </c>
      <c r="DG141" s="3">
        <v>299.002261012357</v>
      </c>
      <c r="DH141" s="3">
        <v>275.219405336212</v>
      </c>
      <c r="DI141" s="3">
        <v>281.76504283284</v>
      </c>
      <c r="DJ141" s="3">
        <v>278.015810523313</v>
      </c>
      <c r="DK141" s="3">
        <v>289.958224266725</v>
      </c>
      <c r="DL141" s="3">
        <v>306.22667180844</v>
      </c>
      <c r="DM141" s="3">
        <v>316.335895192074</v>
      </c>
      <c r="DN141" s="3">
        <v>308.165941593939</v>
      </c>
      <c r="DO141" s="3">
        <v>281.171113527841</v>
      </c>
      <c r="DP141" s="3">
        <v>292.392762719682</v>
      </c>
      <c r="DQ141" s="3">
        <v>331.283182853727</v>
      </c>
      <c r="DR141" s="3">
        <v>343.435879353778</v>
      </c>
      <c r="DS141" s="3">
        <v>355.182063043923</v>
      </c>
      <c r="DT141" s="3">
        <v>372.766987706971</v>
      </c>
      <c r="DU141" s="3">
        <v>339.75666819114</v>
      </c>
      <c r="DV141" s="3">
        <v>331.486340480745</v>
      </c>
      <c r="DW141" s="3">
        <v>337.087229987211</v>
      </c>
      <c r="DX141" s="3">
        <v>349.511101876317</v>
      </c>
      <c r="DY141" s="3">
        <v>356.579211981198</v>
      </c>
      <c r="DZ141" s="3">
        <v>379.319507278736</v>
      </c>
      <c r="EA141" s="3">
        <v>405.31106600398</v>
      </c>
      <c r="EB141" s="3">
        <v>406.497213187949</v>
      </c>
      <c r="EC141" s="3">
        <v>409.900716145833</v>
      </c>
      <c r="ED141" s="3">
        <v>402.956943088108</v>
      </c>
    </row>
    <row r="142">
      <c r="A142" s="3" t="s">
        <v>141</v>
      </c>
      <c r="B142" s="3">
        <v>65.7041588275065</v>
      </c>
      <c r="C142" s="3">
        <v>65.6373639083137</v>
      </c>
      <c r="D142" s="3">
        <v>68.0310934335197</v>
      </c>
      <c r="E142" s="3">
        <v>72.1972158491375</v>
      </c>
      <c r="F142" s="3">
        <v>74.5280100578147</v>
      </c>
      <c r="G142" s="3">
        <v>80.1626280362834</v>
      </c>
      <c r="H142" s="3">
        <v>83.5815886889059</v>
      </c>
      <c r="I142" s="3">
        <v>83.5113995283924</v>
      </c>
      <c r="J142" s="3">
        <v>82.648351658352</v>
      </c>
      <c r="K142" s="3">
        <v>70.313851820326</v>
      </c>
      <c r="L142" s="3">
        <v>69.5844235395678</v>
      </c>
      <c r="M142" s="3">
        <v>60.9890791875978</v>
      </c>
      <c r="N142" s="3">
        <v>59.1160226841786</v>
      </c>
      <c r="O142" s="3">
        <v>63.0004759535869</v>
      </c>
      <c r="P142" s="3">
        <v>59.3191160388014</v>
      </c>
      <c r="Q142" s="3">
        <v>63.2793178235457</v>
      </c>
      <c r="R142" s="3">
        <v>60.2413969883281</v>
      </c>
      <c r="S142" s="3">
        <v>57.700809760943</v>
      </c>
      <c r="T142" s="3">
        <v>52.9008566855926</v>
      </c>
      <c r="U142" s="3">
        <v>48.1519725123254</v>
      </c>
      <c r="V142" s="3">
        <v>45.4382281002135</v>
      </c>
      <c r="W142" s="3">
        <v>50.1127716602401</v>
      </c>
      <c r="X142" s="3">
        <v>51.6651074133182</v>
      </c>
      <c r="Y142" s="3">
        <v>44.2076130938599</v>
      </c>
      <c r="Z142" s="3">
        <v>34.7767570218748</v>
      </c>
      <c r="AA142" s="3">
        <v>35.4363456622569</v>
      </c>
      <c r="AB142" s="3">
        <v>43.1950143477103</v>
      </c>
      <c r="AC142" s="3">
        <v>49.6386896142744</v>
      </c>
      <c r="AD142" s="3">
        <v>50.1494717749269</v>
      </c>
      <c r="AE142" s="3">
        <v>50.478036671079</v>
      </c>
      <c r="AF142" s="3">
        <v>48.7348466471915</v>
      </c>
      <c r="AG142" s="3">
        <v>48.2486936932924</v>
      </c>
      <c r="AH142" s="3">
        <v>42.7973128638018</v>
      </c>
      <c r="AI142" s="3">
        <v>45.4971524175632</v>
      </c>
      <c r="AJ142" s="3">
        <v>43.5083346083306</v>
      </c>
      <c r="AK142" s="3">
        <v>54.3788244507563</v>
      </c>
      <c r="AL142" s="3">
        <v>51.6399416909002</v>
      </c>
      <c r="AM142" s="3">
        <v>45.9749422287188</v>
      </c>
      <c r="AN142" s="3">
        <v>42.7191107939029</v>
      </c>
      <c r="AO142" s="3">
        <v>42.8878158619705</v>
      </c>
      <c r="AP142" s="3">
        <v>42.5516315248814</v>
      </c>
      <c r="AQ142" s="3">
        <v>38.7369136886144</v>
      </c>
      <c r="AR142" s="3">
        <v>38.8132654048258</v>
      </c>
      <c r="AS142" s="3">
        <v>35.8865756704611</v>
      </c>
      <c r="AT142" s="3">
        <v>38.1076323873466</v>
      </c>
      <c r="AU142" s="3">
        <v>39.827710641255</v>
      </c>
      <c r="AV142" s="3">
        <v>40.1902445127626</v>
      </c>
      <c r="AW142" s="3">
        <v>40.8411754641572</v>
      </c>
      <c r="AX142" s="3">
        <v>47.0670110590338</v>
      </c>
      <c r="AY142" s="3">
        <v>40.9978234806935</v>
      </c>
      <c r="AZ142" s="3">
        <v>43.6047016236639</v>
      </c>
      <c r="BA142" s="3">
        <v>49.6752785477889</v>
      </c>
      <c r="BB142" s="3">
        <v>55.4067935281821</v>
      </c>
      <c r="BC142" s="3">
        <v>56.2601760227484</v>
      </c>
      <c r="BD142" s="3">
        <v>59.3348855269244</v>
      </c>
      <c r="BE142" s="3">
        <v>58.8532709284578</v>
      </c>
      <c r="BF142" s="3">
        <v>61.1751152310194</v>
      </c>
      <c r="BG142" s="3">
        <v>59.7347093644137</v>
      </c>
      <c r="BH142" s="3">
        <v>51.3511977314242</v>
      </c>
      <c r="BI142" s="3">
        <v>43.6554708753723</v>
      </c>
      <c r="BJ142" s="3">
        <v>45.6805578086302</v>
      </c>
      <c r="BK142" s="3">
        <v>51.1865676127068</v>
      </c>
      <c r="BL142" s="3">
        <v>53.6637712990549</v>
      </c>
      <c r="BM142" s="3">
        <v>58.7059470277974</v>
      </c>
      <c r="BN142" s="3">
        <v>57.2583741724499</v>
      </c>
      <c r="BO142" s="3">
        <v>54.1592692364595</v>
      </c>
      <c r="BP142" s="3">
        <v>56.8089651973536</v>
      </c>
      <c r="BQ142" s="3">
        <v>56.1979924455225</v>
      </c>
      <c r="BR142" s="3">
        <v>59.4642341356901</v>
      </c>
      <c r="BS142" s="3">
        <v>59.8797810803292</v>
      </c>
      <c r="BT142" s="3">
        <v>62.6488672141618</v>
      </c>
      <c r="BU142" s="3">
        <v>59.097401987551</v>
      </c>
      <c r="BV142" s="3">
        <v>61.9798547934658</v>
      </c>
      <c r="BW142" s="3">
        <v>54.3443399726784</v>
      </c>
      <c r="BX142" s="3">
        <v>35.6976649120182</v>
      </c>
      <c r="BY142" s="3">
        <v>36.1927740045397</v>
      </c>
      <c r="BZ142" s="3">
        <v>43.6717900411935</v>
      </c>
      <c r="CA142" s="3">
        <v>48.5928953522454</v>
      </c>
      <c r="CB142" s="3">
        <v>46.0373114466755</v>
      </c>
      <c r="CC142" s="3">
        <v>47.4843240146473</v>
      </c>
      <c r="CD142" s="3">
        <v>40.8258324277037</v>
      </c>
      <c r="CE142" s="3">
        <v>35.9825236162395</v>
      </c>
      <c r="CF142" s="3">
        <v>42.0700748971879</v>
      </c>
      <c r="CG142" s="3">
        <v>50.8565624884581</v>
      </c>
      <c r="CH142" s="3">
        <v>56.3777227813391</v>
      </c>
      <c r="CI142" s="3">
        <v>57.9515335437785</v>
      </c>
      <c r="CJ142" s="3">
        <v>66.5788437360267</v>
      </c>
      <c r="CK142" s="3">
        <v>67.9300685471038</v>
      </c>
      <c r="CL142" s="3">
        <v>78.2071467268012</v>
      </c>
      <c r="CM142" s="3">
        <v>84.341761658357</v>
      </c>
      <c r="CN142" s="3">
        <v>76.3123468770622</v>
      </c>
      <c r="CO142" s="3">
        <v>66.6881466695363</v>
      </c>
      <c r="CP142" s="3">
        <v>68.9209951248653</v>
      </c>
      <c r="CQ142" s="3">
        <v>83.3904670595592</v>
      </c>
      <c r="CR142" s="3">
        <v>77.6729212084282</v>
      </c>
      <c r="CS142" s="3">
        <v>72.813579645816</v>
      </c>
      <c r="CT142" s="3">
        <v>84.5724585258805</v>
      </c>
      <c r="CU142" s="3">
        <v>90.7665353203566</v>
      </c>
      <c r="CV142" s="3">
        <v>97.1993068700588</v>
      </c>
      <c r="CW142" s="3">
        <v>105.764009865865</v>
      </c>
      <c r="CX142" s="3">
        <v>109.712199951416</v>
      </c>
      <c r="CY142" s="3">
        <v>112.679020650914</v>
      </c>
      <c r="CZ142" s="3">
        <v>98.1923957476646</v>
      </c>
      <c r="DA142" s="3">
        <v>110.032840181176</v>
      </c>
      <c r="DB142" s="3">
        <v>113.131375396584</v>
      </c>
      <c r="DC142" s="3">
        <v>126.182320648288</v>
      </c>
      <c r="DD142" s="3">
        <v>140.003424331718</v>
      </c>
      <c r="DE142" s="3">
        <v>134.188732640343</v>
      </c>
      <c r="DF142" s="3">
        <v>145.52759851268</v>
      </c>
      <c r="DG142" s="3">
        <v>137.189135630353</v>
      </c>
      <c r="DH142" s="3">
        <v>126.051930810818</v>
      </c>
      <c r="DI142" s="3">
        <v>140.656690712077</v>
      </c>
      <c r="DJ142" s="3">
        <v>130.744307113953</v>
      </c>
      <c r="DK142" s="3">
        <v>131.220230577538</v>
      </c>
      <c r="DL142" s="3">
        <v>137.366748663865</v>
      </c>
      <c r="DM142" s="3">
        <v>150.54484021641</v>
      </c>
      <c r="DN142" s="3">
        <v>154.950009337088</v>
      </c>
      <c r="DO142" s="3">
        <v>151.58570921574</v>
      </c>
      <c r="DP142" s="3">
        <v>141.170496291649</v>
      </c>
      <c r="DQ142" s="3">
        <v>139.697554489429</v>
      </c>
      <c r="DR142" s="3">
        <v>139.637418114169</v>
      </c>
      <c r="DS142" s="3">
        <v>143.84061944152</v>
      </c>
      <c r="DT142" s="3">
        <v>146.790226303237</v>
      </c>
      <c r="DU142" s="3">
        <v>154.604626811704</v>
      </c>
      <c r="DV142" s="3">
        <v>154.410772589446</v>
      </c>
      <c r="DW142" s="3">
        <v>145.79009397777</v>
      </c>
      <c r="DX142" s="3">
        <v>148.437369666116</v>
      </c>
      <c r="DY142" s="3">
        <v>135.193027814341</v>
      </c>
      <c r="DZ142" s="3">
        <v>130.447149341013</v>
      </c>
      <c r="EA142" s="3">
        <v>137.781648289525</v>
      </c>
      <c r="EB142" s="3">
        <v>143.477979410936</v>
      </c>
      <c r="EC142" s="3">
        <v>137.0413302025</v>
      </c>
      <c r="ED142" s="3">
        <v>143.665000067817</v>
      </c>
    </row>
    <row r="143">
      <c r="A143" s="3" t="s">
        <v>142</v>
      </c>
      <c r="B143" s="3">
        <v>27.5396682165776</v>
      </c>
      <c r="C143" s="3">
        <v>27.089855961445</v>
      </c>
      <c r="D143" s="3">
        <v>28.1195522208252</v>
      </c>
      <c r="E143" s="3">
        <v>27.7071127828587</v>
      </c>
      <c r="F143" s="3">
        <v>27.7804429041629</v>
      </c>
      <c r="G143" s="3">
        <v>28.5916534541016</v>
      </c>
      <c r="H143" s="3">
        <v>28.7229334537975</v>
      </c>
      <c r="I143" s="3">
        <v>28.2303461657975</v>
      </c>
      <c r="J143" s="3">
        <v>29.8540753003362</v>
      </c>
      <c r="K143" s="3">
        <v>29.6612517969044</v>
      </c>
      <c r="L143" s="3">
        <v>32.4411997307722</v>
      </c>
      <c r="M143" s="3">
        <v>33.4296247426222</v>
      </c>
      <c r="N143" s="3">
        <v>32.4266676588311</v>
      </c>
      <c r="O143" s="3">
        <v>32.7871731033906</v>
      </c>
      <c r="P143" s="3">
        <v>33.9012474764124</v>
      </c>
      <c r="Q143" s="3">
        <v>33.9745398542056</v>
      </c>
      <c r="R143" s="3">
        <v>33.6040611070936</v>
      </c>
      <c r="S143" s="3">
        <v>33.9778159978641</v>
      </c>
      <c r="T143" s="3">
        <v>37.1121833378362</v>
      </c>
      <c r="U143" s="3">
        <v>38.653483805597</v>
      </c>
      <c r="V143" s="3">
        <v>36.9932451798559</v>
      </c>
      <c r="W143" s="3">
        <v>38.3647571938718</v>
      </c>
      <c r="X143" s="3">
        <v>37.7432945889195</v>
      </c>
      <c r="Y143" s="3">
        <v>36.4217658566999</v>
      </c>
      <c r="Z143" s="3">
        <v>32.8596893182706</v>
      </c>
      <c r="AA143" s="3">
        <v>33.4903086264557</v>
      </c>
      <c r="AB143" s="3">
        <v>36.8710790307853</v>
      </c>
      <c r="AC143" s="3">
        <v>37.5074183845737</v>
      </c>
      <c r="AD143" s="3">
        <v>36.7527666460058</v>
      </c>
      <c r="AE143" s="3">
        <v>36.342281079757</v>
      </c>
      <c r="AF143" s="3">
        <v>36.0968126445382</v>
      </c>
      <c r="AG143" s="3">
        <v>33.3630835153175</v>
      </c>
      <c r="AH143" s="3">
        <v>34.8837459808988</v>
      </c>
      <c r="AI143" s="3">
        <v>36.0893279907863</v>
      </c>
      <c r="AJ143" s="3">
        <v>38.5262664441661</v>
      </c>
      <c r="AK143" s="3">
        <v>40.1500555638331</v>
      </c>
      <c r="AL143" s="3">
        <v>40.4855720553085</v>
      </c>
      <c r="AM143" s="3">
        <v>40.3365355213156</v>
      </c>
      <c r="AN143" s="3">
        <v>40.8225048131654</v>
      </c>
      <c r="AO143" s="3">
        <v>40.248477345088</v>
      </c>
      <c r="AP143" s="3">
        <v>41.3287370322556</v>
      </c>
      <c r="AQ143" s="3">
        <v>43.3790000923745</v>
      </c>
      <c r="AR143" s="3">
        <v>45.0808117636905</v>
      </c>
      <c r="AS143" s="3">
        <v>46.9312425117936</v>
      </c>
      <c r="AT143" s="3">
        <v>45.7855953293267</v>
      </c>
      <c r="AU143" s="3">
        <v>47.1044539203283</v>
      </c>
      <c r="AV143" s="3">
        <v>47.4416409833532</v>
      </c>
      <c r="AW143" s="3">
        <v>47.651861857903</v>
      </c>
      <c r="AX143" s="3">
        <v>47.9506379897084</v>
      </c>
      <c r="AY143" s="3">
        <v>46.6296234493958</v>
      </c>
      <c r="AZ143" s="3">
        <v>45.5399019852185</v>
      </c>
      <c r="BA143" s="3">
        <v>44.4469954171608</v>
      </c>
      <c r="BB143" s="3">
        <v>45.2479941813672</v>
      </c>
      <c r="BC143" s="3">
        <v>45.0616282425768</v>
      </c>
      <c r="BD143" s="3">
        <v>45.1609379199981</v>
      </c>
      <c r="BE143" s="3">
        <v>44.3305065346859</v>
      </c>
      <c r="BF143" s="3">
        <v>43.2456084254039</v>
      </c>
      <c r="BG143" s="3">
        <v>40.9441140954857</v>
      </c>
      <c r="BH143" s="3">
        <v>38.891540312309</v>
      </c>
      <c r="BI143" s="3">
        <v>36.8894417599384</v>
      </c>
      <c r="BJ143" s="3">
        <v>39.334353249521</v>
      </c>
      <c r="BK143" s="3">
        <v>42.2106429671155</v>
      </c>
      <c r="BL143" s="3">
        <v>42.779080986948</v>
      </c>
      <c r="BM143" s="3">
        <v>44.3644864971185</v>
      </c>
      <c r="BN143" s="3">
        <v>46.2885778517837</v>
      </c>
      <c r="BO143" s="3">
        <v>48.4282560972167</v>
      </c>
      <c r="BP143" s="3">
        <v>50.4896547339377</v>
      </c>
      <c r="BQ143" s="3">
        <v>51.3389955787994</v>
      </c>
      <c r="BR143" s="3">
        <v>53.278511447352</v>
      </c>
      <c r="BS143" s="3">
        <v>51.667587019006</v>
      </c>
      <c r="BT143" s="3">
        <v>54.1944764830387</v>
      </c>
      <c r="BU143" s="3">
        <v>54.1378993038276</v>
      </c>
      <c r="BV143" s="3">
        <v>53.1947544146397</v>
      </c>
      <c r="BW143" s="3">
        <v>51.3902128795469</v>
      </c>
      <c r="BX143" s="3">
        <v>35.9203353095376</v>
      </c>
      <c r="BY143" s="3">
        <v>33.5902919864799</v>
      </c>
      <c r="BZ143" s="3">
        <v>32.0226624724525</v>
      </c>
      <c r="CA143" s="3">
        <v>36.9770779806531</v>
      </c>
      <c r="CB143" s="3">
        <v>35.9876087453721</v>
      </c>
      <c r="CC143" s="3">
        <v>37.7327582332611</v>
      </c>
      <c r="CD143" s="3">
        <v>34.7325213902351</v>
      </c>
      <c r="CE143" s="3">
        <v>34.8892752830484</v>
      </c>
      <c r="CF143" s="3">
        <v>40.2389416668092</v>
      </c>
      <c r="CG143" s="3">
        <v>42.9600369194631</v>
      </c>
      <c r="CH143" s="3">
        <v>46.2412144490056</v>
      </c>
      <c r="CI143" s="3">
        <v>46.1230793876002</v>
      </c>
      <c r="CJ143" s="3">
        <v>55.1277014252874</v>
      </c>
      <c r="CK143" s="3">
        <v>62.0191020615815</v>
      </c>
      <c r="CL143" s="3">
        <v>60.5961612724732</v>
      </c>
      <c r="CM143" s="3">
        <v>59.3558896930702</v>
      </c>
      <c r="CN143" s="3">
        <v>57.6530758822155</v>
      </c>
      <c r="CO143" s="3">
        <v>61.9114287813806</v>
      </c>
      <c r="CP143" s="3">
        <v>64.7231908489667</v>
      </c>
      <c r="CQ143" s="3">
        <v>67.6312205468354</v>
      </c>
      <c r="CR143" s="3">
        <v>66.7179711137002</v>
      </c>
      <c r="CS143" s="3">
        <v>63.7627247085967</v>
      </c>
      <c r="CT143" s="3">
        <v>66.6813383152646</v>
      </c>
      <c r="CU143" s="3">
        <v>66.5471768430497</v>
      </c>
      <c r="CV143" s="3">
        <v>65.7161305216882</v>
      </c>
      <c r="CW143" s="3">
        <v>68.569446615505</v>
      </c>
      <c r="CX143" s="3">
        <v>66.2315721434829</v>
      </c>
      <c r="CY143" s="3">
        <v>64.2551488281124</v>
      </c>
      <c r="CZ143" s="3">
        <v>60.8613276392706</v>
      </c>
      <c r="DA143" s="3">
        <v>63.0088428934946</v>
      </c>
      <c r="DB143" s="3">
        <v>61.5054687790494</v>
      </c>
      <c r="DC143" s="3">
        <v>63.5015620587315</v>
      </c>
      <c r="DD143" s="3">
        <v>70.5236409105659</v>
      </c>
      <c r="DE143" s="3">
        <v>72.1972102444696</v>
      </c>
      <c r="DF143" s="3">
        <v>73.2549342950122</v>
      </c>
      <c r="DG143" s="3">
        <v>73.711554380981</v>
      </c>
      <c r="DH143" s="3">
        <v>67.8531983559925</v>
      </c>
      <c r="DI143" s="3">
        <v>67.2671837948707</v>
      </c>
      <c r="DJ143" s="3">
        <v>67.5482333626188</v>
      </c>
      <c r="DK143" s="3">
        <v>68.7247377864565</v>
      </c>
      <c r="DL143" s="3">
        <v>70.9515370368775</v>
      </c>
      <c r="DM143" s="3">
        <v>70.150376127263</v>
      </c>
      <c r="DN143" s="3">
        <v>70.7364993321399</v>
      </c>
      <c r="DO143" s="3">
        <v>69.5849382861894</v>
      </c>
      <c r="DP143" s="3">
        <v>73.7361493701264</v>
      </c>
      <c r="DQ143" s="3">
        <v>78.050567135576</v>
      </c>
      <c r="DR143" s="3">
        <v>82.4642086075442</v>
      </c>
      <c r="DS143" s="3">
        <v>90.5541191206661</v>
      </c>
      <c r="DT143" s="3">
        <v>97.5285564652636</v>
      </c>
      <c r="DU143" s="3">
        <v>98.086257833783</v>
      </c>
      <c r="DV143" s="3">
        <v>99.3151559504068</v>
      </c>
      <c r="DW143" s="3">
        <v>100.504911172099</v>
      </c>
      <c r="DX143" s="3">
        <v>102.165312725261</v>
      </c>
      <c r="DY143" s="3">
        <v>109.292403350975</v>
      </c>
      <c r="DZ143" s="3">
        <v>115.723673355365</v>
      </c>
      <c r="EA143" s="3">
        <v>116.72784460199</v>
      </c>
      <c r="EB143" s="3">
        <v>117.121005264086</v>
      </c>
      <c r="EC143" s="3">
        <v>113.232856750488</v>
      </c>
      <c r="ED143" s="3">
        <v>110.607222027249</v>
      </c>
    </row>
    <row r="144">
      <c r="A144" s="3" t="s">
        <v>143</v>
      </c>
      <c r="B144" s="3">
        <v>68.5921103753612</v>
      </c>
      <c r="C144" s="3">
        <v>70.7331668939675</v>
      </c>
      <c r="D144" s="3">
        <v>71.2649442419609</v>
      </c>
      <c r="E144" s="3">
        <v>70.9006959763724</v>
      </c>
      <c r="F144" s="3">
        <v>70.6338599291792</v>
      </c>
      <c r="G144" s="3">
        <v>72.1834406938875</v>
      </c>
      <c r="H144" s="3">
        <v>73.0979367692445</v>
      </c>
      <c r="I144" s="3">
        <v>72.1984408200597</v>
      </c>
      <c r="J144" s="3">
        <v>72.9733224791031</v>
      </c>
      <c r="K144" s="3">
        <v>70.3138249360309</v>
      </c>
      <c r="L144" s="3">
        <v>75.0756632441978</v>
      </c>
      <c r="M144" s="3">
        <v>76.9741574352476</v>
      </c>
      <c r="N144" s="3">
        <v>77.1315181174992</v>
      </c>
      <c r="O144" s="3">
        <v>79.8736797049474</v>
      </c>
      <c r="P144" s="3">
        <v>80.2385984991496</v>
      </c>
      <c r="Q144" s="3">
        <v>80.3152698456516</v>
      </c>
      <c r="R144" s="3">
        <v>81.3670305763305</v>
      </c>
      <c r="S144" s="3">
        <v>81.5382253555923</v>
      </c>
      <c r="T144" s="3">
        <v>81.2239581894683</v>
      </c>
      <c r="U144" s="3">
        <v>80.8045573991575</v>
      </c>
      <c r="V144" s="3">
        <v>76.5420709466352</v>
      </c>
      <c r="W144" s="3">
        <v>78.5678083513992</v>
      </c>
      <c r="X144" s="3">
        <v>81.5783652970911</v>
      </c>
      <c r="Y144" s="3">
        <v>81.4544573181405</v>
      </c>
      <c r="Z144" s="3">
        <v>78.220870280159</v>
      </c>
      <c r="AA144" s="3">
        <v>81.865819447124</v>
      </c>
      <c r="AB144" s="3">
        <v>87.236897071005</v>
      </c>
      <c r="AC144" s="3">
        <v>90.5835770170516</v>
      </c>
      <c r="AD144" s="3">
        <v>90.8048098678453</v>
      </c>
      <c r="AE144" s="3">
        <v>92.3298849799729</v>
      </c>
      <c r="AF144" s="3">
        <v>93.923204261328</v>
      </c>
      <c r="AG144" s="3">
        <v>93.2955106035391</v>
      </c>
      <c r="AH144" s="3">
        <v>92.5217940192091</v>
      </c>
      <c r="AI144" s="3">
        <v>88.6974540693726</v>
      </c>
      <c r="AJ144" s="3">
        <v>90.8132311240106</v>
      </c>
      <c r="AK144" s="3">
        <v>94.2816221413383</v>
      </c>
      <c r="AL144" s="3">
        <v>95.7567998350147</v>
      </c>
      <c r="AM144" s="3">
        <v>99.5356085827548</v>
      </c>
      <c r="AN144" s="3">
        <v>102.996598083082</v>
      </c>
      <c r="AO144" s="3">
        <v>102.761326545534</v>
      </c>
      <c r="AP144" s="3">
        <v>107.955065828402</v>
      </c>
      <c r="AQ144" s="3">
        <v>110.04524811146</v>
      </c>
      <c r="AR144" s="3">
        <v>111.368146995779</v>
      </c>
      <c r="AS144" s="3">
        <v>113.279794297391</v>
      </c>
      <c r="AT144" s="3">
        <v>114.607340242169</v>
      </c>
      <c r="AU144" s="3">
        <v>119.016288895944</v>
      </c>
      <c r="AV144" s="3">
        <v>122.284924235253</v>
      </c>
      <c r="AW144" s="3">
        <v>127.874682775687</v>
      </c>
      <c r="AX144" s="3">
        <v>131.148450428208</v>
      </c>
      <c r="AY144" s="3">
        <v>126.853296247479</v>
      </c>
      <c r="AZ144" s="3">
        <v>124.395870657124</v>
      </c>
      <c r="BA144" s="3">
        <v>122.074418461351</v>
      </c>
      <c r="BB144" s="3">
        <v>123.09429425738</v>
      </c>
      <c r="BC144" s="3">
        <v>124.330836388898</v>
      </c>
      <c r="BD144" s="3">
        <v>125.936417116495</v>
      </c>
      <c r="BE144" s="3">
        <v>131.270724540599</v>
      </c>
      <c r="BF144" s="3">
        <v>138.628765517972</v>
      </c>
      <c r="BG144" s="3">
        <v>133.165216735434</v>
      </c>
      <c r="BH144" s="3">
        <v>129.149698339926</v>
      </c>
      <c r="BI144" s="3">
        <v>120.007132998826</v>
      </c>
      <c r="BJ144" s="3">
        <v>122.061250437833</v>
      </c>
      <c r="BK144" s="3">
        <v>133.687006980211</v>
      </c>
      <c r="BL144" s="3">
        <v>138.199007916589</v>
      </c>
      <c r="BM144" s="3">
        <v>146.576286182567</v>
      </c>
      <c r="BN144" s="3">
        <v>150.130667711425</v>
      </c>
      <c r="BO144" s="3">
        <v>154.17513107781</v>
      </c>
      <c r="BP144" s="3">
        <v>156.033013385025</v>
      </c>
      <c r="BQ144" s="3">
        <v>146.705045911785</v>
      </c>
      <c r="BR144" s="3">
        <v>150.674028637152</v>
      </c>
      <c r="BS144" s="3">
        <v>149.194955248097</v>
      </c>
      <c r="BT144" s="3">
        <v>161.375787959407</v>
      </c>
      <c r="BU144" s="3">
        <v>158.510511033204</v>
      </c>
      <c r="BV144" s="3">
        <v>161.156849712943</v>
      </c>
      <c r="BW144" s="3">
        <v>157.997246613604</v>
      </c>
      <c r="BX144" s="3">
        <v>126.523792155808</v>
      </c>
      <c r="BY144" s="3">
        <v>123.937303089328</v>
      </c>
      <c r="BZ144" s="3">
        <v>123.756950039286</v>
      </c>
      <c r="CA144" s="3">
        <v>135.619149922211</v>
      </c>
      <c r="CB144" s="3">
        <v>136.265715775666</v>
      </c>
      <c r="CC144" s="3">
        <v>145.10139870739</v>
      </c>
      <c r="CD144" s="3">
        <v>152.124344185726</v>
      </c>
      <c r="CE144" s="3">
        <v>156.435385764312</v>
      </c>
      <c r="CF144" s="3">
        <v>181.758730464598</v>
      </c>
      <c r="CG144" s="3">
        <v>194.328301089455</v>
      </c>
      <c r="CH144" s="3">
        <v>190.269621072261</v>
      </c>
      <c r="CI144" s="3">
        <v>187.159965196466</v>
      </c>
      <c r="CJ144" s="3">
        <v>196.194108014099</v>
      </c>
      <c r="CK144" s="3">
        <v>208.600782178613</v>
      </c>
      <c r="CL144" s="3">
        <v>209.562596651159</v>
      </c>
      <c r="CM144" s="3">
        <v>207.200655709272</v>
      </c>
      <c r="CN144" s="3">
        <v>210.785724215534</v>
      </c>
      <c r="CO144" s="3">
        <v>215.343288845281</v>
      </c>
      <c r="CP144" s="3">
        <v>206.660678704183</v>
      </c>
      <c r="CQ144" s="3">
        <v>203.630264935923</v>
      </c>
      <c r="CR144" s="3">
        <v>205.657221656957</v>
      </c>
      <c r="CS144" s="3">
        <v>193.15491929605</v>
      </c>
      <c r="CT144" s="3">
        <v>196.746571119155</v>
      </c>
      <c r="CU144" s="3">
        <v>178.644240144187</v>
      </c>
      <c r="CV144" s="3">
        <v>179.313783972195</v>
      </c>
      <c r="CW144" s="3">
        <v>182.080352765779</v>
      </c>
      <c r="CX144" s="3">
        <v>184.04916790394</v>
      </c>
      <c r="CY144" s="3">
        <v>175.313009254897</v>
      </c>
      <c r="CZ144" s="3">
        <v>167.768595984925</v>
      </c>
      <c r="DA144" s="3">
        <v>186.817671831506</v>
      </c>
      <c r="DB144" s="3">
        <v>171.496540441523</v>
      </c>
      <c r="DC144" s="3">
        <v>172.563973630454</v>
      </c>
      <c r="DD144" s="3">
        <v>203.515065292867</v>
      </c>
      <c r="DE144" s="3">
        <v>204.779980647779</v>
      </c>
      <c r="DF144" s="3">
        <v>199.832511219853</v>
      </c>
      <c r="DG144" s="3">
        <v>191.764546352773</v>
      </c>
      <c r="DH144" s="3">
        <v>184.133506928907</v>
      </c>
      <c r="DI144" s="3">
        <v>187.636174722957</v>
      </c>
      <c r="DJ144" s="3">
        <v>189.282098322571</v>
      </c>
      <c r="DK144" s="3">
        <v>193.941097624929</v>
      </c>
      <c r="DL144" s="3">
        <v>199.017810874051</v>
      </c>
      <c r="DM144" s="3">
        <v>183.217660983718</v>
      </c>
      <c r="DN144" s="3">
        <v>184.413882723618</v>
      </c>
      <c r="DO144" s="3">
        <v>177.742331806814</v>
      </c>
      <c r="DP144" s="3">
        <v>185.30495999348</v>
      </c>
      <c r="DQ144" s="3">
        <v>198.262467736595</v>
      </c>
      <c r="DR144" s="3">
        <v>198.127196583444</v>
      </c>
      <c r="DS144" s="3">
        <v>192.72306038199</v>
      </c>
      <c r="DT144" s="3">
        <v>196.9636265153</v>
      </c>
      <c r="DU144" s="3">
        <v>192.716737138282</v>
      </c>
      <c r="DV144" s="3">
        <v>197.847163366966</v>
      </c>
      <c r="DW144" s="3">
        <v>208.489328627672</v>
      </c>
      <c r="DX144" s="3">
        <v>209.895747957335</v>
      </c>
      <c r="DY144" s="3">
        <v>199.703721592297</v>
      </c>
      <c r="DZ144" s="3">
        <v>203.309377163</v>
      </c>
      <c r="EA144" s="3">
        <v>210.49202961396</v>
      </c>
      <c r="EB144" s="3">
        <v>224.034112531365</v>
      </c>
      <c r="EC144" s="3">
        <v>228.784523373558</v>
      </c>
      <c r="ED144" s="3">
        <v>222.323055691189</v>
      </c>
    </row>
    <row r="145">
      <c r="A145" s="3" t="s">
        <v>144</v>
      </c>
      <c r="B145" s="3">
        <v>9.34636783809977</v>
      </c>
      <c r="C145" s="3">
        <v>9.55936530742924</v>
      </c>
      <c r="D145" s="3">
        <v>10.0449875420668</v>
      </c>
      <c r="E145" s="3">
        <v>10.6515243152725</v>
      </c>
      <c r="F145" s="3">
        <v>10.7304183896866</v>
      </c>
      <c r="G145" s="3">
        <v>11.1833695348004</v>
      </c>
      <c r="H145" s="3">
        <v>11.3792839124273</v>
      </c>
      <c r="I145" s="3">
        <v>11.8286482062613</v>
      </c>
      <c r="J145" s="3">
        <v>12.0922417159344</v>
      </c>
      <c r="K145" s="3">
        <v>11.4410896794638</v>
      </c>
      <c r="L145" s="3">
        <v>12.2110197838999</v>
      </c>
      <c r="M145" s="3">
        <v>12.9563311271983</v>
      </c>
      <c r="N145" s="3">
        <v>12.9675390187212</v>
      </c>
      <c r="O145" s="3">
        <v>12.4252617053483</v>
      </c>
      <c r="P145" s="3">
        <v>10.9677201366245</v>
      </c>
      <c r="Q145" s="3">
        <v>10.8508174818808</v>
      </c>
      <c r="R145" s="3">
        <v>11.1511063034646</v>
      </c>
      <c r="S145" s="3">
        <v>10.7745611444528</v>
      </c>
      <c r="T145" s="3">
        <v>10.2428128600569</v>
      </c>
      <c r="U145" s="3">
        <v>9.5500365358713</v>
      </c>
      <c r="V145" s="3">
        <v>8.98363922921949</v>
      </c>
      <c r="W145" s="3">
        <v>9.48175784942945</v>
      </c>
      <c r="X145" s="3">
        <v>10.129413620179</v>
      </c>
      <c r="Y145" s="3">
        <v>8.98999344676697</v>
      </c>
      <c r="Z145" s="3">
        <v>7.76285421954823</v>
      </c>
      <c r="AA145" s="3">
        <v>7.45704060963252</v>
      </c>
      <c r="AB145" s="3">
        <v>8.81024816494948</v>
      </c>
      <c r="AC145" s="3">
        <v>9.42838468924066</v>
      </c>
      <c r="AD145" s="3">
        <v>9.00070076363085</v>
      </c>
      <c r="AE145" s="3">
        <v>9.93049439220105</v>
      </c>
      <c r="AF145" s="3">
        <v>10.4166747992187</v>
      </c>
      <c r="AG145" s="3">
        <v>10.9623103970244</v>
      </c>
      <c r="AH145" s="3">
        <v>11.3538208864955</v>
      </c>
      <c r="AI145" s="3">
        <v>11.3566915951867</v>
      </c>
      <c r="AJ145" s="3">
        <v>11.8341094251812</v>
      </c>
      <c r="AK145" s="3">
        <v>11.9389405927289</v>
      </c>
      <c r="AL145" s="3">
        <v>11.5803164821152</v>
      </c>
      <c r="AM145" s="3">
        <v>12.4755643112248</v>
      </c>
      <c r="AN145" s="3">
        <v>13.642957466186</v>
      </c>
      <c r="AO145" s="3">
        <v>14.2216438260182</v>
      </c>
      <c r="AP145" s="3">
        <v>14.9296889979341</v>
      </c>
      <c r="AQ145" s="3">
        <v>14.1706609305018</v>
      </c>
      <c r="AR145" s="3">
        <v>14.5781515007594</v>
      </c>
      <c r="AS145" s="3">
        <v>15.0875036536044</v>
      </c>
      <c r="AT145" s="3">
        <v>15.5247192891008</v>
      </c>
      <c r="AU145" s="3">
        <v>16.8455262672185</v>
      </c>
      <c r="AV145" s="3">
        <v>17.0930757522248</v>
      </c>
      <c r="AW145" s="3">
        <v>16.9126671010011</v>
      </c>
      <c r="AX145" s="3">
        <v>18.2648124371299</v>
      </c>
      <c r="AY145" s="3">
        <v>17.3750496253357</v>
      </c>
      <c r="AZ145" s="3">
        <v>18.6880483074198</v>
      </c>
      <c r="BA145" s="3">
        <v>17.3719574334277</v>
      </c>
      <c r="BB145" s="3">
        <v>17.7697991177564</v>
      </c>
      <c r="BC145" s="3">
        <v>18.883994875125</v>
      </c>
      <c r="BD145" s="3">
        <v>18.824596518846</v>
      </c>
      <c r="BE145" s="3">
        <v>19.559161882704</v>
      </c>
      <c r="BF145" s="3">
        <v>20.4941377428546</v>
      </c>
      <c r="BG145" s="3">
        <v>19.8422441979434</v>
      </c>
      <c r="BH145" s="3">
        <v>19.4603284035651</v>
      </c>
      <c r="BI145" s="3">
        <v>17.7513202979179</v>
      </c>
      <c r="BJ145" s="3">
        <v>17.4853768654097</v>
      </c>
      <c r="BK145" s="3">
        <v>18.8869093509698</v>
      </c>
      <c r="BL145" s="3">
        <v>16.0314139636695</v>
      </c>
      <c r="BM145" s="3">
        <v>16.5189720649818</v>
      </c>
      <c r="BN145" s="3">
        <v>15.9633483244451</v>
      </c>
      <c r="BO145" s="3">
        <v>16.7637471629482</v>
      </c>
      <c r="BP145" s="3">
        <v>17.7145102267355</v>
      </c>
      <c r="BQ145" s="3">
        <v>15.8315153713686</v>
      </c>
      <c r="BR145" s="3">
        <v>15.694941688074</v>
      </c>
      <c r="BS145" s="3">
        <v>14.4333661655401</v>
      </c>
      <c r="BT145" s="3">
        <v>16.5008859717801</v>
      </c>
      <c r="BU145" s="3">
        <v>17.2198760402658</v>
      </c>
      <c r="BV145" s="3">
        <v>18.161677454627</v>
      </c>
      <c r="BW145" s="3">
        <v>18.8141477830394</v>
      </c>
      <c r="BX145" s="3">
        <v>14.9079155890238</v>
      </c>
      <c r="BY145" s="3">
        <v>13.1564151576693</v>
      </c>
      <c r="BZ145" s="3">
        <v>13.3816428769094</v>
      </c>
      <c r="CA145" s="3">
        <v>14.4207339899297</v>
      </c>
      <c r="CB145" s="3">
        <v>14.9971946078331</v>
      </c>
      <c r="CC145" s="3">
        <v>15.9560537712791</v>
      </c>
      <c r="CD145" s="3">
        <v>16.6018925195451</v>
      </c>
      <c r="CE145" s="3">
        <v>16.6315994465232</v>
      </c>
      <c r="CF145" s="3">
        <v>17.5712083932974</v>
      </c>
      <c r="CG145" s="3">
        <v>20.8185976103845</v>
      </c>
      <c r="CH145" s="3">
        <v>22.1596260763737</v>
      </c>
      <c r="CI145" s="3">
        <v>23.5702663328614</v>
      </c>
      <c r="CJ145" s="3">
        <v>26.721147694335</v>
      </c>
      <c r="CK145" s="3">
        <v>29.6277817463825</v>
      </c>
      <c r="CL145" s="3">
        <v>29.2784242509052</v>
      </c>
      <c r="CM145" s="3">
        <v>26.4667931953467</v>
      </c>
      <c r="CN145" s="3">
        <v>25.7964627305606</v>
      </c>
      <c r="CO145" s="3">
        <v>25.9824362198284</v>
      </c>
      <c r="CP145" s="3">
        <v>25.2783666702418</v>
      </c>
      <c r="CQ145" s="3">
        <v>25.7739521687932</v>
      </c>
      <c r="CR145" s="3">
        <v>28.8837039109051</v>
      </c>
      <c r="CS145" s="3">
        <v>33.3489783279143</v>
      </c>
      <c r="CT145" s="3">
        <v>33.798803018399</v>
      </c>
      <c r="CU145" s="3">
        <v>33.2036353077209</v>
      </c>
      <c r="CV145" s="3">
        <v>33.3179046192346</v>
      </c>
      <c r="CW145" s="3">
        <v>34.1512759768018</v>
      </c>
      <c r="CX145" s="3">
        <v>33.6186172366201</v>
      </c>
      <c r="CY145" s="3">
        <v>32.7908812017047</v>
      </c>
      <c r="CZ145" s="3">
        <v>29.3820132284248</v>
      </c>
      <c r="DA145" s="3">
        <v>30.4893664169072</v>
      </c>
      <c r="DB145" s="3">
        <v>24.5618299714132</v>
      </c>
      <c r="DC145" s="3">
        <v>24.200960624045</v>
      </c>
      <c r="DD145" s="3">
        <v>26.8480032473138</v>
      </c>
      <c r="DE145" s="3">
        <v>25.8064572129992</v>
      </c>
      <c r="DF145" s="3">
        <v>26.278882196115</v>
      </c>
      <c r="DG145" s="3">
        <v>27.824054409029</v>
      </c>
      <c r="DH145" s="3">
        <v>26.5022083575891</v>
      </c>
      <c r="DI145" s="3">
        <v>28.0320068478757</v>
      </c>
      <c r="DJ145" s="3">
        <v>28.3870704175029</v>
      </c>
      <c r="DK145" s="3">
        <v>28.5088730874121</v>
      </c>
      <c r="DL145" s="3">
        <v>30.7661586478712</v>
      </c>
      <c r="DM145" s="3">
        <v>30.1253657157335</v>
      </c>
      <c r="DN145" s="3">
        <v>26.598133107273</v>
      </c>
      <c r="DO145" s="3">
        <v>25.2030444947671</v>
      </c>
      <c r="DP145" s="3">
        <v>26.7795366932333</v>
      </c>
      <c r="DQ145" s="3">
        <v>28.8694657332308</v>
      </c>
      <c r="DR145" s="3">
        <v>28.636692838008</v>
      </c>
      <c r="DS145" s="3">
        <v>27.6533045181253</v>
      </c>
      <c r="DT145" s="3">
        <v>29.2651428316394</v>
      </c>
      <c r="DU145" s="3">
        <v>27.9672558202426</v>
      </c>
      <c r="DV145" s="3">
        <v>30.38038325348</v>
      </c>
      <c r="DW145" s="3">
        <v>35.2700524824596</v>
      </c>
      <c r="DX145" s="3">
        <v>35.7990094117114</v>
      </c>
      <c r="DY145" s="3">
        <v>33.9564170165743</v>
      </c>
      <c r="DZ145" s="3">
        <v>34.3184010750351</v>
      </c>
      <c r="EA145" s="3">
        <v>36.1618767596869</v>
      </c>
      <c r="EB145" s="3">
        <v>36.6555309691471</v>
      </c>
      <c r="EC145" s="3">
        <v>34.330701964612</v>
      </c>
      <c r="ED145" s="3">
        <v>33.0252777735392</v>
      </c>
    </row>
    <row r="146">
      <c r="A146" s="3" t="s">
        <v>145</v>
      </c>
      <c r="B146" s="3">
        <v>17.7935121041168</v>
      </c>
      <c r="C146" s="3">
        <v>17.7081205884524</v>
      </c>
      <c r="D146" s="3">
        <v>18.6672285667552</v>
      </c>
      <c r="E146" s="3">
        <v>18.8272548648721</v>
      </c>
      <c r="F146" s="3">
        <v>18.9634574367086</v>
      </c>
      <c r="G146" s="3">
        <v>19.3193204944284</v>
      </c>
      <c r="H146" s="3">
        <v>19.0295622663942</v>
      </c>
      <c r="I146" s="3">
        <v>18.8718451019714</v>
      </c>
      <c r="J146" s="3">
        <v>20.0195793927175</v>
      </c>
      <c r="K146" s="3">
        <v>20.5628962670337</v>
      </c>
      <c r="L146" s="3">
        <v>21.5779317407532</v>
      </c>
      <c r="M146" s="3">
        <v>20.7816147898668</v>
      </c>
      <c r="N146" s="3">
        <v>20.6488327635745</v>
      </c>
      <c r="O146" s="3">
        <v>22.1035586903659</v>
      </c>
      <c r="P146" s="3">
        <v>22.6584178818584</v>
      </c>
      <c r="Q146" s="3">
        <v>22.627937237609</v>
      </c>
      <c r="R146" s="3">
        <v>22.6355283372434</v>
      </c>
      <c r="S146" s="3">
        <v>22.8507051718282</v>
      </c>
      <c r="T146" s="3">
        <v>23.2068930414326</v>
      </c>
      <c r="U146" s="3">
        <v>24.474704932052</v>
      </c>
      <c r="V146" s="3">
        <v>24.72681914129</v>
      </c>
      <c r="W146" s="3">
        <v>26.6091636132623</v>
      </c>
      <c r="X146" s="3">
        <v>27.7849439061063</v>
      </c>
      <c r="Y146" s="3">
        <v>31.6625586951388</v>
      </c>
      <c r="Z146" s="3">
        <v>31.4918044878195</v>
      </c>
      <c r="AA146" s="3">
        <v>34.1551217204835</v>
      </c>
      <c r="AB146" s="3">
        <v>35.4984929638777</v>
      </c>
      <c r="AC146" s="3">
        <v>32.6982134567503</v>
      </c>
      <c r="AD146" s="3">
        <v>30.5722994490888</v>
      </c>
      <c r="AE146" s="3">
        <v>28.3051105172324</v>
      </c>
      <c r="AF146" s="3">
        <v>29.9013030348245</v>
      </c>
      <c r="AG146" s="3">
        <v>30.5901563436677</v>
      </c>
      <c r="AH146" s="3">
        <v>30.6089032019028</v>
      </c>
      <c r="AI146" s="3">
        <v>31.0165321221778</v>
      </c>
      <c r="AJ146" s="3">
        <v>29.620353898234</v>
      </c>
      <c r="AK146" s="3">
        <v>28.3289403597693</v>
      </c>
      <c r="AL146" s="3">
        <v>29.5879450960905</v>
      </c>
      <c r="AM146" s="3">
        <v>30.0512993097465</v>
      </c>
      <c r="AN146" s="3">
        <v>28.7292472670953</v>
      </c>
      <c r="AO146" s="3">
        <v>28.6309519141344</v>
      </c>
      <c r="AP146" s="3">
        <v>28.539285265329</v>
      </c>
      <c r="AQ146" s="3">
        <v>28.5219420172568</v>
      </c>
      <c r="AR146" s="3">
        <v>27.7353038192044</v>
      </c>
      <c r="AS146" s="3">
        <v>27.752129103067</v>
      </c>
      <c r="AT146" s="3">
        <v>26.1648344325249</v>
      </c>
      <c r="AU146" s="3">
        <v>26.0713219296688</v>
      </c>
      <c r="AV146" s="3">
        <v>27.653344338013</v>
      </c>
      <c r="AW146" s="3">
        <v>30.9218415267067</v>
      </c>
      <c r="AX146" s="3">
        <v>29.6191764974746</v>
      </c>
      <c r="AY146" s="3">
        <v>27.9649433671819</v>
      </c>
      <c r="AZ146" s="3">
        <v>28.0729679490115</v>
      </c>
      <c r="BA146" s="3">
        <v>29.9418897159475</v>
      </c>
      <c r="BB146" s="3">
        <v>30.4764629662773</v>
      </c>
      <c r="BC146" s="3">
        <v>30.7080057935905</v>
      </c>
      <c r="BD146" s="3">
        <v>31.3624598671318</v>
      </c>
      <c r="BE146" s="3">
        <v>32.0035143777827</v>
      </c>
      <c r="BF146" s="3">
        <v>34.5130370970437</v>
      </c>
      <c r="BG146" s="3">
        <v>34.8982659650962</v>
      </c>
      <c r="BH146" s="3">
        <v>38.3450510359603</v>
      </c>
      <c r="BI146" s="3">
        <v>37.440839372558</v>
      </c>
      <c r="BJ146" s="3">
        <v>36.3768854269638</v>
      </c>
      <c r="BK146" s="3">
        <v>36.7130417183832</v>
      </c>
      <c r="BL146" s="3">
        <v>37.1830853401405</v>
      </c>
      <c r="BM146" s="3">
        <v>35.4754308044562</v>
      </c>
      <c r="BN146" s="3">
        <v>34.1082804833322</v>
      </c>
      <c r="BO146" s="3">
        <v>35.5680458464177</v>
      </c>
      <c r="BP146" s="3">
        <v>35.7529206326487</v>
      </c>
      <c r="BQ146" s="3">
        <v>36.1766542209984</v>
      </c>
      <c r="BR146" s="3">
        <v>37.4749753722368</v>
      </c>
      <c r="BS146" s="3">
        <v>36.2523255300873</v>
      </c>
      <c r="BT146" s="3">
        <v>37.0312275127133</v>
      </c>
      <c r="BU146" s="3">
        <v>39.4400941640909</v>
      </c>
      <c r="BV146" s="3">
        <v>40.2083072724563</v>
      </c>
      <c r="BW146" s="3">
        <v>40.7211507031036</v>
      </c>
      <c r="BX146" s="3">
        <v>38.622100775604</v>
      </c>
      <c r="BY146" s="3">
        <v>42.2404494884026</v>
      </c>
      <c r="BZ146" s="3">
        <v>41.7013940995162</v>
      </c>
      <c r="CA146" s="3">
        <v>42.3663078797772</v>
      </c>
      <c r="CB146" s="3">
        <v>43.5707527005984</v>
      </c>
      <c r="CC146" s="3">
        <v>45.8403037866773</v>
      </c>
      <c r="CD146" s="3">
        <v>43.9854016814678</v>
      </c>
      <c r="CE146" s="3">
        <v>43.8729738682532</v>
      </c>
      <c r="CF146" s="3">
        <v>44.5074281600395</v>
      </c>
      <c r="CG146" s="3">
        <v>42.0504590636558</v>
      </c>
      <c r="CH146" s="3">
        <v>41.0013803281676</v>
      </c>
      <c r="CI146" s="3">
        <v>42.9388962630102</v>
      </c>
      <c r="CJ146" s="3">
        <v>42.8715941734851</v>
      </c>
      <c r="CK146" s="3">
        <v>42.1192594609393</v>
      </c>
      <c r="CL146" s="3">
        <v>42.8996123964389</v>
      </c>
      <c r="CM146" s="3">
        <v>43.4831872916203</v>
      </c>
      <c r="CN146" s="3">
        <v>42.9102813750779</v>
      </c>
      <c r="CO146" s="3">
        <v>41.4611033592951</v>
      </c>
      <c r="CP146" s="3">
        <v>38.0542316680706</v>
      </c>
      <c r="CQ146" s="3">
        <v>38.0673970857464</v>
      </c>
      <c r="CR146" s="3">
        <v>39.1887974649339</v>
      </c>
      <c r="CS146" s="3">
        <v>42.0868608086569</v>
      </c>
      <c r="CT146" s="3">
        <v>44.5309140134781</v>
      </c>
      <c r="CU146" s="3">
        <v>43.4518553082475</v>
      </c>
      <c r="CV146" s="3">
        <v>45.9988213201544</v>
      </c>
      <c r="CW146" s="3">
        <v>48.7447018614815</v>
      </c>
      <c r="CX146" s="3">
        <v>46.6687504329669</v>
      </c>
      <c r="CY146" s="3">
        <v>42.3249295234337</v>
      </c>
      <c r="CZ146" s="3">
        <v>44.2055957950338</v>
      </c>
      <c r="DA146" s="3">
        <v>46.451836556524</v>
      </c>
      <c r="DB146" s="3">
        <v>43.0129567355334</v>
      </c>
      <c r="DC146" s="3">
        <v>42.355337155515</v>
      </c>
      <c r="DD146" s="3">
        <v>44.3531087037424</v>
      </c>
      <c r="DE146" s="3">
        <v>43.0732386357828</v>
      </c>
      <c r="DF146" s="3">
        <v>42.4449506059346</v>
      </c>
      <c r="DG146" s="3">
        <v>42.1918942207246</v>
      </c>
      <c r="DH146" s="3">
        <v>37.0635653864986</v>
      </c>
      <c r="DI146" s="3">
        <v>37.6345971994304</v>
      </c>
      <c r="DJ146" s="3">
        <v>37.3360667714273</v>
      </c>
      <c r="DK146" s="3">
        <v>38.2134279870208</v>
      </c>
      <c r="DL146" s="3">
        <v>37.8179612097939</v>
      </c>
      <c r="DM146" s="3">
        <v>37.9555707351507</v>
      </c>
      <c r="DN146" s="3">
        <v>36.1517681024163</v>
      </c>
      <c r="DO146" s="3">
        <v>32.2638459495186</v>
      </c>
      <c r="DP146" s="3">
        <v>30.992766157102</v>
      </c>
      <c r="DQ146" s="3">
        <v>30.2973754044008</v>
      </c>
      <c r="DR146" s="3">
        <v>30.1725912815412</v>
      </c>
      <c r="DS146" s="3">
        <v>29.0146144314856</v>
      </c>
      <c r="DT146" s="3">
        <v>33.0229745712017</v>
      </c>
      <c r="DU146" s="3">
        <v>33.7933432678477</v>
      </c>
      <c r="DV146" s="3">
        <v>34.1412234415305</v>
      </c>
      <c r="DW146" s="3">
        <v>29.7405680022826</v>
      </c>
      <c r="DX146" s="3">
        <v>30.4623577652613</v>
      </c>
      <c r="DY146" s="3">
        <v>31.6187883454376</v>
      </c>
      <c r="DZ146" s="3">
        <v>31.2828017782465</v>
      </c>
      <c r="EA146" s="3">
        <v>30.7599649889228</v>
      </c>
      <c r="EB146" s="3">
        <v>30.3163284059531</v>
      </c>
      <c r="EC146" s="3">
        <v>31.8647283284005</v>
      </c>
      <c r="ED146" s="3">
        <v>30.4206295647236</v>
      </c>
    </row>
    <row r="147">
      <c r="A147" s="3" t="s">
        <v>146</v>
      </c>
      <c r="B147" s="3">
        <v>12.5358396125706</v>
      </c>
      <c r="C147" s="3">
        <v>12.4390345072128</v>
      </c>
      <c r="D147" s="3">
        <v>13.2219585388836</v>
      </c>
      <c r="E147" s="3">
        <v>13.734523311478</v>
      </c>
      <c r="F147" s="3">
        <v>14.2703007900612</v>
      </c>
      <c r="G147" s="3">
        <v>14.7490609733678</v>
      </c>
      <c r="H147" s="3">
        <v>15.0925969619272</v>
      </c>
      <c r="I147" s="3">
        <v>14.7922683537412</v>
      </c>
      <c r="J147" s="3">
        <v>14.7043025911774</v>
      </c>
      <c r="K147" s="3">
        <v>14.6230176858692</v>
      </c>
      <c r="L147" s="3">
        <v>15.379530486007</v>
      </c>
      <c r="M147" s="3">
        <v>16.0205607310414</v>
      </c>
      <c r="N147" s="3">
        <v>16.1641880043281</v>
      </c>
      <c r="O147" s="3">
        <v>15.3926229306646</v>
      </c>
      <c r="P147" s="3">
        <v>14.168282809529</v>
      </c>
      <c r="Q147" s="3">
        <v>13.9694659269187</v>
      </c>
      <c r="R147" s="3">
        <v>13.8683576012498</v>
      </c>
      <c r="S147" s="3">
        <v>13.7720345643489</v>
      </c>
      <c r="T147" s="3">
        <v>14.2704025763651</v>
      </c>
      <c r="U147" s="3">
        <v>13.0076488068187</v>
      </c>
      <c r="V147" s="3">
        <v>11.7329292199483</v>
      </c>
      <c r="W147" s="3">
        <v>12.0233628796922</v>
      </c>
      <c r="X147" s="3">
        <v>11.865667305433</v>
      </c>
      <c r="Y147" s="3">
        <v>11.1992815870172</v>
      </c>
      <c r="Z147" s="3">
        <v>9.95922459526338</v>
      </c>
      <c r="AA147" s="3">
        <v>10.3251315060309</v>
      </c>
      <c r="AB147" s="3">
        <v>11.7163513073401</v>
      </c>
      <c r="AC147" s="3">
        <v>11.3104043045281</v>
      </c>
      <c r="AD147" s="3">
        <v>11.2614992885936</v>
      </c>
      <c r="AE147" s="3">
        <v>11.4356523612258</v>
      </c>
      <c r="AF147" s="3">
        <v>12.4246491093037</v>
      </c>
      <c r="AG147" s="3">
        <v>13.1609648479495</v>
      </c>
      <c r="AH147" s="3">
        <v>11.945298831113</v>
      </c>
      <c r="AI147" s="3">
        <v>11.4317106814868</v>
      </c>
      <c r="AJ147" s="3">
        <v>12.1077396735634</v>
      </c>
      <c r="AK147" s="3">
        <v>13.9277315766806</v>
      </c>
      <c r="AL147" s="3">
        <v>13.7815324314628</v>
      </c>
      <c r="AM147" s="3">
        <v>13.7171425308344</v>
      </c>
      <c r="AN147" s="3">
        <v>13.658206766506</v>
      </c>
      <c r="AO147" s="3">
        <v>14.1555383721982</v>
      </c>
      <c r="AP147" s="3">
        <v>13.6253557615624</v>
      </c>
      <c r="AQ147" s="3">
        <v>14.0347233450396</v>
      </c>
      <c r="AR147" s="3">
        <v>14.0413740150955</v>
      </c>
      <c r="AS147" s="3">
        <v>13.8027671545706</v>
      </c>
      <c r="AT147" s="3">
        <v>14.0144366446151</v>
      </c>
      <c r="AU147" s="3">
        <v>14.777687617443</v>
      </c>
      <c r="AV147" s="3">
        <v>15.3281024756525</v>
      </c>
      <c r="AW147" s="3">
        <v>15.4947915579423</v>
      </c>
      <c r="AX147" s="3">
        <v>16.1570107487249</v>
      </c>
      <c r="AY147" s="3">
        <v>15.2310566940201</v>
      </c>
      <c r="AZ147" s="3">
        <v>14.6116050811425</v>
      </c>
      <c r="BA147" s="3">
        <v>15.1480335245484</v>
      </c>
      <c r="BB147" s="3">
        <v>16.3642126436058</v>
      </c>
      <c r="BC147" s="3">
        <v>17.0562799075619</v>
      </c>
      <c r="BD147" s="3">
        <v>16.9262321125999</v>
      </c>
      <c r="BE147" s="3">
        <v>16.8648686556224</v>
      </c>
      <c r="BF147" s="3">
        <v>17.0496329195526</v>
      </c>
      <c r="BG147" s="3">
        <v>15.7697970125806</v>
      </c>
      <c r="BH147" s="3">
        <v>15.3855845563067</v>
      </c>
      <c r="BI147" s="3">
        <v>14.2411463375884</v>
      </c>
      <c r="BJ147" s="3">
        <v>14.2398170436814</v>
      </c>
      <c r="BK147" s="3">
        <v>15.3969038525146</v>
      </c>
      <c r="BL147" s="3">
        <v>15.8127387035298</v>
      </c>
      <c r="BM147" s="3">
        <v>15.8499234814319</v>
      </c>
      <c r="BN147" s="3">
        <v>15.8555065273637</v>
      </c>
      <c r="BO147" s="3">
        <v>15.1862895960143</v>
      </c>
      <c r="BP147" s="3">
        <v>15.0852285533184</v>
      </c>
      <c r="BQ147" s="3">
        <v>13.6201099695655</v>
      </c>
      <c r="BR147" s="3">
        <v>14.3069060413497</v>
      </c>
      <c r="BS147" s="3">
        <v>14.1124463070935</v>
      </c>
      <c r="BT147" s="3">
        <v>14.5137164980464</v>
      </c>
      <c r="BU147" s="3">
        <v>15.4558749132811</v>
      </c>
      <c r="BV147" s="3">
        <v>15.0032186403339</v>
      </c>
      <c r="BW147" s="3">
        <v>14.1911989371341</v>
      </c>
      <c r="BX147" s="3">
        <v>10.1223146253228</v>
      </c>
      <c r="BY147" s="3">
        <v>9.69097239244214</v>
      </c>
      <c r="BZ147" s="3">
        <v>9.74335882350654</v>
      </c>
      <c r="CA147" s="3">
        <v>10.766047661522</v>
      </c>
      <c r="CB147" s="3">
        <v>9.48791049708136</v>
      </c>
      <c r="CC147" s="3">
        <v>9.73204751574363</v>
      </c>
      <c r="CD147" s="3">
        <v>9.80335567743918</v>
      </c>
      <c r="CE147" s="3">
        <v>9.75440466654395</v>
      </c>
      <c r="CF147" s="3">
        <v>11.528272452537</v>
      </c>
      <c r="CG147" s="3">
        <v>12.7292279670418</v>
      </c>
      <c r="CH147" s="3">
        <v>12.602145758975</v>
      </c>
      <c r="CI147" s="3">
        <v>13.2851984284582</v>
      </c>
      <c r="CJ147" s="3">
        <v>14.8847706482759</v>
      </c>
      <c r="CK147" s="3">
        <v>15.3034338625338</v>
      </c>
      <c r="CL147" s="3">
        <v>15.0858408565224</v>
      </c>
      <c r="CM147" s="3">
        <v>15.4218350565238</v>
      </c>
      <c r="CN147" s="3">
        <v>14.3728886774261</v>
      </c>
      <c r="CO147" s="3">
        <v>13.8455586620326</v>
      </c>
      <c r="CP147" s="3">
        <v>14.4416946878175</v>
      </c>
      <c r="CQ147" s="3">
        <v>14.5772206146605</v>
      </c>
      <c r="CR147" s="3">
        <v>15.3038508448276</v>
      </c>
      <c r="CS147" s="3">
        <v>14.4384533121912</v>
      </c>
      <c r="CT147" s="3">
        <v>15.3027980237593</v>
      </c>
      <c r="CU147" s="3">
        <v>15.9722431663914</v>
      </c>
      <c r="CV147" s="3">
        <v>16.0978236647004</v>
      </c>
      <c r="CW147" s="3">
        <v>17.2116240343282</v>
      </c>
      <c r="CX147" s="3">
        <v>17.298710845097</v>
      </c>
      <c r="CY147" s="3">
        <v>15.7322548092031</v>
      </c>
      <c r="CZ147" s="3">
        <v>14.5097288539898</v>
      </c>
      <c r="DA147" s="3">
        <v>16.2999187338357</v>
      </c>
      <c r="DB147" s="3">
        <v>15.0890354104528</v>
      </c>
      <c r="DC147" s="3">
        <v>15.3080998231087</v>
      </c>
      <c r="DD147" s="3">
        <v>16.0329051129935</v>
      </c>
      <c r="DE147" s="3">
        <v>15.2287553138501</v>
      </c>
      <c r="DF147" s="3">
        <v>15.6118907648153</v>
      </c>
      <c r="DG147" s="3">
        <v>16.2618533096605</v>
      </c>
      <c r="DH147" s="3">
        <v>14.4725425680021</v>
      </c>
      <c r="DI147" s="3">
        <v>14.8007598678724</v>
      </c>
      <c r="DJ147" s="3">
        <v>15.439617551381</v>
      </c>
      <c r="DK147" s="3">
        <v>15.5640391825984</v>
      </c>
      <c r="DL147" s="3">
        <v>16.1647178904079</v>
      </c>
      <c r="DM147" s="3">
        <v>15.0568237956811</v>
      </c>
      <c r="DN147" s="3">
        <v>14.8299823377521</v>
      </c>
      <c r="DO147" s="3">
        <v>14.7464791842484</v>
      </c>
      <c r="DP147" s="3">
        <v>15.7294724626075</v>
      </c>
      <c r="DQ147" s="3">
        <v>17.5702261930342</v>
      </c>
      <c r="DR147" s="3">
        <v>18.7921022420687</v>
      </c>
      <c r="DS147" s="3">
        <v>18.810405958402</v>
      </c>
      <c r="DT147" s="3">
        <v>19.8173718377884</v>
      </c>
      <c r="DU147" s="3">
        <v>18.9046539925685</v>
      </c>
      <c r="DV147" s="3">
        <v>17.7233319175015</v>
      </c>
      <c r="DW147" s="3">
        <v>17.3587862737907</v>
      </c>
      <c r="DX147" s="3">
        <v>17.3331330933668</v>
      </c>
      <c r="DY147" s="3">
        <v>16.204623021946</v>
      </c>
      <c r="DZ147" s="3">
        <v>17.1789089713113</v>
      </c>
      <c r="EA147" s="3">
        <v>17.3603149670069</v>
      </c>
      <c r="EB147" s="3">
        <v>17.5470985443958</v>
      </c>
      <c r="EC147" s="3">
        <v>18.1029254736012</v>
      </c>
      <c r="ED147" s="3">
        <v>17.1833332909478</v>
      </c>
    </row>
    <row r="148">
      <c r="A148" s="3" t="s">
        <v>147</v>
      </c>
      <c r="B148" s="3">
        <v>76.1917270910489</v>
      </c>
      <c r="C148" s="3">
        <v>80.8844921152296</v>
      </c>
      <c r="D148" s="3">
        <v>82.1519287757927</v>
      </c>
      <c r="E148" s="3">
        <v>78.0904584900834</v>
      </c>
      <c r="F148" s="3">
        <v>75.6700864458391</v>
      </c>
      <c r="G148" s="3">
        <v>76.7224467582464</v>
      </c>
      <c r="H148" s="3">
        <v>73.9692552588328</v>
      </c>
      <c r="I148" s="3">
        <v>71.5152134062702</v>
      </c>
      <c r="J148" s="3">
        <v>73.1761603656243</v>
      </c>
      <c r="K148" s="3">
        <v>73.9348907222255</v>
      </c>
      <c r="L148" s="3">
        <v>76.3710628629743</v>
      </c>
      <c r="M148" s="3">
        <v>80.9039653825438</v>
      </c>
      <c r="N148" s="3">
        <v>84.8276966259878</v>
      </c>
      <c r="O148" s="3">
        <v>83.8682581323621</v>
      </c>
      <c r="P148" s="3">
        <v>80.7005877503352</v>
      </c>
      <c r="Q148" s="3">
        <v>78.5612494124902</v>
      </c>
      <c r="R148" s="3">
        <v>75.3969740075125</v>
      </c>
      <c r="S148" s="3">
        <v>72.7124068936861</v>
      </c>
      <c r="T148" s="3">
        <v>73.2586248681409</v>
      </c>
      <c r="U148" s="3">
        <v>72.9640552554084</v>
      </c>
      <c r="V148" s="3">
        <v>73.734768520944</v>
      </c>
      <c r="W148" s="3">
        <v>76.1557943235761</v>
      </c>
      <c r="X148" s="3">
        <v>69.6665338733731</v>
      </c>
      <c r="Y148" s="3">
        <v>71.9753645764891</v>
      </c>
      <c r="Z148" s="3">
        <v>69.4978125049107</v>
      </c>
      <c r="AA148" s="3">
        <v>73.2447834396054</v>
      </c>
      <c r="AB148" s="3">
        <v>75.1513541523895</v>
      </c>
      <c r="AC148" s="3">
        <v>75.1908442516637</v>
      </c>
      <c r="AD148" s="3">
        <v>75.4322552999365</v>
      </c>
      <c r="AE148" s="3">
        <v>79.2115017777053</v>
      </c>
      <c r="AF148" s="3">
        <v>90.5890139088019</v>
      </c>
      <c r="AG148" s="3">
        <v>91.3357276323636</v>
      </c>
      <c r="AH148" s="3">
        <v>80.1444630943695</v>
      </c>
      <c r="AI148" s="3">
        <v>79.6361284622847</v>
      </c>
      <c r="AJ148" s="3">
        <v>82.3350131036526</v>
      </c>
      <c r="AK148" s="3">
        <v>84.1128268195939</v>
      </c>
      <c r="AL148" s="3">
        <v>87.6061974435982</v>
      </c>
      <c r="AM148" s="3">
        <v>89.7938433689169</v>
      </c>
      <c r="AN148" s="3">
        <v>91.2182001938394</v>
      </c>
      <c r="AO148" s="3">
        <v>91.0419420979796</v>
      </c>
      <c r="AP148" s="3">
        <v>92.2048615225231</v>
      </c>
      <c r="AQ148" s="3">
        <v>94.8697914948126</v>
      </c>
      <c r="AR148" s="3">
        <v>89.3318729575453</v>
      </c>
      <c r="AS148" s="3">
        <v>89.4115888195961</v>
      </c>
      <c r="AT148" s="3">
        <v>91.5864214879135</v>
      </c>
      <c r="AU148" s="3">
        <v>92.0213183935735</v>
      </c>
      <c r="AV148" s="3">
        <v>91.8727489194178</v>
      </c>
      <c r="AW148" s="3">
        <v>97.1126482940565</v>
      </c>
      <c r="AX148" s="3">
        <v>94.4960476715497</v>
      </c>
      <c r="AY148" s="3">
        <v>85.1613715195852</v>
      </c>
      <c r="AZ148" s="3">
        <v>85.3959430249992</v>
      </c>
      <c r="BA148" s="3">
        <v>82.3579673708022</v>
      </c>
      <c r="BB148" s="3">
        <v>79.0466244817158</v>
      </c>
      <c r="BC148" s="3">
        <v>79.7828807150965</v>
      </c>
      <c r="BD148" s="3">
        <v>81.3566665772429</v>
      </c>
      <c r="BE148" s="3">
        <v>86.1372783157005</v>
      </c>
      <c r="BF148" s="3">
        <v>90.2152178471596</v>
      </c>
      <c r="BG148" s="3">
        <v>91.1296991354832</v>
      </c>
      <c r="BH148" s="3">
        <v>93.9011387483893</v>
      </c>
      <c r="BI148" s="3">
        <v>93.9888667586214</v>
      </c>
      <c r="BJ148" s="3">
        <v>93.2781793799644</v>
      </c>
      <c r="BK148" s="3">
        <v>95.3878504780561</v>
      </c>
      <c r="BL148" s="3">
        <v>98.578555130212</v>
      </c>
      <c r="BM148" s="3">
        <v>103.772367000699</v>
      </c>
      <c r="BN148" s="3">
        <v>112.557364815853</v>
      </c>
      <c r="BO148" s="3">
        <v>121.294533532441</v>
      </c>
      <c r="BP148" s="3">
        <v>127.02452429254</v>
      </c>
      <c r="BQ148" s="3">
        <v>138.430256183512</v>
      </c>
      <c r="BR148" s="3">
        <v>137.885554065382</v>
      </c>
      <c r="BS148" s="3">
        <v>135.546197612342</v>
      </c>
      <c r="BT148" s="3">
        <v>129.657745858268</v>
      </c>
      <c r="BU148" s="3">
        <v>132.576689420838</v>
      </c>
      <c r="BV148" s="3">
        <v>134.428527876366</v>
      </c>
      <c r="BW148" s="3">
        <v>140.824938867361</v>
      </c>
      <c r="BX148" s="3">
        <v>123.532022526347</v>
      </c>
      <c r="BY148" s="3">
        <v>126.1377566581</v>
      </c>
      <c r="BZ148" s="3">
        <v>119.101737191925</v>
      </c>
      <c r="CA148" s="3">
        <v>119.627819480306</v>
      </c>
      <c r="CB148" s="3">
        <v>123.347064244253</v>
      </c>
      <c r="CC148" s="3">
        <v>133.170916386241</v>
      </c>
      <c r="CD148" s="3">
        <v>130.573510062113</v>
      </c>
      <c r="CE148" s="3">
        <v>132.101162086932</v>
      </c>
      <c r="CF148" s="3">
        <v>136.231145180757</v>
      </c>
      <c r="CG148" s="3">
        <v>137.809607422288</v>
      </c>
      <c r="CH148" s="3">
        <v>136.947897493262</v>
      </c>
      <c r="CI148" s="3">
        <v>136.749342108372</v>
      </c>
      <c r="CJ148" s="3">
        <v>141.219682039202</v>
      </c>
      <c r="CK148" s="3">
        <v>148.025140992764</v>
      </c>
      <c r="CL148" s="3">
        <v>157.878086220982</v>
      </c>
      <c r="CM148" s="3">
        <v>160.598393980659</v>
      </c>
      <c r="CN148" s="3">
        <v>164.224200324491</v>
      </c>
      <c r="CO148" s="3">
        <v>165.64292018016</v>
      </c>
      <c r="CP148" s="3">
        <v>162.313778599799</v>
      </c>
      <c r="CQ148" s="3">
        <v>166.078772597138</v>
      </c>
      <c r="CR148" s="3">
        <v>165.944254752273</v>
      </c>
      <c r="CS148" s="3">
        <v>174.291258235304</v>
      </c>
      <c r="CT148" s="3">
        <v>183.871030762523</v>
      </c>
      <c r="CU148" s="3">
        <v>189.568009882284</v>
      </c>
      <c r="CV148" s="3">
        <v>196.416127291841</v>
      </c>
      <c r="CW148" s="3">
        <v>210.390459304022</v>
      </c>
      <c r="CX148" s="3">
        <v>205.353454096971</v>
      </c>
      <c r="CY148" s="3">
        <v>200.218637789648</v>
      </c>
      <c r="CZ148" s="3">
        <v>206.343443900786</v>
      </c>
      <c r="DA148" s="3">
        <v>216.473597862307</v>
      </c>
      <c r="DB148" s="3">
        <v>212.178260738842</v>
      </c>
      <c r="DC148" s="3">
        <v>215.837346982528</v>
      </c>
      <c r="DD148" s="3">
        <v>217.630359454429</v>
      </c>
      <c r="DE148" s="3">
        <v>223.97457814408</v>
      </c>
      <c r="DF148" s="3">
        <v>211.898048788086</v>
      </c>
      <c r="DG148" s="3">
        <v>226.272100881795</v>
      </c>
      <c r="DH148" s="3">
        <v>233.103282748892</v>
      </c>
      <c r="DI148" s="3">
        <v>249.069081290436</v>
      </c>
      <c r="DJ148" s="3">
        <v>257.619650114512</v>
      </c>
      <c r="DK148" s="3">
        <v>247.103739258935</v>
      </c>
      <c r="DL148" s="3">
        <v>232.506054282368</v>
      </c>
      <c r="DM148" s="3">
        <v>213.796540493138</v>
      </c>
      <c r="DN148" s="3">
        <v>201.90466562755</v>
      </c>
      <c r="DO148" s="3">
        <v>185.594185918595</v>
      </c>
      <c r="DP148" s="3">
        <v>184.867419123021</v>
      </c>
      <c r="DQ148" s="3">
        <v>180.050960339561</v>
      </c>
      <c r="DR148" s="3">
        <v>185.673893378725</v>
      </c>
      <c r="DS148" s="3">
        <v>188.289925787388</v>
      </c>
      <c r="DT148" s="3">
        <v>190.163692584826</v>
      </c>
      <c r="DU148" s="3">
        <v>185.96935596019</v>
      </c>
      <c r="DV148" s="3">
        <v>197.55744674347</v>
      </c>
      <c r="DW148" s="3">
        <v>186.031489894236</v>
      </c>
      <c r="DX148" s="3">
        <v>186.086529296794</v>
      </c>
      <c r="DY148" s="3">
        <v>194.631424113746</v>
      </c>
      <c r="DZ148" s="3">
        <v>195.594801404672</v>
      </c>
      <c r="EA148" s="3">
        <v>183.838457019083</v>
      </c>
      <c r="EB148" s="3">
        <v>175.268540254948</v>
      </c>
      <c r="EC148" s="3">
        <v>175.725000290644</v>
      </c>
      <c r="ED148" s="3">
        <v>157.267777760824</v>
      </c>
    </row>
    <row r="149">
      <c r="A149" s="3" t="s">
        <v>148</v>
      </c>
      <c r="B149" s="3">
        <v>90.0624952462347</v>
      </c>
      <c r="C149" s="3">
        <v>93.2789206091758</v>
      </c>
      <c r="D149" s="3">
        <v>104.027556828212</v>
      </c>
      <c r="E149" s="3">
        <v>101.52985597725</v>
      </c>
      <c r="F149" s="3">
        <v>110.14355126638</v>
      </c>
      <c r="G149" s="3">
        <v>116.348151864168</v>
      </c>
      <c r="H149" s="3">
        <v>119.256430384853</v>
      </c>
      <c r="I149" s="3">
        <v>112.433755266897</v>
      </c>
      <c r="J149" s="3">
        <v>121.100045182529</v>
      </c>
      <c r="K149" s="3">
        <v>120.114301256272</v>
      </c>
      <c r="L149" s="3">
        <v>127.170541641505</v>
      </c>
      <c r="M149" s="3">
        <v>133.161706759347</v>
      </c>
      <c r="N149" s="3">
        <v>137.166939357016</v>
      </c>
      <c r="O149" s="3">
        <v>143.614325309637</v>
      </c>
      <c r="P149" s="3">
        <v>158.655142163686</v>
      </c>
      <c r="Q149" s="3">
        <v>165.894277053473</v>
      </c>
      <c r="R149" s="3">
        <v>161.778188654637</v>
      </c>
      <c r="S149" s="3">
        <v>190.397411435408</v>
      </c>
      <c r="T149" s="3">
        <v>173.767422426868</v>
      </c>
      <c r="U149" s="3">
        <v>171.627678425288</v>
      </c>
      <c r="V149" s="3">
        <v>171.908351929012</v>
      </c>
      <c r="W149" s="3">
        <v>167.651512696832</v>
      </c>
      <c r="X149" s="3">
        <v>160.629731136152</v>
      </c>
      <c r="Y149" s="3">
        <v>163.067931831086</v>
      </c>
      <c r="Z149" s="3">
        <v>157.326993569865</v>
      </c>
      <c r="AA149" s="3">
        <v>156.268205547061</v>
      </c>
      <c r="AB149" s="3">
        <v>171.905731808198</v>
      </c>
      <c r="AC149" s="3">
        <v>164.193126107012</v>
      </c>
      <c r="AD149" s="3">
        <v>161.026932316201</v>
      </c>
      <c r="AE149" s="3">
        <v>173.815086070111</v>
      </c>
      <c r="AF149" s="3">
        <v>156.10099121926</v>
      </c>
      <c r="AG149" s="3">
        <v>166.63032469151</v>
      </c>
      <c r="AH149" s="3">
        <v>165.158132002475</v>
      </c>
      <c r="AI149" s="3">
        <v>164.052712459653</v>
      </c>
      <c r="AJ149" s="3">
        <v>180.55506741309</v>
      </c>
      <c r="AK149" s="3">
        <v>193.002508340724</v>
      </c>
      <c r="AL149" s="3">
        <v>190.175333303772</v>
      </c>
      <c r="AM149" s="3">
        <v>191.486000848582</v>
      </c>
      <c r="AN149" s="3">
        <v>201.015055899452</v>
      </c>
      <c r="AO149" s="3">
        <v>201.332700464464</v>
      </c>
      <c r="AP149" s="3">
        <v>216.10959746584</v>
      </c>
      <c r="AQ149" s="3">
        <v>221.320585484814</v>
      </c>
      <c r="AR149" s="3">
        <v>223.951610109314</v>
      </c>
      <c r="AS149" s="3">
        <v>235.608273331865</v>
      </c>
      <c r="AT149" s="3">
        <v>234.686974166611</v>
      </c>
      <c r="AU149" s="3">
        <v>232.12355261338</v>
      </c>
      <c r="AV149" s="3">
        <v>231.680801939463</v>
      </c>
      <c r="AW149" s="3">
        <v>237.645471409257</v>
      </c>
      <c r="AX149" s="3">
        <v>257.996012593679</v>
      </c>
      <c r="AY149" s="3">
        <v>255.448614977875</v>
      </c>
      <c r="AZ149" s="3">
        <v>255.7915989726</v>
      </c>
      <c r="BA149" s="3">
        <v>275.66967755423</v>
      </c>
      <c r="BB149" s="3">
        <v>274.509102967766</v>
      </c>
      <c r="BC149" s="3">
        <v>284.278225189994</v>
      </c>
      <c r="BD149" s="3">
        <v>298.007027863208</v>
      </c>
      <c r="BE149" s="3">
        <v>310.70464904527</v>
      </c>
      <c r="BF149" s="3">
        <v>318.926194193185</v>
      </c>
      <c r="BG149" s="3">
        <v>311.753023445819</v>
      </c>
      <c r="BH149" s="3">
        <v>308.590718535505</v>
      </c>
      <c r="BI149" s="3">
        <v>284.718812203275</v>
      </c>
      <c r="BJ149" s="3">
        <v>276.11415868979</v>
      </c>
      <c r="BK149" s="3">
        <v>288.500541752504</v>
      </c>
      <c r="BL149" s="3">
        <v>262.617742344401</v>
      </c>
      <c r="BM149" s="3">
        <v>246.35304451663</v>
      </c>
      <c r="BN149" s="3">
        <v>237.311634014587</v>
      </c>
      <c r="BO149" s="3">
        <v>244.697374118648</v>
      </c>
      <c r="BP149" s="3">
        <v>264.855656552129</v>
      </c>
      <c r="BQ149" s="3">
        <v>279.72579006311</v>
      </c>
      <c r="BR149" s="3">
        <v>262.088851829373</v>
      </c>
      <c r="BS149" s="3">
        <v>263.185955745014</v>
      </c>
      <c r="BT149" s="3">
        <v>310.82144953871</v>
      </c>
      <c r="BU149" s="3">
        <v>342.292372328708</v>
      </c>
      <c r="BV149" s="3">
        <v>346.925058266645</v>
      </c>
      <c r="BW149" s="3">
        <v>340.484527578007</v>
      </c>
      <c r="BX149" s="3">
        <v>288.030413457197</v>
      </c>
      <c r="BY149" s="3">
        <v>336.588595377872</v>
      </c>
      <c r="BZ149" s="3">
        <v>374.294546813879</v>
      </c>
      <c r="CA149" s="3">
        <v>371.532257829201</v>
      </c>
      <c r="CB149" s="3">
        <v>379.483680950689</v>
      </c>
      <c r="CC149" s="3">
        <v>397.300293651782</v>
      </c>
      <c r="CD149" s="3">
        <v>388.668391207045</v>
      </c>
      <c r="CE149" s="3">
        <v>412.419038174134</v>
      </c>
      <c r="CF149" s="3">
        <v>407.958956397299</v>
      </c>
      <c r="CG149" s="3">
        <v>387.810487599632</v>
      </c>
      <c r="CH149" s="3">
        <v>399.014761865857</v>
      </c>
      <c r="CI149" s="3">
        <v>367.763168836092</v>
      </c>
      <c r="CJ149" s="3">
        <v>391.796499209329</v>
      </c>
      <c r="CK149" s="3">
        <v>416.945862001678</v>
      </c>
      <c r="CL149" s="3">
        <v>437.968036823867</v>
      </c>
      <c r="CM149" s="3">
        <v>417.49857607389</v>
      </c>
      <c r="CN149" s="3">
        <v>443.544599072123</v>
      </c>
      <c r="CO149" s="3">
        <v>401.61800190828</v>
      </c>
      <c r="CP149" s="3">
        <v>393.371668184542</v>
      </c>
      <c r="CQ149" s="3">
        <v>419.90270469092</v>
      </c>
      <c r="CR149" s="3">
        <v>432.29084529886</v>
      </c>
      <c r="CS149" s="3">
        <v>438.529115864182</v>
      </c>
      <c r="CT149" s="3">
        <v>384.512367959819</v>
      </c>
      <c r="CU149" s="3">
        <v>412.639435694876</v>
      </c>
      <c r="CV149" s="3">
        <v>424.650511944986</v>
      </c>
      <c r="CW149" s="3">
        <v>440.0930055759</v>
      </c>
      <c r="CX149" s="3">
        <v>427.579355742891</v>
      </c>
      <c r="CY149" s="3">
        <v>435.774837615826</v>
      </c>
      <c r="CZ149" s="3">
        <v>471.905963373934</v>
      </c>
      <c r="DA149" s="3">
        <v>478.550372310886</v>
      </c>
      <c r="DB149" s="3">
        <v>476.896110672332</v>
      </c>
      <c r="DC149" s="3">
        <v>501.036152281533</v>
      </c>
      <c r="DD149" s="3">
        <v>530.210276848406</v>
      </c>
      <c r="DE149" s="3">
        <v>514.429845651191</v>
      </c>
      <c r="DF149" s="3">
        <v>484.071335327935</v>
      </c>
      <c r="DG149" s="3">
        <v>489.334311260535</v>
      </c>
      <c r="DH149" s="3">
        <v>483.543369131192</v>
      </c>
      <c r="DI149" s="3">
        <v>505.184826862502</v>
      </c>
      <c r="DJ149" s="3">
        <v>511.082440788031</v>
      </c>
      <c r="DK149" s="3">
        <v>468.46556535031</v>
      </c>
      <c r="DL149" s="3">
        <v>437.040230361542</v>
      </c>
      <c r="DM149" s="3">
        <v>478.791425672334</v>
      </c>
      <c r="DN149" s="3">
        <v>471.609028992821</v>
      </c>
      <c r="DO149" s="3">
        <v>501.287633412428</v>
      </c>
      <c r="DP149" s="3">
        <v>491.584347271426</v>
      </c>
      <c r="DQ149" s="3">
        <v>465.059657042642</v>
      </c>
      <c r="DR149" s="3">
        <v>417.747980299261</v>
      </c>
      <c r="DS149" s="3">
        <v>361.966352437957</v>
      </c>
      <c r="DT149" s="3">
        <v>342.533945008502</v>
      </c>
      <c r="DU149" s="3">
        <v>314.929191392536</v>
      </c>
      <c r="DV149" s="3">
        <v>336.999055091301</v>
      </c>
      <c r="DW149" s="3">
        <v>354.179629909556</v>
      </c>
      <c r="DX149" s="3">
        <v>379.926273657349</v>
      </c>
      <c r="DY149" s="3">
        <v>352.177115139192</v>
      </c>
      <c r="DZ149" s="3">
        <v>327.313362846117</v>
      </c>
      <c r="EA149" s="3">
        <v>255.09031762684</v>
      </c>
      <c r="EB149" s="3">
        <v>282.922801391607</v>
      </c>
      <c r="EC149" s="3">
        <v>265.603786388384</v>
      </c>
      <c r="ED149" s="3">
        <v>279.413334740533</v>
      </c>
    </row>
    <row r="150">
      <c r="A150" s="3" t="s">
        <v>149</v>
      </c>
      <c r="B150" s="3">
        <v>111.640925377083</v>
      </c>
      <c r="C150" s="3">
        <v>109.748540816596</v>
      </c>
      <c r="D150" s="3">
        <v>114.30480857952</v>
      </c>
      <c r="E150" s="3">
        <v>117.980686556221</v>
      </c>
      <c r="F150" s="3">
        <v>115.301853427347</v>
      </c>
      <c r="G150" s="3">
        <v>112.264348102444</v>
      </c>
      <c r="H150" s="3">
        <v>117.004099824579</v>
      </c>
      <c r="I150" s="3">
        <v>116.601300092063</v>
      </c>
      <c r="J150" s="3">
        <v>118.118277027265</v>
      </c>
      <c r="K150" s="3">
        <v>108.645597290268</v>
      </c>
      <c r="L150" s="3">
        <v>100.807609885478</v>
      </c>
      <c r="M150" s="3">
        <v>99.3842995239458</v>
      </c>
      <c r="N150" s="3">
        <v>96.9965052259565</v>
      </c>
      <c r="O150" s="3">
        <v>99.8067082280431</v>
      </c>
      <c r="P150" s="3">
        <v>99.941168330857</v>
      </c>
      <c r="Q150" s="3">
        <v>103.140760618257</v>
      </c>
      <c r="R150" s="3">
        <v>108.520159669843</v>
      </c>
      <c r="S150" s="3">
        <v>105.467461063964</v>
      </c>
      <c r="T150" s="3">
        <v>103.772916523611</v>
      </c>
      <c r="U150" s="3">
        <v>97.114105567844</v>
      </c>
      <c r="V150" s="3">
        <v>92.4068511420222</v>
      </c>
      <c r="W150" s="3">
        <v>92.8322516009523</v>
      </c>
      <c r="X150" s="3">
        <v>87.8637055416787</v>
      </c>
      <c r="Y150" s="3">
        <v>88.5215422929208</v>
      </c>
      <c r="Z150" s="3">
        <v>82.3760364934226</v>
      </c>
      <c r="AA150" s="3">
        <v>82.3232468798812</v>
      </c>
      <c r="AB150" s="3">
        <v>92.8149720115851</v>
      </c>
      <c r="AC150" s="3">
        <v>96.7813256538856</v>
      </c>
      <c r="AD150" s="3">
        <v>96.6954750137129</v>
      </c>
      <c r="AE150" s="3">
        <v>99.055236743968</v>
      </c>
      <c r="AF150" s="3">
        <v>103.471329274435</v>
      </c>
      <c r="AG150" s="3">
        <v>105.921662364258</v>
      </c>
      <c r="AH150" s="3">
        <v>103.547898015931</v>
      </c>
      <c r="AI150" s="3">
        <v>101.508472380107</v>
      </c>
      <c r="AJ150" s="3">
        <v>105.351195094989</v>
      </c>
      <c r="AK150" s="3">
        <v>110.133940357022</v>
      </c>
      <c r="AL150" s="3">
        <v>113.551892662691</v>
      </c>
      <c r="AM150" s="3">
        <v>119.650521528477</v>
      </c>
      <c r="AN150" s="3">
        <v>118.638252689382</v>
      </c>
      <c r="AO150" s="3">
        <v>112.279197890398</v>
      </c>
      <c r="AP150" s="3">
        <v>103.687525727713</v>
      </c>
      <c r="AQ150" s="3">
        <v>104.281220015635</v>
      </c>
      <c r="AR150" s="3">
        <v>101.842239423479</v>
      </c>
      <c r="AS150" s="3">
        <v>97.4497231820352</v>
      </c>
      <c r="AT150" s="3">
        <v>99.2072208855695</v>
      </c>
      <c r="AU150" s="3">
        <v>103.77788644028</v>
      </c>
      <c r="AV150" s="3">
        <v>104.248641731239</v>
      </c>
      <c r="AW150" s="3">
        <v>106.597948803155</v>
      </c>
      <c r="AX150" s="3">
        <v>113.321365933634</v>
      </c>
      <c r="AY150" s="3">
        <v>107.825127494671</v>
      </c>
      <c r="AZ150" s="3">
        <v>109.02956114374</v>
      </c>
      <c r="BA150" s="3">
        <v>105.64942642533</v>
      </c>
      <c r="BB150" s="3">
        <v>101.12799951583</v>
      </c>
      <c r="BC150" s="3">
        <v>101.077380291168</v>
      </c>
      <c r="BD150" s="3">
        <v>102.208197252982</v>
      </c>
      <c r="BE150" s="3">
        <v>103.548388545376</v>
      </c>
      <c r="BF150" s="3">
        <v>106.010511920951</v>
      </c>
      <c r="BG150" s="3">
        <v>98.0600501168303</v>
      </c>
      <c r="BH150" s="3">
        <v>86.8038941936202</v>
      </c>
      <c r="BI150" s="3">
        <v>84.9154991224089</v>
      </c>
      <c r="BJ150" s="3">
        <v>89.8610739429151</v>
      </c>
      <c r="BK150" s="3">
        <v>99.7991600639208</v>
      </c>
      <c r="BL150" s="3">
        <v>101.606355366597</v>
      </c>
      <c r="BM150" s="3">
        <v>103.625293120197</v>
      </c>
      <c r="BN150" s="3">
        <v>99.4636192519703</v>
      </c>
      <c r="BO150" s="3">
        <v>100.339625301023</v>
      </c>
      <c r="BP150" s="3">
        <v>107.432129776055</v>
      </c>
      <c r="BQ150" s="3">
        <v>101.756042143502</v>
      </c>
      <c r="BR150" s="3">
        <v>106.291271450868</v>
      </c>
      <c r="BS150" s="3">
        <v>103.512763772265</v>
      </c>
      <c r="BT150" s="3">
        <v>102.377605341915</v>
      </c>
      <c r="BU150" s="3">
        <v>101.58859232861</v>
      </c>
      <c r="BV150" s="3">
        <v>104.355375576683</v>
      </c>
      <c r="BW150" s="3">
        <v>113.649422103449</v>
      </c>
      <c r="BX150" s="3">
        <v>86.2119704744251</v>
      </c>
      <c r="BY150" s="3">
        <v>91.0210509497618</v>
      </c>
      <c r="BZ150" s="3">
        <v>93.8769154216867</v>
      </c>
      <c r="CA150" s="3">
        <v>96.406128136731</v>
      </c>
      <c r="CB150" s="3">
        <v>95.1378659833416</v>
      </c>
      <c r="CC150" s="3">
        <v>98.0016566979392</v>
      </c>
      <c r="CD150" s="3">
        <v>95.8871220333094</v>
      </c>
      <c r="CE150" s="3">
        <v>94.3746947981867</v>
      </c>
      <c r="CF150" s="3">
        <v>93.3952707504484</v>
      </c>
      <c r="CG150" s="3">
        <v>99.5018198052652</v>
      </c>
      <c r="CH150" s="3">
        <v>100.357193158369</v>
      </c>
      <c r="CI150" s="3">
        <v>97.2742455516529</v>
      </c>
      <c r="CJ150" s="3">
        <v>103.35599995871</v>
      </c>
      <c r="CK150" s="3">
        <v>110.918131215966</v>
      </c>
      <c r="CL150" s="3">
        <v>117.746999605099</v>
      </c>
      <c r="CM150" s="3">
        <v>120.158247964427</v>
      </c>
      <c r="CN150" s="3">
        <v>115.311426864298</v>
      </c>
      <c r="CO150" s="3">
        <v>116.340305263388</v>
      </c>
      <c r="CP150" s="3">
        <v>113.610051317367</v>
      </c>
      <c r="CQ150" s="3">
        <v>113.548265958452</v>
      </c>
      <c r="CR150" s="3">
        <v>104.038111856523</v>
      </c>
      <c r="CS150" s="3">
        <v>109.990191604345</v>
      </c>
      <c r="CT150" s="3">
        <v>117.142027138136</v>
      </c>
      <c r="CU150" s="3">
        <v>115.278068367859</v>
      </c>
      <c r="CV150" s="3">
        <v>112.829378552937</v>
      </c>
      <c r="CW150" s="3">
        <v>116.657169664413</v>
      </c>
      <c r="CX150" s="3">
        <v>119.801139403146</v>
      </c>
      <c r="CY150" s="3">
        <v>124.748468543949</v>
      </c>
      <c r="CZ150" s="3">
        <v>120.878838012416</v>
      </c>
      <c r="DA150" s="3">
        <v>120.633828452414</v>
      </c>
      <c r="DB150" s="3">
        <v>114.430576821028</v>
      </c>
      <c r="DC150" s="3">
        <v>114.245390557865</v>
      </c>
      <c r="DD150" s="3">
        <v>131.027654842655</v>
      </c>
      <c r="DE150" s="3">
        <v>133.062561709708</v>
      </c>
      <c r="DF150" s="3">
        <v>129.904734947589</v>
      </c>
      <c r="DG150" s="3">
        <v>124.417625404874</v>
      </c>
      <c r="DH150" s="3">
        <v>118.215379460311</v>
      </c>
      <c r="DI150" s="3">
        <v>119.500475378233</v>
      </c>
      <c r="DJ150" s="3">
        <v>117.568853719532</v>
      </c>
      <c r="DK150" s="3">
        <v>126.19050516878</v>
      </c>
      <c r="DL150" s="3">
        <v>128.800131332448</v>
      </c>
      <c r="DM150" s="3">
        <v>136.704999347821</v>
      </c>
      <c r="DN150" s="3">
        <v>139.685656989297</v>
      </c>
      <c r="DO150" s="3">
        <v>134.074504413854</v>
      </c>
      <c r="DP150" s="3">
        <v>145.616340080379</v>
      </c>
      <c r="DQ150" s="3">
        <v>156.382045564123</v>
      </c>
      <c r="DR150" s="3">
        <v>164.440481127314</v>
      </c>
      <c r="DS150" s="3">
        <v>179.475527073405</v>
      </c>
      <c r="DT150" s="3">
        <v>187.493756969433</v>
      </c>
      <c r="DU150" s="3">
        <v>177.797245304802</v>
      </c>
      <c r="DV150" s="3">
        <v>165.131529351381</v>
      </c>
      <c r="DW150" s="3">
        <v>167.335338861787</v>
      </c>
      <c r="DX150" s="3">
        <v>180.00817330704</v>
      </c>
      <c r="DY150" s="3">
        <v>191.301891466828</v>
      </c>
      <c r="DZ150" s="3">
        <v>211.075243560645</v>
      </c>
      <c r="EA150" s="3">
        <v>223.184540393046</v>
      </c>
      <c r="EB150" s="3">
        <v>214.085785360524</v>
      </c>
      <c r="EC150" s="3">
        <v>227.644999186198</v>
      </c>
      <c r="ED150" s="3">
        <v>222.691944970025</v>
      </c>
    </row>
    <row r="151">
      <c r="A151" s="3" t="s">
        <v>150</v>
      </c>
      <c r="B151" s="3">
        <v>37.391663592749</v>
      </c>
      <c r="C151" s="3">
        <v>36.8731963917324</v>
      </c>
      <c r="D151" s="3">
        <v>35.9230734962368</v>
      </c>
      <c r="E151" s="3">
        <v>34.4785901238159</v>
      </c>
      <c r="F151" s="3">
        <v>33.9013922831148</v>
      </c>
      <c r="G151" s="3">
        <v>33.5670899370338</v>
      </c>
      <c r="H151" s="3">
        <v>33.4111194555909</v>
      </c>
      <c r="I151" s="3">
        <v>33.1251303245948</v>
      </c>
      <c r="J151" s="3">
        <v>33.9983793079954</v>
      </c>
      <c r="K151" s="3">
        <v>35.2520729170234</v>
      </c>
      <c r="L151" s="3">
        <v>38.5436228155301</v>
      </c>
      <c r="M151" s="3">
        <v>39.1829043100034</v>
      </c>
      <c r="N151" s="3">
        <v>37.4695217182625</v>
      </c>
      <c r="O151" s="3">
        <v>40.3273949254062</v>
      </c>
      <c r="P151" s="3">
        <v>41.047128718847</v>
      </c>
      <c r="Q151" s="3">
        <v>40.1321829605614</v>
      </c>
      <c r="R151" s="3">
        <v>41.5072841130478</v>
      </c>
      <c r="S151" s="3">
        <v>41.2576200654657</v>
      </c>
      <c r="T151" s="3">
        <v>40.4158599211359</v>
      </c>
      <c r="U151" s="3">
        <v>41.6443308096612</v>
      </c>
      <c r="V151" s="3">
        <v>40.8555681547923</v>
      </c>
      <c r="W151" s="3">
        <v>42.6328151066872</v>
      </c>
      <c r="X151" s="3">
        <v>46.3895422122069</v>
      </c>
      <c r="Y151" s="3">
        <v>45.0860874106576</v>
      </c>
      <c r="Z151" s="3">
        <v>44.747838110098</v>
      </c>
      <c r="AA151" s="3">
        <v>43.703871236431</v>
      </c>
      <c r="AB151" s="3">
        <v>41.8706037020196</v>
      </c>
      <c r="AC151" s="3">
        <v>42.5851330640719</v>
      </c>
      <c r="AD151" s="3">
        <v>46.5498618862811</v>
      </c>
      <c r="AE151" s="3">
        <v>46.1013426856536</v>
      </c>
      <c r="AF151" s="3">
        <v>46.688510936573</v>
      </c>
      <c r="AG151" s="3">
        <v>49.7316023507541</v>
      </c>
      <c r="AH151" s="3">
        <v>50.2469631548946</v>
      </c>
      <c r="AI151" s="3">
        <v>48.0910090903647</v>
      </c>
      <c r="AJ151" s="3">
        <v>49.3088899012088</v>
      </c>
      <c r="AK151" s="3">
        <v>52.1544806543262</v>
      </c>
      <c r="AL151" s="3">
        <v>51.6112769691272</v>
      </c>
      <c r="AM151" s="3">
        <v>52.5540997804226</v>
      </c>
      <c r="AN151" s="3">
        <v>54.0366249476874</v>
      </c>
      <c r="AO151" s="3">
        <v>54.523628904928</v>
      </c>
      <c r="AP151" s="3">
        <v>53.9974985591304</v>
      </c>
      <c r="AQ151" s="3">
        <v>57.9074337043675</v>
      </c>
      <c r="AR151" s="3">
        <v>60.0132523649766</v>
      </c>
      <c r="AS151" s="3">
        <v>59.2533650679251</v>
      </c>
      <c r="AT151" s="3">
        <v>60.2567170559512</v>
      </c>
      <c r="AU151" s="3">
        <v>61.9586914489776</v>
      </c>
      <c r="AV151" s="3">
        <v>61.3092938920855</v>
      </c>
      <c r="AW151" s="3">
        <v>64.5787102492306</v>
      </c>
      <c r="AX151" s="3">
        <v>67.6361018127619</v>
      </c>
      <c r="AY151" s="3">
        <v>65.4005757693186</v>
      </c>
      <c r="AZ151" s="3">
        <v>67.1414348325709</v>
      </c>
      <c r="BA151" s="3">
        <v>66.6885533558648</v>
      </c>
      <c r="BB151" s="3">
        <v>65.3581339608241</v>
      </c>
      <c r="BC151" s="3">
        <v>68.3054929071486</v>
      </c>
      <c r="BD151" s="3">
        <v>68.9442522403762</v>
      </c>
      <c r="BE151" s="3">
        <v>67.6784673530458</v>
      </c>
      <c r="BF151" s="3">
        <v>71.0651621090308</v>
      </c>
      <c r="BG151" s="3">
        <v>68.4987582342499</v>
      </c>
      <c r="BH151" s="3">
        <v>73.1620137829897</v>
      </c>
      <c r="BI151" s="3">
        <v>70.5402223212527</v>
      </c>
      <c r="BJ151" s="3">
        <v>68.8905498388826</v>
      </c>
      <c r="BK151" s="3">
        <v>70.2397089441321</v>
      </c>
      <c r="BL151" s="3">
        <v>68.8177853239749</v>
      </c>
      <c r="BM151" s="3">
        <v>73.1110158809405</v>
      </c>
      <c r="BN151" s="3">
        <v>75.1496602420621</v>
      </c>
      <c r="BO151" s="3">
        <v>79.2292596814579</v>
      </c>
      <c r="BP151" s="3">
        <v>83.5403014533676</v>
      </c>
      <c r="BQ151" s="3">
        <v>85.1601444281304</v>
      </c>
      <c r="BR151" s="3">
        <v>86.5230685690812</v>
      </c>
      <c r="BS151" s="3">
        <v>86.9317189848809</v>
      </c>
      <c r="BT151" s="3">
        <v>86.5517588924506</v>
      </c>
      <c r="BU151" s="3">
        <v>86.7628391331871</v>
      </c>
      <c r="BV151" s="3">
        <v>89.9011676687317</v>
      </c>
      <c r="BW151" s="3">
        <v>88.3437804010419</v>
      </c>
      <c r="BX151" s="3">
        <v>77.0773792717565</v>
      </c>
      <c r="BY151" s="3">
        <v>81.6522583406515</v>
      </c>
      <c r="BZ151" s="3">
        <v>87.5869493452261</v>
      </c>
      <c r="CA151" s="3">
        <v>89.1458934935914</v>
      </c>
      <c r="CB151" s="3">
        <v>88.361883289855</v>
      </c>
      <c r="CC151" s="3">
        <v>95.8485010887846</v>
      </c>
      <c r="CD151" s="3">
        <v>94.9511838600027</v>
      </c>
      <c r="CE151" s="3">
        <v>94.5382885630423</v>
      </c>
      <c r="CF151" s="3">
        <v>94.979073158588</v>
      </c>
      <c r="CG151" s="3">
        <v>104.930235144557</v>
      </c>
      <c r="CH151" s="3">
        <v>108.535057703143</v>
      </c>
      <c r="CI151" s="3">
        <v>107.157455131486</v>
      </c>
      <c r="CJ151" s="3">
        <v>107.556739091366</v>
      </c>
      <c r="CK151" s="3">
        <v>112.408400083819</v>
      </c>
      <c r="CL151" s="3">
        <v>107.631102303432</v>
      </c>
      <c r="CM151" s="3">
        <v>108.646989925006</v>
      </c>
      <c r="CN151" s="3">
        <v>113.69601872923</v>
      </c>
      <c r="CO151" s="3">
        <v>112.918586347557</v>
      </c>
      <c r="CP151" s="3">
        <v>113.36582946743</v>
      </c>
      <c r="CQ151" s="3">
        <v>122.349367726748</v>
      </c>
      <c r="CR151" s="3">
        <v>128.94499208935</v>
      </c>
      <c r="CS151" s="3">
        <v>128.796091873367</v>
      </c>
      <c r="CT151" s="3">
        <v>123.382959471089</v>
      </c>
      <c r="CU151" s="3">
        <v>121.101534392875</v>
      </c>
      <c r="CV151" s="3">
        <v>126.783715574152</v>
      </c>
      <c r="CW151" s="3">
        <v>119.445922719201</v>
      </c>
      <c r="CX151" s="3">
        <v>96.6691977363156</v>
      </c>
      <c r="CY151" s="3">
        <v>93.9992974865348</v>
      </c>
      <c r="CZ151" s="3">
        <v>93.3622392711185</v>
      </c>
      <c r="DA151" s="3">
        <v>102.352503192482</v>
      </c>
      <c r="DB151" s="3">
        <v>94.2233293171005</v>
      </c>
      <c r="DC151" s="3">
        <v>89.8505589842159</v>
      </c>
      <c r="DD151" s="3">
        <v>98.8941168076759</v>
      </c>
      <c r="DE151" s="3">
        <v>100.943813551917</v>
      </c>
      <c r="DF151" s="3">
        <v>103.672657294602</v>
      </c>
      <c r="DG151" s="3">
        <v>103.746486495628</v>
      </c>
      <c r="DH151" s="3">
        <v>97.3295523807756</v>
      </c>
      <c r="DI151" s="3">
        <v>104.574446754029</v>
      </c>
      <c r="DJ151" s="3">
        <v>105.003055986182</v>
      </c>
      <c r="DK151" s="3">
        <v>107.837590512808</v>
      </c>
      <c r="DL151" s="3">
        <v>112.81207122335</v>
      </c>
      <c r="DM151" s="3">
        <v>112.634729267465</v>
      </c>
      <c r="DN151" s="3">
        <v>111.762191682955</v>
      </c>
      <c r="DO151" s="3">
        <v>107.449389087476</v>
      </c>
      <c r="DP151" s="3">
        <v>108.968497531425</v>
      </c>
      <c r="DQ151" s="3">
        <v>118.822918124968</v>
      </c>
      <c r="DR151" s="3">
        <v>125.407740510443</v>
      </c>
      <c r="DS151" s="3">
        <v>132.903728909311</v>
      </c>
      <c r="DT151" s="3">
        <v>135.616699068594</v>
      </c>
      <c r="DU151" s="3">
        <v>132.323858374</v>
      </c>
      <c r="DV151" s="3">
        <v>132.887624250031</v>
      </c>
      <c r="DW151" s="3">
        <v>134.861888375274</v>
      </c>
      <c r="DX151" s="3">
        <v>145.597934350701</v>
      </c>
      <c r="DY151" s="3">
        <v>154.971269440731</v>
      </c>
      <c r="DZ151" s="3">
        <v>160.086911179467</v>
      </c>
      <c r="EA151" s="3">
        <v>163.256428777548</v>
      </c>
      <c r="EB151" s="3">
        <v>156.998085295318</v>
      </c>
      <c r="EC151" s="3">
        <v>153.50955839405</v>
      </c>
      <c r="ED151" s="3">
        <v>150.663888719347</v>
      </c>
    </row>
    <row r="152">
      <c r="A152" s="3" t="s">
        <v>151</v>
      </c>
      <c r="B152" s="3">
        <v>66.6304167765656</v>
      </c>
      <c r="C152" s="3">
        <v>69.3252530094737</v>
      </c>
      <c r="D152" s="3">
        <v>72.9215676606186</v>
      </c>
      <c r="E152" s="3">
        <v>73.7955923292361</v>
      </c>
      <c r="F152" s="3">
        <v>76.3756998818673</v>
      </c>
      <c r="G152" s="3">
        <v>79.375457638857</v>
      </c>
      <c r="H152" s="3">
        <v>81.3273116558912</v>
      </c>
      <c r="I152" s="3">
        <v>78.191075725111</v>
      </c>
      <c r="J152" s="3">
        <v>77.4944892778796</v>
      </c>
      <c r="K152" s="3">
        <v>74.8154212453622</v>
      </c>
      <c r="L152" s="3">
        <v>77.6563661302253</v>
      </c>
      <c r="M152" s="3">
        <v>80.1996796603114</v>
      </c>
      <c r="N152" s="3">
        <v>82.2741403868572</v>
      </c>
      <c r="O152" s="3">
        <v>90.1987426607082</v>
      </c>
      <c r="P152" s="3">
        <v>93.9221749040621</v>
      </c>
      <c r="Q152" s="3">
        <v>92.8972836979651</v>
      </c>
      <c r="R152" s="3">
        <v>92.5900984001653</v>
      </c>
      <c r="S152" s="3">
        <v>88.9619172503678</v>
      </c>
      <c r="T152" s="3">
        <v>88.8663298935554</v>
      </c>
      <c r="U152" s="3">
        <v>90.0425656962209</v>
      </c>
      <c r="V152" s="3">
        <v>84.4666491032298</v>
      </c>
      <c r="W152" s="3">
        <v>88.7175407603027</v>
      </c>
      <c r="X152" s="3">
        <v>92.8309580934472</v>
      </c>
      <c r="Y152" s="3">
        <v>95.4950789545037</v>
      </c>
      <c r="Z152" s="3">
        <v>92.2561024259519</v>
      </c>
      <c r="AA152" s="3">
        <v>88.3026970669466</v>
      </c>
      <c r="AB152" s="3">
        <v>88.6815824270363</v>
      </c>
      <c r="AC152" s="3">
        <v>95.8491784918054</v>
      </c>
      <c r="AD152" s="3">
        <v>100.722916850558</v>
      </c>
      <c r="AE152" s="3">
        <v>102.310561709861</v>
      </c>
      <c r="AF152" s="3">
        <v>106.320722775522</v>
      </c>
      <c r="AG152" s="3">
        <v>110.120349921673</v>
      </c>
      <c r="AH152" s="3">
        <v>112.464839600003</v>
      </c>
      <c r="AI152" s="3">
        <v>108.737012722622</v>
      </c>
      <c r="AJ152" s="3">
        <v>100.003794973731</v>
      </c>
      <c r="AK152" s="3">
        <v>98.0223767172159</v>
      </c>
      <c r="AL152" s="3">
        <v>96.0628329008172</v>
      </c>
      <c r="AM152" s="3">
        <v>98.3889444172892</v>
      </c>
      <c r="AN152" s="3">
        <v>105.932804227444</v>
      </c>
      <c r="AO152" s="3">
        <v>110.582353723971</v>
      </c>
      <c r="AP152" s="3">
        <v>111.348498619515</v>
      </c>
      <c r="AQ152" s="3">
        <v>112.39922785374</v>
      </c>
      <c r="AR152" s="3">
        <v>110.150519269287</v>
      </c>
      <c r="AS152" s="3">
        <v>112.118877998072</v>
      </c>
      <c r="AT152" s="3">
        <v>117.852725568653</v>
      </c>
      <c r="AU152" s="3">
        <v>122.637387067634</v>
      </c>
      <c r="AV152" s="3">
        <v>124.374449912633</v>
      </c>
      <c r="AW152" s="3">
        <v>127.399311554463</v>
      </c>
      <c r="AX152" s="3">
        <v>128.400552472017</v>
      </c>
      <c r="AY152" s="3">
        <v>119.145196924596</v>
      </c>
      <c r="AZ152" s="3">
        <v>115.061818608691</v>
      </c>
      <c r="BA152" s="3">
        <v>116.41407930702</v>
      </c>
      <c r="BB152" s="3">
        <v>107.849660770318</v>
      </c>
      <c r="BC152" s="3">
        <v>104.603283043279</v>
      </c>
      <c r="BD152" s="3">
        <v>107.710700093891</v>
      </c>
      <c r="BE152" s="3">
        <v>111.369855334611</v>
      </c>
      <c r="BF152" s="3">
        <v>113.470565874689</v>
      </c>
      <c r="BG152" s="3">
        <v>116.834412337454</v>
      </c>
      <c r="BH152" s="3">
        <v>120.910154514648</v>
      </c>
      <c r="BI152" s="3">
        <v>113.89967274347</v>
      </c>
      <c r="BJ152" s="3">
        <v>116.091163332391</v>
      </c>
      <c r="BK152" s="3">
        <v>115.698069429966</v>
      </c>
      <c r="BL152" s="3">
        <v>107.416938214191</v>
      </c>
      <c r="BM152" s="3">
        <v>114.605471653786</v>
      </c>
      <c r="BN152" s="3">
        <v>116.357799557316</v>
      </c>
      <c r="BO152" s="3">
        <v>126.18373879772</v>
      </c>
      <c r="BP152" s="3">
        <v>124.020406709538</v>
      </c>
      <c r="BQ152" s="3">
        <v>101.349540281522</v>
      </c>
      <c r="BR152" s="3">
        <v>104.105392970694</v>
      </c>
      <c r="BS152" s="3">
        <v>103.048272818069</v>
      </c>
      <c r="BT152" s="3">
        <v>116.26949692952</v>
      </c>
      <c r="BU152" s="3">
        <v>113.459459612012</v>
      </c>
      <c r="BV152" s="3">
        <v>113.731944334485</v>
      </c>
      <c r="BW152" s="3">
        <v>116.555217416581</v>
      </c>
      <c r="BX152" s="3">
        <v>96.4341918709924</v>
      </c>
      <c r="BY152" s="3">
        <v>104.809011037848</v>
      </c>
      <c r="BZ152" s="3">
        <v>115.075036292814</v>
      </c>
      <c r="CA152" s="3">
        <v>113.249966201521</v>
      </c>
      <c r="CB152" s="3">
        <v>112.267881647284</v>
      </c>
      <c r="CC152" s="3">
        <v>109.922538408494</v>
      </c>
      <c r="CD152" s="3">
        <v>107.787516909623</v>
      </c>
      <c r="CE152" s="3">
        <v>101.113017776986</v>
      </c>
      <c r="CF152" s="3">
        <v>98.6400392917937</v>
      </c>
      <c r="CG152" s="3">
        <v>100.10509448099</v>
      </c>
      <c r="CH152" s="3">
        <v>104.235201238101</v>
      </c>
      <c r="CI152" s="3">
        <v>119.528439496197</v>
      </c>
      <c r="CJ152" s="3">
        <v>122.204765107552</v>
      </c>
      <c r="CK152" s="3">
        <v>127.590214683497</v>
      </c>
      <c r="CL152" s="3">
        <v>127.867768379038</v>
      </c>
      <c r="CM152" s="3">
        <v>132.071628767926</v>
      </c>
      <c r="CN152" s="3">
        <v>132.983945695351</v>
      </c>
      <c r="CO152" s="3">
        <v>137.611538171929</v>
      </c>
      <c r="CP152" s="3">
        <v>128.292888199676</v>
      </c>
      <c r="CQ152" s="3">
        <v>130.768656395305</v>
      </c>
      <c r="CR152" s="3">
        <v>134.876752106541</v>
      </c>
      <c r="CS152" s="3">
        <v>132.158869104665</v>
      </c>
      <c r="CT152" s="3">
        <v>129.173177024248</v>
      </c>
      <c r="CU152" s="3">
        <v>121.945018489788</v>
      </c>
      <c r="CV152" s="3">
        <v>115.209548542941</v>
      </c>
      <c r="CW152" s="3">
        <v>115.74891255732</v>
      </c>
      <c r="CX152" s="3">
        <v>117.15170678411</v>
      </c>
      <c r="CY152" s="3">
        <v>112.816488662855</v>
      </c>
      <c r="CZ152" s="3">
        <v>110.136058622385</v>
      </c>
      <c r="DA152" s="3">
        <v>112.192270800039</v>
      </c>
      <c r="DB152" s="3">
        <v>96.6561639406983</v>
      </c>
      <c r="DC152" s="3">
        <v>85.9272173820936</v>
      </c>
      <c r="DD152" s="3">
        <v>91.3842185488757</v>
      </c>
      <c r="DE152" s="3">
        <v>98.4159514917416</v>
      </c>
      <c r="DF152" s="3">
        <v>105.482526380567</v>
      </c>
      <c r="DG152" s="3">
        <v>95.127634281832</v>
      </c>
      <c r="DH152" s="3">
        <v>82.4806671641816</v>
      </c>
      <c r="DI152" s="3">
        <v>89.5238569583528</v>
      </c>
      <c r="DJ152" s="3">
        <v>82.3548545664173</v>
      </c>
      <c r="DK152" s="3">
        <v>74.952887781369</v>
      </c>
      <c r="DL152" s="3">
        <v>78.9692903817962</v>
      </c>
      <c r="DM152" s="3">
        <v>66.3067125120309</v>
      </c>
      <c r="DN152" s="3">
        <v>66.3226351125317</v>
      </c>
      <c r="DO152" s="3">
        <v>63.9797479336356</v>
      </c>
      <c r="DP152" s="3">
        <v>71.1144626315922</v>
      </c>
      <c r="DQ152" s="3">
        <v>76.6609464774409</v>
      </c>
      <c r="DR152" s="3">
        <v>78.8604894795193</v>
      </c>
      <c r="DS152" s="3">
        <v>77.9661265196143</v>
      </c>
      <c r="DT152" s="3">
        <v>79.7030927630766</v>
      </c>
      <c r="DU152" s="3">
        <v>83.6289360257312</v>
      </c>
      <c r="DV152" s="3">
        <v>93.4379607015468</v>
      </c>
      <c r="DW152" s="3">
        <v>95.227333507894</v>
      </c>
      <c r="DX152" s="3">
        <v>96.3695897075638</v>
      </c>
      <c r="DY152" s="3">
        <v>97.637343612883</v>
      </c>
      <c r="DZ152" s="3">
        <v>102.93362508733</v>
      </c>
      <c r="EA152" s="3">
        <v>102.406563951317</v>
      </c>
      <c r="EB152" s="3">
        <v>90.8369803586144</v>
      </c>
      <c r="EC152" s="3">
        <v>86.8775722079721</v>
      </c>
      <c r="ED152" s="3">
        <v>84.2924999660916</v>
      </c>
    </row>
    <row r="153">
      <c r="A153" s="3" t="s">
        <v>152</v>
      </c>
      <c r="B153" s="3">
        <v>18.926128888564</v>
      </c>
      <c r="C153" s="3">
        <v>18.326658005156</v>
      </c>
      <c r="D153" s="3">
        <v>18.7305199884622</v>
      </c>
      <c r="E153" s="3">
        <v>19.9270622145947</v>
      </c>
      <c r="F153" s="3">
        <v>19.941757257457</v>
      </c>
      <c r="G153" s="3">
        <v>22.1127869451921</v>
      </c>
      <c r="H153" s="3">
        <v>24.8161938044335</v>
      </c>
      <c r="I153" s="3">
        <v>25.8992771787227</v>
      </c>
      <c r="J153" s="3">
        <v>26.5033308794753</v>
      </c>
      <c r="K153" s="3">
        <v>25.0383078702531</v>
      </c>
      <c r="L153" s="3">
        <v>26.5226747738933</v>
      </c>
      <c r="M153" s="3">
        <v>28.324188995297</v>
      </c>
      <c r="N153" s="3">
        <v>27.5178294437243</v>
      </c>
      <c r="O153" s="3">
        <v>26.1408152102236</v>
      </c>
      <c r="P153" s="3">
        <v>24.5207328982836</v>
      </c>
      <c r="Q153" s="3">
        <v>24.7136390037993</v>
      </c>
      <c r="R153" s="3">
        <v>25.7156386778097</v>
      </c>
      <c r="S153" s="3">
        <v>24.8627309814455</v>
      </c>
      <c r="T153" s="3">
        <v>22.8169865482581</v>
      </c>
      <c r="U153" s="3">
        <v>22.2289318033616</v>
      </c>
      <c r="V153" s="3">
        <v>22.8030777766681</v>
      </c>
      <c r="W153" s="3">
        <v>25.7609566034052</v>
      </c>
      <c r="X153" s="3">
        <v>26.5687374487341</v>
      </c>
      <c r="Y153" s="3">
        <v>27.4946722688866</v>
      </c>
      <c r="Z153" s="3">
        <v>24.6665392483723</v>
      </c>
      <c r="AA153" s="3">
        <v>23.2696751689636</v>
      </c>
      <c r="AB153" s="3">
        <v>25.1439108362351</v>
      </c>
      <c r="AC153" s="3">
        <v>25.267014114306</v>
      </c>
      <c r="AD153" s="3">
        <v>24.3948030978487</v>
      </c>
      <c r="AE153" s="3">
        <v>25.6144101311924</v>
      </c>
      <c r="AF153" s="3">
        <v>27.6597839086253</v>
      </c>
      <c r="AG153" s="3">
        <v>28.3397116174142</v>
      </c>
      <c r="AH153" s="3">
        <v>29.7561405238295</v>
      </c>
      <c r="AI153" s="3">
        <v>29.6373021701252</v>
      </c>
      <c r="AJ153" s="3">
        <v>28.3917792783223</v>
      </c>
      <c r="AK153" s="3">
        <v>29.4513656152366</v>
      </c>
      <c r="AL153" s="3">
        <v>30.1514296832074</v>
      </c>
      <c r="AM153" s="3">
        <v>29.772270662632</v>
      </c>
      <c r="AN153" s="3">
        <v>29.2120622358398</v>
      </c>
      <c r="AO153" s="3">
        <v>29.7185440299756</v>
      </c>
      <c r="AP153" s="3">
        <v>29.8652061786699</v>
      </c>
      <c r="AQ153" s="3">
        <v>29.1661387348604</v>
      </c>
      <c r="AR153" s="3">
        <v>28.4921399035634</v>
      </c>
      <c r="AS153" s="3">
        <v>29.6909350395584</v>
      </c>
      <c r="AT153" s="3">
        <v>30.4888334126266</v>
      </c>
      <c r="AU153" s="3">
        <v>33.8017484613497</v>
      </c>
      <c r="AV153" s="3">
        <v>38.2044777714661</v>
      </c>
      <c r="AW153" s="3">
        <v>37.7523406882715</v>
      </c>
      <c r="AX153" s="3">
        <v>38.152693247292</v>
      </c>
      <c r="AY153" s="3">
        <v>38.9036074154502</v>
      </c>
      <c r="AZ153" s="3">
        <v>42.9731473244527</v>
      </c>
      <c r="BA153" s="3">
        <v>43.5251378433412</v>
      </c>
      <c r="BB153" s="3">
        <v>46.012994155224</v>
      </c>
      <c r="BC153" s="3">
        <v>45.6416363761141</v>
      </c>
      <c r="BD153" s="3">
        <v>43.4359065762487</v>
      </c>
      <c r="BE153" s="3">
        <v>41.2696119040834</v>
      </c>
      <c r="BF153" s="3">
        <v>39.6160196730242</v>
      </c>
      <c r="BG153" s="3">
        <v>39.2733166339465</v>
      </c>
      <c r="BH153" s="3">
        <v>41.0762859469136</v>
      </c>
      <c r="BI153" s="3">
        <v>40.4639192390451</v>
      </c>
      <c r="BJ153" s="3">
        <v>41.020484090409</v>
      </c>
      <c r="BK153" s="3">
        <v>43.9197750712876</v>
      </c>
      <c r="BL153" s="3">
        <v>46.3969478261981</v>
      </c>
      <c r="BM153" s="3">
        <v>48.3821198616835</v>
      </c>
      <c r="BN153" s="3">
        <v>40.4005088451029</v>
      </c>
      <c r="BO153" s="3">
        <v>40.5157042024955</v>
      </c>
      <c r="BP153" s="3">
        <v>43.4690122686412</v>
      </c>
      <c r="BQ153" s="3">
        <v>40.9655880811012</v>
      </c>
      <c r="BR153" s="3">
        <v>44.746811264664</v>
      </c>
      <c r="BS153" s="3">
        <v>45.9377243518432</v>
      </c>
      <c r="BT153" s="3">
        <v>51.0759424328464</v>
      </c>
      <c r="BU153" s="3">
        <v>51.0603072006753</v>
      </c>
      <c r="BV153" s="3">
        <v>54.5160058149375</v>
      </c>
      <c r="BW153" s="3">
        <v>57.0745355652189</v>
      </c>
      <c r="BX153" s="3">
        <v>45.982247410749</v>
      </c>
      <c r="BY153" s="3">
        <v>51.6922958334584</v>
      </c>
      <c r="BZ153" s="3">
        <v>53.6089354113628</v>
      </c>
      <c r="CA153" s="3">
        <v>54.2396550783453</v>
      </c>
      <c r="CB153" s="3">
        <v>50.5091657390637</v>
      </c>
      <c r="CC153" s="3">
        <v>44.0422012457902</v>
      </c>
      <c r="CD153" s="3">
        <v>44.9597019895242</v>
      </c>
      <c r="CE153" s="3">
        <v>45.8435530599917</v>
      </c>
      <c r="CF153" s="3">
        <v>41.4199919694236</v>
      </c>
      <c r="CG153" s="3">
        <v>44.4957148849907</v>
      </c>
      <c r="CH153" s="3">
        <v>49.7261497134918</v>
      </c>
      <c r="CI153" s="3">
        <v>54.515906335794</v>
      </c>
      <c r="CJ153" s="3">
        <v>57.2275257786522</v>
      </c>
      <c r="CK153" s="3">
        <v>57.4443880988856</v>
      </c>
      <c r="CL153" s="3">
        <v>51.3697690900456</v>
      </c>
      <c r="CM153" s="3">
        <v>52.0413092186539</v>
      </c>
      <c r="CN153" s="3">
        <v>50.563994026128</v>
      </c>
      <c r="CO153" s="3">
        <v>49.2907891526627</v>
      </c>
      <c r="CP153" s="3">
        <v>49.6846696022048</v>
      </c>
      <c r="CQ153" s="3">
        <v>48.3857554330554</v>
      </c>
      <c r="CR153" s="3">
        <v>46.4430295176994</v>
      </c>
      <c r="CS153" s="3">
        <v>47.1382685225151</v>
      </c>
      <c r="CT153" s="3">
        <v>49.0722467999378</v>
      </c>
      <c r="CU153" s="3">
        <v>44.4488941498319</v>
      </c>
      <c r="CV153" s="3">
        <v>45.0454337196773</v>
      </c>
      <c r="CW153" s="3">
        <v>43.9388678169901</v>
      </c>
      <c r="CX153" s="3">
        <v>40.908908468151</v>
      </c>
      <c r="CY153" s="3">
        <v>37.3679331248338</v>
      </c>
      <c r="CZ153" s="3">
        <v>36.1039800900884</v>
      </c>
      <c r="DA153" s="3">
        <v>33.285886627695</v>
      </c>
      <c r="DB153" s="3">
        <v>27.7606230186715</v>
      </c>
      <c r="DC153" s="3">
        <v>25.3390132251629</v>
      </c>
      <c r="DD153" s="3">
        <v>28.0225122204506</v>
      </c>
      <c r="DE153" s="3">
        <v>26.5899594510416</v>
      </c>
      <c r="DF153" s="3">
        <v>27.8693153761625</v>
      </c>
      <c r="DG153" s="3">
        <v>26.9375138301922</v>
      </c>
      <c r="DH153" s="3">
        <v>27.4747476402919</v>
      </c>
      <c r="DI153" s="3">
        <v>30.743579970587</v>
      </c>
      <c r="DJ153" s="3">
        <v>29.1740892331611</v>
      </c>
      <c r="DK153" s="3">
        <v>32.3426680080138</v>
      </c>
      <c r="DL153" s="3">
        <v>33.1488314196418</v>
      </c>
      <c r="DM153" s="3">
        <v>33.5902887538246</v>
      </c>
      <c r="DN153" s="3">
        <v>35.9224448288247</v>
      </c>
      <c r="DO153" s="3">
        <v>34.94374511275</v>
      </c>
      <c r="DP153" s="3">
        <v>40.4058013371114</v>
      </c>
      <c r="DQ153" s="3">
        <v>45.0141328493339</v>
      </c>
      <c r="DR153" s="3">
        <v>46.2778273552705</v>
      </c>
      <c r="DS153" s="3">
        <v>42.7962732225242</v>
      </c>
      <c r="DT153" s="3">
        <v>43.0427667694719</v>
      </c>
      <c r="DU153" s="3">
        <v>36.2979633277443</v>
      </c>
      <c r="DV153" s="3">
        <v>30.6432842707821</v>
      </c>
      <c r="DW153" s="3">
        <v>30.469346349483</v>
      </c>
      <c r="DX153" s="3">
        <v>32.6228267340694</v>
      </c>
      <c r="DY153" s="3">
        <v>20.8082765714316</v>
      </c>
      <c r="DZ153" s="3">
        <v>21.0512500286102</v>
      </c>
      <c r="EA153" s="3">
        <v>22.6834781480872</v>
      </c>
      <c r="EB153" s="3">
        <v>24.4097499847412</v>
      </c>
      <c r="EC153" s="3">
        <v>20.6959523246402</v>
      </c>
      <c r="ED153" s="3">
        <v>20.342222266727</v>
      </c>
    </row>
    <row r="154">
      <c r="A154" s="3" t="s">
        <v>153</v>
      </c>
      <c r="B154" s="3">
        <v>68.7157327305305</v>
      </c>
      <c r="C154" s="3">
        <v>67.0159952580055</v>
      </c>
      <c r="D154" s="3">
        <v>72.8370174122013</v>
      </c>
      <c r="E154" s="3">
        <v>68.7442572641925</v>
      </c>
      <c r="F154" s="3">
        <v>69.867710109586</v>
      </c>
      <c r="G154" s="3">
        <v>72.7940561925615</v>
      </c>
      <c r="H154" s="3">
        <v>74.7376615179038</v>
      </c>
      <c r="I154" s="3">
        <v>75.807005956368</v>
      </c>
      <c r="J154" s="3">
        <v>77.5483097587899</v>
      </c>
      <c r="K154" s="3">
        <v>76.4115269472838</v>
      </c>
      <c r="L154" s="3">
        <v>83.2517766700076</v>
      </c>
      <c r="M154" s="3">
        <v>85.8286907214438</v>
      </c>
      <c r="N154" s="3">
        <v>81.1437639746393</v>
      </c>
      <c r="O154" s="3">
        <v>84.6141381508779</v>
      </c>
      <c r="P154" s="3">
        <v>90.2985864114882</v>
      </c>
      <c r="Q154" s="3">
        <v>91.0900148276781</v>
      </c>
      <c r="R154" s="3">
        <v>94.9266631220535</v>
      </c>
      <c r="S154" s="3">
        <v>96.5743261014613</v>
      </c>
      <c r="T154" s="3">
        <v>97.2580814264052</v>
      </c>
      <c r="U154" s="3">
        <v>91.1837777359054</v>
      </c>
      <c r="V154" s="3">
        <v>80.5159891434342</v>
      </c>
      <c r="W154" s="3">
        <v>86.9225479954808</v>
      </c>
      <c r="X154" s="3">
        <v>91.7593138449837</v>
      </c>
      <c r="Y154" s="3">
        <v>91.0023351486765</v>
      </c>
      <c r="Z154" s="3">
        <v>86.8513573705938</v>
      </c>
      <c r="AA154" s="3">
        <v>88.7414593437684</v>
      </c>
      <c r="AB154" s="3">
        <v>93.4919704625813</v>
      </c>
      <c r="AC154" s="3">
        <v>96.5355412165971</v>
      </c>
      <c r="AD154" s="3">
        <v>96.260143511941</v>
      </c>
      <c r="AE154" s="3">
        <v>99.9304362644266</v>
      </c>
      <c r="AF154" s="3">
        <v>106.906354953543</v>
      </c>
      <c r="AG154" s="3">
        <v>104.500388919305</v>
      </c>
      <c r="AH154" s="3">
        <v>102.991997873048</v>
      </c>
      <c r="AI154" s="3">
        <v>101.647701826852</v>
      </c>
      <c r="AJ154" s="3">
        <v>104.68766280964</v>
      </c>
      <c r="AK154" s="3">
        <v>109.405350945971</v>
      </c>
      <c r="AL154" s="3">
        <v>110.239536676236</v>
      </c>
      <c r="AM154" s="3">
        <v>112.659029325656</v>
      </c>
      <c r="AN154" s="3">
        <v>115.653404041934</v>
      </c>
      <c r="AO154" s="3">
        <v>112.230603241136</v>
      </c>
      <c r="AP154" s="3">
        <v>122.192083942096</v>
      </c>
      <c r="AQ154" s="3">
        <v>131.993414887021</v>
      </c>
      <c r="AR154" s="3">
        <v>127.015427247122</v>
      </c>
      <c r="AS154" s="3">
        <v>129.816701282239</v>
      </c>
      <c r="AT154" s="3">
        <v>135.597923437828</v>
      </c>
      <c r="AU154" s="3">
        <v>138.907854069171</v>
      </c>
      <c r="AV154" s="3">
        <v>146.150723960342</v>
      </c>
      <c r="AW154" s="3">
        <v>149.608048739306</v>
      </c>
      <c r="AX154" s="3">
        <v>157.300062686176</v>
      </c>
      <c r="AY154" s="3">
        <v>157.429523407271</v>
      </c>
      <c r="AZ154" s="3">
        <v>165.479512508785</v>
      </c>
      <c r="BA154" s="3">
        <v>168.039842601321</v>
      </c>
      <c r="BB154" s="3">
        <v>183.437874702487</v>
      </c>
      <c r="BC154" s="3">
        <v>197.402398274589</v>
      </c>
      <c r="BD154" s="3">
        <v>202.432040297548</v>
      </c>
      <c r="BE154" s="3">
        <v>201.530598098016</v>
      </c>
      <c r="BF154" s="3">
        <v>213.476329387374</v>
      </c>
      <c r="BG154" s="3">
        <v>204.951367257365</v>
      </c>
      <c r="BH154" s="3">
        <v>201.097199005944</v>
      </c>
      <c r="BI154" s="3">
        <v>192.281027097372</v>
      </c>
      <c r="BJ154" s="3">
        <v>198.367717697656</v>
      </c>
      <c r="BK154" s="3">
        <v>223.190213744369</v>
      </c>
      <c r="BL154" s="3">
        <v>243.374681576873</v>
      </c>
      <c r="BM154" s="3">
        <v>250.709696844529</v>
      </c>
      <c r="BN154" s="3">
        <v>236.519240784877</v>
      </c>
      <c r="BO154" s="3">
        <v>247.362178438436</v>
      </c>
      <c r="BP154" s="3">
        <v>267.230437831004</v>
      </c>
      <c r="BQ154" s="3">
        <v>266.212467698789</v>
      </c>
      <c r="BR154" s="3">
        <v>262.76746499818</v>
      </c>
      <c r="BS154" s="3">
        <v>254.31186939278</v>
      </c>
      <c r="BT154" s="3">
        <v>253.001356131915</v>
      </c>
      <c r="BU154" s="3">
        <v>251.166913434158</v>
      </c>
      <c r="BV154" s="3">
        <v>268.883465917551</v>
      </c>
      <c r="BW154" s="3">
        <v>283.006290018188</v>
      </c>
      <c r="BX154" s="3">
        <v>237.213542586844</v>
      </c>
      <c r="BY154" s="3">
        <v>244.914385054511</v>
      </c>
      <c r="BZ154" s="3">
        <v>273.187938887585</v>
      </c>
      <c r="CA154" s="3">
        <v>279.644152948204</v>
      </c>
      <c r="CB154" s="3">
        <v>290.476151980136</v>
      </c>
      <c r="CC154" s="3">
        <v>309.641833377582</v>
      </c>
      <c r="CD154" s="3">
        <v>313.056757193329</v>
      </c>
      <c r="CE154" s="3">
        <v>325.269310082791</v>
      </c>
      <c r="CF154" s="3">
        <v>339.742809753911</v>
      </c>
      <c r="CG154" s="3">
        <v>360.871138459342</v>
      </c>
      <c r="CH154" s="3">
        <v>362.702136930668</v>
      </c>
      <c r="CI154" s="3">
        <v>388.132702323523</v>
      </c>
      <c r="CJ154" s="3">
        <v>376.041402424192</v>
      </c>
      <c r="CK154" s="3">
        <v>400.737173041433</v>
      </c>
      <c r="CL154" s="3">
        <v>406.184552304792</v>
      </c>
      <c r="CM154" s="3">
        <v>459.345003465961</v>
      </c>
      <c r="CN154" s="3">
        <v>499.013383418194</v>
      </c>
      <c r="CO154" s="3">
        <v>531.201347765415</v>
      </c>
      <c r="CP154" s="3">
        <v>550.852170028428</v>
      </c>
      <c r="CQ154" s="3">
        <v>550.175615070288</v>
      </c>
      <c r="CR154" s="3">
        <v>626.563510184137</v>
      </c>
      <c r="CS154" s="3">
        <v>635.186863998676</v>
      </c>
      <c r="CT154" s="3">
        <v>548.089765844209</v>
      </c>
      <c r="CU154" s="3">
        <v>514.215631944698</v>
      </c>
      <c r="CV154" s="3">
        <v>454.613792697302</v>
      </c>
      <c r="CW154" s="3">
        <v>458.304661658446</v>
      </c>
      <c r="CX154" s="3">
        <v>379.254471798801</v>
      </c>
      <c r="CY154" s="3">
        <v>385.76920647783</v>
      </c>
      <c r="CZ154" s="3">
        <v>401.98693752949</v>
      </c>
      <c r="DA154" s="3">
        <v>455.69653874533</v>
      </c>
      <c r="DB154" s="3">
        <v>411.724035497846</v>
      </c>
      <c r="DC154" s="3">
        <v>400.461886536886</v>
      </c>
      <c r="DD154" s="3">
        <v>382.624953269518</v>
      </c>
      <c r="DE154" s="3">
        <v>390.137265829171</v>
      </c>
      <c r="DF154" s="3">
        <v>391.702173447517</v>
      </c>
      <c r="DG154" s="3">
        <v>411.911956110771</v>
      </c>
      <c r="DH154" s="3">
        <v>409.861314764977</v>
      </c>
      <c r="DI154" s="3">
        <v>433.608838161884</v>
      </c>
      <c r="DJ154" s="3">
        <v>424.732421648672</v>
      </c>
      <c r="DK154" s="3">
        <v>440.374851520174</v>
      </c>
      <c r="DL154" s="3">
        <v>477.035195373239</v>
      </c>
      <c r="DM154" s="3">
        <v>499.084031858559</v>
      </c>
      <c r="DN154" s="3">
        <v>526.746183044233</v>
      </c>
      <c r="DO154" s="3">
        <v>512.271937981776</v>
      </c>
      <c r="DP154" s="3">
        <v>536.041654727618</v>
      </c>
      <c r="DQ154" s="3">
        <v>596.183874308778</v>
      </c>
      <c r="DR154" s="3">
        <v>613.080792016357</v>
      </c>
      <c r="DS154" s="3">
        <v>646.537960056394</v>
      </c>
      <c r="DT154" s="3">
        <v>644.00647856677</v>
      </c>
      <c r="DU154" s="3">
        <v>623.325356086804</v>
      </c>
      <c r="DV154" s="3">
        <v>628.173957936101</v>
      </c>
      <c r="DW154" s="3">
        <v>597.59269477983</v>
      </c>
      <c r="DX154" s="3">
        <v>643.025655122374</v>
      </c>
      <c r="DY154" s="3">
        <v>632.752207440287</v>
      </c>
      <c r="DZ154" s="3">
        <v>634.012724542057</v>
      </c>
      <c r="EA154" s="3">
        <v>610.880220264734</v>
      </c>
      <c r="EB154" s="3">
        <v>657.218921772081</v>
      </c>
      <c r="EC154" s="3">
        <v>647.11110386747</v>
      </c>
      <c r="ED154" s="3">
        <v>613.648451189823</v>
      </c>
    </row>
    <row r="155">
      <c r="A155" s="3" t="s">
        <v>154</v>
      </c>
      <c r="B155" s="3">
        <v>28.48128784512</v>
      </c>
      <c r="C155" s="3">
        <v>28.746118260852</v>
      </c>
      <c r="D155" s="3">
        <v>27.8892541723129</v>
      </c>
      <c r="E155" s="3">
        <v>27.3905631892185</v>
      </c>
      <c r="F155" s="3">
        <v>27.9237555340749</v>
      </c>
      <c r="G155" s="3">
        <v>29.104414847737</v>
      </c>
      <c r="H155" s="3">
        <v>30.1343323092297</v>
      </c>
      <c r="I155" s="3">
        <v>29.2177792760159</v>
      </c>
      <c r="J155" s="3">
        <v>30.0435184372234</v>
      </c>
      <c r="K155" s="3">
        <v>29.4348371889515</v>
      </c>
      <c r="L155" s="3">
        <v>33.0389329696807</v>
      </c>
      <c r="M155" s="3">
        <v>33.5027922238116</v>
      </c>
      <c r="N155" s="3">
        <v>33.144358637433</v>
      </c>
      <c r="O155" s="3">
        <v>34.7183643468254</v>
      </c>
      <c r="P155" s="3">
        <v>34.3300372650966</v>
      </c>
      <c r="Q155" s="3">
        <v>33.8183081973216</v>
      </c>
      <c r="R155" s="3">
        <v>33.0666643585157</v>
      </c>
      <c r="S155" s="3">
        <v>31.6206731224576</v>
      </c>
      <c r="T155" s="3">
        <v>30.0497321446652</v>
      </c>
      <c r="U155" s="3">
        <v>28.9986749560994</v>
      </c>
      <c r="V155" s="3">
        <v>25.7583935465614</v>
      </c>
      <c r="W155" s="3">
        <v>26.4365434447134</v>
      </c>
      <c r="X155" s="3">
        <v>26.5453527220273</v>
      </c>
      <c r="Y155" s="3">
        <v>24.8131075250106</v>
      </c>
      <c r="Z155" s="3">
        <v>22.7933574337741</v>
      </c>
      <c r="AA155" s="3">
        <v>22.3410762433794</v>
      </c>
      <c r="AB155" s="3">
        <v>25.76197231579</v>
      </c>
      <c r="AC155" s="3">
        <v>27.0667764454262</v>
      </c>
      <c r="AD155" s="3">
        <v>27.2379250054067</v>
      </c>
      <c r="AE155" s="3">
        <v>27.7389253794026</v>
      </c>
      <c r="AF155" s="3">
        <v>29.0044074985953</v>
      </c>
      <c r="AG155" s="3">
        <v>30.9570280974659</v>
      </c>
      <c r="AH155" s="3">
        <v>32.0108028757471</v>
      </c>
      <c r="AI155" s="3">
        <v>30.9033871798869</v>
      </c>
      <c r="AJ155" s="3">
        <v>31.1504529851625</v>
      </c>
      <c r="AK155" s="3">
        <v>35.4701477747898</v>
      </c>
      <c r="AL155" s="3">
        <v>36.5224095391641</v>
      </c>
      <c r="AM155" s="3">
        <v>35.5563863901521</v>
      </c>
      <c r="AN155" s="3">
        <v>34.7790185014866</v>
      </c>
      <c r="AO155" s="3">
        <v>34.9116225379154</v>
      </c>
      <c r="AP155" s="3">
        <v>35.5916904447778</v>
      </c>
      <c r="AQ155" s="3">
        <v>37.7921657481892</v>
      </c>
      <c r="AR155" s="3">
        <v>38.7847590149992</v>
      </c>
      <c r="AS155" s="3">
        <v>36.8829987579697</v>
      </c>
      <c r="AT155" s="3">
        <v>38.528483517207</v>
      </c>
      <c r="AU155" s="3">
        <v>39.667598615079</v>
      </c>
      <c r="AV155" s="3">
        <v>38.1629250646288</v>
      </c>
      <c r="AW155" s="3">
        <v>39.5753137996839</v>
      </c>
      <c r="AX155" s="3">
        <v>43.3116550341206</v>
      </c>
      <c r="AY155" s="3">
        <v>41.105255042612</v>
      </c>
      <c r="AZ155" s="3">
        <v>38.1748593309318</v>
      </c>
      <c r="BA155" s="3">
        <v>36.9858764323381</v>
      </c>
      <c r="BB155" s="3">
        <v>37.3558013387401</v>
      </c>
      <c r="BC155" s="3">
        <v>39.2582768572984</v>
      </c>
      <c r="BD155" s="3">
        <v>37.1822544316357</v>
      </c>
      <c r="BE155" s="3">
        <v>36.9717274822909</v>
      </c>
      <c r="BF155" s="3">
        <v>37.1967335462346</v>
      </c>
      <c r="BG155" s="3">
        <v>31.8069338780373</v>
      </c>
      <c r="BH155" s="3">
        <v>32.8695463084884</v>
      </c>
      <c r="BI155" s="3">
        <v>30.4683241949053</v>
      </c>
      <c r="BJ155" s="3">
        <v>32.1030410121689</v>
      </c>
      <c r="BK155" s="3">
        <v>33.7746153882964</v>
      </c>
      <c r="BL155" s="3">
        <v>33.3788176751302</v>
      </c>
      <c r="BM155" s="3">
        <v>33.6204318852509</v>
      </c>
      <c r="BN155" s="3">
        <v>32.4197738238021</v>
      </c>
      <c r="BO155" s="3">
        <v>31.8784450724472</v>
      </c>
      <c r="BP155" s="3">
        <v>32.0194406563479</v>
      </c>
      <c r="BQ155" s="3">
        <v>29.1691009046492</v>
      </c>
      <c r="BR155" s="3">
        <v>30.4383352702825</v>
      </c>
      <c r="BS155" s="3">
        <v>30.7894586919223</v>
      </c>
      <c r="BT155" s="3">
        <v>34.1027005472681</v>
      </c>
      <c r="BU155" s="3">
        <v>34.9020277184684</v>
      </c>
      <c r="BV155" s="3">
        <v>33.1501212960072</v>
      </c>
      <c r="BW155" s="3">
        <v>31.8672005650513</v>
      </c>
      <c r="BX155" s="3">
        <v>24.4186173712388</v>
      </c>
      <c r="BY155" s="3">
        <v>24.4118527999624</v>
      </c>
      <c r="BZ155" s="3">
        <v>25.3041828558625</v>
      </c>
      <c r="CA155" s="3">
        <v>27.593215721919</v>
      </c>
      <c r="CB155" s="3">
        <v>27.7354329803168</v>
      </c>
      <c r="CC155" s="3">
        <v>28.2510496301937</v>
      </c>
      <c r="CD155" s="3">
        <v>31.3119165845041</v>
      </c>
      <c r="CE155" s="3">
        <v>34.5169458618871</v>
      </c>
      <c r="CF155" s="3">
        <v>38.3570783349235</v>
      </c>
      <c r="CG155" s="3">
        <v>39.1353153020662</v>
      </c>
      <c r="CH155" s="3">
        <v>40.5010136109887</v>
      </c>
      <c r="CI155" s="3">
        <v>39.0663403859231</v>
      </c>
      <c r="CJ155" s="3">
        <v>42.9845202082975</v>
      </c>
      <c r="CK155" s="3">
        <v>45.0572702424713</v>
      </c>
      <c r="CL155" s="3">
        <v>50.0876830734803</v>
      </c>
      <c r="CM155" s="3">
        <v>50.399320572658</v>
      </c>
      <c r="CN155" s="3">
        <v>48.3628472230017</v>
      </c>
      <c r="CO155" s="3">
        <v>47.8610547991161</v>
      </c>
      <c r="CP155" s="3">
        <v>47.1747894682157</v>
      </c>
      <c r="CQ155" s="3">
        <v>45.9877687049265</v>
      </c>
      <c r="CR155" s="3">
        <v>42.1877537952667</v>
      </c>
      <c r="CS155" s="3">
        <v>40.1086763919081</v>
      </c>
      <c r="CT155" s="3">
        <v>41.8677228191066</v>
      </c>
      <c r="CU155" s="3">
        <v>40.5870184215446</v>
      </c>
      <c r="CV155" s="3">
        <v>38.4987696386658</v>
      </c>
      <c r="CW155" s="3">
        <v>41.4046855950539</v>
      </c>
      <c r="CX155" s="3">
        <v>42.154285529566</v>
      </c>
      <c r="CY155" s="3">
        <v>39.2705959754874</v>
      </c>
      <c r="CZ155" s="3">
        <v>37.6325060975156</v>
      </c>
      <c r="DA155" s="3">
        <v>38.4403783216767</v>
      </c>
      <c r="DB155" s="3">
        <v>33.291736230956</v>
      </c>
      <c r="DC155" s="3">
        <v>29.2681016191938</v>
      </c>
      <c r="DD155" s="3">
        <v>31.7976817691652</v>
      </c>
      <c r="DE155" s="3">
        <v>32.5211742026489</v>
      </c>
      <c r="DF155" s="3">
        <v>33.8108408358911</v>
      </c>
      <c r="DG155" s="3">
        <v>35.3037164827394</v>
      </c>
      <c r="DH155" s="3">
        <v>32.6115922760563</v>
      </c>
      <c r="DI155" s="3">
        <v>32.7776548635971</v>
      </c>
      <c r="DJ155" s="3">
        <v>29.2664388014358</v>
      </c>
      <c r="DK155" s="3">
        <v>29.0922920637966</v>
      </c>
      <c r="DL155" s="3">
        <v>30.1781048427583</v>
      </c>
      <c r="DM155" s="3">
        <v>32.8504137611795</v>
      </c>
      <c r="DN155" s="3">
        <v>32.5898583203284</v>
      </c>
      <c r="DO155" s="3">
        <v>32.5376988024198</v>
      </c>
      <c r="DP155" s="3">
        <v>32.1433075982187</v>
      </c>
      <c r="DQ155" s="3">
        <v>35.2360671675474</v>
      </c>
      <c r="DR155" s="3">
        <v>35.395800178052</v>
      </c>
      <c r="DS155" s="3">
        <v>33.2664067655394</v>
      </c>
      <c r="DT155" s="3">
        <v>36.1823857302916</v>
      </c>
      <c r="DU155" s="3">
        <v>35.5144158942233</v>
      </c>
      <c r="DV155" s="3">
        <v>39.4496437059948</v>
      </c>
      <c r="DW155" s="3">
        <v>44.3350363421734</v>
      </c>
      <c r="DX155" s="3">
        <v>43.8815491299164</v>
      </c>
      <c r="DY155" s="3">
        <v>46.0512717948347</v>
      </c>
      <c r="DZ155" s="3">
        <v>48.0128191195366</v>
      </c>
      <c r="EA155" s="3">
        <v>47.6982458737856</v>
      </c>
      <c r="EB155" s="3">
        <v>57.5699610092859</v>
      </c>
      <c r="EC155" s="3">
        <v>55.4738093784877</v>
      </c>
      <c r="ED155" s="3">
        <v>56.0830551783244</v>
      </c>
    </row>
    <row r="156">
      <c r="A156" s="3" t="s">
        <v>155</v>
      </c>
      <c r="B156" s="3">
        <v>11.8073793934534</v>
      </c>
      <c r="C156" s="3">
        <v>11.4748091409862</v>
      </c>
      <c r="D156" s="3">
        <v>11.8444958078446</v>
      </c>
      <c r="E156" s="3">
        <v>11.6430039089025</v>
      </c>
      <c r="F156" s="3">
        <v>12.3707447656215</v>
      </c>
      <c r="G156" s="3">
        <v>13.4713510887398</v>
      </c>
      <c r="H156" s="3">
        <v>13.5346829964805</v>
      </c>
      <c r="I156" s="3">
        <v>13.643879849876</v>
      </c>
      <c r="J156" s="3">
        <v>13.1006401884055</v>
      </c>
      <c r="K156" s="3">
        <v>12.4173651099574</v>
      </c>
      <c r="L156" s="3">
        <v>13.6488341736908</v>
      </c>
      <c r="M156" s="3">
        <v>14.1128746426254</v>
      </c>
      <c r="N156" s="3">
        <v>14.0336643278394</v>
      </c>
      <c r="O156" s="3">
        <v>15.0176961808233</v>
      </c>
      <c r="P156" s="3">
        <v>15.3787329074484</v>
      </c>
      <c r="Q156" s="3">
        <v>15.045040191214</v>
      </c>
      <c r="R156" s="3">
        <v>14.6658726178468</v>
      </c>
      <c r="S156" s="3">
        <v>14.1255228597295</v>
      </c>
      <c r="T156" s="3">
        <v>14.1655973946718</v>
      </c>
      <c r="U156" s="3">
        <v>14.4026756398318</v>
      </c>
      <c r="V156" s="3">
        <v>13.7833390844579</v>
      </c>
      <c r="W156" s="3">
        <v>15.0766734262087</v>
      </c>
      <c r="X156" s="3">
        <v>16.3356005408041</v>
      </c>
      <c r="Y156" s="3">
        <v>16.5055412797666</v>
      </c>
      <c r="Z156" s="3">
        <v>15.7750446134778</v>
      </c>
      <c r="AA156" s="3">
        <v>15.1100730121053</v>
      </c>
      <c r="AB156" s="3">
        <v>15.50129777511</v>
      </c>
      <c r="AC156" s="3">
        <v>16.6746179684189</v>
      </c>
      <c r="AD156" s="3">
        <v>16.9419665549031</v>
      </c>
      <c r="AE156" s="3">
        <v>17.1395338648792</v>
      </c>
      <c r="AF156" s="3">
        <v>16.9572942375056</v>
      </c>
      <c r="AG156" s="3">
        <v>16.6322975376805</v>
      </c>
      <c r="AH156" s="3">
        <v>16.4176657521097</v>
      </c>
      <c r="AI156" s="3">
        <v>16.3533748002284</v>
      </c>
      <c r="AJ156" s="3">
        <v>16.7910490756358</v>
      </c>
      <c r="AK156" s="3">
        <v>17.4339586918664</v>
      </c>
      <c r="AL156" s="3">
        <v>17.2128952933025</v>
      </c>
      <c r="AM156" s="3">
        <v>17.6675285282185</v>
      </c>
      <c r="AN156" s="3">
        <v>17.9453243346727</v>
      </c>
      <c r="AO156" s="3">
        <v>18.0796375791219</v>
      </c>
      <c r="AP156" s="3">
        <v>17.9356372950593</v>
      </c>
      <c r="AQ156" s="3">
        <v>18.198983306168</v>
      </c>
      <c r="AR156" s="3">
        <v>17.9269729788448</v>
      </c>
      <c r="AS156" s="3">
        <v>15.4607999045895</v>
      </c>
      <c r="AT156" s="3">
        <v>15.3783418418</v>
      </c>
      <c r="AU156" s="3">
        <v>15.4288177244997</v>
      </c>
      <c r="AV156" s="3">
        <v>14.1849013004212</v>
      </c>
      <c r="AW156" s="3">
        <v>15.3519544939544</v>
      </c>
      <c r="AX156" s="3">
        <v>15.9851456062988</v>
      </c>
      <c r="AY156" s="3">
        <v>17.4202962988021</v>
      </c>
      <c r="AZ156" s="3">
        <v>17.7295082205978</v>
      </c>
      <c r="BA156" s="3">
        <v>18.1080950481612</v>
      </c>
      <c r="BB156" s="3">
        <v>17.9593486067139</v>
      </c>
      <c r="BC156" s="3">
        <v>17.9715642954382</v>
      </c>
      <c r="BD156" s="3">
        <v>17.4333090546912</v>
      </c>
      <c r="BE156" s="3">
        <v>17.3634276677394</v>
      </c>
      <c r="BF156" s="3">
        <v>17.7075191667947</v>
      </c>
      <c r="BG156" s="3">
        <v>17.8759956973209</v>
      </c>
      <c r="BH156" s="3">
        <v>18.3647662612637</v>
      </c>
      <c r="BI156" s="3">
        <v>17.2104258085348</v>
      </c>
      <c r="BJ156" s="3">
        <v>17.1926864249223</v>
      </c>
      <c r="BK156" s="3">
        <v>17.9392152090086</v>
      </c>
      <c r="BL156" s="3">
        <v>17.5040313823765</v>
      </c>
      <c r="BM156" s="3">
        <v>17.4761099400486</v>
      </c>
      <c r="BN156" s="3">
        <v>17.8392317698452</v>
      </c>
      <c r="BO156" s="3">
        <v>17.6730392104258</v>
      </c>
      <c r="BP156" s="3">
        <v>18.4869359937084</v>
      </c>
      <c r="BQ156" s="3">
        <v>16.544753950431</v>
      </c>
      <c r="BR156" s="3">
        <v>17.0557412863344</v>
      </c>
      <c r="BS156" s="3">
        <v>17.0137210041136</v>
      </c>
      <c r="BT156" s="3">
        <v>18.1063408834113</v>
      </c>
      <c r="BU156" s="3">
        <v>18.6175962240595</v>
      </c>
      <c r="BV156" s="3">
        <v>19.0866586899103</v>
      </c>
      <c r="BW156" s="3">
        <v>19.3768577254833</v>
      </c>
      <c r="BX156" s="3">
        <v>13.9915260129128</v>
      </c>
      <c r="BY156" s="3">
        <v>12.6843406518953</v>
      </c>
      <c r="BZ156" s="3">
        <v>13.6684685155109</v>
      </c>
      <c r="CA156" s="3">
        <v>14.8703365823621</v>
      </c>
      <c r="CB156" s="3">
        <v>14.9055114614198</v>
      </c>
      <c r="CC156" s="3">
        <v>15.5304462191645</v>
      </c>
      <c r="CD156" s="3">
        <v>14.8309367786211</v>
      </c>
      <c r="CE156" s="3">
        <v>15.5000848649474</v>
      </c>
      <c r="CF156" s="3">
        <v>17.9817728986804</v>
      </c>
      <c r="CG156" s="3">
        <v>20.3879228045171</v>
      </c>
      <c r="CH156" s="3">
        <v>21.1316225326387</v>
      </c>
      <c r="CI156" s="3">
        <v>22.0494149326702</v>
      </c>
      <c r="CJ156" s="3">
        <v>24.8949946452678</v>
      </c>
      <c r="CK156" s="3">
        <v>26.2041111198193</v>
      </c>
      <c r="CL156" s="3">
        <v>28.5396916822981</v>
      </c>
      <c r="CM156" s="3">
        <v>29.0092325812699</v>
      </c>
      <c r="CN156" s="3">
        <v>29.314601669425</v>
      </c>
      <c r="CO156" s="3">
        <v>32.2846680270773</v>
      </c>
      <c r="CP156" s="3">
        <v>32.9900465316549</v>
      </c>
      <c r="CQ156" s="3">
        <v>33.0370393947737</v>
      </c>
      <c r="CR156" s="3">
        <v>31.3900378913231</v>
      </c>
      <c r="CS156" s="3">
        <v>32.4022019438635</v>
      </c>
      <c r="CT156" s="3">
        <v>32.6849713185539</v>
      </c>
      <c r="CU156" s="3">
        <v>32.31998491595</v>
      </c>
      <c r="CV156" s="3">
        <v>31.7122006351179</v>
      </c>
      <c r="CW156" s="3">
        <v>31.2259345219318</v>
      </c>
      <c r="CX156" s="3">
        <v>28.691962713389</v>
      </c>
      <c r="CY156" s="3">
        <v>26.1710521378172</v>
      </c>
      <c r="CZ156" s="3">
        <v>25.8910908073142</v>
      </c>
      <c r="DA156" s="3">
        <v>26.7362751812077</v>
      </c>
      <c r="DB156" s="3">
        <v>24.7760199990358</v>
      </c>
      <c r="DC156" s="3">
        <v>25.6473690813592</v>
      </c>
      <c r="DD156" s="3">
        <v>29.2940927816265</v>
      </c>
      <c r="DE156" s="3">
        <v>30.4639423952937</v>
      </c>
      <c r="DF156" s="3">
        <v>33.0006925570226</v>
      </c>
      <c r="DG156" s="3">
        <v>34.5509351026369</v>
      </c>
      <c r="DH156" s="3">
        <v>32.5430795386588</v>
      </c>
      <c r="DI156" s="3">
        <v>34.7071739852825</v>
      </c>
      <c r="DJ156" s="3">
        <v>34.2730543225698</v>
      </c>
      <c r="DK156" s="3">
        <v>36.7786711601351</v>
      </c>
      <c r="DL156" s="3">
        <v>34.5424831257789</v>
      </c>
      <c r="DM156" s="3">
        <v>30.9660613731622</v>
      </c>
      <c r="DN156" s="3">
        <v>29.0299795816834</v>
      </c>
      <c r="DO156" s="3">
        <v>27.1451926671259</v>
      </c>
      <c r="DP156" s="3">
        <v>28.2314028473073</v>
      </c>
      <c r="DQ156" s="3">
        <v>30.7696547243785</v>
      </c>
      <c r="DR156" s="3">
        <v>31.1519118449314</v>
      </c>
      <c r="DS156" s="3">
        <v>30.9302834623921</v>
      </c>
      <c r="DT156" s="3">
        <v>31.3903651331405</v>
      </c>
      <c r="DU156" s="3">
        <v>30.2282252485349</v>
      </c>
      <c r="DV156" s="3">
        <v>30.2795305219194</v>
      </c>
      <c r="DW156" s="3">
        <v>29.3083825619941</v>
      </c>
      <c r="DX156" s="3">
        <v>28.9959744848542</v>
      </c>
      <c r="DY156" s="3">
        <v>30.546572171925</v>
      </c>
      <c r="DZ156" s="3">
        <v>30.9100925710902</v>
      </c>
      <c r="EA156" s="3">
        <v>30.5348401143295</v>
      </c>
      <c r="EB156" s="3">
        <v>29.1115650565782</v>
      </c>
      <c r="EC156" s="3">
        <v>29.3454761959258</v>
      </c>
      <c r="ED156" s="3">
        <v>27.9841667281257</v>
      </c>
    </row>
    <row r="157">
      <c r="A157" s="3" t="s">
        <v>156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>
        <v>22.4565726646269</v>
      </c>
      <c r="AQ157" s="3">
        <v>22.0987430932893</v>
      </c>
      <c r="AR157" s="3">
        <v>22.3613683017025</v>
      </c>
      <c r="AS157" s="3">
        <v>22.9052309487137</v>
      </c>
      <c r="AT157" s="3">
        <v>25.0866702709266</v>
      </c>
      <c r="AU157" s="3">
        <v>27.2197466333151</v>
      </c>
      <c r="AV157" s="3">
        <v>29.4278914695509</v>
      </c>
      <c r="AW157" s="3">
        <v>32.6764827645687</v>
      </c>
      <c r="AX157" s="3">
        <v>35.0976907681381</v>
      </c>
      <c r="AY157" s="3">
        <v>32.8086142564744</v>
      </c>
      <c r="AZ157" s="3">
        <v>31.7481206201711</v>
      </c>
      <c r="BA157" s="3">
        <v>31.0611821190649</v>
      </c>
      <c r="BB157" s="3">
        <v>32.8482093520802</v>
      </c>
      <c r="BC157" s="3">
        <v>30.0953858601762</v>
      </c>
      <c r="BD157" s="3">
        <v>27.9091322457339</v>
      </c>
      <c r="BE157" s="3">
        <v>28.1315826698959</v>
      </c>
      <c r="BF157" s="3">
        <v>27.7027488366998</v>
      </c>
      <c r="BG157" s="3">
        <v>26.3071221228724</v>
      </c>
      <c r="BH157" s="3">
        <v>25.567562451275</v>
      </c>
      <c r="BI157" s="3">
        <v>21.1546550954477</v>
      </c>
      <c r="BJ157" s="3">
        <v>22.4076897337843</v>
      </c>
      <c r="BK157" s="3">
        <v>25.5715068336858</v>
      </c>
      <c r="BL157" s="3">
        <v>27.0851362839538</v>
      </c>
      <c r="BM157" s="3">
        <v>28.1177982302355</v>
      </c>
      <c r="BN157" s="3">
        <v>34.3893769206215</v>
      </c>
      <c r="BO157" s="3">
        <v>33.8215275674858</v>
      </c>
      <c r="BP157" s="3">
        <v>33.3205864891131</v>
      </c>
      <c r="BQ157" s="3">
        <v>29.6350494388516</v>
      </c>
      <c r="BR157" s="3">
        <v>29.3187801231457</v>
      </c>
      <c r="BS157" s="3">
        <v>29.6903938282847</v>
      </c>
      <c r="BT157" s="3">
        <v>33.3103795802819</v>
      </c>
      <c r="BU157" s="3">
        <v>35.1517536022886</v>
      </c>
      <c r="BV157" s="3">
        <v>35.3020877155055</v>
      </c>
      <c r="BW157" s="3">
        <v>36.6339470006354</v>
      </c>
      <c r="BX157" s="3">
        <v>23.7761673793801</v>
      </c>
      <c r="BY157" s="3">
        <v>26.2087381073552</v>
      </c>
      <c r="BZ157" s="3">
        <v>28.0696622533193</v>
      </c>
      <c r="CA157" s="3">
        <v>30.0150791461435</v>
      </c>
      <c r="CB157" s="3">
        <v>30.0899977270406</v>
      </c>
      <c r="CC157" s="3">
        <v>34.4335134396823</v>
      </c>
      <c r="CD157" s="3">
        <v>35.5475081005755</v>
      </c>
      <c r="CE157" s="3">
        <v>36.573583958204</v>
      </c>
      <c r="CF157" s="3">
        <v>42.3255855539589</v>
      </c>
      <c r="CG157" s="3">
        <v>44.7617581704285</v>
      </c>
      <c r="CH157" s="3">
        <v>45.1306120905015</v>
      </c>
      <c r="CI157" s="3">
        <v>43.9819107535589</v>
      </c>
      <c r="CJ157" s="3">
        <v>48.641440070125</v>
      </c>
      <c r="CK157" s="3">
        <v>50.235489199821</v>
      </c>
      <c r="CL157" s="3">
        <v>48.6466133343526</v>
      </c>
      <c r="CM157" s="3">
        <v>47.8323229996454</v>
      </c>
      <c r="CN157" s="3">
        <v>48.1976729863775</v>
      </c>
      <c r="CO157" s="3">
        <v>50.8150664554019</v>
      </c>
      <c r="CP157" s="3">
        <v>53.0441874605403</v>
      </c>
      <c r="CQ157" s="3">
        <v>52.1176366098338</v>
      </c>
      <c r="CR157" s="3">
        <v>58.4267721437951</v>
      </c>
      <c r="CS157" s="3">
        <v>59.3306507034056</v>
      </c>
      <c r="CT157" s="3">
        <v>58.0672909392898</v>
      </c>
      <c r="CU157" s="3">
        <v>53.8558061906092</v>
      </c>
      <c r="CV157" s="3">
        <v>49.0938413359108</v>
      </c>
      <c r="CW157" s="3">
        <v>46.79238087782</v>
      </c>
      <c r="CX157" s="3">
        <v>44.6068049970634</v>
      </c>
      <c r="CY157" s="3">
        <v>44.8596572341344</v>
      </c>
      <c r="CZ157" s="3">
        <v>43.0852358396811</v>
      </c>
      <c r="DA157" s="3">
        <v>50.2103668416917</v>
      </c>
      <c r="DB157" s="3">
        <v>46.9352561190538</v>
      </c>
      <c r="DC157" s="3">
        <v>46.7481015202699</v>
      </c>
      <c r="DD157" s="3">
        <v>53.1270465066249</v>
      </c>
      <c r="DE157" s="3">
        <v>52.9205891939209</v>
      </c>
      <c r="DF157" s="3">
        <v>55.408952574342</v>
      </c>
      <c r="DG157" s="3">
        <v>57.004323311432</v>
      </c>
      <c r="DH157" s="3">
        <v>56.2932003083405</v>
      </c>
      <c r="DI157" s="3">
        <v>55.6120237161909</v>
      </c>
      <c r="DJ157" s="3">
        <v>58.2896415700901</v>
      </c>
      <c r="DK157" s="3">
        <v>62.8469939203399</v>
      </c>
      <c r="DL157" s="3">
        <v>65.2349274420151</v>
      </c>
      <c r="DM157" s="3">
        <v>67.5821509650935</v>
      </c>
      <c r="DN157" s="3">
        <v>66.4294093492688</v>
      </c>
      <c r="DO157" s="3">
        <v>62.4922972356287</v>
      </c>
      <c r="DP157" s="3">
        <v>68.3020844636226</v>
      </c>
      <c r="DQ157" s="3">
        <v>74.5341956847911</v>
      </c>
      <c r="DR157" s="3">
        <v>77.6426043420301</v>
      </c>
      <c r="DS157" s="3">
        <v>86.8387046683946</v>
      </c>
      <c r="DT157" s="3">
        <v>92.0114776543644</v>
      </c>
      <c r="DU157" s="3">
        <v>92.1326221172273</v>
      </c>
      <c r="DV157" s="3">
        <v>92.1419475691248</v>
      </c>
      <c r="DW157" s="3">
        <v>91.3910773740169</v>
      </c>
      <c r="DX157" s="3">
        <v>96.0668289290992</v>
      </c>
      <c r="DY157" s="3">
        <v>90.0930421303841</v>
      </c>
      <c r="DZ157" s="3">
        <v>92.6129939372906</v>
      </c>
      <c r="EA157" s="3">
        <v>98.9445079743159</v>
      </c>
      <c r="EB157" s="3">
        <v>102.148066796304</v>
      </c>
      <c r="EC157" s="3">
        <v>97.9564281645275</v>
      </c>
      <c r="ED157" s="3">
        <v>91.15555551317</v>
      </c>
    </row>
    <row r="158">
      <c r="A158" s="3" t="s">
        <v>157</v>
      </c>
      <c r="B158" s="3">
        <v>13.3298841051408</v>
      </c>
      <c r="C158" s="3">
        <v>13.1959786968754</v>
      </c>
      <c r="D158" s="3">
        <v>13.2477842700759</v>
      </c>
      <c r="E158" s="3">
        <v>13.2694091175016</v>
      </c>
      <c r="F158" s="3">
        <v>14.0039056569335</v>
      </c>
      <c r="G158" s="3">
        <v>15.2662661055595</v>
      </c>
      <c r="H158" s="3">
        <v>16.9707786319713</v>
      </c>
      <c r="I158" s="3">
        <v>16.9295902839242</v>
      </c>
      <c r="J158" s="3">
        <v>17.4642723017909</v>
      </c>
      <c r="K158" s="3">
        <v>18.2601725385366</v>
      </c>
      <c r="L158" s="3">
        <v>20.4638381131959</v>
      </c>
      <c r="M158" s="3">
        <v>21.2762687765954</v>
      </c>
      <c r="N158" s="3">
        <v>22.2508380828734</v>
      </c>
      <c r="O158" s="3">
        <v>21.641225437778</v>
      </c>
      <c r="P158" s="3">
        <v>20.8615843234265</v>
      </c>
      <c r="Q158" s="3">
        <v>20.7039321432713</v>
      </c>
      <c r="R158" s="3">
        <v>20.2939932577221</v>
      </c>
      <c r="S158" s="3">
        <v>18.5242666789213</v>
      </c>
      <c r="T158" s="3">
        <v>17.7725878540547</v>
      </c>
      <c r="U158" s="3">
        <v>16.7136527622132</v>
      </c>
      <c r="V158" s="3">
        <v>16.8498652869911</v>
      </c>
      <c r="W158" s="3">
        <v>18.2008071524583</v>
      </c>
      <c r="X158" s="3">
        <v>17.1989888972648</v>
      </c>
      <c r="Y158" s="3">
        <v>16.1105731486085</v>
      </c>
      <c r="Z158" s="3">
        <v>15.240578561123</v>
      </c>
      <c r="AA158" s="3">
        <v>16.5659427289412</v>
      </c>
      <c r="AB158" s="3">
        <v>19.0394594034313</v>
      </c>
      <c r="AC158" s="3">
        <v>20.4972515415029</v>
      </c>
      <c r="AD158" s="3">
        <v>22.3221397118196</v>
      </c>
      <c r="AE158" s="3">
        <v>22.9734133923404</v>
      </c>
      <c r="AF158" s="3">
        <v>24.6114771923969</v>
      </c>
      <c r="AG158" s="3">
        <v>23.1879601243643</v>
      </c>
      <c r="AH158" s="3">
        <v>23.0358806134985</v>
      </c>
      <c r="AI158" s="3">
        <v>21.1417439340266</v>
      </c>
      <c r="AJ158" s="3">
        <v>20.0970226780254</v>
      </c>
      <c r="AK158" s="3">
        <v>20.5217957401308</v>
      </c>
      <c r="AL158" s="3">
        <v>21.4940903895184</v>
      </c>
      <c r="AM158" s="3">
        <v>23.1122827400386</v>
      </c>
      <c r="AN158" s="3">
        <v>22.2088156862843</v>
      </c>
      <c r="AO158" s="3">
        <v>22.755165057454</v>
      </c>
      <c r="AP158" s="3">
        <v>22.2883473941258</v>
      </c>
      <c r="AQ158" s="3">
        <v>22.1295511048803</v>
      </c>
      <c r="AR158" s="3">
        <v>22.3995747437198</v>
      </c>
      <c r="AS158" s="3">
        <v>24.454959127311</v>
      </c>
      <c r="AT158" s="3">
        <v>25.8319464267899</v>
      </c>
      <c r="AU158" s="3">
        <v>25.9972492177822</v>
      </c>
      <c r="AV158" s="3">
        <v>26.7006275607742</v>
      </c>
      <c r="AW158" s="3">
        <v>25.611839238459</v>
      </c>
      <c r="AX158" s="3">
        <v>24.1073130204872</v>
      </c>
      <c r="AY158" s="3">
        <v>21.861115364957</v>
      </c>
      <c r="AZ158" s="3">
        <v>21.6786598302892</v>
      </c>
      <c r="BA158" s="3">
        <v>22.8091231482467</v>
      </c>
      <c r="BB158" s="3">
        <v>22.6190821128224</v>
      </c>
      <c r="BC158" s="3">
        <v>23.5732251341291</v>
      </c>
      <c r="BD158" s="3">
        <v>24.5523543608155</v>
      </c>
      <c r="BE158" s="3">
        <v>24.7031138390025</v>
      </c>
      <c r="BF158" s="3">
        <v>24.7475479606402</v>
      </c>
      <c r="BG158" s="3">
        <v>22.7929231101229</v>
      </c>
      <c r="BH158" s="3">
        <v>22.9601399432102</v>
      </c>
      <c r="BI158" s="3">
        <v>23.6802240237406</v>
      </c>
      <c r="BJ158" s="3">
        <v>24.9306322642912</v>
      </c>
      <c r="BK158" s="3">
        <v>25.6597311012939</v>
      </c>
      <c r="BL158" s="3">
        <v>25.3583030605256</v>
      </c>
      <c r="BM158" s="3">
        <v>25.7328916433075</v>
      </c>
      <c r="BN158" s="3">
        <v>22.8706865264796</v>
      </c>
      <c r="BO158" s="3">
        <v>23.1804165653676</v>
      </c>
      <c r="BP158" s="3">
        <v>22.6783095577457</v>
      </c>
      <c r="BQ158" s="3">
        <v>23.1470017394926</v>
      </c>
      <c r="BR158" s="3">
        <v>24.3354795408057</v>
      </c>
      <c r="BS158" s="3">
        <v>24.8522562977776</v>
      </c>
      <c r="BT158" s="3">
        <v>25.1319367104056</v>
      </c>
      <c r="BU158" s="3">
        <v>24.488882738628</v>
      </c>
      <c r="BV158" s="3">
        <v>24.0340149233739</v>
      </c>
      <c r="BW158" s="3">
        <v>25.1049134078436</v>
      </c>
      <c r="BX158" s="3">
        <v>21.2716741547546</v>
      </c>
      <c r="BY158" s="3">
        <v>19.3180476791197</v>
      </c>
      <c r="BZ158" s="3">
        <v>18.7816542495998</v>
      </c>
      <c r="CA158" s="3">
        <v>21.7972806619134</v>
      </c>
      <c r="CB158" s="3">
        <v>21.8344960748453</v>
      </c>
      <c r="CC158" s="3">
        <v>23.9611733578223</v>
      </c>
      <c r="CD158" s="3">
        <v>23.3200378369189</v>
      </c>
      <c r="CE158" s="3">
        <v>22.5089476464343</v>
      </c>
      <c r="CF158" s="3">
        <v>21.8116014853151</v>
      </c>
      <c r="CG158" s="3">
        <v>24.3638499291486</v>
      </c>
      <c r="CH158" s="3">
        <v>25.4512841270636</v>
      </c>
      <c r="CI158" s="3">
        <v>27.7418575289068</v>
      </c>
      <c r="CJ158" s="3">
        <v>30.7134429639795</v>
      </c>
      <c r="CK158" s="3">
        <v>33.0624612693347</v>
      </c>
      <c r="CL158" s="3">
        <v>35.8503988371222</v>
      </c>
      <c r="CM158" s="3">
        <v>38.6180147505674</v>
      </c>
      <c r="CN158" s="3">
        <v>37.5853450732087</v>
      </c>
      <c r="CO158" s="3">
        <v>39.4085942701233</v>
      </c>
      <c r="CP158" s="3">
        <v>40.153610865905</v>
      </c>
      <c r="CQ158" s="3">
        <v>39.2054349048891</v>
      </c>
      <c r="CR158" s="3">
        <v>41.3656862730132</v>
      </c>
      <c r="CS158" s="3">
        <v>43.9156341399377</v>
      </c>
      <c r="CT158" s="3">
        <v>40.7488047629098</v>
      </c>
      <c r="CU158" s="3">
        <v>39.9135891341873</v>
      </c>
      <c r="CV158" s="3">
        <v>45.8813622388109</v>
      </c>
      <c r="CW158" s="3">
        <v>50.2585630044167</v>
      </c>
      <c r="CX158" s="3">
        <v>46.9135704354209</v>
      </c>
      <c r="CY158" s="3">
        <v>45.3272029313512</v>
      </c>
      <c r="CZ158" s="3">
        <v>43.1402378206204</v>
      </c>
      <c r="DA158" s="3">
        <v>48.2197835625817</v>
      </c>
      <c r="DB158" s="3">
        <v>46.632095876529</v>
      </c>
      <c r="DC158" s="3">
        <v>43.2073140464386</v>
      </c>
      <c r="DD158" s="3">
        <v>47.6296097899021</v>
      </c>
      <c r="DE158" s="3">
        <v>48.9024392535535</v>
      </c>
      <c r="DF158" s="3">
        <v>48.2804403095725</v>
      </c>
      <c r="DG158" s="3">
        <v>49.7833722730599</v>
      </c>
      <c r="DH158" s="3">
        <v>48.7078415933476</v>
      </c>
      <c r="DI158" s="3">
        <v>50.3290217226612</v>
      </c>
      <c r="DJ158" s="3">
        <v>51.8299458845095</v>
      </c>
      <c r="DK158" s="3">
        <v>52.7565024922753</v>
      </c>
      <c r="DL158" s="3">
        <v>57.3625427687846</v>
      </c>
      <c r="DM158" s="3">
        <v>57.8355581648452</v>
      </c>
      <c r="DN158" s="3">
        <v>59.8337808186729</v>
      </c>
      <c r="DO158" s="3">
        <v>57.0755013875091</v>
      </c>
      <c r="DP158" s="3">
        <v>59.2486100135336</v>
      </c>
      <c r="DQ158" s="3">
        <v>65.4720727052549</v>
      </c>
      <c r="DR158" s="3">
        <v>65.3309922850519</v>
      </c>
      <c r="DS158" s="3">
        <v>68.2373064718736</v>
      </c>
      <c r="DT158" s="3">
        <v>77.8721985272427</v>
      </c>
      <c r="DU158" s="3">
        <v>75.6391130468735</v>
      </c>
      <c r="DV158" s="3">
        <v>78.0743635355117</v>
      </c>
      <c r="DW158" s="3">
        <v>85.2538451850681</v>
      </c>
      <c r="DX158" s="3">
        <v>95.2149280758292</v>
      </c>
      <c r="DY158" s="3">
        <v>108.135337287276</v>
      </c>
      <c r="DZ158" s="3">
        <v>114.177769681682</v>
      </c>
      <c r="EA158" s="3">
        <v>121.73822400781</v>
      </c>
      <c r="EB158" s="3">
        <v>117.902553378944</v>
      </c>
      <c r="EC158" s="3">
        <v>110.750783054874</v>
      </c>
      <c r="ED158" s="3">
        <v>105.52638859219</v>
      </c>
    </row>
    <row r="159">
      <c r="A159" s="3" t="s">
        <v>158</v>
      </c>
      <c r="B159" s="3">
        <v>45.1821692330497</v>
      </c>
      <c r="C159" s="3">
        <v>47.7461693412379</v>
      </c>
      <c r="D159" s="3">
        <v>48.3126985459101</v>
      </c>
      <c r="E159" s="3">
        <v>48.3682013012114</v>
      </c>
      <c r="F159" s="3">
        <v>40.5197884695871</v>
      </c>
      <c r="G159" s="3">
        <v>43.5739421844482</v>
      </c>
      <c r="H159" s="3">
        <v>45.9877275120128</v>
      </c>
      <c r="I159" s="3">
        <v>51.1202117374965</v>
      </c>
      <c r="J159" s="3">
        <v>51.9897616250174</v>
      </c>
      <c r="K159" s="3">
        <v>53.1016664919646</v>
      </c>
      <c r="L159" s="3">
        <v>56.6735672197844</v>
      </c>
      <c r="M159" s="3">
        <v>57.37404051694</v>
      </c>
      <c r="N159" s="3">
        <v>57.7889441490173</v>
      </c>
      <c r="O159" s="3">
        <v>56.4548833746659</v>
      </c>
      <c r="P159" s="3">
        <v>55.6552523699674</v>
      </c>
      <c r="Q159" s="3">
        <v>57.7675132751465</v>
      </c>
      <c r="R159" s="3">
        <v>55.0210276603699</v>
      </c>
      <c r="S159" s="3">
        <v>55.0207575884732</v>
      </c>
      <c r="T159" s="3">
        <v>56.4662628173828</v>
      </c>
      <c r="U159" s="3">
        <v>57.8705026535761</v>
      </c>
      <c r="V159" s="3">
        <v>55.6749204908098</v>
      </c>
      <c r="W159" s="3">
        <v>53.0096464157105</v>
      </c>
      <c r="X159" s="3">
        <v>56.2028610229492</v>
      </c>
      <c r="Y159" s="3">
        <v>59.1652022275058</v>
      </c>
      <c r="Z159" s="3">
        <v>60.9035671635678</v>
      </c>
      <c r="AA159" s="3">
        <v>59.9817223548889</v>
      </c>
      <c r="AB159" s="3">
        <v>64.5161868875677</v>
      </c>
      <c r="AC159" s="3">
        <v>69.5750263759068</v>
      </c>
      <c r="AD159" s="3">
        <v>69.8122220720564</v>
      </c>
      <c r="AE159" s="3">
        <v>71.4596463983709</v>
      </c>
      <c r="AF159" s="3">
        <v>75.5491388320923</v>
      </c>
      <c r="AG159" s="3">
        <v>76.7077535546344</v>
      </c>
      <c r="AH159" s="3">
        <v>77.3813492911203</v>
      </c>
      <c r="AI159" s="3">
        <v>77.7347617376418</v>
      </c>
      <c r="AJ159" s="3">
        <v>72.6435185387021</v>
      </c>
      <c r="AK159" s="3">
        <v>70.4392594837007</v>
      </c>
      <c r="AL159" s="3">
        <v>73.6436103820801</v>
      </c>
      <c r="AM159" s="3">
        <v>79.4314330251594</v>
      </c>
      <c r="AN159" s="3">
        <v>82.9322212882664</v>
      </c>
      <c r="AO159" s="3">
        <v>87.6267250462582</v>
      </c>
      <c r="AP159" s="3">
        <v>96.1967924291438</v>
      </c>
      <c r="AQ159" s="3">
        <v>103.16042917425</v>
      </c>
      <c r="AR159" s="3">
        <v>104.95769443512</v>
      </c>
      <c r="AS159" s="3">
        <v>107.217077172321</v>
      </c>
      <c r="AT159" s="3">
        <v>114.739666366577</v>
      </c>
      <c r="AU159" s="3">
        <v>121.14252541282</v>
      </c>
      <c r="AV159" s="3">
        <v>130.579046521868</v>
      </c>
      <c r="AW159" s="3">
        <v>124.074333763123</v>
      </c>
      <c r="AX159" s="3">
        <v>139.180634271531</v>
      </c>
      <c r="AY159" s="3">
        <v>137.67140257986</v>
      </c>
      <c r="AZ159" s="3">
        <v>141.640556335449</v>
      </c>
      <c r="BA159" s="3">
        <v>142.549285525367</v>
      </c>
      <c r="BB159" s="3">
        <v>152.813105149703</v>
      </c>
      <c r="BC159" s="3">
        <v>161.92206464495</v>
      </c>
      <c r="BD159" s="3">
        <v>170.745952061244</v>
      </c>
      <c r="BE159" s="3">
        <v>176.652535811714</v>
      </c>
      <c r="BF159" s="3">
        <v>185.805350052683</v>
      </c>
      <c r="BG159" s="3">
        <v>175.009926837424</v>
      </c>
      <c r="BH159" s="3">
        <v>170.29722122919</v>
      </c>
      <c r="BI159" s="3">
        <v>162.956666645251</v>
      </c>
      <c r="BJ159" s="3">
        <v>168.437460399809</v>
      </c>
      <c r="BK159" s="3">
        <v>178.587455749512</v>
      </c>
      <c r="BL159" s="3">
        <v>185.255238124302</v>
      </c>
      <c r="BM159" s="3">
        <v>183.757063366118</v>
      </c>
      <c r="BN159" s="3">
        <v>162.412196766246</v>
      </c>
      <c r="BO159" s="3">
        <v>168.556999969482</v>
      </c>
      <c r="BP159" s="3">
        <v>176.87621272694</v>
      </c>
      <c r="BQ159" s="3">
        <v>168.034849340265</v>
      </c>
      <c r="BR159" s="3">
        <v>173.923749542236</v>
      </c>
      <c r="BS159" s="3">
        <v>178.303187826405</v>
      </c>
      <c r="BT159" s="3">
        <v>188.30641746521</v>
      </c>
      <c r="BU159" s="3">
        <v>195.790792556036</v>
      </c>
      <c r="BV159" s="3">
        <v>196.922777811686</v>
      </c>
      <c r="BW159" s="3">
        <v>194.307192350689</v>
      </c>
      <c r="BX159" s="3">
        <v>159.878332658248</v>
      </c>
      <c r="BY159" s="3">
        <v>167.496507553827</v>
      </c>
      <c r="BZ159" s="3">
        <v>178.337500762939</v>
      </c>
      <c r="CA159" s="3">
        <v>191.215303594416</v>
      </c>
      <c r="CB159" s="3">
        <v>209.275985370983</v>
      </c>
      <c r="CC159" s="3">
        <v>231.217777070545</v>
      </c>
      <c r="CD159" s="3">
        <v>232.966826302665</v>
      </c>
      <c r="CE159" s="3">
        <v>241.015606620095</v>
      </c>
      <c r="CF159" s="3">
        <v>244.104249954224</v>
      </c>
      <c r="CG159" s="3">
        <v>259.561893463135</v>
      </c>
      <c r="CH159" s="3">
        <v>262.371138723273</v>
      </c>
      <c r="CI159" s="3">
        <v>255.251578080027</v>
      </c>
      <c r="CJ159" s="3">
        <v>240.54239057458</v>
      </c>
      <c r="CK159" s="3">
        <v>271.34150877453</v>
      </c>
      <c r="CL159" s="3">
        <v>278.484833526611</v>
      </c>
      <c r="CM159" s="3">
        <v>290.299999583851</v>
      </c>
      <c r="CN159" s="3">
        <v>318.982301257906</v>
      </c>
      <c r="CO159" s="3">
        <v>342.110153198242</v>
      </c>
      <c r="CP159" s="3">
        <v>346.422063191732</v>
      </c>
      <c r="CQ159" s="3">
        <v>336.799682617188</v>
      </c>
      <c r="CR159" s="3">
        <v>352.65976242792</v>
      </c>
      <c r="CS159" s="3">
        <v>342.803632562811</v>
      </c>
      <c r="CT159" s="3">
        <v>305.107750701904</v>
      </c>
      <c r="CU159" s="3">
        <v>285.948947304174</v>
      </c>
      <c r="CV159" s="3">
        <v>286.179999310037</v>
      </c>
      <c r="CW159" s="3">
        <v>277.630750656128</v>
      </c>
      <c r="CX159" s="3">
        <v>223.594286600749</v>
      </c>
      <c r="CY159" s="3">
        <v>206.226667495001</v>
      </c>
      <c r="CZ159" s="3">
        <v>211.811000061035</v>
      </c>
      <c r="DA159" s="3">
        <v>228.550869485606</v>
      </c>
      <c r="DB159" s="3">
        <v>202.028094700405</v>
      </c>
      <c r="DC159" s="3">
        <v>207.712856474377</v>
      </c>
      <c r="DD159" s="3">
        <v>254.585237412226</v>
      </c>
      <c r="DE159" s="3">
        <v>268.25571332659</v>
      </c>
      <c r="DF159" s="3">
        <v>257.746999359131</v>
      </c>
      <c r="DG159" s="3">
        <v>242.672632317794</v>
      </c>
      <c r="DH159" s="3">
        <v>239.088043544603</v>
      </c>
      <c r="DI159" s="3">
        <v>276.397103560598</v>
      </c>
      <c r="DJ159" s="3">
        <v>305.374544317072</v>
      </c>
      <c r="DK159" s="3">
        <v>321.944047473726</v>
      </c>
      <c r="DL159" s="3">
        <v>338.205000305176</v>
      </c>
      <c r="DM159" s="3">
        <v>302.870434304942</v>
      </c>
      <c r="DN159" s="3">
        <v>298.466000366211</v>
      </c>
      <c r="DO159" s="3">
        <v>277.50954506614</v>
      </c>
      <c r="DP159" s="3">
        <v>294.328097388858</v>
      </c>
      <c r="DQ159" s="3">
        <v>324.14075088501</v>
      </c>
      <c r="DR159" s="3">
        <v>357.850714547294</v>
      </c>
      <c r="DS159" s="3">
        <v>384.12825012207</v>
      </c>
      <c r="DT159" s="3">
        <v>392.353499603272</v>
      </c>
      <c r="DU159" s="3">
        <v>380.664317737926</v>
      </c>
      <c r="DV159" s="3">
        <v>391.67795493386</v>
      </c>
      <c r="DW159" s="3">
        <v>425.613417776007</v>
      </c>
      <c r="DX159" s="3">
        <v>442.710454073819</v>
      </c>
      <c r="DY159" s="3">
        <v>471.054092407227</v>
      </c>
      <c r="DZ159" s="3">
        <v>485.446250915527</v>
      </c>
      <c r="EA159" s="3">
        <v>495.552610314411</v>
      </c>
      <c r="EB159" s="3">
        <v>531.716250610352</v>
      </c>
      <c r="EC159" s="3">
        <v>537.640950520833</v>
      </c>
      <c r="ED159" s="3">
        <v>564.598610772027</v>
      </c>
    </row>
    <row r="160">
      <c r="A160" s="3" t="s">
        <v>159</v>
      </c>
      <c r="B160" s="3">
        <v>63.3613113397898</v>
      </c>
      <c r="C160" s="3">
        <v>61.832884210406</v>
      </c>
      <c r="D160" s="3">
        <v>63.2881470955685</v>
      </c>
      <c r="E160" s="3">
        <v>65.1969241488034</v>
      </c>
      <c r="F160" s="3">
        <v>67.1440415521348</v>
      </c>
      <c r="G160" s="3">
        <v>68.7794870123538</v>
      </c>
      <c r="H160" s="3">
        <v>67.3238859477826</v>
      </c>
      <c r="I160" s="3">
        <v>67.5916526058735</v>
      </c>
      <c r="J160" s="3">
        <v>68.7335182664529</v>
      </c>
      <c r="K160" s="3">
        <v>66.759632312829</v>
      </c>
      <c r="L160" s="3">
        <v>73.8713100471145</v>
      </c>
      <c r="M160" s="3">
        <v>75.3175116720486</v>
      </c>
      <c r="N160" s="3">
        <v>73.9273895799101</v>
      </c>
      <c r="O160" s="3">
        <v>77.3826320423511</v>
      </c>
      <c r="P160" s="3">
        <v>77.7428739185489</v>
      </c>
      <c r="Q160" s="3">
        <v>76.7895394813248</v>
      </c>
      <c r="R160" s="3">
        <v>76.4620452124508</v>
      </c>
      <c r="S160" s="3">
        <v>74.4055312556184</v>
      </c>
      <c r="T160" s="3">
        <v>73.4380762495765</v>
      </c>
      <c r="U160" s="3">
        <v>70.0695518752202</v>
      </c>
      <c r="V160" s="3">
        <v>66.7194329301743</v>
      </c>
      <c r="W160" s="3">
        <v>70.0829192861254</v>
      </c>
      <c r="X160" s="3">
        <v>74.3112670267071</v>
      </c>
      <c r="Y160" s="3">
        <v>75.0443388737814</v>
      </c>
      <c r="Z160" s="3">
        <v>68.7795854628839</v>
      </c>
      <c r="AA160" s="3">
        <v>74.9580724699308</v>
      </c>
      <c r="AB160" s="3">
        <v>80.4776479854466</v>
      </c>
      <c r="AC160" s="3">
        <v>84.8686049770742</v>
      </c>
      <c r="AD160" s="3">
        <v>84.94663592436</v>
      </c>
      <c r="AE160" s="3">
        <v>86.1503173223114</v>
      </c>
      <c r="AF160" s="3">
        <v>90.9220756603719</v>
      </c>
      <c r="AG160" s="3">
        <v>96.9518907829942</v>
      </c>
      <c r="AH160" s="3">
        <v>97.1519051971344</v>
      </c>
      <c r="AI160" s="3">
        <v>95.3838936752476</v>
      </c>
      <c r="AJ160" s="3">
        <v>99.9314146437504</v>
      </c>
      <c r="AK160" s="3">
        <v>103.433472871319</v>
      </c>
      <c r="AL160" s="3">
        <v>103.155800299977</v>
      </c>
      <c r="AM160" s="3">
        <v>106.853872019406</v>
      </c>
      <c r="AN160" s="3">
        <v>110.833855250476</v>
      </c>
      <c r="AO160" s="3">
        <v>111.511822206335</v>
      </c>
      <c r="AP160" s="3">
        <v>115.259381782753</v>
      </c>
      <c r="AQ160" s="3">
        <v>121.090222973927</v>
      </c>
      <c r="AR160" s="3">
        <v>120.886509850591</v>
      </c>
      <c r="AS160" s="3">
        <v>115.956175847389</v>
      </c>
      <c r="AT160" s="3">
        <v>120.41503374805</v>
      </c>
      <c r="AU160" s="3">
        <v>129.180858083978</v>
      </c>
      <c r="AV160" s="3">
        <v>133.515252252092</v>
      </c>
      <c r="AW160" s="3">
        <v>140.000385967623</v>
      </c>
      <c r="AX160" s="3">
        <v>144.40283183107</v>
      </c>
      <c r="AY160" s="3">
        <v>138.055457362286</v>
      </c>
      <c r="AZ160" s="3">
        <v>138.536718763656</v>
      </c>
      <c r="BA160" s="3">
        <v>130.857020754062</v>
      </c>
      <c r="BB160" s="3">
        <v>123.621542828486</v>
      </c>
      <c r="BC160" s="3">
        <v>123.150642228748</v>
      </c>
      <c r="BD160" s="3">
        <v>120.492618442109</v>
      </c>
      <c r="BE160" s="3">
        <v>118.125204641651</v>
      </c>
      <c r="BF160" s="3">
        <v>122.597487980105</v>
      </c>
      <c r="BG160" s="3">
        <v>113.931006244402</v>
      </c>
      <c r="BH160" s="3">
        <v>114.93964297539</v>
      </c>
      <c r="BI160" s="3">
        <v>110.928186598396</v>
      </c>
      <c r="BJ160" s="3">
        <v>113.348830882159</v>
      </c>
      <c r="BK160" s="3">
        <v>121.512301221617</v>
      </c>
      <c r="BL160" s="3">
        <v>124.66878938678</v>
      </c>
      <c r="BM160" s="3">
        <v>134.212758319744</v>
      </c>
      <c r="BN160" s="3">
        <v>130.482100305703</v>
      </c>
      <c r="BO160" s="3">
        <v>130.598412056697</v>
      </c>
      <c r="BP160" s="3">
        <v>133.27550021361</v>
      </c>
      <c r="BQ160" s="3">
        <v>131.175266849197</v>
      </c>
      <c r="BR160" s="3">
        <v>135.933553611603</v>
      </c>
      <c r="BS160" s="3">
        <v>139.448941018835</v>
      </c>
      <c r="BT160" s="3">
        <v>154.608774348241</v>
      </c>
      <c r="BU160" s="3">
        <v>156.817040268634</v>
      </c>
      <c r="BV160" s="3">
        <v>158.499070777909</v>
      </c>
      <c r="BW160" s="3">
        <v>162.965492878038</v>
      </c>
      <c r="BX160" s="3">
        <v>133.681130384483</v>
      </c>
      <c r="BY160" s="3">
        <v>138.617388366828</v>
      </c>
      <c r="BZ160" s="3">
        <v>145.506776223327</v>
      </c>
      <c r="CA160" s="3">
        <v>154.751067610985</v>
      </c>
      <c r="CB160" s="3">
        <v>162.523486776784</v>
      </c>
      <c r="CC160" s="3">
        <v>175.615739734415</v>
      </c>
      <c r="CD160" s="3">
        <v>176.63256281812</v>
      </c>
      <c r="CE160" s="3">
        <v>181.838354981931</v>
      </c>
      <c r="CF160" s="3">
        <v>190.505658840973</v>
      </c>
      <c r="CG160" s="3">
        <v>185.294411385171</v>
      </c>
      <c r="CH160" s="3">
        <v>186.589039421497</v>
      </c>
      <c r="CI160" s="3">
        <v>183.218471948408</v>
      </c>
      <c r="CJ160" s="3">
        <v>197.458322561523</v>
      </c>
      <c r="CK160" s="3">
        <v>206.0599180568</v>
      </c>
      <c r="CL160" s="3">
        <v>215.101601757399</v>
      </c>
      <c r="CM160" s="3">
        <v>209.835436775546</v>
      </c>
      <c r="CN160" s="3">
        <v>209.122369751605</v>
      </c>
      <c r="CO160" s="3">
        <v>212.602066311218</v>
      </c>
      <c r="CP160" s="3">
        <v>202.34867799301</v>
      </c>
      <c r="CQ160" s="3">
        <v>202.904801425612</v>
      </c>
      <c r="CR160" s="3">
        <v>219.507586742067</v>
      </c>
      <c r="CS160" s="3">
        <v>223.513645225784</v>
      </c>
      <c r="CT160" s="3">
        <v>224.820256987586</v>
      </c>
      <c r="CU160" s="3">
        <v>207.482878486635</v>
      </c>
      <c r="CV160" s="3">
        <v>196.739681191173</v>
      </c>
      <c r="CW160" s="3">
        <v>190.278078520242</v>
      </c>
      <c r="CX160" s="3">
        <v>192.675932813552</v>
      </c>
      <c r="CY160" s="3">
        <v>180.332433963837</v>
      </c>
      <c r="CZ160" s="3">
        <v>176.233521945223</v>
      </c>
      <c r="DA160" s="3">
        <v>196.799268483037</v>
      </c>
      <c r="DB160" s="3">
        <v>183.808179204379</v>
      </c>
      <c r="DC160" s="3">
        <v>184.85402549264</v>
      </c>
      <c r="DD160" s="3">
        <v>211.046917938559</v>
      </c>
      <c r="DE160" s="3">
        <v>211.069936302362</v>
      </c>
      <c r="DF160" s="3">
        <v>217.526024141474</v>
      </c>
      <c r="DG160" s="3">
        <v>227.548494091298</v>
      </c>
      <c r="DH160" s="3">
        <v>224.076763909741</v>
      </c>
      <c r="DI160" s="3">
        <v>225.051459218718</v>
      </c>
      <c r="DJ160" s="3">
        <v>219.482124442676</v>
      </c>
      <c r="DK160" s="3">
        <v>230.915247415578</v>
      </c>
      <c r="DL160" s="3">
        <v>243.592210963253</v>
      </c>
      <c r="DM160" s="3">
        <v>234.745626249076</v>
      </c>
      <c r="DN160" s="3">
        <v>229.47493894186</v>
      </c>
      <c r="DO160" s="3">
        <v>222.950439184544</v>
      </c>
      <c r="DP160" s="3">
        <v>229.347271913366</v>
      </c>
      <c r="DQ160" s="3">
        <v>247.716756626292</v>
      </c>
      <c r="DR160" s="3">
        <v>252.110179960762</v>
      </c>
      <c r="DS160" s="3">
        <v>250.808479124729</v>
      </c>
      <c r="DT160" s="3">
        <v>258.38543641451</v>
      </c>
      <c r="DU160" s="3">
        <v>251.232149051518</v>
      </c>
      <c r="DV160" s="3">
        <v>241.282076123984</v>
      </c>
      <c r="DW160" s="3">
        <v>235.5741429826</v>
      </c>
      <c r="DX160" s="3">
        <v>239.863772254579</v>
      </c>
      <c r="DY160" s="3">
        <v>240.477070683156</v>
      </c>
      <c r="DZ160" s="3">
        <v>250.130897329855</v>
      </c>
      <c r="EA160" s="3">
        <v>257.493615702204</v>
      </c>
      <c r="EB160" s="3">
        <v>269.36083838856</v>
      </c>
      <c r="EC160" s="3">
        <v>265.72480526845</v>
      </c>
      <c r="ED160" s="3">
        <v>254.556112501356</v>
      </c>
    </row>
    <row r="161">
      <c r="A161" s="3" t="s">
        <v>160</v>
      </c>
      <c r="B161" s="3">
        <v>22.0262031257315</v>
      </c>
      <c r="C161" s="3">
        <v>21.0826575159113</v>
      </c>
      <c r="D161" s="3">
        <v>22.2654471136444</v>
      </c>
      <c r="E161" s="3">
        <v>22.3626605793353</v>
      </c>
      <c r="F161" s="3">
        <v>22.5970052952045</v>
      </c>
      <c r="G161" s="3">
        <v>23.7881406188121</v>
      </c>
      <c r="H161" s="3">
        <v>24.2923529202593</v>
      </c>
      <c r="I161" s="3">
        <v>25.0032400869963</v>
      </c>
      <c r="J161" s="3">
        <v>25.9292001972498</v>
      </c>
      <c r="K161" s="3">
        <v>24.2511643007428</v>
      </c>
      <c r="L161" s="3">
        <v>25.9333014385213</v>
      </c>
      <c r="M161" s="3">
        <v>25.8056346253477</v>
      </c>
      <c r="N161" s="3">
        <v>23.9790732139585</v>
      </c>
      <c r="O161" s="3">
        <v>25.3458931760509</v>
      </c>
      <c r="P161" s="3">
        <v>26.2242362802814</v>
      </c>
      <c r="Q161" s="3">
        <v>26.1012478525919</v>
      </c>
      <c r="R161" s="3">
        <v>26.5327762628429</v>
      </c>
      <c r="S161" s="3">
        <v>25.522514069081</v>
      </c>
      <c r="T161" s="3">
        <v>24.6204060840077</v>
      </c>
      <c r="U161" s="3">
        <v>23.894881923437</v>
      </c>
      <c r="V161" s="3">
        <v>21.3232430423006</v>
      </c>
      <c r="W161" s="3">
        <v>21.3538059020983</v>
      </c>
      <c r="X161" s="3">
        <v>21.8821797325117</v>
      </c>
      <c r="Y161" s="3">
        <v>21.554020853182</v>
      </c>
      <c r="Z161" s="3">
        <v>19.8226108110422</v>
      </c>
      <c r="AA161" s="3">
        <v>17.9019115760825</v>
      </c>
      <c r="AB161" s="3">
        <v>19.8547647515866</v>
      </c>
      <c r="AC161" s="3">
        <v>20.8871870023697</v>
      </c>
      <c r="AD161" s="3">
        <v>20.0499287320479</v>
      </c>
      <c r="AE161" s="3">
        <v>18.9877925948593</v>
      </c>
      <c r="AF161" s="3">
        <v>18.3035600137794</v>
      </c>
      <c r="AG161" s="3">
        <v>20.3153004808203</v>
      </c>
      <c r="AH161" s="3">
        <v>21.0220335467526</v>
      </c>
      <c r="AI161" s="3">
        <v>20.6387234685818</v>
      </c>
      <c r="AJ161" s="3">
        <v>20.8976393651904</v>
      </c>
      <c r="AK161" s="3">
        <v>21.7626725040114</v>
      </c>
      <c r="AL161" s="3">
        <v>21.0998783595037</v>
      </c>
      <c r="AM161" s="3">
        <v>21.8957229260322</v>
      </c>
      <c r="AN161" s="3">
        <v>21.8233096937807</v>
      </c>
      <c r="AO161" s="3">
        <v>21.613842940341</v>
      </c>
      <c r="AP161" s="3">
        <v>22.355496393689</v>
      </c>
      <c r="AQ161" s="3">
        <v>24.0882333424846</v>
      </c>
      <c r="AR161" s="3">
        <v>25.0879248042163</v>
      </c>
      <c r="AS161" s="3">
        <v>23.6386245561674</v>
      </c>
      <c r="AT161" s="3">
        <v>23.4352317262163</v>
      </c>
      <c r="AU161" s="3">
        <v>25.6926502169895</v>
      </c>
      <c r="AV161" s="3">
        <v>25.1370986159265</v>
      </c>
      <c r="AW161" s="3">
        <v>26.2371119471227</v>
      </c>
      <c r="AX161" s="3">
        <v>26.5835096118297</v>
      </c>
      <c r="AY161" s="3">
        <v>23.8943217133121</v>
      </c>
      <c r="AZ161" s="3">
        <v>23.5343884998746</v>
      </c>
      <c r="BA161" s="3">
        <v>22.1745488143038</v>
      </c>
      <c r="BB161" s="3">
        <v>20.4414488555404</v>
      </c>
      <c r="BC161" s="3">
        <v>19.8730876478075</v>
      </c>
      <c r="BD161" s="3">
        <v>19.0709633425336</v>
      </c>
      <c r="BE161" s="3">
        <v>18.1743413258561</v>
      </c>
      <c r="BF161" s="3">
        <v>17.5420770313308</v>
      </c>
      <c r="BG161" s="3">
        <v>15.9325929332108</v>
      </c>
      <c r="BH161" s="3">
        <v>15.3633107554138</v>
      </c>
      <c r="BI161" s="3">
        <v>12.9892022429585</v>
      </c>
      <c r="BJ161" s="3">
        <v>13.4125783782679</v>
      </c>
      <c r="BK161" s="3">
        <v>14.0676143633554</v>
      </c>
      <c r="BL161" s="3">
        <v>14.6741262744351</v>
      </c>
      <c r="BM161" s="3">
        <v>15.9342684273709</v>
      </c>
      <c r="BN161" s="3">
        <v>15.880967995367</v>
      </c>
      <c r="BO161" s="3">
        <v>15.7276280278661</v>
      </c>
      <c r="BP161" s="3">
        <v>15.3872730985356</v>
      </c>
      <c r="BQ161" s="3">
        <v>12.5914176042886</v>
      </c>
      <c r="BR161" s="3">
        <v>13.1255457823018</v>
      </c>
      <c r="BS161" s="3">
        <v>12.6765546672837</v>
      </c>
      <c r="BT161" s="3">
        <v>13.9456633586598</v>
      </c>
      <c r="BU161" s="3">
        <v>14.0054413862394</v>
      </c>
      <c r="BV161" s="3">
        <v>14.2997802504368</v>
      </c>
      <c r="BW161" s="3">
        <v>14.0243219818517</v>
      </c>
      <c r="BX161" s="3">
        <v>8.69071155087475</v>
      </c>
      <c r="BY161" s="3">
        <v>7.11058079911454</v>
      </c>
      <c r="BZ161" s="3">
        <v>6.27272042039202</v>
      </c>
      <c r="CA161" s="3">
        <v>8.598735215551</v>
      </c>
      <c r="CB161" s="3">
        <v>8.69973909717693</v>
      </c>
      <c r="CC161" s="3">
        <v>8.76497908182594</v>
      </c>
      <c r="CD161" s="3">
        <v>9.03938653589999</v>
      </c>
      <c r="CE161" s="3">
        <v>11.1588981929829</v>
      </c>
      <c r="CF161" s="3">
        <v>13.0042381827211</v>
      </c>
      <c r="CG161" s="3">
        <v>14.7754957700957</v>
      </c>
      <c r="CH161" s="3">
        <v>16.7568257959662</v>
      </c>
      <c r="CI161" s="3">
        <v>18.9766655468459</v>
      </c>
      <c r="CJ161" s="3">
        <v>21.0076606550896</v>
      </c>
      <c r="CK161" s="3">
        <v>22.4788746446508</v>
      </c>
      <c r="CL161" s="3">
        <v>23.5169952917103</v>
      </c>
      <c r="CM161" s="3">
        <v>24.02385677088</v>
      </c>
      <c r="CN161" s="3">
        <v>21.8971789899265</v>
      </c>
      <c r="CO161" s="3">
        <v>21.3446991158114</v>
      </c>
      <c r="CP161" s="3">
        <v>21.5359283500843</v>
      </c>
      <c r="CQ161" s="3">
        <v>21.6028321793565</v>
      </c>
      <c r="CR161" s="3">
        <v>21.8904697755237</v>
      </c>
      <c r="CS161" s="3">
        <v>19.9770477746553</v>
      </c>
      <c r="CT161" s="3">
        <v>20.2685548367439</v>
      </c>
      <c r="CU161" s="3">
        <v>19.6254682710132</v>
      </c>
      <c r="CV161" s="3">
        <v>18.3834679116075</v>
      </c>
      <c r="CW161" s="3">
        <v>18.5548102248204</v>
      </c>
      <c r="CX161" s="3">
        <v>16.2877541998807</v>
      </c>
      <c r="CY161" s="3">
        <v>15.3703922589911</v>
      </c>
      <c r="CZ161" s="3">
        <v>14.5928985157628</v>
      </c>
      <c r="DA161" s="3">
        <v>16.0219045506815</v>
      </c>
      <c r="DB161" s="3">
        <v>14.3448562564244</v>
      </c>
      <c r="DC161" s="3">
        <v>13.1858373447046</v>
      </c>
      <c r="DD161" s="3">
        <v>16.1554929483466</v>
      </c>
      <c r="DE161" s="3">
        <v>16.8220568202082</v>
      </c>
      <c r="DF161" s="3">
        <v>17.0486844607188</v>
      </c>
      <c r="DG161" s="3">
        <v>16.9403255005408</v>
      </c>
      <c r="DH161" s="3">
        <v>14.9255916293352</v>
      </c>
      <c r="DI161" s="3">
        <v>15.2188953930753</v>
      </c>
      <c r="DJ161" s="3">
        <v>14.365664900725</v>
      </c>
      <c r="DK161" s="3">
        <v>14.9394722811135</v>
      </c>
      <c r="DL161" s="3">
        <v>16.0511019166357</v>
      </c>
      <c r="DM161" s="3">
        <v>14.8339542806752</v>
      </c>
      <c r="DN161" s="3">
        <v>14.1552214449177</v>
      </c>
      <c r="DO161" s="3">
        <v>12.4364209573274</v>
      </c>
      <c r="DP161" s="3">
        <v>12.8840770242378</v>
      </c>
      <c r="DQ161" s="3">
        <v>15.6926809486264</v>
      </c>
      <c r="DR161" s="3">
        <v>16.1534789576283</v>
      </c>
      <c r="DS161" s="3">
        <v>14.9562543734603</v>
      </c>
      <c r="DT161" s="3">
        <v>15.1745053321827</v>
      </c>
      <c r="DU161" s="3">
        <v>15.0156119243247</v>
      </c>
      <c r="DV161" s="3">
        <v>15.0076124898318</v>
      </c>
      <c r="DW161" s="3">
        <v>14.7178625953707</v>
      </c>
      <c r="DX161" s="3">
        <v>15.7444776481735</v>
      </c>
      <c r="DY161" s="3">
        <v>16.1833640982166</v>
      </c>
      <c r="DZ161" s="3">
        <v>16.4956559995202</v>
      </c>
      <c r="EA161" s="3">
        <v>17.577572654665</v>
      </c>
      <c r="EB161" s="3">
        <v>17.7657084550775</v>
      </c>
      <c r="EC161" s="3">
        <v>17.831666810172</v>
      </c>
      <c r="ED161" s="3">
        <v>17.4227778116862</v>
      </c>
    </row>
    <row r="162">
      <c r="A162" s="3" t="s">
        <v>161</v>
      </c>
      <c r="B162" s="3">
        <v>29.293661732688</v>
      </c>
      <c r="C162" s="3">
        <v>30.0658918269843</v>
      </c>
      <c r="D162" s="3">
        <v>30.9725897092987</v>
      </c>
      <c r="E162" s="3">
        <v>30.1816598483445</v>
      </c>
      <c r="F162" s="3">
        <v>30.7179432466681</v>
      </c>
      <c r="G162" s="3">
        <v>32.6789076751301</v>
      </c>
      <c r="H162" s="3">
        <v>32.8113285881492</v>
      </c>
      <c r="I162" s="3">
        <v>32.0564636964798</v>
      </c>
      <c r="J162" s="3">
        <v>32.2889445791579</v>
      </c>
      <c r="K162" s="3">
        <v>30.4454886272594</v>
      </c>
      <c r="L162" s="3">
        <v>31.2891489002636</v>
      </c>
      <c r="M162" s="3">
        <v>31.5965771576889</v>
      </c>
      <c r="N162" s="3">
        <v>31.2072481078029</v>
      </c>
      <c r="O162" s="3">
        <v>31.0839403683124</v>
      </c>
      <c r="P162" s="3">
        <v>31.3611329607488</v>
      </c>
      <c r="Q162" s="3">
        <v>31.1160926126517</v>
      </c>
      <c r="R162" s="3">
        <v>29.5195663639344</v>
      </c>
      <c r="S162" s="3">
        <v>29.5145120557199</v>
      </c>
      <c r="T162" s="3">
        <v>27.9531517425148</v>
      </c>
      <c r="U162" s="3">
        <v>27.6088549761154</v>
      </c>
      <c r="V162" s="3">
        <v>26.2925388541304</v>
      </c>
      <c r="W162" s="3">
        <v>26.7204308987603</v>
      </c>
      <c r="X162" s="3">
        <v>26.9565989935979</v>
      </c>
      <c r="Y162" s="3">
        <v>24.3790479959789</v>
      </c>
      <c r="Z162" s="3">
        <v>23.501683393493</v>
      </c>
      <c r="AA162" s="3">
        <v>25.7944582655693</v>
      </c>
      <c r="AB162" s="3">
        <v>27.1832778348764</v>
      </c>
      <c r="AC162" s="3">
        <v>27.9793183981813</v>
      </c>
      <c r="AD162" s="3">
        <v>30.0178499135322</v>
      </c>
      <c r="AE162" s="3">
        <v>32.4337251947697</v>
      </c>
      <c r="AF162" s="3">
        <v>33.0502160112529</v>
      </c>
      <c r="AG162" s="3">
        <v>34.0031052544342</v>
      </c>
      <c r="AH162" s="3">
        <v>33.2920398101406</v>
      </c>
      <c r="AI162" s="3">
        <v>32.4957772301942</v>
      </c>
      <c r="AJ162" s="3">
        <v>35.8589863851283</v>
      </c>
      <c r="AK162" s="3">
        <v>35.4570088749616</v>
      </c>
      <c r="AL162" s="3">
        <v>35.5615374740571</v>
      </c>
      <c r="AM162" s="3">
        <v>34.4414390738903</v>
      </c>
      <c r="AN162" s="3">
        <v>34.3351445111683</v>
      </c>
      <c r="AO162" s="3">
        <v>34.3681065197478</v>
      </c>
      <c r="AP162" s="3">
        <v>34.6918674134265</v>
      </c>
      <c r="AQ162" s="3">
        <v>34.7361700811378</v>
      </c>
      <c r="AR162" s="3">
        <v>35.8286778645256</v>
      </c>
      <c r="AS162" s="3">
        <v>32.1801174416975</v>
      </c>
      <c r="AT162" s="3">
        <v>33.2002433429462</v>
      </c>
      <c r="AU162" s="3">
        <v>34.5882141038314</v>
      </c>
      <c r="AV162" s="3">
        <v>31.8485567746967</v>
      </c>
      <c r="AW162" s="3">
        <v>31.6198582096822</v>
      </c>
      <c r="AX162" s="3">
        <v>33.3371548094313</v>
      </c>
      <c r="AY162" s="3">
        <v>31.9588224237451</v>
      </c>
      <c r="AZ162" s="3">
        <v>30.861033679934</v>
      </c>
      <c r="BA162" s="3">
        <v>28.978249325214</v>
      </c>
      <c r="BB162" s="3">
        <v>30.2059415129077</v>
      </c>
      <c r="BC162" s="3">
        <v>29.3108488339202</v>
      </c>
      <c r="BD162" s="3">
        <v>30.0122793598739</v>
      </c>
      <c r="BE162" s="3">
        <v>32.570601583304</v>
      </c>
      <c r="BF162" s="3">
        <v>31.8982982289072</v>
      </c>
      <c r="BG162" s="3">
        <v>29.0406401238123</v>
      </c>
      <c r="BH162" s="3">
        <v>28.9560352380034</v>
      </c>
      <c r="BI162" s="3">
        <v>27.3002785966381</v>
      </c>
      <c r="BJ162" s="3">
        <v>27.7624013751011</v>
      </c>
      <c r="BK162" s="3">
        <v>30.1166528429935</v>
      </c>
      <c r="BL162" s="3">
        <v>31.4564739533756</v>
      </c>
      <c r="BM162" s="3">
        <v>31.9790484230506</v>
      </c>
      <c r="BN162" s="3">
        <v>34.1472639805063</v>
      </c>
      <c r="BO162" s="3">
        <v>34.8108372442942</v>
      </c>
      <c r="BP162" s="3">
        <v>36.4852536350842</v>
      </c>
      <c r="BQ162" s="3">
        <v>37.0707332305159</v>
      </c>
      <c r="BR162" s="3">
        <v>38.4593357550563</v>
      </c>
      <c r="BS162" s="3">
        <v>37.5297694313068</v>
      </c>
      <c r="BT162" s="3">
        <v>37.9531509759305</v>
      </c>
      <c r="BU162" s="3">
        <v>36.8023340122228</v>
      </c>
      <c r="BV162" s="3">
        <v>36.4920660587875</v>
      </c>
      <c r="BW162" s="3">
        <v>36.0320541717446</v>
      </c>
      <c r="BX162" s="3">
        <v>27.7442451435529</v>
      </c>
      <c r="BY162" s="3">
        <v>25.5857314593553</v>
      </c>
      <c r="BZ162" s="3">
        <v>26.2733689645953</v>
      </c>
      <c r="CA162" s="3">
        <v>30.9282638528793</v>
      </c>
      <c r="CB162" s="3">
        <v>32.5077370829184</v>
      </c>
      <c r="CC162" s="3">
        <v>36.3854772431565</v>
      </c>
      <c r="CD162" s="3">
        <v>37.5753677969611</v>
      </c>
      <c r="CE162" s="3">
        <v>38.8104704506686</v>
      </c>
      <c r="CF162" s="3">
        <v>40.8518834082873</v>
      </c>
      <c r="CG162" s="3">
        <v>41.9148655181853</v>
      </c>
      <c r="CH162" s="3">
        <v>46.3257669291428</v>
      </c>
      <c r="CI162" s="3">
        <v>48.8838305399675</v>
      </c>
      <c r="CJ162" s="3">
        <v>54.7688032941457</v>
      </c>
      <c r="CK162" s="3">
        <v>56.881161041949</v>
      </c>
      <c r="CL162" s="3">
        <v>59.5473861502962</v>
      </c>
      <c r="CM162" s="3">
        <v>61.6506130504455</v>
      </c>
      <c r="CN162" s="3">
        <v>64.5248765217146</v>
      </c>
      <c r="CO162" s="3">
        <v>67.542278122612</v>
      </c>
      <c r="CP162" s="3">
        <v>68.1643954321796</v>
      </c>
      <c r="CQ162" s="3">
        <v>65.9618681527659</v>
      </c>
      <c r="CR162" s="3">
        <v>71.3890299259691</v>
      </c>
      <c r="CS162" s="3">
        <v>72.9936320588386</v>
      </c>
      <c r="CT162" s="3">
        <v>70.9834983853958</v>
      </c>
      <c r="CU162" s="3">
        <v>62.6480130634294</v>
      </c>
      <c r="CV162" s="3">
        <v>59.7711709619623</v>
      </c>
      <c r="CW162" s="3">
        <v>59.5055638633346</v>
      </c>
      <c r="CX162" s="3">
        <v>49.8984147799936</v>
      </c>
      <c r="CY162" s="3">
        <v>47.6641347053055</v>
      </c>
      <c r="CZ162" s="3">
        <v>46.044819218367</v>
      </c>
      <c r="DA162" s="3">
        <v>52.6240101530758</v>
      </c>
      <c r="DB162" s="3">
        <v>50.9333972179072</v>
      </c>
      <c r="DC162" s="3">
        <v>50.6454275696415</v>
      </c>
      <c r="DD162" s="3">
        <v>61.5454649593743</v>
      </c>
      <c r="DE162" s="3">
        <v>62.1560613491255</v>
      </c>
      <c r="DF162" s="3">
        <v>64.1393325696315</v>
      </c>
      <c r="DG162" s="3">
        <v>61.4678515168127</v>
      </c>
      <c r="DH162" s="3">
        <v>58.475256548029</v>
      </c>
      <c r="DI162" s="3">
        <v>55.6558569273437</v>
      </c>
      <c r="DJ162" s="3">
        <v>59.2170981227734</v>
      </c>
      <c r="DK162" s="3">
        <v>62.2026170368253</v>
      </c>
      <c r="DL162" s="3">
        <v>66.2675343347433</v>
      </c>
      <c r="DM162" s="3">
        <v>58.4848030838526</v>
      </c>
      <c r="DN162" s="3">
        <v>54.6799256589236</v>
      </c>
      <c r="DO162" s="3">
        <v>49.4695151462714</v>
      </c>
      <c r="DP162" s="3">
        <v>50.2925305850073</v>
      </c>
      <c r="DQ162" s="3">
        <v>53.7616261207758</v>
      </c>
      <c r="DR162" s="3">
        <v>54.6173981686541</v>
      </c>
      <c r="DS162" s="3">
        <v>55.1575401395074</v>
      </c>
      <c r="DT162" s="3">
        <v>61.394582272196</v>
      </c>
      <c r="DU162" s="3">
        <v>63.9263946911818</v>
      </c>
      <c r="DV162" s="3">
        <v>66.9633767356234</v>
      </c>
      <c r="DW162" s="3">
        <v>68.4878932012352</v>
      </c>
      <c r="DX162" s="3">
        <v>68.0976007016372</v>
      </c>
      <c r="DY162" s="3">
        <v>68.6453217020674</v>
      </c>
      <c r="DZ162" s="3">
        <v>72.2137928213164</v>
      </c>
      <c r="EA162" s="3">
        <v>76.404987954468</v>
      </c>
      <c r="EB162" s="3">
        <v>82.0612418338204</v>
      </c>
      <c r="EC162" s="3">
        <v>81.5981549070684</v>
      </c>
      <c r="ED162" s="3">
        <v>79.768333223131</v>
      </c>
    </row>
    <row r="163">
      <c r="A163" s="3" t="s">
        <v>162</v>
      </c>
      <c r="B163" s="3">
        <v>68.4428110518716</v>
      </c>
      <c r="C163" s="3">
        <v>67.1593508582876</v>
      </c>
      <c r="D163" s="3">
        <v>70.1947459013241</v>
      </c>
      <c r="E163" s="3">
        <v>73.6274305878798</v>
      </c>
      <c r="F163" s="3">
        <v>74.9550740793866</v>
      </c>
      <c r="G163" s="3">
        <v>77.5288791614213</v>
      </c>
      <c r="H163" s="3">
        <v>77.5584215267379</v>
      </c>
      <c r="I163" s="3">
        <v>76.4717204516088</v>
      </c>
      <c r="J163" s="3">
        <v>79.6888951087476</v>
      </c>
      <c r="K163" s="3">
        <v>77.2164710504784</v>
      </c>
      <c r="L163" s="3">
        <v>81.7632658320568</v>
      </c>
      <c r="M163" s="3">
        <v>80.5615426720732</v>
      </c>
      <c r="N163" s="3">
        <v>78.3917376085203</v>
      </c>
      <c r="O163" s="3">
        <v>76.6591558938419</v>
      </c>
      <c r="P163" s="3">
        <v>77.1898831391134</v>
      </c>
      <c r="Q163" s="3">
        <v>76.6523547197284</v>
      </c>
      <c r="R163" s="3">
        <v>77.5339990310938</v>
      </c>
      <c r="S163" s="3">
        <v>76.2777433113906</v>
      </c>
      <c r="T163" s="3">
        <v>76.6090632988575</v>
      </c>
      <c r="U163" s="3">
        <v>75.399479081619</v>
      </c>
      <c r="V163" s="3">
        <v>72.1542317127399</v>
      </c>
      <c r="W163" s="3">
        <v>75.2353569130549</v>
      </c>
      <c r="X163" s="3">
        <v>79.0527771733774</v>
      </c>
      <c r="Y163" s="3">
        <v>80.3444295623656</v>
      </c>
      <c r="Z163" s="3">
        <v>77.2347056890409</v>
      </c>
      <c r="AA163" s="3">
        <v>80.9451633814295</v>
      </c>
      <c r="AB163" s="3">
        <v>84.5646270972738</v>
      </c>
      <c r="AC163" s="3">
        <v>87.2525442333774</v>
      </c>
      <c r="AD163" s="3">
        <v>89.2896105726809</v>
      </c>
      <c r="AE163" s="3">
        <v>92.2018495504719</v>
      </c>
      <c r="AF163" s="3">
        <v>98.0474124070619</v>
      </c>
      <c r="AG163" s="3">
        <v>96.8107220202179</v>
      </c>
      <c r="AH163" s="3">
        <v>94.6872134291259</v>
      </c>
      <c r="AI163" s="3">
        <v>93.1858887064271</v>
      </c>
      <c r="AJ163" s="3">
        <v>92.5100018883172</v>
      </c>
      <c r="AK163" s="3">
        <v>91.7942024353978</v>
      </c>
      <c r="AL163" s="3">
        <v>91.9508299155675</v>
      </c>
      <c r="AM163" s="3">
        <v>93.890771471156</v>
      </c>
      <c r="AN163" s="3">
        <v>101.604676642936</v>
      </c>
      <c r="AO163" s="3">
        <v>100.160182046323</v>
      </c>
      <c r="AP163" s="3">
        <v>101.532961362234</v>
      </c>
      <c r="AQ163" s="3">
        <v>108.086966715628</v>
      </c>
      <c r="AR163" s="3">
        <v>108.135362049871</v>
      </c>
      <c r="AS163" s="3">
        <v>108.306815545858</v>
      </c>
      <c r="AT163" s="3">
        <v>108.201025557629</v>
      </c>
      <c r="AU163" s="3">
        <v>112.775231939542</v>
      </c>
      <c r="AV163" s="3">
        <v>114.227504019874</v>
      </c>
      <c r="AW163" s="3">
        <v>116.274334206377</v>
      </c>
      <c r="AX163" s="3">
        <v>118.486092590781</v>
      </c>
      <c r="AY163" s="3">
        <v>108.580871073581</v>
      </c>
      <c r="AZ163" s="3">
        <v>107.951246595382</v>
      </c>
      <c r="BA163" s="3">
        <v>106.671584961262</v>
      </c>
      <c r="BB163" s="3">
        <v>102.703013425062</v>
      </c>
      <c r="BC163" s="3">
        <v>102.182750727268</v>
      </c>
      <c r="BD163" s="3">
        <v>106.250771781557</v>
      </c>
      <c r="BE163" s="3">
        <v>111.348031015779</v>
      </c>
      <c r="BF163" s="3">
        <v>116.74924235384</v>
      </c>
      <c r="BG163" s="3">
        <v>116.201435433601</v>
      </c>
      <c r="BH163" s="3">
        <v>121.356943166748</v>
      </c>
      <c r="BI163" s="3">
        <v>115.193031112435</v>
      </c>
      <c r="BJ163" s="3">
        <v>109.074386245264</v>
      </c>
      <c r="BK163" s="3">
        <v>114.034352964864</v>
      </c>
      <c r="BL163" s="3">
        <v>117.830892835711</v>
      </c>
      <c r="BM163" s="3">
        <v>117.43683110266</v>
      </c>
      <c r="BN163" s="3">
        <v>117.924624167912</v>
      </c>
      <c r="BO163" s="3">
        <v>119.661296863579</v>
      </c>
      <c r="BP163" s="3">
        <v>115.871762849964</v>
      </c>
      <c r="BQ163" s="3">
        <v>112.19240848936</v>
      </c>
      <c r="BR163" s="3">
        <v>112.244359066025</v>
      </c>
      <c r="BS163" s="3">
        <v>113.334909672994</v>
      </c>
      <c r="BT163" s="3">
        <v>115.748279305028</v>
      </c>
      <c r="BU163" s="3">
        <v>124.014390388255</v>
      </c>
      <c r="BV163" s="3">
        <v>128.030419583134</v>
      </c>
      <c r="BW163" s="3">
        <v>129.622892778055</v>
      </c>
      <c r="BX163" s="3">
        <v>114.481093432785</v>
      </c>
      <c r="BY163" s="3">
        <v>127.491064880166</v>
      </c>
      <c r="BZ163" s="3">
        <v>129.848595509424</v>
      </c>
      <c r="CA163" s="3">
        <v>127.035351238032</v>
      </c>
      <c r="CB163" s="3">
        <v>128.957338422584</v>
      </c>
      <c r="CC163" s="3">
        <v>132.456754365853</v>
      </c>
      <c r="CD163" s="3">
        <v>131.509672439613</v>
      </c>
      <c r="CE163" s="3">
        <v>129.439659687692</v>
      </c>
      <c r="CF163" s="3">
        <v>129.158027384797</v>
      </c>
      <c r="CG163" s="3">
        <v>135.655818105767</v>
      </c>
      <c r="CH163" s="3">
        <v>144.771469318598</v>
      </c>
      <c r="CI163" s="3">
        <v>146.715137295764</v>
      </c>
      <c r="CJ163" s="3">
        <v>144.04802862748</v>
      </c>
      <c r="CK163" s="3">
        <v>146.521231169427</v>
      </c>
      <c r="CL163" s="3">
        <v>152.403783033526</v>
      </c>
      <c r="CM163" s="3">
        <v>149.155018981902</v>
      </c>
      <c r="CN163" s="3">
        <v>153.469425157927</v>
      </c>
      <c r="CO163" s="3">
        <v>158.82099904485</v>
      </c>
      <c r="CP163" s="3">
        <v>152.145801587353</v>
      </c>
      <c r="CQ163" s="3">
        <v>147.205607768518</v>
      </c>
      <c r="CR163" s="3">
        <v>148.275962717414</v>
      </c>
      <c r="CS163" s="3">
        <v>152.741241677827</v>
      </c>
      <c r="CT163" s="3">
        <v>155.213005008115</v>
      </c>
      <c r="CU163" s="3">
        <v>153.71762975097</v>
      </c>
      <c r="CV163" s="3">
        <v>159.487975220166</v>
      </c>
      <c r="CW163" s="3">
        <v>167.137363160248</v>
      </c>
      <c r="CX163" s="3">
        <v>164.527529752767</v>
      </c>
      <c r="CY163" s="3">
        <v>162.844645802355</v>
      </c>
      <c r="CZ163" s="3">
        <v>162.694044024014</v>
      </c>
      <c r="DA163" s="3">
        <v>156.552829533785</v>
      </c>
      <c r="DB163" s="3">
        <v>154.081157055089</v>
      </c>
      <c r="DC163" s="3">
        <v>155.430512651258</v>
      </c>
      <c r="DD163" s="3">
        <v>163.06066171693</v>
      </c>
      <c r="DE163" s="3">
        <v>166.903115196869</v>
      </c>
      <c r="DF163" s="3">
        <v>162.034756121774</v>
      </c>
      <c r="DG163" s="3">
        <v>151.485217880024</v>
      </c>
      <c r="DH163" s="3">
        <v>145.120801551916</v>
      </c>
      <c r="DI163" s="3">
        <v>154.729110549379</v>
      </c>
      <c r="DJ163" s="3">
        <v>151.582802298485</v>
      </c>
      <c r="DK163" s="3">
        <v>154.186561178302</v>
      </c>
      <c r="DL163" s="3">
        <v>156.821524579054</v>
      </c>
      <c r="DM163" s="3">
        <v>161.79296941821</v>
      </c>
      <c r="DN163" s="3">
        <v>154.674059708358</v>
      </c>
      <c r="DO163" s="3">
        <v>147.98178657339</v>
      </c>
      <c r="DP163" s="3">
        <v>144.86646111832</v>
      </c>
      <c r="DQ163" s="3">
        <v>151.197243538825</v>
      </c>
      <c r="DR163" s="3">
        <v>155.623816881798</v>
      </c>
      <c r="DS163" s="3">
        <v>153.9408451643</v>
      </c>
      <c r="DT163" s="3">
        <v>154.829158491117</v>
      </c>
      <c r="DU163" s="3">
        <v>146.18007291751</v>
      </c>
      <c r="DV163" s="3">
        <v>146.811829366135</v>
      </c>
      <c r="DW163" s="3">
        <v>144.455935457066</v>
      </c>
      <c r="DX163" s="3">
        <v>149.838798640933</v>
      </c>
      <c r="DY163" s="3">
        <v>158.928360519493</v>
      </c>
      <c r="DZ163" s="3">
        <v>163.457447266089</v>
      </c>
      <c r="EA163" s="3">
        <v>160.60826347196</v>
      </c>
      <c r="EB163" s="3">
        <v>154.31924270538</v>
      </c>
      <c r="EC163" s="3">
        <v>147.152856735956</v>
      </c>
      <c r="ED163" s="3">
        <v>145.993055979411</v>
      </c>
    </row>
    <row r="164">
      <c r="A164" s="3" t="s">
        <v>163</v>
      </c>
      <c r="B164" s="3">
        <v>19.5917164239105</v>
      </c>
      <c r="C164" s="3">
        <v>21.0541618366073</v>
      </c>
      <c r="D164" s="3">
        <v>20.0971784794472</v>
      </c>
      <c r="E164" s="3">
        <v>19.5481959763015</v>
      </c>
      <c r="F164" s="3">
        <v>19.1790123607503</v>
      </c>
      <c r="G164" s="3">
        <v>19.049002027748</v>
      </c>
      <c r="H164" s="3">
        <v>18.6043685570075</v>
      </c>
      <c r="I164" s="3">
        <v>18.1310347345865</v>
      </c>
      <c r="J164" s="3">
        <v>17.8197343485489</v>
      </c>
      <c r="K164" s="3">
        <v>15.794850779484</v>
      </c>
      <c r="L164" s="3">
        <v>16.6544625056969</v>
      </c>
      <c r="M164" s="3">
        <v>17.208894154134</v>
      </c>
      <c r="N164" s="3">
        <v>17.3842071688065</v>
      </c>
      <c r="O164" s="3">
        <v>18.4467919496927</v>
      </c>
      <c r="P164" s="3">
        <v>18.331624744656</v>
      </c>
      <c r="Q164" s="3">
        <v>19.0536091638422</v>
      </c>
      <c r="R164" s="3">
        <v>21.3923700195698</v>
      </c>
      <c r="S164" s="3">
        <v>21.418705468644</v>
      </c>
      <c r="T164" s="3">
        <v>20.9263494774188</v>
      </c>
      <c r="U164" s="3">
        <v>21.5566394234216</v>
      </c>
      <c r="V164" s="3">
        <v>20.0665581524637</v>
      </c>
      <c r="W164" s="3">
        <v>23.4710720609559</v>
      </c>
      <c r="X164" s="3">
        <v>23.9839415098215</v>
      </c>
      <c r="Y164" s="3">
        <v>22.8222518786149</v>
      </c>
      <c r="Z164" s="3">
        <v>20.5484319152172</v>
      </c>
      <c r="AA164" s="3">
        <v>18.6818239075567</v>
      </c>
      <c r="AB164" s="3">
        <v>20.2903462399838</v>
      </c>
      <c r="AC164" s="3">
        <v>19.1682859017621</v>
      </c>
      <c r="AD164" s="3">
        <v>18.1524529134788</v>
      </c>
      <c r="AE164" s="3">
        <v>18.359122202053</v>
      </c>
      <c r="AF164" s="3">
        <v>18.3724815136591</v>
      </c>
      <c r="AG164" s="3">
        <v>18.4966841197368</v>
      </c>
      <c r="AH164" s="3">
        <v>18.7228525657961</v>
      </c>
      <c r="AI164" s="3">
        <v>19.3717791924658</v>
      </c>
      <c r="AJ164" s="3">
        <v>20.8348310294452</v>
      </c>
      <c r="AK164" s="3">
        <v>22.6865947630687</v>
      </c>
      <c r="AL164" s="3">
        <v>22.3852821846389</v>
      </c>
      <c r="AM164" s="3">
        <v>22.4070080415333</v>
      </c>
      <c r="AN164" s="3">
        <v>22.673564777988</v>
      </c>
      <c r="AO164" s="3">
        <v>22.7359271463197</v>
      </c>
      <c r="AP164" s="3">
        <v>24.3717553405872</v>
      </c>
      <c r="AQ164" s="3">
        <v>23.4690219459726</v>
      </c>
      <c r="AR164" s="3">
        <v>23.3220799815044</v>
      </c>
      <c r="AS164" s="3">
        <v>22.5217730222039</v>
      </c>
      <c r="AT164" s="3">
        <v>22.4822979621127</v>
      </c>
      <c r="AU164" s="3">
        <v>21.5394959127716</v>
      </c>
      <c r="AV164" s="3">
        <v>21.2220697666575</v>
      </c>
      <c r="AW164" s="3">
        <v>23.3205453096511</v>
      </c>
      <c r="AX164" s="3">
        <v>23.1544442445801</v>
      </c>
      <c r="AY164" s="3">
        <v>21.2086235245428</v>
      </c>
      <c r="AZ164" s="3">
        <v>20.9755789912808</v>
      </c>
      <c r="BA164" s="3">
        <v>20.1398886097766</v>
      </c>
      <c r="BB164" s="3">
        <v>21.7462781167521</v>
      </c>
      <c r="BC164" s="3">
        <v>22.5441754928614</v>
      </c>
      <c r="BD164" s="3">
        <v>23.0126826582364</v>
      </c>
      <c r="BE164" s="3">
        <v>22.7676735492882</v>
      </c>
      <c r="BF164" s="3">
        <v>23.8640744864454</v>
      </c>
      <c r="BG164" s="3">
        <v>23.851122530856</v>
      </c>
      <c r="BH164" s="3">
        <v>24.0026520916298</v>
      </c>
      <c r="BI164" s="3">
        <v>23.0737443654799</v>
      </c>
      <c r="BJ164" s="3">
        <v>23.145813190138</v>
      </c>
      <c r="BK164" s="3">
        <v>22.4535344388773</v>
      </c>
      <c r="BL164" s="3">
        <v>22.2941645191898</v>
      </c>
      <c r="BM164" s="3">
        <v>23.3332348418046</v>
      </c>
      <c r="BN164" s="3">
        <v>21.9815367762728</v>
      </c>
      <c r="BO164" s="3">
        <v>22.6626112985382</v>
      </c>
      <c r="BP164" s="3">
        <v>22.8818947859279</v>
      </c>
      <c r="BQ164" s="3">
        <v>20.7628048231923</v>
      </c>
      <c r="BR164" s="3">
        <v>20.730955848315</v>
      </c>
      <c r="BS164" s="3">
        <v>20.6936445097345</v>
      </c>
      <c r="BT164" s="3">
        <v>21.9241247441172</v>
      </c>
      <c r="BU164" s="3">
        <v>21.0201732454235</v>
      </c>
      <c r="BV164" s="3">
        <v>20.8972127170902</v>
      </c>
      <c r="BW164" s="3">
        <v>20.3679414382444</v>
      </c>
      <c r="BX164" s="3">
        <v>17.2547447141918</v>
      </c>
      <c r="BY164" s="3">
        <v>19.3107752696085</v>
      </c>
      <c r="BZ164" s="3">
        <v>20.181956732953</v>
      </c>
      <c r="CA164" s="3">
        <v>20.9505228135418</v>
      </c>
      <c r="CB164" s="3">
        <v>20.8036372040198</v>
      </c>
      <c r="CC164" s="3">
        <v>21.7788272291526</v>
      </c>
      <c r="CD164" s="3">
        <v>20.2756041945413</v>
      </c>
      <c r="CE164" s="3">
        <v>19.4381343348725</v>
      </c>
      <c r="CF164" s="3">
        <v>19.0423063437881</v>
      </c>
      <c r="CG164" s="3">
        <v>19.8204267221766</v>
      </c>
      <c r="CH164" s="3">
        <v>21.9611130011082</v>
      </c>
      <c r="CI164" s="3">
        <v>21.9271353411909</v>
      </c>
      <c r="CJ164" s="3">
        <v>22.420938640607</v>
      </c>
      <c r="CK164" s="3">
        <v>23.1330931233316</v>
      </c>
      <c r="CL164" s="3">
        <v>23.9421084076484</v>
      </c>
      <c r="CM164" s="3">
        <v>25.2311483943584</v>
      </c>
      <c r="CN164" s="3">
        <v>24.9405720499981</v>
      </c>
      <c r="CO164" s="3">
        <v>26.2288856722463</v>
      </c>
      <c r="CP164" s="3">
        <v>25.8988557727702</v>
      </c>
      <c r="CQ164" s="3">
        <v>26.0976876978564</v>
      </c>
      <c r="CR164" s="3">
        <v>29.0100321737178</v>
      </c>
      <c r="CS164" s="3">
        <v>30.8641402977299</v>
      </c>
      <c r="CT164" s="3">
        <v>31.2410137712917</v>
      </c>
      <c r="CU164" s="3">
        <v>31.672094218777</v>
      </c>
      <c r="CV164" s="3">
        <v>32.3060388456813</v>
      </c>
      <c r="CW164" s="3">
        <v>32.5371594356229</v>
      </c>
      <c r="CX164" s="3">
        <v>28.5106299777295</v>
      </c>
      <c r="CY164" s="3">
        <v>27.2602885505865</v>
      </c>
      <c r="CZ164" s="3">
        <v>26.4402172590848</v>
      </c>
      <c r="DA164" s="3">
        <v>26.9173529476365</v>
      </c>
      <c r="DB164" s="3">
        <v>25.8140220334488</v>
      </c>
      <c r="DC164" s="3">
        <v>26.1277806124653</v>
      </c>
      <c r="DD164" s="3">
        <v>29.0410264818485</v>
      </c>
      <c r="DE164" s="3">
        <v>30.5195741184498</v>
      </c>
      <c r="DF164" s="3">
        <v>30.2410035197645</v>
      </c>
      <c r="DG164" s="3">
        <v>29.5154635768915</v>
      </c>
      <c r="DH164" s="3">
        <v>30.2950826893162</v>
      </c>
      <c r="DI164" s="3">
        <v>31.0573643975708</v>
      </c>
      <c r="DJ164" s="3">
        <v>28.0229092908287</v>
      </c>
      <c r="DK164" s="3">
        <v>29.5698210516378</v>
      </c>
      <c r="DL164" s="3">
        <v>28.9670656252713</v>
      </c>
      <c r="DM164" s="3">
        <v>26.9544523741856</v>
      </c>
      <c r="DN164" s="3">
        <v>27.4985970782786</v>
      </c>
      <c r="DO164" s="3">
        <v>25.372546328854</v>
      </c>
      <c r="DP164" s="3">
        <v>26.3191279169305</v>
      </c>
      <c r="DQ164" s="3">
        <v>28.5085984920209</v>
      </c>
      <c r="DR164" s="3">
        <v>34.6604848560316</v>
      </c>
      <c r="DS164" s="3">
        <v>36.1443479561497</v>
      </c>
      <c r="DT164" s="3">
        <v>36.3732166365173</v>
      </c>
      <c r="DU164" s="3">
        <v>35.7094923879041</v>
      </c>
      <c r="DV164" s="3">
        <v>34.0726161621429</v>
      </c>
      <c r="DW164" s="3">
        <v>35.1310331643926</v>
      </c>
      <c r="DX164" s="3">
        <v>36.6603988670946</v>
      </c>
      <c r="DY164" s="3">
        <v>38.2104435550229</v>
      </c>
      <c r="DZ164" s="3">
        <v>38.4970126729283</v>
      </c>
      <c r="EA164" s="3">
        <v>38.7347757101465</v>
      </c>
      <c r="EB164" s="3">
        <v>37.172425734919</v>
      </c>
      <c r="EC164" s="3">
        <v>37.0216663905552</v>
      </c>
      <c r="ED164" s="3">
        <v>38.1883332994249</v>
      </c>
    </row>
    <row r="165">
      <c r="A165" s="3" t="s">
        <v>164</v>
      </c>
      <c r="B165" s="3">
        <v>42.5847359590344</v>
      </c>
      <c r="C165" s="3">
        <v>42.0985097526971</v>
      </c>
      <c r="D165" s="3">
        <v>43.5461036431308</v>
      </c>
      <c r="E165" s="3">
        <v>42.5352992716625</v>
      </c>
      <c r="F165" s="3">
        <v>40.5549196260735</v>
      </c>
      <c r="G165" s="3">
        <v>42.4592924413835</v>
      </c>
      <c r="H165" s="3">
        <v>43.2633288663454</v>
      </c>
      <c r="I165" s="3">
        <v>43.1063007498566</v>
      </c>
      <c r="J165" s="3">
        <v>45.1151926594972</v>
      </c>
      <c r="K165" s="3">
        <v>44.1173095507725</v>
      </c>
      <c r="L165" s="3">
        <v>45.8025793084652</v>
      </c>
      <c r="M165" s="3">
        <v>46.3592271101959</v>
      </c>
      <c r="N165" s="3">
        <v>43.826922433771</v>
      </c>
      <c r="O165" s="3">
        <v>44.6478660912052</v>
      </c>
      <c r="P165" s="3">
        <v>46.3755510111304</v>
      </c>
      <c r="Q165" s="3">
        <v>47.5880670332651</v>
      </c>
      <c r="R165" s="3">
        <v>50.1219269037499</v>
      </c>
      <c r="S165" s="3">
        <v>51.8895529319022</v>
      </c>
      <c r="T165" s="3">
        <v>52.6010878192802</v>
      </c>
      <c r="U165" s="3">
        <v>51.0182038244748</v>
      </c>
      <c r="V165" s="3">
        <v>47.6438516747791</v>
      </c>
      <c r="W165" s="3">
        <v>48.415869233408</v>
      </c>
      <c r="X165" s="3">
        <v>51.7646537496171</v>
      </c>
      <c r="Y165" s="3">
        <v>51.3249633977135</v>
      </c>
      <c r="Z165" s="3">
        <v>45.7250660742547</v>
      </c>
      <c r="AA165" s="3">
        <v>44.6181316809385</v>
      </c>
      <c r="AB165" s="3">
        <v>46.3663787090954</v>
      </c>
      <c r="AC165" s="3">
        <v>48.21754360524</v>
      </c>
      <c r="AD165" s="3">
        <v>49.458584158754</v>
      </c>
      <c r="AE165" s="3">
        <v>49.4564908531672</v>
      </c>
      <c r="AF165" s="3">
        <v>49.9279170967277</v>
      </c>
      <c r="AG165" s="3">
        <v>52.0196410830974</v>
      </c>
      <c r="AH165" s="3">
        <v>52.8398304297152</v>
      </c>
      <c r="AI165" s="3">
        <v>54.3504957322376</v>
      </c>
      <c r="AJ165" s="3">
        <v>60.0553225045008</v>
      </c>
      <c r="AK165" s="3">
        <v>67.8891707870754</v>
      </c>
      <c r="AL165" s="3">
        <v>68.6962048011178</v>
      </c>
      <c r="AM165" s="3">
        <v>70.9987798536812</v>
      </c>
      <c r="AN165" s="3">
        <v>72.4096995954539</v>
      </c>
      <c r="AO165" s="3">
        <v>69.7006277172568</v>
      </c>
      <c r="AP165" s="3">
        <v>69.455001645191</v>
      </c>
      <c r="AQ165" s="3">
        <v>69.8238559502629</v>
      </c>
      <c r="AR165" s="3">
        <v>74.7796749798478</v>
      </c>
      <c r="AS165" s="3">
        <v>74.7704379326335</v>
      </c>
      <c r="AT165" s="3">
        <v>74.9216828868854</v>
      </c>
      <c r="AU165" s="3">
        <v>80.1888509866412</v>
      </c>
      <c r="AV165" s="3">
        <v>81.0979841514111</v>
      </c>
      <c r="AW165" s="3">
        <v>86.8373669029382</v>
      </c>
      <c r="AX165" s="3">
        <v>91.9948671301744</v>
      </c>
      <c r="AY165" s="3">
        <v>93.5486241826766</v>
      </c>
      <c r="AZ165" s="3">
        <v>93.2131954587527</v>
      </c>
      <c r="BA165" s="3">
        <v>91.1240630131809</v>
      </c>
      <c r="BB165" s="3">
        <v>91.4335478235206</v>
      </c>
      <c r="BC165" s="3">
        <v>88.9874264645259</v>
      </c>
      <c r="BD165" s="3">
        <v>90.9766780395072</v>
      </c>
      <c r="BE165" s="3">
        <v>95.8257384327905</v>
      </c>
      <c r="BF165" s="3">
        <v>95.4160972198512</v>
      </c>
      <c r="BG165" s="3">
        <v>91.270392046215</v>
      </c>
      <c r="BH165" s="3">
        <v>91.4962477797779</v>
      </c>
      <c r="BI165" s="3">
        <v>83.6535835340525</v>
      </c>
      <c r="BJ165" s="3">
        <v>85.5082035941645</v>
      </c>
      <c r="BK165" s="3">
        <v>87.5422652599266</v>
      </c>
      <c r="BL165" s="3">
        <v>87.0131058681489</v>
      </c>
      <c r="BM165" s="3">
        <v>92.9320321186102</v>
      </c>
      <c r="BN165" s="3">
        <v>94.2585030005073</v>
      </c>
      <c r="BO165" s="3">
        <v>92.9124988144356</v>
      </c>
      <c r="BP165" s="3">
        <v>97.7036796345347</v>
      </c>
      <c r="BQ165" s="3">
        <v>92.656108888745</v>
      </c>
      <c r="BR165" s="3">
        <v>99.5360879982183</v>
      </c>
      <c r="BS165" s="3">
        <v>102.807915598641</v>
      </c>
      <c r="BT165" s="3">
        <v>111.839079836273</v>
      </c>
      <c r="BU165" s="3">
        <v>117.130858474274</v>
      </c>
      <c r="BV165" s="3">
        <v>118.077344518912</v>
      </c>
      <c r="BW165" s="3">
        <v>115.976656827944</v>
      </c>
      <c r="BX165" s="3">
        <v>83.5863440367864</v>
      </c>
      <c r="BY165" s="3">
        <v>80.7037841655055</v>
      </c>
      <c r="BZ165" s="3">
        <v>80.3169599780548</v>
      </c>
      <c r="CA165" s="3">
        <v>88.3261264668831</v>
      </c>
      <c r="CB165" s="3">
        <v>85.5263178041356</v>
      </c>
      <c r="CC165" s="3">
        <v>88.186739948685</v>
      </c>
      <c r="CD165" s="3">
        <v>86.9520052734092</v>
      </c>
      <c r="CE165" s="3">
        <v>89.1028889474456</v>
      </c>
      <c r="CF165" s="3">
        <v>101.064476443213</v>
      </c>
      <c r="CG165" s="3">
        <v>108.952181754935</v>
      </c>
      <c r="CH165" s="3">
        <v>120.393764187619</v>
      </c>
      <c r="CI165" s="3">
        <v>127.851926941862</v>
      </c>
      <c r="CJ165" s="3">
        <v>137.532972877711</v>
      </c>
      <c r="CK165" s="3">
        <v>137.852560644905</v>
      </c>
      <c r="CL165" s="3">
        <v>145.33321718404</v>
      </c>
      <c r="CM165" s="3">
        <v>142.787823964622</v>
      </c>
      <c r="CN165" s="3">
        <v>139.03624844731</v>
      </c>
      <c r="CO165" s="3">
        <v>143.112656499213</v>
      </c>
      <c r="CP165" s="3">
        <v>145.302611494671</v>
      </c>
      <c r="CQ165" s="3">
        <v>153.75980939063</v>
      </c>
      <c r="CR165" s="3">
        <v>152.134835633805</v>
      </c>
      <c r="CS165" s="3">
        <v>145.313157833477</v>
      </c>
      <c r="CT165" s="3">
        <v>144.03809447722</v>
      </c>
      <c r="CU165" s="3">
        <v>139.365717887531</v>
      </c>
      <c r="CV165" s="3">
        <v>126.00834168908</v>
      </c>
      <c r="CW165" s="3">
        <v>119.657297507075</v>
      </c>
      <c r="CX165" s="3">
        <v>113.75414974662</v>
      </c>
      <c r="CY165" s="3">
        <v>111.483077480332</v>
      </c>
      <c r="CZ165" s="3">
        <v>106.028138583722</v>
      </c>
      <c r="DA165" s="3">
        <v>109.468432356758</v>
      </c>
      <c r="DB165" s="3">
        <v>106.204263242401</v>
      </c>
      <c r="DC165" s="3">
        <v>107.993478976637</v>
      </c>
      <c r="DD165" s="3">
        <v>125.342213967383</v>
      </c>
      <c r="DE165" s="3">
        <v>124.939863152691</v>
      </c>
      <c r="DF165" s="3">
        <v>131.016241826322</v>
      </c>
      <c r="DG165" s="3">
        <v>134.135311318758</v>
      </c>
      <c r="DH165" s="3">
        <v>126.027476986624</v>
      </c>
      <c r="DI165" s="3">
        <v>128.774169529409</v>
      </c>
      <c r="DJ165" s="3">
        <v>131.24683372709</v>
      </c>
      <c r="DK165" s="3">
        <v>134.812562860038</v>
      </c>
      <c r="DL165" s="3">
        <v>146.047179209537</v>
      </c>
      <c r="DM165" s="3">
        <v>146.084729254557</v>
      </c>
      <c r="DN165" s="3">
        <v>141.30035609428</v>
      </c>
      <c r="DO165" s="3">
        <v>139.228022596947</v>
      </c>
      <c r="DP165" s="3">
        <v>144.342764591347</v>
      </c>
      <c r="DQ165" s="3">
        <v>158.443867153673</v>
      </c>
      <c r="DR165" s="3">
        <v>166.906558648075</v>
      </c>
      <c r="DS165" s="3">
        <v>174.417073098934</v>
      </c>
      <c r="DT165" s="3">
        <v>187.500242973635</v>
      </c>
      <c r="DU165" s="3">
        <v>188.384820821815</v>
      </c>
      <c r="DV165" s="3">
        <v>194.277376054997</v>
      </c>
      <c r="DW165" s="3">
        <v>193.995486950722</v>
      </c>
      <c r="DX165" s="3">
        <v>206.800251432744</v>
      </c>
      <c r="DY165" s="3">
        <v>208.777332287471</v>
      </c>
      <c r="DZ165" s="3">
        <v>209.123075837332</v>
      </c>
      <c r="EA165" s="3">
        <v>217.345468780691</v>
      </c>
      <c r="EB165" s="3">
        <v>239.374468018539</v>
      </c>
      <c r="EC165" s="3">
        <v>240.104471800796</v>
      </c>
      <c r="ED165" s="3">
        <v>252.915441641685</v>
      </c>
    </row>
    <row r="166">
      <c r="A166" s="3" t="s">
        <v>165</v>
      </c>
      <c r="B166" s="3">
        <v>39.2570831680052</v>
      </c>
      <c r="C166" s="3">
        <v>38.6295329522328</v>
      </c>
      <c r="D166" s="3">
        <v>40.3986961159891</v>
      </c>
      <c r="E166" s="3">
        <v>42.9967055905134</v>
      </c>
      <c r="F166" s="3">
        <v>44.1118207003953</v>
      </c>
      <c r="G166" s="3">
        <v>44.4295229797456</v>
      </c>
      <c r="H166" s="3">
        <v>43.331754480138</v>
      </c>
      <c r="I166" s="3">
        <v>42.0947888121843</v>
      </c>
      <c r="J166" s="3">
        <v>42.181990378118</v>
      </c>
      <c r="K166" s="3">
        <v>40.7857857215257</v>
      </c>
      <c r="L166" s="3">
        <v>43.0008072885584</v>
      </c>
      <c r="M166" s="3">
        <v>44.3335903643452</v>
      </c>
      <c r="N166" s="3">
        <v>44.9974501176246</v>
      </c>
      <c r="O166" s="3">
        <v>43.5215436172414</v>
      </c>
      <c r="P166" s="3">
        <v>42.7816783525374</v>
      </c>
      <c r="Q166" s="3">
        <v>43.8275319455251</v>
      </c>
      <c r="R166" s="3">
        <v>43.1219981664765</v>
      </c>
      <c r="S166" s="3">
        <v>42.5415377035485</v>
      </c>
      <c r="T166" s="3">
        <v>43.7141984265622</v>
      </c>
      <c r="U166" s="3">
        <v>46.2834652855602</v>
      </c>
      <c r="V166" s="3">
        <v>46.0059916828543</v>
      </c>
      <c r="W166" s="3">
        <v>47.644334168242</v>
      </c>
      <c r="X166" s="3">
        <v>46.5335384378395</v>
      </c>
      <c r="Y166" s="3">
        <v>49.1768264155745</v>
      </c>
      <c r="Z166" s="3">
        <v>49.2941400702866</v>
      </c>
      <c r="AA166" s="3">
        <v>50.8281328553788</v>
      </c>
      <c r="AB166" s="3">
        <v>52.4208338436323</v>
      </c>
      <c r="AC166" s="3">
        <v>53.4343914438625</v>
      </c>
      <c r="AD166" s="3">
        <v>52.6782876662736</v>
      </c>
      <c r="AE166" s="3">
        <v>53.6255256256067</v>
      </c>
      <c r="AF166" s="3">
        <v>58.1651676273645</v>
      </c>
      <c r="AG166" s="3">
        <v>57.9516546450084</v>
      </c>
      <c r="AH166" s="3">
        <v>55.5215052635836</v>
      </c>
      <c r="AI166" s="3">
        <v>53.1528451566723</v>
      </c>
      <c r="AJ166" s="3">
        <v>52.0925588199881</v>
      </c>
      <c r="AK166" s="3">
        <v>51.7396283548868</v>
      </c>
      <c r="AL166" s="3">
        <v>51.3887669242375</v>
      </c>
      <c r="AM166" s="3">
        <v>52.7143166567321</v>
      </c>
      <c r="AN166" s="3">
        <v>52.7869030902416</v>
      </c>
      <c r="AO166" s="3">
        <v>51.6764290083313</v>
      </c>
      <c r="AP166" s="3">
        <v>50.775352243985</v>
      </c>
      <c r="AQ166" s="3">
        <v>51.645284642222</v>
      </c>
      <c r="AR166" s="3">
        <v>48.168583321801</v>
      </c>
      <c r="AS166" s="3">
        <v>49.5482030667699</v>
      </c>
      <c r="AT166" s="3">
        <v>47.9009687277477</v>
      </c>
      <c r="AU166" s="3">
        <v>44.7359202727262</v>
      </c>
      <c r="AV166" s="3">
        <v>46.4693394741191</v>
      </c>
      <c r="AW166" s="3">
        <v>48.931744154934</v>
      </c>
      <c r="AX166" s="3">
        <v>49.3254006277527</v>
      </c>
      <c r="AY166" s="3">
        <v>49.2887831826239</v>
      </c>
      <c r="AZ166" s="3">
        <v>49.3459819144537</v>
      </c>
      <c r="BA166" s="3">
        <v>46.2027992979894</v>
      </c>
      <c r="BB166" s="3">
        <v>45.2525803285373</v>
      </c>
      <c r="BC166" s="3">
        <v>49.1966778219432</v>
      </c>
      <c r="BD166" s="3">
        <v>52.4484789679845</v>
      </c>
      <c r="BE166" s="3">
        <v>53.4090968644326</v>
      </c>
      <c r="BF166" s="3">
        <v>54.7002353616519</v>
      </c>
      <c r="BG166" s="3">
        <v>52.167549069309</v>
      </c>
      <c r="BH166" s="3">
        <v>47.2576784393718</v>
      </c>
      <c r="BI166" s="3">
        <v>45.0115950451576</v>
      </c>
      <c r="BJ166" s="3">
        <v>43.9833561022882</v>
      </c>
      <c r="BK166" s="3">
        <v>43.145823087853</v>
      </c>
      <c r="BL166" s="3">
        <v>42.1962831502223</v>
      </c>
      <c r="BM166" s="3">
        <v>44.1614966674935</v>
      </c>
      <c r="BN166" s="3">
        <v>43.2349168372766</v>
      </c>
      <c r="BO166" s="3">
        <v>42.5903495735431</v>
      </c>
      <c r="BP166" s="3">
        <v>43.425764356961</v>
      </c>
      <c r="BQ166" s="3">
        <v>48.482374906544</v>
      </c>
      <c r="BR166" s="3">
        <v>49.7188158554852</v>
      </c>
      <c r="BS166" s="3">
        <v>48.5688241361292</v>
      </c>
      <c r="BT166" s="3">
        <v>50.240268114275</v>
      </c>
      <c r="BU166" s="3">
        <v>52.6600008215812</v>
      </c>
      <c r="BV166" s="3">
        <v>54.5107666871003</v>
      </c>
      <c r="BW166" s="3">
        <v>51.4814809579433</v>
      </c>
      <c r="BX166" s="3">
        <v>48.4188122743962</v>
      </c>
      <c r="BY166" s="3">
        <v>50.598842323101</v>
      </c>
      <c r="BZ166" s="3">
        <v>50.4573334424673</v>
      </c>
      <c r="CA166" s="3">
        <v>52.7295230527278</v>
      </c>
      <c r="CB166" s="3">
        <v>54.4189574655396</v>
      </c>
      <c r="CC166" s="3">
        <v>55.5956601885177</v>
      </c>
      <c r="CD166" s="3">
        <v>52.6725022767232</v>
      </c>
      <c r="CE166" s="3">
        <v>52.9213955062234</v>
      </c>
      <c r="CF166" s="3">
        <v>52.0371834098156</v>
      </c>
      <c r="CG166" s="3">
        <v>50.6065276784744</v>
      </c>
      <c r="CH166" s="3">
        <v>48.7443642452866</v>
      </c>
      <c r="CI166" s="3">
        <v>47.4130615896156</v>
      </c>
      <c r="CJ166" s="3">
        <v>49.7356299954918</v>
      </c>
      <c r="CK166" s="3">
        <v>52.0361693705603</v>
      </c>
      <c r="CL166" s="3">
        <v>54.2517970131349</v>
      </c>
      <c r="CM166" s="3">
        <v>53.8292496007719</v>
      </c>
      <c r="CN166" s="3">
        <v>52.8670386050008</v>
      </c>
      <c r="CO166" s="3">
        <v>53.4145270910893</v>
      </c>
      <c r="CP166" s="3">
        <v>53.1277283130969</v>
      </c>
      <c r="CQ166" s="3">
        <v>52.2931129197085</v>
      </c>
      <c r="CR166" s="3">
        <v>52.7139907945901</v>
      </c>
      <c r="CS166" s="3">
        <v>53.4373974688311</v>
      </c>
      <c r="CT166" s="3">
        <v>55.7477158715012</v>
      </c>
      <c r="CU166" s="3">
        <v>54.0372362389957</v>
      </c>
      <c r="CV166" s="3">
        <v>53.2429522646996</v>
      </c>
      <c r="CW166" s="3">
        <v>57.8198033248847</v>
      </c>
      <c r="CX166" s="3">
        <v>60.1247464255469</v>
      </c>
      <c r="CY166" s="3">
        <v>59.4360157697964</v>
      </c>
      <c r="CZ166" s="3">
        <v>62.107333059006</v>
      </c>
      <c r="DA166" s="3">
        <v>64.5516504864653</v>
      </c>
      <c r="DB166" s="3">
        <v>62.4845199696587</v>
      </c>
      <c r="DC166" s="3">
        <v>62.9641169621795</v>
      </c>
      <c r="DD166" s="3">
        <v>62.1041734970506</v>
      </c>
      <c r="DE166" s="3">
        <v>63.4321223678803</v>
      </c>
      <c r="DF166" s="3">
        <v>60.6083866330916</v>
      </c>
      <c r="DG166" s="3">
        <v>59.2684973779871</v>
      </c>
      <c r="DH166" s="3">
        <v>57.5026065143002</v>
      </c>
      <c r="DI166" s="3">
        <v>59.8376556841054</v>
      </c>
      <c r="DJ166" s="3">
        <v>61.3385366612809</v>
      </c>
      <c r="DK166" s="3">
        <v>58.8944137943074</v>
      </c>
      <c r="DL166" s="3">
        <v>60.1095647481864</v>
      </c>
      <c r="DM166" s="3">
        <v>56.0658763635904</v>
      </c>
      <c r="DN166" s="3">
        <v>53.685241384298</v>
      </c>
      <c r="DO166" s="3">
        <v>48.4835867598469</v>
      </c>
      <c r="DP166" s="3">
        <v>49.913362187971</v>
      </c>
      <c r="DQ166" s="3">
        <v>52.3272737692667</v>
      </c>
      <c r="DR166" s="3">
        <v>53.4815721132713</v>
      </c>
      <c r="DS166" s="3">
        <v>53.4306792573227</v>
      </c>
      <c r="DT166" s="3">
        <v>53.3944748066145</v>
      </c>
      <c r="DU166" s="3">
        <v>55.8463488786592</v>
      </c>
      <c r="DV166" s="3">
        <v>59.6705844725761</v>
      </c>
      <c r="DW166" s="3">
        <v>57.8461386818636</v>
      </c>
      <c r="DX166" s="3">
        <v>56.3417142675941</v>
      </c>
      <c r="DY166" s="3">
        <v>75.6272206711331</v>
      </c>
      <c r="DZ166" s="3">
        <v>79.8739726965669</v>
      </c>
      <c r="EA166" s="3">
        <v>80.19652113468</v>
      </c>
      <c r="EB166" s="3">
        <v>80.3374498388735</v>
      </c>
      <c r="EC166" s="3">
        <v>80.6914278666178</v>
      </c>
      <c r="ED166" s="3">
        <v>81.5241669548882</v>
      </c>
    </row>
    <row r="167">
      <c r="A167" s="3" t="s">
        <v>166</v>
      </c>
      <c r="B167" s="3">
        <v>8.9759250496775</v>
      </c>
      <c r="C167" s="3">
        <v>8.5453028416449</v>
      </c>
      <c r="D167" s="3">
        <v>9.34913430344434</v>
      </c>
      <c r="E167" s="3">
        <v>9.25112963517866</v>
      </c>
      <c r="F167" s="3">
        <v>9.06715496805362</v>
      </c>
      <c r="G167" s="3">
        <v>9.56765609300378</v>
      </c>
      <c r="H167" s="3">
        <v>9.44668587601258</v>
      </c>
      <c r="I167" s="3">
        <v>9.00839102864464</v>
      </c>
      <c r="J167" s="3">
        <v>9.30439508485407</v>
      </c>
      <c r="K167" s="3">
        <v>8.7337997303366</v>
      </c>
      <c r="L167" s="3">
        <v>9.07819822569398</v>
      </c>
      <c r="M167" s="3">
        <v>9.2896155920321</v>
      </c>
      <c r="N167" s="3">
        <v>8.85622442381409</v>
      </c>
      <c r="O167" s="3">
        <v>9.48045211154861</v>
      </c>
      <c r="P167" s="3">
        <v>9.76472189098323</v>
      </c>
      <c r="Q167" s="3">
        <v>9.7292713068181</v>
      </c>
      <c r="R167" s="3">
        <v>10.0959437910294</v>
      </c>
      <c r="S167" s="3">
        <v>10.4485171918296</v>
      </c>
      <c r="T167" s="3">
        <v>10.3404876126328</v>
      </c>
      <c r="U167" s="3">
        <v>9.84247084713873</v>
      </c>
      <c r="V167" s="3">
        <v>9.1775081283926</v>
      </c>
      <c r="W167" s="3">
        <v>9.12219280483493</v>
      </c>
      <c r="X167" s="3">
        <v>9.02431885710226</v>
      </c>
      <c r="Y167" s="3">
        <v>9.11428762217046</v>
      </c>
      <c r="Z167" s="3">
        <v>8.13895526279897</v>
      </c>
      <c r="AA167" s="3">
        <v>7.45415738293335</v>
      </c>
      <c r="AB167" s="3">
        <v>7.8335558332472</v>
      </c>
      <c r="AC167" s="3">
        <v>8.1460385774359</v>
      </c>
      <c r="AD167" s="3">
        <v>8.5900087013779</v>
      </c>
      <c r="AE167" s="3">
        <v>8.36764540234775</v>
      </c>
      <c r="AF167" s="3">
        <v>8.08666464261256</v>
      </c>
      <c r="AG167" s="3">
        <v>8.5923699893761</v>
      </c>
      <c r="AH167" s="3">
        <v>8.73334028881714</v>
      </c>
      <c r="AI167" s="3">
        <v>9.22888040147874</v>
      </c>
      <c r="AJ167" s="3">
        <v>11.3933815211087</v>
      </c>
      <c r="AK167" s="3">
        <v>12.9927360524007</v>
      </c>
      <c r="AL167" s="3">
        <v>13.0069184604665</v>
      </c>
      <c r="AM167" s="3">
        <v>13.2458318500089</v>
      </c>
      <c r="AN167" s="3">
        <v>13.0472044197833</v>
      </c>
      <c r="AO167" s="3">
        <v>12.7256416229571</v>
      </c>
      <c r="AP167" s="3">
        <v>13.0894287923241</v>
      </c>
      <c r="AQ167" s="3">
        <v>13.1619352257483</v>
      </c>
      <c r="AR167" s="3">
        <v>13.535348401429</v>
      </c>
      <c r="AS167" s="3">
        <v>12.8411776337656</v>
      </c>
      <c r="AT167" s="3">
        <v>12.8777949405104</v>
      </c>
      <c r="AU167" s="3">
        <v>13.39609122864</v>
      </c>
      <c r="AV167" s="3">
        <v>13.2396817650324</v>
      </c>
      <c r="AW167" s="3">
        <v>14.5199085609612</v>
      </c>
      <c r="AX167" s="3">
        <v>15.3680296055647</v>
      </c>
      <c r="AY167" s="3">
        <v>15.2852489209102</v>
      </c>
      <c r="AZ167" s="3">
        <v>15.2930971758746</v>
      </c>
      <c r="BA167" s="3">
        <v>14.3674425554535</v>
      </c>
      <c r="BB167" s="3">
        <v>14.6928514688387</v>
      </c>
      <c r="BC167" s="3">
        <v>14.925832512424</v>
      </c>
      <c r="BD167" s="3">
        <v>14.9688187197699</v>
      </c>
      <c r="BE167" s="3">
        <v>15.7627125371215</v>
      </c>
      <c r="BF167" s="3">
        <v>15.2845418711728</v>
      </c>
      <c r="BG167" s="3">
        <v>13.906921580118</v>
      </c>
      <c r="BH167" s="3">
        <v>13.6481234594161</v>
      </c>
      <c r="BI167" s="3">
        <v>11.6481643407494</v>
      </c>
      <c r="BJ167" s="3">
        <v>12.1595529445695</v>
      </c>
      <c r="BK167" s="3">
        <v>12.9147536569963</v>
      </c>
      <c r="BL167" s="3">
        <v>12.5881225264852</v>
      </c>
      <c r="BM167" s="3">
        <v>12.7082512879311</v>
      </c>
      <c r="BN167" s="3">
        <v>12.8124878099332</v>
      </c>
      <c r="BO167" s="3">
        <v>13.0129830708922</v>
      </c>
      <c r="BP167" s="3">
        <v>13.6494873647381</v>
      </c>
      <c r="BQ167" s="3">
        <v>12.592052517446</v>
      </c>
      <c r="BR167" s="3">
        <v>13.6803786903562</v>
      </c>
      <c r="BS167" s="3">
        <v>13.6857055538</v>
      </c>
      <c r="BT167" s="3">
        <v>14.7757547161855</v>
      </c>
      <c r="BU167" s="3">
        <v>15.571919669539</v>
      </c>
      <c r="BV167" s="3">
        <v>15.1991831666389</v>
      </c>
      <c r="BW167" s="3">
        <v>14.9473859882123</v>
      </c>
      <c r="BX167" s="3">
        <v>9.37608406562481</v>
      </c>
      <c r="BY167" s="3">
        <v>8.50973912819375</v>
      </c>
      <c r="BZ167" s="3">
        <v>8.58720106508132</v>
      </c>
      <c r="CA167" s="3">
        <v>10.5800707550666</v>
      </c>
      <c r="CB167" s="3">
        <v>9.52149783427761</v>
      </c>
      <c r="CC167" s="3">
        <v>9.97692181612399</v>
      </c>
      <c r="CD167" s="3">
        <v>10.0330635973537</v>
      </c>
      <c r="CE167" s="3">
        <v>10.4255808972003</v>
      </c>
      <c r="CF167" s="3">
        <v>12.2021387158348</v>
      </c>
      <c r="CG167" s="3">
        <v>13.1388305610803</v>
      </c>
      <c r="CH167" s="3">
        <v>14.7702683861611</v>
      </c>
      <c r="CI167" s="3">
        <v>15.9037566478308</v>
      </c>
      <c r="CJ167" s="3">
        <v>16.9854168440333</v>
      </c>
      <c r="CK167" s="3">
        <v>17.2261857899597</v>
      </c>
      <c r="CL167" s="3">
        <v>19.0276761580772</v>
      </c>
      <c r="CM167" s="3">
        <v>18.1385699286208</v>
      </c>
      <c r="CN167" s="3">
        <v>16.5337133436961</v>
      </c>
      <c r="CO167" s="3">
        <v>17.0057786872932</v>
      </c>
      <c r="CP167" s="3">
        <v>17.4573434112549</v>
      </c>
      <c r="CQ167" s="3">
        <v>19.5813990670923</v>
      </c>
      <c r="CR167" s="3">
        <v>20.0150945095985</v>
      </c>
      <c r="CS167" s="3">
        <v>19.5422324547546</v>
      </c>
      <c r="CT167" s="3">
        <v>21.7697122450163</v>
      </c>
      <c r="CU167" s="3">
        <v>22.037143154761</v>
      </c>
      <c r="CV167" s="3">
        <v>20.2646195777298</v>
      </c>
      <c r="CW167" s="3">
        <v>17.8928086504917</v>
      </c>
      <c r="CX167" s="3">
        <v>16.497020513758</v>
      </c>
      <c r="CY167" s="3">
        <v>15.778870178863</v>
      </c>
      <c r="CZ167" s="3">
        <v>15.3171139272049</v>
      </c>
      <c r="DA167" s="3">
        <v>16.2147979130659</v>
      </c>
      <c r="DB167" s="3">
        <v>15.2143266567285</v>
      </c>
      <c r="DC167" s="3">
        <v>14.7439338405596</v>
      </c>
      <c r="DD167" s="3">
        <v>16.3831203188016</v>
      </c>
      <c r="DE167" s="3">
        <v>15.3470535921233</v>
      </c>
      <c r="DF167" s="3">
        <v>16.0270134493617</v>
      </c>
      <c r="DG167" s="3">
        <v>17.0154103435366</v>
      </c>
      <c r="DH167" s="3">
        <v>12.5926762290056</v>
      </c>
      <c r="DI167" s="3">
        <v>10.5493622214397</v>
      </c>
      <c r="DJ167" s="3">
        <v>8.83423512776771</v>
      </c>
      <c r="DK167" s="3">
        <v>9.14276012917174</v>
      </c>
      <c r="DL167" s="3">
        <v>9.9073936327866</v>
      </c>
      <c r="DM167" s="3">
        <v>10.3257947455401</v>
      </c>
      <c r="DN167" s="3">
        <v>10.3606475669757</v>
      </c>
      <c r="DO167" s="3">
        <v>9.60863963737984</v>
      </c>
      <c r="DP167" s="3">
        <v>10.8870133721859</v>
      </c>
      <c r="DQ167" s="3">
        <v>13.1232656442882</v>
      </c>
      <c r="DR167" s="3">
        <v>13.6066693381713</v>
      </c>
      <c r="DS167" s="3">
        <v>13.369510415009</v>
      </c>
      <c r="DT167" s="3">
        <v>14.3412341710555</v>
      </c>
      <c r="DU167" s="3">
        <v>14.301141657227</v>
      </c>
      <c r="DV167" s="3">
        <v>14.3887203584797</v>
      </c>
      <c r="DW167" s="3">
        <v>13.4045508591372</v>
      </c>
      <c r="DX167" s="3">
        <v>14.9605865029684</v>
      </c>
      <c r="DY167" s="3">
        <v>15.5670596775112</v>
      </c>
      <c r="DZ167" s="3">
        <v>16.2955462753538</v>
      </c>
      <c r="EA167" s="3">
        <v>16.8692492407309</v>
      </c>
      <c r="EB167" s="3">
        <v>18.7699645206303</v>
      </c>
      <c r="EC167" s="3">
        <v>17.9522686162411</v>
      </c>
      <c r="ED167" s="3">
        <v>17.4486109945509</v>
      </c>
    </row>
    <row r="168">
      <c r="A168" s="3" t="s">
        <v>167</v>
      </c>
      <c r="B168" s="3">
        <v>12.2189694045311</v>
      </c>
      <c r="C168" s="3">
        <v>12.7551765934089</v>
      </c>
      <c r="D168" s="3">
        <v>13.1033266261948</v>
      </c>
      <c r="E168" s="3">
        <v>13.4146814822229</v>
      </c>
      <c r="F168" s="3">
        <v>13.7501748274977</v>
      </c>
      <c r="G168" s="3">
        <v>13.8720017991076</v>
      </c>
      <c r="H168" s="3">
        <v>14.1352631488724</v>
      </c>
      <c r="I168" s="3">
        <v>13.9385944087516</v>
      </c>
      <c r="J168" s="3">
        <v>13.7754210910347</v>
      </c>
      <c r="K168" s="3">
        <v>14.1906387688609</v>
      </c>
      <c r="L168" s="3">
        <v>15.3179013025902</v>
      </c>
      <c r="M168" s="3">
        <v>15.6989526412934</v>
      </c>
      <c r="N168" s="3">
        <v>16.8425871187097</v>
      </c>
      <c r="O168" s="3">
        <v>16.7377054713829</v>
      </c>
      <c r="P168" s="3">
        <v>16.4067095601384</v>
      </c>
      <c r="Q168" s="3">
        <v>16.0865143794211</v>
      </c>
      <c r="R168" s="3">
        <v>15.2018495878411</v>
      </c>
      <c r="S168" s="3">
        <v>14.6797541035093</v>
      </c>
      <c r="T168" s="3">
        <v>15.2138295173942</v>
      </c>
      <c r="U168" s="3">
        <v>15.591627143341</v>
      </c>
      <c r="V168" s="3">
        <v>14.7873569390191</v>
      </c>
      <c r="W168" s="3">
        <v>16.5254401793277</v>
      </c>
      <c r="X168" s="3">
        <v>16.769227385247</v>
      </c>
      <c r="Y168" s="3">
        <v>16.6346608306796</v>
      </c>
      <c r="Z168" s="3">
        <v>16.7456684661479</v>
      </c>
      <c r="AA168" s="3">
        <v>17.4146562429668</v>
      </c>
      <c r="AB168" s="3">
        <v>18.0002961025666</v>
      </c>
      <c r="AC168" s="3">
        <v>18.4963854070733</v>
      </c>
      <c r="AD168" s="3">
        <v>18.5153015158804</v>
      </c>
      <c r="AE168" s="3">
        <v>19.1525119473706</v>
      </c>
      <c r="AF168" s="3">
        <v>20.638324422957</v>
      </c>
      <c r="AG168" s="3">
        <v>20.0201618827188</v>
      </c>
      <c r="AH168" s="3">
        <v>19.398248046059</v>
      </c>
      <c r="AI168" s="3">
        <v>18.4315174817207</v>
      </c>
      <c r="AJ168" s="3">
        <v>17.0626208774647</v>
      </c>
      <c r="AK168" s="3">
        <v>16.9322946237266</v>
      </c>
      <c r="AL168" s="3">
        <v>16.9569594511564</v>
      </c>
      <c r="AM168" s="3">
        <v>16.461946012234</v>
      </c>
      <c r="AN168" s="3">
        <v>15.0790062665703</v>
      </c>
      <c r="AO168" s="3">
        <v>14.8793644874196</v>
      </c>
      <c r="AP168" s="3">
        <v>12.8622259033907</v>
      </c>
      <c r="AQ168" s="3">
        <v>12.4301726703594</v>
      </c>
      <c r="AR168" s="3">
        <v>13.0783259582834</v>
      </c>
      <c r="AS168" s="3">
        <v>13.6819219145656</v>
      </c>
      <c r="AT168" s="3">
        <v>13.6867753726297</v>
      </c>
      <c r="AU168" s="3">
        <v>13.2587211255159</v>
      </c>
      <c r="AV168" s="3">
        <v>13.1097273752804</v>
      </c>
      <c r="AW168" s="3">
        <v>12.8107733413481</v>
      </c>
      <c r="AX168" s="3">
        <v>11.9373918251012</v>
      </c>
      <c r="AY168" s="3">
        <v>10.4860568515741</v>
      </c>
      <c r="AZ168" s="3">
        <v>10.3385853033074</v>
      </c>
      <c r="BA168" s="3">
        <v>10.1468129111085</v>
      </c>
      <c r="BB168" s="3">
        <v>10.5580700395884</v>
      </c>
      <c r="BC168" s="3">
        <v>12.0115069133979</v>
      </c>
      <c r="BD168" s="3">
        <v>12.2101525546179</v>
      </c>
      <c r="BE168" s="3">
        <v>12.3569743658608</v>
      </c>
      <c r="BF168" s="3">
        <v>12.4411985851348</v>
      </c>
      <c r="BG168" s="3">
        <v>11.6231527627897</v>
      </c>
      <c r="BH168" s="3">
        <v>11.8479593761578</v>
      </c>
      <c r="BI168" s="3">
        <v>11.7956081491124</v>
      </c>
      <c r="BJ168" s="3">
        <v>12.2201902209685</v>
      </c>
      <c r="BK168" s="3">
        <v>13.3951057662403</v>
      </c>
      <c r="BL168" s="3">
        <v>13.5573593981099</v>
      </c>
      <c r="BM168" s="3">
        <v>13.8369511420858</v>
      </c>
      <c r="BN168" s="3">
        <v>13.8885987119056</v>
      </c>
      <c r="BO168" s="3">
        <v>14.3003147740447</v>
      </c>
      <c r="BP168" s="3">
        <v>14.5199808075892</v>
      </c>
      <c r="BQ168" s="3">
        <v>14.6571959519934</v>
      </c>
      <c r="BR168" s="3">
        <v>15.6683399605464</v>
      </c>
      <c r="BS168" s="3">
        <v>16.5914167622754</v>
      </c>
      <c r="BT168" s="3">
        <v>16.999174861026</v>
      </c>
      <c r="BU168" s="3">
        <v>16.5282973105554</v>
      </c>
      <c r="BV168" s="3">
        <v>16.1147689538935</v>
      </c>
      <c r="BW168" s="3">
        <v>15.3123542046422</v>
      </c>
      <c r="BX168" s="3">
        <v>10.5887572710389</v>
      </c>
      <c r="BY168" s="3">
        <v>7.70458357779246</v>
      </c>
      <c r="BZ168" s="3">
        <v>8.75977598840068</v>
      </c>
      <c r="CA168" s="3">
        <v>11.1348341664909</v>
      </c>
      <c r="CB168" s="3">
        <v>9.73944008713874</v>
      </c>
      <c r="CC168" s="3">
        <v>9.78747568821745</v>
      </c>
      <c r="CD168" s="3">
        <v>10.0054005332092</v>
      </c>
      <c r="CE168" s="3">
        <v>9.42817715007197</v>
      </c>
      <c r="CF168" s="3">
        <v>11.4114233398064</v>
      </c>
      <c r="CG168" s="3">
        <v>12.517436886571</v>
      </c>
      <c r="CH168" s="3">
        <v>13.6115816974193</v>
      </c>
      <c r="CI168" s="3">
        <v>14.8568356218785</v>
      </c>
      <c r="CJ168" s="3">
        <v>16.159882309397</v>
      </c>
      <c r="CK168" s="3">
        <v>16.9960947719226</v>
      </c>
      <c r="CL168" s="3">
        <v>17.8230564718226</v>
      </c>
      <c r="CM168" s="3">
        <v>18.3818452215469</v>
      </c>
      <c r="CN168" s="3">
        <v>17.9692445370348</v>
      </c>
      <c r="CO168" s="3">
        <v>18.5567014058938</v>
      </c>
      <c r="CP168" s="3">
        <v>18.7812434669824</v>
      </c>
      <c r="CQ168" s="3">
        <v>19.3946283170842</v>
      </c>
      <c r="CR168" s="3">
        <v>20.5217011540934</v>
      </c>
      <c r="CS168" s="3">
        <v>20.3262241725889</v>
      </c>
      <c r="CT168" s="3">
        <v>21.4140333361225</v>
      </c>
      <c r="CU168" s="3">
        <v>20.9272483187125</v>
      </c>
      <c r="CV168" s="3">
        <v>21.0764825984763</v>
      </c>
      <c r="CW168" s="3">
        <v>22.0751228232107</v>
      </c>
      <c r="CX168" s="3">
        <v>20.5907287907069</v>
      </c>
      <c r="CY168" s="3">
        <v>18.3281221408098</v>
      </c>
      <c r="CZ168" s="3">
        <v>18.3081638512123</v>
      </c>
      <c r="DA168" s="3">
        <v>19.7654255990078</v>
      </c>
      <c r="DB168" s="3">
        <v>18.1718472573212</v>
      </c>
      <c r="DC168" s="3">
        <v>17.5264813292971</v>
      </c>
      <c r="DD168" s="3">
        <v>19.6485139757915</v>
      </c>
      <c r="DE168" s="3">
        <v>19.554362504145</v>
      </c>
      <c r="DF168" s="3">
        <v>19.5505050282645</v>
      </c>
      <c r="DG168" s="3">
        <v>19.4911615306463</v>
      </c>
      <c r="DH168" s="3">
        <v>17.3638090921981</v>
      </c>
      <c r="DI168" s="3">
        <v>17.5003631887033</v>
      </c>
      <c r="DJ168" s="3">
        <v>16.8557972691691</v>
      </c>
      <c r="DK168" s="3">
        <v>17.7261801198875</v>
      </c>
      <c r="DL168" s="3">
        <v>18.9874766671235</v>
      </c>
      <c r="DM168" s="3">
        <v>18.1077744801547</v>
      </c>
      <c r="DN168" s="3">
        <v>17.239007294912</v>
      </c>
      <c r="DO168" s="3">
        <v>15.9915157195714</v>
      </c>
      <c r="DP168" s="3">
        <v>17.4828691425549</v>
      </c>
      <c r="DQ168" s="3">
        <v>20.2208831892248</v>
      </c>
      <c r="DR168" s="3">
        <v>19.6404038883666</v>
      </c>
      <c r="DS168" s="3">
        <v>18.9258549492329</v>
      </c>
      <c r="DT168" s="3">
        <v>18.6461601982765</v>
      </c>
      <c r="DU168" s="3">
        <v>17.8074731543082</v>
      </c>
      <c r="DV168" s="3">
        <v>18.3241194795609</v>
      </c>
      <c r="DW168" s="3">
        <v>18.4748463624206</v>
      </c>
      <c r="DX168" s="3">
        <v>20.1685383498914</v>
      </c>
      <c r="DY168" s="3">
        <v>21.8963537447379</v>
      </c>
      <c r="DZ168" s="3">
        <v>23.1421406542908</v>
      </c>
      <c r="EA168" s="3">
        <v>23.3411843062168</v>
      </c>
      <c r="EB168" s="3">
        <v>24.6851408863371</v>
      </c>
      <c r="EC168" s="3">
        <v>24.2028736473562</v>
      </c>
      <c r="ED168" s="3">
        <v>22.4747222264608</v>
      </c>
    </row>
    <row r="169">
      <c r="A169" s="3" t="s">
        <v>168</v>
      </c>
      <c r="B169" s="3">
        <v>40.0371921447302</v>
      </c>
      <c r="C169" s="3">
        <v>40.7060958209907</v>
      </c>
      <c r="D169" s="3">
        <v>43.4916160809149</v>
      </c>
      <c r="E169" s="3">
        <v>43.0658616414115</v>
      </c>
      <c r="F169" s="3">
        <v>41.0120866634831</v>
      </c>
      <c r="G169" s="3">
        <v>44.3212699848141</v>
      </c>
      <c r="H169" s="3">
        <v>47.6351416629984</v>
      </c>
      <c r="I169" s="3">
        <v>47.9520064407911</v>
      </c>
      <c r="J169" s="3">
        <v>51.4628923910147</v>
      </c>
      <c r="K169" s="3">
        <v>47.5598603595015</v>
      </c>
      <c r="L169" s="3">
        <v>53.0625382747541</v>
      </c>
      <c r="M169" s="3">
        <v>57.1127720192443</v>
      </c>
      <c r="N169" s="3">
        <v>54.6007214704324</v>
      </c>
      <c r="O169" s="3">
        <v>52.4282890869178</v>
      </c>
      <c r="P169" s="3">
        <v>50.5794524143003</v>
      </c>
      <c r="Q169" s="3">
        <v>48.4543726168007</v>
      </c>
      <c r="R169" s="3">
        <v>49.007810663627</v>
      </c>
      <c r="S169" s="3">
        <v>47.5201256814804</v>
      </c>
      <c r="T169" s="3">
        <v>44.5917777744639</v>
      </c>
      <c r="U169" s="3">
        <v>42.2979395153144</v>
      </c>
      <c r="V169" s="3">
        <v>41.641259658464</v>
      </c>
      <c r="W169" s="3">
        <v>47.7380828447672</v>
      </c>
      <c r="X169" s="3">
        <v>56.0770351727558</v>
      </c>
      <c r="Y169" s="3">
        <v>57.7008707238843</v>
      </c>
      <c r="Z169" s="3">
        <v>55.4798048123028</v>
      </c>
      <c r="AA169" s="3">
        <v>55.6509869755303</v>
      </c>
      <c r="AB169" s="3">
        <v>59.5658144011105</v>
      </c>
      <c r="AC169" s="3">
        <v>61.4942170839455</v>
      </c>
      <c r="AD169" s="3">
        <v>59.6028624018978</v>
      </c>
      <c r="AE169" s="3">
        <v>62.5858938185971</v>
      </c>
      <c r="AF169" s="3">
        <v>64.3955452084072</v>
      </c>
      <c r="AG169" s="3">
        <v>61.5129485488094</v>
      </c>
      <c r="AH169" s="3">
        <v>60.3340382193132</v>
      </c>
      <c r="AI169" s="3">
        <v>62.9224555307813</v>
      </c>
      <c r="AJ169" s="3">
        <v>67.5910935834692</v>
      </c>
      <c r="AK169" s="3">
        <v>68.3692247158534</v>
      </c>
      <c r="AL169" s="3">
        <v>70.9416586733715</v>
      </c>
      <c r="AM169" s="3">
        <v>76.9602718046323</v>
      </c>
      <c r="AN169" s="3">
        <v>81.9303554743719</v>
      </c>
      <c r="AO169" s="3">
        <v>85.3332953085994</v>
      </c>
      <c r="AP169" s="3">
        <v>89.2628932963709</v>
      </c>
      <c r="AQ169" s="3">
        <v>88.4040968123215</v>
      </c>
      <c r="AR169" s="3">
        <v>85.7368323327861</v>
      </c>
      <c r="AS169" s="3">
        <v>80.4289906298929</v>
      </c>
      <c r="AT169" s="3">
        <v>87.34119648873</v>
      </c>
      <c r="AU169" s="3">
        <v>94.0245863469149</v>
      </c>
      <c r="AV169" s="3">
        <v>92.8170630930827</v>
      </c>
      <c r="AW169" s="3">
        <v>94.6594445219969</v>
      </c>
      <c r="AX169" s="3">
        <v>98.6542111787159</v>
      </c>
      <c r="AY169" s="3">
        <v>95.9322303702758</v>
      </c>
      <c r="AZ169" s="3">
        <v>103.667260984548</v>
      </c>
      <c r="BA169" s="3">
        <v>94.4588687446315</v>
      </c>
      <c r="BB169" s="3">
        <v>99.0263702659058</v>
      </c>
      <c r="BC169" s="3">
        <v>100.113797108498</v>
      </c>
      <c r="BD169" s="3">
        <v>95.5219367044921</v>
      </c>
      <c r="BE169" s="3">
        <v>104.841733168539</v>
      </c>
      <c r="BF169" s="3">
        <v>95.8813914690417</v>
      </c>
      <c r="BG169" s="3">
        <v>85.4597370101108</v>
      </c>
      <c r="BH169" s="3">
        <v>86.4929849176464</v>
      </c>
      <c r="BI169" s="3">
        <v>83.0619388343078</v>
      </c>
      <c r="BJ169" s="3">
        <v>86.8264609238853</v>
      </c>
      <c r="BK169" s="3">
        <v>100.876853121868</v>
      </c>
      <c r="BL169" s="3">
        <v>108.863342850032</v>
      </c>
      <c r="BM169" s="3">
        <v>114.332903372194</v>
      </c>
      <c r="BN169" s="3">
        <v>103.396841894562</v>
      </c>
      <c r="BO169" s="3">
        <v>103.423856099105</v>
      </c>
      <c r="BP169" s="3">
        <v>119.047095735326</v>
      </c>
      <c r="BQ169" s="3">
        <v>128.4186263668</v>
      </c>
      <c r="BR169" s="3">
        <v>143.938121895042</v>
      </c>
      <c r="BS169" s="3">
        <v>151.639101706422</v>
      </c>
      <c r="BT169" s="3">
        <v>160.124767417088</v>
      </c>
      <c r="BU169" s="3">
        <v>159.961852292198</v>
      </c>
      <c r="BV169" s="3">
        <v>165.983682510646</v>
      </c>
      <c r="BW169" s="3">
        <v>155.712926415669</v>
      </c>
      <c r="BX169" s="3">
        <v>133.401393183084</v>
      </c>
      <c r="BY169" s="3">
        <v>145.376429161483</v>
      </c>
      <c r="BZ169" s="3">
        <v>159.517386721279</v>
      </c>
      <c r="CA169" s="3">
        <v>179.198741826914</v>
      </c>
      <c r="CB169" s="3">
        <v>188.793782147157</v>
      </c>
      <c r="CC169" s="3">
        <v>196.875359273431</v>
      </c>
      <c r="CD169" s="3">
        <v>177.44633302814</v>
      </c>
      <c r="CE169" s="3">
        <v>194.553870063735</v>
      </c>
      <c r="CF169" s="3">
        <v>224.50232997086</v>
      </c>
      <c r="CG169" s="3">
        <v>247.732925014192</v>
      </c>
      <c r="CH169" s="3">
        <v>278.169429110215</v>
      </c>
      <c r="CI169" s="3">
        <v>297.098392158378</v>
      </c>
      <c r="CJ169" s="3">
        <v>289.057191896093</v>
      </c>
      <c r="CK169" s="3">
        <v>323.008768213621</v>
      </c>
      <c r="CL169" s="3">
        <v>295.447643695786</v>
      </c>
      <c r="CM169" s="3">
        <v>304.292627486107</v>
      </c>
      <c r="CN169" s="3">
        <v>299.450287911572</v>
      </c>
      <c r="CO169" s="3">
        <v>324.363299209125</v>
      </c>
      <c r="CP169" s="3">
        <v>340.415715235238</v>
      </c>
      <c r="CQ169" s="3">
        <v>322.983730564115</v>
      </c>
      <c r="CR169" s="3">
        <v>394.931387836029</v>
      </c>
      <c r="CS169" s="3">
        <v>398.713945158288</v>
      </c>
      <c r="CT169" s="3">
        <v>392.221878988957</v>
      </c>
      <c r="CU169" s="3">
        <v>361.291137125581</v>
      </c>
      <c r="CV169" s="3">
        <v>337.472795078</v>
      </c>
      <c r="CW169" s="3">
        <v>326.572097105026</v>
      </c>
      <c r="CX169" s="3">
        <v>325.522387263302</v>
      </c>
      <c r="CY169" s="3">
        <v>327.718538324875</v>
      </c>
      <c r="CZ169" s="3">
        <v>321.647964227051</v>
      </c>
      <c r="DA169" s="3">
        <v>364.136900983938</v>
      </c>
      <c r="DB169" s="3">
        <v>321.665470911215</v>
      </c>
      <c r="DC169" s="3">
        <v>289.58320996385</v>
      </c>
      <c r="DD169" s="3">
        <v>352.178233635884</v>
      </c>
      <c r="DE169" s="3">
        <v>378.662456567497</v>
      </c>
      <c r="DF169" s="3">
        <v>397.20240069604</v>
      </c>
      <c r="DG169" s="3">
        <v>388.939305766313</v>
      </c>
      <c r="DH169" s="3">
        <v>374.249341234331</v>
      </c>
      <c r="DI169" s="3">
        <v>369.520015662139</v>
      </c>
      <c r="DJ169" s="3">
        <v>399.094342187672</v>
      </c>
      <c r="DK169" s="3">
        <v>459.870982217049</v>
      </c>
      <c r="DL169" s="3">
        <v>465.923576987896</v>
      </c>
      <c r="DM169" s="3">
        <v>485.152044325424</v>
      </c>
      <c r="DN169" s="3">
        <v>468.017687734095</v>
      </c>
      <c r="DO169" s="3">
        <v>463.677803785388</v>
      </c>
      <c r="DP169" s="3">
        <v>524.150903392987</v>
      </c>
      <c r="DQ169" s="3">
        <v>561.052480012315</v>
      </c>
      <c r="DR169" s="3">
        <v>577.587595145354</v>
      </c>
      <c r="DS169" s="3">
        <v>640.109910046119</v>
      </c>
      <c r="DT169" s="3">
        <v>695.610535965024</v>
      </c>
      <c r="DU169" s="3">
        <v>675.001867948209</v>
      </c>
      <c r="DV169" s="3">
        <v>734.713276254074</v>
      </c>
      <c r="DW169" s="3">
        <v>802.417258559273</v>
      </c>
      <c r="DX169" s="3">
        <v>818.851183273745</v>
      </c>
      <c r="DY169" s="3">
        <v>778.692972252999</v>
      </c>
      <c r="DZ169" s="3">
        <v>749.223654440719</v>
      </c>
      <c r="EA169" s="3">
        <v>726.95643567039</v>
      </c>
      <c r="EB169" s="3">
        <v>648.312513174412</v>
      </c>
      <c r="EC169" s="3">
        <v>646.716426304408</v>
      </c>
      <c r="ED169" s="3">
        <v>711.506388346354</v>
      </c>
    </row>
    <row r="170">
      <c r="A170" s="3" t="s">
        <v>169</v>
      </c>
      <c r="B170" s="3">
        <v>70.5245400895419</v>
      </c>
      <c r="C170" s="3">
        <v>72.3220169693602</v>
      </c>
      <c r="D170" s="3">
        <v>73.8152910164996</v>
      </c>
      <c r="E170" s="3">
        <v>74.1792840283089</v>
      </c>
      <c r="F170" s="3">
        <v>74.369770019078</v>
      </c>
      <c r="G170" s="3">
        <v>75.4471071573292</v>
      </c>
      <c r="H170" s="3">
        <v>75.1746931438622</v>
      </c>
      <c r="I170" s="3">
        <v>72.8872911748986</v>
      </c>
      <c r="J170" s="3">
        <v>73.1829142901999</v>
      </c>
      <c r="K170" s="3">
        <v>74.6267318137688</v>
      </c>
      <c r="L170" s="3">
        <v>80.6803765720057</v>
      </c>
      <c r="M170" s="3">
        <v>82.5467677759965</v>
      </c>
      <c r="N170" s="3">
        <v>82.1132382496187</v>
      </c>
      <c r="O170" s="3">
        <v>78.9809553400542</v>
      </c>
      <c r="P170" s="3">
        <v>77.4730521875528</v>
      </c>
      <c r="Q170" s="3">
        <v>78.7077784978223</v>
      </c>
      <c r="R170" s="3">
        <v>80.0647791893775</v>
      </c>
      <c r="S170" s="3">
        <v>78.2438195489019</v>
      </c>
      <c r="T170" s="3">
        <v>80.9951176981737</v>
      </c>
      <c r="U170" s="3">
        <v>82.4681370554606</v>
      </c>
      <c r="V170" s="3">
        <v>78.1344803491168</v>
      </c>
      <c r="W170" s="3">
        <v>85.4031520936114</v>
      </c>
      <c r="X170" s="3">
        <v>88.1193129114532</v>
      </c>
      <c r="Y170" s="3">
        <v>91.6084487477758</v>
      </c>
      <c r="Z170" s="3">
        <v>93.187696571983</v>
      </c>
      <c r="AA170" s="3">
        <v>96.1891025932892</v>
      </c>
      <c r="AB170" s="3">
        <v>99.5339607596494</v>
      </c>
      <c r="AC170" s="3">
        <v>99.4208837595591</v>
      </c>
      <c r="AD170" s="3">
        <v>95.0820437164773</v>
      </c>
      <c r="AE170" s="3">
        <v>98.5638560646306</v>
      </c>
      <c r="AF170" s="3">
        <v>101.063737458314</v>
      </c>
      <c r="AG170" s="3">
        <v>96.7746986075718</v>
      </c>
      <c r="AH170" s="3">
        <v>94.5574063150269</v>
      </c>
      <c r="AI170" s="3">
        <v>90.5475322721383</v>
      </c>
      <c r="AJ170" s="3">
        <v>86.2765372987922</v>
      </c>
      <c r="AK170" s="3">
        <v>87.3096817190187</v>
      </c>
      <c r="AL170" s="3">
        <v>89.2875627996622</v>
      </c>
      <c r="AM170" s="3">
        <v>96.4571371908096</v>
      </c>
      <c r="AN170" s="3">
        <v>102.154379459429</v>
      </c>
      <c r="AO170" s="3">
        <v>101.198984885988</v>
      </c>
      <c r="AP170" s="3">
        <v>98.4116572978192</v>
      </c>
      <c r="AQ170" s="3">
        <v>101.027316494216</v>
      </c>
      <c r="AR170" s="3">
        <v>96.7951027055457</v>
      </c>
      <c r="AS170" s="3">
        <v>94.2928999623203</v>
      </c>
      <c r="AT170" s="3">
        <v>93.2953351698197</v>
      </c>
      <c r="AU170" s="3">
        <v>90.1011495332566</v>
      </c>
      <c r="AV170" s="3">
        <v>89.3076663884695</v>
      </c>
      <c r="AW170" s="3">
        <v>94.2599574613361</v>
      </c>
      <c r="AX170" s="3">
        <v>92.4659284877936</v>
      </c>
      <c r="AY170" s="3">
        <v>89.4134504686278</v>
      </c>
      <c r="AZ170" s="3">
        <v>87.5499474135522</v>
      </c>
      <c r="BA170" s="3">
        <v>83.7442371145056</v>
      </c>
      <c r="BB170" s="3">
        <v>82.4474948541069</v>
      </c>
      <c r="BC170" s="3">
        <v>81.8107084994372</v>
      </c>
      <c r="BD170" s="3">
        <v>84.8351108999219</v>
      </c>
      <c r="BE170" s="3">
        <v>92.0967543098869</v>
      </c>
      <c r="BF170" s="3">
        <v>93.1574246482058</v>
      </c>
      <c r="BG170" s="3">
        <v>88.3752093775396</v>
      </c>
      <c r="BH170" s="3">
        <v>89.145377750435</v>
      </c>
      <c r="BI170" s="3">
        <v>92.7084869174551</v>
      </c>
      <c r="BJ170" s="3">
        <v>92.1145612199212</v>
      </c>
      <c r="BK170" s="3">
        <v>94.7488694805102</v>
      </c>
      <c r="BL170" s="3">
        <v>97.9532981916452</v>
      </c>
      <c r="BM170" s="3">
        <v>101.818944154852</v>
      </c>
      <c r="BN170" s="3">
        <v>105.628349612167</v>
      </c>
      <c r="BO170" s="3">
        <v>111.8834301236</v>
      </c>
      <c r="BP170" s="3">
        <v>113.696256254983</v>
      </c>
      <c r="BQ170" s="3">
        <v>115.284725329244</v>
      </c>
      <c r="BR170" s="3">
        <v>113.724609138051</v>
      </c>
      <c r="BS170" s="3">
        <v>113.973097817976</v>
      </c>
      <c r="BT170" s="3">
        <v>110.791085358346</v>
      </c>
      <c r="BU170" s="3">
        <v>114.858419049188</v>
      </c>
      <c r="BV170" s="3">
        <v>118.848477754153</v>
      </c>
      <c r="BW170" s="3">
        <v>119.840909814439</v>
      </c>
      <c r="BX170" s="3">
        <v>111.533156830332</v>
      </c>
      <c r="BY170" s="3">
        <v>115.658177258533</v>
      </c>
      <c r="BZ170" s="3">
        <v>116.730033827395</v>
      </c>
      <c r="CA170" s="3">
        <v>119.395045069738</v>
      </c>
      <c r="CB170" s="3">
        <v>123.99902219425</v>
      </c>
      <c r="CC170" s="3">
        <v>133.903896757745</v>
      </c>
      <c r="CD170" s="3">
        <v>127.919558248995</v>
      </c>
      <c r="CE170" s="3">
        <v>125.575342418547</v>
      </c>
      <c r="CF170" s="3">
        <v>119.058601296755</v>
      </c>
      <c r="CG170" s="3">
        <v>117.548578912182</v>
      </c>
      <c r="CH170" s="3">
        <v>115.299138167314</v>
      </c>
      <c r="CI170" s="3">
        <v>114.117898813533</v>
      </c>
      <c r="CJ170" s="3">
        <v>116.471668176644</v>
      </c>
      <c r="CK170" s="3">
        <v>119.272633403044</v>
      </c>
      <c r="CL170" s="3">
        <v>116.86074116666</v>
      </c>
      <c r="CM170" s="3">
        <v>114.961976414127</v>
      </c>
      <c r="CN170" s="3">
        <v>119.499238185655</v>
      </c>
      <c r="CO170" s="3">
        <v>119.943207789046</v>
      </c>
      <c r="CP170" s="3">
        <v>121.158685657178</v>
      </c>
      <c r="CQ170" s="3">
        <v>117.221936815525</v>
      </c>
      <c r="CR170" s="3">
        <v>118.738116900505</v>
      </c>
      <c r="CS170" s="3">
        <v>123.567625826913</v>
      </c>
      <c r="CT170" s="3">
        <v>126.816624967203</v>
      </c>
      <c r="CU170" s="3">
        <v>119.04741529352</v>
      </c>
      <c r="CV170" s="3">
        <v>111.434650995398</v>
      </c>
      <c r="CW170" s="3">
        <v>117.945302535944</v>
      </c>
      <c r="CX170" s="3">
        <v>122.61798740347</v>
      </c>
      <c r="CY170" s="3">
        <v>117.616517886496</v>
      </c>
      <c r="CZ170" s="3">
        <v>122.221759576445</v>
      </c>
      <c r="DA170" s="3">
        <v>122.416251307761</v>
      </c>
      <c r="DB170" s="3">
        <v>112.572360313345</v>
      </c>
      <c r="DC170" s="3">
        <v>106.252209193394</v>
      </c>
      <c r="DD170" s="3">
        <v>118.518062225054</v>
      </c>
      <c r="DE170" s="3">
        <v>126.926883819062</v>
      </c>
      <c r="DF170" s="3">
        <v>124.816669974027</v>
      </c>
      <c r="DG170" s="3">
        <v>119.411128934646</v>
      </c>
      <c r="DH170" s="3">
        <v>118.911610549888</v>
      </c>
      <c r="DI170" s="3">
        <v>130.323225436714</v>
      </c>
      <c r="DJ170" s="3">
        <v>133.57503380247</v>
      </c>
      <c r="DK170" s="3">
        <v>128.580680443161</v>
      </c>
      <c r="DL170" s="3">
        <v>127.491760594655</v>
      </c>
      <c r="DM170" s="3">
        <v>121.40788990693</v>
      </c>
      <c r="DN170" s="3">
        <v>119.451408737786</v>
      </c>
      <c r="DO170" s="3">
        <v>115.035899813594</v>
      </c>
      <c r="DP170" s="3">
        <v>115.831065343083</v>
      </c>
      <c r="DQ170" s="3">
        <v>116.633787414507</v>
      </c>
      <c r="DR170" s="3">
        <v>118.023701247679</v>
      </c>
      <c r="DS170" s="3">
        <v>116.261839646265</v>
      </c>
      <c r="DT170" s="3">
        <v>121.861387938636</v>
      </c>
      <c r="DU170" s="3">
        <v>125.939658272982</v>
      </c>
      <c r="DV170" s="3">
        <v>130.664093733021</v>
      </c>
      <c r="DW170" s="3">
        <v>135.338289949966</v>
      </c>
      <c r="DX170" s="3">
        <v>137.723850630751</v>
      </c>
      <c r="DY170" s="3">
        <v>139.227397618926</v>
      </c>
      <c r="DZ170" s="3">
        <v>142.142417657959</v>
      </c>
      <c r="EA170" s="3">
        <v>139.142893955367</v>
      </c>
      <c r="EB170" s="3">
        <v>134.019930282526</v>
      </c>
      <c r="EC170" s="3">
        <v>132.756784605634</v>
      </c>
      <c r="ED170" s="3">
        <v>127.667222764757</v>
      </c>
    </row>
    <row r="171">
      <c r="A171" s="3" t="s">
        <v>170</v>
      </c>
      <c r="B171" s="3">
        <v>20.3439504123954</v>
      </c>
      <c r="C171" s="3">
        <v>19.1741154556934</v>
      </c>
      <c r="D171" s="3">
        <v>18.2998326119553</v>
      </c>
      <c r="E171" s="3">
        <v>19.0473053006476</v>
      </c>
      <c r="F171" s="3">
        <v>19.3231412744627</v>
      </c>
      <c r="G171" s="3">
        <v>20.5345477270997</v>
      </c>
      <c r="H171" s="3">
        <v>21.4223042660774</v>
      </c>
      <c r="I171" s="3">
        <v>23.0763326556248</v>
      </c>
      <c r="J171" s="3">
        <v>22.7093153269231</v>
      </c>
      <c r="K171" s="3">
        <v>22.35449301114</v>
      </c>
      <c r="L171" s="3">
        <v>23.5695821920975</v>
      </c>
      <c r="M171" s="3">
        <v>24.4206298207502</v>
      </c>
      <c r="N171" s="3">
        <v>24.9195619014338</v>
      </c>
      <c r="O171" s="3">
        <v>25.1543515531844</v>
      </c>
      <c r="P171" s="3">
        <v>24.7394815932833</v>
      </c>
      <c r="Q171" s="3">
        <v>26.0659478214648</v>
      </c>
      <c r="R171" s="3">
        <v>25.9689667702803</v>
      </c>
      <c r="S171" s="3">
        <v>24.292075456878</v>
      </c>
      <c r="T171" s="3">
        <v>22.4291882166706</v>
      </c>
      <c r="U171" s="3">
        <v>20.2250608832692</v>
      </c>
      <c r="V171" s="3">
        <v>18.6130269361499</v>
      </c>
      <c r="W171" s="3">
        <v>18.835601500227</v>
      </c>
      <c r="X171" s="3">
        <v>15.5964355381403</v>
      </c>
      <c r="Y171" s="3">
        <v>10.4557766571542</v>
      </c>
      <c r="Z171" s="3">
        <v>9.01511161152607</v>
      </c>
      <c r="AA171" s="3">
        <v>10.3027278542878</v>
      </c>
      <c r="AB171" s="3">
        <v>11.6415265220681</v>
      </c>
      <c r="AC171" s="3">
        <v>11.4739137936682</v>
      </c>
      <c r="AD171" s="3">
        <v>11.1262461140373</v>
      </c>
      <c r="AE171" s="3">
        <v>11.5491068790844</v>
      </c>
      <c r="AF171" s="3">
        <v>12.9087253599979</v>
      </c>
      <c r="AG171" s="3">
        <v>13.6516398641292</v>
      </c>
      <c r="AH171" s="3">
        <v>14.2369115996958</v>
      </c>
      <c r="AI171" s="3">
        <v>13.7278703197539</v>
      </c>
      <c r="AJ171" s="3">
        <v>13.6920463613037</v>
      </c>
      <c r="AK171" s="3">
        <v>13.7064044857058</v>
      </c>
      <c r="AL171" s="3">
        <v>14.3477489462181</v>
      </c>
      <c r="AM171" s="3">
        <v>14.4189746193147</v>
      </c>
      <c r="AN171" s="3">
        <v>13.9474402431147</v>
      </c>
      <c r="AO171" s="3">
        <v>13.8479863673905</v>
      </c>
      <c r="AP171" s="3">
        <v>12.9698233887298</v>
      </c>
      <c r="AQ171" s="3">
        <v>12.4029613894192</v>
      </c>
      <c r="AR171" s="3">
        <v>12.9963671171888</v>
      </c>
      <c r="AS171" s="3">
        <v>12.7475212305142</v>
      </c>
      <c r="AT171" s="3">
        <v>12.7924555986632</v>
      </c>
      <c r="AU171" s="3">
        <v>12.297299954258</v>
      </c>
      <c r="AV171" s="3">
        <v>11.5764417653762</v>
      </c>
      <c r="AW171" s="3">
        <v>11.8086308187983</v>
      </c>
      <c r="AX171" s="3">
        <v>12.6454902657602</v>
      </c>
      <c r="AY171" s="3">
        <v>11.4638704089798</v>
      </c>
      <c r="AZ171" s="3">
        <v>10.6426029245407</v>
      </c>
      <c r="BA171" s="3">
        <v>10.5367342093827</v>
      </c>
      <c r="BB171" s="3">
        <v>10.9873605944801</v>
      </c>
      <c r="BC171" s="3">
        <v>11.606064683973</v>
      </c>
      <c r="BD171" s="3">
        <v>12.0923191986332</v>
      </c>
      <c r="BE171" s="3">
        <v>12.2579043782548</v>
      </c>
      <c r="BF171" s="3">
        <v>12.2801451594769</v>
      </c>
      <c r="BG171" s="3">
        <v>12.0692361269039</v>
      </c>
      <c r="BH171" s="3">
        <v>11.8845485831277</v>
      </c>
      <c r="BI171" s="3">
        <v>11.0633539249173</v>
      </c>
      <c r="BJ171" s="3">
        <v>11.9613372087167</v>
      </c>
      <c r="BK171" s="3">
        <v>13.1269535630779</v>
      </c>
      <c r="BL171" s="3">
        <v>13.9917144929915</v>
      </c>
      <c r="BM171" s="3">
        <v>13.9826241880859</v>
      </c>
      <c r="BN171" s="3">
        <v>14.1112894704274</v>
      </c>
      <c r="BO171" s="3">
        <v>14.7116158347014</v>
      </c>
      <c r="BP171" s="3">
        <v>14.8459593413022</v>
      </c>
      <c r="BQ171" s="3">
        <v>14.5102474942497</v>
      </c>
      <c r="BR171" s="3">
        <v>14.7609748757241</v>
      </c>
      <c r="BS171" s="3">
        <v>14.5469007545904</v>
      </c>
      <c r="BT171" s="3">
        <v>14.6482094321616</v>
      </c>
      <c r="BU171" s="3">
        <v>14.8208705253575</v>
      </c>
      <c r="BV171" s="3">
        <v>15.5192577491657</v>
      </c>
      <c r="BW171" s="3">
        <v>15.7066711979021</v>
      </c>
      <c r="BX171" s="3">
        <v>10.9862669002966</v>
      </c>
      <c r="BY171" s="3">
        <v>10.7062683202114</v>
      </c>
      <c r="BZ171" s="3">
        <v>11.417014544255</v>
      </c>
      <c r="CA171" s="3">
        <v>11.8577702304408</v>
      </c>
      <c r="CB171" s="3">
        <v>10.9386314815586</v>
      </c>
      <c r="CC171" s="3">
        <v>10.8677788141594</v>
      </c>
      <c r="CD171" s="3">
        <v>9.94126096006204</v>
      </c>
      <c r="CE171" s="3">
        <v>9.58787477238522</v>
      </c>
      <c r="CF171" s="3">
        <v>10.4025999560339</v>
      </c>
      <c r="CG171" s="3">
        <v>11.1475682212667</v>
      </c>
      <c r="CH171" s="3">
        <v>11.6295628072659</v>
      </c>
      <c r="CI171" s="3">
        <v>11.724521349315</v>
      </c>
      <c r="CJ171" s="3">
        <v>12.7040988351616</v>
      </c>
      <c r="CK171" s="3">
        <v>13.3374452194546</v>
      </c>
      <c r="CL171" s="3">
        <v>14.6606916302151</v>
      </c>
      <c r="CM171" s="3">
        <v>14.9542924605089</v>
      </c>
      <c r="CN171" s="3">
        <v>14.4947471301475</v>
      </c>
      <c r="CO171" s="3">
        <v>13.7426412403454</v>
      </c>
      <c r="CP171" s="3">
        <v>13.352693312533</v>
      </c>
      <c r="CQ171" s="3">
        <v>14.4601532323735</v>
      </c>
      <c r="CR171" s="3">
        <v>13.7930689623024</v>
      </c>
      <c r="CS171" s="3">
        <v>13.1488962924518</v>
      </c>
      <c r="CT171" s="3">
        <v>14.4309235604328</v>
      </c>
      <c r="CU171" s="3">
        <v>14.4916601409748</v>
      </c>
      <c r="CV171" s="3">
        <v>15.3852257896894</v>
      </c>
      <c r="CW171" s="3">
        <v>16.2022940594913</v>
      </c>
      <c r="CX171" s="3">
        <v>16.3560966817353</v>
      </c>
      <c r="CY171" s="3">
        <v>15.4953359081187</v>
      </c>
      <c r="CZ171" s="3">
        <v>14.7369296129542</v>
      </c>
      <c r="DA171" s="3">
        <v>16.0370139349001</v>
      </c>
      <c r="DB171" s="3">
        <v>15.3846798545165</v>
      </c>
      <c r="DC171" s="3">
        <v>15.2454744453572</v>
      </c>
      <c r="DD171" s="3">
        <v>16.2753087137876</v>
      </c>
      <c r="DE171" s="3">
        <v>16.009533475247</v>
      </c>
      <c r="DF171" s="3">
        <v>16.445276653656</v>
      </c>
      <c r="DG171" s="3">
        <v>16.1405558113693</v>
      </c>
      <c r="DH171" s="3">
        <v>15.2598330442889</v>
      </c>
      <c r="DI171" s="3">
        <v>15.820084128212</v>
      </c>
      <c r="DJ171" s="3">
        <v>15.1649979891687</v>
      </c>
      <c r="DK171" s="3">
        <v>15.383829845644</v>
      </c>
      <c r="DL171" s="3">
        <v>15.9556536331804</v>
      </c>
      <c r="DM171" s="3">
        <v>16.1740019246054</v>
      </c>
      <c r="DN171" s="3">
        <v>15.6527883707763</v>
      </c>
      <c r="DO171" s="3">
        <v>15.5124506633361</v>
      </c>
      <c r="DP171" s="3">
        <v>15.9235623198838</v>
      </c>
      <c r="DQ171" s="3">
        <v>16.6455884242662</v>
      </c>
      <c r="DR171" s="3">
        <v>16.6390624403184</v>
      </c>
      <c r="DS171" s="3">
        <v>16.2658972455816</v>
      </c>
      <c r="DT171" s="3">
        <v>17.1406971810729</v>
      </c>
      <c r="DU171" s="3">
        <v>17.7115320611302</v>
      </c>
      <c r="DV171" s="3">
        <v>18.6293365067681</v>
      </c>
      <c r="DW171" s="3">
        <v>19.2739794405921</v>
      </c>
      <c r="DX171" s="3">
        <v>20.1451133600212</v>
      </c>
      <c r="DY171" s="3">
        <v>20.7971818660905</v>
      </c>
      <c r="DZ171" s="3">
        <v>21.2900145423202</v>
      </c>
      <c r="EA171" s="3">
        <v>23.9631777600905</v>
      </c>
      <c r="EB171" s="3">
        <v>27.0037500858307</v>
      </c>
      <c r="EC171" s="3">
        <v>27.0923810232253</v>
      </c>
      <c r="ED171" s="3">
        <v>28.9663888613383</v>
      </c>
    </row>
    <row r="172">
      <c r="A172" s="3" t="s">
        <v>171</v>
      </c>
      <c r="B172" s="3">
        <v>45.2921427772159</v>
      </c>
      <c r="C172" s="3">
        <v>47.2163162231445</v>
      </c>
      <c r="D172" s="3">
        <v>47.6469046274821</v>
      </c>
      <c r="E172" s="3">
        <v>44.3685715084984</v>
      </c>
      <c r="F172" s="3">
        <v>44.5785713195801</v>
      </c>
      <c r="G172" s="3">
        <v>47.2185711633591</v>
      </c>
      <c r="H172" s="3">
        <v>51.6252269744873</v>
      </c>
      <c r="I172" s="3">
        <v>50.7050000145322</v>
      </c>
      <c r="J172" s="3">
        <v>51.3047618865967</v>
      </c>
      <c r="K172" s="3">
        <v>48.7376088681428</v>
      </c>
      <c r="L172" s="3">
        <v>55.8286842546965</v>
      </c>
      <c r="M172" s="3">
        <v>61.8129543824629</v>
      </c>
      <c r="N172" s="3">
        <v>64.1417497634888</v>
      </c>
      <c r="O172" s="3">
        <v>66.1386848248934</v>
      </c>
      <c r="P172" s="3">
        <v>65.2788644270463</v>
      </c>
      <c r="Q172" s="3">
        <v>71.5545240129743</v>
      </c>
      <c r="R172" s="3">
        <v>71.576250076294</v>
      </c>
      <c r="S172" s="3">
        <v>70.8645454753529</v>
      </c>
      <c r="T172" s="3">
        <v>66.2047726024281</v>
      </c>
      <c r="U172" s="3">
        <v>61.8690476190476</v>
      </c>
      <c r="V172" s="3">
        <v>59.8509523300898</v>
      </c>
      <c r="W172" s="3">
        <v>58.1906816309149</v>
      </c>
      <c r="X172" s="3">
        <v>56.7117502212524</v>
      </c>
      <c r="Y172" s="3">
        <v>56.2731818285855</v>
      </c>
      <c r="Z172" s="3">
        <v>46.6044736159475</v>
      </c>
      <c r="AA172" s="3">
        <v>44.6207501411438</v>
      </c>
      <c r="AB172" s="3">
        <v>49.9788638028232</v>
      </c>
      <c r="AC172" s="3">
        <v>52.8140478588286</v>
      </c>
      <c r="AD172" s="3">
        <v>51.8280953906831</v>
      </c>
      <c r="AE172" s="3">
        <v>49.5304545489224</v>
      </c>
      <c r="AF172" s="3">
        <v>54.7059999465942</v>
      </c>
      <c r="AG172" s="3">
        <v>58.6917393725851</v>
      </c>
      <c r="AH172" s="3">
        <v>56.184285572597</v>
      </c>
      <c r="AI172" s="3">
        <v>51.5266667320615</v>
      </c>
      <c r="AJ172" s="3">
        <v>54.0528571719215</v>
      </c>
      <c r="AK172" s="3">
        <v>62.5340477171398</v>
      </c>
      <c r="AL172" s="3">
        <v>66.6134996414184</v>
      </c>
      <c r="AM172" s="3">
        <v>66.6386849252801</v>
      </c>
      <c r="AN172" s="3">
        <v>62.2345654031505</v>
      </c>
      <c r="AO172" s="3">
        <v>57.5289473282664</v>
      </c>
      <c r="AP172" s="3">
        <v>61.4631818424572</v>
      </c>
      <c r="AQ172" s="3">
        <v>61.9102271686901</v>
      </c>
      <c r="AR172" s="3">
        <v>64.9072493553162</v>
      </c>
      <c r="AS172" s="3">
        <v>64.7489130600639</v>
      </c>
      <c r="AT172" s="3">
        <v>70.3999992370605</v>
      </c>
      <c r="AU172" s="3">
        <v>75.4749996878884</v>
      </c>
      <c r="AV172" s="3">
        <v>71.216905503046</v>
      </c>
      <c r="AW172" s="3">
        <v>67.1967504501342</v>
      </c>
      <c r="AX172" s="3">
        <v>70.4283336457752</v>
      </c>
      <c r="AY172" s="3">
        <v>64.3915785739296</v>
      </c>
      <c r="AZ172" s="3">
        <v>61.3095238095238</v>
      </c>
      <c r="BA172" s="3">
        <v>61.5683336712065</v>
      </c>
      <c r="BB172" s="3">
        <v>65.3336361971768</v>
      </c>
      <c r="BC172" s="3">
        <v>73.4261910574777</v>
      </c>
      <c r="BD172" s="3">
        <v>76.0990473429362</v>
      </c>
      <c r="BE172" s="3">
        <v>74.8097831062649</v>
      </c>
      <c r="BF172" s="3">
        <v>78.3549999437834</v>
      </c>
      <c r="BG172" s="3">
        <v>70.1058697907821</v>
      </c>
      <c r="BH172" s="3">
        <v>65.5221429552351</v>
      </c>
      <c r="BI172" s="3">
        <v>61.892894744873</v>
      </c>
      <c r="BJ172" s="3">
        <v>62.3471429007394</v>
      </c>
      <c r="BK172" s="3">
        <v>60.9721051266319</v>
      </c>
      <c r="BL172" s="3">
        <v>61.3838096800305</v>
      </c>
      <c r="BM172" s="3">
        <v>74.5535705203102</v>
      </c>
      <c r="BN172" s="3">
        <v>77.3390905206854</v>
      </c>
      <c r="BO172" s="3">
        <v>82.7677497863769</v>
      </c>
      <c r="BP172" s="3">
        <v>87.7411365509033</v>
      </c>
      <c r="BQ172" s="3">
        <v>83.7259091463956</v>
      </c>
      <c r="BR172" s="3">
        <v>85.9759996414184</v>
      </c>
      <c r="BS172" s="3">
        <v>91.0008695851202</v>
      </c>
      <c r="BT172" s="3">
        <v>96.6990001678467</v>
      </c>
      <c r="BU172" s="3">
        <v>94.9009522937593</v>
      </c>
      <c r="BV172" s="3">
        <v>92.9950002034505</v>
      </c>
      <c r="BW172" s="3">
        <v>96.719736601177</v>
      </c>
      <c r="BX172" s="3">
        <v>66.3790910894221</v>
      </c>
      <c r="BY172" s="3">
        <v>63.3333334241594</v>
      </c>
      <c r="BZ172" s="3">
        <v>78.0797504425049</v>
      </c>
      <c r="CA172" s="3">
        <v>92.5900003259832</v>
      </c>
      <c r="CB172" s="3">
        <v>93.3395446430553</v>
      </c>
      <c r="CC172" s="3">
        <v>104.366190410796</v>
      </c>
      <c r="CD172" s="3">
        <v>102.464048113142</v>
      </c>
      <c r="CE172" s="3">
        <v>92.1947725469416</v>
      </c>
      <c r="CF172" s="3">
        <v>94.1742500305176</v>
      </c>
      <c r="CG172" s="3">
        <v>95.0995455655185</v>
      </c>
      <c r="CH172" s="3">
        <v>110.136052583393</v>
      </c>
      <c r="CI172" s="3">
        <v>122.658684379176</v>
      </c>
      <c r="CJ172" s="3">
        <v>129.819783583931</v>
      </c>
      <c r="CK172" s="3">
        <v>129.786427634103</v>
      </c>
      <c r="CL172" s="3">
        <v>123.201000785828</v>
      </c>
      <c r="CM172" s="3">
        <v>118.374090368097</v>
      </c>
      <c r="CN172" s="3">
        <v>133.355714343843</v>
      </c>
      <c r="CO172" s="3">
        <v>129.838408903642</v>
      </c>
      <c r="CP172" s="3">
        <v>135.823809305827</v>
      </c>
      <c r="CQ172" s="3">
        <v>134.238809313093</v>
      </c>
      <c r="CR172" s="3">
        <v>147.920713515509</v>
      </c>
      <c r="CS172" s="3">
        <v>138.350907759233</v>
      </c>
      <c r="CT172" s="3">
        <v>114.757000160217</v>
      </c>
      <c r="CU172" s="3">
        <v>107.756579549689</v>
      </c>
      <c r="CV172" s="3">
        <v>101.654782170835</v>
      </c>
      <c r="CW172" s="3">
        <v>94.1782503128052</v>
      </c>
      <c r="CX172" s="3">
        <v>93.454047975086</v>
      </c>
      <c r="CY172" s="3">
        <v>94.0876194181896</v>
      </c>
      <c r="CZ172" s="3">
        <v>93.4420003890991</v>
      </c>
      <c r="DA172" s="3">
        <v>96.9445641559103</v>
      </c>
      <c r="DB172" s="3">
        <v>83.4228570120675</v>
      </c>
      <c r="DC172" s="3">
        <v>62.2149997892834</v>
      </c>
      <c r="DD172" s="3">
        <v>67.0580955687023</v>
      </c>
      <c r="DE172" s="3">
        <v>63.2599996839251</v>
      </c>
      <c r="DF172" s="3">
        <v>65.8505001068115</v>
      </c>
      <c r="DG172" s="3">
        <v>73.3715788188734</v>
      </c>
      <c r="DH172" s="3">
        <v>62.2749998673149</v>
      </c>
      <c r="DI172" s="3">
        <v>67.7294736159475</v>
      </c>
      <c r="DJ172" s="3">
        <v>71.5313632271506</v>
      </c>
      <c r="DK172" s="3">
        <v>79.788809640067</v>
      </c>
      <c r="DL172" s="3">
        <v>83.2944997787476</v>
      </c>
      <c r="DM172" s="3">
        <v>82.4428263125212</v>
      </c>
      <c r="DN172" s="3">
        <v>79.964750289917</v>
      </c>
      <c r="DO172" s="3">
        <v>65.4981816031716</v>
      </c>
      <c r="DP172" s="3">
        <v>64.4083338237944</v>
      </c>
      <c r="DQ172" s="3">
        <v>72.1192499160766</v>
      </c>
      <c r="DR172" s="3">
        <v>71.0750000363304</v>
      </c>
      <c r="DS172" s="3">
        <v>73.2680002212524</v>
      </c>
      <c r="DT172" s="3">
        <v>82.4595008850098</v>
      </c>
      <c r="DU172" s="3">
        <v>74.3884091810747</v>
      </c>
      <c r="DV172" s="3">
        <v>70.8352272727273</v>
      </c>
      <c r="DW172" s="3">
        <v>70.9923683969598</v>
      </c>
      <c r="DX172" s="3">
        <v>78.8797728798606</v>
      </c>
      <c r="DY172" s="3">
        <v>79.9090907356956</v>
      </c>
      <c r="DZ172" s="3">
        <v>78.3634998321533</v>
      </c>
      <c r="EA172" s="3">
        <v>73.391521288001</v>
      </c>
      <c r="EB172" s="3">
        <v>78.1005004882813</v>
      </c>
      <c r="EC172" s="3">
        <v>84.8802379426502</v>
      </c>
      <c r="ED172" s="3">
        <v>80.8102775149875</v>
      </c>
    </row>
    <row r="173">
      <c r="A173" s="3" t="s">
        <v>172</v>
      </c>
      <c r="B173" s="3">
        <v>27.9460281389485</v>
      </c>
      <c r="C173" s="3">
        <v>26.7914145977328</v>
      </c>
      <c r="D173" s="3">
        <v>27.3085658872973</v>
      </c>
      <c r="E173" s="3">
        <v>28.2325498178362</v>
      </c>
      <c r="F173" s="3">
        <v>29.0030931568405</v>
      </c>
      <c r="G173" s="3">
        <v>29.4724458546965</v>
      </c>
      <c r="H173" s="3">
        <v>29.8288222041901</v>
      </c>
      <c r="I173" s="3">
        <v>29.0428840085993</v>
      </c>
      <c r="J173" s="3">
        <v>30.175778198489</v>
      </c>
      <c r="K173" s="3">
        <v>30.6428109093265</v>
      </c>
      <c r="L173" s="3">
        <v>31.191091600709</v>
      </c>
      <c r="M173" s="3">
        <v>30.9427467156268</v>
      </c>
      <c r="N173" s="3">
        <v>31.0632207343754</v>
      </c>
      <c r="O173" s="3">
        <v>30.5267383006174</v>
      </c>
      <c r="P173" s="3">
        <v>29.9799322865874</v>
      </c>
      <c r="Q173" s="3">
        <v>29.9278436407752</v>
      </c>
      <c r="R173" s="3">
        <v>30.1282245546147</v>
      </c>
      <c r="S173" s="3">
        <v>29.6934734145781</v>
      </c>
      <c r="T173" s="3">
        <v>30.0030203202777</v>
      </c>
      <c r="U173" s="3">
        <v>30.0243394558389</v>
      </c>
      <c r="V173" s="3">
        <v>28.9442813288158</v>
      </c>
      <c r="W173" s="3">
        <v>31.2403811693358</v>
      </c>
      <c r="X173" s="3">
        <v>31.5589659332042</v>
      </c>
      <c r="Y173" s="3">
        <v>32.3840584113515</v>
      </c>
      <c r="Z173" s="3">
        <v>31.5571534343181</v>
      </c>
      <c r="AA173" s="3">
        <v>32.4348226371271</v>
      </c>
      <c r="AB173" s="3">
        <v>34.0423795753212</v>
      </c>
      <c r="AC173" s="3">
        <v>34.6372381494317</v>
      </c>
      <c r="AD173" s="3">
        <v>34.0155542037005</v>
      </c>
      <c r="AE173" s="3">
        <v>34.2103238811267</v>
      </c>
      <c r="AF173" s="3">
        <v>34.5219867354675</v>
      </c>
      <c r="AG173" s="3">
        <v>33.3731259450628</v>
      </c>
      <c r="AH173" s="3">
        <v>32.7735328343277</v>
      </c>
      <c r="AI173" s="3">
        <v>32.3413759260296</v>
      </c>
      <c r="AJ173" s="3">
        <v>31.9991384181629</v>
      </c>
      <c r="AK173" s="3">
        <v>32.0799075064618</v>
      </c>
      <c r="AL173" s="3">
        <v>32.1554372620307</v>
      </c>
      <c r="AM173" s="3">
        <v>32.0946942716104</v>
      </c>
      <c r="AN173" s="3">
        <v>32.9628582460281</v>
      </c>
      <c r="AO173" s="3">
        <v>33.6045827370635</v>
      </c>
      <c r="AP173" s="3">
        <v>34.4840250842729</v>
      </c>
      <c r="AQ173" s="3">
        <v>35.6985526368886</v>
      </c>
      <c r="AR173" s="3">
        <v>35.4558645199949</v>
      </c>
      <c r="AS173" s="3">
        <v>36.0529344432514</v>
      </c>
      <c r="AT173" s="3">
        <v>36.3816734363764</v>
      </c>
      <c r="AU173" s="3">
        <v>36.5715779323404</v>
      </c>
      <c r="AV173" s="3">
        <v>36.6614262690778</v>
      </c>
      <c r="AW173" s="3">
        <v>36.8167010648467</v>
      </c>
      <c r="AX173" s="3">
        <v>37.5132384035801</v>
      </c>
      <c r="AY173" s="3">
        <v>35.674807433091</v>
      </c>
      <c r="AZ173" s="3">
        <v>35.1329828671963</v>
      </c>
      <c r="BA173" s="3">
        <v>35.4688352640724</v>
      </c>
      <c r="BB173" s="3">
        <v>34.2026564252395</v>
      </c>
      <c r="BC173" s="3">
        <v>35.4247098074403</v>
      </c>
      <c r="BD173" s="3">
        <v>36.8249952269108</v>
      </c>
      <c r="BE173" s="3">
        <v>37.593749205853</v>
      </c>
      <c r="BF173" s="3">
        <v>37.6968587752864</v>
      </c>
      <c r="BG173" s="3">
        <v>37.9171008640618</v>
      </c>
      <c r="BH173" s="3">
        <v>40.6139117464007</v>
      </c>
      <c r="BI173" s="3">
        <v>40.2374575731843</v>
      </c>
      <c r="BJ173" s="3">
        <v>39.2838593487804</v>
      </c>
      <c r="BK173" s="3">
        <v>39.1738095917916</v>
      </c>
      <c r="BL173" s="3">
        <v>38.2067928872874</v>
      </c>
      <c r="BM173" s="3">
        <v>39.520334744027</v>
      </c>
      <c r="BN173" s="3">
        <v>40.816123734035</v>
      </c>
      <c r="BO173" s="3">
        <v>43.0225229338106</v>
      </c>
      <c r="BP173" s="3">
        <v>44.2853882860742</v>
      </c>
      <c r="BQ173" s="3">
        <v>45.3153332410374</v>
      </c>
      <c r="BR173" s="3">
        <v>46.253579668373</v>
      </c>
      <c r="BS173" s="3">
        <v>45.8467016938607</v>
      </c>
      <c r="BT173" s="3">
        <v>45.027777399111</v>
      </c>
      <c r="BU173" s="3">
        <v>46.6086161181082</v>
      </c>
      <c r="BV173" s="3">
        <v>48.292711476659</v>
      </c>
      <c r="BW173" s="3">
        <v>50.2916760029035</v>
      </c>
      <c r="BX173" s="3">
        <v>41.0385404484494</v>
      </c>
      <c r="BY173" s="3">
        <v>40.0995200194069</v>
      </c>
      <c r="BZ173" s="3">
        <v>39.1913089674711</v>
      </c>
      <c r="CA173" s="3">
        <v>40.493303157813</v>
      </c>
      <c r="CB173" s="3">
        <v>40.5309890986863</v>
      </c>
      <c r="CC173" s="3">
        <v>41.758004520468</v>
      </c>
      <c r="CD173" s="3">
        <v>43.7552449353006</v>
      </c>
      <c r="CE173" s="3">
        <v>43.7129099059463</v>
      </c>
      <c r="CF173" s="3">
        <v>45.84388365628</v>
      </c>
      <c r="CG173" s="3">
        <v>47.1891336163912</v>
      </c>
      <c r="CH173" s="3">
        <v>44.0742102102333</v>
      </c>
      <c r="CI173" s="3">
        <v>44.1923847501109</v>
      </c>
      <c r="CJ173" s="3">
        <v>45.5861831961881</v>
      </c>
      <c r="CK173" s="3">
        <v>47.8516257679432</v>
      </c>
      <c r="CL173" s="3">
        <v>48.762103691438</v>
      </c>
      <c r="CM173" s="3">
        <v>49.3832629889383</v>
      </c>
      <c r="CN173" s="3">
        <v>50.1146928937015</v>
      </c>
      <c r="CO173" s="3">
        <v>50.9201123620413</v>
      </c>
      <c r="CP173" s="3">
        <v>49.7082904470188</v>
      </c>
      <c r="CQ173" s="3">
        <v>49.217600000118</v>
      </c>
      <c r="CR173" s="3">
        <v>50.6587526989149</v>
      </c>
      <c r="CS173" s="3">
        <v>51.8642370565154</v>
      </c>
      <c r="CT173" s="3">
        <v>55.1315283778079</v>
      </c>
      <c r="CU173" s="3">
        <v>56.0356505238602</v>
      </c>
      <c r="CV173" s="3">
        <v>55.6931125611272</v>
      </c>
      <c r="CW173" s="3">
        <v>59.3788460712106</v>
      </c>
      <c r="CX173" s="3">
        <v>58.8272565085905</v>
      </c>
      <c r="CY173" s="3">
        <v>57.1225170825354</v>
      </c>
      <c r="CZ173" s="3">
        <v>58.144277187145</v>
      </c>
      <c r="DA173" s="3">
        <v>59.2228384222437</v>
      </c>
      <c r="DB173" s="3">
        <v>55.7747643490588</v>
      </c>
      <c r="DC173" s="3">
        <v>52.9005460561815</v>
      </c>
      <c r="DD173" s="3">
        <v>56.883226593463</v>
      </c>
      <c r="DE173" s="3">
        <v>59.8065480590202</v>
      </c>
      <c r="DF173" s="3">
        <v>57.7780847897065</v>
      </c>
      <c r="DG173" s="3">
        <v>56.4037542198413</v>
      </c>
      <c r="DH173" s="3">
        <v>56.9630944360121</v>
      </c>
      <c r="DI173" s="3">
        <v>59.957738107987</v>
      </c>
      <c r="DJ173" s="3">
        <v>59.4678688128426</v>
      </c>
      <c r="DK173" s="3">
        <v>57.8498755901902</v>
      </c>
      <c r="DL173" s="3">
        <v>58.4192129377479</v>
      </c>
      <c r="DM173" s="3">
        <v>58.0843914442355</v>
      </c>
      <c r="DN173" s="3">
        <v>55.6141019973228</v>
      </c>
      <c r="DO173" s="3">
        <v>52.436188326714</v>
      </c>
      <c r="DP173" s="3">
        <v>55.3163209539927</v>
      </c>
      <c r="DQ173" s="3">
        <v>56.9746527584996</v>
      </c>
      <c r="DR173" s="3">
        <v>58.0210386161632</v>
      </c>
      <c r="DS173" s="3">
        <v>58.3722190450472</v>
      </c>
      <c r="DT173" s="3">
        <v>58.6803634997886</v>
      </c>
      <c r="DU173" s="3">
        <v>58.6248208767951</v>
      </c>
      <c r="DV173" s="3">
        <v>61.211517895853</v>
      </c>
      <c r="DW173" s="3">
        <v>62.1870038355551</v>
      </c>
      <c r="DX173" s="3">
        <v>63.6733656275443</v>
      </c>
      <c r="DY173" s="3">
        <v>68.3649202487259</v>
      </c>
      <c r="DZ173" s="3">
        <v>70.8826312397831</v>
      </c>
      <c r="EA173" s="3">
        <v>68.4795206280693</v>
      </c>
      <c r="EB173" s="3">
        <v>63.2634604164743</v>
      </c>
      <c r="EC173" s="3">
        <v>62.8076190948486</v>
      </c>
      <c r="ED173" s="3">
        <v>61.9697223239475</v>
      </c>
    </row>
    <row r="174">
      <c r="A174" s="3" t="s">
        <v>173</v>
      </c>
      <c r="B174" s="3">
        <v>15.3546536557624</v>
      </c>
      <c r="C174" s="3">
        <v>15.4034294091968</v>
      </c>
      <c r="D174" s="3">
        <v>17.8017310105597</v>
      </c>
      <c r="E174" s="3">
        <v>18.2581119234277</v>
      </c>
      <c r="F174" s="3">
        <v>19.0716069911757</v>
      </c>
      <c r="G174" s="3">
        <v>19.8350492293999</v>
      </c>
      <c r="H174" s="3">
        <v>20.340296096453</v>
      </c>
      <c r="I174" s="3">
        <v>20.5454406380414</v>
      </c>
      <c r="J174" s="3">
        <v>21.3879921566102</v>
      </c>
      <c r="K174" s="3">
        <v>21.9413397746627</v>
      </c>
      <c r="L174" s="3">
        <v>23.9715405462697</v>
      </c>
      <c r="M174" s="3">
        <v>25.6916004226077</v>
      </c>
      <c r="N174" s="3">
        <v>27.446594058893</v>
      </c>
      <c r="O174" s="3">
        <v>29.7322635340097</v>
      </c>
      <c r="P174" s="3">
        <v>31.078688088083</v>
      </c>
      <c r="Q174" s="3">
        <v>30.4566648881615</v>
      </c>
      <c r="R174" s="3">
        <v>29.8815883266074</v>
      </c>
      <c r="S174" s="3">
        <v>30.0649846843134</v>
      </c>
      <c r="T174" s="3">
        <v>31.6966083924351</v>
      </c>
      <c r="U174" s="3">
        <v>30.7408843576682</v>
      </c>
      <c r="V174" s="3">
        <v>29.8981463583987</v>
      </c>
      <c r="W174" s="3">
        <v>31.2312659483843</v>
      </c>
      <c r="X174" s="3">
        <v>31.0325476465987</v>
      </c>
      <c r="Y174" s="3">
        <v>34.4303836942656</v>
      </c>
      <c r="Z174" s="3">
        <v>32.7205038183722</v>
      </c>
      <c r="AA174" s="3">
        <v>32.1382969466369</v>
      </c>
      <c r="AB174" s="3">
        <v>31.8742672318743</v>
      </c>
      <c r="AC174" s="3">
        <v>31.0430148753006</v>
      </c>
      <c r="AD174" s="3">
        <v>29.3433092558438</v>
      </c>
      <c r="AE174" s="3">
        <v>30.0566826120559</v>
      </c>
      <c r="AF174" s="3">
        <v>30.685769827279</v>
      </c>
      <c r="AG174" s="3">
        <v>27.4063862977542</v>
      </c>
      <c r="AH174" s="3">
        <v>26.0523720562467</v>
      </c>
      <c r="AI174" s="3">
        <v>25.5822122859656</v>
      </c>
      <c r="AJ174" s="3">
        <v>27.6754587898617</v>
      </c>
      <c r="AK174" s="3">
        <v>29.1552988052342</v>
      </c>
      <c r="AL174" s="3">
        <v>28.461358107606</v>
      </c>
      <c r="AM174" s="3">
        <v>28.2809839321058</v>
      </c>
      <c r="AN174" s="3">
        <v>24.9071827900877</v>
      </c>
      <c r="AO174" s="3">
        <v>25.294088674067</v>
      </c>
      <c r="AP174" s="3">
        <v>24.9056505696795</v>
      </c>
      <c r="AQ174" s="3">
        <v>22.398210832439</v>
      </c>
      <c r="AR174" s="3">
        <v>19.8053013547321</v>
      </c>
      <c r="AS174" s="3">
        <v>19.7752957015998</v>
      </c>
      <c r="AT174" s="3">
        <v>18.1291461530052</v>
      </c>
      <c r="AU174" s="3">
        <v>17.7705925439381</v>
      </c>
      <c r="AV174" s="3">
        <v>19.2971818407603</v>
      </c>
      <c r="AW174" s="3">
        <v>23.1607883097836</v>
      </c>
      <c r="AX174" s="3">
        <v>24.9032867000442</v>
      </c>
      <c r="AY174" s="3">
        <v>24.3134576415431</v>
      </c>
      <c r="AZ174" s="3">
        <v>21.2319673149039</v>
      </c>
      <c r="BA174" s="3">
        <v>20.9869096481241</v>
      </c>
      <c r="BB174" s="3">
        <v>21.3308179662041</v>
      </c>
      <c r="BC174" s="3">
        <v>23.1052709548445</v>
      </c>
      <c r="BD174" s="3">
        <v>24.7396058740562</v>
      </c>
      <c r="BE174" s="3">
        <v>26.6790281071506</v>
      </c>
      <c r="BF174" s="3">
        <v>26.2993120330621</v>
      </c>
      <c r="BG174" s="3">
        <v>24.6064720168755</v>
      </c>
      <c r="BH174" s="3">
        <v>26.5620681341362</v>
      </c>
      <c r="BI174" s="3">
        <v>25.0716208934272</v>
      </c>
      <c r="BJ174" s="3">
        <v>24.8765514003937</v>
      </c>
      <c r="BK174" s="3">
        <v>25.2026054152745</v>
      </c>
      <c r="BL174" s="3">
        <v>22.3066439005637</v>
      </c>
      <c r="BM174" s="3">
        <v>21.9926279144173</v>
      </c>
      <c r="BN174" s="3">
        <v>21.8217708613033</v>
      </c>
      <c r="BO174" s="3">
        <v>20.657253351118</v>
      </c>
      <c r="BP174" s="3">
        <v>19.1042974575255</v>
      </c>
      <c r="BQ174" s="3">
        <v>20.4215360169012</v>
      </c>
      <c r="BR174" s="3">
        <v>22.7034996256064</v>
      </c>
      <c r="BS174" s="3">
        <v>22.005501734686</v>
      </c>
      <c r="BT174" s="3">
        <v>23.9833846912087</v>
      </c>
      <c r="BU174" s="3">
        <v>25.3609024602832</v>
      </c>
      <c r="BV174" s="3">
        <v>25.414567493638</v>
      </c>
      <c r="BW174" s="3">
        <v>25.8510030799805</v>
      </c>
      <c r="BX174" s="3">
        <v>27.9046867131777</v>
      </c>
      <c r="BY174" s="3">
        <v>28.8124998620354</v>
      </c>
      <c r="BZ174" s="3">
        <v>29.5593433358627</v>
      </c>
      <c r="CA174" s="3">
        <v>29.654081329265</v>
      </c>
      <c r="CB174" s="3">
        <v>30.9143785403901</v>
      </c>
      <c r="CC174" s="3">
        <v>32.3143008050736</v>
      </c>
      <c r="CD174" s="3">
        <v>31.0503139438113</v>
      </c>
      <c r="CE174" s="3">
        <v>30.6318009196307</v>
      </c>
      <c r="CF174" s="3">
        <v>29.5762121063807</v>
      </c>
      <c r="CG174" s="3">
        <v>28.7030211831844</v>
      </c>
      <c r="CH174" s="3">
        <v>30.5764931355468</v>
      </c>
      <c r="CI174" s="3">
        <v>30.8052973899458</v>
      </c>
      <c r="CJ174" s="3">
        <v>32.5407794189354</v>
      </c>
      <c r="CK174" s="3">
        <v>34.2778177387284</v>
      </c>
      <c r="CL174" s="3">
        <v>34.174708507615</v>
      </c>
      <c r="CM174" s="3">
        <v>35.8346244367329</v>
      </c>
      <c r="CN174" s="3">
        <v>36.2737161596692</v>
      </c>
      <c r="CO174" s="3">
        <v>40.9644351513278</v>
      </c>
      <c r="CP174" s="3">
        <v>39.6522106046906</v>
      </c>
      <c r="CQ174" s="3">
        <v>36.847721256361</v>
      </c>
      <c r="CR174" s="3">
        <v>39.2521250924155</v>
      </c>
      <c r="CS174" s="3">
        <v>41.5567933495501</v>
      </c>
      <c r="CT174" s="3">
        <v>43.80449255065</v>
      </c>
      <c r="CU174" s="3">
        <v>42.3624347314169</v>
      </c>
      <c r="CV174" s="3">
        <v>52.1977987973584</v>
      </c>
      <c r="CW174" s="3">
        <v>54.4381898462072</v>
      </c>
      <c r="CX174" s="3">
        <v>49.5179887216503</v>
      </c>
      <c r="CY174" s="3">
        <v>47.1059675224872</v>
      </c>
      <c r="CZ174" s="3">
        <v>44.5173109629157</v>
      </c>
      <c r="DA174" s="3">
        <v>45.4725554854312</v>
      </c>
      <c r="DB174" s="3">
        <v>44.9759077950738</v>
      </c>
      <c r="DC174" s="3">
        <v>42.114667522919</v>
      </c>
      <c r="DD174" s="3">
        <v>45.4863898911583</v>
      </c>
      <c r="DE174" s="3">
        <v>43.6501078130197</v>
      </c>
      <c r="DF174" s="3">
        <v>43.0034411699463</v>
      </c>
      <c r="DG174" s="3">
        <v>42.3638555605002</v>
      </c>
      <c r="DH174" s="3">
        <v>45.5115375144323</v>
      </c>
      <c r="DI174" s="3">
        <v>46.1629689721539</v>
      </c>
      <c r="DJ174" s="3">
        <v>47.06400631132</v>
      </c>
      <c r="DK174" s="3">
        <v>44.4849836835537</v>
      </c>
      <c r="DL174" s="3">
        <v>45.8637112583203</v>
      </c>
      <c r="DM174" s="3">
        <v>46.3793640181996</v>
      </c>
      <c r="DN174" s="3">
        <v>44.3095727545229</v>
      </c>
      <c r="DO174" s="3">
        <v>43.0317614364167</v>
      </c>
      <c r="DP174" s="3">
        <v>42.9688638241199</v>
      </c>
      <c r="DQ174" s="3">
        <v>43.7796332420654</v>
      </c>
      <c r="DR174" s="3">
        <v>45.1563578288518</v>
      </c>
      <c r="DS174" s="3">
        <v>45.8495480279226</v>
      </c>
      <c r="DT174" s="3">
        <v>53.8249446264532</v>
      </c>
      <c r="DU174" s="3">
        <v>55.2645476501184</v>
      </c>
      <c r="DV174" s="3">
        <v>53.4773374337815</v>
      </c>
      <c r="DW174" s="3">
        <v>50.3353800537551</v>
      </c>
      <c r="DX174" s="3">
        <v>52.440034315056</v>
      </c>
      <c r="DY174" s="3">
        <v>52.8439862307473</v>
      </c>
      <c r="DZ174" s="3">
        <v>54.3017785199229</v>
      </c>
      <c r="EA174" s="3">
        <v>55.9846785325936</v>
      </c>
      <c r="EB174" s="3">
        <v>58.7341898181222</v>
      </c>
      <c r="EC174" s="3">
        <v>61.0192857469831</v>
      </c>
      <c r="ED174" s="3">
        <v>59.6908330917358</v>
      </c>
    </row>
    <row r="175">
      <c r="A175" s="3" t="s">
        <v>174</v>
      </c>
      <c r="B175" s="3">
        <v>43.8494989819611</v>
      </c>
      <c r="C175" s="3">
        <v>41.4530338155318</v>
      </c>
      <c r="D175" s="3">
        <v>41.631016581984</v>
      </c>
      <c r="E175" s="3">
        <v>41.7977884935492</v>
      </c>
      <c r="F175" s="3">
        <v>40.9231817165662</v>
      </c>
      <c r="G175" s="3">
        <v>41.3883942833787</v>
      </c>
      <c r="H175" s="3">
        <v>41.5667070873172</v>
      </c>
      <c r="I175" s="3">
        <v>40.3790186305959</v>
      </c>
      <c r="J175" s="3">
        <v>40.5104096305004</v>
      </c>
      <c r="K175" s="3">
        <v>39.5801911344042</v>
      </c>
      <c r="L175" s="3">
        <v>40.8271375811559</v>
      </c>
      <c r="M175" s="3">
        <v>39.1323236784827</v>
      </c>
      <c r="N175" s="3">
        <v>37.7406797340204</v>
      </c>
      <c r="O175" s="3">
        <v>39.3449844389805</v>
      </c>
      <c r="P175" s="3">
        <v>38.5756061780811</v>
      </c>
      <c r="Q175" s="3">
        <v>39.532954802511</v>
      </c>
      <c r="R175" s="3">
        <v>39.0057876649647</v>
      </c>
      <c r="S175" s="3">
        <v>37.8502384734141</v>
      </c>
      <c r="T175" s="3">
        <v>36.70220530763</v>
      </c>
      <c r="U175" s="3">
        <v>35.9025017113742</v>
      </c>
      <c r="V175" s="3">
        <v>34.4431219613685</v>
      </c>
      <c r="W175" s="3">
        <v>34.6867449028844</v>
      </c>
      <c r="X175" s="3">
        <v>35.8609639126925</v>
      </c>
      <c r="Y175" s="3">
        <v>36.1870855564305</v>
      </c>
      <c r="Z175" s="3">
        <v>34.2121515444836</v>
      </c>
      <c r="AA175" s="3">
        <v>34.8926684150068</v>
      </c>
      <c r="AB175" s="3">
        <v>36.3334139915436</v>
      </c>
      <c r="AC175" s="3">
        <v>37.3939566455988</v>
      </c>
      <c r="AD175" s="3">
        <v>38.2873090815714</v>
      </c>
      <c r="AE175" s="3">
        <v>38.3402703675413</v>
      </c>
      <c r="AF175" s="3">
        <v>39.3807927667166</v>
      </c>
      <c r="AG175" s="3">
        <v>39.5839588827713</v>
      </c>
      <c r="AH175" s="3">
        <v>39.3776035681292</v>
      </c>
      <c r="AI175" s="3">
        <v>39.6715524197415</v>
      </c>
      <c r="AJ175" s="3">
        <v>41.7818032156782</v>
      </c>
      <c r="AK175" s="3">
        <v>45.1871177946068</v>
      </c>
      <c r="AL175" s="3">
        <v>44.7480086956061</v>
      </c>
      <c r="AM175" s="3">
        <v>45.0406226526492</v>
      </c>
      <c r="AN175" s="3">
        <v>45.2835854420031</v>
      </c>
      <c r="AO175" s="3">
        <v>45.1334747816835</v>
      </c>
      <c r="AP175" s="3">
        <v>44.8712475738853</v>
      </c>
      <c r="AQ175" s="3">
        <v>45.5819614261879</v>
      </c>
      <c r="AR175" s="3">
        <v>45.8462591018326</v>
      </c>
      <c r="AS175" s="3">
        <v>46.4062179886362</v>
      </c>
      <c r="AT175" s="3">
        <v>45.5642170753868</v>
      </c>
      <c r="AU175" s="3">
        <v>47.0860545603753</v>
      </c>
      <c r="AV175" s="3">
        <v>47.949996996165</v>
      </c>
      <c r="AW175" s="3">
        <v>48.408409093862</v>
      </c>
      <c r="AX175" s="3">
        <v>50.260467546281</v>
      </c>
      <c r="AY175" s="3">
        <v>47.5960594880968</v>
      </c>
      <c r="AZ175" s="3">
        <v>48.9266525348091</v>
      </c>
      <c r="BA175" s="3">
        <v>49.142871082365</v>
      </c>
      <c r="BB175" s="3">
        <v>49.3214816787854</v>
      </c>
      <c r="BC175" s="3">
        <v>47.9173354561117</v>
      </c>
      <c r="BD175" s="3">
        <v>48.0721402690309</v>
      </c>
      <c r="BE175" s="3">
        <v>48.8149895559805</v>
      </c>
      <c r="BF175" s="3">
        <v>49.1701883502525</v>
      </c>
      <c r="BG175" s="3">
        <v>46.432983457</v>
      </c>
      <c r="BH175" s="3">
        <v>46.8091350007425</v>
      </c>
      <c r="BI175" s="3">
        <v>44.0850069138091</v>
      </c>
      <c r="BJ175" s="3">
        <v>45.3742961699508</v>
      </c>
      <c r="BK175" s="3">
        <v>45.9628491786718</v>
      </c>
      <c r="BL175" s="3">
        <v>46.4320253912638</v>
      </c>
      <c r="BM175" s="3">
        <v>47.8953830695278</v>
      </c>
      <c r="BN175" s="3">
        <v>49.8332713810921</v>
      </c>
      <c r="BO175" s="3">
        <v>52.287474421512</v>
      </c>
      <c r="BP175" s="3">
        <v>53.4954981803768</v>
      </c>
      <c r="BQ175" s="3">
        <v>48.40976647135</v>
      </c>
      <c r="BR175" s="3">
        <v>49.2383365236724</v>
      </c>
      <c r="BS175" s="3">
        <v>48.9628385615311</v>
      </c>
      <c r="BT175" s="3">
        <v>49.2739425185894</v>
      </c>
      <c r="BU175" s="3">
        <v>49.6600709535904</v>
      </c>
      <c r="BV175" s="3">
        <v>50.7596879006118</v>
      </c>
      <c r="BW175" s="3">
        <v>51.4839157530514</v>
      </c>
      <c r="BX175" s="3">
        <v>37.1273558703415</v>
      </c>
      <c r="BY175" s="3">
        <v>34.2677669391057</v>
      </c>
      <c r="BZ175" s="3">
        <v>30.750279584497</v>
      </c>
      <c r="CA175" s="3">
        <v>34.1098555357861</v>
      </c>
      <c r="CB175" s="3">
        <v>34.775129188946</v>
      </c>
      <c r="CC175" s="3">
        <v>36.0593529932294</v>
      </c>
      <c r="CD175" s="3">
        <v>34.8544090594423</v>
      </c>
      <c r="CE175" s="3">
        <v>34.8803283814612</v>
      </c>
      <c r="CF175" s="3">
        <v>40.8200421373585</v>
      </c>
      <c r="CG175" s="3">
        <v>42.9052481425903</v>
      </c>
      <c r="CH175" s="3">
        <v>45.6675800422829</v>
      </c>
      <c r="CI175" s="3">
        <v>47.4388160984375</v>
      </c>
      <c r="CJ175" s="3">
        <v>50.2424109530773</v>
      </c>
      <c r="CK175" s="3">
        <v>53.327474720867</v>
      </c>
      <c r="CL175" s="3">
        <v>57.0323791639849</v>
      </c>
      <c r="CM175" s="3">
        <v>55.2260107190662</v>
      </c>
      <c r="CN175" s="3">
        <v>53.1927745469546</v>
      </c>
      <c r="CO175" s="3">
        <v>54.4303680706652</v>
      </c>
      <c r="CP175" s="3">
        <v>53.2243599284823</v>
      </c>
      <c r="CQ175" s="3">
        <v>56.0780386022579</v>
      </c>
      <c r="CR175" s="3">
        <v>56.0145467074807</v>
      </c>
      <c r="CS175" s="3">
        <v>56.0558363858959</v>
      </c>
      <c r="CT175" s="3">
        <v>58.9511423918827</v>
      </c>
      <c r="CU175" s="3">
        <v>60.4205167556398</v>
      </c>
      <c r="CV175" s="3">
        <v>62.1401828691592</v>
      </c>
      <c r="CW175" s="3">
        <v>64.0090989931652</v>
      </c>
      <c r="CX175" s="3">
        <v>62.9590573688285</v>
      </c>
      <c r="CY175" s="3">
        <v>60.0976371175568</v>
      </c>
      <c r="CZ175" s="3">
        <v>57.2069799960613</v>
      </c>
      <c r="DA175" s="3">
        <v>56.3412038396717</v>
      </c>
      <c r="DB175" s="3">
        <v>53.469889081312</v>
      </c>
      <c r="DC175" s="3">
        <v>53.4007092748559</v>
      </c>
      <c r="DD175" s="3">
        <v>55.8568149092936</v>
      </c>
      <c r="DE175" s="3">
        <v>56.5550605932346</v>
      </c>
      <c r="DF175" s="3">
        <v>59.2373726489682</v>
      </c>
      <c r="DG175" s="3">
        <v>60.8866020297681</v>
      </c>
      <c r="DH175" s="3">
        <v>56.8018965980539</v>
      </c>
      <c r="DI175" s="3">
        <v>56.3627317590283</v>
      </c>
      <c r="DJ175" s="3">
        <v>57.940727655808</v>
      </c>
      <c r="DK175" s="3">
        <v>58.2104642177833</v>
      </c>
      <c r="DL175" s="3">
        <v>60.4143930197763</v>
      </c>
      <c r="DM175" s="3">
        <v>62.2287839431504</v>
      </c>
      <c r="DN175" s="3">
        <v>63.3708549903847</v>
      </c>
      <c r="DO175" s="3">
        <v>63.2169501386238</v>
      </c>
      <c r="DP175" s="3">
        <v>66.5722457050319</v>
      </c>
      <c r="DQ175" s="3">
        <v>69.0277302053934</v>
      </c>
      <c r="DR175" s="3">
        <v>71.5381536294579</v>
      </c>
      <c r="DS175" s="3">
        <v>73.5507103852978</v>
      </c>
      <c r="DT175" s="3">
        <v>76.064165178008</v>
      </c>
      <c r="DU175" s="3">
        <v>75.4002688300884</v>
      </c>
      <c r="DV175" s="3">
        <v>76.2653109346085</v>
      </c>
      <c r="DW175" s="3">
        <v>75.2505754325941</v>
      </c>
      <c r="DX175" s="3">
        <v>77.2047918307882</v>
      </c>
      <c r="DY175" s="3">
        <v>78.7419743453994</v>
      </c>
      <c r="DZ175" s="3">
        <v>79.3100169948853</v>
      </c>
      <c r="EA175" s="3">
        <v>79.6980704424193</v>
      </c>
      <c r="EB175" s="3">
        <v>83.2981978646809</v>
      </c>
      <c r="EC175" s="3">
        <v>84.454524630592</v>
      </c>
      <c r="ED175" s="3">
        <v>84.4013888041178</v>
      </c>
    </row>
    <row r="176">
      <c r="A176" s="3" t="s">
        <v>175</v>
      </c>
      <c r="B176" s="3">
        <v>33.4737347548454</v>
      </c>
      <c r="C176" s="3">
        <v>36.1431876016361</v>
      </c>
      <c r="D176" s="3">
        <v>35.8108168682156</v>
      </c>
      <c r="E176" s="3">
        <v>34.2542134685448</v>
      </c>
      <c r="F176" s="3">
        <v>34.2738129810383</v>
      </c>
      <c r="G176" s="3">
        <v>35.9183035573347</v>
      </c>
      <c r="H176" s="3">
        <v>34.9168385410984</v>
      </c>
      <c r="I176" s="3">
        <v>32.894835754211</v>
      </c>
      <c r="J176" s="3">
        <v>34.6491811518735</v>
      </c>
      <c r="K176" s="3">
        <v>36.0078251853222</v>
      </c>
      <c r="L176" s="3">
        <v>39.8537429811279</v>
      </c>
      <c r="M176" s="3">
        <v>38.7758678266519</v>
      </c>
      <c r="N176" s="3">
        <v>39.2486258747682</v>
      </c>
      <c r="O176" s="3">
        <v>42.9044528287755</v>
      </c>
      <c r="P176" s="3">
        <v>43.56545249944</v>
      </c>
      <c r="Q176" s="3">
        <v>43.4068694347743</v>
      </c>
      <c r="R176" s="3">
        <v>41.4724121298501</v>
      </c>
      <c r="S176" s="3">
        <v>42.38268880154</v>
      </c>
      <c r="T176" s="3">
        <v>45.8724457028605</v>
      </c>
      <c r="U176" s="3">
        <v>45.4803796998437</v>
      </c>
      <c r="V176" s="3">
        <v>44.6750795044018</v>
      </c>
      <c r="W176" s="3">
        <v>44.3909862533763</v>
      </c>
      <c r="X176" s="3">
        <v>44.0015204100639</v>
      </c>
      <c r="Y176" s="3">
        <v>43.6815179099584</v>
      </c>
      <c r="Z176" s="3">
        <v>37.5198058685518</v>
      </c>
      <c r="AA176" s="3">
        <v>35.4505095045629</v>
      </c>
      <c r="AB176" s="3">
        <v>40.5740291773272</v>
      </c>
      <c r="AC176" s="3">
        <v>41.8089116252338</v>
      </c>
      <c r="AD176" s="3">
        <v>39.1726129737145</v>
      </c>
      <c r="AE176" s="3">
        <v>40.5568867601883</v>
      </c>
      <c r="AF176" s="3">
        <v>42.6138635742655</v>
      </c>
      <c r="AG176" s="3">
        <v>41.2571060178104</v>
      </c>
      <c r="AH176" s="3">
        <v>39.386465211074</v>
      </c>
      <c r="AI176" s="3">
        <v>36.6952389959213</v>
      </c>
      <c r="AJ176" s="3">
        <v>37.4653048391842</v>
      </c>
      <c r="AK176" s="3">
        <v>38.4554238979484</v>
      </c>
      <c r="AL176" s="3">
        <v>39.3279897437575</v>
      </c>
      <c r="AM176" s="3">
        <v>40.8772561629346</v>
      </c>
      <c r="AN176" s="3">
        <v>45.3251929619578</v>
      </c>
      <c r="AO176" s="3">
        <v>45.4291576332734</v>
      </c>
      <c r="AP176" s="3">
        <v>45.0364111953877</v>
      </c>
      <c r="AQ176" s="3">
        <v>46.6370135205718</v>
      </c>
      <c r="AR176" s="3">
        <v>47.0307377823074</v>
      </c>
      <c r="AS176" s="3">
        <v>46.6888992693246</v>
      </c>
      <c r="AT176" s="3">
        <v>45.2676174708179</v>
      </c>
      <c r="AU176" s="3">
        <v>49.9110423576441</v>
      </c>
      <c r="AV176" s="3">
        <v>52.6029645076953</v>
      </c>
      <c r="AW176" s="3">
        <v>56.2508049939198</v>
      </c>
      <c r="AX176" s="3">
        <v>61.462439050478</v>
      </c>
      <c r="AY176" s="3">
        <v>53.7858060797485</v>
      </c>
      <c r="AZ176" s="3">
        <v>53.163295006832</v>
      </c>
      <c r="BA176" s="3">
        <v>51.7806197635454</v>
      </c>
      <c r="BB176" s="3">
        <v>47.6699862046237</v>
      </c>
      <c r="BC176" s="3">
        <v>47.1615324949607</v>
      </c>
      <c r="BD176" s="3">
        <v>48.2975971861557</v>
      </c>
      <c r="BE176" s="3">
        <v>46.837404838837</v>
      </c>
      <c r="BF176" s="3">
        <v>45.7518848726807</v>
      </c>
      <c r="BG176" s="3">
        <v>38.9678055989874</v>
      </c>
      <c r="BH176" s="3">
        <v>38.2871673016903</v>
      </c>
      <c r="BI176" s="3">
        <v>36.7033962207148</v>
      </c>
      <c r="BJ176" s="3">
        <v>39.8504195772343</v>
      </c>
      <c r="BK176" s="3">
        <v>43.3703764404397</v>
      </c>
      <c r="BL176" s="3">
        <v>43.4450422317958</v>
      </c>
      <c r="BM176" s="3">
        <v>46.3066947432604</v>
      </c>
      <c r="BN176" s="3">
        <v>46.879199878432</v>
      </c>
      <c r="BO176" s="3">
        <v>46.7001631369586</v>
      </c>
      <c r="BP176" s="3">
        <v>43.1266078956467</v>
      </c>
      <c r="BQ176" s="3">
        <v>45.196119841756</v>
      </c>
      <c r="BR176" s="3">
        <v>48.637796267727</v>
      </c>
      <c r="BS176" s="3">
        <v>54.1993026842924</v>
      </c>
      <c r="BT176" s="3">
        <v>53.7488506061717</v>
      </c>
      <c r="BU176" s="3">
        <v>52.2434365724152</v>
      </c>
      <c r="BV176" s="3">
        <v>56.6251750841737</v>
      </c>
      <c r="BW176" s="3">
        <v>61.9851881505655</v>
      </c>
      <c r="BX176" s="3">
        <v>42.0851393168529</v>
      </c>
      <c r="BY176" s="3">
        <v>38.0942333771721</v>
      </c>
      <c r="BZ176" s="3">
        <v>49.8145785383645</v>
      </c>
      <c r="CA176" s="3">
        <v>55.8237938921077</v>
      </c>
      <c r="CB176" s="3">
        <v>61.3954129161458</v>
      </c>
      <c r="CC176" s="3">
        <v>68.9258490793176</v>
      </c>
      <c r="CD176" s="3">
        <v>70.5216627427484</v>
      </c>
      <c r="CE176" s="3">
        <v>73.3950580528296</v>
      </c>
      <c r="CF176" s="3">
        <v>69.5618519981785</v>
      </c>
      <c r="CG176" s="3">
        <v>69.7083316036382</v>
      </c>
      <c r="CH176" s="3">
        <v>72.3392359644542</v>
      </c>
      <c r="CI176" s="3">
        <v>80.8071015577968</v>
      </c>
      <c r="CJ176" s="3">
        <v>84.4673880416681</v>
      </c>
      <c r="CK176" s="3">
        <v>95.0924230518477</v>
      </c>
      <c r="CL176" s="3">
        <v>92.4290464030844</v>
      </c>
      <c r="CM176" s="3">
        <v>88.3338610799308</v>
      </c>
      <c r="CN176" s="3">
        <v>92.0535644594072</v>
      </c>
      <c r="CO176" s="3">
        <v>97.9566451955327</v>
      </c>
      <c r="CP176" s="3">
        <v>92.6592341201952</v>
      </c>
      <c r="CQ176" s="3">
        <v>89.8145307237524</v>
      </c>
      <c r="CR176" s="3">
        <v>98.5812429692123</v>
      </c>
      <c r="CS176" s="3">
        <v>104.071415722367</v>
      </c>
      <c r="CT176" s="3">
        <v>94.9853690732537</v>
      </c>
      <c r="CU176" s="3">
        <v>84.7888662591478</v>
      </c>
      <c r="CV176" s="3">
        <v>80.6685521921662</v>
      </c>
      <c r="CW176" s="3">
        <v>72.4403891034982</v>
      </c>
      <c r="CX176" s="3">
        <v>71.3132325293646</v>
      </c>
      <c r="CY176" s="3">
        <v>68.0306707363282</v>
      </c>
      <c r="CZ176" s="3">
        <v>74.300997302019</v>
      </c>
      <c r="DA176" s="3">
        <v>78.9977895926645</v>
      </c>
      <c r="DB176" s="3">
        <v>71.7208953584662</v>
      </c>
      <c r="DC176" s="3">
        <v>72.5144799952527</v>
      </c>
      <c r="DD176" s="3">
        <v>79.1173791460069</v>
      </c>
      <c r="DE176" s="3">
        <v>84.5260995316795</v>
      </c>
      <c r="DF176" s="3">
        <v>91.6729933159119</v>
      </c>
      <c r="DG176" s="3">
        <v>95.3833154537236</v>
      </c>
      <c r="DH176" s="3">
        <v>95.2515505927383</v>
      </c>
      <c r="DI176" s="3">
        <v>101.61915275084</v>
      </c>
      <c r="DJ176" s="3">
        <v>106.42442039497</v>
      </c>
      <c r="DK176" s="3">
        <v>112.142430208308</v>
      </c>
      <c r="DL176" s="3">
        <v>120.86513648846</v>
      </c>
      <c r="DM176" s="3">
        <v>115.364668461534</v>
      </c>
      <c r="DN176" s="3">
        <v>110.228087486564</v>
      </c>
      <c r="DO176" s="3">
        <v>102.837697973161</v>
      </c>
      <c r="DP176" s="3">
        <v>117.984164557589</v>
      </c>
      <c r="DQ176" s="3">
        <v>136.600192460003</v>
      </c>
      <c r="DR176" s="3">
        <v>143.021318579045</v>
      </c>
      <c r="DS176" s="3">
        <v>146.922704012411</v>
      </c>
      <c r="DT176" s="3">
        <v>155.99666074003</v>
      </c>
      <c r="DU176" s="3">
        <v>151.711629929443</v>
      </c>
      <c r="DV176" s="3">
        <v>153.819084672161</v>
      </c>
      <c r="DW176" s="3">
        <v>147.580077856005</v>
      </c>
      <c r="DX176" s="3">
        <v>155.613876538418</v>
      </c>
      <c r="DY176" s="3">
        <v>168.893780340765</v>
      </c>
      <c r="DZ176" s="3">
        <v>177.098328679547</v>
      </c>
      <c r="EA176" s="3">
        <v>173.992524209108</v>
      </c>
      <c r="EB176" s="3">
        <v>165.393030548096</v>
      </c>
      <c r="EC176" s="3">
        <v>147.522010803223</v>
      </c>
      <c r="ED176" s="3">
        <v>132.708564970228</v>
      </c>
    </row>
    <row r="177">
      <c r="A177" s="3" t="s">
        <v>176</v>
      </c>
      <c r="B177" s="3">
        <v>75.4918141862365</v>
      </c>
      <c r="C177" s="3">
        <v>75.8585780729404</v>
      </c>
      <c r="D177" s="3">
        <v>79.5795445004899</v>
      </c>
      <c r="E177" s="3">
        <v>83.4454002847528</v>
      </c>
      <c r="F177" s="3">
        <v>82.7855153492766</v>
      </c>
      <c r="G177" s="3">
        <v>84.6669786781606</v>
      </c>
      <c r="H177" s="3">
        <v>87.2079002542636</v>
      </c>
      <c r="I177" s="3">
        <v>86.8157527529439</v>
      </c>
      <c r="J177" s="3">
        <v>87.8097281403403</v>
      </c>
      <c r="K177" s="3">
        <v>84.2860962392935</v>
      </c>
      <c r="L177" s="3">
        <v>83.9451495095837</v>
      </c>
      <c r="M177" s="3">
        <v>87.4613663259185</v>
      </c>
      <c r="N177" s="3">
        <v>95.6675126972048</v>
      </c>
      <c r="O177" s="3">
        <v>98.0632396927647</v>
      </c>
      <c r="P177" s="3">
        <v>103.65425769335</v>
      </c>
      <c r="Q177" s="3">
        <v>103.813121890953</v>
      </c>
      <c r="R177" s="3">
        <v>98.3909034356391</v>
      </c>
      <c r="S177" s="3">
        <v>99.4817103642256</v>
      </c>
      <c r="T177" s="3">
        <v>101.340259697993</v>
      </c>
      <c r="U177" s="3">
        <v>101.994683156594</v>
      </c>
      <c r="V177" s="3">
        <v>96.6128682513514</v>
      </c>
      <c r="W177" s="3">
        <v>95.1929868851213</v>
      </c>
      <c r="X177" s="3">
        <v>101.274652373744</v>
      </c>
      <c r="Y177" s="3">
        <v>102.339029838058</v>
      </c>
      <c r="Z177" s="3">
        <v>94.7886086871176</v>
      </c>
      <c r="AA177" s="3">
        <v>89.0237595494116</v>
      </c>
      <c r="AB177" s="3">
        <v>93.9531955601896</v>
      </c>
      <c r="AC177" s="3">
        <v>99.944696274145</v>
      </c>
      <c r="AD177" s="3">
        <v>104.758296319741</v>
      </c>
      <c r="AE177" s="3">
        <v>106.745055149008</v>
      </c>
      <c r="AF177" s="3">
        <v>112.745325125239</v>
      </c>
      <c r="AG177" s="3">
        <v>115.165126198877</v>
      </c>
      <c r="AH177" s="3">
        <v>113.223396989987</v>
      </c>
      <c r="AI177" s="3">
        <v>112.32168345365</v>
      </c>
      <c r="AJ177" s="3">
        <v>104.180009371913</v>
      </c>
      <c r="AK177" s="3">
        <v>105.616150733748</v>
      </c>
      <c r="AL177" s="3">
        <v>109.938334375856</v>
      </c>
      <c r="AM177" s="3">
        <v>113.529975060895</v>
      </c>
      <c r="AN177" s="3">
        <v>118.608234443794</v>
      </c>
      <c r="AO177" s="3">
        <v>118.268756843298</v>
      </c>
      <c r="AP177" s="3">
        <v>116.441590542019</v>
      </c>
      <c r="AQ177" s="3">
        <v>119.879583971641</v>
      </c>
      <c r="AR177" s="3">
        <v>128.467868959287</v>
      </c>
      <c r="AS177" s="3">
        <v>129.684559177558</v>
      </c>
      <c r="AT177" s="3">
        <v>128.297761009312</v>
      </c>
      <c r="AU177" s="3">
        <v>125.513136760445</v>
      </c>
      <c r="AV177" s="3">
        <v>125.924796606624</v>
      </c>
      <c r="AW177" s="3">
        <v>131.610929644779</v>
      </c>
      <c r="AX177" s="3">
        <v>142.206559246735</v>
      </c>
      <c r="AY177" s="3">
        <v>142.287182102061</v>
      </c>
      <c r="AZ177" s="3">
        <v>141.410157362094</v>
      </c>
      <c r="BA177" s="3">
        <v>137.875826209701</v>
      </c>
      <c r="BB177" s="3">
        <v>145.432378051068</v>
      </c>
      <c r="BC177" s="3">
        <v>153.787157689223</v>
      </c>
      <c r="BD177" s="3">
        <v>151.224466273564</v>
      </c>
      <c r="BE177" s="3">
        <v>147.279463998081</v>
      </c>
      <c r="BF177" s="3">
        <v>141.756113287267</v>
      </c>
      <c r="BG177" s="3">
        <v>139.094441177312</v>
      </c>
      <c r="BH177" s="3">
        <v>135.720128250597</v>
      </c>
      <c r="BI177" s="3">
        <v>111.224234447739</v>
      </c>
      <c r="BJ177" s="3">
        <v>110.012879302265</v>
      </c>
      <c r="BK177" s="3">
        <v>121.212130247851</v>
      </c>
      <c r="BL177" s="3">
        <v>125.503778258406</v>
      </c>
      <c r="BM177" s="3">
        <v>128.545368414242</v>
      </c>
      <c r="BN177" s="3">
        <v>136.35762158877</v>
      </c>
      <c r="BO177" s="3">
        <v>139.355826454926</v>
      </c>
      <c r="BP177" s="3">
        <v>144.291969029428</v>
      </c>
      <c r="BQ177" s="3">
        <v>137.157626745792</v>
      </c>
      <c r="BR177" s="3">
        <v>141.758702270543</v>
      </c>
      <c r="BS177" s="3">
        <v>138.08352963592</v>
      </c>
      <c r="BT177" s="3">
        <v>140.114050738594</v>
      </c>
      <c r="BU177" s="3">
        <v>140.330238589589</v>
      </c>
      <c r="BV177" s="3">
        <v>146.044955757226</v>
      </c>
      <c r="BW177" s="3">
        <v>154.154350430804</v>
      </c>
      <c r="BX177" s="3">
        <v>120.034601603751</v>
      </c>
      <c r="BY177" s="3">
        <v>121.295721879435</v>
      </c>
      <c r="BZ177" s="3">
        <v>138.300120472696</v>
      </c>
      <c r="CA177" s="3">
        <v>141.645869311485</v>
      </c>
      <c r="CB177" s="3">
        <v>154.898452728367</v>
      </c>
      <c r="CC177" s="3">
        <v>154.066712062891</v>
      </c>
      <c r="CD177" s="3">
        <v>149.991038069868</v>
      </c>
      <c r="CE177" s="3">
        <v>163.791414429539</v>
      </c>
      <c r="CF177" s="3">
        <v>169.058763920182</v>
      </c>
      <c r="CG177" s="3">
        <v>168.045429960191</v>
      </c>
      <c r="CH177" s="3">
        <v>182.41477470209</v>
      </c>
      <c r="CI177" s="3">
        <v>195.654600174434</v>
      </c>
      <c r="CJ177" s="3">
        <v>201.226630092188</v>
      </c>
      <c r="CK177" s="3">
        <v>214.74687552099</v>
      </c>
      <c r="CL177" s="3">
        <v>226.579756198796</v>
      </c>
      <c r="CM177" s="3">
        <v>219.31961280041</v>
      </c>
      <c r="CN177" s="3">
        <v>232.71589850291</v>
      </c>
      <c r="CO177" s="3">
        <v>250.453720860815</v>
      </c>
      <c r="CP177" s="3">
        <v>246.912117168534</v>
      </c>
      <c r="CQ177" s="3">
        <v>231.001783512163</v>
      </c>
      <c r="CR177" s="3">
        <v>237.185533534267</v>
      </c>
      <c r="CS177" s="3">
        <v>248.614397894712</v>
      </c>
      <c r="CT177" s="3">
        <v>231.669926052528</v>
      </c>
      <c r="CU177" s="3">
        <v>226.273831569812</v>
      </c>
      <c r="CV177" s="3">
        <v>224.657332780116</v>
      </c>
      <c r="CW177" s="3">
        <v>219.598069970734</v>
      </c>
      <c r="CX177" s="3">
        <v>204.654564060187</v>
      </c>
      <c r="CY177" s="3">
        <v>194.456672400179</v>
      </c>
      <c r="CZ177" s="3">
        <v>203.513732300139</v>
      </c>
      <c r="DA177" s="3">
        <v>206.876413626111</v>
      </c>
      <c r="DB177" s="3">
        <v>185.132075608057</v>
      </c>
      <c r="DC177" s="3">
        <v>177.633798384001</v>
      </c>
      <c r="DD177" s="3">
        <v>197.122047780077</v>
      </c>
      <c r="DE177" s="3">
        <v>194.836796346641</v>
      </c>
      <c r="DF177" s="3">
        <v>208.907941141988</v>
      </c>
      <c r="DG177" s="3">
        <v>206.6645469802</v>
      </c>
      <c r="DH177" s="3">
        <v>188.621126252428</v>
      </c>
      <c r="DI177" s="3">
        <v>193.019414259993</v>
      </c>
      <c r="DJ177" s="3">
        <v>184.879167181332</v>
      </c>
      <c r="DK177" s="3">
        <v>191.85435305002</v>
      </c>
      <c r="DL177" s="3">
        <v>209.523996323797</v>
      </c>
      <c r="DM177" s="3">
        <v>210.659374218959</v>
      </c>
      <c r="DN177" s="3">
        <v>200.930495142226</v>
      </c>
      <c r="DO177" s="3">
        <v>197.153156625917</v>
      </c>
      <c r="DP177" s="3">
        <v>206.489043070835</v>
      </c>
      <c r="DQ177" s="3">
        <v>218.16254654985</v>
      </c>
      <c r="DR177" s="3">
        <v>222.770914662018</v>
      </c>
      <c r="DS177" s="3">
        <v>217.575021159597</v>
      </c>
      <c r="DT177" s="3">
        <v>212.502286096681</v>
      </c>
      <c r="DU177" s="3">
        <v>204.272714609391</v>
      </c>
      <c r="DV177" s="3">
        <v>201.443353316339</v>
      </c>
      <c r="DW177" s="3">
        <v>199.435020565317</v>
      </c>
      <c r="DX177" s="3">
        <v>207.129218960517</v>
      </c>
      <c r="DY177" s="3">
        <v>226.040749480662</v>
      </c>
      <c r="DZ177" s="3">
        <v>223.235624014667</v>
      </c>
      <c r="EA177" s="3">
        <v>218.922390480869</v>
      </c>
      <c r="EB177" s="3">
        <v>237.084916025324</v>
      </c>
      <c r="EC177" s="3">
        <v>232.147143409366</v>
      </c>
      <c r="ED177" s="3">
        <v>238.19027794732</v>
      </c>
    </row>
    <row r="178">
      <c r="A178" s="3" t="s">
        <v>177</v>
      </c>
      <c r="B178" s="3">
        <v>42.5250040756632</v>
      </c>
      <c r="C178" s="3">
        <v>44.6937671769706</v>
      </c>
      <c r="D178" s="3">
        <v>47.2817687874233</v>
      </c>
      <c r="E178" s="3">
        <v>47.8708937509654</v>
      </c>
      <c r="F178" s="3">
        <v>48.0810062759503</v>
      </c>
      <c r="G178" s="3">
        <v>49.1775039932968</v>
      </c>
      <c r="H178" s="3">
        <v>51.26446190695</v>
      </c>
      <c r="I178" s="3">
        <v>50.4817952788946</v>
      </c>
      <c r="J178" s="3">
        <v>53.5412303899367</v>
      </c>
      <c r="K178" s="3">
        <v>52.9564355551045</v>
      </c>
      <c r="L178" s="3">
        <v>55.449891302811</v>
      </c>
      <c r="M178" s="3">
        <v>58.4539500884908</v>
      </c>
      <c r="N178" s="3">
        <v>58.5143740583875</v>
      </c>
      <c r="O178" s="3">
        <v>58.7242263741618</v>
      </c>
      <c r="P178" s="3">
        <v>59.8489936748435</v>
      </c>
      <c r="Q178" s="3">
        <v>60.212202416833</v>
      </c>
      <c r="R178" s="3">
        <v>61.3824941089676</v>
      </c>
      <c r="S178" s="3">
        <v>68.8610172697554</v>
      </c>
      <c r="T178" s="3">
        <v>72.5036402637476</v>
      </c>
      <c r="U178" s="3">
        <v>70.1248083520014</v>
      </c>
      <c r="V178" s="3">
        <v>70.4539826738905</v>
      </c>
      <c r="W178" s="3">
        <v>68.7216052547996</v>
      </c>
      <c r="X178" s="3">
        <v>69.3047992590479</v>
      </c>
      <c r="Y178" s="3">
        <v>72.5091610444923</v>
      </c>
      <c r="Z178" s="3">
        <v>69.1616692060748</v>
      </c>
      <c r="AA178" s="3">
        <v>63.0656427685364</v>
      </c>
      <c r="AB178" s="3">
        <v>61.7037947894118</v>
      </c>
      <c r="AC178" s="3">
        <v>64.4937595457413</v>
      </c>
      <c r="AD178" s="3">
        <v>64.8867664596667</v>
      </c>
      <c r="AE178" s="3">
        <v>64.1574134638405</v>
      </c>
      <c r="AF178" s="3">
        <v>69.2828813203248</v>
      </c>
      <c r="AG178" s="3">
        <v>69.3456348824826</v>
      </c>
      <c r="AH178" s="3">
        <v>68.6816545889895</v>
      </c>
      <c r="AI178" s="3">
        <v>68.6068312927123</v>
      </c>
      <c r="AJ178" s="3">
        <v>64.1833614281716</v>
      </c>
      <c r="AK178" s="3">
        <v>61.4240776389797</v>
      </c>
      <c r="AL178" s="3">
        <v>66.090685236139</v>
      </c>
      <c r="AM178" s="3">
        <v>69.4147285207554</v>
      </c>
      <c r="AN178" s="3">
        <v>73.7776224337786</v>
      </c>
      <c r="AO178" s="3">
        <v>73.2293864821339</v>
      </c>
      <c r="AP178" s="3">
        <v>70.2847621391155</v>
      </c>
      <c r="AQ178" s="3">
        <v>72.134204181853</v>
      </c>
      <c r="AR178" s="3">
        <v>73.4284967661978</v>
      </c>
      <c r="AS178" s="3">
        <v>71.2542017794137</v>
      </c>
      <c r="AT178" s="3">
        <v>73.4503578165294</v>
      </c>
      <c r="AU178" s="3">
        <v>76.3065513168512</v>
      </c>
      <c r="AV178" s="3">
        <v>74.4467352873686</v>
      </c>
      <c r="AW178" s="3">
        <v>76.8336823994719</v>
      </c>
      <c r="AX178" s="3">
        <v>76.5571909841102</v>
      </c>
      <c r="AY178" s="3">
        <v>69.9884730540197</v>
      </c>
      <c r="AZ178" s="3">
        <v>70.0935652228528</v>
      </c>
      <c r="BA178" s="3">
        <v>71.5212644130433</v>
      </c>
      <c r="BB178" s="3">
        <v>73.3453150993155</v>
      </c>
      <c r="BC178" s="3">
        <v>77.7341590977412</v>
      </c>
      <c r="BD178" s="3">
        <v>81.9321195661052</v>
      </c>
      <c r="BE178" s="3">
        <v>94.0120454174417</v>
      </c>
      <c r="BF178" s="3">
        <v>96.7290193323427</v>
      </c>
      <c r="BG178" s="3">
        <v>100.92511328363</v>
      </c>
      <c r="BH178" s="3">
        <v>102.472589494667</v>
      </c>
      <c r="BI178" s="3">
        <v>103.310480241208</v>
      </c>
      <c r="BJ178" s="3">
        <v>106.157154444902</v>
      </c>
      <c r="BK178" s="3">
        <v>111.54183272789</v>
      </c>
      <c r="BL178" s="3">
        <v>117.058132680248</v>
      </c>
      <c r="BM178" s="3">
        <v>113.047684145309</v>
      </c>
      <c r="BN178" s="3">
        <v>107.427484396672</v>
      </c>
      <c r="BO178" s="3">
        <v>106.37584052438</v>
      </c>
      <c r="BP178" s="3">
        <v>101.847275253655</v>
      </c>
      <c r="BQ178" s="3">
        <v>103.802154883527</v>
      </c>
      <c r="BR178" s="3">
        <v>104.988168481217</v>
      </c>
      <c r="BS178" s="3">
        <v>101.566664815581</v>
      </c>
      <c r="BT178" s="3">
        <v>106.729393525216</v>
      </c>
      <c r="BU178" s="3">
        <v>117.044682901874</v>
      </c>
      <c r="BV178" s="3">
        <v>129.197641913569</v>
      </c>
      <c r="BW178" s="3">
        <v>132.323362008058</v>
      </c>
      <c r="BX178" s="3">
        <v>125.417667416902</v>
      </c>
      <c r="BY178" s="3">
        <v>141.908267379364</v>
      </c>
      <c r="BZ178" s="3">
        <v>145.99646890732</v>
      </c>
      <c r="CA178" s="3">
        <v>146.856418751015</v>
      </c>
      <c r="CB178" s="3">
        <v>154.78467996069</v>
      </c>
      <c r="CC178" s="3">
        <v>143.769081147799</v>
      </c>
      <c r="CD178" s="3">
        <v>142.376985289776</v>
      </c>
      <c r="CE178" s="3">
        <v>137.132307324685</v>
      </c>
      <c r="CF178" s="3">
        <v>136.057502043006</v>
      </c>
      <c r="CG178" s="3">
        <v>153.395236448265</v>
      </c>
      <c r="CH178" s="3">
        <v>181.516250597494</v>
      </c>
      <c r="CI178" s="3">
        <v>194.38586689465</v>
      </c>
      <c r="CJ178" s="3">
        <v>186.564792658579</v>
      </c>
      <c r="CK178" s="3">
        <v>177.741773990857</v>
      </c>
      <c r="CL178" s="3">
        <v>188.141569024576</v>
      </c>
      <c r="CM178" s="3">
        <v>212.271177624772</v>
      </c>
      <c r="CN178" s="3">
        <v>228.866954182884</v>
      </c>
      <c r="CO178" s="3">
        <v>254.868915081405</v>
      </c>
      <c r="CP178" s="3">
        <v>230.880833924421</v>
      </c>
      <c r="CQ178" s="3">
        <v>230.935887158983</v>
      </c>
      <c r="CR178" s="3">
        <v>252.342897850434</v>
      </c>
      <c r="CS178" s="3">
        <v>253.044091240381</v>
      </c>
      <c r="CT178" s="3">
        <v>243.680069859093</v>
      </c>
      <c r="CU178" s="3">
        <v>235.593536791087</v>
      </c>
      <c r="CV178" s="3">
        <v>267.52239962323</v>
      </c>
      <c r="CW178" s="3">
        <v>288.789609620588</v>
      </c>
      <c r="CX178" s="3">
        <v>290.00484496676</v>
      </c>
      <c r="CY178" s="3">
        <v>299.471451117141</v>
      </c>
      <c r="CZ178" s="3">
        <v>320.116002655429</v>
      </c>
      <c r="DA178" s="3">
        <v>306.387322051568</v>
      </c>
      <c r="DB178" s="3">
        <v>305.658843159526</v>
      </c>
      <c r="DC178" s="3">
        <v>330.060747193963</v>
      </c>
      <c r="DD178" s="3">
        <v>354.202341956053</v>
      </c>
      <c r="DE178" s="3">
        <v>359.800356241627</v>
      </c>
      <c r="DF178" s="3">
        <v>347.513571263254</v>
      </c>
      <c r="DG178" s="3">
        <v>329.190243167304</v>
      </c>
      <c r="DH178" s="3">
        <v>321.848688941052</v>
      </c>
      <c r="DI178" s="3">
        <v>367.863073110072</v>
      </c>
      <c r="DJ178" s="3">
        <v>424.010172806972</v>
      </c>
      <c r="DK178" s="3">
        <v>445.826001668098</v>
      </c>
      <c r="DL178" s="3">
        <v>449.338128570259</v>
      </c>
      <c r="DM178" s="3">
        <v>517.746466226696</v>
      </c>
      <c r="DN178" s="3">
        <v>563.023011993215</v>
      </c>
      <c r="DO178" s="3">
        <v>572.380019415174</v>
      </c>
      <c r="DP178" s="3">
        <v>588.690489247801</v>
      </c>
      <c r="DQ178" s="3">
        <v>578.019455941764</v>
      </c>
      <c r="DR178" s="3">
        <v>624.714362289048</v>
      </c>
      <c r="DS178" s="3">
        <v>735.301877612409</v>
      </c>
      <c r="DT178" s="3">
        <v>766.000396795269</v>
      </c>
      <c r="DU178" s="3">
        <v>750.884641737264</v>
      </c>
      <c r="DV178" s="3">
        <v>779.283385960476</v>
      </c>
      <c r="DW178" s="3">
        <v>870.083844624646</v>
      </c>
      <c r="DX178" s="3">
        <v>883.969239846792</v>
      </c>
      <c r="DY178" s="3">
        <v>896.472284800042</v>
      </c>
      <c r="DZ178" s="3">
        <v>916.554531898672</v>
      </c>
      <c r="EA178" s="3">
        <v>897.333423319756</v>
      </c>
      <c r="EB178" s="3">
        <v>783.824314503233</v>
      </c>
      <c r="EC178" s="3">
        <v>793.958571661086</v>
      </c>
      <c r="ED178" s="3">
        <v>772.196938408746</v>
      </c>
    </row>
    <row r="179">
      <c r="A179" s="3" t="s">
        <v>178</v>
      </c>
      <c r="B179" s="3">
        <v>111.183788104093</v>
      </c>
      <c r="C179" s="3">
        <v>117.403510597984</v>
      </c>
      <c r="D179" s="3">
        <v>121.586071282437</v>
      </c>
      <c r="E179" s="3">
        <v>119.556261328852</v>
      </c>
      <c r="F179" s="3">
        <v>122.327936488071</v>
      </c>
      <c r="G179" s="3">
        <v>123.734560161698</v>
      </c>
      <c r="H179" s="3">
        <v>123.036391121186</v>
      </c>
      <c r="I179" s="3">
        <v>128.451541665478</v>
      </c>
      <c r="J179" s="3">
        <v>134.234422730997</v>
      </c>
      <c r="K179" s="3">
        <v>135.234170021239</v>
      </c>
      <c r="L179" s="3">
        <v>142.863813146692</v>
      </c>
      <c r="M179" s="3">
        <v>146.077336767243</v>
      </c>
      <c r="N179" s="3">
        <v>147.879591199667</v>
      </c>
      <c r="O179" s="3">
        <v>151.360309133697</v>
      </c>
      <c r="P179" s="3">
        <v>154.568467458623</v>
      </c>
      <c r="Q179" s="3">
        <v>151.979013353872</v>
      </c>
      <c r="R179" s="3">
        <v>147.079238368776</v>
      </c>
      <c r="S179" s="3">
        <v>147.751381264683</v>
      </c>
      <c r="T179" s="3">
        <v>154.061402763403</v>
      </c>
      <c r="U179" s="3">
        <v>161.161175043452</v>
      </c>
      <c r="V179" s="3">
        <v>159.931200523563</v>
      </c>
      <c r="W179" s="3">
        <v>166.807302677486</v>
      </c>
      <c r="X179" s="3">
        <v>172.43263077645</v>
      </c>
      <c r="Y179" s="3">
        <v>171.528334615945</v>
      </c>
      <c r="Z179" s="3">
        <v>167.929707285861</v>
      </c>
      <c r="AA179" s="3">
        <v>167.882050711381</v>
      </c>
      <c r="AB179" s="3">
        <v>173.544635318674</v>
      </c>
      <c r="AC179" s="3">
        <v>180.160891200029</v>
      </c>
      <c r="AD179" s="3">
        <v>190.519033555358</v>
      </c>
      <c r="AE179" s="3">
        <v>191.579280975079</v>
      </c>
      <c r="AF179" s="3">
        <v>203.380359341516</v>
      </c>
      <c r="AG179" s="3">
        <v>203.818318045455</v>
      </c>
      <c r="AH179" s="3">
        <v>194.715597770241</v>
      </c>
      <c r="AI179" s="3">
        <v>190.986303443042</v>
      </c>
      <c r="AJ179" s="3">
        <v>207.066184866886</v>
      </c>
      <c r="AK179" s="3">
        <v>207.466755900351</v>
      </c>
      <c r="AL179" s="3">
        <v>206.366259081707</v>
      </c>
      <c r="AM179" s="3">
        <v>211.501399365514</v>
      </c>
      <c r="AN179" s="3">
        <v>219.400771806313</v>
      </c>
      <c r="AO179" s="3">
        <v>220.426040430367</v>
      </c>
      <c r="AP179" s="3">
        <v>223.640685480125</v>
      </c>
      <c r="AQ179" s="3">
        <v>229.779850989584</v>
      </c>
      <c r="AR179" s="3">
        <v>235.872102799356</v>
      </c>
      <c r="AS179" s="3">
        <v>248.208611858431</v>
      </c>
      <c r="AT179" s="3">
        <v>252.174036905711</v>
      </c>
      <c r="AU179" s="3">
        <v>260.371203681959</v>
      </c>
      <c r="AV179" s="3">
        <v>258.949077279215</v>
      </c>
      <c r="AW179" s="3">
        <v>264.05617334873</v>
      </c>
      <c r="AX179" s="3">
        <v>277.01173215827</v>
      </c>
      <c r="AY179" s="3">
        <v>292.336336368533</v>
      </c>
      <c r="AZ179" s="3">
        <v>282.164447169147</v>
      </c>
      <c r="BA179" s="3">
        <v>284.929314120254</v>
      </c>
      <c r="BB179" s="3">
        <v>266.832315133969</v>
      </c>
      <c r="BC179" s="3">
        <v>260.243653021738</v>
      </c>
      <c r="BD179" s="3">
        <v>264.442167990828</v>
      </c>
      <c r="BE179" s="3">
        <v>269.847772195087</v>
      </c>
      <c r="BF179" s="3">
        <v>282.27566384334</v>
      </c>
      <c r="BG179" s="3">
        <v>278.352342176941</v>
      </c>
      <c r="BH179" s="3">
        <v>255.369799931824</v>
      </c>
      <c r="BI179" s="3">
        <v>236.718674391817</v>
      </c>
      <c r="BJ179" s="3">
        <v>236.366256515089</v>
      </c>
      <c r="BK179" s="3">
        <v>258.338540867444</v>
      </c>
      <c r="BL179" s="3">
        <v>257.829874751406</v>
      </c>
      <c r="BM179" s="3">
        <v>268.529892097955</v>
      </c>
      <c r="BN179" s="3">
        <v>289.626832300327</v>
      </c>
      <c r="BO179" s="3">
        <v>305.731712618306</v>
      </c>
      <c r="BP179" s="3">
        <v>316.137424941888</v>
      </c>
      <c r="BQ179" s="3">
        <v>324.576425935351</v>
      </c>
      <c r="BR179" s="3">
        <v>337.824230844742</v>
      </c>
      <c r="BS179" s="3">
        <v>329.452686394739</v>
      </c>
      <c r="BT179" s="3">
        <v>335.957690609163</v>
      </c>
      <c r="BU179" s="3">
        <v>338.491455346185</v>
      </c>
      <c r="BV179" s="3">
        <v>368.776413728375</v>
      </c>
      <c r="BW179" s="3">
        <v>371.783160716083</v>
      </c>
      <c r="BX179" s="3">
        <v>297.448884271588</v>
      </c>
      <c r="BY179" s="3">
        <v>328.453234945378</v>
      </c>
      <c r="BZ179" s="3">
        <v>331.708084534955</v>
      </c>
      <c r="CA179" s="3">
        <v>340.333468878858</v>
      </c>
      <c r="CB179" s="3">
        <v>326.727073169878</v>
      </c>
      <c r="CC179" s="3">
        <v>344.522208365218</v>
      </c>
      <c r="CD179" s="3">
        <v>345.686597612833</v>
      </c>
      <c r="CE179" s="3">
        <v>335.404401869009</v>
      </c>
      <c r="CF179" s="3">
        <v>330.643928913523</v>
      </c>
      <c r="CG179" s="3">
        <v>320.599887520088</v>
      </c>
      <c r="CH179" s="3">
        <v>305.550979050242</v>
      </c>
      <c r="CI179" s="3">
        <v>303.101134713512</v>
      </c>
      <c r="CJ179" s="3">
        <v>316.248115179728</v>
      </c>
      <c r="CK179" s="3">
        <v>345.349551843058</v>
      </c>
      <c r="CL179" s="3">
        <v>350.302902268688</v>
      </c>
      <c r="CM179" s="3">
        <v>349.877904970976</v>
      </c>
      <c r="CN179" s="3">
        <v>343.680920786172</v>
      </c>
      <c r="CO179" s="3">
        <v>328.66405117801</v>
      </c>
      <c r="CP179" s="3">
        <v>318.942088412452</v>
      </c>
      <c r="CQ179" s="3">
        <v>325.5623214279</v>
      </c>
      <c r="CR179" s="3">
        <v>310.58207505507</v>
      </c>
      <c r="CS179" s="3">
        <v>317.456687518603</v>
      </c>
      <c r="CT179" s="3">
        <v>343.301343587612</v>
      </c>
      <c r="CU179" s="3">
        <v>362.651598562602</v>
      </c>
      <c r="CV179" s="3">
        <v>413.320234784492</v>
      </c>
      <c r="CW179" s="3">
        <v>422.408844308441</v>
      </c>
      <c r="CX179" s="3">
        <v>408.518264812396</v>
      </c>
      <c r="CY179" s="3">
        <v>399.258023221584</v>
      </c>
      <c r="CZ179" s="3">
        <v>381.023359563258</v>
      </c>
      <c r="DA179" s="3">
        <v>403.995797853234</v>
      </c>
      <c r="DB179" s="3">
        <v>389.667456524837</v>
      </c>
      <c r="DC179" s="3">
        <v>402.789248250924</v>
      </c>
      <c r="DD179" s="3">
        <v>452.511767620453</v>
      </c>
      <c r="DE179" s="3">
        <v>459.872025628975</v>
      </c>
      <c r="DF179" s="3">
        <v>434.762110378047</v>
      </c>
      <c r="DG179" s="3">
        <v>449.540885956782</v>
      </c>
      <c r="DH179" s="3">
        <v>453.316603234733</v>
      </c>
      <c r="DI179" s="3">
        <v>463.278351883541</v>
      </c>
      <c r="DJ179" s="3">
        <v>432.632158550763</v>
      </c>
      <c r="DK179" s="3">
        <v>439.524221248766</v>
      </c>
      <c r="DL179" s="3">
        <v>440.610268361376</v>
      </c>
      <c r="DM179" s="3">
        <v>432.625658413388</v>
      </c>
      <c r="DN179" s="3">
        <v>409.167235902028</v>
      </c>
      <c r="DO179" s="3">
        <v>419.365638742826</v>
      </c>
      <c r="DP179" s="3">
        <v>433.644626086486</v>
      </c>
      <c r="DQ179" s="3">
        <v>437.017901160968</v>
      </c>
      <c r="DR179" s="3">
        <v>438.505661134807</v>
      </c>
      <c r="DS179" s="3">
        <v>416.262572243963</v>
      </c>
      <c r="DT179" s="3">
        <v>429.872196611925</v>
      </c>
      <c r="DU179" s="3">
        <v>448.130814015992</v>
      </c>
      <c r="DV179" s="3">
        <v>456.554606705192</v>
      </c>
      <c r="DW179" s="3">
        <v>459.818559648795</v>
      </c>
      <c r="DX179" s="3">
        <v>478.403935406545</v>
      </c>
      <c r="DY179" s="3">
        <v>549.076632333626</v>
      </c>
      <c r="DZ179" s="3">
        <v>568.681734955781</v>
      </c>
      <c r="EA179" s="3">
        <v>587.464731014672</v>
      </c>
      <c r="EB179" s="3">
        <v>540.683599229784</v>
      </c>
      <c r="EC179" s="3">
        <v>498.523094540551</v>
      </c>
      <c r="ED179" s="3">
        <v>482.223610772027</v>
      </c>
    </row>
    <row r="180">
      <c r="A180" s="3" t="s">
        <v>179</v>
      </c>
      <c r="B180" s="3">
        <v>39.4120118019435</v>
      </c>
      <c r="C180" s="3">
        <v>38.7253607774773</v>
      </c>
      <c r="D180" s="3">
        <v>40.6539078498097</v>
      </c>
      <c r="E180" s="3">
        <v>38.8769978752037</v>
      </c>
      <c r="F180" s="3">
        <v>37.9453433689394</v>
      </c>
      <c r="G180" s="3">
        <v>38.482668605756</v>
      </c>
      <c r="H180" s="3">
        <v>39.4860786930849</v>
      </c>
      <c r="I180" s="3">
        <v>41.8113238656365</v>
      </c>
      <c r="J180" s="3">
        <v>44.2186708792417</v>
      </c>
      <c r="K180" s="3">
        <v>44.7312798875864</v>
      </c>
      <c r="L180" s="3">
        <v>49.7428622587278</v>
      </c>
      <c r="M180" s="3">
        <v>54.949434006658</v>
      </c>
      <c r="N180" s="3">
        <v>56.9335073422115</v>
      </c>
      <c r="O180" s="3">
        <v>60.26369137361</v>
      </c>
      <c r="P180" s="3">
        <v>62.1272951959235</v>
      </c>
      <c r="Q180" s="3">
        <v>61.3871753992097</v>
      </c>
      <c r="R180" s="3">
        <v>59.6996518947015</v>
      </c>
      <c r="S180" s="3">
        <v>58.2431274394415</v>
      </c>
      <c r="T180" s="3">
        <v>56.7011642530062</v>
      </c>
      <c r="U180" s="3">
        <v>59.0294200828235</v>
      </c>
      <c r="V180" s="3">
        <v>57.7545272818515</v>
      </c>
      <c r="W180" s="3">
        <v>61.2461248756369</v>
      </c>
      <c r="X180" s="3">
        <v>62.5507755009624</v>
      </c>
      <c r="Y180" s="3">
        <v>64.1656017498922</v>
      </c>
      <c r="Z180" s="3">
        <v>60.28118706953</v>
      </c>
      <c r="AA180" s="3">
        <v>57.2971083349355</v>
      </c>
      <c r="AB180" s="3">
        <v>61.6740459266844</v>
      </c>
      <c r="AC180" s="3">
        <v>64.7167293634581</v>
      </c>
      <c r="AD180" s="3">
        <v>65.8625913710767</v>
      </c>
      <c r="AE180" s="3">
        <v>66.695563389414</v>
      </c>
      <c r="AF180" s="3">
        <v>69.321367899565</v>
      </c>
      <c r="AG180" s="3">
        <v>67.9471524930871</v>
      </c>
      <c r="AH180" s="3">
        <v>62.1516021410408</v>
      </c>
      <c r="AI180" s="3">
        <v>60.159693404697</v>
      </c>
      <c r="AJ180" s="3">
        <v>59.0669042076006</v>
      </c>
      <c r="AK180" s="3">
        <v>62.8548145767969</v>
      </c>
      <c r="AL180" s="3">
        <v>61.9761473178606</v>
      </c>
      <c r="AM180" s="3">
        <v>64.4648536610696</v>
      </c>
      <c r="AN180" s="3">
        <v>70.7383229704878</v>
      </c>
      <c r="AO180" s="3">
        <v>71.5885140250122</v>
      </c>
      <c r="AP180" s="3">
        <v>72.7683962667502</v>
      </c>
      <c r="AQ180" s="3">
        <v>68.2493286490709</v>
      </c>
      <c r="AR180" s="3">
        <v>66.1789823429381</v>
      </c>
      <c r="AS180" s="3">
        <v>65.9580429706048</v>
      </c>
      <c r="AT180" s="3">
        <v>67.9869442292205</v>
      </c>
      <c r="AU180" s="3">
        <v>70.7798466686677</v>
      </c>
      <c r="AV180" s="3">
        <v>69.4902360224945</v>
      </c>
      <c r="AW180" s="3">
        <v>76.7958344203285</v>
      </c>
      <c r="AX180" s="3">
        <v>88.178513398978</v>
      </c>
      <c r="AY180" s="3">
        <v>85.6815256710616</v>
      </c>
      <c r="AZ180" s="3">
        <v>76.2037955935448</v>
      </c>
      <c r="BA180" s="3">
        <v>75.3433536790087</v>
      </c>
      <c r="BB180" s="3">
        <v>77.7030232422045</v>
      </c>
      <c r="BC180" s="3">
        <v>86.7855278657112</v>
      </c>
      <c r="BD180" s="3">
        <v>87.3202598700048</v>
      </c>
      <c r="BE180" s="3">
        <v>90.042907352469</v>
      </c>
      <c r="BF180" s="3">
        <v>100.797193606143</v>
      </c>
      <c r="BG180" s="3">
        <v>92.2029924384333</v>
      </c>
      <c r="BH180" s="3">
        <v>83.796846522896</v>
      </c>
      <c r="BI180" s="3">
        <v>81.142486297227</v>
      </c>
      <c r="BJ180" s="3">
        <v>84.1358631576404</v>
      </c>
      <c r="BK180" s="3">
        <v>91.1581827479635</v>
      </c>
      <c r="BL180" s="3">
        <v>92.8296030525923</v>
      </c>
      <c r="BM180" s="3">
        <v>102.192901473856</v>
      </c>
      <c r="BN180" s="3">
        <v>93.7611697008114</v>
      </c>
      <c r="BO180" s="3">
        <v>88.4866845741296</v>
      </c>
      <c r="BP180" s="3">
        <v>93.7311786706694</v>
      </c>
      <c r="BQ180" s="3">
        <v>91.688551587585</v>
      </c>
      <c r="BR180" s="3">
        <v>101.795954747773</v>
      </c>
      <c r="BS180" s="3">
        <v>99.9521982319077</v>
      </c>
      <c r="BT180" s="3">
        <v>104.782424955318</v>
      </c>
      <c r="BU180" s="3">
        <v>107.65028064171</v>
      </c>
      <c r="BV180" s="3">
        <v>109.816272217708</v>
      </c>
      <c r="BW180" s="3">
        <v>110.280897460697</v>
      </c>
      <c r="BX180" s="3">
        <v>81.2169108854488</v>
      </c>
      <c r="BY180" s="3">
        <v>86.5309764310025</v>
      </c>
      <c r="BZ180" s="3">
        <v>106.446981305935</v>
      </c>
      <c r="CA180" s="3">
        <v>120.791463364848</v>
      </c>
      <c r="CB180" s="3">
        <v>130.970987707294</v>
      </c>
      <c r="CC180" s="3">
        <v>146.029670271614</v>
      </c>
      <c r="CD180" s="3">
        <v>149.648573146539</v>
      </c>
      <c r="CE180" s="3">
        <v>157.291647667284</v>
      </c>
      <c r="CF180" s="3">
        <v>146.439477632411</v>
      </c>
      <c r="CG180" s="3">
        <v>147.491295797506</v>
      </c>
      <c r="CH180" s="3">
        <v>156.197169940045</v>
      </c>
      <c r="CI180" s="3">
        <v>159.850757354671</v>
      </c>
      <c r="CJ180" s="3">
        <v>161.238087678498</v>
      </c>
      <c r="CK180" s="3">
        <v>185.332832251336</v>
      </c>
      <c r="CL180" s="3">
        <v>184.524274717691</v>
      </c>
      <c r="CM180" s="3">
        <v>177.638338359038</v>
      </c>
      <c r="CN180" s="3">
        <v>181.961870092638</v>
      </c>
      <c r="CO180" s="3">
        <v>184.284810841199</v>
      </c>
      <c r="CP180" s="3">
        <v>193.007898724896</v>
      </c>
      <c r="CQ180" s="3">
        <v>204.180763674383</v>
      </c>
      <c r="CR180" s="3">
        <v>226.59484439891</v>
      </c>
      <c r="CS180" s="3">
        <v>237.870336249887</v>
      </c>
      <c r="CT180" s="3">
        <v>227.670561916675</v>
      </c>
      <c r="CU180" s="3">
        <v>213.439293432203</v>
      </c>
      <c r="CV180" s="3">
        <v>210.651443941977</v>
      </c>
      <c r="CW180" s="3">
        <v>191.353370878682</v>
      </c>
      <c r="CX180" s="3">
        <v>182.658263415136</v>
      </c>
      <c r="CY180" s="3">
        <v>173.358785451738</v>
      </c>
      <c r="CZ180" s="3">
        <v>175.990161793958</v>
      </c>
      <c r="DA180" s="3">
        <v>193.42184176525</v>
      </c>
      <c r="DB180" s="3">
        <v>184.420981803686</v>
      </c>
      <c r="DC180" s="3">
        <v>183.896814485017</v>
      </c>
      <c r="DD180" s="3">
        <v>193.175038614427</v>
      </c>
      <c r="DE180" s="3">
        <v>196.256495502063</v>
      </c>
      <c r="DF180" s="3">
        <v>195.77153885624</v>
      </c>
      <c r="DG180" s="3">
        <v>201.970105746635</v>
      </c>
      <c r="DH180" s="3">
        <v>188.681605415974</v>
      </c>
      <c r="DI180" s="3">
        <v>196.629499534982</v>
      </c>
      <c r="DJ180" s="3">
        <v>197.859216536395</v>
      </c>
      <c r="DK180" s="3">
        <v>207.296276814917</v>
      </c>
      <c r="DL180" s="3">
        <v>222.676326857482</v>
      </c>
      <c r="DM180" s="3">
        <v>217.803068685956</v>
      </c>
      <c r="DN180" s="3">
        <v>214.889436864273</v>
      </c>
      <c r="DO180" s="3">
        <v>189.682333295596</v>
      </c>
      <c r="DP180" s="3">
        <v>193.181425701972</v>
      </c>
      <c r="DQ180" s="3">
        <v>211.242904889135</v>
      </c>
      <c r="DR180" s="3">
        <v>211.293275413673</v>
      </c>
      <c r="DS180" s="3">
        <v>222.197425333861</v>
      </c>
      <c r="DT180" s="3">
        <v>242.77844506188</v>
      </c>
      <c r="DU180" s="3">
        <v>231.156915572129</v>
      </c>
      <c r="DV180" s="3">
        <v>224.394327347459</v>
      </c>
      <c r="DW180" s="3">
        <v>218.756623157622</v>
      </c>
      <c r="DX180" s="3">
        <v>227.621531054777</v>
      </c>
      <c r="DY180" s="3">
        <v>239.168178928145</v>
      </c>
      <c r="DZ180" s="3">
        <v>253.283338444357</v>
      </c>
      <c r="EA180" s="3">
        <v>270.669363944811</v>
      </c>
      <c r="EB180" s="3">
        <v>267.28241012112</v>
      </c>
      <c r="EC180" s="3">
        <v>258.839764902508</v>
      </c>
      <c r="ED180" s="3">
        <v>254.896741787469</v>
      </c>
    </row>
    <row r="181">
      <c r="A181" s="3" t="s">
        <v>180</v>
      </c>
      <c r="B181" s="3">
        <v>2.53649561487863</v>
      </c>
      <c r="C181" s="3">
        <v>2.44206441947639</v>
      </c>
      <c r="D181" s="3">
        <v>2.55180691926938</v>
      </c>
      <c r="E181" s="3">
        <v>2.59459964044315</v>
      </c>
      <c r="F181" s="3">
        <v>2.76560232230552</v>
      </c>
      <c r="G181" s="3">
        <v>3.11368016993473</v>
      </c>
      <c r="H181" s="3">
        <v>3.32717160744538</v>
      </c>
      <c r="I181" s="3">
        <v>3.32819814244981</v>
      </c>
      <c r="J181" s="3">
        <v>3.49438709403147</v>
      </c>
      <c r="K181" s="3">
        <v>3.44986794239402</v>
      </c>
      <c r="L181" s="3">
        <v>3.78107673688645</v>
      </c>
      <c r="M181" s="3">
        <v>3.9148481090579</v>
      </c>
      <c r="N181" s="3">
        <v>3.82438031798924</v>
      </c>
      <c r="O181" s="3">
        <v>3.92382810966324</v>
      </c>
      <c r="P181" s="3">
        <v>3.79544724407404</v>
      </c>
      <c r="Q181" s="3">
        <v>3.59400441186699</v>
      </c>
      <c r="R181" s="3">
        <v>3.8333148868982</v>
      </c>
      <c r="S181" s="3">
        <v>4.14295745578709</v>
      </c>
      <c r="T181" s="3">
        <v>3.96671698820837</v>
      </c>
      <c r="U181" s="3">
        <v>3.65158719792572</v>
      </c>
      <c r="V181" s="3">
        <v>3.61993835032682</v>
      </c>
      <c r="W181" s="3">
        <v>3.64837697298501</v>
      </c>
      <c r="X181" s="3">
        <v>4.06316166466109</v>
      </c>
      <c r="Y181" s="3">
        <v>4.18914493222734</v>
      </c>
      <c r="Z181" s="3">
        <v>3.7508318540916</v>
      </c>
      <c r="AA181" s="3">
        <v>3.66443113609153</v>
      </c>
      <c r="AB181" s="3">
        <v>4.23828859073851</v>
      </c>
      <c r="AC181" s="3">
        <v>4.485400829141</v>
      </c>
      <c r="AD181" s="3">
        <v>4.20855618870912</v>
      </c>
      <c r="AE181" s="3">
        <v>4.72299513533543</v>
      </c>
      <c r="AF181" s="3">
        <v>5.03405468963309</v>
      </c>
      <c r="AG181" s="3">
        <v>5.25098920036389</v>
      </c>
      <c r="AH181" s="3">
        <v>5.4372255511538</v>
      </c>
      <c r="AI181" s="3">
        <v>5.8010599578874</v>
      </c>
      <c r="AJ181" s="3">
        <v>5.98250864827727</v>
      </c>
      <c r="AK181" s="3">
        <v>6.25389404356726</v>
      </c>
      <c r="AL181" s="3">
        <v>6.60320774731562</v>
      </c>
      <c r="AM181" s="3">
        <v>6.94955757585215</v>
      </c>
      <c r="AN181" s="3">
        <v>7.34524290090144</v>
      </c>
      <c r="AO181" s="3">
        <v>7.98168330872554</v>
      </c>
      <c r="AP181" s="3">
        <v>9.02171129252811</v>
      </c>
      <c r="AQ181" s="3">
        <v>9.37023065550933</v>
      </c>
      <c r="AR181" s="3">
        <v>9.61489525136324</v>
      </c>
      <c r="AS181" s="3">
        <v>9.69401231025806</v>
      </c>
      <c r="AT181" s="3">
        <v>10.7802602745454</v>
      </c>
      <c r="AU181" s="3">
        <v>12.2874727556122</v>
      </c>
      <c r="AV181" s="3">
        <v>13.1920283588305</v>
      </c>
      <c r="AW181" s="3">
        <v>11.9889123935959</v>
      </c>
      <c r="AX181" s="3">
        <v>12.8544176370109</v>
      </c>
      <c r="AY181" s="3">
        <v>11.8217362490413</v>
      </c>
      <c r="AZ181" s="3">
        <v>14.0589455876629</v>
      </c>
      <c r="BA181" s="3">
        <v>13.0525039227284</v>
      </c>
      <c r="BB181" s="3">
        <v>13.2171723957388</v>
      </c>
      <c r="BC181" s="3">
        <v>12.223080384967</v>
      </c>
      <c r="BD181" s="3">
        <v>11.7863435456048</v>
      </c>
      <c r="BE181" s="3">
        <v>11.8926118282714</v>
      </c>
      <c r="BF181" s="3">
        <v>10.492341039923</v>
      </c>
      <c r="BG181" s="3">
        <v>9.72465603423516</v>
      </c>
      <c r="BH181" s="3">
        <v>9.93791611095188</v>
      </c>
      <c r="BI181" s="3">
        <v>9.31774276511437</v>
      </c>
      <c r="BJ181" s="3">
        <v>9.97691619576872</v>
      </c>
      <c r="BK181" s="3">
        <v>12.0357501012108</v>
      </c>
      <c r="BL181" s="3">
        <v>12.2766043039067</v>
      </c>
      <c r="BM181" s="3">
        <v>14.0627389229255</v>
      </c>
      <c r="BN181" s="3">
        <v>13.840270914415</v>
      </c>
      <c r="BO181" s="3">
        <v>13.1873712372021</v>
      </c>
      <c r="BP181" s="3">
        <v>14.2654500233296</v>
      </c>
      <c r="BQ181" s="3">
        <v>14.7028112052897</v>
      </c>
      <c r="BR181" s="3">
        <v>16.9195372391366</v>
      </c>
      <c r="BS181" s="3">
        <v>18.6482115270568</v>
      </c>
      <c r="BT181" s="3">
        <v>20.9047929011324</v>
      </c>
      <c r="BU181" s="3">
        <v>21.5764489704638</v>
      </c>
      <c r="BV181" s="3">
        <v>23.14618487737</v>
      </c>
      <c r="BW181" s="3">
        <v>24.3276016900592</v>
      </c>
      <c r="BX181" s="3">
        <v>19.472834265869</v>
      </c>
      <c r="BY181" s="3">
        <v>21.1054766181714</v>
      </c>
      <c r="BZ181" s="3">
        <v>21.0295567035486</v>
      </c>
      <c r="CA181" s="3">
        <v>24.5563457925373</v>
      </c>
      <c r="CB181" s="3">
        <v>28.352808386326</v>
      </c>
      <c r="CC181" s="3">
        <v>30.1341424954509</v>
      </c>
      <c r="CD181" s="3">
        <v>26.2401944779834</v>
      </c>
      <c r="CE181" s="3">
        <v>29.168656798598</v>
      </c>
      <c r="CF181" s="3">
        <v>34.5589342286794</v>
      </c>
      <c r="CG181" s="3">
        <v>40.762848273346</v>
      </c>
      <c r="CH181" s="3">
        <v>44.8122142950635</v>
      </c>
      <c r="CI181" s="3">
        <v>46.52600710256</v>
      </c>
      <c r="CJ181" s="3">
        <v>46.6435861096</v>
      </c>
      <c r="CK181" s="3">
        <v>54.3470955679487</v>
      </c>
      <c r="CL181" s="3">
        <v>51.7178580674653</v>
      </c>
      <c r="CM181" s="3">
        <v>54.1644948733962</v>
      </c>
      <c r="CN181" s="3">
        <v>52.6752075205954</v>
      </c>
      <c r="CO181" s="3">
        <v>51.4034729599891</v>
      </c>
      <c r="CP181" s="3">
        <v>50.7540879103742</v>
      </c>
      <c r="CQ181" s="3">
        <v>47.4652411394578</v>
      </c>
      <c r="CR181" s="3">
        <v>53.0876095929135</v>
      </c>
      <c r="CS181" s="3">
        <v>59.7005850683076</v>
      </c>
      <c r="CT181" s="3">
        <v>56.7352150910607</v>
      </c>
      <c r="CU181" s="3">
        <v>50.1589823174381</v>
      </c>
      <c r="CV181" s="3">
        <v>45.9970029692442</v>
      </c>
      <c r="CW181" s="3">
        <v>42.1224920506038</v>
      </c>
      <c r="CX181" s="3">
        <v>42.0013823119629</v>
      </c>
      <c r="CY181" s="3">
        <v>40.5554592245939</v>
      </c>
      <c r="CZ181" s="3">
        <v>37.832963971804</v>
      </c>
      <c r="DA181" s="3">
        <v>42.6575290334217</v>
      </c>
      <c r="DB181" s="3">
        <v>35.7979603730121</v>
      </c>
      <c r="DC181" s="3">
        <v>31.9241164783416</v>
      </c>
      <c r="DD181" s="3">
        <v>39.3963524015016</v>
      </c>
      <c r="DE181" s="3">
        <v>39.6851708855489</v>
      </c>
      <c r="DF181" s="3">
        <v>42.2184105302047</v>
      </c>
      <c r="DG181" s="3">
        <v>46.1788675003302</v>
      </c>
      <c r="DH181" s="3">
        <v>46.5662582446718</v>
      </c>
      <c r="DI181" s="3">
        <v>47.8150644701361</v>
      </c>
      <c r="DJ181" s="3">
        <v>52.7573657705968</v>
      </c>
      <c r="DK181" s="3">
        <v>58.7529621276567</v>
      </c>
      <c r="DL181" s="3">
        <v>61.242346330465</v>
      </c>
      <c r="DM181" s="3">
        <v>64.1657919634672</v>
      </c>
      <c r="DN181" s="3">
        <v>61.4825787903415</v>
      </c>
      <c r="DO181" s="3">
        <v>58.9363288246</v>
      </c>
      <c r="DP181" s="3">
        <v>64.7328843010848</v>
      </c>
      <c r="DQ181" s="3">
        <v>71.440773384582</v>
      </c>
      <c r="DR181" s="3">
        <v>75.2287907023328</v>
      </c>
      <c r="DS181" s="3">
        <v>85.4991506675552</v>
      </c>
      <c r="DT181" s="3">
        <v>92.616912374231</v>
      </c>
      <c r="DU181" s="3">
        <v>91.4525267698887</v>
      </c>
      <c r="DV181" s="3">
        <v>90.885239811839</v>
      </c>
      <c r="DW181" s="3">
        <v>100.152898581246</v>
      </c>
      <c r="DX181" s="3">
        <v>100.083132648057</v>
      </c>
      <c r="DY181" s="3">
        <v>82.0643022942087</v>
      </c>
      <c r="DZ181" s="3">
        <v>77.2822453809786</v>
      </c>
      <c r="EA181" s="3">
        <v>77.9722615775856</v>
      </c>
      <c r="EB181" s="3">
        <v>73.7811862789401</v>
      </c>
      <c r="EC181" s="3">
        <v>75.2633125577052</v>
      </c>
      <c r="ED181" s="3">
        <v>77.3794445461697</v>
      </c>
    </row>
    <row r="182">
      <c r="A182" s="3" t="s">
        <v>181</v>
      </c>
      <c r="B182" s="3">
        <v>18.5517397375944</v>
      </c>
      <c r="C182" s="3">
        <v>19.1767921648224</v>
      </c>
      <c r="D182" s="3">
        <v>21.0424407862875</v>
      </c>
      <c r="E182" s="3">
        <v>21.2870593456576</v>
      </c>
      <c r="F182" s="3">
        <v>22.4127616661905</v>
      </c>
      <c r="G182" s="3">
        <v>24.1977580459413</v>
      </c>
      <c r="H182" s="3">
        <v>25.148387940731</v>
      </c>
      <c r="I182" s="3">
        <v>27.0445112016089</v>
      </c>
      <c r="J182" s="3">
        <v>30.324004244693</v>
      </c>
      <c r="K182" s="3">
        <v>29.3647643631583</v>
      </c>
      <c r="L182" s="3">
        <v>34.71353143963</v>
      </c>
      <c r="M182" s="3">
        <v>37.2357169446507</v>
      </c>
      <c r="N182" s="3">
        <v>38.3517140874232</v>
      </c>
      <c r="O182" s="3">
        <v>39.6730078012422</v>
      </c>
      <c r="P182" s="3">
        <v>40.2262878414862</v>
      </c>
      <c r="Q182" s="3">
        <v>38.3457323714086</v>
      </c>
      <c r="R182" s="3">
        <v>36.3706797955602</v>
      </c>
      <c r="S182" s="3">
        <v>31.7850788683834</v>
      </c>
      <c r="T182" s="3">
        <v>31.1782189285329</v>
      </c>
      <c r="U182" s="3">
        <v>34.5944337532668</v>
      </c>
      <c r="V182" s="3">
        <v>34.6885969924537</v>
      </c>
      <c r="W182" s="3">
        <v>37.6992592603298</v>
      </c>
      <c r="X182" s="3">
        <v>42.1590616806536</v>
      </c>
      <c r="Y182" s="3">
        <v>40.8173140507739</v>
      </c>
      <c r="Z182" s="3">
        <v>36.5856361357221</v>
      </c>
      <c r="AA182" s="3">
        <v>34.6754993381762</v>
      </c>
      <c r="AB182" s="3">
        <v>39.4276990576637</v>
      </c>
      <c r="AC182" s="3">
        <v>41.4831181044884</v>
      </c>
      <c r="AD182" s="3">
        <v>38.5286441053286</v>
      </c>
      <c r="AE182" s="3">
        <v>37.1559102497875</v>
      </c>
      <c r="AF182" s="3">
        <v>36.5962819004677</v>
      </c>
      <c r="AG182" s="3">
        <v>33.5699623519643</v>
      </c>
      <c r="AH182" s="3">
        <v>34.1901658204764</v>
      </c>
      <c r="AI182" s="3">
        <v>36.9831488835177</v>
      </c>
      <c r="AJ182" s="3">
        <v>40.5643919718278</v>
      </c>
      <c r="AK182" s="3">
        <v>45.3942248796808</v>
      </c>
      <c r="AL182" s="3">
        <v>46.7153959692767</v>
      </c>
      <c r="AM182" s="3">
        <v>50.9009753406223</v>
      </c>
      <c r="AN182" s="3">
        <v>50.2473944445596</v>
      </c>
      <c r="AO182" s="3">
        <v>50.4888179141182</v>
      </c>
      <c r="AP182" s="3">
        <v>53.6826323975727</v>
      </c>
      <c r="AQ182" s="3">
        <v>55.7629518241691</v>
      </c>
      <c r="AR182" s="3">
        <v>56.0411295904263</v>
      </c>
      <c r="AS182" s="3">
        <v>49.6524251509423</v>
      </c>
      <c r="AT182" s="3">
        <v>49.8016701770143</v>
      </c>
      <c r="AU182" s="3">
        <v>53.2704664165202</v>
      </c>
      <c r="AV182" s="3">
        <v>50.5211043296179</v>
      </c>
      <c r="AW182" s="3">
        <v>59.2669444223798</v>
      </c>
      <c r="AX182" s="3">
        <v>58.8840427774797</v>
      </c>
      <c r="AY182" s="3">
        <v>53.5201201999828</v>
      </c>
      <c r="AZ182" s="3">
        <v>54.1807410477739</v>
      </c>
      <c r="BA182" s="3">
        <v>50.7545266075529</v>
      </c>
      <c r="BB182" s="3">
        <v>48.1847815377374</v>
      </c>
      <c r="BC182" s="3">
        <v>47.6931052451161</v>
      </c>
      <c r="BD182" s="3">
        <v>49.7950640323146</v>
      </c>
      <c r="BE182" s="3">
        <v>55.4118679530215</v>
      </c>
      <c r="BF182" s="3">
        <v>58.0733725825536</v>
      </c>
      <c r="BG182" s="3">
        <v>53.1707402847873</v>
      </c>
      <c r="BH182" s="3">
        <v>48.7972655154943</v>
      </c>
      <c r="BI182" s="3">
        <v>46.2713307947389</v>
      </c>
      <c r="BJ182" s="3">
        <v>47.4319349415436</v>
      </c>
      <c r="BK182" s="3">
        <v>52.7158839077176</v>
      </c>
      <c r="BL182" s="3">
        <v>48.0059672599519</v>
      </c>
      <c r="BM182" s="3">
        <v>49.4747467361217</v>
      </c>
      <c r="BN182" s="3">
        <v>48.6113010358792</v>
      </c>
      <c r="BO182" s="3">
        <v>47.7297901549147</v>
      </c>
      <c r="BP182" s="3">
        <v>49.377854746504</v>
      </c>
      <c r="BQ182" s="3">
        <v>47.4231676804359</v>
      </c>
      <c r="BR182" s="3">
        <v>51.1627074611826</v>
      </c>
      <c r="BS182" s="3">
        <v>51.1709270031441</v>
      </c>
      <c r="BT182" s="3">
        <v>54.3052551473597</v>
      </c>
      <c r="BU182" s="3">
        <v>51.9662815744062</v>
      </c>
      <c r="BV182" s="3">
        <v>51.9607277458835</v>
      </c>
      <c r="BW182" s="3">
        <v>52.3472802964653</v>
      </c>
      <c r="BX182" s="3">
        <v>37.8333232301771</v>
      </c>
      <c r="BY182" s="3">
        <v>30.2982225897475</v>
      </c>
      <c r="BZ182" s="3">
        <v>26.6374696393357</v>
      </c>
      <c r="CA182" s="3">
        <v>33.7519345253185</v>
      </c>
      <c r="CB182" s="3">
        <v>31.3721338805581</v>
      </c>
      <c r="CC182" s="3">
        <v>33.1444679678711</v>
      </c>
      <c r="CD182" s="3">
        <v>36.9176541450064</v>
      </c>
      <c r="CE182" s="3">
        <v>37.4676992504396</v>
      </c>
      <c r="CF182" s="3">
        <v>42.0045090862182</v>
      </c>
      <c r="CG182" s="3">
        <v>44.2157948435431</v>
      </c>
      <c r="CH182" s="3">
        <v>44.350622645871</v>
      </c>
      <c r="CI182" s="3">
        <v>49.2875600298928</v>
      </c>
      <c r="CJ182" s="3">
        <v>56.6526039642762</v>
      </c>
      <c r="CK182" s="3">
        <v>59.3462614530766</v>
      </c>
      <c r="CL182" s="3">
        <v>57.9731080206373</v>
      </c>
      <c r="CM182" s="3">
        <v>54.0977774244712</v>
      </c>
      <c r="CN182" s="3">
        <v>49.1625732181621</v>
      </c>
      <c r="CO182" s="3">
        <v>47.3887878298133</v>
      </c>
      <c r="CP182" s="3">
        <v>47.5336905577052</v>
      </c>
      <c r="CQ182" s="3">
        <v>48.299237838731</v>
      </c>
      <c r="CR182" s="3">
        <v>45.828974862634</v>
      </c>
      <c r="CS182" s="3">
        <v>40.1283903718404</v>
      </c>
      <c r="CT182" s="3">
        <v>42.2314901851276</v>
      </c>
      <c r="CU182" s="3">
        <v>43.0904302164033</v>
      </c>
      <c r="CV182" s="3">
        <v>40.3266393799974</v>
      </c>
      <c r="CW182" s="3">
        <v>43.3191015726089</v>
      </c>
      <c r="CX182" s="3">
        <v>42.3170079873259</v>
      </c>
      <c r="CY182" s="3">
        <v>37.3108416938657</v>
      </c>
      <c r="CZ182" s="3">
        <v>36.7820208696115</v>
      </c>
      <c r="DA182" s="3">
        <v>36.5281399828607</v>
      </c>
      <c r="DB182" s="3">
        <v>33.4536749813465</v>
      </c>
      <c r="DC182" s="3">
        <v>31.5296182430891</v>
      </c>
      <c r="DD182" s="3">
        <v>36.1004961148908</v>
      </c>
      <c r="DE182" s="3">
        <v>35.2179206652042</v>
      </c>
      <c r="DF182" s="3">
        <v>34.1057629942592</v>
      </c>
      <c r="DG182" s="3">
        <v>33.4074899501433</v>
      </c>
      <c r="DH182" s="3">
        <v>30.3950791659472</v>
      </c>
      <c r="DI182" s="3">
        <v>30.5197949925663</v>
      </c>
      <c r="DJ182" s="3">
        <v>28.3956378641054</v>
      </c>
      <c r="DK182" s="3">
        <v>31.5755612251434</v>
      </c>
      <c r="DL182" s="3">
        <v>35.3467728380555</v>
      </c>
      <c r="DM182" s="3">
        <v>31.3806876692426</v>
      </c>
      <c r="DN182" s="3">
        <v>27.9964772509459</v>
      </c>
      <c r="DO182" s="3">
        <v>24.4755957038762</v>
      </c>
      <c r="DP182" s="3">
        <v>23.4467148595933</v>
      </c>
      <c r="DQ182" s="3">
        <v>28.0692842902725</v>
      </c>
      <c r="DR182" s="3">
        <v>28.8183749368441</v>
      </c>
      <c r="DS182" s="3">
        <v>32.0468411445391</v>
      </c>
      <c r="DT182" s="3">
        <v>30.0430514258316</v>
      </c>
      <c r="DU182" s="3">
        <v>27.7798769673704</v>
      </c>
      <c r="DV182" s="3">
        <v>26.6234056255324</v>
      </c>
      <c r="DW182" s="3">
        <v>27.8977941126798</v>
      </c>
      <c r="DX182" s="3">
        <v>27.2017865169041</v>
      </c>
      <c r="DY182" s="3">
        <v>26.1270175964308</v>
      </c>
      <c r="DZ182" s="3">
        <v>29.1703468164806</v>
      </c>
      <c r="EA182" s="3">
        <v>30.3271987625344</v>
      </c>
      <c r="EB182" s="3">
        <v>31.6338587237314</v>
      </c>
      <c r="EC182" s="3">
        <v>33.3709774951245</v>
      </c>
      <c r="ED182" s="3">
        <v>32.7369443045722</v>
      </c>
    </row>
    <row r="183">
      <c r="A183" s="3" t="s">
        <v>182</v>
      </c>
      <c r="B183" s="3">
        <v>46.905133996603</v>
      </c>
      <c r="C183" s="3">
        <v>49.1342327204072</v>
      </c>
      <c r="D183" s="3">
        <v>53.4901415138902</v>
      </c>
      <c r="E183" s="3">
        <v>53.7098897766075</v>
      </c>
      <c r="F183" s="3">
        <v>57.7246738971126</v>
      </c>
      <c r="G183" s="3">
        <v>59.4965080335319</v>
      </c>
      <c r="H183" s="3">
        <v>60.8157393129569</v>
      </c>
      <c r="I183" s="3">
        <v>66.3888827909286</v>
      </c>
      <c r="J183" s="3">
        <v>68.045079887612</v>
      </c>
      <c r="K183" s="3">
        <v>56.9286368659373</v>
      </c>
      <c r="L183" s="3">
        <v>53.3588690306632</v>
      </c>
      <c r="M183" s="3">
        <v>47.4813528585</v>
      </c>
      <c r="N183" s="3">
        <v>47.3569588694021</v>
      </c>
      <c r="O183" s="3">
        <v>53.6251358283572</v>
      </c>
      <c r="P183" s="3">
        <v>52.7303736073703</v>
      </c>
      <c r="Q183" s="3">
        <v>58.4492701264715</v>
      </c>
      <c r="R183" s="3">
        <v>63.149212836215</v>
      </c>
      <c r="S183" s="3">
        <v>63.2360277015744</v>
      </c>
      <c r="T183" s="3">
        <v>59.4183488015996</v>
      </c>
      <c r="U183" s="3">
        <v>53.0825864236296</v>
      </c>
      <c r="V183" s="3">
        <v>51.6930627032696</v>
      </c>
      <c r="W183" s="3">
        <v>57.3002401334704</v>
      </c>
      <c r="X183" s="3">
        <v>58.3855956172759</v>
      </c>
      <c r="Y183" s="3">
        <v>55.7890224055647</v>
      </c>
      <c r="Z183" s="3">
        <v>48.861012846219</v>
      </c>
      <c r="AA183" s="3">
        <v>48.4498744122906</v>
      </c>
      <c r="AB183" s="3">
        <v>53.169718849155</v>
      </c>
      <c r="AC183" s="3">
        <v>55.2181050076769</v>
      </c>
      <c r="AD183" s="3">
        <v>51.7040310846458</v>
      </c>
      <c r="AE183" s="3">
        <v>50.1316859387326</v>
      </c>
      <c r="AF183" s="3">
        <v>49.058137739456</v>
      </c>
      <c r="AG183" s="3">
        <v>49.2126825014915</v>
      </c>
      <c r="AH183" s="3">
        <v>50.1831058914345</v>
      </c>
      <c r="AI183" s="3">
        <v>52.0535144604023</v>
      </c>
      <c r="AJ183" s="3">
        <v>53.2009003575504</v>
      </c>
      <c r="AK183" s="3">
        <v>57.5294322488367</v>
      </c>
      <c r="AL183" s="3">
        <v>58.9424212715679</v>
      </c>
      <c r="AM183" s="3">
        <v>60.4529779059293</v>
      </c>
      <c r="AN183" s="3">
        <v>59.1954771993948</v>
      </c>
      <c r="AO183" s="3">
        <v>57.3384890687558</v>
      </c>
      <c r="AP183" s="3">
        <v>53.5913774819822</v>
      </c>
      <c r="AQ183" s="3">
        <v>53.7083176387989</v>
      </c>
      <c r="AR183" s="3">
        <v>57.1457685149344</v>
      </c>
      <c r="AS183" s="3">
        <v>58.8856960599194</v>
      </c>
      <c r="AT183" s="3">
        <v>63.6926678709824</v>
      </c>
      <c r="AU183" s="3">
        <v>66.5875078393005</v>
      </c>
      <c r="AV183" s="3">
        <v>69.9382069194342</v>
      </c>
      <c r="AW183" s="3">
        <v>72.7766579459922</v>
      </c>
      <c r="AX183" s="3">
        <v>79.0744529174074</v>
      </c>
      <c r="AY183" s="3">
        <v>74.7075320297458</v>
      </c>
      <c r="AZ183" s="3">
        <v>73.6469483819099</v>
      </c>
      <c r="BA183" s="3">
        <v>71.5911192927694</v>
      </c>
      <c r="BB183" s="3">
        <v>75.9356293330721</v>
      </c>
      <c r="BC183" s="3">
        <v>77.8639416750531</v>
      </c>
      <c r="BD183" s="3">
        <v>74.6383270939754</v>
      </c>
      <c r="BE183" s="3">
        <v>77.8850077668706</v>
      </c>
      <c r="BF183" s="3">
        <v>73.5625044428954</v>
      </c>
      <c r="BG183" s="3">
        <v>67.0595132891818</v>
      </c>
      <c r="BH183" s="3">
        <v>64.7811248843594</v>
      </c>
      <c r="BI183" s="3">
        <v>58.9214890909309</v>
      </c>
      <c r="BJ183" s="3">
        <v>60.3941402637166</v>
      </c>
      <c r="BK183" s="3">
        <v>61.0679609659433</v>
      </c>
      <c r="BL183" s="3">
        <v>61.4415420802674</v>
      </c>
      <c r="BM183" s="3">
        <v>64.3620179383247</v>
      </c>
      <c r="BN183" s="3">
        <v>57.7217623250123</v>
      </c>
      <c r="BO183" s="3">
        <v>60.6832634658868</v>
      </c>
      <c r="BP183" s="3">
        <v>61.785201948303</v>
      </c>
      <c r="BQ183" s="3">
        <v>53.5692264426458</v>
      </c>
      <c r="BR183" s="3">
        <v>61.8297038578688</v>
      </c>
      <c r="BS183" s="3">
        <v>63.5635292503374</v>
      </c>
      <c r="BT183" s="3">
        <v>69.4674239414675</v>
      </c>
      <c r="BU183" s="3">
        <v>68.8893496229732</v>
      </c>
      <c r="BV183" s="3">
        <v>65.2944159183558</v>
      </c>
      <c r="BW183" s="3">
        <v>59.5258520549493</v>
      </c>
      <c r="BX183" s="3">
        <v>40.1222545487619</v>
      </c>
      <c r="BY183" s="3">
        <v>38.9285459929846</v>
      </c>
      <c r="BZ183" s="3">
        <v>43.4505442368495</v>
      </c>
      <c r="CA183" s="3">
        <v>51.5949471424286</v>
      </c>
      <c r="CB183" s="3">
        <v>51.0662456524076</v>
      </c>
      <c r="CC183" s="3">
        <v>51.4752771967684</v>
      </c>
      <c r="CD183" s="3">
        <v>56.0698559115199</v>
      </c>
      <c r="CE183" s="3">
        <v>58.2555581952415</v>
      </c>
      <c r="CF183" s="3">
        <v>61.5404528546</v>
      </c>
      <c r="CG183" s="3">
        <v>69.4481691737752</v>
      </c>
      <c r="CH183" s="3">
        <v>72.8330174872757</v>
      </c>
      <c r="CI183" s="3">
        <v>75.2776885204602</v>
      </c>
      <c r="CJ183" s="3">
        <v>83.8794158748772</v>
      </c>
      <c r="CK183" s="3">
        <v>83.0884024349823</v>
      </c>
      <c r="CL183" s="3">
        <v>88.0500085125194</v>
      </c>
      <c r="CM183" s="3">
        <v>86.0933382135136</v>
      </c>
      <c r="CN183" s="3">
        <v>79.1009477103633</v>
      </c>
      <c r="CO183" s="3">
        <v>80.6074825578484</v>
      </c>
      <c r="CP183" s="3">
        <v>75.8190027842666</v>
      </c>
      <c r="CQ183" s="3">
        <v>78.1688872152159</v>
      </c>
      <c r="CR183" s="3">
        <v>74.5486058485512</v>
      </c>
      <c r="CS183" s="3">
        <v>72.7810429850062</v>
      </c>
      <c r="CT183" s="3">
        <v>79.1979358427944</v>
      </c>
      <c r="CU183" s="3">
        <v>81.512391786844</v>
      </c>
      <c r="CV183" s="3">
        <v>83.6369495512045</v>
      </c>
      <c r="CW183" s="3">
        <v>86.7934975523743</v>
      </c>
      <c r="CX183" s="3">
        <v>90.348557251412</v>
      </c>
      <c r="CY183" s="3">
        <v>85.2582697219964</v>
      </c>
      <c r="CZ183" s="3">
        <v>75.9026648671424</v>
      </c>
      <c r="DA183" s="3">
        <v>77.0533655409845</v>
      </c>
      <c r="DB183" s="3">
        <v>69.2878593047818</v>
      </c>
      <c r="DC183" s="3">
        <v>70.3097191504709</v>
      </c>
      <c r="DD183" s="3">
        <v>74.1030823455405</v>
      </c>
      <c r="DE183" s="3">
        <v>74.0501047454523</v>
      </c>
      <c r="DF183" s="3">
        <v>81.9693070043645</v>
      </c>
      <c r="DG183" s="3">
        <v>87.7187195256978</v>
      </c>
      <c r="DH183" s="3">
        <v>81.8552926035525</v>
      </c>
      <c r="DI183" s="3">
        <v>85.9989818648172</v>
      </c>
      <c r="DJ183" s="3">
        <v>81.9199745483076</v>
      </c>
      <c r="DK183" s="3">
        <v>82.7124664673694</v>
      </c>
      <c r="DL183" s="3">
        <v>85.0955467400185</v>
      </c>
      <c r="DM183" s="3">
        <v>90.1902443705862</v>
      </c>
      <c r="DN183" s="3">
        <v>91.4662997769565</v>
      </c>
      <c r="DO183" s="3">
        <v>86.0803100633004</v>
      </c>
      <c r="DP183" s="3">
        <v>87.8596882670864</v>
      </c>
      <c r="DQ183" s="3">
        <v>89.4485316865545</v>
      </c>
      <c r="DR183" s="3">
        <v>89.6855690388698</v>
      </c>
      <c r="DS183" s="3">
        <v>90.9963015627262</v>
      </c>
      <c r="DT183" s="3">
        <v>96.4150235438188</v>
      </c>
      <c r="DU183" s="3">
        <v>97.7439117775889</v>
      </c>
      <c r="DV183" s="3">
        <v>95.5799069778965</v>
      </c>
      <c r="DW183" s="3">
        <v>92.5922775109579</v>
      </c>
      <c r="DX183" s="3">
        <v>93.1440040328869</v>
      </c>
      <c r="DY183" s="3">
        <v>94.1450628164814</v>
      </c>
      <c r="DZ183" s="3">
        <v>93.3662591841443</v>
      </c>
      <c r="EA183" s="3">
        <v>90.3622604765251</v>
      </c>
      <c r="EB183" s="3">
        <v>82.7313003812184</v>
      </c>
      <c r="EC183" s="3">
        <v>76.0080949692499</v>
      </c>
      <c r="ED183" s="3">
        <v>75.7122224171956</v>
      </c>
    </row>
    <row r="184">
      <c r="A184" s="3" t="s">
        <v>183</v>
      </c>
      <c r="B184" s="3">
        <v>76.2450041417869</v>
      </c>
      <c r="C184" s="3">
        <v>71.1193557218167</v>
      </c>
      <c r="D184" s="3">
        <v>71.9232984808511</v>
      </c>
      <c r="E184" s="3">
        <v>68.1806379443821</v>
      </c>
      <c r="F184" s="3">
        <v>70.0873402849046</v>
      </c>
      <c r="G184" s="3">
        <v>70.4607106630941</v>
      </c>
      <c r="H184" s="3">
        <v>71.7523959222712</v>
      </c>
      <c r="I184" s="3">
        <v>71.1641182552082</v>
      </c>
      <c r="J184" s="3">
        <v>71.2355497516992</v>
      </c>
      <c r="K184" s="3">
        <v>69.231805629871</v>
      </c>
      <c r="L184" s="3">
        <v>79.6159049527549</v>
      </c>
      <c r="M184" s="3">
        <v>81.6361606383849</v>
      </c>
      <c r="N184" s="3">
        <v>78.682567408093</v>
      </c>
      <c r="O184" s="3">
        <v>82.0894334296193</v>
      </c>
      <c r="P184" s="3">
        <v>83.9252999428688</v>
      </c>
      <c r="Q184" s="3">
        <v>83.6973888354885</v>
      </c>
      <c r="R184" s="3">
        <v>87.143250286992</v>
      </c>
      <c r="S184" s="3">
        <v>88.4343812614805</v>
      </c>
      <c r="T184" s="3">
        <v>90.0856597476747</v>
      </c>
      <c r="U184" s="3">
        <v>89.9670727971481</v>
      </c>
      <c r="V184" s="3">
        <v>86.0384136901862</v>
      </c>
      <c r="W184" s="3">
        <v>91.2575114628039</v>
      </c>
      <c r="X184" s="3">
        <v>93.9216230865568</v>
      </c>
      <c r="Y184" s="3">
        <v>92.6331808977513</v>
      </c>
      <c r="Z184" s="3">
        <v>84.4382299695696</v>
      </c>
      <c r="AA184" s="3">
        <v>81.0229634282961</v>
      </c>
      <c r="AB184" s="3">
        <v>85.5527031213046</v>
      </c>
      <c r="AC184" s="3">
        <v>91.0977499486567</v>
      </c>
      <c r="AD184" s="3">
        <v>91.358538418206</v>
      </c>
      <c r="AE184" s="3">
        <v>89.5295222557349</v>
      </c>
      <c r="AF184" s="3">
        <v>86.8076685243718</v>
      </c>
      <c r="AG184" s="3">
        <v>91.3482642948156</v>
      </c>
      <c r="AH184" s="3">
        <v>95.0083803961451</v>
      </c>
      <c r="AI184" s="3">
        <v>97.7648077935888</v>
      </c>
      <c r="AJ184" s="3">
        <v>99.578912700648</v>
      </c>
      <c r="AK184" s="3">
        <v>98.8575672828433</v>
      </c>
      <c r="AL184" s="3">
        <v>103.379511961321</v>
      </c>
      <c r="AM184" s="3">
        <v>103.463373934399</v>
      </c>
      <c r="AN184" s="3">
        <v>106.713249460089</v>
      </c>
      <c r="AO184" s="3">
        <v>108.551659196</v>
      </c>
      <c r="AP184" s="3">
        <v>113.236201161558</v>
      </c>
      <c r="AQ184" s="3">
        <v>118.043613916189</v>
      </c>
      <c r="AR184" s="3">
        <v>121.080114212427</v>
      </c>
      <c r="AS184" s="3">
        <v>125.939576575326</v>
      </c>
      <c r="AT184" s="3">
        <v>133.646600462775</v>
      </c>
      <c r="AU184" s="3">
        <v>139.907284955795</v>
      </c>
      <c r="AV184" s="3">
        <v>144.23805800963</v>
      </c>
      <c r="AW184" s="3">
        <v>144.594334800846</v>
      </c>
      <c r="AX184" s="3">
        <v>156.716547513039</v>
      </c>
      <c r="AY184" s="3">
        <v>164.804883263309</v>
      </c>
      <c r="AZ184" s="3">
        <v>171.436745886032</v>
      </c>
      <c r="BA184" s="3">
        <v>168.516944005874</v>
      </c>
      <c r="BB184" s="3">
        <v>183.1106141806</v>
      </c>
      <c r="BC184" s="3">
        <v>191.496451367469</v>
      </c>
      <c r="BD184" s="3">
        <v>196.670012723543</v>
      </c>
      <c r="BE184" s="3">
        <v>197.844974903922</v>
      </c>
      <c r="BF184" s="3">
        <v>209.847204808997</v>
      </c>
      <c r="BG184" s="3">
        <v>198.60330098188</v>
      </c>
      <c r="BH184" s="3">
        <v>190.369464272628</v>
      </c>
      <c r="BI184" s="3">
        <v>185.767512187994</v>
      </c>
      <c r="BJ184" s="3">
        <v>190.159416777971</v>
      </c>
      <c r="BK184" s="3">
        <v>211.940471125726</v>
      </c>
      <c r="BL184" s="3">
        <v>221.605985901865</v>
      </c>
      <c r="BM184" s="3">
        <v>233.231618476354</v>
      </c>
      <c r="BN184" s="3">
        <v>241.646217938485</v>
      </c>
      <c r="BO184" s="3">
        <v>252.455471833113</v>
      </c>
      <c r="BP184" s="3">
        <v>267.821524506042</v>
      </c>
      <c r="BQ184" s="3">
        <v>265.64566678095</v>
      </c>
      <c r="BR184" s="3">
        <v>268.944578263904</v>
      </c>
      <c r="BS184" s="3">
        <v>264.185197107044</v>
      </c>
      <c r="BT184" s="3">
        <v>272.246663088376</v>
      </c>
      <c r="BU184" s="3">
        <v>285.292888618962</v>
      </c>
      <c r="BV184" s="3">
        <v>305.53776949155</v>
      </c>
      <c r="BW184" s="3">
        <v>316.179886430293</v>
      </c>
      <c r="BX184" s="3">
        <v>249.364922156913</v>
      </c>
      <c r="BY184" s="3">
        <v>251.835297163046</v>
      </c>
      <c r="BZ184" s="3">
        <v>277.605802835274</v>
      </c>
      <c r="CA184" s="3">
        <v>294.292428770035</v>
      </c>
      <c r="CB184" s="3">
        <v>296.198924606871</v>
      </c>
      <c r="CC184" s="3">
        <v>325.655935225699</v>
      </c>
      <c r="CD184" s="3">
        <v>329.497587535299</v>
      </c>
      <c r="CE184" s="3">
        <v>324.408901930053</v>
      </c>
      <c r="CF184" s="3">
        <v>320.484769317848</v>
      </c>
      <c r="CG184" s="3">
        <v>329.923244850456</v>
      </c>
      <c r="CH184" s="3">
        <v>329.392525369672</v>
      </c>
      <c r="CI184" s="3">
        <v>332.545958982299</v>
      </c>
      <c r="CJ184" s="3">
        <v>358.5854595165</v>
      </c>
      <c r="CK184" s="3">
        <v>371.751332530024</v>
      </c>
      <c r="CL184" s="3">
        <v>359.866771771673</v>
      </c>
      <c r="CM184" s="3">
        <v>360.277878611506</v>
      </c>
      <c r="CN184" s="3">
        <v>372.874867516451</v>
      </c>
      <c r="CO184" s="3">
        <v>355.970455774626</v>
      </c>
      <c r="CP184" s="3">
        <v>340.683423733581</v>
      </c>
      <c r="CQ184" s="3">
        <v>344.063578003931</v>
      </c>
      <c r="CR184" s="3">
        <v>335.62857257644</v>
      </c>
      <c r="CS184" s="3">
        <v>338.043071976778</v>
      </c>
      <c r="CT184" s="3">
        <v>357.1971211105</v>
      </c>
      <c r="CU184" s="3">
        <v>369.219012999323</v>
      </c>
      <c r="CV184" s="3">
        <v>335.181899908036</v>
      </c>
      <c r="CW184" s="3">
        <v>351.724218891898</v>
      </c>
      <c r="CX184" s="3">
        <v>336.739199637652</v>
      </c>
      <c r="CY184" s="3">
        <v>328.438446921274</v>
      </c>
      <c r="CZ184" s="3">
        <v>327.463841832382</v>
      </c>
      <c r="DA184" s="3">
        <v>342.609082801911</v>
      </c>
      <c r="DB184" s="3">
        <v>307.651508167733</v>
      </c>
      <c r="DC184" s="3">
        <v>296.915790823279</v>
      </c>
      <c r="DD184" s="3">
        <v>331.646497412763</v>
      </c>
      <c r="DE184" s="3">
        <v>344.735915590288</v>
      </c>
      <c r="DF184" s="3">
        <v>366.220097467665</v>
      </c>
      <c r="DG184" s="3">
        <v>361.248933893101</v>
      </c>
      <c r="DH184" s="3">
        <v>350.361893376409</v>
      </c>
      <c r="DI184" s="3">
        <v>365.105146950846</v>
      </c>
      <c r="DJ184" s="3">
        <v>375.544076073094</v>
      </c>
      <c r="DK184" s="3">
        <v>372.327538416922</v>
      </c>
      <c r="DL184" s="3">
        <v>393.826903030187</v>
      </c>
      <c r="DM184" s="3">
        <v>394.456245118378</v>
      </c>
      <c r="DN184" s="3">
        <v>405.91034565116</v>
      </c>
      <c r="DO184" s="3">
        <v>386.610380067811</v>
      </c>
      <c r="DP184" s="3">
        <v>394.802681310462</v>
      </c>
      <c r="DQ184" s="3">
        <v>415.856019872119</v>
      </c>
      <c r="DR184" s="3">
        <v>428.27911909011</v>
      </c>
      <c r="DS184" s="3">
        <v>461.624382921071</v>
      </c>
      <c r="DT184" s="3">
        <v>473.814616926116</v>
      </c>
      <c r="DU184" s="3">
        <v>464.366288593134</v>
      </c>
      <c r="DV184" s="3">
        <v>450.066816417149</v>
      </c>
      <c r="DW184" s="3">
        <v>446.407456556702</v>
      </c>
      <c r="DX184" s="3">
        <v>441.57886506653</v>
      </c>
      <c r="DY184" s="3">
        <v>462.682217511313</v>
      </c>
      <c r="DZ184" s="3">
        <v>488.321057660325</v>
      </c>
      <c r="EA184" s="3">
        <v>504.43017823259</v>
      </c>
      <c r="EB184" s="3">
        <v>519.847815116085</v>
      </c>
      <c r="EC184" s="3">
        <v>527.868429448733</v>
      </c>
      <c r="ED184" s="3">
        <v>523.84982511686</v>
      </c>
    </row>
    <row r="185">
      <c r="A185" s="3" t="s">
        <v>184</v>
      </c>
      <c r="B185" s="3">
        <v>44.3471678281313</v>
      </c>
      <c r="C185" s="3">
        <v>45.4697153561045</v>
      </c>
      <c r="D185" s="3">
        <v>48.9606849863211</v>
      </c>
      <c r="E185" s="3">
        <v>50.751123720897</v>
      </c>
      <c r="F185" s="3">
        <v>52.8981625732285</v>
      </c>
      <c r="G185" s="3">
        <v>56.4388257051769</v>
      </c>
      <c r="H185" s="3">
        <v>58.9340589543889</v>
      </c>
      <c r="I185" s="3">
        <v>60.4870270362441</v>
      </c>
      <c r="J185" s="3">
        <v>64.1251218298954</v>
      </c>
      <c r="K185" s="3">
        <v>61.0411700808379</v>
      </c>
      <c r="L185" s="3">
        <v>69.3104363611257</v>
      </c>
      <c r="M185" s="3">
        <v>70.676379003096</v>
      </c>
      <c r="N185" s="3">
        <v>69.9892688743669</v>
      </c>
      <c r="O185" s="3">
        <v>71.6940894410823</v>
      </c>
      <c r="P185" s="3">
        <v>74.9215938649079</v>
      </c>
      <c r="Q185" s="3">
        <v>72.9352636705213</v>
      </c>
      <c r="R185" s="3">
        <v>72.6122363424074</v>
      </c>
      <c r="S185" s="3">
        <v>70.3663959952388</v>
      </c>
      <c r="T185" s="3">
        <v>68.9325873568817</v>
      </c>
      <c r="U185" s="3">
        <v>64.8352091507718</v>
      </c>
      <c r="V185" s="3">
        <v>64.1695516064253</v>
      </c>
      <c r="W185" s="3">
        <v>68.284718254442</v>
      </c>
      <c r="X185" s="3">
        <v>67.9262755798746</v>
      </c>
      <c r="Y185" s="3">
        <v>62.7537981373914</v>
      </c>
      <c r="Z185" s="3">
        <v>56.7338811335304</v>
      </c>
      <c r="AA185" s="3">
        <v>58.3171409266</v>
      </c>
      <c r="AB185" s="3">
        <v>64.5382881887691</v>
      </c>
      <c r="AC185" s="3">
        <v>62.0189927157409</v>
      </c>
      <c r="AD185" s="3">
        <v>62.3080877606024</v>
      </c>
      <c r="AE185" s="3">
        <v>61.3886680325293</v>
      </c>
      <c r="AF185" s="3">
        <v>64.6996334035712</v>
      </c>
      <c r="AG185" s="3">
        <v>67.0058001655562</v>
      </c>
      <c r="AH185" s="3">
        <v>63.9341830654621</v>
      </c>
      <c r="AI185" s="3">
        <v>62.5424295971962</v>
      </c>
      <c r="AJ185" s="3">
        <v>69.5053554039668</v>
      </c>
      <c r="AK185" s="3">
        <v>77.8192931521473</v>
      </c>
      <c r="AL185" s="3">
        <v>77.9433653977543</v>
      </c>
      <c r="AM185" s="3">
        <v>81.1707837630753</v>
      </c>
      <c r="AN185" s="3">
        <v>83.737352426373</v>
      </c>
      <c r="AO185" s="3">
        <v>86.8463085833164</v>
      </c>
      <c r="AP185" s="3">
        <v>95.7303587892552</v>
      </c>
      <c r="AQ185" s="3">
        <v>98.049826733264</v>
      </c>
      <c r="AR185" s="3">
        <v>95.557369274811</v>
      </c>
      <c r="AS185" s="3">
        <v>95.3996314280679</v>
      </c>
      <c r="AT185" s="3">
        <v>99.8755287719355</v>
      </c>
      <c r="AU185" s="3">
        <v>107.835261797533</v>
      </c>
      <c r="AV185" s="3">
        <v>116.266163392422</v>
      </c>
      <c r="AW185" s="3">
        <v>123.655956273013</v>
      </c>
      <c r="AX185" s="3">
        <v>133.292509162579</v>
      </c>
      <c r="AY185" s="3">
        <v>132.662228180834</v>
      </c>
      <c r="AZ185" s="3">
        <v>131.691784201586</v>
      </c>
      <c r="BA185" s="3">
        <v>127.735054904585</v>
      </c>
      <c r="BB185" s="3">
        <v>130.396335544372</v>
      </c>
      <c r="BC185" s="3">
        <v>128.828140130291</v>
      </c>
      <c r="BD185" s="3">
        <v>123.183091229417</v>
      </c>
      <c r="BE185" s="3">
        <v>118.075852802495</v>
      </c>
      <c r="BF185" s="3">
        <v>122.999662980942</v>
      </c>
      <c r="BG185" s="3">
        <v>111.829057336241</v>
      </c>
      <c r="BH185" s="3">
        <v>112.296210869562</v>
      </c>
      <c r="BI185" s="3">
        <v>104.14653779723</v>
      </c>
      <c r="BJ185" s="3">
        <v>104.17208997711</v>
      </c>
      <c r="BK185" s="3">
        <v>115.479211437316</v>
      </c>
      <c r="BL185" s="3">
        <v>118.252870045833</v>
      </c>
      <c r="BM185" s="3">
        <v>128.368225655748</v>
      </c>
      <c r="BN185" s="3">
        <v>125.338303070787</v>
      </c>
      <c r="BO185" s="3">
        <v>128.465028877367</v>
      </c>
      <c r="BP185" s="3">
        <v>135.565020066729</v>
      </c>
      <c r="BQ185" s="3">
        <v>124.712344373161</v>
      </c>
      <c r="BR185" s="3">
        <v>123.543924082667</v>
      </c>
      <c r="BS185" s="3">
        <v>117.929569569864</v>
      </c>
      <c r="BT185" s="3">
        <v>129.880510718038</v>
      </c>
      <c r="BU185" s="3">
        <v>141.893025838752</v>
      </c>
      <c r="BV185" s="3">
        <v>140.943650532179</v>
      </c>
      <c r="BW185" s="3">
        <v>136.453084088832</v>
      </c>
      <c r="BX185" s="3">
        <v>88.6585689020424</v>
      </c>
      <c r="BY185" s="3">
        <v>77.3774969710213</v>
      </c>
      <c r="BZ185" s="3">
        <v>84.7287395302258</v>
      </c>
      <c r="CA185" s="3">
        <v>92.0357168756951</v>
      </c>
      <c r="CB185" s="3">
        <v>86.1350610577809</v>
      </c>
      <c r="CC185" s="3">
        <v>92.6436763409689</v>
      </c>
      <c r="CD185" s="3">
        <v>97.178639276368</v>
      </c>
      <c r="CE185" s="3">
        <v>94.1059604756964</v>
      </c>
      <c r="CF185" s="3">
        <v>113.103278120191</v>
      </c>
      <c r="CG185" s="3">
        <v>126.601725057036</v>
      </c>
      <c r="CH185" s="3">
        <v>122.031086308329</v>
      </c>
      <c r="CI185" s="3">
        <v>129.244234501989</v>
      </c>
      <c r="CJ185" s="3">
        <v>144.801447584372</v>
      </c>
      <c r="CK185" s="3">
        <v>144.696412220948</v>
      </c>
      <c r="CL185" s="3">
        <v>138.787889819637</v>
      </c>
      <c r="CM185" s="3">
        <v>138.133026449888</v>
      </c>
      <c r="CN185" s="3">
        <v>136.091134777386</v>
      </c>
      <c r="CO185" s="3">
        <v>132.678775968818</v>
      </c>
      <c r="CP185" s="3">
        <v>138.749648739051</v>
      </c>
      <c r="CQ185" s="3">
        <v>152.359180562941</v>
      </c>
      <c r="CR185" s="3">
        <v>154.144738912471</v>
      </c>
      <c r="CS185" s="3">
        <v>152.716131369426</v>
      </c>
      <c r="CT185" s="3">
        <v>156.953931977632</v>
      </c>
      <c r="CU185" s="3">
        <v>165.985770605013</v>
      </c>
      <c r="CV185" s="3">
        <v>162.656346837212</v>
      </c>
      <c r="CW185" s="3">
        <v>171.624214696037</v>
      </c>
      <c r="CX185" s="3">
        <v>162.272040763886</v>
      </c>
      <c r="CY185" s="3">
        <v>150.624440129256</v>
      </c>
      <c r="CZ185" s="3">
        <v>141.930822055167</v>
      </c>
      <c r="DA185" s="3">
        <v>156.12736058344</v>
      </c>
      <c r="DB185" s="3">
        <v>148.167782228582</v>
      </c>
      <c r="DC185" s="3">
        <v>144.918727335044</v>
      </c>
      <c r="DD185" s="3">
        <v>154.469590390063</v>
      </c>
      <c r="DE185" s="3">
        <v>152.584533005029</v>
      </c>
      <c r="DF185" s="3">
        <v>158.029264320729</v>
      </c>
      <c r="DG185" s="3">
        <v>170.143997992017</v>
      </c>
      <c r="DH185" s="3">
        <v>161.790221574241</v>
      </c>
      <c r="DI185" s="3">
        <v>164.814934804479</v>
      </c>
      <c r="DJ185" s="3">
        <v>171.784012428193</v>
      </c>
      <c r="DK185" s="3">
        <v>174.414810539901</v>
      </c>
      <c r="DL185" s="3">
        <v>188.150019040604</v>
      </c>
      <c r="DM185" s="3">
        <v>201.135229072125</v>
      </c>
      <c r="DN185" s="3">
        <v>197.387876771565</v>
      </c>
      <c r="DO185" s="3">
        <v>190.383798199753</v>
      </c>
      <c r="DP185" s="3">
        <v>197.3728419847</v>
      </c>
      <c r="DQ185" s="3">
        <v>214.433294623966</v>
      </c>
      <c r="DR185" s="3">
        <v>228.715913881892</v>
      </c>
      <c r="DS185" s="3">
        <v>242.809592113616</v>
      </c>
      <c r="DT185" s="3">
        <v>248.484901489134</v>
      </c>
      <c r="DU185" s="3">
        <v>244.627067437722</v>
      </c>
      <c r="DV185" s="3">
        <v>234.038336451097</v>
      </c>
      <c r="DW185" s="3">
        <v>236.743016224099</v>
      </c>
      <c r="DX185" s="3">
        <v>239.720251629257</v>
      </c>
      <c r="DY185" s="3">
        <v>220.257799509529</v>
      </c>
      <c r="DZ185" s="3">
        <v>236.726515326808</v>
      </c>
      <c r="EA185" s="3">
        <v>258.845149527045</v>
      </c>
      <c r="EB185" s="3">
        <v>278.440622436777</v>
      </c>
      <c r="EC185" s="3">
        <v>286.419998168945</v>
      </c>
      <c r="ED185" s="3">
        <v>278.033610873752</v>
      </c>
    </row>
    <row r="186">
      <c r="A186" s="3" t="s">
        <v>185</v>
      </c>
      <c r="B186" s="3">
        <v>16.8419301580946</v>
      </c>
      <c r="C186" s="3">
        <v>16.6125035890875</v>
      </c>
      <c r="D186" s="3">
        <v>17.0730491179244</v>
      </c>
      <c r="E186" s="3">
        <v>16.4125461633936</v>
      </c>
      <c r="F186" s="3">
        <v>15.5150396027648</v>
      </c>
      <c r="G186" s="3">
        <v>16.5697635618003</v>
      </c>
      <c r="H186" s="3">
        <v>16.1682699345691</v>
      </c>
      <c r="I186" s="3">
        <v>16.9414287896093</v>
      </c>
      <c r="J186" s="3">
        <v>17.9714118211006</v>
      </c>
      <c r="K186" s="3">
        <v>17.0065453246832</v>
      </c>
      <c r="L186" s="3">
        <v>17.7053602347356</v>
      </c>
      <c r="M186" s="3">
        <v>18.7819596348264</v>
      </c>
      <c r="N186" s="3">
        <v>18.8759230885559</v>
      </c>
      <c r="O186" s="3">
        <v>20.0524080086608</v>
      </c>
      <c r="P186" s="3">
        <v>20.0734456996669</v>
      </c>
      <c r="Q186" s="3">
        <v>20.151454096634</v>
      </c>
      <c r="R186" s="3">
        <v>20.6535200633785</v>
      </c>
      <c r="S186" s="3">
        <v>20.9763941058623</v>
      </c>
      <c r="T186" s="3">
        <v>20.7954352284202</v>
      </c>
      <c r="U186" s="3">
        <v>23.2986770933632</v>
      </c>
      <c r="V186" s="3">
        <v>23.2081973412278</v>
      </c>
      <c r="W186" s="3">
        <v>23.6724173317012</v>
      </c>
      <c r="X186" s="3">
        <v>25.7405931354256</v>
      </c>
      <c r="Y186" s="3">
        <v>25.4558735570191</v>
      </c>
      <c r="Z186" s="3">
        <v>22.6004825339053</v>
      </c>
      <c r="AA186" s="3">
        <v>23.3225831581198</v>
      </c>
      <c r="AB186" s="3">
        <v>26.4030646611336</v>
      </c>
      <c r="AC186" s="3">
        <v>28.1442039062245</v>
      </c>
      <c r="AD186" s="3">
        <v>27.899919080579</v>
      </c>
      <c r="AE186" s="3">
        <v>27.456794440208</v>
      </c>
      <c r="AF186" s="3">
        <v>29.698896269455</v>
      </c>
      <c r="AG186" s="3">
        <v>31.7423188844981</v>
      </c>
      <c r="AH186" s="3">
        <v>30.2243004897171</v>
      </c>
      <c r="AI186" s="3">
        <v>29.2627085297136</v>
      </c>
      <c r="AJ186" s="3">
        <v>27.8693350409934</v>
      </c>
      <c r="AK186" s="3">
        <v>28.3802635242218</v>
      </c>
      <c r="AL186" s="3">
        <v>28.9627665692412</v>
      </c>
      <c r="AM186" s="3">
        <v>29.9039848696998</v>
      </c>
      <c r="AN186" s="3">
        <v>30.2770895292038</v>
      </c>
      <c r="AO186" s="3">
        <v>30.6821240185805</v>
      </c>
      <c r="AP186" s="3">
        <v>32.9707305844931</v>
      </c>
      <c r="AQ186" s="3">
        <v>34.0290050769043</v>
      </c>
      <c r="AR186" s="3">
        <v>34.3482863938746</v>
      </c>
      <c r="AS186" s="3">
        <v>33.2462570187705</v>
      </c>
      <c r="AT186" s="3">
        <v>33.7183402284188</v>
      </c>
      <c r="AU186" s="3">
        <v>35.3075627700094</v>
      </c>
      <c r="AV186" s="3">
        <v>35.5259917755555</v>
      </c>
      <c r="AW186" s="3">
        <v>38.6519216238184</v>
      </c>
      <c r="AX186" s="3">
        <v>40.6030867188941</v>
      </c>
      <c r="AY186" s="3">
        <v>38.3061033318038</v>
      </c>
      <c r="AZ186" s="3">
        <v>37.1219527798824</v>
      </c>
      <c r="BA186" s="3">
        <v>35.7817842050207</v>
      </c>
      <c r="BB186" s="3">
        <v>34.0951341338726</v>
      </c>
      <c r="BC186" s="3">
        <v>34.3966846694825</v>
      </c>
      <c r="BD186" s="3">
        <v>34.6668248184697</v>
      </c>
      <c r="BE186" s="3">
        <v>35.2352272113423</v>
      </c>
      <c r="BF186" s="3">
        <v>34.4047772461748</v>
      </c>
      <c r="BG186" s="3">
        <v>29.4061499879997</v>
      </c>
      <c r="BH186" s="3">
        <v>28.2732539941924</v>
      </c>
      <c r="BI186" s="3">
        <v>26.8128778508848</v>
      </c>
      <c r="BJ186" s="3">
        <v>28.6693686585478</v>
      </c>
      <c r="BK186" s="3">
        <v>33.088578605465</v>
      </c>
      <c r="BL186" s="3">
        <v>35.6705978479478</v>
      </c>
      <c r="BM186" s="3">
        <v>36.4056469074339</v>
      </c>
      <c r="BN186" s="3">
        <v>34.5557960346259</v>
      </c>
      <c r="BO186" s="3">
        <v>34.7507174067832</v>
      </c>
      <c r="BP186" s="3">
        <v>36.1354973107589</v>
      </c>
      <c r="BQ186" s="3">
        <v>36.1723567516228</v>
      </c>
      <c r="BR186" s="3">
        <v>38.1087538369678</v>
      </c>
      <c r="BS186" s="3">
        <v>39.7698246716257</v>
      </c>
      <c r="BT186" s="3">
        <v>42.593723345912</v>
      </c>
      <c r="BU186" s="3">
        <v>43.2667312025521</v>
      </c>
      <c r="BV186" s="3">
        <v>44.3938510229078</v>
      </c>
      <c r="BW186" s="3">
        <v>42.797491104512</v>
      </c>
      <c r="BX186" s="3">
        <v>34.0937788249534</v>
      </c>
      <c r="BY186" s="3">
        <v>35.649374838123</v>
      </c>
      <c r="BZ186" s="3">
        <v>39.8974398138123</v>
      </c>
      <c r="CA186" s="3">
        <v>44.474325376218</v>
      </c>
      <c r="CB186" s="3">
        <v>48.806872917421</v>
      </c>
      <c r="CC186" s="3">
        <v>54.115234377397</v>
      </c>
      <c r="CD186" s="3">
        <v>53.1150459408024</v>
      </c>
      <c r="CE186" s="3">
        <v>51.8801934007617</v>
      </c>
      <c r="CF186" s="3">
        <v>51.4363576263642</v>
      </c>
      <c r="CG186" s="3">
        <v>50.6531217471191</v>
      </c>
      <c r="CH186" s="3">
        <v>51.9545585147009</v>
      </c>
      <c r="CI186" s="3">
        <v>51.1591633089263</v>
      </c>
      <c r="CJ186" s="3">
        <v>52.8767888203344</v>
      </c>
      <c r="CK186" s="3">
        <v>58.9952354102534</v>
      </c>
      <c r="CL186" s="3">
        <v>59.0617865550234</v>
      </c>
      <c r="CM186" s="3">
        <v>55.125906827723</v>
      </c>
      <c r="CN186" s="3">
        <v>55.1089279604533</v>
      </c>
      <c r="CO186" s="3">
        <v>57.2402105164676</v>
      </c>
      <c r="CP186" s="3">
        <v>54.5995062475485</v>
      </c>
      <c r="CQ186" s="3">
        <v>55.6574732712344</v>
      </c>
      <c r="CR186" s="3">
        <v>62.4849229911669</v>
      </c>
      <c r="CS186" s="3">
        <v>64.3854940159285</v>
      </c>
      <c r="CT186" s="3">
        <v>62.4451891560308</v>
      </c>
      <c r="CU186" s="3">
        <v>55.5485118147799</v>
      </c>
      <c r="CV186" s="3">
        <v>51.65588428938</v>
      </c>
      <c r="CW186" s="3">
        <v>48.7585764844658</v>
      </c>
      <c r="CX186" s="3">
        <v>51.8756325774741</v>
      </c>
      <c r="CY186" s="3">
        <v>49.9757927057603</v>
      </c>
      <c r="CZ186" s="3">
        <v>51.1908614555616</v>
      </c>
      <c r="DA186" s="3">
        <v>51.1472157236113</v>
      </c>
      <c r="DB186" s="3">
        <v>46.8537121861776</v>
      </c>
      <c r="DC186" s="3">
        <v>45.6790045379916</v>
      </c>
      <c r="DD186" s="3">
        <v>46.4687103514216</v>
      </c>
      <c r="DE186" s="3">
        <v>46.776515001853</v>
      </c>
      <c r="DF186" s="3">
        <v>48.4713024476687</v>
      </c>
      <c r="DG186" s="3">
        <v>52.3988344027149</v>
      </c>
      <c r="DH186" s="3">
        <v>48.6712300731814</v>
      </c>
      <c r="DI186" s="3">
        <v>48.2423727462936</v>
      </c>
      <c r="DJ186" s="3">
        <v>50.7404304719785</v>
      </c>
      <c r="DK186" s="3">
        <v>53.315214485245</v>
      </c>
      <c r="DL186" s="3">
        <v>57.6626481724703</v>
      </c>
      <c r="DM186" s="3">
        <v>57.1129221182123</v>
      </c>
      <c r="DN186" s="3">
        <v>54.2400898197538</v>
      </c>
      <c r="DO186" s="3">
        <v>50.4279078677248</v>
      </c>
      <c r="DP186" s="3">
        <v>56.5884696206293</v>
      </c>
      <c r="DQ186" s="3">
        <v>64.7362104466614</v>
      </c>
      <c r="DR186" s="3">
        <v>65.9919372467304</v>
      </c>
      <c r="DS186" s="3">
        <v>71.7635638129622</v>
      </c>
      <c r="DT186" s="3">
        <v>75.4049387356814</v>
      </c>
      <c r="DU186" s="3">
        <v>72.7609147134938</v>
      </c>
      <c r="DV186" s="3">
        <v>69.1965352266328</v>
      </c>
      <c r="DW186" s="3">
        <v>67.2798691682488</v>
      </c>
      <c r="DX186" s="3">
        <v>70.3368110494398</v>
      </c>
      <c r="DY186" s="3">
        <v>75.9233064169891</v>
      </c>
      <c r="DZ186" s="3">
        <v>80.2491622519629</v>
      </c>
      <c r="EA186" s="3">
        <v>82.821322564673</v>
      </c>
      <c r="EB186" s="3">
        <v>79.5246742690215</v>
      </c>
      <c r="EC186" s="3">
        <v>77.0830950055804</v>
      </c>
      <c r="ED186" s="3">
        <v>76.2191660139296</v>
      </c>
    </row>
    <row r="187">
      <c r="A187" s="3" t="s">
        <v>186</v>
      </c>
      <c r="B187" s="3">
        <v>71.3555989028633</v>
      </c>
      <c r="C187" s="3">
        <v>71.4470814014802</v>
      </c>
      <c r="D187" s="3">
        <v>72.9234057226237</v>
      </c>
      <c r="E187" s="3">
        <v>75.109826885467</v>
      </c>
      <c r="F187" s="3">
        <v>77.2121330772278</v>
      </c>
      <c r="G187" s="3">
        <v>77.2499401089078</v>
      </c>
      <c r="H187" s="3">
        <v>75.0017244199802</v>
      </c>
      <c r="I187" s="3">
        <v>71.7065798289417</v>
      </c>
      <c r="J187" s="3">
        <v>71.9093029769612</v>
      </c>
      <c r="K187" s="3">
        <v>70.9211278083552</v>
      </c>
      <c r="L187" s="3">
        <v>73.6350090477177</v>
      </c>
      <c r="M187" s="3">
        <v>72.1843635796554</v>
      </c>
      <c r="N187" s="3">
        <v>71.2667353668537</v>
      </c>
      <c r="O187" s="3">
        <v>73.5049294178566</v>
      </c>
      <c r="P187" s="3">
        <v>76.3054037438276</v>
      </c>
      <c r="Q187" s="3">
        <v>75.5851575973276</v>
      </c>
      <c r="R187" s="3">
        <v>76.6269757202066</v>
      </c>
      <c r="S187" s="3">
        <v>75.6248989184857</v>
      </c>
      <c r="T187" s="3">
        <v>76.7891986295656</v>
      </c>
      <c r="U187" s="3">
        <v>77.424089627022</v>
      </c>
      <c r="V187" s="3">
        <v>77.0454240317975</v>
      </c>
      <c r="W187" s="3">
        <v>83.9086849584917</v>
      </c>
      <c r="X187" s="3">
        <v>89.8786836820016</v>
      </c>
      <c r="Y187" s="3">
        <v>93.79769901107</v>
      </c>
      <c r="Z187" s="3">
        <v>94.6653030335128</v>
      </c>
      <c r="AA187" s="3">
        <v>95.0534396936911</v>
      </c>
      <c r="AB187" s="3">
        <v>98.2806599357193</v>
      </c>
      <c r="AC187" s="3">
        <v>103.108290258184</v>
      </c>
      <c r="AD187" s="3">
        <v>102.679337184912</v>
      </c>
      <c r="AE187" s="3">
        <v>98.7558327897488</v>
      </c>
      <c r="AF187" s="3">
        <v>99.9838097690366</v>
      </c>
      <c r="AG187" s="3">
        <v>95.4352615524699</v>
      </c>
      <c r="AH187" s="3">
        <v>95.1648394904478</v>
      </c>
      <c r="AI187" s="3">
        <v>92.9679699490737</v>
      </c>
      <c r="AJ187" s="3">
        <v>95.8127997685173</v>
      </c>
      <c r="AK187" s="3">
        <v>100.646601414293</v>
      </c>
      <c r="AL187" s="3">
        <v>100.390027002713</v>
      </c>
      <c r="AM187" s="3">
        <v>104.116062275018</v>
      </c>
      <c r="AN187" s="3">
        <v>107.101800180907</v>
      </c>
      <c r="AO187" s="3">
        <v>110.993308613427</v>
      </c>
      <c r="AP187" s="3">
        <v>121.596267901389</v>
      </c>
      <c r="AQ187" s="3">
        <v>127.873805716497</v>
      </c>
      <c r="AR187" s="3">
        <v>129.951283233269</v>
      </c>
      <c r="AS187" s="3">
        <v>131.914092670696</v>
      </c>
      <c r="AT187" s="3">
        <v>133.15360916714</v>
      </c>
      <c r="AU187" s="3">
        <v>137.22782215528</v>
      </c>
      <c r="AV187" s="3">
        <v>142.051614111795</v>
      </c>
      <c r="AW187" s="3">
        <v>146.651351022781</v>
      </c>
      <c r="AX187" s="3">
        <v>148.154168174438</v>
      </c>
      <c r="AY187" s="3">
        <v>137.810935508648</v>
      </c>
      <c r="AZ187" s="3">
        <v>133.664144872557</v>
      </c>
      <c r="BA187" s="3">
        <v>137.25304643136</v>
      </c>
      <c r="BB187" s="3">
        <v>138.931460333863</v>
      </c>
      <c r="BC187" s="3">
        <v>140.041726873588</v>
      </c>
      <c r="BD187" s="3">
        <v>135.913595612304</v>
      </c>
      <c r="BE187" s="3">
        <v>137.041541255749</v>
      </c>
      <c r="BF187" s="3">
        <v>141.017226171042</v>
      </c>
      <c r="BG187" s="3">
        <v>146.152502288343</v>
      </c>
      <c r="BH187" s="3">
        <v>158.871848543306</v>
      </c>
      <c r="BI187" s="3">
        <v>156.847503566222</v>
      </c>
      <c r="BJ187" s="3">
        <v>157.667120117417</v>
      </c>
      <c r="BK187" s="3">
        <v>155.44774548122</v>
      </c>
      <c r="BL187" s="3">
        <v>161.145974351794</v>
      </c>
      <c r="BM187" s="3">
        <v>168.444392644774</v>
      </c>
      <c r="BN187" s="3">
        <v>173.31059248012</v>
      </c>
      <c r="BO187" s="3">
        <v>179.42649696392</v>
      </c>
      <c r="BP187" s="3">
        <v>187.509798026836</v>
      </c>
      <c r="BQ187" s="3">
        <v>191.249016287322</v>
      </c>
      <c r="BR187" s="3">
        <v>188.65566138409</v>
      </c>
      <c r="BS187" s="3">
        <v>181.489754577101</v>
      </c>
      <c r="BT187" s="3">
        <v>171.44179392076</v>
      </c>
      <c r="BU187" s="3">
        <v>174.616053084049</v>
      </c>
      <c r="BV187" s="3">
        <v>185.602898403257</v>
      </c>
      <c r="BW187" s="3">
        <v>189.881915730262</v>
      </c>
      <c r="BX187" s="3">
        <v>153.832003437517</v>
      </c>
      <c r="BY187" s="3">
        <v>160.206666124668</v>
      </c>
      <c r="BZ187" s="3">
        <v>162.773820720202</v>
      </c>
      <c r="CA187" s="3">
        <v>171.024714221086</v>
      </c>
      <c r="CB187" s="3">
        <v>172.511558831344</v>
      </c>
      <c r="CC187" s="3">
        <v>186.99046082512</v>
      </c>
      <c r="CD187" s="3">
        <v>197.421721892757</v>
      </c>
      <c r="CE187" s="3">
        <v>203.837410057033</v>
      </c>
      <c r="CF187" s="3">
        <v>196.320930008949</v>
      </c>
      <c r="CG187" s="3">
        <v>193.458102526613</v>
      </c>
      <c r="CH187" s="3">
        <v>193.080275950346</v>
      </c>
      <c r="CI187" s="3">
        <v>193.808801866497</v>
      </c>
      <c r="CJ187" s="3">
        <v>199.455146614848</v>
      </c>
      <c r="CK187" s="3">
        <v>213.005106464889</v>
      </c>
      <c r="CL187" s="3">
        <v>214.041948897721</v>
      </c>
      <c r="CM187" s="3">
        <v>215.579361324819</v>
      </c>
      <c r="CN187" s="3">
        <v>218.844162937165</v>
      </c>
      <c r="CO187" s="3">
        <v>219.498239834548</v>
      </c>
      <c r="CP187" s="3">
        <v>224.226241866445</v>
      </c>
      <c r="CQ187" s="3">
        <v>225.891199321721</v>
      </c>
      <c r="CR187" s="3">
        <v>234.058064216059</v>
      </c>
      <c r="CS187" s="3">
        <v>244.196888306487</v>
      </c>
      <c r="CT187" s="3">
        <v>242.383022457366</v>
      </c>
      <c r="CU187" s="3">
        <v>237.893550414107</v>
      </c>
      <c r="CV187" s="3">
        <v>221.55186981453</v>
      </c>
      <c r="CW187" s="3">
        <v>235.649593108631</v>
      </c>
      <c r="CX187" s="3">
        <v>229.453877407421</v>
      </c>
      <c r="CY187" s="3">
        <v>229.807079715558</v>
      </c>
      <c r="CZ187" s="3">
        <v>239.872980965967</v>
      </c>
      <c r="DA187" s="3">
        <v>246.752675900509</v>
      </c>
      <c r="DB187" s="3">
        <v>238.198785547832</v>
      </c>
      <c r="DC187" s="3">
        <v>234.983329571596</v>
      </c>
      <c r="DD187" s="3">
        <v>259.925646952094</v>
      </c>
      <c r="DE187" s="3">
        <v>257.776007378739</v>
      </c>
      <c r="DF187" s="3">
        <v>256.128405266215</v>
      </c>
      <c r="DG187" s="3">
        <v>253.527339491146</v>
      </c>
      <c r="DH187" s="3">
        <v>258.285103734203</v>
      </c>
      <c r="DI187" s="3">
        <v>276.740455450276</v>
      </c>
      <c r="DJ187" s="3">
        <v>281.328857077926</v>
      </c>
      <c r="DK187" s="3">
        <v>279.76812218304</v>
      </c>
      <c r="DL187" s="3">
        <v>284.494973124775</v>
      </c>
      <c r="DM187" s="3">
        <v>276.217363178116</v>
      </c>
      <c r="DN187" s="3">
        <v>267.63428455748</v>
      </c>
      <c r="DO187" s="3">
        <v>247.026294929345</v>
      </c>
      <c r="DP187" s="3">
        <v>265.530187781705</v>
      </c>
      <c r="DQ187" s="3">
        <v>283.076555533177</v>
      </c>
      <c r="DR187" s="3">
        <v>287.446068497326</v>
      </c>
      <c r="DS187" s="3">
        <v>284.801180569003</v>
      </c>
      <c r="DT187" s="3">
        <v>280.854802912775</v>
      </c>
      <c r="DU187" s="3">
        <v>266.865617737352</v>
      </c>
      <c r="DV187" s="3">
        <v>261.884950648119</v>
      </c>
      <c r="DW187" s="3">
        <v>253.60925472593</v>
      </c>
      <c r="DX187" s="3">
        <v>251.354497798313</v>
      </c>
      <c r="DY187" s="3">
        <v>275.467375472777</v>
      </c>
      <c r="DZ187" s="3">
        <v>292.934350576122</v>
      </c>
      <c r="EA187" s="3">
        <v>302.351635255377</v>
      </c>
      <c r="EB187" s="3">
        <v>293.057860281048</v>
      </c>
      <c r="EC187" s="3">
        <v>294.763094947452</v>
      </c>
      <c r="ED187" s="3">
        <v>286.526385837131</v>
      </c>
    </row>
    <row r="188">
      <c r="A188" s="3" t="s">
        <v>187</v>
      </c>
      <c r="B188" s="3">
        <v>18.0525147030472</v>
      </c>
      <c r="C188" s="3">
        <v>18.0255231912715</v>
      </c>
      <c r="D188" s="3">
        <v>18.8341620321524</v>
      </c>
      <c r="E188" s="3">
        <v>19.1325321413395</v>
      </c>
      <c r="F188" s="3">
        <v>18.8951337632151</v>
      </c>
      <c r="G188" s="3">
        <v>19.7775619704613</v>
      </c>
      <c r="H188" s="3">
        <v>19.6020053412815</v>
      </c>
      <c r="I188" s="3">
        <v>19.1479947021471</v>
      </c>
      <c r="J188" s="3">
        <v>19.7017674403728</v>
      </c>
      <c r="K188" s="3">
        <v>17.1542534069602</v>
      </c>
      <c r="L188" s="3">
        <v>17.8849319601674</v>
      </c>
      <c r="M188" s="3">
        <v>18.5984127801903</v>
      </c>
      <c r="N188" s="3">
        <v>18.5848562394357</v>
      </c>
      <c r="O188" s="3">
        <v>20.4053977028866</v>
      </c>
      <c r="P188" s="3">
        <v>20.8020026285511</v>
      </c>
      <c r="Q188" s="3">
        <v>20.2416666605017</v>
      </c>
      <c r="R188" s="3">
        <v>20.2489680332111</v>
      </c>
      <c r="S188" s="3">
        <v>20.1650261012645</v>
      </c>
      <c r="T188" s="3">
        <v>18.4745886364435</v>
      </c>
      <c r="U188" s="3">
        <v>17.8083337620413</v>
      </c>
      <c r="V188" s="3">
        <v>17.9179713596925</v>
      </c>
      <c r="W188" s="3">
        <v>19.6707352630168</v>
      </c>
      <c r="X188" s="3">
        <v>19.9996103345768</v>
      </c>
      <c r="Y188" s="3">
        <v>19.8357126289051</v>
      </c>
      <c r="Z188" s="3">
        <v>18.333368183545</v>
      </c>
      <c r="AA188" s="3">
        <v>18.059452821928</v>
      </c>
      <c r="AB188" s="3">
        <v>20.4135604627663</v>
      </c>
      <c r="AC188" s="3">
        <v>20.9689743638857</v>
      </c>
      <c r="AD188" s="3">
        <v>20.9156089946494</v>
      </c>
      <c r="AE188" s="3">
        <v>22.2381615161558</v>
      </c>
      <c r="AF188" s="3">
        <v>23.0577329754889</v>
      </c>
      <c r="AG188" s="3">
        <v>25.8420570080535</v>
      </c>
      <c r="AH188" s="3">
        <v>26.428111986449</v>
      </c>
      <c r="AI188" s="3">
        <v>26.2334104803546</v>
      </c>
      <c r="AJ188" s="3">
        <v>27.7715640575561</v>
      </c>
      <c r="AK188" s="3">
        <v>28.1975306177424</v>
      </c>
      <c r="AL188" s="3">
        <v>28.8645111309071</v>
      </c>
      <c r="AM188" s="3">
        <v>31.1844941774461</v>
      </c>
      <c r="AN188" s="3">
        <v>32.3251112072445</v>
      </c>
      <c r="AO188" s="3">
        <v>32.5906270837093</v>
      </c>
      <c r="AP188" s="3">
        <v>34.7144829109834</v>
      </c>
      <c r="AQ188" s="3">
        <v>36.2396631040888</v>
      </c>
      <c r="AR188" s="3">
        <v>35.3146230674851</v>
      </c>
      <c r="AS188" s="3">
        <v>36.6219511290404</v>
      </c>
      <c r="AT188" s="3">
        <v>39.1774752224134</v>
      </c>
      <c r="AU188" s="3">
        <v>40.8738883836203</v>
      </c>
      <c r="AV188" s="3">
        <v>40.4718487620514</v>
      </c>
      <c r="AW188" s="3">
        <v>38.9864405687917</v>
      </c>
      <c r="AX188" s="3">
        <v>41.9073059661987</v>
      </c>
      <c r="AY188" s="3">
        <v>38.1648572963961</v>
      </c>
      <c r="AZ188" s="3">
        <v>42.8593265796775</v>
      </c>
      <c r="BA188" s="3">
        <v>38.8182261912043</v>
      </c>
      <c r="BB188" s="3">
        <v>41.1509564515677</v>
      </c>
      <c r="BC188" s="3">
        <v>44.499470296823</v>
      </c>
      <c r="BD188" s="3">
        <v>41.9659806892279</v>
      </c>
      <c r="BE188" s="3">
        <v>39.7598996040266</v>
      </c>
      <c r="BF188" s="3">
        <v>37.0630405764231</v>
      </c>
      <c r="BG188" s="3">
        <v>30.727796520163</v>
      </c>
      <c r="BH188" s="3">
        <v>32.7433266661748</v>
      </c>
      <c r="BI188" s="3">
        <v>32.3767591352186</v>
      </c>
      <c r="BJ188" s="3">
        <v>34.1278339391195</v>
      </c>
      <c r="BK188" s="3">
        <v>39.9514662740257</v>
      </c>
      <c r="BL188" s="3">
        <v>38.8169943497388</v>
      </c>
      <c r="BM188" s="3">
        <v>43.1485639430692</v>
      </c>
      <c r="BN188" s="3">
        <v>39.4884762942302</v>
      </c>
      <c r="BO188" s="3">
        <v>38.5459999519368</v>
      </c>
      <c r="BP188" s="3">
        <v>42.3148982281872</v>
      </c>
      <c r="BQ188" s="3">
        <v>40.0777617730772</v>
      </c>
      <c r="BR188" s="3">
        <v>42.0494793573427</v>
      </c>
      <c r="BS188" s="3">
        <v>43.1682451010128</v>
      </c>
      <c r="BT188" s="3">
        <v>43.3990457074631</v>
      </c>
      <c r="BU188" s="3">
        <v>46.5370734525657</v>
      </c>
      <c r="BV188" s="3">
        <v>49.3505242356268</v>
      </c>
      <c r="BW188" s="3">
        <v>47.8666233760187</v>
      </c>
      <c r="BX188" s="3">
        <v>33.8583966717576</v>
      </c>
      <c r="BY188" s="3">
        <v>35.9580503955439</v>
      </c>
      <c r="BZ188" s="3">
        <v>40.6130032409062</v>
      </c>
      <c r="CA188" s="3">
        <v>47.8566416578752</v>
      </c>
      <c r="CB188" s="3">
        <v>48.5626808246928</v>
      </c>
      <c r="CC188" s="3">
        <v>48.3724648665615</v>
      </c>
      <c r="CD188" s="3">
        <v>47.990067124478</v>
      </c>
      <c r="CE188" s="3">
        <v>50.9452018412773</v>
      </c>
      <c r="CF188" s="3">
        <v>58.1031379690629</v>
      </c>
      <c r="CG188" s="3">
        <v>64.8719684003421</v>
      </c>
      <c r="CH188" s="3">
        <v>68.2475954767573</v>
      </c>
      <c r="CI188" s="3">
        <v>71.1384808992251</v>
      </c>
      <c r="CJ188" s="3">
        <v>69.6637113537068</v>
      </c>
      <c r="CK188" s="3">
        <v>73.6281041695788</v>
      </c>
      <c r="CL188" s="3">
        <v>69.2543315634531</v>
      </c>
      <c r="CM188" s="3">
        <v>71.1962852822618</v>
      </c>
      <c r="CN188" s="3">
        <v>66.1299095008686</v>
      </c>
      <c r="CO188" s="3">
        <v>70.3473340763727</v>
      </c>
      <c r="CP188" s="3">
        <v>74.7546796698322</v>
      </c>
      <c r="CQ188" s="3">
        <v>69.4762999535375</v>
      </c>
      <c r="CR188" s="3">
        <v>77.5350588345926</v>
      </c>
      <c r="CS188" s="3">
        <v>81.2688917073625</v>
      </c>
      <c r="CT188" s="3">
        <v>75.3673598141331</v>
      </c>
      <c r="CU188" s="3">
        <v>69.538818727021</v>
      </c>
      <c r="CV188" s="3">
        <v>68.8699698809755</v>
      </c>
      <c r="CW188" s="3">
        <v>64.3163723547904</v>
      </c>
      <c r="CX188" s="3">
        <v>64.1233130297656</v>
      </c>
      <c r="CY188" s="3">
        <v>60.3333833296212</v>
      </c>
      <c r="CZ188" s="3">
        <v>58.7334993392655</v>
      </c>
      <c r="DA188" s="3">
        <v>66.7691346191656</v>
      </c>
      <c r="DB188" s="3">
        <v>61.3824012630742</v>
      </c>
      <c r="DC188" s="3">
        <v>58.9873658435992</v>
      </c>
      <c r="DD188" s="3">
        <v>68.04862204108</v>
      </c>
      <c r="DE188" s="3">
        <v>70.5985360896704</v>
      </c>
      <c r="DF188" s="3">
        <v>71.2354883576614</v>
      </c>
      <c r="DG188" s="3">
        <v>79.7385570187941</v>
      </c>
      <c r="DH188" s="3">
        <v>78.5564635966009</v>
      </c>
      <c r="DI188" s="3">
        <v>75.5974436703342</v>
      </c>
      <c r="DJ188" s="3">
        <v>72.8161361929866</v>
      </c>
      <c r="DK188" s="3">
        <v>79.8753126684062</v>
      </c>
      <c r="DL188" s="3">
        <v>87.2296473015176</v>
      </c>
      <c r="DM188" s="3">
        <v>80.2298984678216</v>
      </c>
      <c r="DN188" s="3">
        <v>76.4245920506702</v>
      </c>
      <c r="DO188" s="3">
        <v>74.5911950191611</v>
      </c>
      <c r="DP188" s="3">
        <v>77.2479502831577</v>
      </c>
      <c r="DQ188" s="3">
        <v>86.7963846116404</v>
      </c>
      <c r="DR188" s="3">
        <v>84.715174840081</v>
      </c>
      <c r="DS188" s="3">
        <v>81.5561890287416</v>
      </c>
      <c r="DT188" s="3">
        <v>87.1702088382966</v>
      </c>
      <c r="DU188" s="3">
        <v>86.6455988930116</v>
      </c>
      <c r="DV188" s="3">
        <v>92.9200066007703</v>
      </c>
      <c r="DW188" s="3">
        <v>91.0472162834267</v>
      </c>
      <c r="DX188" s="3">
        <v>89.9490935390171</v>
      </c>
      <c r="DY188" s="3">
        <v>78.4690231115419</v>
      </c>
      <c r="DZ188" s="3">
        <v>76.748341685663</v>
      </c>
      <c r="EA188" s="3">
        <v>76.3886034153558</v>
      </c>
      <c r="EB188" s="3">
        <v>68.7486727059263</v>
      </c>
      <c r="EC188" s="3">
        <v>59.9085714249384</v>
      </c>
      <c r="ED188" s="3">
        <v>57.2297220230103</v>
      </c>
    </row>
    <row r="189">
      <c r="A189" s="3" t="s">
        <v>188</v>
      </c>
      <c r="B189" s="3">
        <v>156.138732426617</v>
      </c>
      <c r="C189" s="3">
        <v>160.622378005441</v>
      </c>
      <c r="D189" s="3">
        <v>165.97337578568</v>
      </c>
      <c r="E189" s="3">
        <v>156.88566457845</v>
      </c>
      <c r="F189" s="3">
        <v>162.603504177084</v>
      </c>
      <c r="G189" s="3">
        <v>171.989782761908</v>
      </c>
      <c r="H189" s="3">
        <v>175.316074315083</v>
      </c>
      <c r="I189" s="3">
        <v>177.155467706395</v>
      </c>
      <c r="J189" s="3">
        <v>180.490852447613</v>
      </c>
      <c r="K189" s="3">
        <v>180.560599603721</v>
      </c>
      <c r="L189" s="3">
        <v>189.074285862273</v>
      </c>
      <c r="M189" s="3">
        <v>193.664812078118</v>
      </c>
      <c r="N189" s="3">
        <v>198.492365663509</v>
      </c>
      <c r="O189" s="3">
        <v>206.308133935182</v>
      </c>
      <c r="P189" s="3">
        <v>209.974105676008</v>
      </c>
      <c r="Q189" s="3">
        <v>209.240241981502</v>
      </c>
      <c r="R189" s="3">
        <v>216.289670977815</v>
      </c>
      <c r="S189" s="3">
        <v>216.698918129547</v>
      </c>
      <c r="T189" s="3">
        <v>211.948825711866</v>
      </c>
      <c r="U189" s="3">
        <v>195.608190836715</v>
      </c>
      <c r="V189" s="3">
        <v>182.075080027068</v>
      </c>
      <c r="W189" s="3">
        <v>174.254333477265</v>
      </c>
      <c r="X189" s="3">
        <v>171.770953666906</v>
      </c>
      <c r="Y189" s="3">
        <v>179.319626042284</v>
      </c>
      <c r="Z189" s="3">
        <v>160.295778455395</v>
      </c>
      <c r="AA189" s="3">
        <v>143.248327092993</v>
      </c>
      <c r="AB189" s="3">
        <v>147.7671873586</v>
      </c>
      <c r="AC189" s="3">
        <v>156.843882034132</v>
      </c>
      <c r="AD189" s="3">
        <v>162.187273183781</v>
      </c>
      <c r="AE189" s="3">
        <v>169.975382626957</v>
      </c>
      <c r="AF189" s="3">
        <v>181.333215180135</v>
      </c>
      <c r="AG189" s="3">
        <v>179.202281775985</v>
      </c>
      <c r="AH189" s="3">
        <v>160.972090486346</v>
      </c>
      <c r="AI189" s="3">
        <v>148.621802183493</v>
      </c>
      <c r="AJ189" s="3">
        <v>129.935801461069</v>
      </c>
      <c r="AK189" s="3">
        <v>133.781195232315</v>
      </c>
      <c r="AL189" s="3">
        <v>136.063643185714</v>
      </c>
      <c r="AM189" s="3">
        <v>135.36071525466</v>
      </c>
      <c r="AN189" s="3">
        <v>139.107692377204</v>
      </c>
      <c r="AO189" s="3">
        <v>132.28626461916</v>
      </c>
      <c r="AP189" s="3">
        <v>138.909359942361</v>
      </c>
      <c r="AQ189" s="3">
        <v>153.819302972934</v>
      </c>
      <c r="AR189" s="3">
        <v>155.027286547216</v>
      </c>
      <c r="AS189" s="3">
        <v>141.695606150455</v>
      </c>
      <c r="AT189" s="3">
        <v>144.04598082478</v>
      </c>
      <c r="AU189" s="3">
        <v>139.726120177279</v>
      </c>
      <c r="AV189" s="3">
        <v>132.48486471273</v>
      </c>
      <c r="AW189" s="3">
        <v>146.75498680026</v>
      </c>
      <c r="AX189" s="3">
        <v>157.31501085898</v>
      </c>
      <c r="AY189" s="3">
        <v>143.37536313264</v>
      </c>
      <c r="AZ189" s="3">
        <v>140.238578308943</v>
      </c>
      <c r="BA189" s="3">
        <v>138.079218417424</v>
      </c>
      <c r="BB189" s="3">
        <v>139.392693305123</v>
      </c>
      <c r="BC189" s="3">
        <v>137.488585908126</v>
      </c>
      <c r="BD189" s="3">
        <v>126.377119711104</v>
      </c>
      <c r="BE189" s="3">
        <v>120.750911128776</v>
      </c>
      <c r="BF189" s="3">
        <v>124.000495445716</v>
      </c>
      <c r="BG189" s="3">
        <v>123.259796458973</v>
      </c>
      <c r="BH189" s="3">
        <v>120.559322104105</v>
      </c>
      <c r="BI189" s="3">
        <v>111.179905958261</v>
      </c>
      <c r="BJ189" s="3">
        <v>115.963645462034</v>
      </c>
      <c r="BK189" s="3">
        <v>125.239016021879</v>
      </c>
      <c r="BL189" s="3">
        <v>112.660503172873</v>
      </c>
      <c r="BM189" s="3">
        <v>110.781867688835</v>
      </c>
      <c r="BN189" s="3">
        <v>120.906076882575</v>
      </c>
      <c r="BO189" s="3">
        <v>126.359677917855</v>
      </c>
      <c r="BP189" s="3">
        <v>134.2593829872</v>
      </c>
      <c r="BQ189" s="3">
        <v>137.388904459885</v>
      </c>
      <c r="BR189" s="3">
        <v>137.272802338329</v>
      </c>
      <c r="BS189" s="3">
        <v>134.052339128698</v>
      </c>
      <c r="BT189" s="3">
        <v>138.990199842575</v>
      </c>
      <c r="BU189" s="3">
        <v>135.466340213144</v>
      </c>
      <c r="BV189" s="3">
        <v>142.303754082373</v>
      </c>
      <c r="BW189" s="3">
        <v>154.595285070158</v>
      </c>
      <c r="BX189" s="3">
        <v>128.734802549197</v>
      </c>
      <c r="BY189" s="3">
        <v>131.647092155333</v>
      </c>
      <c r="BZ189" s="3">
        <v>136.477818929609</v>
      </c>
      <c r="CA189" s="3">
        <v>150.819355133342</v>
      </c>
      <c r="CB189" s="3">
        <v>147.006068498316</v>
      </c>
      <c r="CC189" s="3">
        <v>148.932622930391</v>
      </c>
      <c r="CD189" s="3">
        <v>146.473929829693</v>
      </c>
      <c r="CE189" s="3">
        <v>146.640593748403</v>
      </c>
      <c r="CF189" s="3">
        <v>169.642038779457</v>
      </c>
      <c r="CG189" s="3">
        <v>170.87169054589</v>
      </c>
      <c r="CH189" s="3">
        <v>176.761769436383</v>
      </c>
      <c r="CI189" s="3">
        <v>176.249762960976</v>
      </c>
      <c r="CJ189" s="3">
        <v>180.48976834316</v>
      </c>
      <c r="CK189" s="3">
        <v>187.822788059257</v>
      </c>
      <c r="CL189" s="3">
        <v>191.599588283399</v>
      </c>
      <c r="CM189" s="3">
        <v>187.71330487151</v>
      </c>
      <c r="CN189" s="3">
        <v>190.636670458674</v>
      </c>
      <c r="CO189" s="3">
        <v>196.319703440804</v>
      </c>
      <c r="CP189" s="3">
        <v>200.754099995057</v>
      </c>
      <c r="CQ189" s="3">
        <v>199.102420837402</v>
      </c>
      <c r="CR189" s="3">
        <v>217.397006173383</v>
      </c>
      <c r="CS189" s="3">
        <v>229.380485742959</v>
      </c>
      <c r="CT189" s="3">
        <v>246.670722277753</v>
      </c>
      <c r="CU189" s="3">
        <v>265.650313405926</v>
      </c>
      <c r="CV189" s="3">
        <v>286.388950149549</v>
      </c>
      <c r="CW189" s="3">
        <v>314.324655044969</v>
      </c>
      <c r="CX189" s="3">
        <v>319.884938717957</v>
      </c>
      <c r="CY189" s="3">
        <v>311.259221522917</v>
      </c>
      <c r="CZ189" s="3">
        <v>325.122512761851</v>
      </c>
      <c r="DA189" s="3">
        <v>353.174002318463</v>
      </c>
      <c r="DB189" s="3">
        <v>347.918825304748</v>
      </c>
      <c r="DC189" s="3">
        <v>358.121218798182</v>
      </c>
      <c r="DD189" s="3">
        <v>373.514309396786</v>
      </c>
      <c r="DE189" s="3">
        <v>373.955737061608</v>
      </c>
      <c r="DF189" s="3">
        <v>375.220711427919</v>
      </c>
      <c r="DG189" s="3">
        <v>359.924035169135</v>
      </c>
      <c r="DH189" s="3">
        <v>341.20122432616</v>
      </c>
      <c r="DI189" s="3">
        <v>360.183316475928</v>
      </c>
      <c r="DJ189" s="3">
        <v>380.40249324337</v>
      </c>
      <c r="DK189" s="3">
        <v>399.411336901296</v>
      </c>
      <c r="DL189" s="3">
        <v>409.049815522801</v>
      </c>
      <c r="DM189" s="3">
        <v>420.988767722719</v>
      </c>
      <c r="DN189" s="3">
        <v>425.177924816878</v>
      </c>
      <c r="DO189" s="3">
        <v>448.128542246264</v>
      </c>
      <c r="DP189" s="3">
        <v>454.560657621314</v>
      </c>
      <c r="DQ189" s="3">
        <v>453.481066079838</v>
      </c>
      <c r="DR189" s="3">
        <v>481.803210597261</v>
      </c>
      <c r="DS189" s="3">
        <v>506.134427729874</v>
      </c>
      <c r="DT189" s="3">
        <v>528.882089442823</v>
      </c>
      <c r="DU189" s="3">
        <v>529.886330304778</v>
      </c>
      <c r="DV189" s="3">
        <v>549.142513606976</v>
      </c>
      <c r="DW189" s="3">
        <v>590.144222207277</v>
      </c>
      <c r="DX189" s="3">
        <v>586.904496873886</v>
      </c>
      <c r="DY189" s="3">
        <v>566.649871350807</v>
      </c>
      <c r="DZ189" s="3">
        <v>510.895197046522</v>
      </c>
      <c r="EA189" s="3">
        <v>500.851821142747</v>
      </c>
      <c r="EB189" s="3">
        <v>599.161862062499</v>
      </c>
      <c r="EC189" s="3">
        <v>586.161432175409</v>
      </c>
      <c r="ED189" s="3">
        <v>588.841386583116</v>
      </c>
    </row>
    <row r="190">
      <c r="A190" s="3" t="s">
        <v>189</v>
      </c>
      <c r="B190" s="3">
        <v>67.4660305138564</v>
      </c>
      <c r="C190" s="3">
        <v>69.7538716802622</v>
      </c>
      <c r="D190" s="3">
        <v>72.1508509434985</v>
      </c>
      <c r="E190" s="3">
        <v>70.1382098381281</v>
      </c>
      <c r="F190" s="3">
        <v>73.3823457176248</v>
      </c>
      <c r="G190" s="3">
        <v>77.3167492333779</v>
      </c>
      <c r="H190" s="3">
        <v>80.6073843700334</v>
      </c>
      <c r="I190" s="3">
        <v>81.076251366463</v>
      </c>
      <c r="J190" s="3">
        <v>84.905847337361</v>
      </c>
      <c r="K190" s="3">
        <v>84.5895545372718</v>
      </c>
      <c r="L190" s="3">
        <v>90.0752720731835</v>
      </c>
      <c r="M190" s="3">
        <v>87.6510039920807</v>
      </c>
      <c r="N190" s="3">
        <v>84.4085757903347</v>
      </c>
      <c r="O190" s="3">
        <v>86.8908066853607</v>
      </c>
      <c r="P190" s="3">
        <v>89.8323416090969</v>
      </c>
      <c r="Q190" s="3">
        <v>95.6440875811501</v>
      </c>
      <c r="R190" s="3">
        <v>98.2292992298127</v>
      </c>
      <c r="S190" s="3">
        <v>98.4552271065226</v>
      </c>
      <c r="T190" s="3">
        <v>100.483811962238</v>
      </c>
      <c r="U190" s="3">
        <v>97.9485235814598</v>
      </c>
      <c r="V190" s="3">
        <v>91.4060824691604</v>
      </c>
      <c r="W190" s="3">
        <v>90.3091354517414</v>
      </c>
      <c r="X190" s="3">
        <v>92.0496955030406</v>
      </c>
      <c r="Y190" s="3">
        <v>91.4866161260658</v>
      </c>
      <c r="Z190" s="3">
        <v>82.1182387082627</v>
      </c>
      <c r="AA190" s="3">
        <v>77.6488525531947</v>
      </c>
      <c r="AB190" s="3">
        <v>86.3574796387413</v>
      </c>
      <c r="AC190" s="3">
        <v>89.0032278656785</v>
      </c>
      <c r="AD190" s="3">
        <v>87.4160240680094</v>
      </c>
      <c r="AE190" s="3">
        <v>89.6401259363238</v>
      </c>
      <c r="AF190" s="3">
        <v>93.0298493562125</v>
      </c>
      <c r="AG190" s="3">
        <v>96.8251469716189</v>
      </c>
      <c r="AH190" s="3">
        <v>100.474671567573</v>
      </c>
      <c r="AI190" s="3">
        <v>98.1143780207825</v>
      </c>
      <c r="AJ190" s="3">
        <v>92.5751225897053</v>
      </c>
      <c r="AK190" s="3">
        <v>89.9114865769181</v>
      </c>
      <c r="AL190" s="3">
        <v>92.0552407074594</v>
      </c>
      <c r="AM190" s="3">
        <v>101.235661615858</v>
      </c>
      <c r="AN190" s="3">
        <v>104.318743083554</v>
      </c>
      <c r="AO190" s="3">
        <v>106.594193140869</v>
      </c>
      <c r="AP190" s="3">
        <v>108.402087638947</v>
      </c>
      <c r="AQ190" s="3">
        <v>111.693182584908</v>
      </c>
      <c r="AR190" s="3">
        <v>118.661167185456</v>
      </c>
      <c r="AS190" s="3">
        <v>122.2128092051</v>
      </c>
      <c r="AT190" s="3">
        <v>127.636544112525</v>
      </c>
      <c r="AU190" s="3">
        <v>134.633761874121</v>
      </c>
      <c r="AV190" s="3">
        <v>136.868112312891</v>
      </c>
      <c r="AW190" s="3">
        <v>140.972879358246</v>
      </c>
      <c r="AX190" s="3">
        <v>147.661629425322</v>
      </c>
      <c r="AY190" s="3">
        <v>152.877496251519</v>
      </c>
      <c r="AZ190" s="3">
        <v>155.798469341635</v>
      </c>
      <c r="BA190" s="3">
        <v>153.249154350862</v>
      </c>
      <c r="BB190" s="3">
        <v>160.557603888881</v>
      </c>
      <c r="BC190" s="3">
        <v>164.559096133395</v>
      </c>
      <c r="BD190" s="3">
        <v>168.82704290275</v>
      </c>
      <c r="BE190" s="3">
        <v>162.987695568633</v>
      </c>
      <c r="BF190" s="3">
        <v>167.088609532986</v>
      </c>
      <c r="BG190" s="3">
        <v>148.699576210778</v>
      </c>
      <c r="BH190" s="3">
        <v>143.017222081247</v>
      </c>
      <c r="BI190" s="3">
        <v>136.316116885495</v>
      </c>
      <c r="BJ190" s="3">
        <v>142.951942369451</v>
      </c>
      <c r="BK190" s="3">
        <v>157.786426576023</v>
      </c>
      <c r="BL190" s="3">
        <v>166.887013309525</v>
      </c>
      <c r="BM190" s="3">
        <v>179.60837043322</v>
      </c>
      <c r="BN190" s="3">
        <v>179.683358303884</v>
      </c>
      <c r="BO190" s="3">
        <v>182.989291631748</v>
      </c>
      <c r="BP190" s="3">
        <v>192.981694106223</v>
      </c>
      <c r="BQ190" s="3">
        <v>203.449286480873</v>
      </c>
      <c r="BR190" s="3">
        <v>205.009562374478</v>
      </c>
      <c r="BS190" s="3">
        <v>203.148945748442</v>
      </c>
      <c r="BT190" s="3">
        <v>211.438322261135</v>
      </c>
      <c r="BU190" s="3">
        <v>224.227039644104</v>
      </c>
      <c r="BV190" s="3">
        <v>241.433726833674</v>
      </c>
      <c r="BW190" s="3">
        <v>256.638404921226</v>
      </c>
      <c r="BX190" s="3">
        <v>203.741197221132</v>
      </c>
      <c r="BY190" s="3">
        <v>224.167397284244</v>
      </c>
      <c r="BZ190" s="3">
        <v>243.669943872608</v>
      </c>
      <c r="CA190" s="3">
        <v>263.885055707851</v>
      </c>
      <c r="CB190" s="3">
        <v>277.659099087382</v>
      </c>
      <c r="CC190" s="3">
        <v>272.26161386456</v>
      </c>
      <c r="CD190" s="3">
        <v>274.967244198971</v>
      </c>
      <c r="CE190" s="3">
        <v>273.166428369065</v>
      </c>
      <c r="CF190" s="3">
        <v>267.370245144294</v>
      </c>
      <c r="CG190" s="3">
        <v>270.305295313856</v>
      </c>
      <c r="CH190" s="3">
        <v>265.166465138875</v>
      </c>
      <c r="CI190" s="3">
        <v>268.268615928008</v>
      </c>
      <c r="CJ190" s="3">
        <v>281.926325975086</v>
      </c>
      <c r="CK190" s="3">
        <v>308.802276290745</v>
      </c>
      <c r="CL190" s="3">
        <v>319.484944496474</v>
      </c>
      <c r="CM190" s="3">
        <v>338.163628575995</v>
      </c>
      <c r="CN190" s="3">
        <v>364.342566194696</v>
      </c>
      <c r="CO190" s="3">
        <v>368.810165171993</v>
      </c>
      <c r="CP190" s="3">
        <v>365.159668313</v>
      </c>
      <c r="CQ190" s="3">
        <v>362.001044235613</v>
      </c>
      <c r="CR190" s="3">
        <v>380.023633081003</v>
      </c>
      <c r="CS190" s="3">
        <v>383.551490924531</v>
      </c>
      <c r="CT190" s="3">
        <v>346.139088100306</v>
      </c>
      <c r="CU190" s="3">
        <v>324.037167692225</v>
      </c>
      <c r="CV190" s="3">
        <v>315.553386142128</v>
      </c>
      <c r="CW190" s="3">
        <v>323.918071732645</v>
      </c>
      <c r="CX190" s="3">
        <v>286.936418564628</v>
      </c>
      <c r="CY190" s="3">
        <v>266.279124889832</v>
      </c>
      <c r="CZ190" s="3">
        <v>279.639796515783</v>
      </c>
      <c r="DA190" s="3">
        <v>302.380680623568</v>
      </c>
      <c r="DB190" s="3">
        <v>269.714826534999</v>
      </c>
      <c r="DC190" s="3">
        <v>244.093967275557</v>
      </c>
      <c r="DD190" s="3">
        <v>278.507228656594</v>
      </c>
      <c r="DE190" s="3">
        <v>282.187743882527</v>
      </c>
      <c r="DF190" s="3">
        <v>300.605580900685</v>
      </c>
      <c r="DG190" s="3">
        <v>301.561643143298</v>
      </c>
      <c r="DH190" s="3">
        <v>289.736488592374</v>
      </c>
      <c r="DI190" s="3">
        <v>298.936780777596</v>
      </c>
      <c r="DJ190" s="3">
        <v>305.708262239026</v>
      </c>
      <c r="DK190" s="3">
        <v>331.795092359618</v>
      </c>
      <c r="DL190" s="3">
        <v>347.217393690559</v>
      </c>
      <c r="DM190" s="3">
        <v>332.2713539128</v>
      </c>
      <c r="DN190" s="3">
        <v>330.49687058343</v>
      </c>
      <c r="DO190" s="3">
        <v>311.127840921855</v>
      </c>
      <c r="DP190" s="3">
        <v>344.434819882904</v>
      </c>
      <c r="DQ190" s="3">
        <v>379.948934568071</v>
      </c>
      <c r="DR190" s="3">
        <v>380.16727967911</v>
      </c>
      <c r="DS190" s="3">
        <v>383.058929787892</v>
      </c>
      <c r="DT190" s="3">
        <v>385.319449608781</v>
      </c>
      <c r="DU190" s="3">
        <v>380.756723353068</v>
      </c>
      <c r="DV190" s="3">
        <v>397.72401751321</v>
      </c>
      <c r="DW190" s="3">
        <v>411.142934171855</v>
      </c>
      <c r="DX190" s="3">
        <v>440.780370264837</v>
      </c>
      <c r="DY190" s="3">
        <v>466.754721885881</v>
      </c>
      <c r="DZ190" s="3">
        <v>480.551795473326</v>
      </c>
      <c r="EA190" s="3">
        <v>470.787711599536</v>
      </c>
      <c r="EB190" s="3">
        <v>475.923275960757</v>
      </c>
      <c r="EC190" s="3">
        <v>484.607620239258</v>
      </c>
      <c r="ED190" s="3">
        <v>476.49888949924</v>
      </c>
    </row>
    <row r="191">
      <c r="A191" s="3" t="s">
        <v>190</v>
      </c>
      <c r="B191" s="3">
        <v>27.4450234694977</v>
      </c>
      <c r="C191" s="3">
        <v>26.6203328316451</v>
      </c>
      <c r="D191" s="3">
        <v>27.371705118747</v>
      </c>
      <c r="E191" s="3">
        <v>27.8522320507688</v>
      </c>
      <c r="F191" s="3">
        <v>29.6790444558842</v>
      </c>
      <c r="G191" s="3">
        <v>30.0412204805419</v>
      </c>
      <c r="H191" s="3">
        <v>30.4891373006377</v>
      </c>
      <c r="I191" s="3">
        <v>28.8328722078207</v>
      </c>
      <c r="J191" s="3">
        <v>28.3134710968398</v>
      </c>
      <c r="K191" s="3">
        <v>27.2633589390419</v>
      </c>
      <c r="L191" s="3">
        <v>30.6077672600324</v>
      </c>
      <c r="M191" s="3">
        <v>30.3393724445694</v>
      </c>
      <c r="N191" s="3">
        <v>29.6061318498822</v>
      </c>
      <c r="O191" s="3">
        <v>29.5024502723208</v>
      </c>
      <c r="P191" s="3">
        <v>28.6343764738279</v>
      </c>
      <c r="Q191" s="3">
        <v>30.1136907792874</v>
      </c>
      <c r="R191" s="3">
        <v>32.1786097256802</v>
      </c>
      <c r="S191" s="3">
        <v>33.0683301142707</v>
      </c>
      <c r="T191" s="3">
        <v>34.30756264721</v>
      </c>
      <c r="U191" s="3">
        <v>36.509758019071</v>
      </c>
      <c r="V191" s="3">
        <v>34.573519804062</v>
      </c>
      <c r="W191" s="3">
        <v>36.9974853829293</v>
      </c>
      <c r="X191" s="3">
        <v>36.4892065475011</v>
      </c>
      <c r="Y191" s="3">
        <v>36.2368613371711</v>
      </c>
      <c r="Z191" s="3">
        <v>34.2680649742273</v>
      </c>
      <c r="AA191" s="3">
        <v>32.3502401087417</v>
      </c>
      <c r="AB191" s="3">
        <v>33.6954826808857</v>
      </c>
      <c r="AC191" s="3">
        <v>34.9109216451012</v>
      </c>
      <c r="AD191" s="3">
        <v>36.2878985353955</v>
      </c>
      <c r="AE191" s="3">
        <v>36.4337020026701</v>
      </c>
      <c r="AF191" s="3">
        <v>37.4729322253333</v>
      </c>
      <c r="AG191" s="3">
        <v>35.8681161041277</v>
      </c>
      <c r="AH191" s="3">
        <v>35.8611910431214</v>
      </c>
      <c r="AI191" s="3">
        <v>35.7411718930925</v>
      </c>
      <c r="AJ191" s="3">
        <v>35.8001782240986</v>
      </c>
      <c r="AK191" s="3">
        <v>36.0258478806903</v>
      </c>
      <c r="AL191" s="3">
        <v>37.4032711925681</v>
      </c>
      <c r="AM191" s="3">
        <v>37.050443954054</v>
      </c>
      <c r="AN191" s="3">
        <v>36.6787302362912</v>
      </c>
      <c r="AO191" s="3">
        <v>37.300523755739</v>
      </c>
      <c r="AP191" s="3">
        <v>38.0134190407028</v>
      </c>
      <c r="AQ191" s="3">
        <v>38.1870159111118</v>
      </c>
      <c r="AR191" s="3">
        <v>36.7633937421776</v>
      </c>
      <c r="AS191" s="3">
        <v>36.2917434169432</v>
      </c>
      <c r="AT191" s="3">
        <v>34.3127091796083</v>
      </c>
      <c r="AU191" s="3">
        <v>34.8258674812701</v>
      </c>
      <c r="AV191" s="3">
        <v>35.4974835232872</v>
      </c>
      <c r="AW191" s="3">
        <v>36.4778504575784</v>
      </c>
      <c r="AX191" s="3">
        <v>37.0757670480193</v>
      </c>
      <c r="AY191" s="3">
        <v>37.3206569021223</v>
      </c>
      <c r="AZ191" s="3">
        <v>36.6202443633603</v>
      </c>
      <c r="BA191" s="3">
        <v>35.2537681835859</v>
      </c>
      <c r="BB191" s="3">
        <v>33.4875317192382</v>
      </c>
      <c r="BC191" s="3">
        <v>34.5340172687033</v>
      </c>
      <c r="BD191" s="3">
        <v>36.3176726121417</v>
      </c>
      <c r="BE191" s="3">
        <v>36.5820047970109</v>
      </c>
      <c r="BF191" s="3">
        <v>37.2799686312631</v>
      </c>
      <c r="BG191" s="3">
        <v>36.1816468162119</v>
      </c>
      <c r="BH191" s="3">
        <v>37.8922867526311</v>
      </c>
      <c r="BI191" s="3">
        <v>36.8392935452924</v>
      </c>
      <c r="BJ191" s="3">
        <v>36.9563739138228</v>
      </c>
      <c r="BK191" s="3">
        <v>41.021713111862</v>
      </c>
      <c r="BL191" s="3">
        <v>41.8071626191739</v>
      </c>
      <c r="BM191" s="3">
        <v>43.7840535397874</v>
      </c>
      <c r="BN191" s="3">
        <v>45.2326941754592</v>
      </c>
      <c r="BO191" s="3">
        <v>47.5160433814773</v>
      </c>
      <c r="BP191" s="3">
        <v>48.3326815838826</v>
      </c>
      <c r="BQ191" s="3">
        <v>47.6479373168643</v>
      </c>
      <c r="BR191" s="3">
        <v>48.5707206800206</v>
      </c>
      <c r="BS191" s="3">
        <v>47.7680554374834</v>
      </c>
      <c r="BT191" s="3">
        <v>46.2748175983471</v>
      </c>
      <c r="BU191" s="3">
        <v>47.9361848285924</v>
      </c>
      <c r="BV191" s="3">
        <v>48.8854483106114</v>
      </c>
      <c r="BW191" s="3">
        <v>51.5974209412726</v>
      </c>
      <c r="BX191" s="3">
        <v>44.3980205559754</v>
      </c>
      <c r="BY191" s="3">
        <v>46.436745933712</v>
      </c>
      <c r="BZ191" s="3">
        <v>45.0452375524978</v>
      </c>
      <c r="CA191" s="3">
        <v>46.4854943407031</v>
      </c>
      <c r="CB191" s="3">
        <v>47.9721088414336</v>
      </c>
      <c r="CC191" s="3">
        <v>50.9094490148614</v>
      </c>
      <c r="CD191" s="3">
        <v>51.3934777319286</v>
      </c>
      <c r="CE191" s="3">
        <v>51.2557452851284</v>
      </c>
      <c r="CF191" s="3">
        <v>51.5059076890011</v>
      </c>
      <c r="CG191" s="3">
        <v>52.4189626796339</v>
      </c>
      <c r="CH191" s="3">
        <v>51.989127540886</v>
      </c>
      <c r="CI191" s="3">
        <v>50.1995304347384</v>
      </c>
      <c r="CJ191" s="3">
        <v>51.7186361965364</v>
      </c>
      <c r="CK191" s="3">
        <v>54.1297832869446</v>
      </c>
      <c r="CL191" s="3">
        <v>57.084995735407</v>
      </c>
      <c r="CM191" s="3">
        <v>57.784195643081</v>
      </c>
      <c r="CN191" s="3">
        <v>58.4362943565763</v>
      </c>
      <c r="CO191" s="3">
        <v>57.5761367084606</v>
      </c>
      <c r="CP191" s="3">
        <v>55.6216570645809</v>
      </c>
      <c r="CQ191" s="3">
        <v>55.3733480441098</v>
      </c>
      <c r="CR191" s="3">
        <v>57.0773297757276</v>
      </c>
      <c r="CS191" s="3">
        <v>58.5745410447158</v>
      </c>
      <c r="CT191" s="3">
        <v>62.439568407791</v>
      </c>
      <c r="CU191" s="3">
        <v>61.9494675760982</v>
      </c>
      <c r="CV191" s="3">
        <v>57.6513171243251</v>
      </c>
      <c r="CW191" s="3">
        <v>60.039601993949</v>
      </c>
      <c r="CX191" s="3">
        <v>60.012887669238</v>
      </c>
      <c r="CY191" s="3">
        <v>57.2204051002859</v>
      </c>
      <c r="CZ191" s="3">
        <v>58.4657115135661</v>
      </c>
      <c r="DA191" s="3">
        <v>60.4255083218833</v>
      </c>
      <c r="DB191" s="3">
        <v>56.2271074477946</v>
      </c>
      <c r="DC191" s="3">
        <v>54.6632366127656</v>
      </c>
      <c r="DD191" s="3">
        <v>61.2420761068193</v>
      </c>
      <c r="DE191" s="3">
        <v>63.5234994260816</v>
      </c>
      <c r="DF191" s="3">
        <v>62.6734692785114</v>
      </c>
      <c r="DG191" s="3">
        <v>62.6258857160366</v>
      </c>
      <c r="DH191" s="3">
        <v>63.6654269635115</v>
      </c>
      <c r="DI191" s="3">
        <v>68.1143741459945</v>
      </c>
      <c r="DJ191" s="3">
        <v>73.4171904844035</v>
      </c>
      <c r="DK191" s="3">
        <v>70.126211023835</v>
      </c>
      <c r="DL191" s="3">
        <v>70.2139027700064</v>
      </c>
      <c r="DM191" s="3">
        <v>69.8660735197304</v>
      </c>
      <c r="DN191" s="3">
        <v>68.0306731730789</v>
      </c>
      <c r="DO191" s="3">
        <v>62.6695721025981</v>
      </c>
      <c r="DP191" s="3">
        <v>67.6298845992375</v>
      </c>
      <c r="DQ191" s="3">
        <v>69.0717574002543</v>
      </c>
      <c r="DR191" s="3">
        <v>71.7419767642412</v>
      </c>
      <c r="DS191" s="3">
        <v>71.8436274891619</v>
      </c>
      <c r="DT191" s="3">
        <v>69.6229475808476</v>
      </c>
      <c r="DU191" s="3">
        <v>67.151483014234</v>
      </c>
      <c r="DV191" s="3">
        <v>68.6813370438747</v>
      </c>
      <c r="DW191" s="3">
        <v>65.6273390972448</v>
      </c>
      <c r="DX191" s="3">
        <v>65.2622580712297</v>
      </c>
      <c r="DY191" s="3">
        <v>69.4269190269342</v>
      </c>
      <c r="DZ191" s="3">
        <v>73.5797651034392</v>
      </c>
      <c r="EA191" s="3">
        <v>70.3075177306796</v>
      </c>
      <c r="EB191" s="3">
        <v>65.2703433427989</v>
      </c>
      <c r="EC191" s="3">
        <v>61.0911647827977</v>
      </c>
      <c r="ED191" s="3">
        <v>57.6630556318495</v>
      </c>
    </row>
    <row r="192">
      <c r="A192" s="3" t="s">
        <v>191</v>
      </c>
      <c r="B192" s="3">
        <v>45.5113291134025</v>
      </c>
      <c r="C192" s="3">
        <v>43.8278413209714</v>
      </c>
      <c r="D192" s="3">
        <v>46.3156378521891</v>
      </c>
      <c r="E192" s="3">
        <v>46.5436326502847</v>
      </c>
      <c r="F192" s="3">
        <v>46.7755992773468</v>
      </c>
      <c r="G192" s="3">
        <v>48.9328214039049</v>
      </c>
      <c r="H192" s="3">
        <v>49.5694494228234</v>
      </c>
      <c r="I192" s="3">
        <v>49.3564667916181</v>
      </c>
      <c r="J192" s="3">
        <v>50.7200348097097</v>
      </c>
      <c r="K192" s="3">
        <v>50.884613911433</v>
      </c>
      <c r="L192" s="3">
        <v>55.3908138511272</v>
      </c>
      <c r="M192" s="3">
        <v>58.1468327644699</v>
      </c>
      <c r="N192" s="3">
        <v>58.0619549218308</v>
      </c>
      <c r="O192" s="3">
        <v>60.3781459377722</v>
      </c>
      <c r="P192" s="3">
        <v>61.3859056695074</v>
      </c>
      <c r="Q192" s="3">
        <v>61.2590271592392</v>
      </c>
      <c r="R192" s="3">
        <v>60.7228211916181</v>
      </c>
      <c r="S192" s="3">
        <v>60.3516997265727</v>
      </c>
      <c r="T192" s="3">
        <v>60.4814144868148</v>
      </c>
      <c r="U192" s="3">
        <v>60.6760514249804</v>
      </c>
      <c r="V192" s="3">
        <v>55.4448279535099</v>
      </c>
      <c r="W192" s="3">
        <v>58.1517757042238</v>
      </c>
      <c r="X192" s="3">
        <v>61.0395460238625</v>
      </c>
      <c r="Y192" s="3">
        <v>62.1698658438128</v>
      </c>
      <c r="Z192" s="3">
        <v>60.5180830992595</v>
      </c>
      <c r="AA192" s="3">
        <v>60.7668893858968</v>
      </c>
      <c r="AB192" s="3">
        <v>60.9943162354638</v>
      </c>
      <c r="AC192" s="3">
        <v>62.8556968531481</v>
      </c>
      <c r="AD192" s="3">
        <v>65.2832283296672</v>
      </c>
      <c r="AE192" s="3">
        <v>68.2373765841658</v>
      </c>
      <c r="AF192" s="3">
        <v>71.6110983479881</v>
      </c>
      <c r="AG192" s="3">
        <v>71.0617042042629</v>
      </c>
      <c r="AH192" s="3">
        <v>70.4240893585299</v>
      </c>
      <c r="AI192" s="3">
        <v>68.7043666261205</v>
      </c>
      <c r="AJ192" s="3">
        <v>65.2552439151772</v>
      </c>
      <c r="AK192" s="3">
        <v>59.4812999649567</v>
      </c>
      <c r="AL192" s="3">
        <v>61.0456928244256</v>
      </c>
      <c r="AM192" s="3">
        <v>64.0838148195754</v>
      </c>
      <c r="AN192" s="3">
        <v>67.4416413168677</v>
      </c>
      <c r="AO192" s="3">
        <v>66.9944885832658</v>
      </c>
      <c r="AP192" s="3">
        <v>69.4846180945381</v>
      </c>
      <c r="AQ192" s="3">
        <v>72.6376488473068</v>
      </c>
      <c r="AR192" s="3">
        <v>72.1330398673972</v>
      </c>
      <c r="AS192" s="3">
        <v>68.7007552678196</v>
      </c>
      <c r="AT192" s="3">
        <v>66.9111194247946</v>
      </c>
      <c r="AU192" s="3">
        <v>65.9417037426862</v>
      </c>
      <c r="AV192" s="3">
        <v>67.1753475237991</v>
      </c>
      <c r="AW192" s="3">
        <v>68.4709586396932</v>
      </c>
      <c r="AX192" s="3">
        <v>72.1479800589967</v>
      </c>
      <c r="AY192" s="3">
        <v>68.7180525333328</v>
      </c>
      <c r="AZ192" s="3">
        <v>67.7803239729843</v>
      </c>
      <c r="BA192" s="3">
        <v>67.4257625322771</v>
      </c>
      <c r="BB192" s="3">
        <v>71.3969348192314</v>
      </c>
      <c r="BC192" s="3">
        <v>73.3624155886511</v>
      </c>
      <c r="BD192" s="3">
        <v>74.780366425126</v>
      </c>
      <c r="BE192" s="3">
        <v>78.9410251265323</v>
      </c>
      <c r="BF192" s="3">
        <v>82.7483654419971</v>
      </c>
      <c r="BG192" s="3">
        <v>80.6621045426781</v>
      </c>
      <c r="BH192" s="3">
        <v>79.3423956231999</v>
      </c>
      <c r="BI192" s="3">
        <v>79.1994814942194</v>
      </c>
      <c r="BJ192" s="3">
        <v>74.0036970178246</v>
      </c>
      <c r="BK192" s="3">
        <v>77.7000986877657</v>
      </c>
      <c r="BL192" s="3">
        <v>78.8157486911258</v>
      </c>
      <c r="BM192" s="3">
        <v>75.4692818025867</v>
      </c>
      <c r="BN192" s="3">
        <v>76.989022768202</v>
      </c>
      <c r="BO192" s="3">
        <v>83.9568008565267</v>
      </c>
      <c r="BP192" s="3">
        <v>86.9261736801793</v>
      </c>
      <c r="BQ192" s="3">
        <v>90.1596109544917</v>
      </c>
      <c r="BR192" s="3">
        <v>94.4930658711803</v>
      </c>
      <c r="BS192" s="3">
        <v>93.3234887870096</v>
      </c>
      <c r="BT192" s="3">
        <v>95.5485693066033</v>
      </c>
      <c r="BU192" s="3">
        <v>98.3475435639923</v>
      </c>
      <c r="BV192" s="3">
        <v>103.036470136455</v>
      </c>
      <c r="BW192" s="3">
        <v>100.158657713082</v>
      </c>
      <c r="BX192" s="3">
        <v>77.8924979021044</v>
      </c>
      <c r="BY192" s="3">
        <v>85.0174719419216</v>
      </c>
      <c r="BZ192" s="3">
        <v>85.2142315392564</v>
      </c>
      <c r="CA192" s="3">
        <v>83.6059388502228</v>
      </c>
      <c r="CB192" s="3">
        <v>84.0954928802949</v>
      </c>
      <c r="CC192" s="3">
        <v>89.6806502884816</v>
      </c>
      <c r="CD192" s="3">
        <v>93.629624769769</v>
      </c>
      <c r="CE192" s="3">
        <v>95.0245976666481</v>
      </c>
      <c r="CF192" s="3">
        <v>97.9647932376963</v>
      </c>
      <c r="CG192" s="3">
        <v>101.793295239521</v>
      </c>
      <c r="CH192" s="3">
        <v>104.878352423816</v>
      </c>
      <c r="CI192" s="3">
        <v>104.615236571563</v>
      </c>
      <c r="CJ192" s="3">
        <v>105.622986052466</v>
      </c>
      <c r="CK192" s="3">
        <v>113.092057347708</v>
      </c>
      <c r="CL192" s="3">
        <v>114.040862072797</v>
      </c>
      <c r="CM192" s="3">
        <v>112.245504314143</v>
      </c>
      <c r="CN192" s="3">
        <v>115.317464447253</v>
      </c>
      <c r="CO192" s="3">
        <v>117.658703224136</v>
      </c>
      <c r="CP192" s="3">
        <v>118.594638185695</v>
      </c>
      <c r="CQ192" s="3">
        <v>112.663432199108</v>
      </c>
      <c r="CR192" s="3">
        <v>107.364853041159</v>
      </c>
      <c r="CS192" s="3">
        <v>96.8841520837531</v>
      </c>
      <c r="CT192" s="3">
        <v>96.7896028625714</v>
      </c>
      <c r="CU192" s="3">
        <v>94.4634718535878</v>
      </c>
      <c r="CV192" s="3">
        <v>98.2964125271436</v>
      </c>
      <c r="CW192" s="3">
        <v>101.272172380659</v>
      </c>
      <c r="CX192" s="3">
        <v>94.4992043930059</v>
      </c>
      <c r="CY192" s="3">
        <v>84.7730512767068</v>
      </c>
      <c r="CZ192" s="3">
        <v>83.5667848203567</v>
      </c>
      <c r="DA192" s="3">
        <v>86.0153745338722</v>
      </c>
      <c r="DB192" s="3">
        <v>80.6249981427695</v>
      </c>
      <c r="DC192" s="3">
        <v>78.2374483575681</v>
      </c>
      <c r="DD192" s="3">
        <v>76.3021397003566</v>
      </c>
      <c r="DE192" s="3">
        <v>73.0842920018628</v>
      </c>
      <c r="DF192" s="3">
        <v>75.9489391678605</v>
      </c>
      <c r="DG192" s="3">
        <v>79.953453044822</v>
      </c>
      <c r="DH192" s="3">
        <v>75.3046460530527</v>
      </c>
      <c r="DI192" s="3">
        <v>79.6898449713818</v>
      </c>
      <c r="DJ192" s="3">
        <v>83.8944526643238</v>
      </c>
      <c r="DK192" s="3">
        <v>82.0223949030087</v>
      </c>
      <c r="DL192" s="3">
        <v>84.0865609391129</v>
      </c>
      <c r="DM192" s="3">
        <v>79.7199456443902</v>
      </c>
      <c r="DN192" s="3">
        <v>77.6219170830594</v>
      </c>
      <c r="DO192" s="3">
        <v>70.8925312438614</v>
      </c>
      <c r="DP192" s="3">
        <v>72.2297870677206</v>
      </c>
      <c r="DQ192" s="3">
        <v>78.6952049299461</v>
      </c>
      <c r="DR192" s="3">
        <v>83.8395245120622</v>
      </c>
      <c r="DS192" s="3">
        <v>83.3639858205183</v>
      </c>
      <c r="DT192" s="3">
        <v>82.6483418163011</v>
      </c>
      <c r="DU192" s="3">
        <v>80.4586964749024</v>
      </c>
      <c r="DV192" s="3">
        <v>81.4219998414198</v>
      </c>
      <c r="DW192" s="3">
        <v>79.981298645935</v>
      </c>
      <c r="DX192" s="3">
        <v>77.9598761408411</v>
      </c>
      <c r="DY192" s="3">
        <v>83.7253123948608</v>
      </c>
      <c r="DZ192" s="3">
        <v>89.0676218817302</v>
      </c>
      <c r="EA192" s="3">
        <v>89.8049998076066</v>
      </c>
      <c r="EB192" s="3">
        <v>87.3259998321533</v>
      </c>
      <c r="EC192" s="3">
        <v>82.4204762776693</v>
      </c>
      <c r="ED192" s="3">
        <v>85.4944449530708</v>
      </c>
    </row>
    <row r="193">
      <c r="A193" s="3" t="s">
        <v>192</v>
      </c>
      <c r="B193" s="3">
        <v>32.3291200977956</v>
      </c>
      <c r="C193" s="3">
        <v>30.8382573259359</v>
      </c>
      <c r="D193" s="3">
        <v>32.7170926037426</v>
      </c>
      <c r="E193" s="3">
        <v>32.0997363906062</v>
      </c>
      <c r="F193" s="3">
        <v>31.7603221640803</v>
      </c>
      <c r="G193" s="3">
        <v>34.4149195700373</v>
      </c>
      <c r="H193" s="3">
        <v>34.7709108931504</v>
      </c>
      <c r="I193" s="3">
        <v>33.3278273944622</v>
      </c>
      <c r="J193" s="3">
        <v>34.6355265586232</v>
      </c>
      <c r="K193" s="3">
        <v>32.097067411441</v>
      </c>
      <c r="L193" s="3">
        <v>34.7958320309756</v>
      </c>
      <c r="M193" s="3">
        <v>34.5151832296751</v>
      </c>
      <c r="N193" s="3">
        <v>31.5489259862358</v>
      </c>
      <c r="O193" s="3">
        <v>32.027486449133</v>
      </c>
      <c r="P193" s="3">
        <v>32.7440544214164</v>
      </c>
      <c r="Q193" s="3">
        <v>32.4895060768949</v>
      </c>
      <c r="R193" s="3">
        <v>33.8808497683109</v>
      </c>
      <c r="S193" s="3">
        <v>35.7534178080347</v>
      </c>
      <c r="T193" s="3">
        <v>36.332109970391</v>
      </c>
      <c r="U193" s="3">
        <v>34.2569510649024</v>
      </c>
      <c r="V193" s="3">
        <v>30.9751557907138</v>
      </c>
      <c r="W193" s="3">
        <v>31.629393233703</v>
      </c>
      <c r="X193" s="3">
        <v>32.9911323839516</v>
      </c>
      <c r="Y193" s="3">
        <v>31.7525705710174</v>
      </c>
      <c r="Z193" s="3">
        <v>28.4673818308987</v>
      </c>
      <c r="AA193" s="3">
        <v>25.7402650853702</v>
      </c>
      <c r="AB193" s="3">
        <v>28.3625960555977</v>
      </c>
      <c r="AC193" s="3">
        <v>29.3745434569375</v>
      </c>
      <c r="AD193" s="3">
        <v>29.3255644763132</v>
      </c>
      <c r="AE193" s="3">
        <v>28.2170689701754</v>
      </c>
      <c r="AF193" s="3">
        <v>27.5533636343609</v>
      </c>
      <c r="AG193" s="3">
        <v>27.5755131429985</v>
      </c>
      <c r="AH193" s="3">
        <v>29.3833924422166</v>
      </c>
      <c r="AI193" s="3">
        <v>31.3052879311873</v>
      </c>
      <c r="AJ193" s="3">
        <v>35.1887742882534</v>
      </c>
      <c r="AK193" s="3">
        <v>37.4929245916311</v>
      </c>
      <c r="AL193" s="3">
        <v>36.8255289939547</v>
      </c>
      <c r="AM193" s="3">
        <v>35.9962334174159</v>
      </c>
      <c r="AN193" s="3">
        <v>36.2073078766349</v>
      </c>
      <c r="AO193" s="3">
        <v>35.4613989070385</v>
      </c>
      <c r="AP193" s="3">
        <v>35.2554274616599</v>
      </c>
      <c r="AQ193" s="3">
        <v>36.1724406424228</v>
      </c>
      <c r="AR193" s="3">
        <v>38.0041072471088</v>
      </c>
      <c r="AS193" s="3">
        <v>36.9512232032747</v>
      </c>
      <c r="AT193" s="3">
        <v>38.1522661735069</v>
      </c>
      <c r="AU193" s="3">
        <v>41.2147101927789</v>
      </c>
      <c r="AV193" s="3">
        <v>41.1938976864753</v>
      </c>
      <c r="AW193" s="3">
        <v>40.8220574842394</v>
      </c>
      <c r="AX193" s="3">
        <v>40.9772792117268</v>
      </c>
      <c r="AY193" s="3">
        <v>36.5919213652292</v>
      </c>
      <c r="AZ193" s="3">
        <v>36.6681443700398</v>
      </c>
      <c r="BA193" s="3">
        <v>36.8876473165258</v>
      </c>
      <c r="BB193" s="3">
        <v>37.331024686477</v>
      </c>
      <c r="BC193" s="3">
        <v>36.6846365542181</v>
      </c>
      <c r="BD193" s="3">
        <v>35.4009346008409</v>
      </c>
      <c r="BE193" s="3">
        <v>36.8485949708362</v>
      </c>
      <c r="BF193" s="3">
        <v>37.4685479802006</v>
      </c>
      <c r="BG193" s="3">
        <v>35.4200771497384</v>
      </c>
      <c r="BH193" s="3">
        <v>35.7674568567276</v>
      </c>
      <c r="BI193" s="3">
        <v>32.5891420138222</v>
      </c>
      <c r="BJ193" s="3">
        <v>35.5971750522141</v>
      </c>
      <c r="BK193" s="3">
        <v>36.4304800992772</v>
      </c>
      <c r="BL193" s="3">
        <v>36.0979949054927</v>
      </c>
      <c r="BM193" s="3">
        <v>36.8547367210172</v>
      </c>
      <c r="BN193" s="3">
        <v>38.9695641990146</v>
      </c>
      <c r="BO193" s="3">
        <v>40.1024282182661</v>
      </c>
      <c r="BP193" s="3">
        <v>41.4931322023274</v>
      </c>
      <c r="BQ193" s="3">
        <v>38.1212006419757</v>
      </c>
      <c r="BR193" s="3">
        <v>39.1637090830101</v>
      </c>
      <c r="BS193" s="3">
        <v>38.1781179567996</v>
      </c>
      <c r="BT193" s="3">
        <v>41.2338727820763</v>
      </c>
      <c r="BU193" s="3">
        <v>42.2653717672814</v>
      </c>
      <c r="BV193" s="3">
        <v>43.3261497563913</v>
      </c>
      <c r="BW193" s="3">
        <v>42.7105795810386</v>
      </c>
      <c r="BX193" s="3">
        <v>27.4973203940581</v>
      </c>
      <c r="BY193" s="3">
        <v>27.6295605750225</v>
      </c>
      <c r="BZ193" s="3">
        <v>29.1744778460775</v>
      </c>
      <c r="CA193" s="3">
        <v>32.5621666392464</v>
      </c>
      <c r="CB193" s="3">
        <v>32.281631433726</v>
      </c>
      <c r="CC193" s="3">
        <v>33.6413508093436</v>
      </c>
      <c r="CD193" s="3">
        <v>32.9645899700154</v>
      </c>
      <c r="CE193" s="3">
        <v>33.8497798493077</v>
      </c>
      <c r="CF193" s="3">
        <v>39.222604367938</v>
      </c>
      <c r="CG193" s="3">
        <v>41.2433248630524</v>
      </c>
      <c r="CH193" s="3">
        <v>43.9025705960541</v>
      </c>
      <c r="CI193" s="3">
        <v>48.4130991189146</v>
      </c>
      <c r="CJ193" s="3">
        <v>53.4600730299208</v>
      </c>
      <c r="CK193" s="3">
        <v>55.5755123580098</v>
      </c>
      <c r="CL193" s="3">
        <v>58.3088122825123</v>
      </c>
      <c r="CM193" s="3">
        <v>56.3142117404717</v>
      </c>
      <c r="CN193" s="3">
        <v>52.2846422375717</v>
      </c>
      <c r="CO193" s="3">
        <v>54.9764088934221</v>
      </c>
      <c r="CP193" s="3">
        <v>55.4826526516582</v>
      </c>
      <c r="CQ193" s="3">
        <v>58.6040360348509</v>
      </c>
      <c r="CR193" s="3">
        <v>57.2307587046398</v>
      </c>
      <c r="CS193" s="3">
        <v>55.305479185592</v>
      </c>
      <c r="CT193" s="3">
        <v>60.4810531754546</v>
      </c>
      <c r="CU193" s="3">
        <v>63.3653210517172</v>
      </c>
      <c r="CV193" s="3">
        <v>61.7089219263724</v>
      </c>
      <c r="CW193" s="3">
        <v>64.0710361383467</v>
      </c>
      <c r="CX193" s="3">
        <v>60.0403121561779</v>
      </c>
      <c r="CY193" s="3">
        <v>59.0901394439992</v>
      </c>
      <c r="CZ193" s="3">
        <v>56.6515373228308</v>
      </c>
      <c r="DA193" s="3">
        <v>60.849101229866</v>
      </c>
      <c r="DB193" s="3">
        <v>60.1143079570045</v>
      </c>
      <c r="DC193" s="3">
        <v>62.0821119646952</v>
      </c>
      <c r="DD193" s="3">
        <v>70.0700695248673</v>
      </c>
      <c r="DE193" s="3">
        <v>68.674149857534</v>
      </c>
      <c r="DF193" s="3">
        <v>67.1210744780534</v>
      </c>
      <c r="DG193" s="3">
        <v>67.3212171179283</v>
      </c>
      <c r="DH193" s="3">
        <v>57.5121221411532</v>
      </c>
      <c r="DI193" s="3">
        <v>56.5275053675084</v>
      </c>
      <c r="DJ193" s="3">
        <v>50.5629508522723</v>
      </c>
      <c r="DK193" s="3">
        <v>51.5684125017984</v>
      </c>
      <c r="DL193" s="3">
        <v>56.9041520752442</v>
      </c>
      <c r="DM193" s="3">
        <v>60.1824555866284</v>
      </c>
      <c r="DN193" s="3">
        <v>61.7848164913769</v>
      </c>
      <c r="DO193" s="3">
        <v>58.6708812931751</v>
      </c>
      <c r="DP193" s="3">
        <v>59.6517439255799</v>
      </c>
      <c r="DQ193" s="3">
        <v>63.2542851018277</v>
      </c>
      <c r="DR193" s="3">
        <v>66.8733825613409</v>
      </c>
      <c r="DS193" s="3">
        <v>66.2993323534728</v>
      </c>
      <c r="DT193" s="3">
        <v>70.3992532769993</v>
      </c>
      <c r="DU193" s="3">
        <v>70.1736959470874</v>
      </c>
      <c r="DV193" s="3">
        <v>70.9386301130036</v>
      </c>
      <c r="DW193" s="3">
        <v>69.2143375257611</v>
      </c>
      <c r="DX193" s="3">
        <v>72.3859575318201</v>
      </c>
      <c r="DY193" s="3">
        <v>71.9428883248791</v>
      </c>
      <c r="DZ193" s="3">
        <v>77.8665354620793</v>
      </c>
      <c r="EA193" s="3">
        <v>83.1474067215469</v>
      </c>
      <c r="EB193" s="3">
        <v>83.0192706488766</v>
      </c>
      <c r="EC193" s="3">
        <v>82.8378568376814</v>
      </c>
      <c r="ED193" s="3">
        <v>84.3486109839545</v>
      </c>
    </row>
    <row r="194">
      <c r="A194" s="3" t="s">
        <v>193</v>
      </c>
      <c r="B194" s="3">
        <v>146.432143075126</v>
      </c>
      <c r="C194" s="3">
        <v>143.381316737125</v>
      </c>
      <c r="D194" s="3">
        <v>140.230712890625</v>
      </c>
      <c r="E194" s="3">
        <v>134.750476292201</v>
      </c>
      <c r="F194" s="3">
        <v>136.141904921759</v>
      </c>
      <c r="G194" s="3">
        <v>134.716429210844</v>
      </c>
      <c r="H194" s="3">
        <v>132.190908952193</v>
      </c>
      <c r="I194" s="3">
        <v>138.694999513172</v>
      </c>
      <c r="J194" s="3">
        <v>141.91476222447</v>
      </c>
      <c r="K194" s="3">
        <v>132.154782336691</v>
      </c>
      <c r="L194" s="3">
        <v>145.147631996556</v>
      </c>
      <c r="M194" s="3">
        <v>154.223409479315</v>
      </c>
      <c r="N194" s="3">
        <v>162.486000442505</v>
      </c>
      <c r="O194" s="3">
        <v>173.908946790193</v>
      </c>
      <c r="P194" s="3">
        <v>181.644317973744</v>
      </c>
      <c r="Q194" s="3">
        <v>180.547142755418</v>
      </c>
      <c r="R194" s="3">
        <v>183.531499481201</v>
      </c>
      <c r="S194" s="3">
        <v>190.487954226407</v>
      </c>
      <c r="T194" s="3">
        <v>195.234092018821</v>
      </c>
      <c r="U194" s="3">
        <v>201.865712847028</v>
      </c>
      <c r="V194" s="3">
        <v>197.961428687686</v>
      </c>
      <c r="W194" s="3">
        <v>194.198863983154</v>
      </c>
      <c r="X194" s="3">
        <v>190.468500900269</v>
      </c>
      <c r="Y194" s="3">
        <v>191.007726842707</v>
      </c>
      <c r="Z194" s="3">
        <v>171.682367826763</v>
      </c>
      <c r="AA194" s="3">
        <v>163.370999908447</v>
      </c>
      <c r="AB194" s="3">
        <v>185.59181802923</v>
      </c>
      <c r="AC194" s="3">
        <v>195.18071492513</v>
      </c>
      <c r="AD194" s="3">
        <v>194.959285554432</v>
      </c>
      <c r="AE194" s="3">
        <v>193.818408619274</v>
      </c>
      <c r="AF194" s="3">
        <v>198.033499526978</v>
      </c>
      <c r="AG194" s="3">
        <v>210.959565867548</v>
      </c>
      <c r="AH194" s="3">
        <v>206.701665605818</v>
      </c>
      <c r="AI194" s="3">
        <v>194.611904689244</v>
      </c>
      <c r="AJ194" s="3">
        <v>195.513571602958</v>
      </c>
      <c r="AK194" s="3">
        <v>199.592857724144</v>
      </c>
      <c r="AL194" s="3">
        <v>207.155500030518</v>
      </c>
      <c r="AM194" s="3">
        <v>220.559737757633</v>
      </c>
      <c r="AN194" s="3">
        <v>229.336304706076</v>
      </c>
      <c r="AO194" s="3">
        <v>232.240788911518</v>
      </c>
      <c r="AP194" s="3">
        <v>233.18045390736</v>
      </c>
      <c r="AQ194" s="3">
        <v>241.974999861284</v>
      </c>
      <c r="AR194" s="3">
        <v>245.180500411987</v>
      </c>
      <c r="AS194" s="3">
        <v>249.097174271293</v>
      </c>
      <c r="AT194" s="3">
        <v>252.668749237061</v>
      </c>
      <c r="AU194" s="3">
        <v>258.860000610352</v>
      </c>
      <c r="AV194" s="3">
        <v>268.618334089007</v>
      </c>
      <c r="AW194" s="3">
        <v>277.856000518799</v>
      </c>
      <c r="AX194" s="3">
        <v>277.106667654855</v>
      </c>
      <c r="AY194" s="3">
        <v>255.93657844945</v>
      </c>
      <c r="AZ194" s="3">
        <v>240.928570338658</v>
      </c>
      <c r="BA194" s="3">
        <v>234.540713355655</v>
      </c>
      <c r="BB194" s="3">
        <v>212.697726856578</v>
      </c>
      <c r="BC194" s="3">
        <v>210.195952279227</v>
      </c>
      <c r="BD194" s="3">
        <v>213.425714401972</v>
      </c>
      <c r="BE194" s="3">
        <v>188.758042708687</v>
      </c>
      <c r="BF194" s="3">
        <v>186.232895700555</v>
      </c>
      <c r="BG194" s="3">
        <v>152.753695944081</v>
      </c>
      <c r="BH194" s="3">
        <v>126.297857557024</v>
      </c>
      <c r="BI194" s="3">
        <v>118.412631586978</v>
      </c>
      <c r="BJ194" s="3">
        <v>124.611666724795</v>
      </c>
      <c r="BK194" s="3">
        <v>136.286316520289</v>
      </c>
      <c r="BL194" s="3">
        <v>130.138571058001</v>
      </c>
      <c r="BM194" s="3">
        <v>130.848570869082</v>
      </c>
      <c r="BN194" s="3">
        <v>137.479999889027</v>
      </c>
      <c r="BO194" s="3">
        <v>146.990500259399</v>
      </c>
      <c r="BP194" s="3">
        <v>147.15227283131</v>
      </c>
      <c r="BQ194" s="3">
        <v>115.73227223483</v>
      </c>
      <c r="BR194" s="3">
        <v>121.994249916077</v>
      </c>
      <c r="BS194" s="3">
        <v>128.435435087784</v>
      </c>
      <c r="BT194" s="3">
        <v>144.489247894287</v>
      </c>
      <c r="BU194" s="3">
        <v>136.346190679641</v>
      </c>
      <c r="BV194" s="3">
        <v>135.144761040097</v>
      </c>
      <c r="BW194" s="3">
        <v>130.304209658974</v>
      </c>
      <c r="BX194" s="3">
        <v>92.9452277096835</v>
      </c>
      <c r="BY194" s="3">
        <v>78.7114284152076</v>
      </c>
      <c r="BZ194" s="3">
        <v>83.976000213623</v>
      </c>
      <c r="CA194" s="3">
        <v>100.30977266485</v>
      </c>
      <c r="CB194" s="3">
        <v>84.3581825603138</v>
      </c>
      <c r="CC194" s="3">
        <v>89.7923814682733</v>
      </c>
      <c r="CD194" s="3">
        <v>96.0880948021298</v>
      </c>
      <c r="CE194" s="3">
        <v>102.431363712658</v>
      </c>
      <c r="CF194" s="3">
        <v>124.500000762939</v>
      </c>
      <c r="CG194" s="3">
        <v>134.763408834284</v>
      </c>
      <c r="CH194" s="3">
        <v>146.744473909077</v>
      </c>
      <c r="CI194" s="3">
        <v>162.736842908357</v>
      </c>
      <c r="CJ194" s="3">
        <v>185.669131071671</v>
      </c>
      <c r="CK194" s="3">
        <v>202.379286266509</v>
      </c>
      <c r="CL194" s="3">
        <v>216.021751403809</v>
      </c>
      <c r="CM194" s="3">
        <v>193.644319707697</v>
      </c>
      <c r="CN194" s="3">
        <v>192.227618626186</v>
      </c>
      <c r="CO194" s="3">
        <v>201.436136072332</v>
      </c>
      <c r="CP194" s="3">
        <v>187.642618088495</v>
      </c>
      <c r="CQ194" s="3">
        <v>184.964999244327</v>
      </c>
      <c r="CR194" s="3">
        <v>176.628094991048</v>
      </c>
      <c r="CS194" s="3">
        <v>173.98818137429</v>
      </c>
      <c r="CT194" s="3">
        <v>168.445250701904</v>
      </c>
      <c r="CU194" s="3">
        <v>148.473684612073</v>
      </c>
      <c r="CV194" s="3">
        <v>136.000217437744</v>
      </c>
      <c r="CW194" s="3">
        <v>126.202000427246</v>
      </c>
      <c r="CX194" s="3">
        <v>142.003571646554</v>
      </c>
      <c r="CY194" s="3">
        <v>130.107380094982</v>
      </c>
      <c r="CZ194" s="3">
        <v>128.341999816894</v>
      </c>
      <c r="DA194" s="3">
        <v>119.191956727401</v>
      </c>
      <c r="DB194" s="3">
        <v>101.287380763463</v>
      </c>
      <c r="DC194" s="3">
        <v>96.4300001235235</v>
      </c>
      <c r="DD194" s="3">
        <v>98.4838095165434</v>
      </c>
      <c r="DE194" s="3">
        <v>98.8157139732724</v>
      </c>
      <c r="DF194" s="3">
        <v>114.515000152588</v>
      </c>
      <c r="DG194" s="3">
        <v>115.659473820737</v>
      </c>
      <c r="DH194" s="3">
        <v>98.2486955393916</v>
      </c>
      <c r="DI194" s="3">
        <v>97.6486844514546</v>
      </c>
      <c r="DJ194" s="3">
        <v>97.585226579146</v>
      </c>
      <c r="DK194" s="3">
        <v>98.9483337402344</v>
      </c>
      <c r="DL194" s="3">
        <v>109.602750015259</v>
      </c>
      <c r="DM194" s="3">
        <v>101.036739349365</v>
      </c>
      <c r="DN194" s="3">
        <v>91.7217496871948</v>
      </c>
      <c r="DO194" s="3">
        <v>80.8813637820157</v>
      </c>
      <c r="DP194" s="3">
        <v>83.9388097127279</v>
      </c>
      <c r="DQ194" s="3">
        <v>98.5112504959106</v>
      </c>
      <c r="DR194" s="3">
        <v>101.987380436489</v>
      </c>
      <c r="DS194" s="3">
        <v>112.595999717712</v>
      </c>
      <c r="DT194" s="3">
        <v>122.068500328064</v>
      </c>
      <c r="DU194" s="3">
        <v>116.961363358931</v>
      </c>
      <c r="DV194" s="3">
        <v>118.750908938321</v>
      </c>
      <c r="DW194" s="3">
        <v>113.52842069927</v>
      </c>
      <c r="DX194" s="3">
        <v>128.36977334456</v>
      </c>
      <c r="DY194" s="3">
        <v>149.792954878374</v>
      </c>
      <c r="DZ194" s="3">
        <v>153.970999526978</v>
      </c>
      <c r="EA194" s="3">
        <v>152.040434961734</v>
      </c>
      <c r="EB194" s="3">
        <v>140.506250762939</v>
      </c>
      <c r="EC194" s="3">
        <v>126.121428171794</v>
      </c>
      <c r="ED194" s="3">
        <v>124.340277777778</v>
      </c>
    </row>
    <row r="195">
      <c r="A195" s="3" t="s">
        <v>194</v>
      </c>
      <c r="B195" s="3">
        <v>27.9851029505858</v>
      </c>
      <c r="C195" s="3">
        <v>26.4889834898482</v>
      </c>
      <c r="D195" s="3">
        <v>27.866446414672</v>
      </c>
      <c r="E195" s="3">
        <v>29.1503333404502</v>
      </c>
      <c r="F195" s="3">
        <v>29.2039553989275</v>
      </c>
      <c r="G195" s="3">
        <v>29.5622641865089</v>
      </c>
      <c r="H195" s="3">
        <v>28.839480874875</v>
      </c>
      <c r="I195" s="3">
        <v>28.2398616144119</v>
      </c>
      <c r="J195" s="3">
        <v>28.134708145401</v>
      </c>
      <c r="K195" s="3">
        <v>28.2108865516084</v>
      </c>
      <c r="L195" s="3">
        <v>30.1399073191074</v>
      </c>
      <c r="M195" s="3">
        <v>30.8140518902054</v>
      </c>
      <c r="N195" s="3">
        <v>30.799954489192</v>
      </c>
      <c r="O195" s="3">
        <v>31.070800370408</v>
      </c>
      <c r="P195" s="3">
        <v>30.9683611599423</v>
      </c>
      <c r="Q195" s="3">
        <v>32.2442622939095</v>
      </c>
      <c r="R195" s="3">
        <v>32.6475116808687</v>
      </c>
      <c r="S195" s="3">
        <v>32.9888371996181</v>
      </c>
      <c r="T195" s="3">
        <v>33.7929987183611</v>
      </c>
      <c r="U195" s="3">
        <v>34.5965254740985</v>
      </c>
      <c r="V195" s="3">
        <v>34.2731756406702</v>
      </c>
      <c r="W195" s="3">
        <v>35.0061688141206</v>
      </c>
      <c r="X195" s="3">
        <v>35.7372056828868</v>
      </c>
      <c r="Y195" s="3">
        <v>36.3453962881397</v>
      </c>
      <c r="Z195" s="3">
        <v>35.4819857143572</v>
      </c>
      <c r="AA195" s="3">
        <v>38.3271089872227</v>
      </c>
      <c r="AB195" s="3">
        <v>40.4442064786295</v>
      </c>
      <c r="AC195" s="3">
        <v>41.0714886383476</v>
      </c>
      <c r="AD195" s="3">
        <v>41.2118406191639</v>
      </c>
      <c r="AE195" s="3">
        <v>42.7166964575791</v>
      </c>
      <c r="AF195" s="3">
        <v>44.9667030737582</v>
      </c>
      <c r="AG195" s="3">
        <v>43.5382233671042</v>
      </c>
      <c r="AH195" s="3">
        <v>42.1182667085117</v>
      </c>
      <c r="AI195" s="3">
        <v>40.9957862517765</v>
      </c>
      <c r="AJ195" s="3">
        <v>40.0368307528138</v>
      </c>
      <c r="AK195" s="3">
        <v>39.7532547555531</v>
      </c>
      <c r="AL195" s="3">
        <v>40.2782197028357</v>
      </c>
      <c r="AM195" s="3">
        <v>41.9768488786231</v>
      </c>
      <c r="AN195" s="3">
        <v>43.3523235027132</v>
      </c>
      <c r="AO195" s="3">
        <v>43.4802411439645</v>
      </c>
      <c r="AP195" s="3">
        <v>43.9808641220467</v>
      </c>
      <c r="AQ195" s="3">
        <v>44.6552399381543</v>
      </c>
      <c r="AR195" s="3">
        <v>41.7675162494633</v>
      </c>
      <c r="AS195" s="3">
        <v>41.9080204143875</v>
      </c>
      <c r="AT195" s="3">
        <v>42.8354198599626</v>
      </c>
      <c r="AU195" s="3">
        <v>43.4423889168219</v>
      </c>
      <c r="AV195" s="3">
        <v>43.2635162174523</v>
      </c>
      <c r="AW195" s="3">
        <v>44.8419946113928</v>
      </c>
      <c r="AX195" s="3">
        <v>45.3886685038366</v>
      </c>
      <c r="AY195" s="3">
        <v>46.0786060432931</v>
      </c>
      <c r="AZ195" s="3">
        <v>47.9153592152892</v>
      </c>
      <c r="BA195" s="3">
        <v>46.8577724230757</v>
      </c>
      <c r="BB195" s="3">
        <v>46.2389892648809</v>
      </c>
      <c r="BC195" s="3">
        <v>46.704746902426</v>
      </c>
      <c r="BD195" s="3">
        <v>52.5619602270964</v>
      </c>
      <c r="BE195" s="3">
        <v>54.7288751140519</v>
      </c>
      <c r="BF195" s="3">
        <v>57.9180328719508</v>
      </c>
      <c r="BG195" s="3">
        <v>61.3614471415801</v>
      </c>
      <c r="BH195" s="3">
        <v>66.1363552297067</v>
      </c>
      <c r="BI195" s="3">
        <v>65.5475067691596</v>
      </c>
      <c r="BJ195" s="3">
        <v>60.33937382874</v>
      </c>
      <c r="BK195" s="3">
        <v>57.8480404820816</v>
      </c>
      <c r="BL195" s="3">
        <v>63.161013879229</v>
      </c>
      <c r="BM195" s="3">
        <v>68.8083224508273</v>
      </c>
      <c r="BN195" s="3">
        <v>69.6031221868749</v>
      </c>
      <c r="BO195" s="3">
        <v>70.1804403235836</v>
      </c>
      <c r="BP195" s="3">
        <v>72.1721351477802</v>
      </c>
      <c r="BQ195" s="3">
        <v>73.6387791706147</v>
      </c>
      <c r="BR195" s="3">
        <v>72.5607764642861</v>
      </c>
      <c r="BS195" s="3">
        <v>74.1764048184072</v>
      </c>
      <c r="BT195" s="3">
        <v>74.3211514353178</v>
      </c>
      <c r="BU195" s="3">
        <v>77.004374876672</v>
      </c>
      <c r="BV195" s="3">
        <v>76.6331382082351</v>
      </c>
      <c r="BW195" s="3">
        <v>73.6566923427852</v>
      </c>
      <c r="BX195" s="3">
        <v>62.490702811459</v>
      </c>
      <c r="BY195" s="3">
        <v>69.4458188747085</v>
      </c>
      <c r="BZ195" s="3">
        <v>77.0627035254947</v>
      </c>
      <c r="CA195" s="3">
        <v>79.4568936133344</v>
      </c>
      <c r="CB195" s="3">
        <v>86.7605199788684</v>
      </c>
      <c r="CC195" s="3">
        <v>92.6139472108692</v>
      </c>
      <c r="CD195" s="3">
        <v>90.5055090826782</v>
      </c>
      <c r="CE195" s="3">
        <v>89.6187928486602</v>
      </c>
      <c r="CF195" s="3">
        <v>85.4469510300747</v>
      </c>
      <c r="CG195" s="3">
        <v>86.1243457302684</v>
      </c>
      <c r="CH195" s="3">
        <v>86.2838923057717</v>
      </c>
      <c r="CI195" s="3">
        <v>81.1787883116488</v>
      </c>
      <c r="CJ195" s="3">
        <v>80.2102043179146</v>
      </c>
      <c r="CK195" s="3">
        <v>83.1140641219096</v>
      </c>
      <c r="CL195" s="3">
        <v>83.5887347459038</v>
      </c>
      <c r="CM195" s="3">
        <v>81.9224104584894</v>
      </c>
      <c r="CN195" s="3">
        <v>80.670457637823</v>
      </c>
      <c r="CO195" s="3">
        <v>79.6493936569642</v>
      </c>
      <c r="CP195" s="3">
        <v>79.8697410616097</v>
      </c>
      <c r="CQ195" s="3">
        <v>74.9272140748779</v>
      </c>
      <c r="CR195" s="3">
        <v>77.7226495720279</v>
      </c>
      <c r="CS195" s="3">
        <v>85.9868122500594</v>
      </c>
      <c r="CT195" s="3">
        <v>90.1551999984315</v>
      </c>
      <c r="CU195" s="3">
        <v>93.5899680858735</v>
      </c>
      <c r="CV195" s="3">
        <v>92.0499563244542</v>
      </c>
      <c r="CW195" s="3">
        <v>96.2731683969113</v>
      </c>
      <c r="CX195" s="3">
        <v>90.5464522653669</v>
      </c>
      <c r="CY195" s="3">
        <v>81.8427286101421</v>
      </c>
      <c r="CZ195" s="3">
        <v>78.8566632476048</v>
      </c>
      <c r="DA195" s="3">
        <v>84.5781994374562</v>
      </c>
      <c r="DB195" s="3">
        <v>74.5380675421762</v>
      </c>
      <c r="DC195" s="3">
        <v>71.1910411976155</v>
      </c>
      <c r="DD195" s="3">
        <v>78.3865311359646</v>
      </c>
      <c r="DE195" s="3">
        <v>80.7060372823166</v>
      </c>
      <c r="DF195" s="3">
        <v>76.6106243501355</v>
      </c>
      <c r="DG195" s="3">
        <v>71.6497092440988</v>
      </c>
      <c r="DH195" s="3">
        <v>70.9305453517135</v>
      </c>
      <c r="DI195" s="3">
        <v>82.1903848576205</v>
      </c>
      <c r="DJ195" s="3">
        <v>84.8582725422105</v>
      </c>
      <c r="DK195" s="3">
        <v>87.4722267335514</v>
      </c>
      <c r="DL195" s="3">
        <v>83.8517375401752</v>
      </c>
      <c r="DM195" s="3">
        <v>82.2209773426802</v>
      </c>
      <c r="DN195" s="3">
        <v>76.023333748296</v>
      </c>
      <c r="DO195" s="3">
        <v>61.8243893728001</v>
      </c>
      <c r="DP195" s="3">
        <v>63.4651289702887</v>
      </c>
      <c r="DQ195" s="3">
        <v>65.7324665323229</v>
      </c>
      <c r="DR195" s="3">
        <v>65.5064834549581</v>
      </c>
      <c r="DS195" s="3">
        <v>65.3539357233825</v>
      </c>
      <c r="DT195" s="3">
        <v>68.4061201525914</v>
      </c>
      <c r="DU195" s="3">
        <v>73.4955164597212</v>
      </c>
      <c r="DV195" s="3">
        <v>72.8632358444422</v>
      </c>
      <c r="DW195" s="3">
        <v>67.8996704965406</v>
      </c>
      <c r="DX195" s="3">
        <v>71.9462575844905</v>
      </c>
      <c r="DY195" s="3">
        <v>77.2660680275428</v>
      </c>
      <c r="DZ195" s="3">
        <v>82.2712526689567</v>
      </c>
      <c r="EA195" s="3">
        <v>79.2979159265224</v>
      </c>
      <c r="EB195" s="3">
        <v>76.514751340677</v>
      </c>
      <c r="EC195" s="3">
        <v>78.3301612897667</v>
      </c>
      <c r="ED195" s="3">
        <v>74.1536108652751</v>
      </c>
    </row>
    <row r="196">
      <c r="A196" s="3" t="s">
        <v>195</v>
      </c>
      <c r="B196" s="3">
        <v>39.1065565462619</v>
      </c>
      <c r="C196" s="3">
        <v>38.6269326545746</v>
      </c>
      <c r="D196" s="3">
        <v>40.7182397254993</v>
      </c>
      <c r="E196" s="3">
        <v>40.3006710771247</v>
      </c>
      <c r="F196" s="3">
        <v>40.8279238307248</v>
      </c>
      <c r="G196" s="3">
        <v>42.5884782440806</v>
      </c>
      <c r="H196" s="3">
        <v>43.3055138805283</v>
      </c>
      <c r="I196" s="3">
        <v>43.2029967873883</v>
      </c>
      <c r="J196" s="3">
        <v>44.0945175524453</v>
      </c>
      <c r="K196" s="3">
        <v>43.0544403569336</v>
      </c>
      <c r="L196" s="3">
        <v>46.9150233768058</v>
      </c>
      <c r="M196" s="3">
        <v>48.3732710452552</v>
      </c>
      <c r="N196" s="3">
        <v>47.3277121869725</v>
      </c>
      <c r="O196" s="3">
        <v>47.3939595163802</v>
      </c>
      <c r="P196" s="3">
        <v>47.8229237849153</v>
      </c>
      <c r="Q196" s="3">
        <v>48.0894229124147</v>
      </c>
      <c r="R196" s="3">
        <v>49.143550818827</v>
      </c>
      <c r="S196" s="3">
        <v>49.654324017638</v>
      </c>
      <c r="T196" s="3">
        <v>49.1979363764438</v>
      </c>
      <c r="U196" s="3">
        <v>48.2547029221161</v>
      </c>
      <c r="V196" s="3">
        <v>45.3072625046251</v>
      </c>
      <c r="W196" s="3">
        <v>46.2567670406102</v>
      </c>
      <c r="X196" s="3">
        <v>47.6661557291877</v>
      </c>
      <c r="Y196" s="3">
        <v>47.8143826976986</v>
      </c>
      <c r="Z196" s="3">
        <v>45.2558452761363</v>
      </c>
      <c r="AA196" s="3">
        <v>48.1088533098927</v>
      </c>
      <c r="AB196" s="3">
        <v>50.841610287125</v>
      </c>
      <c r="AC196" s="3">
        <v>53.5550769883988</v>
      </c>
      <c r="AD196" s="3">
        <v>55.7694920603073</v>
      </c>
      <c r="AE196" s="3">
        <v>57.378798108811</v>
      </c>
      <c r="AF196" s="3">
        <v>58.2543843460003</v>
      </c>
      <c r="AG196" s="3">
        <v>58.4271989804244</v>
      </c>
      <c r="AH196" s="3">
        <v>58.5024090418184</v>
      </c>
      <c r="AI196" s="3">
        <v>57.209070469547</v>
      </c>
      <c r="AJ196" s="3">
        <v>58.8973539919554</v>
      </c>
      <c r="AK196" s="3">
        <v>60.204815149956</v>
      </c>
      <c r="AL196" s="3">
        <v>59.7279512705419</v>
      </c>
      <c r="AM196" s="3">
        <v>63.001888689716</v>
      </c>
      <c r="AN196" s="3">
        <v>65.3669101185142</v>
      </c>
      <c r="AO196" s="3">
        <v>64.7077170841474</v>
      </c>
      <c r="AP196" s="3">
        <v>65.9871855887681</v>
      </c>
      <c r="AQ196" s="3">
        <v>69.4168625722276</v>
      </c>
      <c r="AR196" s="3">
        <v>69.989130465695</v>
      </c>
      <c r="AS196" s="3">
        <v>69.0636245608476</v>
      </c>
      <c r="AT196" s="3">
        <v>72.4172258229683</v>
      </c>
      <c r="AU196" s="3">
        <v>74.4402717313592</v>
      </c>
      <c r="AV196" s="3">
        <v>74.0403852506844</v>
      </c>
      <c r="AW196" s="3">
        <v>74.3046090844429</v>
      </c>
      <c r="AX196" s="3">
        <v>73.687604154163</v>
      </c>
      <c r="AY196" s="3">
        <v>74.1112548315312</v>
      </c>
      <c r="AZ196" s="3">
        <v>74.8858958772753</v>
      </c>
      <c r="BA196" s="3">
        <v>74.1223895830818</v>
      </c>
      <c r="BB196" s="3">
        <v>73.0252406773541</v>
      </c>
      <c r="BC196" s="3">
        <v>73.5679666734597</v>
      </c>
      <c r="BD196" s="3">
        <v>77.3153827917731</v>
      </c>
      <c r="BE196" s="3">
        <v>75.7218213649155</v>
      </c>
      <c r="BF196" s="3">
        <v>77.0867321030033</v>
      </c>
      <c r="BG196" s="3">
        <v>74.1944879033053</v>
      </c>
      <c r="BH196" s="3">
        <v>78.8025672655828</v>
      </c>
      <c r="BI196" s="3">
        <v>74.7305857967375</v>
      </c>
      <c r="BJ196" s="3">
        <v>74.6051455155236</v>
      </c>
      <c r="BK196" s="3">
        <v>83.5316888439351</v>
      </c>
      <c r="BL196" s="3">
        <v>84.2778411052994</v>
      </c>
      <c r="BM196" s="3">
        <v>86.3266198338105</v>
      </c>
      <c r="BN196" s="3">
        <v>87.1470795666596</v>
      </c>
      <c r="BO196" s="3">
        <v>90.1546214928071</v>
      </c>
      <c r="BP196" s="3">
        <v>93.8137815913986</v>
      </c>
      <c r="BQ196" s="3">
        <v>90.3553233996443</v>
      </c>
      <c r="BR196" s="3">
        <v>92.6056726304017</v>
      </c>
      <c r="BS196" s="3">
        <v>91.0691856793311</v>
      </c>
      <c r="BT196" s="3">
        <v>97.7833296209256</v>
      </c>
      <c r="BU196" s="3">
        <v>102.082006233414</v>
      </c>
      <c r="BV196" s="3">
        <v>104.70095156413</v>
      </c>
      <c r="BW196" s="3">
        <v>107.446230389145</v>
      </c>
      <c r="BX196" s="3">
        <v>86.4909462697109</v>
      </c>
      <c r="BY196" s="3">
        <v>86.5287148070297</v>
      </c>
      <c r="BZ196" s="3">
        <v>97.0107885093642</v>
      </c>
      <c r="CA196" s="3">
        <v>100.373499652544</v>
      </c>
      <c r="CB196" s="3">
        <v>104.89154919309</v>
      </c>
      <c r="CC196" s="3">
        <v>108.993096756069</v>
      </c>
      <c r="CD196" s="3">
        <v>108.998022391166</v>
      </c>
      <c r="CE196" s="3">
        <v>106.50882066288</v>
      </c>
      <c r="CF196" s="3">
        <v>105.832585384018</v>
      </c>
      <c r="CG196" s="3">
        <v>109.331654068984</v>
      </c>
      <c r="CH196" s="3">
        <v>105.817388465826</v>
      </c>
      <c r="CI196" s="3">
        <v>108.816681997244</v>
      </c>
      <c r="CJ196" s="3">
        <v>111.784997480855</v>
      </c>
      <c r="CK196" s="3">
        <v>121.200571624655</v>
      </c>
      <c r="CL196" s="3">
        <v>129.28263069361</v>
      </c>
      <c r="CM196" s="3">
        <v>131.763745049896</v>
      </c>
      <c r="CN196" s="3">
        <v>136.20924696294</v>
      </c>
      <c r="CO196" s="3">
        <v>145.867982315675</v>
      </c>
      <c r="CP196" s="3">
        <v>150.486361909745</v>
      </c>
      <c r="CQ196" s="3">
        <v>154.499894683784</v>
      </c>
      <c r="CR196" s="3">
        <v>159.015384851762</v>
      </c>
      <c r="CS196" s="3">
        <v>163.446170765168</v>
      </c>
      <c r="CT196" s="3">
        <v>153.855800192461</v>
      </c>
      <c r="CU196" s="3">
        <v>146.893013354134</v>
      </c>
      <c r="CV196" s="3">
        <v>152.857316868688</v>
      </c>
      <c r="CW196" s="3">
        <v>164.97696298429</v>
      </c>
      <c r="CX196" s="3">
        <v>151.638347814127</v>
      </c>
      <c r="CY196" s="3">
        <v>147.655453656144</v>
      </c>
      <c r="CZ196" s="3">
        <v>149.846314805636</v>
      </c>
      <c r="DA196" s="3">
        <v>162.421934249456</v>
      </c>
      <c r="DB196" s="3">
        <v>152.400270902502</v>
      </c>
      <c r="DC196" s="3">
        <v>151.262487799537</v>
      </c>
      <c r="DD196" s="3">
        <v>160.96186441028</v>
      </c>
      <c r="DE196" s="3">
        <v>164.277993054786</v>
      </c>
      <c r="DF196" s="3">
        <v>166.732327907953</v>
      </c>
      <c r="DG196" s="3">
        <v>164.646812901792</v>
      </c>
      <c r="DH196" s="3">
        <v>156.364605426256</v>
      </c>
      <c r="DI196" s="3">
        <v>169.639477227263</v>
      </c>
      <c r="DJ196" s="3">
        <v>174.453252631585</v>
      </c>
      <c r="DK196" s="3">
        <v>175.921097242074</v>
      </c>
      <c r="DL196" s="3">
        <v>184.156117637162</v>
      </c>
      <c r="DM196" s="3">
        <v>188.033149043399</v>
      </c>
      <c r="DN196" s="3">
        <v>191.965933048238</v>
      </c>
      <c r="DO196" s="3">
        <v>187.315370567729</v>
      </c>
      <c r="DP196" s="3">
        <v>194.430096045918</v>
      </c>
      <c r="DQ196" s="3">
        <v>189.8870716906</v>
      </c>
      <c r="DR196" s="3">
        <v>191.215161432493</v>
      </c>
      <c r="DS196" s="3">
        <v>196.67094452581</v>
      </c>
      <c r="DT196" s="3">
        <v>202.759487451841</v>
      </c>
      <c r="DU196" s="3">
        <v>199.805643879265</v>
      </c>
      <c r="DV196" s="3">
        <v>203.683205532516</v>
      </c>
      <c r="DW196" s="3">
        <v>209.050752784216</v>
      </c>
      <c r="DX196" s="3">
        <v>215.382669535902</v>
      </c>
      <c r="DY196" s="3">
        <v>221.583694730987</v>
      </c>
      <c r="DZ196" s="3">
        <v>226.514333675945</v>
      </c>
      <c r="EA196" s="3">
        <v>223.39048103461</v>
      </c>
      <c r="EB196" s="3">
        <v>225.011501312256</v>
      </c>
      <c r="EC196" s="3">
        <v>217.618095034645</v>
      </c>
      <c r="ED196" s="3">
        <v>214.710833231608</v>
      </c>
    </row>
    <row r="197">
      <c r="A197" s="3" t="s">
        <v>196</v>
      </c>
      <c r="B197" s="3">
        <v>78.6775033390737</v>
      </c>
      <c r="C197" s="3">
        <v>76.4024385133452</v>
      </c>
      <c r="D197" s="3">
        <v>77.9788700382144</v>
      </c>
      <c r="E197" s="3">
        <v>79.8739095897634</v>
      </c>
      <c r="F197" s="3">
        <v>82.9307925237301</v>
      </c>
      <c r="G197" s="3">
        <v>84.835823482258</v>
      </c>
      <c r="H197" s="3">
        <v>85.3719769116338</v>
      </c>
      <c r="I197" s="3">
        <v>84.2145665137628</v>
      </c>
      <c r="J197" s="3">
        <v>85.6688991812693</v>
      </c>
      <c r="K197" s="3">
        <v>83.8400954558393</v>
      </c>
      <c r="L197" s="3">
        <v>93.8221624495913</v>
      </c>
      <c r="M197" s="3">
        <v>96.9220963456572</v>
      </c>
      <c r="N197" s="3">
        <v>96.9277922885672</v>
      </c>
      <c r="O197" s="3">
        <v>99.8193518948987</v>
      </c>
      <c r="P197" s="3">
        <v>99.2659449986602</v>
      </c>
      <c r="Q197" s="3">
        <v>97.9738867249304</v>
      </c>
      <c r="R197" s="3">
        <v>96.5890841429648</v>
      </c>
      <c r="S197" s="3">
        <v>95.3912687383062</v>
      </c>
      <c r="T197" s="3">
        <v>93.1014803967336</v>
      </c>
      <c r="U197" s="3">
        <v>88.7058381435072</v>
      </c>
      <c r="V197" s="3">
        <v>85.6136747336929</v>
      </c>
      <c r="W197" s="3">
        <v>91.4587575230052</v>
      </c>
      <c r="X197" s="3">
        <v>96.3759162410745</v>
      </c>
      <c r="Y197" s="3">
        <v>93.6841403943196</v>
      </c>
      <c r="Z197" s="3">
        <v>87.0333538341849</v>
      </c>
      <c r="AA197" s="3">
        <v>94.9677132550236</v>
      </c>
      <c r="AB197" s="3">
        <v>100.250001229371</v>
      </c>
      <c r="AC197" s="3">
        <v>103.457621145147</v>
      </c>
      <c r="AD197" s="3">
        <v>104.033546670197</v>
      </c>
      <c r="AE197" s="3">
        <v>105.421238928273</v>
      </c>
      <c r="AF197" s="3">
        <v>110.918448990143</v>
      </c>
      <c r="AG197" s="3">
        <v>111.692973370835</v>
      </c>
      <c r="AH197" s="3">
        <v>111.05029263648</v>
      </c>
      <c r="AI197" s="3">
        <v>106.227729656695</v>
      </c>
      <c r="AJ197" s="3">
        <v>107.145455878315</v>
      </c>
      <c r="AK197" s="3">
        <v>111.201431835167</v>
      </c>
      <c r="AL197" s="3">
        <v>111.623979697607</v>
      </c>
      <c r="AM197" s="3">
        <v>113.927808094551</v>
      </c>
      <c r="AN197" s="3">
        <v>120.755621848892</v>
      </c>
      <c r="AO197" s="3">
        <v>121.225853256441</v>
      </c>
      <c r="AP197" s="3">
        <v>125.597918157301</v>
      </c>
      <c r="AQ197" s="3">
        <v>133.345278368593</v>
      </c>
      <c r="AR197" s="3">
        <v>132.508492562175</v>
      </c>
      <c r="AS197" s="3">
        <v>130.896221593342</v>
      </c>
      <c r="AT197" s="3">
        <v>133.758099157826</v>
      </c>
      <c r="AU197" s="3">
        <v>141.963106634872</v>
      </c>
      <c r="AV197" s="3">
        <v>148.335949534878</v>
      </c>
      <c r="AW197" s="3">
        <v>153.248087652921</v>
      </c>
      <c r="AX197" s="3">
        <v>157.955389062735</v>
      </c>
      <c r="AY197" s="3">
        <v>151.861923477616</v>
      </c>
      <c r="AZ197" s="3">
        <v>149.462204605678</v>
      </c>
      <c r="BA197" s="3">
        <v>137.510079672138</v>
      </c>
      <c r="BB197" s="3">
        <v>129.720370279667</v>
      </c>
      <c r="BC197" s="3">
        <v>130.889097599666</v>
      </c>
      <c r="BD197" s="3">
        <v>131.121486582264</v>
      </c>
      <c r="BE197" s="3">
        <v>134.376624784757</v>
      </c>
      <c r="BF197" s="3">
        <v>138.813807171698</v>
      </c>
      <c r="BG197" s="3">
        <v>131.818733761869</v>
      </c>
      <c r="BH197" s="3">
        <v>131.515225898756</v>
      </c>
      <c r="BI197" s="3">
        <v>128.727483283423</v>
      </c>
      <c r="BJ197" s="3">
        <v>127.144540257834</v>
      </c>
      <c r="BK197" s="3">
        <v>136.205852652815</v>
      </c>
      <c r="BL197" s="3">
        <v>137.301909063094</v>
      </c>
      <c r="BM197" s="3">
        <v>140.257311296425</v>
      </c>
      <c r="BN197" s="3">
        <v>115.228288622397</v>
      </c>
      <c r="BO197" s="3">
        <v>113.392818519057</v>
      </c>
      <c r="BP197" s="3">
        <v>116.612485438647</v>
      </c>
      <c r="BQ197" s="3">
        <v>109.427635657189</v>
      </c>
      <c r="BR197" s="3">
        <v>112.441656799884</v>
      </c>
      <c r="BS197" s="3">
        <v>109.051619822565</v>
      </c>
      <c r="BT197" s="3">
        <v>116.015346352235</v>
      </c>
      <c r="BU197" s="3">
        <v>116.997384765287</v>
      </c>
      <c r="BV197" s="3">
        <v>120.580339320008</v>
      </c>
      <c r="BW197" s="3">
        <v>108.401081074364</v>
      </c>
      <c r="BX197" s="3">
        <v>95.9921339553581</v>
      </c>
      <c r="BY197" s="3">
        <v>100.41794335298</v>
      </c>
      <c r="BZ197" s="3">
        <v>101.890645162377</v>
      </c>
      <c r="CA197" s="3">
        <v>110.453274598139</v>
      </c>
      <c r="CB197" s="3">
        <v>109.093594527188</v>
      </c>
      <c r="CC197" s="3">
        <v>112.694356169278</v>
      </c>
      <c r="CD197" s="3">
        <v>115.736237208265</v>
      </c>
      <c r="CE197" s="3">
        <v>116.426270113504</v>
      </c>
      <c r="CF197" s="3">
        <v>119.75649044651</v>
      </c>
      <c r="CG197" s="3">
        <v>123.164820819207</v>
      </c>
      <c r="CH197" s="3">
        <v>121.417217064105</v>
      </c>
      <c r="CI197" s="3">
        <v>126.49424716574</v>
      </c>
      <c r="CJ197" s="3">
        <v>133.086633972993</v>
      </c>
      <c r="CK197" s="3">
        <v>140.818137205102</v>
      </c>
      <c r="CL197" s="3">
        <v>144.946852859534</v>
      </c>
      <c r="CM197" s="3">
        <v>143.39112581472</v>
      </c>
      <c r="CN197" s="3">
        <v>143.606044415045</v>
      </c>
      <c r="CO197" s="3">
        <v>142.603764530119</v>
      </c>
      <c r="CP197" s="3">
        <v>133.665963585418</v>
      </c>
      <c r="CQ197" s="3">
        <v>129.975675573901</v>
      </c>
      <c r="CR197" s="3">
        <v>131.148915649199</v>
      </c>
      <c r="CS197" s="3">
        <v>128.135622845634</v>
      </c>
      <c r="CT197" s="3">
        <v>128.463881358328</v>
      </c>
      <c r="CU197" s="3">
        <v>114.717319010069</v>
      </c>
      <c r="CV197" s="3">
        <v>108.660869570219</v>
      </c>
      <c r="CW197" s="3">
        <v>109.64587749093</v>
      </c>
      <c r="CX197" s="3">
        <v>109.970078871307</v>
      </c>
      <c r="CY197" s="3">
        <v>102.318726197509</v>
      </c>
      <c r="CZ197" s="3">
        <v>98.7612712860601</v>
      </c>
      <c r="DA197" s="3">
        <v>107.07501089109</v>
      </c>
      <c r="DB197" s="3">
        <v>88.3884635768647</v>
      </c>
      <c r="DC197" s="3">
        <v>86.7068077662373</v>
      </c>
      <c r="DD197" s="3">
        <v>96.2211634914962</v>
      </c>
      <c r="DE197" s="3">
        <v>94.1195922384636</v>
      </c>
      <c r="DF197" s="3">
        <v>92.8464129436415</v>
      </c>
      <c r="DG197" s="3">
        <v>86.7149469571462</v>
      </c>
      <c r="DH197" s="3">
        <v>81.009858257168</v>
      </c>
      <c r="DI197" s="3">
        <v>80.7688582024425</v>
      </c>
      <c r="DJ197" s="3">
        <v>77.9409866477867</v>
      </c>
      <c r="DK197" s="3">
        <v>78.676526902308</v>
      </c>
      <c r="DL197" s="3">
        <v>81.2503419683412</v>
      </c>
      <c r="DM197" s="3">
        <v>81.6777072380332</v>
      </c>
      <c r="DN197" s="3">
        <v>80.4355092509344</v>
      </c>
      <c r="DO197" s="3">
        <v>70.7846966040882</v>
      </c>
      <c r="DP197" s="3">
        <v>75.8749956681012</v>
      </c>
      <c r="DQ197" s="3">
        <v>84.7355295556925</v>
      </c>
      <c r="DR197" s="3">
        <v>84.0893668342226</v>
      </c>
      <c r="DS197" s="3">
        <v>75.6262571765437</v>
      </c>
      <c r="DT197" s="3">
        <v>82.456760130028</v>
      </c>
      <c r="DU197" s="3">
        <v>90.6350898166421</v>
      </c>
      <c r="DV197" s="3">
        <v>98.0217519203154</v>
      </c>
      <c r="DW197" s="3">
        <v>99.8593071994486</v>
      </c>
      <c r="DX197" s="3">
        <v>105.639074485876</v>
      </c>
      <c r="DY197" s="3">
        <v>126.092026053253</v>
      </c>
      <c r="DZ197" s="3">
        <v>132.746755982497</v>
      </c>
      <c r="EA197" s="3">
        <v>132.38765573024</v>
      </c>
      <c r="EB197" s="3">
        <v>130.093467449018</v>
      </c>
      <c r="EC197" s="3">
        <v>129.990714118594</v>
      </c>
      <c r="ED197" s="3">
        <v>139.979165818956</v>
      </c>
    </row>
    <row r="198">
      <c r="A198" s="3" t="s">
        <v>197</v>
      </c>
      <c r="B198" s="3">
        <v>11.4191666557675</v>
      </c>
      <c r="C198" s="3">
        <v>11.8564474457189</v>
      </c>
      <c r="D198" s="3">
        <v>11.8448809669131</v>
      </c>
      <c r="E198" s="3">
        <v>11.1235316140311</v>
      </c>
      <c r="F198" s="3">
        <v>11.4120634396871</v>
      </c>
      <c r="G198" s="3">
        <v>11.6630158651443</v>
      </c>
      <c r="H198" s="3">
        <v>11.2922727411444</v>
      </c>
      <c r="I198" s="3">
        <v>13.0939285641625</v>
      </c>
      <c r="J198" s="3">
        <v>15.0590872764587</v>
      </c>
      <c r="K198" s="3">
        <v>15.8301450687906</v>
      </c>
      <c r="L198" s="3">
        <v>17.8702632502506</v>
      </c>
      <c r="M198" s="3">
        <v>18.1654544743625</v>
      </c>
      <c r="N198" s="3">
        <v>19.3949582576752</v>
      </c>
      <c r="O198" s="3">
        <v>20.1051753194709</v>
      </c>
      <c r="P198" s="3">
        <v>22.9906060912392</v>
      </c>
      <c r="Q198" s="3">
        <v>23.0920633588518</v>
      </c>
      <c r="R198" s="3">
        <v>22.1767501354218</v>
      </c>
      <c r="S198" s="3">
        <v>21.7292424982244</v>
      </c>
      <c r="T198" s="3">
        <v>23.6567423126914</v>
      </c>
      <c r="U198" s="3">
        <v>24.1936509722755</v>
      </c>
      <c r="V198" s="3">
        <v>22.4311508451189</v>
      </c>
      <c r="W198" s="3">
        <v>22.7115152098916</v>
      </c>
      <c r="X198" s="3">
        <v>24.5005833625793</v>
      </c>
      <c r="Y198" s="3">
        <v>25.2653408917514</v>
      </c>
      <c r="Z198" s="3">
        <v>23.7498245239258</v>
      </c>
      <c r="AA198" s="3">
        <v>21.1761250972748</v>
      </c>
      <c r="AB198" s="3">
        <v>22.0015909888528</v>
      </c>
      <c r="AC198" s="3">
        <v>21.6379364104498</v>
      </c>
      <c r="AD198" s="3">
        <v>24.8109920592535</v>
      </c>
      <c r="AE198" s="3">
        <v>25.7579545974732</v>
      </c>
      <c r="AF198" s="3">
        <v>26.6484999656677</v>
      </c>
      <c r="AG198" s="3">
        <v>26.5088768005371</v>
      </c>
      <c r="AH198" s="3">
        <v>24.7490476880755</v>
      </c>
      <c r="AI198" s="3">
        <v>24.3376190094721</v>
      </c>
      <c r="AJ198" s="3">
        <v>22.1168650672549</v>
      </c>
      <c r="AK198" s="3">
        <v>22.2927379608154</v>
      </c>
      <c r="AL198" s="3">
        <v>21.9947499752045</v>
      </c>
      <c r="AM198" s="3">
        <v>21.603815681056</v>
      </c>
      <c r="AN198" s="3">
        <v>23.3192390358966</v>
      </c>
      <c r="AO198" s="3">
        <v>22.7506580352783</v>
      </c>
      <c r="AP198" s="3">
        <v>23.9086364399303</v>
      </c>
      <c r="AQ198" s="3">
        <v>25.3885226683183</v>
      </c>
      <c r="AR198" s="3">
        <v>25.827499961853</v>
      </c>
      <c r="AS198" s="3">
        <v>26.9984782260397</v>
      </c>
      <c r="AT198" s="3">
        <v>28.0000000476837</v>
      </c>
      <c r="AU198" s="3">
        <v>28.0185228694569</v>
      </c>
      <c r="AV198" s="3">
        <v>30.1558331989107</v>
      </c>
      <c r="AW198" s="3">
        <v>31.7162499904633</v>
      </c>
      <c r="AX198" s="3">
        <v>32.9303572064354</v>
      </c>
      <c r="AY198" s="3">
        <v>32.3771053113436</v>
      </c>
      <c r="AZ198" s="3">
        <v>28.5345238731021</v>
      </c>
      <c r="BA198" s="3">
        <v>28.1921427590506</v>
      </c>
      <c r="BB198" s="3">
        <v>25.2785228382457</v>
      </c>
      <c r="BC198" s="3">
        <v>27.5855953125727</v>
      </c>
      <c r="BD198" s="3">
        <v>30.0986905325027</v>
      </c>
      <c r="BE198" s="3">
        <v>30.3411956455397</v>
      </c>
      <c r="BF198" s="3">
        <v>29.7293421092786</v>
      </c>
      <c r="BG198" s="3">
        <v>26.9208694540936</v>
      </c>
      <c r="BH198" s="3">
        <v>27.9545236769177</v>
      </c>
      <c r="BI198" s="3">
        <v>26.5647368682058</v>
      </c>
      <c r="BJ198" s="3">
        <v>26.7980953398205</v>
      </c>
      <c r="BK198" s="3">
        <v>29.2852633626837</v>
      </c>
      <c r="BL198" s="3">
        <v>29.4623809087844</v>
      </c>
      <c r="BM198" s="3">
        <v>27.5188095456078</v>
      </c>
      <c r="BN198" s="3">
        <v>31.1510226509788</v>
      </c>
      <c r="BO198" s="3">
        <v>31.7216250419617</v>
      </c>
      <c r="BP198" s="3">
        <v>32.4570453817194</v>
      </c>
      <c r="BQ198" s="3">
        <v>29.2660227688876</v>
      </c>
      <c r="BR198" s="3">
        <v>29.0697499275208</v>
      </c>
      <c r="BS198" s="3">
        <v>28.0836957019308</v>
      </c>
      <c r="BT198" s="3">
        <v>29.0886250495911</v>
      </c>
      <c r="BU198" s="3">
        <v>31.0285713104975</v>
      </c>
      <c r="BV198" s="3">
        <v>32.8651188895816</v>
      </c>
      <c r="BW198" s="3">
        <v>34.247105247096</v>
      </c>
      <c r="BX198" s="3">
        <v>29.5562499219721</v>
      </c>
      <c r="BY198" s="3">
        <v>29.8409522374471</v>
      </c>
      <c r="BZ198" s="3">
        <v>32.9138752937317</v>
      </c>
      <c r="CA198" s="3">
        <v>35.0485228625211</v>
      </c>
      <c r="CB198" s="3">
        <v>36.7073867971247</v>
      </c>
      <c r="CC198" s="3">
        <v>41.3213096800305</v>
      </c>
      <c r="CD198" s="3">
        <v>40.5947618030366</v>
      </c>
      <c r="CE198" s="3">
        <v>40.0293182026256</v>
      </c>
      <c r="CF198" s="3">
        <v>41.645749950409</v>
      </c>
      <c r="CG198" s="3">
        <v>44.3767044760964</v>
      </c>
      <c r="CH198" s="3">
        <v>45.2786842145418</v>
      </c>
      <c r="CI198" s="3">
        <v>45.0344737203498</v>
      </c>
      <c r="CJ198" s="3">
        <v>44.2399999369746</v>
      </c>
      <c r="CK198" s="3">
        <v>48.03630956014</v>
      </c>
      <c r="CL198" s="3">
        <v>46.3078751564026</v>
      </c>
      <c r="CM198" s="3">
        <v>46.3955681540749</v>
      </c>
      <c r="CN198" s="3">
        <v>46.4100000290644</v>
      </c>
      <c r="CO198" s="3">
        <v>48.2945453470403</v>
      </c>
      <c r="CP198" s="3">
        <v>47.1338096800304</v>
      </c>
      <c r="CQ198" s="3">
        <v>43.4032143184117</v>
      </c>
      <c r="CR198" s="3">
        <v>44.7874999273391</v>
      </c>
      <c r="CS198" s="3">
        <v>45.1513636328957</v>
      </c>
      <c r="CT198" s="3">
        <v>45.206875038147</v>
      </c>
      <c r="CU198" s="3">
        <v>41.8427632984362</v>
      </c>
      <c r="CV198" s="3">
        <v>39.398369581803</v>
      </c>
      <c r="CW198" s="3">
        <v>41.8948750495911</v>
      </c>
      <c r="CX198" s="3">
        <v>43.3207144964309</v>
      </c>
      <c r="CY198" s="3">
        <v>44.9738093784877</v>
      </c>
      <c r="CZ198" s="3">
        <v>48.2503750801086</v>
      </c>
      <c r="DA198" s="3">
        <v>45.6852173183275</v>
      </c>
      <c r="DB198" s="3">
        <v>44.3846425556001</v>
      </c>
      <c r="DC198" s="3">
        <v>45.1496428535098</v>
      </c>
      <c r="DD198" s="3">
        <v>49.4375001816522</v>
      </c>
      <c r="DE198" s="3">
        <v>50.7170239403134</v>
      </c>
      <c r="DF198" s="3">
        <v>50.8296250343323</v>
      </c>
      <c r="DG198" s="3">
        <v>51.4938158737986</v>
      </c>
      <c r="DH198" s="3">
        <v>51.4282610520073</v>
      </c>
      <c r="DI198" s="3">
        <v>53.2136844835783</v>
      </c>
      <c r="DJ198" s="3">
        <v>58.6390909715132</v>
      </c>
      <c r="DK198" s="3">
        <v>58.2916666666667</v>
      </c>
      <c r="DL198" s="3">
        <v>57.1707504272461</v>
      </c>
      <c r="DM198" s="3">
        <v>57.7378260571024</v>
      </c>
      <c r="DN198" s="3">
        <v>55.6022499084473</v>
      </c>
      <c r="DO198" s="3">
        <v>50.0995456522161</v>
      </c>
      <c r="DP198" s="3">
        <v>55.0426191602434</v>
      </c>
      <c r="DQ198" s="3">
        <v>55.5459999084473</v>
      </c>
      <c r="DR198" s="3">
        <v>57.1104762667701</v>
      </c>
      <c r="DS198" s="3">
        <v>55.9027498245239</v>
      </c>
      <c r="DT198" s="3">
        <v>59.5427499771118</v>
      </c>
      <c r="DU198" s="3">
        <v>54.7879547639326</v>
      </c>
      <c r="DV198" s="3">
        <v>53.7134090770375</v>
      </c>
      <c r="DW198" s="3">
        <v>50.3494737524735</v>
      </c>
      <c r="DX198" s="3">
        <v>50.330000183799</v>
      </c>
      <c r="DY198" s="3">
        <v>47.6736362630671</v>
      </c>
      <c r="DZ198" s="3">
        <v>50.6665002822876</v>
      </c>
      <c r="EA198" s="3">
        <v>52.0760869565218</v>
      </c>
      <c r="EB198" s="3">
        <v>54.3032500267029</v>
      </c>
      <c r="EC198" s="3">
        <v>52.6654756636847</v>
      </c>
      <c r="ED198" s="3">
        <v>50.1308332019382</v>
      </c>
    </row>
    <row r="199">
      <c r="A199" s="3" t="s">
        <v>198</v>
      </c>
      <c r="B199" s="3">
        <v>18.667436322956</v>
      </c>
      <c r="C199" s="3">
        <v>17.7057762463634</v>
      </c>
      <c r="D199" s="3">
        <v>18.630563481098</v>
      </c>
      <c r="E199" s="3">
        <v>19.535119704935</v>
      </c>
      <c r="F199" s="3">
        <v>20.5880443098436</v>
      </c>
      <c r="G199" s="3">
        <v>21.5149869629207</v>
      </c>
      <c r="H199" s="3">
        <v>21.7208635027675</v>
      </c>
      <c r="I199" s="3">
        <v>21.6863333224511</v>
      </c>
      <c r="J199" s="3">
        <v>23.0525384905652</v>
      </c>
      <c r="K199" s="3">
        <v>24.3226412178299</v>
      </c>
      <c r="L199" s="3">
        <v>25.7772921170665</v>
      </c>
      <c r="M199" s="3">
        <v>26.3631183320434</v>
      </c>
      <c r="N199" s="3">
        <v>27.529934017276</v>
      </c>
      <c r="O199" s="3">
        <v>28.8885081022007</v>
      </c>
      <c r="P199" s="3">
        <v>27.8573152770258</v>
      </c>
      <c r="Q199" s="3">
        <v>27.5222942029235</v>
      </c>
      <c r="R199" s="3">
        <v>27.4019018541649</v>
      </c>
      <c r="S199" s="3">
        <v>26.3528385563226</v>
      </c>
      <c r="T199" s="3">
        <v>28.1966427414051</v>
      </c>
      <c r="U199" s="3">
        <v>29.3807407638357</v>
      </c>
      <c r="V199" s="3">
        <v>29.18583968569</v>
      </c>
      <c r="W199" s="3">
        <v>31.7562094215308</v>
      </c>
      <c r="X199" s="3">
        <v>31.3078457899817</v>
      </c>
      <c r="Y199" s="3">
        <v>31.6164233672942</v>
      </c>
      <c r="Z199" s="3">
        <v>32.1046915017162</v>
      </c>
      <c r="AA199" s="3">
        <v>33.3014077189758</v>
      </c>
      <c r="AB199" s="3">
        <v>34.25639040798</v>
      </c>
      <c r="AC199" s="3">
        <v>34.5364357062687</v>
      </c>
      <c r="AD199" s="3">
        <v>35.3236323246709</v>
      </c>
      <c r="AE199" s="3">
        <v>36.7592339262245</v>
      </c>
      <c r="AF199" s="3">
        <v>38.5470234018658</v>
      </c>
      <c r="AG199" s="3">
        <v>37.2022330210576</v>
      </c>
      <c r="AH199" s="3">
        <v>36.1654636928172</v>
      </c>
      <c r="AI199" s="3">
        <v>35.6054502204536</v>
      </c>
      <c r="AJ199" s="3">
        <v>36.0303571103691</v>
      </c>
      <c r="AK199" s="3">
        <v>37.5208846380222</v>
      </c>
      <c r="AL199" s="3">
        <v>39.4076324986509</v>
      </c>
      <c r="AM199" s="3">
        <v>41.3773373414855</v>
      </c>
      <c r="AN199" s="3">
        <v>42.8758359388652</v>
      </c>
      <c r="AO199" s="3">
        <v>41.2833802006126</v>
      </c>
      <c r="AP199" s="3">
        <v>41.0850127750986</v>
      </c>
      <c r="AQ199" s="3">
        <v>43.7998548535856</v>
      </c>
      <c r="AR199" s="3">
        <v>42.2771714992294</v>
      </c>
      <c r="AS199" s="3">
        <v>37.4656721727433</v>
      </c>
      <c r="AT199" s="3">
        <v>36.6408778617504</v>
      </c>
      <c r="AU199" s="3">
        <v>37.6651420012136</v>
      </c>
      <c r="AV199" s="3">
        <v>38.2015111492153</v>
      </c>
      <c r="AW199" s="3">
        <v>42.0486998941146</v>
      </c>
      <c r="AX199" s="3">
        <v>41.5841512451485</v>
      </c>
      <c r="AY199" s="3">
        <v>38.6963533697396</v>
      </c>
      <c r="AZ199" s="3">
        <v>37.3863769321019</v>
      </c>
      <c r="BA199" s="3">
        <v>36.2859111994232</v>
      </c>
      <c r="BB199" s="3">
        <v>33.2069166196826</v>
      </c>
      <c r="BC199" s="3">
        <v>34.1537156266253</v>
      </c>
      <c r="BD199" s="3">
        <v>34.8027958803397</v>
      </c>
      <c r="BE199" s="3">
        <v>35.8627807925167</v>
      </c>
      <c r="BF199" s="3">
        <v>37.269800629739</v>
      </c>
      <c r="BG199" s="3">
        <v>37.9767549807604</v>
      </c>
      <c r="BH199" s="3">
        <v>36.195087563299</v>
      </c>
      <c r="BI199" s="3">
        <v>31.8637818117713</v>
      </c>
      <c r="BJ199" s="3">
        <v>29.5977987617654</v>
      </c>
      <c r="BK199" s="3">
        <v>31.0733415993077</v>
      </c>
      <c r="BL199" s="3">
        <v>34.7262109612124</v>
      </c>
      <c r="BM199" s="3">
        <v>34.7472995836542</v>
      </c>
      <c r="BN199" s="3">
        <v>32.8370252417136</v>
      </c>
      <c r="BO199" s="3">
        <v>31.8409814152747</v>
      </c>
      <c r="BP199" s="3">
        <v>31.6006527593655</v>
      </c>
      <c r="BQ199" s="3">
        <v>29.7327092008995</v>
      </c>
      <c r="BR199" s="3">
        <v>27.3780143338872</v>
      </c>
      <c r="BS199" s="3">
        <v>28.6453837856013</v>
      </c>
      <c r="BT199" s="3">
        <v>30.9388568332005</v>
      </c>
      <c r="BU199" s="3">
        <v>33.0851833565347</v>
      </c>
      <c r="BV199" s="3">
        <v>33.3130023507623</v>
      </c>
      <c r="BW199" s="3">
        <v>29.8420145237773</v>
      </c>
      <c r="BX199" s="3">
        <v>25.554978954341</v>
      </c>
      <c r="BY199" s="3">
        <v>26.8556096591946</v>
      </c>
      <c r="BZ199" s="3">
        <v>25.4830069337736</v>
      </c>
      <c r="CA199" s="3">
        <v>27.8909794476265</v>
      </c>
      <c r="CB199" s="3">
        <v>28.4685863243914</v>
      </c>
      <c r="CC199" s="3">
        <v>29.923347476309</v>
      </c>
      <c r="CD199" s="3">
        <v>29.1181340280647</v>
      </c>
      <c r="CE199" s="3">
        <v>27.7395020459755</v>
      </c>
      <c r="CF199" s="3">
        <v>28.0472811523732</v>
      </c>
      <c r="CG199" s="3">
        <v>29.9871779794921</v>
      </c>
      <c r="CH199" s="3">
        <v>30.1358607736265</v>
      </c>
      <c r="CI199" s="3">
        <v>31.3939407061959</v>
      </c>
      <c r="CJ199" s="3">
        <v>35.4614949337824</v>
      </c>
      <c r="CK199" s="3">
        <v>36.5632097046227</v>
      </c>
      <c r="CL199" s="3">
        <v>36.6221995852149</v>
      </c>
      <c r="CM199" s="3">
        <v>36.0915895077078</v>
      </c>
      <c r="CN199" s="3">
        <v>35.5850795540989</v>
      </c>
      <c r="CO199" s="3">
        <v>36.2951916873486</v>
      </c>
      <c r="CP199" s="3">
        <v>37.4466702054414</v>
      </c>
      <c r="CQ199" s="3">
        <v>36.1189588580485</v>
      </c>
      <c r="CR199" s="3">
        <v>33.9472445761714</v>
      </c>
      <c r="CS199" s="3">
        <v>35.3157624355288</v>
      </c>
      <c r="CT199" s="3">
        <v>38.8206250267223</v>
      </c>
      <c r="CU199" s="3">
        <v>39.5273218170352</v>
      </c>
      <c r="CV199" s="3">
        <v>40.7395153046426</v>
      </c>
      <c r="CW199" s="3">
        <v>43.2645663884475</v>
      </c>
      <c r="CX199" s="3">
        <v>42.6923740017119</v>
      </c>
      <c r="CY199" s="3">
        <v>37.9069849798414</v>
      </c>
      <c r="CZ199" s="3">
        <v>34.3967086430641</v>
      </c>
      <c r="DA199" s="3">
        <v>36.4339343716396</v>
      </c>
      <c r="DB199" s="3">
        <v>35.3602059312235</v>
      </c>
      <c r="DC199" s="3">
        <v>36.6938181697114</v>
      </c>
      <c r="DD199" s="3">
        <v>37.1560566943449</v>
      </c>
      <c r="DE199" s="3">
        <v>38.7262242977189</v>
      </c>
      <c r="DF199" s="3">
        <v>38.0944781483225</v>
      </c>
      <c r="DG199" s="3">
        <v>39.75610959709</v>
      </c>
      <c r="DH199" s="3">
        <v>38.8887005720914</v>
      </c>
      <c r="DI199" s="3">
        <v>39.3031804513843</v>
      </c>
      <c r="DJ199" s="3">
        <v>39.3682630132149</v>
      </c>
      <c r="DK199" s="3">
        <v>38.8622577550829</v>
      </c>
      <c r="DL199" s="3">
        <v>40.1174520044055</v>
      </c>
      <c r="DM199" s="3">
        <v>38.5039426964618</v>
      </c>
      <c r="DN199" s="3">
        <v>38.6536350650244</v>
      </c>
      <c r="DO199" s="3">
        <v>37.7453805220092</v>
      </c>
      <c r="DP199" s="3">
        <v>36.6785142112358</v>
      </c>
      <c r="DQ199" s="3">
        <v>37.5011190516215</v>
      </c>
      <c r="DR199" s="3">
        <v>37.6660875658936</v>
      </c>
      <c r="DS199" s="3">
        <v>37.3924170536139</v>
      </c>
      <c r="DT199" s="3">
        <v>39.6789785668781</v>
      </c>
      <c r="DU199" s="3">
        <v>39.7599744386455</v>
      </c>
      <c r="DV199" s="3">
        <v>42.4560833599408</v>
      </c>
      <c r="DW199" s="3">
        <v>43.7334750708158</v>
      </c>
      <c r="DX199" s="3">
        <v>46.2824597174158</v>
      </c>
      <c r="DY199" s="3">
        <v>49.339971055914</v>
      </c>
      <c r="DZ199" s="3">
        <v>50.7718224146727</v>
      </c>
      <c r="EA199" s="3">
        <v>49.1651856257709</v>
      </c>
      <c r="EB199" s="3">
        <v>54.3623117848691</v>
      </c>
      <c r="EC199" s="3">
        <v>53.8349028570141</v>
      </c>
      <c r="ED199" s="3">
        <v>51.7816668616401</v>
      </c>
    </row>
    <row r="200">
      <c r="A200" s="3" t="s">
        <v>199</v>
      </c>
      <c r="B200" s="3">
        <v>37.8893964076842</v>
      </c>
      <c r="C200" s="3">
        <v>38.3245858449004</v>
      </c>
      <c r="D200" s="3">
        <v>39.8544587725091</v>
      </c>
      <c r="E200" s="3">
        <v>39.8608144001638</v>
      </c>
      <c r="F200" s="3">
        <v>40.2480525710857</v>
      </c>
      <c r="G200" s="3">
        <v>40.5898413472026</v>
      </c>
      <c r="H200" s="3">
        <v>39.1556520266126</v>
      </c>
      <c r="I200" s="3">
        <v>38.4267699542378</v>
      </c>
      <c r="J200" s="3">
        <v>38.1826211436569</v>
      </c>
      <c r="K200" s="3">
        <v>34.9692931397191</v>
      </c>
      <c r="L200" s="3">
        <v>37.2681118418148</v>
      </c>
      <c r="M200" s="3">
        <v>37.6367612601737</v>
      </c>
      <c r="N200" s="3">
        <v>38.8057148568738</v>
      </c>
      <c r="O200" s="3">
        <v>42.7551570138276</v>
      </c>
      <c r="P200" s="3">
        <v>40.1398176807912</v>
      </c>
      <c r="Q200" s="3">
        <v>37.7292153624826</v>
      </c>
      <c r="R200" s="3">
        <v>38.1011106779477</v>
      </c>
      <c r="S200" s="3">
        <v>37.7043854070573</v>
      </c>
      <c r="T200" s="3">
        <v>37.4553636096949</v>
      </c>
      <c r="U200" s="3">
        <v>35.4318367823782</v>
      </c>
      <c r="V200" s="3">
        <v>31.0891531695311</v>
      </c>
      <c r="W200" s="3">
        <v>28.4853673817817</v>
      </c>
      <c r="X200" s="3">
        <v>27.2627530705833</v>
      </c>
      <c r="Y200" s="3">
        <v>25.2808777700421</v>
      </c>
      <c r="Z200" s="3">
        <v>21.0501946179344</v>
      </c>
      <c r="AA200" s="3">
        <v>20.7765797946813</v>
      </c>
      <c r="AB200" s="3">
        <v>24.6766876460296</v>
      </c>
      <c r="AC200" s="3">
        <v>23.035469776566</v>
      </c>
      <c r="AD200" s="3">
        <v>22.4579420666311</v>
      </c>
      <c r="AE200" s="3">
        <v>23.162119543878</v>
      </c>
      <c r="AF200" s="3">
        <v>23.8351548467858</v>
      </c>
      <c r="AG200" s="3">
        <v>24.3194878329511</v>
      </c>
      <c r="AH200" s="3">
        <v>23.0294254193488</v>
      </c>
      <c r="AI200" s="3">
        <v>21.2396124479198</v>
      </c>
      <c r="AJ200" s="3">
        <v>23.4940018061273</v>
      </c>
      <c r="AK200" s="3">
        <v>26.03940652613</v>
      </c>
      <c r="AL200" s="3">
        <v>27.611915852011</v>
      </c>
      <c r="AM200" s="3">
        <v>28.7552064790074</v>
      </c>
      <c r="AN200" s="3">
        <v>26.1760545943722</v>
      </c>
      <c r="AO200" s="3">
        <v>24.9795931835654</v>
      </c>
      <c r="AP200" s="3">
        <v>21.0772027314573</v>
      </c>
      <c r="AQ200" s="3">
        <v>20.4368839328186</v>
      </c>
      <c r="AR200" s="3">
        <v>21.3705364964401</v>
      </c>
      <c r="AS200" s="3">
        <v>18.7310473089789</v>
      </c>
      <c r="AT200" s="3">
        <v>18.6093079559985</v>
      </c>
      <c r="AU200" s="3">
        <v>19.3690219859446</v>
      </c>
      <c r="AV200" s="3">
        <v>20.9127256876816</v>
      </c>
      <c r="AW200" s="3">
        <v>22.3111233625088</v>
      </c>
      <c r="AX200" s="3">
        <v>24.2249104091166</v>
      </c>
      <c r="AY200" s="3">
        <v>23.7212609523349</v>
      </c>
      <c r="AZ200" s="3">
        <v>23.7505133597982</v>
      </c>
      <c r="BA200" s="3">
        <v>23.009445282327</v>
      </c>
      <c r="BB200" s="3">
        <v>24.8502565277599</v>
      </c>
      <c r="BC200" s="3">
        <v>26.0087489134825</v>
      </c>
      <c r="BD200" s="3">
        <v>25.9767023063702</v>
      </c>
      <c r="BE200" s="3">
        <v>27.681106470983</v>
      </c>
      <c r="BF200" s="3">
        <v>28.59843719757</v>
      </c>
      <c r="BG200" s="3">
        <v>29.353349703701</v>
      </c>
      <c r="BH200" s="3">
        <v>32.0111827374232</v>
      </c>
      <c r="BI200" s="3">
        <v>28.4478737924043</v>
      </c>
      <c r="BJ200" s="3">
        <v>28.3399399880605</v>
      </c>
      <c r="BK200" s="3">
        <v>29.2258951052005</v>
      </c>
      <c r="BL200" s="3">
        <v>25.9012561201733</v>
      </c>
      <c r="BM200" s="3">
        <v>24.613057815903</v>
      </c>
      <c r="BN200" s="3">
        <v>21.0577793744</v>
      </c>
      <c r="BO200" s="3">
        <v>21.1282617743294</v>
      </c>
      <c r="BP200" s="3">
        <v>22.0256591255512</v>
      </c>
      <c r="BQ200" s="3">
        <v>18.7911922836287</v>
      </c>
      <c r="BR200" s="3">
        <v>18.8710770086629</v>
      </c>
      <c r="BS200" s="3">
        <v>18.1882671980571</v>
      </c>
      <c r="BT200" s="3">
        <v>18.0721005229252</v>
      </c>
      <c r="BU200" s="3">
        <v>18.2111923097494</v>
      </c>
      <c r="BV200" s="3">
        <v>18.8899355297784</v>
      </c>
      <c r="BW200" s="3">
        <v>17.6719628420664</v>
      </c>
      <c r="BX200" s="3">
        <v>10.7725073550559</v>
      </c>
      <c r="BY200" s="3">
        <v>10.4499386905147</v>
      </c>
      <c r="BZ200" s="3">
        <v>10.4522515874629</v>
      </c>
      <c r="CA200" s="3">
        <v>12.2038132073157</v>
      </c>
      <c r="CB200" s="3">
        <v>12.1170016463713</v>
      </c>
      <c r="CC200" s="3">
        <v>16.1373764473344</v>
      </c>
      <c r="CD200" s="3">
        <v>16.9885459527622</v>
      </c>
      <c r="CE200" s="3">
        <v>17.4904675106535</v>
      </c>
      <c r="CF200" s="3">
        <v>17.639831749576</v>
      </c>
      <c r="CG200" s="3">
        <v>20.7347495081746</v>
      </c>
      <c r="CH200" s="3">
        <v>25.3588468540971</v>
      </c>
      <c r="CI200" s="3">
        <v>26.7860070827196</v>
      </c>
      <c r="CJ200" s="3">
        <v>29.6084434326824</v>
      </c>
      <c r="CK200" s="3">
        <v>30.7295183397692</v>
      </c>
      <c r="CL200" s="3">
        <v>33.0240678237795</v>
      </c>
      <c r="CM200" s="3">
        <v>31.138258694212</v>
      </c>
      <c r="CN200" s="3">
        <v>28.5814649054183</v>
      </c>
      <c r="CO200" s="3">
        <v>29.7446411401586</v>
      </c>
      <c r="CP200" s="3">
        <v>31.1808954661317</v>
      </c>
      <c r="CQ200" s="3">
        <v>38.1356424121192</v>
      </c>
      <c r="CR200" s="3">
        <v>34.7828667721938</v>
      </c>
      <c r="CS200" s="3">
        <v>34.5188526722976</v>
      </c>
      <c r="CT200" s="3">
        <v>37.9625430067279</v>
      </c>
      <c r="CU200" s="3">
        <v>42.3019027190765</v>
      </c>
      <c r="CV200" s="3">
        <v>57.7584030119232</v>
      </c>
      <c r="CW200" s="3">
        <v>66.0387047291263</v>
      </c>
      <c r="CX200" s="3">
        <v>57.7432283442225</v>
      </c>
      <c r="CY200" s="3">
        <v>49.7590987889904</v>
      </c>
      <c r="CZ200" s="3">
        <v>44.234953857348</v>
      </c>
      <c r="DA200" s="3">
        <v>51.8425165206985</v>
      </c>
      <c r="DB200" s="3">
        <v>49.2299753550231</v>
      </c>
      <c r="DC200" s="3">
        <v>48.4897128577536</v>
      </c>
      <c r="DD200" s="3">
        <v>48.1928941260341</v>
      </c>
      <c r="DE200" s="3">
        <v>43.748062459</v>
      </c>
      <c r="DF200" s="3">
        <v>44.2055332147558</v>
      </c>
      <c r="DG200" s="3">
        <v>47.6418083269842</v>
      </c>
      <c r="DH200" s="3">
        <v>45.8050933507149</v>
      </c>
      <c r="DI200" s="3">
        <v>43.1103823128928</v>
      </c>
      <c r="DJ200" s="3">
        <v>35.3325396025994</v>
      </c>
      <c r="DK200" s="3">
        <v>33.2769886910992</v>
      </c>
      <c r="DL200" s="3">
        <v>36.0196514444908</v>
      </c>
      <c r="DM200" s="3">
        <v>38.3349506113681</v>
      </c>
      <c r="DN200" s="3">
        <v>36.1249297910318</v>
      </c>
      <c r="DO200" s="3">
        <v>33.7088765065911</v>
      </c>
      <c r="DP200" s="3">
        <v>33.6408111648867</v>
      </c>
      <c r="DQ200" s="3">
        <v>35.1407357087114</v>
      </c>
      <c r="DR200" s="3">
        <v>32.3116118278411</v>
      </c>
      <c r="DS200" s="3">
        <v>29.6891457320723</v>
      </c>
      <c r="DT200" s="3">
        <v>30.9364632492004</v>
      </c>
      <c r="DU200" s="3">
        <v>30.7799558313374</v>
      </c>
      <c r="DV200" s="3">
        <v>29.4928572638709</v>
      </c>
      <c r="DW200" s="3">
        <v>28.1216568517489</v>
      </c>
      <c r="DX200" s="3">
        <v>28.1988276325848</v>
      </c>
      <c r="DY200" s="3">
        <v>27.4127735309518</v>
      </c>
      <c r="DZ200" s="3">
        <v>25.7892366337979</v>
      </c>
      <c r="EA200" s="3">
        <v>26.2216320957082</v>
      </c>
      <c r="EB200" s="3">
        <v>26.4261640290082</v>
      </c>
      <c r="EC200" s="3">
        <v>25.4355130099559</v>
      </c>
      <c r="ED200" s="3">
        <v>26.7024999724494</v>
      </c>
    </row>
    <row r="201">
      <c r="A201" s="3" t="s">
        <v>200</v>
      </c>
      <c r="B201" s="3">
        <v>31.2175151760882</v>
      </c>
      <c r="C201" s="3">
        <v>30.7161699753054</v>
      </c>
      <c r="D201" s="3">
        <v>32.3381183422716</v>
      </c>
      <c r="E201" s="3">
        <v>31.6835956512242</v>
      </c>
      <c r="F201" s="3">
        <v>32.7436768460625</v>
      </c>
      <c r="G201" s="3">
        <v>31.1434568736956</v>
      </c>
      <c r="H201" s="3">
        <v>28.2912431583601</v>
      </c>
      <c r="I201" s="3">
        <v>31.9839449477028</v>
      </c>
      <c r="J201" s="3">
        <v>31.9669326776866</v>
      </c>
      <c r="K201" s="3">
        <v>30.115272980203</v>
      </c>
      <c r="L201" s="3">
        <v>34.0930327634395</v>
      </c>
      <c r="M201" s="3">
        <v>32.2212660531112</v>
      </c>
      <c r="N201" s="3">
        <v>31.3083089993567</v>
      </c>
      <c r="O201" s="3">
        <v>37.2227906376144</v>
      </c>
      <c r="P201" s="3">
        <v>36.7633292177376</v>
      </c>
      <c r="Q201" s="3">
        <v>36.7623457072518</v>
      </c>
      <c r="R201" s="3">
        <v>37.7634067639552</v>
      </c>
      <c r="S201" s="3">
        <v>37.7907354688059</v>
      </c>
      <c r="T201" s="3">
        <v>41.2179867238204</v>
      </c>
      <c r="U201" s="3">
        <v>38.227715415448</v>
      </c>
      <c r="V201" s="3">
        <v>34.5880963166214</v>
      </c>
      <c r="W201" s="3">
        <v>36.513020190746</v>
      </c>
      <c r="X201" s="3">
        <v>41.1245441831739</v>
      </c>
      <c r="Y201" s="3">
        <v>39.1769382211649</v>
      </c>
      <c r="Z201" s="3">
        <v>32.8692378081349</v>
      </c>
      <c r="AA201" s="3">
        <v>25.3344242151677</v>
      </c>
      <c r="AB201" s="3">
        <v>27.8311256024009</v>
      </c>
      <c r="AC201" s="3">
        <v>29.3207846628375</v>
      </c>
      <c r="AD201" s="3">
        <v>27.2689806977467</v>
      </c>
      <c r="AE201" s="3">
        <v>26.834881169711</v>
      </c>
      <c r="AF201" s="3">
        <v>28.4799014469811</v>
      </c>
      <c r="AG201" s="3">
        <v>31.7043358556042</v>
      </c>
      <c r="AH201" s="3">
        <v>32.6108278562925</v>
      </c>
      <c r="AI201" s="3">
        <v>32.6031557467981</v>
      </c>
      <c r="AJ201" s="3">
        <v>34.1163496766875</v>
      </c>
      <c r="AK201" s="3">
        <v>38.1705485586508</v>
      </c>
      <c r="AL201" s="3">
        <v>38.4087949435446</v>
      </c>
      <c r="AM201" s="3">
        <v>38.5152065294833</v>
      </c>
      <c r="AN201" s="3">
        <v>39.1062705552212</v>
      </c>
      <c r="AO201" s="3">
        <v>38.7828902842782</v>
      </c>
      <c r="AP201" s="3">
        <v>40.6900847232058</v>
      </c>
      <c r="AQ201" s="3">
        <v>41.5033740591943</v>
      </c>
      <c r="AR201" s="3">
        <v>42.7869351505891</v>
      </c>
      <c r="AS201" s="3">
        <v>41.4125749386846</v>
      </c>
      <c r="AT201" s="3">
        <v>42.5899610319217</v>
      </c>
      <c r="AU201" s="3">
        <v>44.8916342608532</v>
      </c>
      <c r="AV201" s="3">
        <v>49.2030150793382</v>
      </c>
      <c r="AW201" s="3">
        <v>51.7116448441943</v>
      </c>
      <c r="AX201" s="3">
        <v>55.9770160085938</v>
      </c>
      <c r="AY201" s="3">
        <v>52.7532201922399</v>
      </c>
      <c r="AZ201" s="3">
        <v>55.8102075872322</v>
      </c>
      <c r="BA201" s="3">
        <v>61.0916702720281</v>
      </c>
      <c r="BB201" s="3">
        <v>62.337668529571</v>
      </c>
      <c r="BC201" s="3">
        <v>60.6869253183351</v>
      </c>
      <c r="BD201" s="3">
        <v>59.0429613386245</v>
      </c>
      <c r="BE201" s="3">
        <v>65.2018540716254</v>
      </c>
      <c r="BF201" s="3">
        <v>67.6457932913413</v>
      </c>
      <c r="BG201" s="3">
        <v>62.8631679456372</v>
      </c>
      <c r="BH201" s="3">
        <v>53.5683450973588</v>
      </c>
      <c r="BI201" s="3">
        <v>49.0415791940517</v>
      </c>
      <c r="BJ201" s="3">
        <v>51.9659610848256</v>
      </c>
      <c r="BK201" s="3">
        <v>52.8224297172363</v>
      </c>
      <c r="BL201" s="3">
        <v>50.0260150610043</v>
      </c>
      <c r="BM201" s="3">
        <v>50.4118191814945</v>
      </c>
      <c r="BN201" s="3">
        <v>44.0070713709366</v>
      </c>
      <c r="BO201" s="3">
        <v>41.3187043106228</v>
      </c>
      <c r="BP201" s="3">
        <v>46.1242323982108</v>
      </c>
      <c r="BQ201" s="3">
        <v>40.200421175539</v>
      </c>
      <c r="BR201" s="3">
        <v>45.9954059701455</v>
      </c>
      <c r="BS201" s="3">
        <v>53.4173325823158</v>
      </c>
      <c r="BT201" s="3">
        <v>54.140239994129</v>
      </c>
      <c r="BU201" s="3">
        <v>50.9332338475443</v>
      </c>
      <c r="BV201" s="3">
        <v>48.413198273941</v>
      </c>
      <c r="BW201" s="3">
        <v>47.1700366413721</v>
      </c>
      <c r="BX201" s="3">
        <v>23.9531690716268</v>
      </c>
      <c r="BY201" s="3">
        <v>21.4478603753186</v>
      </c>
      <c r="BZ201" s="3">
        <v>28.6597779925225</v>
      </c>
      <c r="CA201" s="3">
        <v>33.0749110071166</v>
      </c>
      <c r="CB201" s="3">
        <v>32.2350010499195</v>
      </c>
      <c r="CC201" s="3">
        <v>32.3394546039856</v>
      </c>
      <c r="CD201" s="3">
        <v>27.8780782933712</v>
      </c>
      <c r="CE201" s="3">
        <v>25.7401052945561</v>
      </c>
      <c r="CF201" s="3">
        <v>33.038639536643</v>
      </c>
      <c r="CG201" s="3">
        <v>37.0439785017696</v>
      </c>
      <c r="CH201" s="3">
        <v>39.7185195037252</v>
      </c>
      <c r="CI201" s="3">
        <v>45.6047276273659</v>
      </c>
      <c r="CJ201" s="3">
        <v>50.3443998607473</v>
      </c>
      <c r="CK201" s="3">
        <v>48.7350126550292</v>
      </c>
      <c r="CL201" s="3">
        <v>54.28674190946</v>
      </c>
      <c r="CM201" s="3">
        <v>57.1409155331842</v>
      </c>
      <c r="CN201" s="3">
        <v>51.236473645385</v>
      </c>
      <c r="CO201" s="3">
        <v>52.717730626887</v>
      </c>
      <c r="CP201" s="3">
        <v>54.8817658070354</v>
      </c>
      <c r="CQ201" s="3">
        <v>60.7687577222703</v>
      </c>
      <c r="CR201" s="3">
        <v>59.5842698052185</v>
      </c>
      <c r="CS201" s="3">
        <v>58.816823314474</v>
      </c>
      <c r="CT201" s="3">
        <v>66.4609675733238</v>
      </c>
      <c r="CU201" s="3">
        <v>72.7286427436634</v>
      </c>
      <c r="CV201" s="3">
        <v>73.8629918233493</v>
      </c>
      <c r="CW201" s="3">
        <v>81.8495848699485</v>
      </c>
      <c r="CX201" s="3">
        <v>90.0821400699989</v>
      </c>
      <c r="CY201" s="3">
        <v>92.5887245987477</v>
      </c>
      <c r="CZ201" s="3">
        <v>80.5371715495023</v>
      </c>
      <c r="DA201" s="3">
        <v>92.5333148634202</v>
      </c>
      <c r="DB201" s="3">
        <v>92.1882468030498</v>
      </c>
      <c r="DC201" s="3">
        <v>103.161295243738</v>
      </c>
      <c r="DD201" s="3">
        <v>114.896418795457</v>
      </c>
      <c r="DE201" s="3">
        <v>108.206068361299</v>
      </c>
      <c r="DF201" s="3">
        <v>117.197872279076</v>
      </c>
      <c r="DG201" s="3">
        <v>118.722117368933</v>
      </c>
      <c r="DH201" s="3">
        <v>123.492993133066</v>
      </c>
      <c r="DI201" s="3">
        <v>123.223810191202</v>
      </c>
      <c r="DJ201" s="3">
        <v>106.819900087389</v>
      </c>
      <c r="DK201" s="3">
        <v>108.542914110195</v>
      </c>
      <c r="DL201" s="3">
        <v>118.581684748901</v>
      </c>
      <c r="DM201" s="3">
        <v>138.235483431461</v>
      </c>
      <c r="DN201" s="3">
        <v>148.94831894717</v>
      </c>
      <c r="DO201" s="3">
        <v>144.517596226727</v>
      </c>
      <c r="DP201" s="3">
        <v>145.368632585548</v>
      </c>
      <c r="DQ201" s="3">
        <v>145.649058408225</v>
      </c>
      <c r="DR201" s="3">
        <v>152.866932541516</v>
      </c>
      <c r="DS201" s="3">
        <v>165.781751659817</v>
      </c>
      <c r="DT201" s="3">
        <v>185.150289311935</v>
      </c>
      <c r="DU201" s="3">
        <v>202.337204914598</v>
      </c>
      <c r="DV201" s="3">
        <v>175.818934619188</v>
      </c>
      <c r="DW201" s="3">
        <v>171.71343713774</v>
      </c>
      <c r="DX201" s="3">
        <v>167.125709028032</v>
      </c>
      <c r="DY201" s="3">
        <v>171.758961891349</v>
      </c>
      <c r="DZ201" s="3">
        <v>163.960019358289</v>
      </c>
      <c r="EA201" s="3">
        <v>158.307165991385</v>
      </c>
      <c r="EB201" s="3">
        <v>154.812722456722</v>
      </c>
      <c r="EC201" s="3">
        <v>143.421191624233</v>
      </c>
      <c r="ED201" s="3">
        <v>147.701945410834</v>
      </c>
    </row>
    <row r="202">
      <c r="A202" s="3" t="s">
        <v>201</v>
      </c>
      <c r="B202" s="3">
        <v>35.1335034254766</v>
      </c>
      <c r="C202" s="3">
        <v>37.5667255384888</v>
      </c>
      <c r="D202" s="3">
        <v>38.5636970977428</v>
      </c>
      <c r="E202" s="3">
        <v>38.983043601264</v>
      </c>
      <c r="F202" s="3">
        <v>38.9551987658535</v>
      </c>
      <c r="G202" s="3">
        <v>40.1962710449567</v>
      </c>
      <c r="H202" s="3">
        <v>40.3951821164269</v>
      </c>
      <c r="I202" s="3">
        <v>40.3009704243249</v>
      </c>
      <c r="J202" s="3">
        <v>41.8707145499592</v>
      </c>
      <c r="K202" s="3">
        <v>39.8228015416579</v>
      </c>
      <c r="L202" s="3">
        <v>41.4754511167339</v>
      </c>
      <c r="M202" s="3">
        <v>41.3577697690456</v>
      </c>
      <c r="N202" s="3">
        <v>43.3675296385904</v>
      </c>
      <c r="O202" s="3">
        <v>41.476889602632</v>
      </c>
      <c r="P202" s="3">
        <v>40.7579885682026</v>
      </c>
      <c r="Q202" s="3">
        <v>40.9177583257433</v>
      </c>
      <c r="R202" s="3">
        <v>42.5536211266595</v>
      </c>
      <c r="S202" s="3">
        <v>41.837084433641</v>
      </c>
      <c r="T202" s="3">
        <v>41.4785724331396</v>
      </c>
      <c r="U202" s="3">
        <v>40.9532451086447</v>
      </c>
      <c r="V202" s="3">
        <v>37.2013858934707</v>
      </c>
      <c r="W202" s="3">
        <v>37.0829664476119</v>
      </c>
      <c r="X202" s="3">
        <v>39.0091542641064</v>
      </c>
      <c r="Y202" s="3">
        <v>38.4299947878516</v>
      </c>
      <c r="Z202" s="3">
        <v>37.2790206436712</v>
      </c>
      <c r="AA202" s="3">
        <v>36.2700320259594</v>
      </c>
      <c r="AB202" s="3">
        <v>38.3966322380956</v>
      </c>
      <c r="AC202" s="3">
        <v>40.8146676735409</v>
      </c>
      <c r="AD202" s="3">
        <v>40.236127915065</v>
      </c>
      <c r="AE202" s="3">
        <v>41.7102924194697</v>
      </c>
      <c r="AF202" s="3">
        <v>43.5286395064585</v>
      </c>
      <c r="AG202" s="3">
        <v>45.9044027721644</v>
      </c>
      <c r="AH202" s="3">
        <v>46.424645604376</v>
      </c>
      <c r="AI202" s="3">
        <v>46.0669343329329</v>
      </c>
      <c r="AJ202" s="3">
        <v>45.9782904136146</v>
      </c>
      <c r="AK202" s="3">
        <v>45.3430960435699</v>
      </c>
      <c r="AL202" s="3">
        <v>45.9382025940163</v>
      </c>
      <c r="AM202" s="3">
        <v>48.5816972743626</v>
      </c>
      <c r="AN202" s="3">
        <v>48.6870704335875</v>
      </c>
      <c r="AO202" s="3">
        <v>47.450816264124</v>
      </c>
      <c r="AP202" s="3">
        <v>48.288158372927</v>
      </c>
      <c r="AQ202" s="3">
        <v>49.0294943238259</v>
      </c>
      <c r="AR202" s="3">
        <v>48.0265252430876</v>
      </c>
      <c r="AS202" s="3">
        <v>47.775179142237</v>
      </c>
      <c r="AT202" s="3">
        <v>49.6783675966061</v>
      </c>
      <c r="AU202" s="3">
        <v>48.1869386127589</v>
      </c>
      <c r="AV202" s="3">
        <v>42.3051564353932</v>
      </c>
      <c r="AW202" s="3">
        <v>43.232886514857</v>
      </c>
      <c r="AX202" s="3">
        <v>46.0172303396046</v>
      </c>
      <c r="AY202" s="3">
        <v>43.111730261811</v>
      </c>
      <c r="AZ202" s="3">
        <v>42.4561308979024</v>
      </c>
      <c r="BA202" s="3">
        <v>44.772333930571</v>
      </c>
      <c r="BB202" s="3">
        <v>45.6946764621619</v>
      </c>
      <c r="BC202" s="3">
        <v>48.1225184592433</v>
      </c>
      <c r="BD202" s="3">
        <v>49.2703965385563</v>
      </c>
      <c r="BE202" s="3">
        <v>53.1483832636429</v>
      </c>
      <c r="BF202" s="3">
        <v>55.2689682676385</v>
      </c>
      <c r="BG202" s="3">
        <v>56.3681194784299</v>
      </c>
      <c r="BH202" s="3">
        <v>59.4033198250305</v>
      </c>
      <c r="BI202" s="3">
        <v>60.3699555577232</v>
      </c>
      <c r="BJ202" s="3">
        <v>59.5115466357433</v>
      </c>
      <c r="BK202" s="3">
        <v>62.7134130479036</v>
      </c>
      <c r="BL202" s="3">
        <v>65.4156690806883</v>
      </c>
      <c r="BM202" s="3">
        <v>63.132241339823</v>
      </c>
      <c r="BN202" s="3">
        <v>63.3802755714817</v>
      </c>
      <c r="BO202" s="3">
        <v>67.0770693519104</v>
      </c>
      <c r="BP202" s="3">
        <v>66.9887207125635</v>
      </c>
      <c r="BQ202" s="3">
        <v>68.8239109083213</v>
      </c>
      <c r="BR202" s="3">
        <v>68.1345630301297</v>
      </c>
      <c r="BS202" s="3">
        <v>68.1883294387462</v>
      </c>
      <c r="BT202" s="3">
        <v>69.006331080758</v>
      </c>
      <c r="BU202" s="3">
        <v>73.2224649778148</v>
      </c>
      <c r="BV202" s="3">
        <v>72.9991367586625</v>
      </c>
      <c r="BW202" s="3">
        <v>68.0704143008842</v>
      </c>
      <c r="BX202" s="3">
        <v>61.736452739595</v>
      </c>
      <c r="BY202" s="3">
        <v>66.4369260733981</v>
      </c>
      <c r="BZ202" s="3">
        <v>64.288720795767</v>
      </c>
      <c r="CA202" s="3">
        <v>65.0136151100942</v>
      </c>
      <c r="CB202" s="3">
        <v>65.4599404580628</v>
      </c>
      <c r="CC202" s="3">
        <v>69.5935951443423</v>
      </c>
      <c r="CD202" s="3">
        <v>70.3536340500035</v>
      </c>
      <c r="CE202" s="3">
        <v>66.5345350015885</v>
      </c>
      <c r="CF202" s="3">
        <v>67.3185826462573</v>
      </c>
      <c r="CG202" s="3">
        <v>68.3169818373454</v>
      </c>
      <c r="CH202" s="3">
        <v>68.9461532327835</v>
      </c>
      <c r="CI202" s="3">
        <v>63.7156220347797</v>
      </c>
      <c r="CJ202" s="3">
        <v>64.089558442364</v>
      </c>
      <c r="CK202" s="3">
        <v>65.4704365796147</v>
      </c>
      <c r="CL202" s="3">
        <v>66.4284075775323</v>
      </c>
      <c r="CM202" s="3">
        <v>67.6626628811804</v>
      </c>
      <c r="CN202" s="3">
        <v>69.8607648564871</v>
      </c>
      <c r="CO202" s="3">
        <v>69.1740040271897</v>
      </c>
      <c r="CP202" s="3">
        <v>66.9273370636311</v>
      </c>
      <c r="CQ202" s="3">
        <v>73.8020873162591</v>
      </c>
      <c r="CR202" s="3">
        <v>75.5145675033278</v>
      </c>
      <c r="CS202" s="3">
        <v>68.4327358554016</v>
      </c>
      <c r="CT202" s="3">
        <v>73.3697453905657</v>
      </c>
      <c r="CU202" s="3">
        <v>70.9854543289905</v>
      </c>
      <c r="CV202" s="3">
        <v>72.7727486601028</v>
      </c>
      <c r="CW202" s="3">
        <v>79.3198443010919</v>
      </c>
      <c r="CX202" s="3">
        <v>83.971432925112</v>
      </c>
      <c r="CY202" s="3">
        <v>82.8940257825163</v>
      </c>
      <c r="CZ202" s="3">
        <v>85.9658492869678</v>
      </c>
      <c r="DA202" s="3">
        <v>83.2892684622069</v>
      </c>
      <c r="DB202" s="3">
        <v>81.3212786691007</v>
      </c>
      <c r="DC202" s="3">
        <v>87.6530436194803</v>
      </c>
      <c r="DD202" s="3">
        <v>96.5825449506654</v>
      </c>
      <c r="DE202" s="3">
        <v>104.20560694586</v>
      </c>
      <c r="DF202" s="3">
        <v>104.166595644515</v>
      </c>
      <c r="DG202" s="3">
        <v>101.670128488174</v>
      </c>
      <c r="DH202" s="3">
        <v>101.375545133015</v>
      </c>
      <c r="DI202" s="3">
        <v>108.340978636336</v>
      </c>
      <c r="DJ202" s="3">
        <v>110.021897482676</v>
      </c>
      <c r="DK202" s="3">
        <v>106.553691393666</v>
      </c>
      <c r="DL202" s="3">
        <v>104.092264270877</v>
      </c>
      <c r="DM202" s="3">
        <v>103.748957168315</v>
      </c>
      <c r="DN202" s="3">
        <v>103.282503509931</v>
      </c>
      <c r="DO202" s="3">
        <v>99.7165223484827</v>
      </c>
      <c r="DP202" s="3">
        <v>98.9633968433496</v>
      </c>
      <c r="DQ202" s="3">
        <v>102.77608258439</v>
      </c>
      <c r="DR202" s="3">
        <v>115.24003637452</v>
      </c>
      <c r="DS202" s="3">
        <v>123.765608345509</v>
      </c>
      <c r="DT202" s="3">
        <v>121.332199023086</v>
      </c>
      <c r="DU202" s="3">
        <v>125.277475647747</v>
      </c>
      <c r="DV202" s="3">
        <v>126.472594163714</v>
      </c>
      <c r="DW202" s="3">
        <v>127.575277584356</v>
      </c>
      <c r="DX202" s="3">
        <v>123.757011111647</v>
      </c>
      <c r="DY202" s="3">
        <v>113.136603063455</v>
      </c>
      <c r="DZ202" s="3">
        <v>114.807763796278</v>
      </c>
      <c r="EA202" s="3">
        <v>107.431558423637</v>
      </c>
      <c r="EB202" s="3">
        <v>99.3145121107937</v>
      </c>
      <c r="EC202" s="3">
        <v>100.185849268692</v>
      </c>
      <c r="ED202" s="3">
        <v>98.7155547671848</v>
      </c>
    </row>
    <row r="203">
      <c r="A203" s="3" t="s">
        <v>202</v>
      </c>
      <c r="B203" s="3">
        <v>23.610231942881</v>
      </c>
      <c r="C203" s="3">
        <v>22.4334037121927</v>
      </c>
      <c r="D203" s="3">
        <v>23.9134559613152</v>
      </c>
      <c r="E203" s="3">
        <v>22.9585244535385</v>
      </c>
      <c r="F203" s="3">
        <v>22.9524569766196</v>
      </c>
      <c r="G203" s="3">
        <v>24.1355832950967</v>
      </c>
      <c r="H203" s="3">
        <v>24.659881742191</v>
      </c>
      <c r="I203" s="3">
        <v>24.7966242979626</v>
      </c>
      <c r="J203" s="3">
        <v>26.4947731140672</v>
      </c>
      <c r="K203" s="3">
        <v>25.7626092908976</v>
      </c>
      <c r="L203" s="3">
        <v>27.0344563732848</v>
      </c>
      <c r="M203" s="3">
        <v>28.5473857370137</v>
      </c>
      <c r="N203" s="3">
        <v>27.2521768563509</v>
      </c>
      <c r="O203" s="3">
        <v>27.5194289195976</v>
      </c>
      <c r="P203" s="3">
        <v>27.499313476371</v>
      </c>
      <c r="Q203" s="3">
        <v>28.109116427264</v>
      </c>
      <c r="R203" s="3">
        <v>29.1596912604851</v>
      </c>
      <c r="S203" s="3">
        <v>30.2102689552398</v>
      </c>
      <c r="T203" s="3">
        <v>30.2504303918307</v>
      </c>
      <c r="U203" s="3">
        <v>28.2660353766087</v>
      </c>
      <c r="V203" s="3">
        <v>25.5913798256718</v>
      </c>
      <c r="W203" s="3">
        <v>25.0951008989362</v>
      </c>
      <c r="X203" s="3">
        <v>26.3996863417671</v>
      </c>
      <c r="Y203" s="3">
        <v>25.6677756063374</v>
      </c>
      <c r="Z203" s="3">
        <v>21.1572686885049</v>
      </c>
      <c r="AA203" s="3">
        <v>18.6773764674578</v>
      </c>
      <c r="AB203" s="3">
        <v>19.8485860828065</v>
      </c>
      <c r="AC203" s="3">
        <v>20.1860060221673</v>
      </c>
      <c r="AD203" s="3">
        <v>20.9351927935767</v>
      </c>
      <c r="AE203" s="3">
        <v>20.1904547272016</v>
      </c>
      <c r="AF203" s="3">
        <v>21.6561783028668</v>
      </c>
      <c r="AG203" s="3">
        <v>23.606722760627</v>
      </c>
      <c r="AH203" s="3">
        <v>25.0112650868228</v>
      </c>
      <c r="AI203" s="3">
        <v>25.7928396366772</v>
      </c>
      <c r="AJ203" s="3">
        <v>29.9771420886761</v>
      </c>
      <c r="AK203" s="3">
        <v>33.9695619240352</v>
      </c>
      <c r="AL203" s="3">
        <v>34.2558226976227</v>
      </c>
      <c r="AM203" s="3">
        <v>35.9795321754202</v>
      </c>
      <c r="AN203" s="3">
        <v>35.7501131087607</v>
      </c>
      <c r="AO203" s="3">
        <v>33.7860065333855</v>
      </c>
      <c r="AP203" s="3">
        <v>34.1959912135749</v>
      </c>
      <c r="AQ203" s="3">
        <v>35.4117098022648</v>
      </c>
      <c r="AR203" s="3">
        <v>36.9790688242308</v>
      </c>
      <c r="AS203" s="3">
        <v>37.3154440714029</v>
      </c>
      <c r="AT203" s="3">
        <v>37.5415719195451</v>
      </c>
      <c r="AU203" s="3">
        <v>40.0731593138068</v>
      </c>
      <c r="AV203" s="3">
        <v>39.9387324755598</v>
      </c>
      <c r="AW203" s="3">
        <v>42.6810400674522</v>
      </c>
      <c r="AX203" s="3">
        <v>44.6575050232964</v>
      </c>
      <c r="AY203" s="3">
        <v>44.52601408376</v>
      </c>
      <c r="AZ203" s="3">
        <v>45.5316218178119</v>
      </c>
      <c r="BA203" s="3">
        <v>43.3680901062629</v>
      </c>
      <c r="BB203" s="3">
        <v>43.4720876743946</v>
      </c>
      <c r="BC203" s="3">
        <v>41.0717178458888</v>
      </c>
      <c r="BD203" s="3">
        <v>40.1878027148513</v>
      </c>
      <c r="BE203" s="3">
        <v>40.2517550579583</v>
      </c>
      <c r="BF203" s="3">
        <v>39.6466309464613</v>
      </c>
      <c r="BG203" s="3">
        <v>37.3710337040807</v>
      </c>
      <c r="BH203" s="3">
        <v>37.0200603476676</v>
      </c>
      <c r="BI203" s="3">
        <v>33.3649259217169</v>
      </c>
      <c r="BJ203" s="3">
        <v>34.7851349818049</v>
      </c>
      <c r="BK203" s="3">
        <v>34.8062430876414</v>
      </c>
      <c r="BL203" s="3">
        <v>35.1933247079103</v>
      </c>
      <c r="BM203" s="3">
        <v>38.3789780555019</v>
      </c>
      <c r="BN203" s="3">
        <v>37.4093518853066</v>
      </c>
      <c r="BO203" s="3">
        <v>35.9747400725913</v>
      </c>
      <c r="BP203" s="3">
        <v>37.2341979505519</v>
      </c>
      <c r="BQ203" s="3">
        <v>34.2987564651136</v>
      </c>
      <c r="BR203" s="3">
        <v>36.5335334431453</v>
      </c>
      <c r="BS203" s="3">
        <v>36.536443632306</v>
      </c>
      <c r="BT203" s="3">
        <v>41.6250219976419</v>
      </c>
      <c r="BU203" s="3">
        <v>42.7335135486239</v>
      </c>
      <c r="BV203" s="3">
        <v>45.4380634230387</v>
      </c>
      <c r="BW203" s="3">
        <v>45.3214644481306</v>
      </c>
      <c r="BX203" s="3">
        <v>30.7975475783756</v>
      </c>
      <c r="BY203" s="3">
        <v>32.5321976172423</v>
      </c>
      <c r="BZ203" s="3">
        <v>34.6073277897473</v>
      </c>
      <c r="CA203" s="3">
        <v>41.1316086136939</v>
      </c>
      <c r="CB203" s="3">
        <v>43.3143201191204</v>
      </c>
      <c r="CC203" s="3">
        <v>44.5789498638255</v>
      </c>
      <c r="CD203" s="3">
        <v>43.437258235668</v>
      </c>
      <c r="CE203" s="3">
        <v>43.2406321808145</v>
      </c>
      <c r="CF203" s="3">
        <v>49.8709835236906</v>
      </c>
      <c r="CG203" s="3">
        <v>57.259897883879</v>
      </c>
      <c r="CH203" s="3">
        <v>64.1132679454907</v>
      </c>
      <c r="CI203" s="3">
        <v>65.6392423374414</v>
      </c>
      <c r="CJ203" s="3">
        <v>71.6535189062671</v>
      </c>
      <c r="CK203" s="3">
        <v>70.5505046636796</v>
      </c>
      <c r="CL203" s="3">
        <v>76.6224449054396</v>
      </c>
      <c r="CM203" s="3">
        <v>79.7916662873461</v>
      </c>
      <c r="CN203" s="3">
        <v>82.1796725933853</v>
      </c>
      <c r="CO203" s="3">
        <v>90.4655056150449</v>
      </c>
      <c r="CP203" s="3">
        <v>91.4157415722712</v>
      </c>
      <c r="CQ203" s="3">
        <v>89.5465328028198</v>
      </c>
      <c r="CR203" s="3">
        <v>89.5796295235048</v>
      </c>
      <c r="CS203" s="3">
        <v>88.7717333848525</v>
      </c>
      <c r="CT203" s="3">
        <v>90.5310838795104</v>
      </c>
      <c r="CU203" s="3">
        <v>90.9427026104186</v>
      </c>
      <c r="CV203" s="3">
        <v>80.7226782458717</v>
      </c>
      <c r="CW203" s="3">
        <v>76.9951066242649</v>
      </c>
      <c r="CX203" s="3">
        <v>74.8640382546908</v>
      </c>
      <c r="CY203" s="3">
        <v>71.7833863868306</v>
      </c>
      <c r="CZ203" s="3">
        <v>71.9539674881308</v>
      </c>
      <c r="DA203" s="3">
        <v>80.7959654214341</v>
      </c>
      <c r="DB203" s="3">
        <v>78.5045766533097</v>
      </c>
      <c r="DC203" s="3">
        <v>73.1628723795013</v>
      </c>
      <c r="DD203" s="3">
        <v>81.8039182329052</v>
      </c>
      <c r="DE203" s="3">
        <v>81.8222741776649</v>
      </c>
      <c r="DF203" s="3">
        <v>85.8340217187308</v>
      </c>
      <c r="DG203" s="3">
        <v>92.2202006242328</v>
      </c>
      <c r="DH203" s="3">
        <v>84.0664683607304</v>
      </c>
      <c r="DI203" s="3">
        <v>81.9553198449234</v>
      </c>
      <c r="DJ203" s="3">
        <v>79.0605342195379</v>
      </c>
      <c r="DK203" s="3">
        <v>80.9116424522952</v>
      </c>
      <c r="DL203" s="3">
        <v>84.2294846385186</v>
      </c>
      <c r="DM203" s="3">
        <v>82.3866124717637</v>
      </c>
      <c r="DN203" s="3">
        <v>81.1487936041631</v>
      </c>
      <c r="DO203" s="3">
        <v>72.5185832523186</v>
      </c>
      <c r="DP203" s="3">
        <v>74.2639975804112</v>
      </c>
      <c r="DQ203" s="3">
        <v>84.1872485425558</v>
      </c>
      <c r="DR203" s="3">
        <v>85.8400610737722</v>
      </c>
      <c r="DS203" s="3">
        <v>83.6484017607851</v>
      </c>
      <c r="DT203" s="3">
        <v>86.9344967944458</v>
      </c>
      <c r="DU203" s="3">
        <v>89.2784387598929</v>
      </c>
      <c r="DV203" s="3">
        <v>96.023201350809</v>
      </c>
      <c r="DW203" s="3">
        <v>94.9834226048401</v>
      </c>
      <c r="DX203" s="3">
        <v>101.129837815089</v>
      </c>
      <c r="DY203" s="3">
        <v>98.1853038303621</v>
      </c>
      <c r="DZ203" s="3">
        <v>99.5933292444422</v>
      </c>
      <c r="EA203" s="3">
        <v>112.672329662716</v>
      </c>
      <c r="EB203" s="3">
        <v>130.052750396728</v>
      </c>
      <c r="EC203" s="3">
        <v>127.382620130266</v>
      </c>
      <c r="ED203" s="3">
        <v>131.607639100817</v>
      </c>
    </row>
    <row r="204">
      <c r="A204" s="3" t="s">
        <v>203</v>
      </c>
      <c r="B204" s="3">
        <v>30.4141983739985</v>
      </c>
      <c r="C204" s="3">
        <v>31.2337723595011</v>
      </c>
      <c r="D204" s="3">
        <v>32.8057909972591</v>
      </c>
      <c r="E204" s="3">
        <v>33.8293139620379</v>
      </c>
      <c r="F204" s="3">
        <v>33.7551941673232</v>
      </c>
      <c r="G204" s="3">
        <v>35.0435937839462</v>
      </c>
      <c r="H204" s="3">
        <v>36.6575422086862</v>
      </c>
      <c r="I204" s="3">
        <v>37.6026043046757</v>
      </c>
      <c r="J204" s="3">
        <v>39.535931386312</v>
      </c>
      <c r="K204" s="3">
        <v>38.560566766753</v>
      </c>
      <c r="L204" s="3">
        <v>41.3911424935002</v>
      </c>
      <c r="M204" s="3">
        <v>40.8164096961032</v>
      </c>
      <c r="N204" s="3">
        <v>39.1362196781652</v>
      </c>
      <c r="O204" s="3">
        <v>37.0829677625229</v>
      </c>
      <c r="P204" s="3">
        <v>36.4392993307869</v>
      </c>
      <c r="Q204" s="3">
        <v>37.4194479877759</v>
      </c>
      <c r="R204" s="3">
        <v>41.2350180207662</v>
      </c>
      <c r="S204" s="3">
        <v>40.0691882822275</v>
      </c>
      <c r="T204" s="3">
        <v>39.6456487172818</v>
      </c>
      <c r="U204" s="3">
        <v>39.7455750180474</v>
      </c>
      <c r="V204" s="3">
        <v>38.1262803243466</v>
      </c>
      <c r="W204" s="3">
        <v>42.5612662721685</v>
      </c>
      <c r="X204" s="3">
        <v>47.3071810157003</v>
      </c>
      <c r="Y204" s="3">
        <v>48.8750834189333</v>
      </c>
      <c r="Z204" s="3">
        <v>46.2596844492059</v>
      </c>
      <c r="AA204" s="3">
        <v>45.5688037554805</v>
      </c>
      <c r="AB204" s="3">
        <v>47.3272454320045</v>
      </c>
      <c r="AC204" s="3">
        <v>48.0334052699225</v>
      </c>
      <c r="AD204" s="3">
        <v>45.3799191597479</v>
      </c>
      <c r="AE204" s="3">
        <v>45.5004130434276</v>
      </c>
      <c r="AF204" s="3">
        <v>48.3585073287978</v>
      </c>
      <c r="AG204" s="3">
        <v>51.7798843932731</v>
      </c>
      <c r="AH204" s="3">
        <v>51.5529585698922</v>
      </c>
      <c r="AI204" s="3">
        <v>52.578961828396</v>
      </c>
      <c r="AJ204" s="3">
        <v>54.1514687726298</v>
      </c>
      <c r="AK204" s="3">
        <v>56.2895362396151</v>
      </c>
      <c r="AL204" s="3">
        <v>57.266319063289</v>
      </c>
      <c r="AM204" s="3">
        <v>58.3004997325708</v>
      </c>
      <c r="AN204" s="3">
        <v>59.0851592813562</v>
      </c>
      <c r="AO204" s="3">
        <v>60.3638532940519</v>
      </c>
      <c r="AP204" s="3">
        <v>62.9758583912431</v>
      </c>
      <c r="AQ204" s="3">
        <v>64.6847860827059</v>
      </c>
      <c r="AR204" s="3">
        <v>65.9566613021142</v>
      </c>
      <c r="AS204" s="3">
        <v>66.9279319911512</v>
      </c>
      <c r="AT204" s="3">
        <v>68.5463904617754</v>
      </c>
      <c r="AU204" s="3">
        <v>71.8295389189102</v>
      </c>
      <c r="AV204" s="3">
        <v>77.3464863213012</v>
      </c>
      <c r="AW204" s="3">
        <v>78.5654841668629</v>
      </c>
      <c r="AX204" s="3">
        <v>83.405292150587</v>
      </c>
      <c r="AY204" s="3">
        <v>84.8980193548151</v>
      </c>
      <c r="AZ204" s="3">
        <v>86.6304555838798</v>
      </c>
      <c r="BA204" s="3">
        <v>86.9172499111129</v>
      </c>
      <c r="BB204" s="3">
        <v>90.3111493062718</v>
      </c>
      <c r="BC204" s="3">
        <v>94.0635280612767</v>
      </c>
      <c r="BD204" s="3">
        <v>97.8015563694422</v>
      </c>
      <c r="BE204" s="3">
        <v>101.72204658185</v>
      </c>
      <c r="BF204" s="3">
        <v>105.259322891183</v>
      </c>
      <c r="BG204" s="3">
        <v>102.76494545456</v>
      </c>
      <c r="BH204" s="3">
        <v>100.9245200853</v>
      </c>
      <c r="BI204" s="3">
        <v>98.6930521642116</v>
      </c>
      <c r="BJ204" s="3">
        <v>98.0659278521007</v>
      </c>
      <c r="BK204" s="3">
        <v>101.694519606653</v>
      </c>
      <c r="BL204" s="3">
        <v>108.925454782872</v>
      </c>
      <c r="BM204" s="3">
        <v>116.145104835354</v>
      </c>
      <c r="BN204" s="3">
        <v>119.763837252262</v>
      </c>
      <c r="BO204" s="3">
        <v>125.426222549094</v>
      </c>
      <c r="BP204" s="3">
        <v>131.305976493354</v>
      </c>
      <c r="BQ204" s="3">
        <v>129.883543890284</v>
      </c>
      <c r="BR204" s="3">
        <v>131.773296836491</v>
      </c>
      <c r="BS204" s="3">
        <v>132.860153482671</v>
      </c>
      <c r="BT204" s="3">
        <v>141.226922130366</v>
      </c>
      <c r="BU204" s="3">
        <v>147.375742036156</v>
      </c>
      <c r="BV204" s="3">
        <v>156.850407146245</v>
      </c>
      <c r="BW204" s="3">
        <v>171.05944237393</v>
      </c>
      <c r="BX204" s="3">
        <v>146.04381251918</v>
      </c>
      <c r="BY204" s="3">
        <v>162.205631200031</v>
      </c>
      <c r="BZ204" s="3">
        <v>175.021498568797</v>
      </c>
      <c r="CA204" s="3">
        <v>184.974873996593</v>
      </c>
      <c r="CB204" s="3">
        <v>199.181949476654</v>
      </c>
      <c r="CC204" s="3">
        <v>206.090549540206</v>
      </c>
      <c r="CD204" s="3">
        <v>201.659551783243</v>
      </c>
      <c r="CE204" s="3">
        <v>205.322671791873</v>
      </c>
      <c r="CF204" s="3">
        <v>206.699078705945</v>
      </c>
      <c r="CG204" s="3">
        <v>210.51777972075</v>
      </c>
      <c r="CH204" s="3">
        <v>214.549532961264</v>
      </c>
      <c r="CI204" s="3">
        <v>232.059512224854</v>
      </c>
      <c r="CJ204" s="3">
        <v>226.467794542703</v>
      </c>
      <c r="CK204" s="3">
        <v>247.190952367285</v>
      </c>
      <c r="CL204" s="3">
        <v>240.053017821749</v>
      </c>
      <c r="CM204" s="3">
        <v>251.188112501248</v>
      </c>
      <c r="CN204" s="3">
        <v>273.128926932694</v>
      </c>
      <c r="CO204" s="3">
        <v>285.71390535194</v>
      </c>
      <c r="CP204" s="3">
        <v>289.364801309769</v>
      </c>
      <c r="CQ204" s="3">
        <v>294.508647129177</v>
      </c>
      <c r="CR204" s="3">
        <v>327.118147304358</v>
      </c>
      <c r="CS204" s="3">
        <v>324.389219716313</v>
      </c>
      <c r="CT204" s="3">
        <v>301.946743899748</v>
      </c>
      <c r="CU204" s="3">
        <v>291.350633476703</v>
      </c>
      <c r="CV204" s="3">
        <v>288.771157262041</v>
      </c>
      <c r="CW204" s="3">
        <v>282.953591466121</v>
      </c>
      <c r="CX204" s="3">
        <v>260.796723062536</v>
      </c>
      <c r="CY204" s="3">
        <v>253.902525286665</v>
      </c>
      <c r="CZ204" s="3">
        <v>256.261497361981</v>
      </c>
      <c r="DA204" s="3">
        <v>275.159525935731</v>
      </c>
      <c r="DB204" s="3">
        <v>243.422430231643</v>
      </c>
      <c r="DC204" s="3">
        <v>232.061185339296</v>
      </c>
      <c r="DD204" s="3">
        <v>232.93656162108</v>
      </c>
      <c r="DE204" s="3">
        <v>241.76311064172</v>
      </c>
      <c r="DF204" s="3">
        <v>233.070058002183</v>
      </c>
      <c r="DG204" s="3">
        <v>255.965206153611</v>
      </c>
      <c r="DH204" s="3">
        <v>262.650085430504</v>
      </c>
      <c r="DI204" s="3">
        <v>284.302568863692</v>
      </c>
      <c r="DJ204" s="3">
        <v>310.345652469949</v>
      </c>
      <c r="DK204" s="3">
        <v>330.48578820887</v>
      </c>
      <c r="DL204" s="3">
        <v>337.949470372438</v>
      </c>
      <c r="DM204" s="3">
        <v>321.504019733089</v>
      </c>
      <c r="DN204" s="3">
        <v>323.25102116906</v>
      </c>
      <c r="DO204" s="3">
        <v>325.883064577342</v>
      </c>
      <c r="DP204" s="3">
        <v>364.664721105957</v>
      </c>
      <c r="DQ204" s="3">
        <v>369.551282574089</v>
      </c>
      <c r="DR204" s="3">
        <v>386.408802059257</v>
      </c>
      <c r="DS204" s="3">
        <v>406.20850745342</v>
      </c>
      <c r="DT204" s="3">
        <v>414.431124667878</v>
      </c>
      <c r="DU204" s="3">
        <v>411.871448630974</v>
      </c>
      <c r="DV204" s="3">
        <v>415.343598434674</v>
      </c>
      <c r="DW204" s="3">
        <v>435.903120695441</v>
      </c>
      <c r="DX204" s="3">
        <v>443.984228078511</v>
      </c>
      <c r="DY204" s="3">
        <v>411.702848340234</v>
      </c>
      <c r="DZ204" s="3">
        <v>423.68817671421</v>
      </c>
      <c r="EA204" s="3">
        <v>419.595555499684</v>
      </c>
      <c r="EB204" s="3">
        <v>417.691742255268</v>
      </c>
      <c r="EC204" s="3">
        <v>439.104521978469</v>
      </c>
      <c r="ED204" s="3">
        <v>429.580278184679</v>
      </c>
    </row>
    <row r="205">
      <c r="A205" s="3" t="s">
        <v>204</v>
      </c>
      <c r="B205" s="3">
        <v>54.3652046218823</v>
      </c>
      <c r="C205" s="3">
        <v>53.7455126178092</v>
      </c>
      <c r="D205" s="3">
        <v>54.5756070201778</v>
      </c>
      <c r="E205" s="3">
        <v>53.1872029592629</v>
      </c>
      <c r="F205" s="3">
        <v>55.385591934307</v>
      </c>
      <c r="G205" s="3">
        <v>55.9597158833728</v>
      </c>
      <c r="H205" s="3">
        <v>55.1558387658892</v>
      </c>
      <c r="I205" s="3">
        <v>51.407508733821</v>
      </c>
      <c r="J205" s="3">
        <v>51.4195808835384</v>
      </c>
      <c r="K205" s="3">
        <v>51.7084525866175</v>
      </c>
      <c r="L205" s="3">
        <v>54.6899549463568</v>
      </c>
      <c r="M205" s="3">
        <v>55.0866618546013</v>
      </c>
      <c r="N205" s="3">
        <v>54.732219378572</v>
      </c>
      <c r="O205" s="3">
        <v>57.1596949285613</v>
      </c>
      <c r="P205" s="3">
        <v>56.3153589675079</v>
      </c>
      <c r="Q205" s="3">
        <v>52.5770508039356</v>
      </c>
      <c r="R205" s="3">
        <v>50.7698349842842</v>
      </c>
      <c r="S205" s="3">
        <v>49.8867557917876</v>
      </c>
      <c r="T205" s="3">
        <v>50.123022665072</v>
      </c>
      <c r="U205" s="3">
        <v>54.2858337546817</v>
      </c>
      <c r="V205" s="3">
        <v>57.62717177721</v>
      </c>
      <c r="W205" s="3">
        <v>59.6741990204027</v>
      </c>
      <c r="X205" s="3">
        <v>60.2959799606681</v>
      </c>
      <c r="Y205" s="3">
        <v>60.0598266308542</v>
      </c>
      <c r="Z205" s="3">
        <v>55.145372548711</v>
      </c>
      <c r="AA205" s="3">
        <v>57.1390785480314</v>
      </c>
      <c r="AB205" s="3">
        <v>62.7739574304475</v>
      </c>
      <c r="AC205" s="3">
        <v>65.6867004578465</v>
      </c>
      <c r="AD205" s="3">
        <v>61.6606439167803</v>
      </c>
      <c r="AE205" s="3">
        <v>58.7209635721193</v>
      </c>
      <c r="AF205" s="3">
        <v>58.9124843875084</v>
      </c>
      <c r="AG205" s="3">
        <v>65.286250616268</v>
      </c>
      <c r="AH205" s="3">
        <v>67.216495566744</v>
      </c>
      <c r="AI205" s="3">
        <v>65.105780252556</v>
      </c>
      <c r="AJ205" s="3">
        <v>69.1460287538502</v>
      </c>
      <c r="AK205" s="3">
        <v>73.045652932288</v>
      </c>
      <c r="AL205" s="3">
        <v>73.186959126051</v>
      </c>
      <c r="AM205" s="3">
        <v>70.3495364932962</v>
      </c>
      <c r="AN205" s="3">
        <v>73.5118045776108</v>
      </c>
      <c r="AO205" s="3">
        <v>74.9230057263373</v>
      </c>
      <c r="AP205" s="3">
        <v>74.6345336874528</v>
      </c>
      <c r="AQ205" s="3">
        <v>77.2739831818951</v>
      </c>
      <c r="AR205" s="3">
        <v>79.6828504049802</v>
      </c>
      <c r="AS205" s="3">
        <v>78.9107614928674</v>
      </c>
      <c r="AT205" s="3">
        <v>76.7567560917529</v>
      </c>
      <c r="AU205" s="3">
        <v>80.0798455785104</v>
      </c>
      <c r="AV205" s="3">
        <v>82.8210154554214</v>
      </c>
      <c r="AW205" s="3">
        <v>83.3175472551677</v>
      </c>
      <c r="AX205" s="3">
        <v>86.2806814341353</v>
      </c>
      <c r="AY205" s="3">
        <v>93.7028467655545</v>
      </c>
      <c r="AZ205" s="3">
        <v>97.6686880641655</v>
      </c>
      <c r="BA205" s="3">
        <v>98.3694420294001</v>
      </c>
      <c r="BB205" s="3">
        <v>98.4954974015109</v>
      </c>
      <c r="BC205" s="3">
        <v>103.986090314233</v>
      </c>
      <c r="BD205" s="3">
        <v>110.219931352231</v>
      </c>
      <c r="BE205" s="3">
        <v>112.378845462483</v>
      </c>
      <c r="BF205" s="3">
        <v>116.698721599436</v>
      </c>
      <c r="BG205" s="3">
        <v>112.657364597997</v>
      </c>
      <c r="BH205" s="3">
        <v>116.950119920898</v>
      </c>
      <c r="BI205" s="3">
        <v>112.597248717754</v>
      </c>
      <c r="BJ205" s="3">
        <v>106.340364881416</v>
      </c>
      <c r="BK205" s="3">
        <v>122.963255634339</v>
      </c>
      <c r="BL205" s="3">
        <v>129.664898365565</v>
      </c>
      <c r="BM205" s="3">
        <v>132.637496645062</v>
      </c>
      <c r="BN205" s="3">
        <v>135.370461562147</v>
      </c>
      <c r="BO205" s="3">
        <v>150.535947862366</v>
      </c>
      <c r="BP205" s="3">
        <v>157.583230256524</v>
      </c>
      <c r="BQ205" s="3">
        <v>162.357566792463</v>
      </c>
      <c r="BR205" s="3">
        <v>158.386413637898</v>
      </c>
      <c r="BS205" s="3">
        <v>156.917175136181</v>
      </c>
      <c r="BT205" s="3">
        <v>152.324312176917</v>
      </c>
      <c r="BU205" s="3">
        <v>151.20909410617</v>
      </c>
      <c r="BV205" s="3">
        <v>161.005533677616</v>
      </c>
      <c r="BW205" s="3">
        <v>168.731379008402</v>
      </c>
      <c r="BX205" s="3">
        <v>142.640121759381</v>
      </c>
      <c r="BY205" s="3">
        <v>137.546818166714</v>
      </c>
      <c r="BZ205" s="3">
        <v>126.80766197648</v>
      </c>
      <c r="CA205" s="3">
        <v>134.603960121795</v>
      </c>
      <c r="CB205" s="3">
        <v>128.593761864821</v>
      </c>
      <c r="CC205" s="3">
        <v>138.807231640087</v>
      </c>
      <c r="CD205" s="3">
        <v>146.36786015532</v>
      </c>
      <c r="CE205" s="3">
        <v>156.992598327171</v>
      </c>
      <c r="CF205" s="3">
        <v>159.603093064365</v>
      </c>
      <c r="CG205" s="3">
        <v>160.799674291041</v>
      </c>
      <c r="CH205" s="3">
        <v>163.556953666279</v>
      </c>
      <c r="CI205" s="3">
        <v>171.962178234806</v>
      </c>
      <c r="CJ205" s="3">
        <v>173.324176314058</v>
      </c>
      <c r="CK205" s="3">
        <v>180.254004831957</v>
      </c>
      <c r="CL205" s="3">
        <v>189.012166829609</v>
      </c>
      <c r="CM205" s="3">
        <v>202.352786325998</v>
      </c>
      <c r="CN205" s="3">
        <v>212.31665534599</v>
      </c>
      <c r="CO205" s="3">
        <v>223.826758484664</v>
      </c>
      <c r="CP205" s="3">
        <v>231.174403658139</v>
      </c>
      <c r="CQ205" s="3">
        <v>232.147490569427</v>
      </c>
      <c r="CR205" s="3">
        <v>242.671265392673</v>
      </c>
      <c r="CS205" s="3">
        <v>250.8445815866</v>
      </c>
      <c r="CT205" s="3">
        <v>238.022255789883</v>
      </c>
      <c r="CU205" s="3">
        <v>216.023736348807</v>
      </c>
      <c r="CV205" s="3">
        <v>219.187867184153</v>
      </c>
      <c r="CW205" s="3">
        <v>224.43326288496</v>
      </c>
      <c r="CX205" s="3">
        <v>204.52377196048</v>
      </c>
      <c r="CY205" s="3">
        <v>205.474139048983</v>
      </c>
      <c r="CZ205" s="3">
        <v>211.570200541943</v>
      </c>
      <c r="DA205" s="3">
        <v>241.406225743144</v>
      </c>
      <c r="DB205" s="3">
        <v>232.46518320431</v>
      </c>
      <c r="DC205" s="3">
        <v>224.845334812602</v>
      </c>
      <c r="DD205" s="3">
        <v>250.15755152973</v>
      </c>
      <c r="DE205" s="3">
        <v>256.075476754378</v>
      </c>
      <c r="DF205" s="3">
        <v>252.807874917103</v>
      </c>
      <c r="DG205" s="3">
        <v>257.637249308196</v>
      </c>
      <c r="DH205" s="3">
        <v>263.01485631795</v>
      </c>
      <c r="DI205" s="3">
        <v>282.75865861993</v>
      </c>
      <c r="DJ205" s="3">
        <v>283.707647373835</v>
      </c>
      <c r="DK205" s="3">
        <v>276.7676414202</v>
      </c>
      <c r="DL205" s="3">
        <v>288.586156242408</v>
      </c>
      <c r="DM205" s="3">
        <v>277.024538619557</v>
      </c>
      <c r="DN205" s="3">
        <v>276.730861491807</v>
      </c>
      <c r="DO205" s="3">
        <v>277.275074997056</v>
      </c>
      <c r="DP205" s="3">
        <v>306.50160166649</v>
      </c>
      <c r="DQ205" s="3">
        <v>314.380572922628</v>
      </c>
      <c r="DR205" s="3">
        <v>316.13731485893</v>
      </c>
      <c r="DS205" s="3">
        <v>322.685856915992</v>
      </c>
      <c r="DT205" s="3">
        <v>339.288781166484</v>
      </c>
      <c r="DU205" s="3">
        <v>344.327667053274</v>
      </c>
      <c r="DV205" s="3">
        <v>357.133400616683</v>
      </c>
      <c r="DW205" s="3">
        <v>376.296006949964</v>
      </c>
      <c r="DX205" s="3">
        <v>390.121105885637</v>
      </c>
      <c r="DY205" s="3">
        <v>416.988050312076</v>
      </c>
      <c r="DZ205" s="3">
        <v>440.19097785787</v>
      </c>
      <c r="EA205" s="3">
        <v>461.63239755951</v>
      </c>
      <c r="EB205" s="3">
        <v>486.059707548149</v>
      </c>
      <c r="EC205" s="3">
        <v>475.495347985921</v>
      </c>
      <c r="ED205" s="3">
        <v>464.025274488661</v>
      </c>
    </row>
    <row r="206">
      <c r="A206" s="3" t="s">
        <v>205</v>
      </c>
      <c r="B206" s="3">
        <v>84.1593608897198</v>
      </c>
      <c r="C206" s="3">
        <v>83.9405417594793</v>
      </c>
      <c r="D206" s="3">
        <v>88.7329964206052</v>
      </c>
      <c r="E206" s="3">
        <v>90.4036158453496</v>
      </c>
      <c r="F206" s="3">
        <v>90.0942079157763</v>
      </c>
      <c r="G206" s="3">
        <v>92.5338864409641</v>
      </c>
      <c r="H206" s="3">
        <v>92.1959639157686</v>
      </c>
      <c r="I206" s="3">
        <v>90.8905055460517</v>
      </c>
      <c r="J206" s="3">
        <v>94.3284403931308</v>
      </c>
      <c r="K206" s="3">
        <v>89.5200113115737</v>
      </c>
      <c r="L206" s="3">
        <v>93.9676220492926</v>
      </c>
      <c r="M206" s="3">
        <v>94.987422469746</v>
      </c>
      <c r="N206" s="3">
        <v>88.8454420649997</v>
      </c>
      <c r="O206" s="3">
        <v>91.6253823422179</v>
      </c>
      <c r="P206" s="3">
        <v>95.1093141466654</v>
      </c>
      <c r="Q206" s="3">
        <v>93.2630401854377</v>
      </c>
      <c r="R206" s="3">
        <v>92.9385641086802</v>
      </c>
      <c r="S206" s="3">
        <v>95.9992984534426</v>
      </c>
      <c r="T206" s="3">
        <v>98.9531558986267</v>
      </c>
      <c r="U206" s="3">
        <v>97.189324375563</v>
      </c>
      <c r="V206" s="3">
        <v>92.0829965745687</v>
      </c>
      <c r="W206" s="3">
        <v>91.984906104723</v>
      </c>
      <c r="X206" s="3">
        <v>95.8190500704372</v>
      </c>
      <c r="Y206" s="3">
        <v>95.6400943218176</v>
      </c>
      <c r="Z206" s="3">
        <v>84.4372413388009</v>
      </c>
      <c r="AA206" s="3">
        <v>82.6287603397814</v>
      </c>
      <c r="AB206" s="3">
        <v>86.0655921905841</v>
      </c>
      <c r="AC206" s="3">
        <v>89.7087214604354</v>
      </c>
      <c r="AD206" s="3">
        <v>90.6985010512332</v>
      </c>
      <c r="AE206" s="3">
        <v>91.7482013219224</v>
      </c>
      <c r="AF206" s="3">
        <v>91.0797736579927</v>
      </c>
      <c r="AG206" s="3">
        <v>91.7333769219007</v>
      </c>
      <c r="AH206" s="3">
        <v>91.692929487609</v>
      </c>
      <c r="AI206" s="3">
        <v>93.0299649589685</v>
      </c>
      <c r="AJ206" s="3">
        <v>106.192342726661</v>
      </c>
      <c r="AK206" s="3">
        <v>121.667020824823</v>
      </c>
      <c r="AL206" s="3">
        <v>125.323947225931</v>
      </c>
      <c r="AM206" s="3">
        <v>131.845311184817</v>
      </c>
      <c r="AN206" s="3">
        <v>129.165822467133</v>
      </c>
      <c r="AO206" s="3">
        <v>122.67894465908</v>
      </c>
      <c r="AP206" s="3">
        <v>126.80654096117</v>
      </c>
      <c r="AQ206" s="3">
        <v>128.412547608831</v>
      </c>
      <c r="AR206" s="3">
        <v>130.687303769583</v>
      </c>
      <c r="AS206" s="3">
        <v>126.172292292323</v>
      </c>
      <c r="AT206" s="3">
        <v>121.801341913454</v>
      </c>
      <c r="AU206" s="3">
        <v>131.830980204798</v>
      </c>
      <c r="AV206" s="3">
        <v>131.074254915764</v>
      </c>
      <c r="AW206" s="3">
        <v>139.106341936325</v>
      </c>
      <c r="AX206" s="3">
        <v>146.884776739984</v>
      </c>
      <c r="AY206" s="3">
        <v>152.461673909459</v>
      </c>
      <c r="AZ206" s="3">
        <v>153.832972632735</v>
      </c>
      <c r="BA206" s="3">
        <v>148.581261619939</v>
      </c>
      <c r="BB206" s="3">
        <v>147.190440690475</v>
      </c>
      <c r="BC206" s="3">
        <v>142.074817221436</v>
      </c>
      <c r="BD206" s="3">
        <v>140.015252741108</v>
      </c>
      <c r="BE206" s="3">
        <v>143.45145245207</v>
      </c>
      <c r="BF206" s="3">
        <v>142.190043680202</v>
      </c>
      <c r="BG206" s="3">
        <v>133.603457119234</v>
      </c>
      <c r="BH206" s="3">
        <v>136.981724187643</v>
      </c>
      <c r="BI206" s="3">
        <v>123.173049939909</v>
      </c>
      <c r="BJ206" s="3">
        <v>129.985817990439</v>
      </c>
      <c r="BK206" s="3">
        <v>139.66138239905</v>
      </c>
      <c r="BL206" s="3">
        <v>138.073010959023</v>
      </c>
      <c r="BM206" s="3">
        <v>137.304028215142</v>
      </c>
      <c r="BN206" s="3">
        <v>137.058246832782</v>
      </c>
      <c r="BO206" s="3">
        <v>138.973217262896</v>
      </c>
      <c r="BP206" s="3">
        <v>140.588086157204</v>
      </c>
      <c r="BQ206" s="3">
        <v>124.909897105689</v>
      </c>
      <c r="BR206" s="3">
        <v>129.876381664738</v>
      </c>
      <c r="BS206" s="3">
        <v>130.37826915287</v>
      </c>
      <c r="BT206" s="3">
        <v>138.486296909255</v>
      </c>
      <c r="BU206" s="3">
        <v>142.271467681149</v>
      </c>
      <c r="BV206" s="3">
        <v>141.506607328868</v>
      </c>
      <c r="BW206" s="3">
        <v>140.187365854051</v>
      </c>
      <c r="BX206" s="3">
        <v>96.0126154260281</v>
      </c>
      <c r="BY206" s="3">
        <v>90.0666961311165</v>
      </c>
      <c r="BZ206" s="3">
        <v>85.8706050867483</v>
      </c>
      <c r="CA206" s="3">
        <v>95.7581717312691</v>
      </c>
      <c r="CB206" s="3">
        <v>87.8349829589787</v>
      </c>
      <c r="CC206" s="3">
        <v>91.414287687571</v>
      </c>
      <c r="CD206" s="3">
        <v>86.3604373762958</v>
      </c>
      <c r="CE206" s="3">
        <v>86.8073726341659</v>
      </c>
      <c r="CF206" s="3">
        <v>101.665103332131</v>
      </c>
      <c r="CG206" s="3">
        <v>110.106322275969</v>
      </c>
      <c r="CH206" s="3">
        <v>123.976248331553</v>
      </c>
      <c r="CI206" s="3">
        <v>128.446043879823</v>
      </c>
      <c r="CJ206" s="3">
        <v>136.138686837377</v>
      </c>
      <c r="CK206" s="3">
        <v>136.581992714868</v>
      </c>
      <c r="CL206" s="3">
        <v>143.13446174607</v>
      </c>
      <c r="CM206" s="3">
        <v>136.833006298986</v>
      </c>
      <c r="CN206" s="3">
        <v>122.554265126056</v>
      </c>
      <c r="CO206" s="3">
        <v>123.0891659497</v>
      </c>
      <c r="CP206" s="3">
        <v>125.989619578385</v>
      </c>
      <c r="CQ206" s="3">
        <v>137.751277296532</v>
      </c>
      <c r="CR206" s="3">
        <v>141.173740360821</v>
      </c>
      <c r="CS206" s="3">
        <v>136.545958144529</v>
      </c>
      <c r="CT206" s="3">
        <v>155.404195455277</v>
      </c>
      <c r="CU206" s="3">
        <v>163.256121099663</v>
      </c>
      <c r="CV206" s="3">
        <v>161.480807108255</v>
      </c>
      <c r="CW206" s="3">
        <v>151.710396374614</v>
      </c>
      <c r="CX206" s="3">
        <v>154.492538205729</v>
      </c>
      <c r="CY206" s="3">
        <v>154.618131265608</v>
      </c>
      <c r="CZ206" s="3">
        <v>149.269703937691</v>
      </c>
      <c r="DA206" s="3">
        <v>168.558052092272</v>
      </c>
      <c r="DB206" s="3">
        <v>168.748165530346</v>
      </c>
      <c r="DC206" s="3">
        <v>162.335524618603</v>
      </c>
      <c r="DD206" s="3">
        <v>156.075310233312</v>
      </c>
      <c r="DE206" s="3">
        <v>138.725536755596</v>
      </c>
      <c r="DF206" s="3">
        <v>140.481059568214</v>
      </c>
      <c r="DG206" s="3">
        <v>146.623907963529</v>
      </c>
      <c r="DH206" s="3">
        <v>122.355111123027</v>
      </c>
      <c r="DI206" s="3">
        <v>113.495015228579</v>
      </c>
      <c r="DJ206" s="3">
        <v>111.573852310055</v>
      </c>
      <c r="DK206" s="3">
        <v>117.103142688531</v>
      </c>
      <c r="DL206" s="3">
        <v>126.961388402395</v>
      </c>
      <c r="DM206" s="3">
        <v>124.94386306287</v>
      </c>
      <c r="DN206" s="3">
        <v>120.276355616281</v>
      </c>
      <c r="DO206" s="3">
        <v>114.346207237131</v>
      </c>
      <c r="DP206" s="3">
        <v>117.388431199321</v>
      </c>
      <c r="DQ206" s="3">
        <v>131.548182053491</v>
      </c>
      <c r="DR206" s="3">
        <v>133.337525294012</v>
      </c>
      <c r="DS206" s="3">
        <v>131.020514939254</v>
      </c>
      <c r="DT206" s="3">
        <v>138.89761451875</v>
      </c>
      <c r="DU206" s="3">
        <v>138.169469696173</v>
      </c>
      <c r="DV206" s="3">
        <v>147.391061809371</v>
      </c>
      <c r="DW206" s="3">
        <v>143.94226844593</v>
      </c>
      <c r="DX206" s="3">
        <v>159.352346303653</v>
      </c>
      <c r="DY206" s="3">
        <v>161.824913969263</v>
      </c>
      <c r="DZ206" s="3">
        <v>171.275697750879</v>
      </c>
      <c r="EA206" s="3">
        <v>186.129432803195</v>
      </c>
      <c r="EB206" s="3">
        <v>210.50473071049</v>
      </c>
      <c r="EC206" s="3">
        <v>199.624999273391</v>
      </c>
      <c r="ED206" s="3">
        <v>195.099999321832</v>
      </c>
    </row>
    <row r="207">
      <c r="A207" s="3" t="s">
        <v>206</v>
      </c>
      <c r="B207" s="3">
        <v>22.3705374398311</v>
      </c>
      <c r="C207" s="3">
        <v>23.964884160984</v>
      </c>
      <c r="D207" s="3">
        <v>23.5144445743756</v>
      </c>
      <c r="E207" s="3">
        <v>23.3566561936077</v>
      </c>
      <c r="F207" s="3">
        <v>26.4965783295823</v>
      </c>
      <c r="G207" s="3">
        <v>30.2145114148659</v>
      </c>
      <c r="H207" s="3">
        <v>32.4672617185391</v>
      </c>
      <c r="I207" s="3">
        <v>31.1290793879694</v>
      </c>
      <c r="J207" s="3">
        <v>31.4803148760406</v>
      </c>
      <c r="K207" s="3">
        <v>30.3544549486512</v>
      </c>
      <c r="L207" s="3">
        <v>32.8066188416234</v>
      </c>
      <c r="M207" s="3">
        <v>34.2786609100657</v>
      </c>
      <c r="N207" s="3">
        <v>30.5459139179698</v>
      </c>
      <c r="O207" s="3">
        <v>29.9230018768713</v>
      </c>
      <c r="P207" s="3">
        <v>27.6048243395126</v>
      </c>
      <c r="Q207" s="3">
        <v>27.5129948298858</v>
      </c>
      <c r="R207" s="3">
        <v>26.8708993747106</v>
      </c>
      <c r="S207" s="3">
        <v>24.1108394597634</v>
      </c>
      <c r="T207" s="3">
        <v>18.3758512513611</v>
      </c>
      <c r="U207" s="3">
        <v>16.5151151223662</v>
      </c>
      <c r="V207" s="3">
        <v>15.6739653027815</v>
      </c>
      <c r="W207" s="3">
        <v>17.060796357939</v>
      </c>
      <c r="X207" s="3">
        <v>15.5751906774486</v>
      </c>
      <c r="Y207" s="3">
        <v>14.3452537851015</v>
      </c>
      <c r="Z207" s="3">
        <v>11.7065481269874</v>
      </c>
      <c r="AA207" s="3">
        <v>10.4538596883035</v>
      </c>
      <c r="AB207" s="3">
        <v>10.769174859588</v>
      </c>
      <c r="AC207" s="3">
        <v>10.5464236997671</v>
      </c>
      <c r="AD207" s="3">
        <v>10.3119546136316</v>
      </c>
      <c r="AE207" s="3">
        <v>12.4321830676814</v>
      </c>
      <c r="AF207" s="3">
        <v>12.9106399452547</v>
      </c>
      <c r="AG207" s="3">
        <v>14.9153729016742</v>
      </c>
      <c r="AH207" s="3">
        <v>16.9031771616112</v>
      </c>
      <c r="AI207" s="3">
        <v>16.9619110610226</v>
      </c>
      <c r="AJ207" s="3">
        <v>17.8564330307402</v>
      </c>
      <c r="AK207" s="3">
        <v>20.344691416894</v>
      </c>
      <c r="AL207" s="3">
        <v>22.115919479242</v>
      </c>
      <c r="AM207" s="3">
        <v>23.3994438179004</v>
      </c>
      <c r="AN207" s="3">
        <v>25.8404732828579</v>
      </c>
      <c r="AO207" s="3">
        <v>27.0252162376947</v>
      </c>
      <c r="AP207" s="3">
        <v>27.9890411495997</v>
      </c>
      <c r="AQ207" s="3">
        <v>30.7942406257552</v>
      </c>
      <c r="AR207" s="3">
        <v>30.1337997464779</v>
      </c>
      <c r="AS207" s="3">
        <v>28.92910006019</v>
      </c>
      <c r="AT207" s="3">
        <v>34.003370351283</v>
      </c>
      <c r="AU207" s="3">
        <v>40.0641498601653</v>
      </c>
      <c r="AV207" s="3">
        <v>44.7709077347135</v>
      </c>
      <c r="AW207" s="3">
        <v>41.8379526881452</v>
      </c>
      <c r="AX207" s="3">
        <v>42.7606776172417</v>
      </c>
      <c r="AY207" s="3">
        <v>42.7089091297569</v>
      </c>
      <c r="AZ207" s="3">
        <v>54.6577401624452</v>
      </c>
      <c r="BA207" s="3">
        <v>49.2878046986041</v>
      </c>
      <c r="BB207" s="3">
        <v>52.8669790056269</v>
      </c>
      <c r="BC207" s="3">
        <v>56.8749364857644</v>
      </c>
      <c r="BD207" s="3">
        <v>53.3418278847042</v>
      </c>
      <c r="BE207" s="3">
        <v>49.9868223279491</v>
      </c>
      <c r="BF207" s="3">
        <v>44.2632928189512</v>
      </c>
      <c r="BG207" s="3">
        <v>40.098925024625</v>
      </c>
      <c r="BH207" s="3">
        <v>37.5478300787235</v>
      </c>
      <c r="BI207" s="3">
        <v>33.1925091480299</v>
      </c>
      <c r="BJ207" s="3">
        <v>34.3209738177916</v>
      </c>
      <c r="BK207" s="3">
        <v>40.0607438689734</v>
      </c>
      <c r="BL207" s="3">
        <v>39.1257151934598</v>
      </c>
      <c r="BM207" s="3">
        <v>41.7118600037213</v>
      </c>
      <c r="BN207" s="3">
        <v>36.533011000582</v>
      </c>
      <c r="BO207" s="3">
        <v>33.5259138747303</v>
      </c>
      <c r="BP207" s="3">
        <v>43.0306464128697</v>
      </c>
      <c r="BQ207" s="3">
        <v>42.3625517237671</v>
      </c>
      <c r="BR207" s="3">
        <v>47.6900262337312</v>
      </c>
      <c r="BS207" s="3">
        <v>44.1081363615141</v>
      </c>
      <c r="BT207" s="3">
        <v>46.3048938592079</v>
      </c>
      <c r="BU207" s="3">
        <v>50.035494059415</v>
      </c>
      <c r="BV207" s="3">
        <v>55.5350172860126</v>
      </c>
      <c r="BW207" s="3">
        <v>55.0726060913643</v>
      </c>
      <c r="BX207" s="3">
        <v>42.9438810233597</v>
      </c>
      <c r="BY207" s="3">
        <v>44.1129498744506</v>
      </c>
      <c r="BZ207" s="3">
        <v>45.1047680354231</v>
      </c>
      <c r="CA207" s="3">
        <v>49.1407281460589</v>
      </c>
      <c r="CB207" s="3">
        <v>49.4123703771314</v>
      </c>
      <c r="CC207" s="3">
        <v>45.5584502253017</v>
      </c>
      <c r="CD207" s="3">
        <v>47.1850477821783</v>
      </c>
      <c r="CE207" s="3">
        <v>49.6377389050156</v>
      </c>
      <c r="CF207" s="3">
        <v>57.1610787697588</v>
      </c>
      <c r="CG207" s="3">
        <v>69.7760457604395</v>
      </c>
      <c r="CH207" s="3">
        <v>78.1193886949423</v>
      </c>
      <c r="CI207" s="3">
        <v>83.6668855289345</v>
      </c>
      <c r="CJ207" s="3">
        <v>86.8266674886298</v>
      </c>
      <c r="CK207" s="3">
        <v>88.6708296803448</v>
      </c>
      <c r="CL207" s="3">
        <v>80.1212928800409</v>
      </c>
      <c r="CM207" s="3">
        <v>79.5427405978462</v>
      </c>
      <c r="CN207" s="3">
        <v>75.7156269503856</v>
      </c>
      <c r="CO207" s="3">
        <v>73.0433293555406</v>
      </c>
      <c r="CP207" s="3">
        <v>71.8308154813396</v>
      </c>
      <c r="CQ207" s="3">
        <v>67.5282060427747</v>
      </c>
      <c r="CR207" s="3">
        <v>75.8947477617533</v>
      </c>
      <c r="CS207" s="3">
        <v>85.5143357755654</v>
      </c>
      <c r="CT207" s="3">
        <v>87.9612571161514</v>
      </c>
      <c r="CU207" s="3">
        <v>86.2662689030586</v>
      </c>
      <c r="CV207" s="3">
        <v>77.9945756460766</v>
      </c>
      <c r="CW207" s="3">
        <v>70.5505265160518</v>
      </c>
      <c r="CX207" s="3">
        <v>68.913176915565</v>
      </c>
      <c r="CY207" s="3">
        <v>61.0816935144926</v>
      </c>
      <c r="CZ207" s="3">
        <v>58.7468742742976</v>
      </c>
      <c r="DA207" s="3">
        <v>60.0073692561525</v>
      </c>
      <c r="DB207" s="3">
        <v>52.053435660402</v>
      </c>
      <c r="DC207" s="3">
        <v>53.0277865928316</v>
      </c>
      <c r="DD207" s="3">
        <v>56.9078786826103</v>
      </c>
      <c r="DE207" s="3">
        <v>51.905708997443</v>
      </c>
      <c r="DF207" s="3">
        <v>57.2738655136308</v>
      </c>
      <c r="DG207" s="3">
        <v>59.3917674331028</v>
      </c>
      <c r="DH207" s="3">
        <v>57.0296086898509</v>
      </c>
      <c r="DI207" s="3">
        <v>60.3794445770336</v>
      </c>
      <c r="DJ207" s="3">
        <v>63.9854077100667</v>
      </c>
      <c r="DK207" s="3">
        <v>66.3946188870075</v>
      </c>
      <c r="DL207" s="3">
        <v>64.5636968015187</v>
      </c>
      <c r="DM207" s="3">
        <v>65.8960803847764</v>
      </c>
      <c r="DN207" s="3">
        <v>69.007150461629</v>
      </c>
      <c r="DO207" s="3">
        <v>67.6907604327763</v>
      </c>
      <c r="DP207" s="3">
        <v>74.560509380117</v>
      </c>
      <c r="DQ207" s="3">
        <v>79.84204038773</v>
      </c>
      <c r="DR207" s="3">
        <v>84.8115096154548</v>
      </c>
      <c r="DS207" s="3">
        <v>84.946121859595</v>
      </c>
      <c r="DT207" s="3">
        <v>100.820537556623</v>
      </c>
      <c r="DU207" s="3">
        <v>118.173944429842</v>
      </c>
      <c r="DV207" s="3">
        <v>123.17854752212</v>
      </c>
      <c r="DW207" s="3">
        <v>137.402157122229</v>
      </c>
      <c r="DX207" s="3">
        <v>122.123234273683</v>
      </c>
      <c r="DY207" s="3">
        <v>98.5952896702912</v>
      </c>
      <c r="DZ207" s="3">
        <v>92.1174631955837</v>
      </c>
      <c r="EA207" s="3">
        <v>105.318113891234</v>
      </c>
      <c r="EB207" s="3">
        <v>102.564496627383</v>
      </c>
      <c r="EC207" s="3">
        <v>96.8937373802223</v>
      </c>
      <c r="ED207" s="3">
        <v>98.6780560811361</v>
      </c>
    </row>
    <row r="208">
      <c r="A208" s="3" t="s">
        <v>207</v>
      </c>
      <c r="B208" s="3">
        <v>10.9026637695348</v>
      </c>
      <c r="C208" s="3">
        <v>10.7042807752937</v>
      </c>
      <c r="D208" s="3">
        <v>10.811213515126</v>
      </c>
      <c r="E208" s="3">
        <v>9.9693966193929</v>
      </c>
      <c r="F208" s="3">
        <v>10.2318068173505</v>
      </c>
      <c r="G208" s="3">
        <v>10.5281861365371</v>
      </c>
      <c r="H208" s="3">
        <v>11.3943717507061</v>
      </c>
      <c r="I208" s="3">
        <v>11.9016971888601</v>
      </c>
      <c r="J208" s="3">
        <v>12.1473866818488</v>
      </c>
      <c r="K208" s="3">
        <v>11.6331102278798</v>
      </c>
      <c r="L208" s="3">
        <v>12.3994798249791</v>
      </c>
      <c r="M208" s="3">
        <v>13.2623627068407</v>
      </c>
      <c r="N208" s="3">
        <v>13.2026644127064</v>
      </c>
      <c r="O208" s="3">
        <v>13.9158238410653</v>
      </c>
      <c r="P208" s="3">
        <v>14.2172456967366</v>
      </c>
      <c r="Q208" s="3">
        <v>14.0208085477522</v>
      </c>
      <c r="R208" s="3">
        <v>14.4458156832733</v>
      </c>
      <c r="S208" s="3">
        <v>14.3800231675433</v>
      </c>
      <c r="T208" s="3">
        <v>14.3948483150407</v>
      </c>
      <c r="U208" s="3">
        <v>14.8670807773546</v>
      </c>
      <c r="V208" s="3">
        <v>14.6976337632646</v>
      </c>
      <c r="W208" s="3">
        <v>15.8558269344542</v>
      </c>
      <c r="X208" s="3">
        <v>16.7071127120478</v>
      </c>
      <c r="Y208" s="3">
        <v>16.4969455562679</v>
      </c>
      <c r="Z208" s="3">
        <v>16.4522929821811</v>
      </c>
      <c r="AA208" s="3">
        <v>17.8404992225063</v>
      </c>
      <c r="AB208" s="3">
        <v>18.7859923826032</v>
      </c>
      <c r="AC208" s="3">
        <v>18.513291149582</v>
      </c>
      <c r="AD208" s="3">
        <v>18.4095941380143</v>
      </c>
      <c r="AE208" s="3">
        <v>18.6077581985169</v>
      </c>
      <c r="AF208" s="3">
        <v>19.5140603495091</v>
      </c>
      <c r="AG208" s="3">
        <v>20.4709792599321</v>
      </c>
      <c r="AH208" s="3">
        <v>20.246460549798</v>
      </c>
      <c r="AI208" s="3">
        <v>19.2710820380631</v>
      </c>
      <c r="AJ208" s="3">
        <v>18.9846602787188</v>
      </c>
      <c r="AK208" s="3">
        <v>19.6308279138055</v>
      </c>
      <c r="AL208" s="3">
        <v>19.8083201670342</v>
      </c>
      <c r="AM208" s="3">
        <v>20.6633942995273</v>
      </c>
      <c r="AN208" s="3">
        <v>20.6637185127046</v>
      </c>
      <c r="AO208" s="3">
        <v>20.358340760115</v>
      </c>
      <c r="AP208" s="3">
        <v>19.864512384181</v>
      </c>
      <c r="AQ208" s="3">
        <v>20.6629298663346</v>
      </c>
      <c r="AR208" s="3">
        <v>21.3069393505365</v>
      </c>
      <c r="AS208" s="3">
        <v>22.3425313448355</v>
      </c>
      <c r="AT208" s="3">
        <v>22.3923675777252</v>
      </c>
      <c r="AU208" s="3">
        <v>22.1221423520874</v>
      </c>
      <c r="AV208" s="3">
        <v>22.3488036820007</v>
      </c>
      <c r="AW208" s="3">
        <v>23.1041184893797</v>
      </c>
      <c r="AX208" s="3">
        <v>23.941770934385</v>
      </c>
      <c r="AY208" s="3">
        <v>23.5672177825561</v>
      </c>
      <c r="AZ208" s="3">
        <v>24.9806078393082</v>
      </c>
      <c r="BA208" s="3">
        <v>25.9473416205743</v>
      </c>
      <c r="BB208" s="3">
        <v>27.0412542137066</v>
      </c>
      <c r="BC208" s="3">
        <v>28.1582600308236</v>
      </c>
      <c r="BD208" s="3">
        <v>28.0280868520747</v>
      </c>
      <c r="BE208" s="3">
        <v>28.0161744746863</v>
      </c>
      <c r="BF208" s="3">
        <v>27.4839002665836</v>
      </c>
      <c r="BG208" s="3">
        <v>25.1768223520153</v>
      </c>
      <c r="BH208" s="3">
        <v>26.8695251978793</v>
      </c>
      <c r="BI208" s="3">
        <v>25.764646158299</v>
      </c>
      <c r="BJ208" s="3">
        <v>25.1113934730666</v>
      </c>
      <c r="BK208" s="3">
        <v>26.7960051928875</v>
      </c>
      <c r="BL208" s="3">
        <v>26.1810690859811</v>
      </c>
      <c r="BM208" s="3">
        <v>27.2567830096121</v>
      </c>
      <c r="BN208" s="3">
        <v>27.8130012821156</v>
      </c>
      <c r="BO208" s="3">
        <v>29.355278055669</v>
      </c>
      <c r="BP208" s="3">
        <v>30.9175737657452</v>
      </c>
      <c r="BQ208" s="3">
        <v>30.055211303283</v>
      </c>
      <c r="BR208" s="3">
        <v>31.1164263825291</v>
      </c>
      <c r="BS208" s="3">
        <v>30.4446244662662</v>
      </c>
      <c r="BT208" s="3">
        <v>31.7062818318234</v>
      </c>
      <c r="BU208" s="3">
        <v>32.7429659120292</v>
      </c>
      <c r="BV208" s="3">
        <v>33.8505119134435</v>
      </c>
      <c r="BW208" s="3">
        <v>35.4839686538554</v>
      </c>
      <c r="BX208" s="3">
        <v>29.8635987645871</v>
      </c>
      <c r="BY208" s="3">
        <v>32.7041781176278</v>
      </c>
      <c r="BZ208" s="3">
        <v>34.7025494047</v>
      </c>
      <c r="CA208" s="3">
        <v>36.9628400163462</v>
      </c>
      <c r="CB208" s="3">
        <v>39.6044052428176</v>
      </c>
      <c r="CC208" s="3">
        <v>40.9619489798645</v>
      </c>
      <c r="CD208" s="3">
        <v>39.7215134368193</v>
      </c>
      <c r="CE208" s="3">
        <v>39.6075805637147</v>
      </c>
      <c r="CF208" s="3">
        <v>39.9862263065762</v>
      </c>
      <c r="CG208" s="3">
        <v>40.2783105348079</v>
      </c>
      <c r="CH208" s="3">
        <v>43.9535195977732</v>
      </c>
      <c r="CI208" s="3">
        <v>44.8397246210317</v>
      </c>
      <c r="CJ208" s="3">
        <v>45.7993853038265</v>
      </c>
      <c r="CK208" s="3">
        <v>49.8247568294655</v>
      </c>
      <c r="CL208" s="3">
        <v>51.6403145887136</v>
      </c>
      <c r="CM208" s="3">
        <v>55.1050186460531</v>
      </c>
      <c r="CN208" s="3">
        <v>57.3530324033768</v>
      </c>
      <c r="CO208" s="3">
        <v>60.3415340316014</v>
      </c>
      <c r="CP208" s="3">
        <v>62.1446593727143</v>
      </c>
      <c r="CQ208" s="3">
        <v>63.5225304028536</v>
      </c>
      <c r="CR208" s="3">
        <v>66.607400019896</v>
      </c>
      <c r="CS208" s="3">
        <v>65.1809918135452</v>
      </c>
      <c r="CT208" s="3">
        <v>59.2469955242017</v>
      </c>
      <c r="CU208" s="3">
        <v>55.762704787452</v>
      </c>
      <c r="CV208" s="3">
        <v>55.3888505846811</v>
      </c>
      <c r="CW208" s="3">
        <v>56.078334071373</v>
      </c>
      <c r="CX208" s="3">
        <v>47.853547144972</v>
      </c>
      <c r="CY208" s="3">
        <v>49.0163157802904</v>
      </c>
      <c r="CZ208" s="3">
        <v>52.3194785270177</v>
      </c>
      <c r="DA208" s="3">
        <v>59.3873432829524</v>
      </c>
      <c r="DB208" s="3">
        <v>57.8672234302149</v>
      </c>
      <c r="DC208" s="3">
        <v>56.5947281575886</v>
      </c>
      <c r="DD208" s="3">
        <v>62.7337343648351</v>
      </c>
      <c r="DE208" s="3">
        <v>61.5491409080113</v>
      </c>
      <c r="DF208" s="3">
        <v>59.6965470846284</v>
      </c>
      <c r="DG208" s="3">
        <v>56.8793185186099</v>
      </c>
      <c r="DH208" s="3">
        <v>52.3460496375679</v>
      </c>
      <c r="DI208" s="3">
        <v>53.8605480296945</v>
      </c>
      <c r="DJ208" s="3">
        <v>53.2603007363338</v>
      </c>
      <c r="DK208" s="3">
        <v>51.2918312808652</v>
      </c>
      <c r="DL208" s="3">
        <v>49.1797748040346</v>
      </c>
      <c r="DM208" s="3">
        <v>50.1473613588705</v>
      </c>
      <c r="DN208" s="3">
        <v>49.4140776823788</v>
      </c>
      <c r="DO208" s="3">
        <v>48.6572983007229</v>
      </c>
      <c r="DP208" s="3">
        <v>51.9611806429482</v>
      </c>
      <c r="DQ208" s="3">
        <v>55.0584985271684</v>
      </c>
      <c r="DR208" s="3">
        <v>56.429608069047</v>
      </c>
      <c r="DS208" s="3">
        <v>55.5441821987911</v>
      </c>
      <c r="DT208" s="3">
        <v>59.2100082342928</v>
      </c>
      <c r="DU208" s="3">
        <v>60.6440147702491</v>
      </c>
      <c r="DV208" s="3">
        <v>60.355646242729</v>
      </c>
      <c r="DW208" s="3">
        <v>58.8809368398808</v>
      </c>
      <c r="DX208" s="3">
        <v>62.7792206172755</v>
      </c>
      <c r="DY208" s="3">
        <v>68.614787853759</v>
      </c>
      <c r="DZ208" s="3">
        <v>72.6032503899304</v>
      </c>
      <c r="EA208" s="3">
        <v>73.36466151427</v>
      </c>
      <c r="EB208" s="3">
        <v>79.0832666549945</v>
      </c>
      <c r="EC208" s="3">
        <v>79.6037182538076</v>
      </c>
      <c r="ED208" s="3">
        <v>78.6144453684489</v>
      </c>
    </row>
    <row r="209">
      <c r="A209" s="3" t="s">
        <v>208</v>
      </c>
      <c r="B209" s="3">
        <v>16.3712205960499</v>
      </c>
      <c r="C209" s="3">
        <v>17.2254179023253</v>
      </c>
      <c r="D209" s="3">
        <v>17.6308775621895</v>
      </c>
      <c r="E209" s="3">
        <v>18.2417000221915</v>
      </c>
      <c r="F209" s="3">
        <v>18.4058715784512</v>
      </c>
      <c r="G209" s="3">
        <v>18.7697429701173</v>
      </c>
      <c r="H209" s="3">
        <v>18.8165626573864</v>
      </c>
      <c r="I209" s="3">
        <v>18.310482567966</v>
      </c>
      <c r="J209" s="3">
        <v>18.3339317729548</v>
      </c>
      <c r="K209" s="3">
        <v>18.3431176175707</v>
      </c>
      <c r="L209" s="3">
        <v>19.8627518641025</v>
      </c>
      <c r="M209" s="3">
        <v>20.2588369802541</v>
      </c>
      <c r="N209" s="3">
        <v>20.962847991646</v>
      </c>
      <c r="O209" s="3">
        <v>20.5845315447503</v>
      </c>
      <c r="P209" s="3">
        <v>19.985499749262</v>
      </c>
      <c r="Q209" s="3">
        <v>20.2866871596344</v>
      </c>
      <c r="R209" s="3">
        <v>19.7927108462207</v>
      </c>
      <c r="S209" s="3">
        <v>19.6035605847371</v>
      </c>
      <c r="T209" s="3">
        <v>20.1281351274922</v>
      </c>
      <c r="U209" s="3">
        <v>20.8736688846236</v>
      </c>
      <c r="V209" s="3">
        <v>19.1388974466963</v>
      </c>
      <c r="W209" s="3">
        <v>20.1995324726488</v>
      </c>
      <c r="X209" s="3">
        <v>19.9333089977237</v>
      </c>
      <c r="Y209" s="3">
        <v>20.1379147757936</v>
      </c>
      <c r="Z209" s="3">
        <v>21.1018316799504</v>
      </c>
      <c r="AA209" s="3">
        <v>22.7277251606693</v>
      </c>
      <c r="AB209" s="3">
        <v>23.3596749378735</v>
      </c>
      <c r="AC209" s="3">
        <v>23.4278525240684</v>
      </c>
      <c r="AD209" s="3">
        <v>24.0120759012663</v>
      </c>
      <c r="AE209" s="3">
        <v>25.1097316904966</v>
      </c>
      <c r="AF209" s="3">
        <v>26.0503253544046</v>
      </c>
      <c r="AG209" s="3">
        <v>25.4303310917422</v>
      </c>
      <c r="AH209" s="3">
        <v>25.3663190533164</v>
      </c>
      <c r="AI209" s="3">
        <v>25.1511526255367</v>
      </c>
      <c r="AJ209" s="3">
        <v>24.0670778919336</v>
      </c>
      <c r="AK209" s="3">
        <v>24.1494755420153</v>
      </c>
      <c r="AL209" s="3">
        <v>24.5701180594726</v>
      </c>
      <c r="AM209" s="3">
        <v>25.9806933388441</v>
      </c>
      <c r="AN209" s="3">
        <v>27.0383560298478</v>
      </c>
      <c r="AO209" s="3">
        <v>27.1219338405362</v>
      </c>
      <c r="AP209" s="3">
        <v>28.3035188541281</v>
      </c>
      <c r="AQ209" s="3">
        <v>29.5589122244589</v>
      </c>
      <c r="AR209" s="3">
        <v>29.6409823919582</v>
      </c>
      <c r="AS209" s="3">
        <v>31.0770912464883</v>
      </c>
      <c r="AT209" s="3">
        <v>31.1496520764456</v>
      </c>
      <c r="AU209" s="3">
        <v>31.766394160632</v>
      </c>
      <c r="AV209" s="3">
        <v>32.7255035965183</v>
      </c>
      <c r="AW209" s="3">
        <v>33.0871618523706</v>
      </c>
      <c r="AX209" s="3">
        <v>32.2152517356547</v>
      </c>
      <c r="AY209" s="3">
        <v>32.2162372275164</v>
      </c>
      <c r="AZ209" s="3">
        <v>33.5569500185125</v>
      </c>
      <c r="BA209" s="3">
        <v>34.4960953853212</v>
      </c>
      <c r="BB209" s="3">
        <v>34.273434670272</v>
      </c>
      <c r="BC209" s="3">
        <v>34.5832411011553</v>
      </c>
      <c r="BD209" s="3">
        <v>36.1223330892676</v>
      </c>
      <c r="BE209" s="3">
        <v>36.7729098421967</v>
      </c>
      <c r="BF209" s="3">
        <v>36.8189108261826</v>
      </c>
      <c r="BG209" s="3">
        <v>36.9426246401718</v>
      </c>
      <c r="BH209" s="3">
        <v>38.040097172485</v>
      </c>
      <c r="BI209" s="3">
        <v>38.5722539441879</v>
      </c>
      <c r="BJ209" s="3">
        <v>37.8134950612664</v>
      </c>
      <c r="BK209" s="3">
        <v>39.8196927817423</v>
      </c>
      <c r="BL209" s="3">
        <v>41.6514033940027</v>
      </c>
      <c r="BM209" s="3">
        <v>41.5524145306926</v>
      </c>
      <c r="BN209" s="3">
        <v>42.7974764755405</v>
      </c>
      <c r="BO209" s="3">
        <v>45.0195367724116</v>
      </c>
      <c r="BP209" s="3">
        <v>45.9056965691348</v>
      </c>
      <c r="BQ209" s="3">
        <v>47.7690626440359</v>
      </c>
      <c r="BR209" s="3">
        <v>49.4551837781378</v>
      </c>
      <c r="BS209" s="3">
        <v>51.4190975925072</v>
      </c>
      <c r="BT209" s="3">
        <v>50.9480417795936</v>
      </c>
      <c r="BU209" s="3">
        <v>52.8115764872303</v>
      </c>
      <c r="BV209" s="3">
        <v>56.1401065818598</v>
      </c>
      <c r="BW209" s="3">
        <v>60.1388785820581</v>
      </c>
      <c r="BX209" s="3">
        <v>51.7983951566344</v>
      </c>
      <c r="BY209" s="3">
        <v>52.8904418783181</v>
      </c>
      <c r="BZ209" s="3">
        <v>51.921319782278</v>
      </c>
      <c r="CA209" s="3">
        <v>55.9876151113407</v>
      </c>
      <c r="CB209" s="3">
        <v>59.7193424859476</v>
      </c>
      <c r="CC209" s="3">
        <v>63.4165511605371</v>
      </c>
      <c r="CD209" s="3">
        <v>63.3012038017598</v>
      </c>
      <c r="CE209" s="3">
        <v>67.1618721586845</v>
      </c>
      <c r="CF209" s="3">
        <v>68.6776950385688</v>
      </c>
      <c r="CG209" s="3">
        <v>67.4794258392541</v>
      </c>
      <c r="CH209" s="3">
        <v>73.764825532689</v>
      </c>
      <c r="CI209" s="3">
        <v>73.0985355000579</v>
      </c>
      <c r="CJ209" s="3">
        <v>67.1295805134074</v>
      </c>
      <c r="CK209" s="3">
        <v>71.3075650867074</v>
      </c>
      <c r="CL209" s="3">
        <v>67.317528951096</v>
      </c>
      <c r="CM209" s="3">
        <v>67.271089968625</v>
      </c>
      <c r="CN209" s="3">
        <v>69.8238371775042</v>
      </c>
      <c r="CO209" s="3">
        <v>75.8110809200109</v>
      </c>
      <c r="CP209" s="3">
        <v>76.4285515477594</v>
      </c>
      <c r="CQ209" s="3">
        <v>75.447910599674</v>
      </c>
      <c r="CR209" s="3">
        <v>79.6382792118532</v>
      </c>
      <c r="CS209" s="3">
        <v>83.7731010518188</v>
      </c>
      <c r="CT209" s="3">
        <v>76.5390209102148</v>
      </c>
      <c r="CU209" s="3">
        <v>69.9244473228866</v>
      </c>
      <c r="CV209" s="3">
        <v>76.0973119662622</v>
      </c>
      <c r="CW209" s="3">
        <v>75.3491411178794</v>
      </c>
      <c r="CX209" s="3">
        <v>66.9593727594072</v>
      </c>
      <c r="CY209" s="3">
        <v>70.9817050059738</v>
      </c>
      <c r="CZ209" s="3">
        <v>74.9286978422598</v>
      </c>
      <c r="DA209" s="3">
        <v>82.7363378355671</v>
      </c>
      <c r="DB209" s="3">
        <v>80.4360273029752</v>
      </c>
      <c r="DC209" s="3">
        <v>71.4537685950024</v>
      </c>
      <c r="DD209" s="3">
        <v>76.8015899073676</v>
      </c>
      <c r="DE209" s="3">
        <v>80.1584885991426</v>
      </c>
      <c r="DF209" s="3">
        <v>77.4399889074148</v>
      </c>
      <c r="DG209" s="3">
        <v>70.4721478472905</v>
      </c>
      <c r="DH209" s="3">
        <v>70.8724873781438</v>
      </c>
      <c r="DI209" s="3">
        <v>74.06889201036</v>
      </c>
      <c r="DJ209" s="3">
        <v>71.787162360646</v>
      </c>
      <c r="DK209" s="3">
        <v>71.0047795049753</v>
      </c>
      <c r="DL209" s="3">
        <v>70.3587635060267</v>
      </c>
      <c r="DM209" s="3">
        <v>65.6482414200456</v>
      </c>
      <c r="DN209" s="3">
        <v>63.7902621421467</v>
      </c>
      <c r="DO209" s="3">
        <v>51.5067730388396</v>
      </c>
      <c r="DP209" s="3">
        <v>55.6594057400928</v>
      </c>
      <c r="DQ209" s="3">
        <v>58.5255213173095</v>
      </c>
      <c r="DR209" s="3">
        <v>58.1639203523369</v>
      </c>
      <c r="DS209" s="3">
        <v>55.0357889030333</v>
      </c>
      <c r="DT209" s="3">
        <v>58.1279287377798</v>
      </c>
      <c r="DU209" s="3">
        <v>63.2245450312921</v>
      </c>
      <c r="DV209" s="3">
        <v>73.0764416293395</v>
      </c>
      <c r="DW209" s="3">
        <v>73.070443586615</v>
      </c>
      <c r="DX209" s="3">
        <v>71.8636844626444</v>
      </c>
      <c r="DY209" s="3">
        <v>77.5850120406494</v>
      </c>
      <c r="DZ209" s="3">
        <v>82.50705429266</v>
      </c>
      <c r="EA209" s="3">
        <v>82.0477406627379</v>
      </c>
      <c r="EB209" s="3">
        <v>76.113746414245</v>
      </c>
      <c r="EC209" s="3">
        <v>73.4573805672782</v>
      </c>
      <c r="ED209" s="3">
        <v>70.3544445037842</v>
      </c>
    </row>
    <row r="210">
      <c r="A210" s="3" t="s">
        <v>209</v>
      </c>
      <c r="B210" s="3">
        <v>18.9264713980243</v>
      </c>
      <c r="C210" s="3">
        <v>17.9650260829721</v>
      </c>
      <c r="D210" s="3">
        <v>19.2993137265071</v>
      </c>
      <c r="E210" s="3">
        <v>19.4905424724731</v>
      </c>
      <c r="F210" s="3">
        <v>18.9083139197528</v>
      </c>
      <c r="G210" s="3">
        <v>18.7965386003602</v>
      </c>
      <c r="H210" s="3">
        <v>20.0072717715612</v>
      </c>
      <c r="I210" s="3">
        <v>20.9524524613658</v>
      </c>
      <c r="J210" s="3">
        <v>19.6994654263581</v>
      </c>
      <c r="K210" s="3">
        <v>17.7078268418355</v>
      </c>
      <c r="L210" s="3">
        <v>15.0374429153378</v>
      </c>
      <c r="M210" s="3">
        <v>15.0519881881521</v>
      </c>
      <c r="N210" s="3">
        <v>17.5545519541658</v>
      </c>
      <c r="O210" s="3">
        <v>19.8164846568543</v>
      </c>
      <c r="P210" s="3">
        <v>18.3531920547706</v>
      </c>
      <c r="Q210" s="3">
        <v>18.7193791082063</v>
      </c>
      <c r="R210" s="3">
        <v>21.2945521249825</v>
      </c>
      <c r="S210" s="3">
        <v>19.6935757585385</v>
      </c>
      <c r="T210" s="3">
        <v>16.263783838015</v>
      </c>
      <c r="U210" s="3">
        <v>13.6130173634587</v>
      </c>
      <c r="V210" s="3">
        <v>12.9013386045325</v>
      </c>
      <c r="W210" s="3">
        <v>14.8681687755274</v>
      </c>
      <c r="X210" s="3">
        <v>14.2546982641838</v>
      </c>
      <c r="Y210" s="3">
        <v>14.7804815701289</v>
      </c>
      <c r="Z210" s="3">
        <v>14.2712402540838</v>
      </c>
      <c r="AA210" s="3">
        <v>19.3403793875073</v>
      </c>
      <c r="AB210" s="3">
        <v>21.1982038021763</v>
      </c>
      <c r="AC210" s="3">
        <v>23.920595366329</v>
      </c>
      <c r="AD210" s="3">
        <v>26.6647843091158</v>
      </c>
      <c r="AE210" s="3">
        <v>28.5745290800618</v>
      </c>
      <c r="AF210" s="3">
        <v>32.8258414346389</v>
      </c>
      <c r="AG210" s="3">
        <v>34.6995063596609</v>
      </c>
      <c r="AH210" s="3">
        <v>31.7244319372061</v>
      </c>
      <c r="AI210" s="3">
        <v>28.380956438188</v>
      </c>
      <c r="AJ210" s="3">
        <v>27.5599776489386</v>
      </c>
      <c r="AK210" s="3">
        <v>26.1623155032623</v>
      </c>
      <c r="AL210" s="3">
        <v>28.1355659206881</v>
      </c>
      <c r="AM210" s="3">
        <v>29.4355196142917</v>
      </c>
      <c r="AN210" s="3">
        <v>26.724377600112</v>
      </c>
      <c r="AO210" s="3">
        <v>27.2872844699501</v>
      </c>
      <c r="AP210" s="3">
        <v>26.7639880681308</v>
      </c>
      <c r="AQ210" s="3">
        <v>27.0959118091496</v>
      </c>
      <c r="AR210" s="3">
        <v>27.2975965941209</v>
      </c>
      <c r="AS210" s="3">
        <v>29.4831903593306</v>
      </c>
      <c r="AT210" s="3">
        <v>30.6660980375037</v>
      </c>
      <c r="AU210" s="3">
        <v>30.2788788791609</v>
      </c>
      <c r="AV210" s="3">
        <v>29.2269171726977</v>
      </c>
      <c r="AW210" s="3">
        <v>29.3353850063365</v>
      </c>
      <c r="AX210" s="3">
        <v>31.7972543582667</v>
      </c>
      <c r="AY210" s="3">
        <v>30.8373997189273</v>
      </c>
      <c r="AZ210" s="3">
        <v>30.8458237112392</v>
      </c>
      <c r="BA210" s="3">
        <v>32.6623060843659</v>
      </c>
      <c r="BB210" s="3">
        <v>32.0310656737764</v>
      </c>
      <c r="BC210" s="3">
        <v>30.9540328406597</v>
      </c>
      <c r="BD210" s="3">
        <v>30.2654875841948</v>
      </c>
      <c r="BE210" s="3">
        <v>27.3259894687826</v>
      </c>
      <c r="BF210" s="3">
        <v>24.8768404158522</v>
      </c>
      <c r="BG210" s="3">
        <v>25.5282388157104</v>
      </c>
      <c r="BH210" s="3">
        <v>26.4794355120877</v>
      </c>
      <c r="BI210" s="3">
        <v>27.6989789849447</v>
      </c>
      <c r="BJ210" s="3">
        <v>27.1872919531221</v>
      </c>
      <c r="BK210" s="3">
        <v>28.1097981286929</v>
      </c>
      <c r="BL210" s="3">
        <v>28.0892716224498</v>
      </c>
      <c r="BM210" s="3">
        <v>28.7063500602421</v>
      </c>
      <c r="BN210" s="3">
        <v>26.0930384771746</v>
      </c>
      <c r="BO210" s="3">
        <v>30.6301283472842</v>
      </c>
      <c r="BP210" s="3">
        <v>32.729135962763</v>
      </c>
      <c r="BQ210" s="3">
        <v>32.7959456871506</v>
      </c>
      <c r="BR210" s="3">
        <v>33.3224514345941</v>
      </c>
      <c r="BS210" s="3">
        <v>32.6359889784188</v>
      </c>
      <c r="BT210" s="3">
        <v>32.167300130157</v>
      </c>
      <c r="BU210" s="3">
        <v>34.8836576916668</v>
      </c>
      <c r="BV210" s="3">
        <v>37.1128430976244</v>
      </c>
      <c r="BW210" s="3">
        <v>39.1776899855847</v>
      </c>
      <c r="BX210" s="3">
        <v>39.1870993801186</v>
      </c>
      <c r="BY210" s="3">
        <v>48.5591600749491</v>
      </c>
      <c r="BZ210" s="3">
        <v>54.2096968684369</v>
      </c>
      <c r="CA210" s="3">
        <v>49.3859123321851</v>
      </c>
      <c r="CB210" s="3">
        <v>54.9935719388756</v>
      </c>
      <c r="CC210" s="3">
        <v>57.4130181574566</v>
      </c>
      <c r="CD210" s="3">
        <v>56.026706154646</v>
      </c>
      <c r="CE210" s="3">
        <v>53.3451631749766</v>
      </c>
      <c r="CF210" s="3">
        <v>54.5770957271067</v>
      </c>
      <c r="CG210" s="3">
        <v>52.0481192722102</v>
      </c>
      <c r="CH210" s="3">
        <v>54.100028816572</v>
      </c>
      <c r="CI210" s="3">
        <v>50.5457849322111</v>
      </c>
      <c r="CJ210" s="3">
        <v>51.8004335903164</v>
      </c>
      <c r="CK210" s="3">
        <v>55.7063868965887</v>
      </c>
      <c r="CL210" s="3">
        <v>61.6287402166179</v>
      </c>
      <c r="CM210" s="3">
        <v>59.4860789242328</v>
      </c>
      <c r="CN210" s="3">
        <v>55.03729880246</v>
      </c>
      <c r="CO210" s="3">
        <v>51.9406386429143</v>
      </c>
      <c r="CP210" s="3">
        <v>49.9316600774065</v>
      </c>
      <c r="CQ210" s="3">
        <v>49.8433187188774</v>
      </c>
      <c r="CR210" s="3">
        <v>50.331330810497</v>
      </c>
      <c r="CS210" s="3">
        <v>51.6354714265697</v>
      </c>
      <c r="CT210" s="3">
        <v>55.2522721467543</v>
      </c>
      <c r="CU210" s="3">
        <v>57.9419812245462</v>
      </c>
      <c r="CV210" s="3">
        <v>68.0662173033162</v>
      </c>
      <c r="CW210" s="3">
        <v>71.9159976791648</v>
      </c>
      <c r="CX210" s="3">
        <v>62.3129190585328</v>
      </c>
      <c r="CY210" s="3">
        <v>59.4968837720343</v>
      </c>
      <c r="CZ210" s="3">
        <v>49.5661959076388</v>
      </c>
      <c r="DA210" s="3">
        <v>40.8345315913917</v>
      </c>
      <c r="DB210" s="3">
        <v>39.1041293719064</v>
      </c>
      <c r="DC210" s="3">
        <v>39.3251275364112</v>
      </c>
      <c r="DD210" s="3">
        <v>41.0052418057884</v>
      </c>
      <c r="DE210" s="3">
        <v>44.222859169251</v>
      </c>
      <c r="DF210" s="3">
        <v>49.3384889765484</v>
      </c>
      <c r="DG210" s="3">
        <v>44.1763408567788</v>
      </c>
      <c r="DH210" s="3">
        <v>43.3661213160965</v>
      </c>
      <c r="DI210" s="3">
        <v>46.5954539974802</v>
      </c>
      <c r="DJ210" s="3">
        <v>42.7233211025126</v>
      </c>
      <c r="DK210" s="3">
        <v>40.3446039253925</v>
      </c>
      <c r="DL210" s="3">
        <v>41.474097164098</v>
      </c>
      <c r="DM210" s="3">
        <v>37.8053617845267</v>
      </c>
      <c r="DN210" s="3">
        <v>37.9200593541033</v>
      </c>
      <c r="DO210" s="3">
        <v>36.8344937904793</v>
      </c>
      <c r="DP210" s="3">
        <v>35.8805933074888</v>
      </c>
      <c r="DQ210" s="3">
        <v>39.689141414961</v>
      </c>
      <c r="DR210" s="3">
        <v>35.9293870432199</v>
      </c>
      <c r="DS210" s="3">
        <v>31.7818520960764</v>
      </c>
      <c r="DT210" s="3">
        <v>33.4174570673703</v>
      </c>
      <c r="DU210" s="3">
        <v>38.3283815395142</v>
      </c>
      <c r="DV210" s="3">
        <v>41.5155970166585</v>
      </c>
      <c r="DW210" s="3">
        <v>40.9793472762199</v>
      </c>
      <c r="DX210" s="3">
        <v>45.5957892069108</v>
      </c>
      <c r="DY210" s="3">
        <v>49.4566302690157</v>
      </c>
      <c r="DZ210" s="3">
        <v>52.7738940548005</v>
      </c>
      <c r="EA210" s="3">
        <v>52.9072505265564</v>
      </c>
      <c r="EB210" s="3">
        <v>42.8949804940056</v>
      </c>
      <c r="EC210" s="3">
        <v>39.7166668119885</v>
      </c>
      <c r="ED210" s="3">
        <v>40.3819442325168</v>
      </c>
    </row>
    <row r="211">
      <c r="A211" s="3" t="s">
        <v>210</v>
      </c>
      <c r="B211" s="3">
        <v>51.3000002361479</v>
      </c>
      <c r="C211" s="3">
        <v>61.55736822831</v>
      </c>
      <c r="D211" s="3">
        <v>59.6112587338402</v>
      </c>
      <c r="E211" s="3">
        <v>48.846122560047</v>
      </c>
      <c r="F211" s="3">
        <v>51.4485033126104</v>
      </c>
      <c r="G211" s="3">
        <v>61.8195916130429</v>
      </c>
      <c r="H211" s="3">
        <v>63.3084089105779</v>
      </c>
      <c r="I211" s="3">
        <v>65.1652383350191</v>
      </c>
      <c r="J211" s="3">
        <v>66.2318026224772</v>
      </c>
      <c r="K211" s="3">
        <v>58.7887271383534</v>
      </c>
      <c r="L211" s="3">
        <v>53.5297367698268</v>
      </c>
      <c r="M211" s="3">
        <v>48.4982467131181</v>
      </c>
      <c r="N211" s="3">
        <v>53.3433217048645</v>
      </c>
      <c r="O211" s="3">
        <v>66.026503914281</v>
      </c>
      <c r="P211" s="3">
        <v>62.6580841758034</v>
      </c>
      <c r="Q211" s="3">
        <v>72.1161902291434</v>
      </c>
      <c r="R211" s="3">
        <v>85.1286787033081</v>
      </c>
      <c r="S211" s="3">
        <v>93.1888308091597</v>
      </c>
      <c r="T211" s="3">
        <v>104.179740038785</v>
      </c>
      <c r="U211" s="3">
        <v>117.505713871547</v>
      </c>
      <c r="V211" s="3">
        <v>100.690476735433</v>
      </c>
      <c r="W211" s="3">
        <v>105.23772759871</v>
      </c>
      <c r="X211" s="3">
        <v>115.69524974823</v>
      </c>
      <c r="Y211" s="3">
        <v>121.599090749567</v>
      </c>
      <c r="Z211" s="3">
        <v>105.846842113294</v>
      </c>
      <c r="AA211" s="3">
        <v>89.949750328064</v>
      </c>
      <c r="AB211" s="3">
        <v>99.1661368283358</v>
      </c>
      <c r="AC211" s="3">
        <v>100.933095114572</v>
      </c>
      <c r="AD211" s="3">
        <v>92.94023840768</v>
      </c>
      <c r="AE211" s="3">
        <v>94.537954677235</v>
      </c>
      <c r="AF211" s="3">
        <v>92.9729999542236</v>
      </c>
      <c r="AG211" s="3">
        <v>95.4963047193444</v>
      </c>
      <c r="AH211" s="3">
        <v>97.4202381315686</v>
      </c>
      <c r="AI211" s="3">
        <v>112.770000094459</v>
      </c>
      <c r="AJ211" s="3">
        <v>118.629762195405</v>
      </c>
      <c r="AK211" s="3">
        <v>123.994285946801</v>
      </c>
      <c r="AL211" s="3">
        <v>134.903000450134</v>
      </c>
      <c r="AM211" s="3">
        <v>142.511316399825</v>
      </c>
      <c r="AN211" s="3">
        <v>143.192825317383</v>
      </c>
      <c r="AO211" s="3">
        <v>145.536315516422</v>
      </c>
      <c r="AP211" s="3">
        <v>158.325227910822</v>
      </c>
      <c r="AQ211" s="3">
        <v>156.903636238792</v>
      </c>
      <c r="AR211" s="3">
        <v>169.081749343872</v>
      </c>
      <c r="AS211" s="3">
        <v>172.376955778702</v>
      </c>
      <c r="AT211" s="3">
        <v>181.613500595093</v>
      </c>
      <c r="AU211" s="3">
        <v>194.253408952193</v>
      </c>
      <c r="AV211" s="3">
        <v>195.412142799014</v>
      </c>
      <c r="AW211" s="3">
        <v>187.861000442505</v>
      </c>
      <c r="AX211" s="3">
        <v>232.088810148693</v>
      </c>
      <c r="AY211" s="3">
        <v>271.158420361971</v>
      </c>
      <c r="AZ211" s="3">
        <v>312.470477876209</v>
      </c>
      <c r="BA211" s="3">
        <v>308.297858101981</v>
      </c>
      <c r="BB211" s="3">
        <v>330.658180236816</v>
      </c>
      <c r="BC211" s="3">
        <v>384.345239548456</v>
      </c>
      <c r="BD211" s="3">
        <v>381.242382231213</v>
      </c>
      <c r="BE211" s="3">
        <v>345.833912725034</v>
      </c>
      <c r="BF211" s="3">
        <v>362.984209562603</v>
      </c>
      <c r="BG211" s="3">
        <v>337.735435154127</v>
      </c>
      <c r="BH211" s="3">
        <v>290.494049798875</v>
      </c>
      <c r="BI211" s="3">
        <v>265.80605195698</v>
      </c>
      <c r="BJ211" s="3">
        <v>324.608335222517</v>
      </c>
      <c r="BK211" s="3">
        <v>355.132105777138</v>
      </c>
      <c r="BL211" s="3">
        <v>359.691665649414</v>
      </c>
      <c r="BM211" s="3">
        <v>365.900714692615</v>
      </c>
      <c r="BN211" s="3">
        <v>359.557273864746</v>
      </c>
      <c r="BO211" s="3">
        <v>356.844750976562</v>
      </c>
      <c r="BP211" s="3">
        <v>351.107954545454</v>
      </c>
      <c r="BQ211" s="3">
        <v>303.639542319558</v>
      </c>
      <c r="BR211" s="3">
        <v>282.218250656128</v>
      </c>
      <c r="BS211" s="3">
        <v>277.238475633704</v>
      </c>
      <c r="BT211" s="3">
        <v>298.395750427246</v>
      </c>
      <c r="BU211" s="3">
        <v>314.480952671596</v>
      </c>
      <c r="BV211" s="3">
        <v>338.436428251721</v>
      </c>
      <c r="BW211" s="3">
        <v>373.057894254986</v>
      </c>
      <c r="BX211" s="3">
        <v>350.102952436967</v>
      </c>
      <c r="BY211" s="3">
        <v>403.499760945638</v>
      </c>
      <c r="BZ211" s="3">
        <v>433.587249755859</v>
      </c>
      <c r="CA211" s="3">
        <v>438.342501553622</v>
      </c>
      <c r="CB211" s="3">
        <v>498.695908979936</v>
      </c>
      <c r="CC211" s="3">
        <v>497.230237688337</v>
      </c>
      <c r="CD211" s="3">
        <v>496.232143583752</v>
      </c>
      <c r="CE211" s="3">
        <v>516.371815074574</v>
      </c>
      <c r="CF211" s="3">
        <v>487.18099899292</v>
      </c>
      <c r="CG211" s="3">
        <v>515.291591991078</v>
      </c>
      <c r="CH211" s="3">
        <v>528.67394778603</v>
      </c>
      <c r="CI211" s="3">
        <v>548.368682861328</v>
      </c>
      <c r="CJ211" s="3">
        <v>518.77630814262</v>
      </c>
      <c r="CK211" s="3">
        <v>532.973807198661</v>
      </c>
      <c r="CL211" s="3">
        <v>496.819246673584</v>
      </c>
      <c r="CM211" s="3">
        <v>503.397502552379</v>
      </c>
      <c r="CN211" s="3">
        <v>528.631187802269</v>
      </c>
      <c r="CO211" s="3">
        <v>531.115678960627</v>
      </c>
      <c r="CP211" s="3">
        <v>590.10023571196</v>
      </c>
      <c r="CQ211" s="3">
        <v>640.711661202567</v>
      </c>
      <c r="CR211" s="3">
        <v>669.443809872582</v>
      </c>
      <c r="CS211" s="3">
        <v>610.026364413174</v>
      </c>
      <c r="CT211" s="3">
        <v>489.954250335693</v>
      </c>
      <c r="CU211" s="3">
        <v>400.881841559159</v>
      </c>
      <c r="CV211" s="3">
        <v>368.005871980087</v>
      </c>
      <c r="CW211" s="3">
        <v>298.882248306274</v>
      </c>
      <c r="CX211" s="3">
        <v>186.15642838251</v>
      </c>
      <c r="CY211" s="3">
        <v>184.869286310105</v>
      </c>
      <c r="CZ211" s="3">
        <v>197.661250305176</v>
      </c>
      <c r="DA211" s="3">
        <v>232.876521898353</v>
      </c>
      <c r="DB211" s="3">
        <v>231.629763648624</v>
      </c>
      <c r="DC211" s="3">
        <v>255.745953877767</v>
      </c>
      <c r="DD211" s="3">
        <v>283.178809756324</v>
      </c>
      <c r="DE211" s="3">
        <v>301.875713530041</v>
      </c>
      <c r="DF211" s="3">
        <v>333.608000183105</v>
      </c>
      <c r="DG211" s="3">
        <v>349.203683953536</v>
      </c>
      <c r="DH211" s="3">
        <v>312.507826431938</v>
      </c>
      <c r="DI211" s="3">
        <v>333.914471274928</v>
      </c>
      <c r="DJ211" s="3">
        <v>346.441818930886</v>
      </c>
      <c r="DK211" s="3">
        <v>421.378093901135</v>
      </c>
      <c r="DL211" s="3">
        <v>439.862249755859</v>
      </c>
      <c r="DM211" s="3">
        <v>424.154131018597</v>
      </c>
      <c r="DN211" s="3">
        <v>408.734248352051</v>
      </c>
      <c r="DO211" s="3">
        <v>384.632045399059</v>
      </c>
      <c r="DP211" s="3">
        <v>454.713808332171</v>
      </c>
      <c r="DQ211" s="3">
        <v>474.20625</v>
      </c>
      <c r="DR211" s="3">
        <v>504.791665213449</v>
      </c>
      <c r="DS211" s="3">
        <v>575.203498840332</v>
      </c>
      <c r="DT211" s="3">
        <v>614.570756530762</v>
      </c>
      <c r="DU211" s="3">
        <v>598.298180320046</v>
      </c>
      <c r="DV211" s="3">
        <v>617.107731212269</v>
      </c>
      <c r="DW211" s="3">
        <v>660.939210590563</v>
      </c>
      <c r="DX211" s="3">
        <v>655.780682650479</v>
      </c>
      <c r="DY211" s="3">
        <v>658.781360973012</v>
      </c>
      <c r="DZ211" s="3">
        <v>695.148246765137</v>
      </c>
      <c r="EA211" s="3">
        <v>732.038478685462</v>
      </c>
      <c r="EB211" s="3">
        <v>830.215744018555</v>
      </c>
      <c r="EC211" s="3">
        <v>912.957853771392</v>
      </c>
      <c r="ED211" s="3">
        <v>900.653891669379</v>
      </c>
    </row>
    <row r="212">
      <c r="A212" s="3" t="s">
        <v>211</v>
      </c>
      <c r="B212" s="3">
        <v>9.30974283156083</v>
      </c>
      <c r="C212" s="3">
        <v>9.70308657488901</v>
      </c>
      <c r="D212" s="3">
        <v>9.7862496902072</v>
      </c>
      <c r="E212" s="3">
        <v>9.95884791688723</v>
      </c>
      <c r="F212" s="3">
        <v>10.3333050562233</v>
      </c>
      <c r="G212" s="3">
        <v>10.7060199671914</v>
      </c>
      <c r="H212" s="3">
        <v>10.9502216094898</v>
      </c>
      <c r="I212" s="3">
        <v>10.8096988748026</v>
      </c>
      <c r="J212" s="3">
        <v>11.248895461328</v>
      </c>
      <c r="K212" s="3">
        <v>11.6119010518829</v>
      </c>
      <c r="L212" s="3">
        <v>11.9069699017164</v>
      </c>
      <c r="M212" s="3">
        <v>11.8992632120723</v>
      </c>
      <c r="N212" s="3">
        <v>12.3242063165819</v>
      </c>
      <c r="O212" s="3">
        <v>12.4981780656129</v>
      </c>
      <c r="P212" s="3">
        <v>12.2392977781912</v>
      </c>
      <c r="Q212" s="3">
        <v>12.6231494180766</v>
      </c>
      <c r="R212" s="3">
        <v>13.0687000120513</v>
      </c>
      <c r="S212" s="3">
        <v>13.4283363897116</v>
      </c>
      <c r="T212" s="3">
        <v>12.5428035168143</v>
      </c>
      <c r="U212" s="3">
        <v>12.7176504675053</v>
      </c>
      <c r="V212" s="3">
        <v>12.6588668133838</v>
      </c>
      <c r="W212" s="3">
        <v>14.2298003328173</v>
      </c>
      <c r="X212" s="3">
        <v>14.43533077359</v>
      </c>
      <c r="Y212" s="3">
        <v>14.3437033107224</v>
      </c>
      <c r="Z212" s="3">
        <v>14.8656300712934</v>
      </c>
      <c r="AA212" s="3">
        <v>16.1146383476215</v>
      </c>
      <c r="AB212" s="3">
        <v>17.0933885485367</v>
      </c>
      <c r="AC212" s="3">
        <v>17.4580361497679</v>
      </c>
      <c r="AD212" s="3">
        <v>17.9645242318199</v>
      </c>
      <c r="AE212" s="3">
        <v>18.9533295710737</v>
      </c>
      <c r="AF212" s="3">
        <v>19.7751645155644</v>
      </c>
      <c r="AG212" s="3">
        <v>18.9525465008148</v>
      </c>
      <c r="AH212" s="3">
        <v>18.5351882251646</v>
      </c>
      <c r="AI212" s="3">
        <v>17.4410679842961</v>
      </c>
      <c r="AJ212" s="3">
        <v>16.8875151047591</v>
      </c>
      <c r="AK212" s="3">
        <v>16.8917246436365</v>
      </c>
      <c r="AL212" s="3">
        <v>17.084157336244</v>
      </c>
      <c r="AM212" s="3">
        <v>17.524615301705</v>
      </c>
      <c r="AN212" s="3">
        <v>18.2677553554005</v>
      </c>
      <c r="AO212" s="3">
        <v>18.599630001238</v>
      </c>
      <c r="AP212" s="3">
        <v>19.2270335057493</v>
      </c>
      <c r="AQ212" s="3">
        <v>20.2689158182066</v>
      </c>
      <c r="AR212" s="3">
        <v>20.0780629232561</v>
      </c>
      <c r="AS212" s="3">
        <v>20.9518876703951</v>
      </c>
      <c r="AT212" s="3">
        <v>20.7873708729094</v>
      </c>
      <c r="AU212" s="3">
        <v>20.6365784021213</v>
      </c>
      <c r="AV212" s="3">
        <v>21.5157428242937</v>
      </c>
      <c r="AW212" s="3">
        <v>20.7212751309707</v>
      </c>
      <c r="AX212" s="3">
        <v>19.3453999351176</v>
      </c>
      <c r="AY212" s="3">
        <v>18.5367889072534</v>
      </c>
      <c r="AZ212" s="3">
        <v>18.5813178095731</v>
      </c>
      <c r="BA212" s="3">
        <v>19.1670610690022</v>
      </c>
      <c r="BB212" s="3">
        <v>20.0174443168152</v>
      </c>
      <c r="BC212" s="3">
        <v>19.7489010242147</v>
      </c>
      <c r="BD212" s="3">
        <v>21.075901219557</v>
      </c>
      <c r="BE212" s="3">
        <v>21.7701864633335</v>
      </c>
      <c r="BF212" s="3">
        <v>21.2102100927785</v>
      </c>
      <c r="BG212" s="3">
        <v>20.4057981968641</v>
      </c>
      <c r="BH212" s="3">
        <v>21.0734392091627</v>
      </c>
      <c r="BI212" s="3">
        <v>21.637559402157</v>
      </c>
      <c r="BJ212" s="3">
        <v>21.408628376852</v>
      </c>
      <c r="BK212" s="3">
        <v>21.8563465209396</v>
      </c>
      <c r="BL212" s="3">
        <v>22.924797700476</v>
      </c>
      <c r="BM212" s="3">
        <v>22.9131923171809</v>
      </c>
      <c r="BN212" s="3">
        <v>23.1416760755898</v>
      </c>
      <c r="BO212" s="3">
        <v>23.8287729339917</v>
      </c>
      <c r="BP212" s="3">
        <v>24.3369602325905</v>
      </c>
      <c r="BQ212" s="3">
        <v>24.2409727509922</v>
      </c>
      <c r="BR212" s="3">
        <v>24.6613753357805</v>
      </c>
      <c r="BS212" s="3">
        <v>23.7983129966685</v>
      </c>
      <c r="BT212" s="3">
        <v>22.3120243474024</v>
      </c>
      <c r="BU212" s="3">
        <v>22.7315157456724</v>
      </c>
      <c r="BV212" s="3">
        <v>23.8770915836438</v>
      </c>
      <c r="BW212" s="3">
        <v>24.8475151634759</v>
      </c>
      <c r="BX212" s="3">
        <v>21.3210439508114</v>
      </c>
      <c r="BY212" s="3">
        <v>21.4891695598405</v>
      </c>
      <c r="BZ212" s="3">
        <v>19.9199974619049</v>
      </c>
      <c r="CA212" s="3">
        <v>20.2381007633445</v>
      </c>
      <c r="CB212" s="3">
        <v>20.4038913654959</v>
      </c>
      <c r="CC212" s="3">
        <v>20.326110143807</v>
      </c>
      <c r="CD212" s="3">
        <v>18.974625944528</v>
      </c>
      <c r="CE212" s="3">
        <v>19.8561498007779</v>
      </c>
      <c r="CF212" s="3">
        <v>21.0153579303254</v>
      </c>
      <c r="CG212" s="3">
        <v>19.9256989651076</v>
      </c>
      <c r="CH212" s="3">
        <v>19.2112136310813</v>
      </c>
      <c r="CI212" s="3">
        <v>19.6456812307132</v>
      </c>
      <c r="CJ212" s="3">
        <v>20.0845201102406</v>
      </c>
      <c r="CK212" s="3">
        <v>22.1188272761828</v>
      </c>
      <c r="CL212" s="3">
        <v>22.6808711675008</v>
      </c>
      <c r="CM212" s="3">
        <v>22.4743800522761</v>
      </c>
      <c r="CN212" s="3">
        <v>22.2086641995969</v>
      </c>
      <c r="CO212" s="3">
        <v>22.5115194487557</v>
      </c>
      <c r="CP212" s="3">
        <v>21.7830807610874</v>
      </c>
      <c r="CQ212" s="3">
        <v>22.0123487537605</v>
      </c>
      <c r="CR212" s="3">
        <v>22.6546895307537</v>
      </c>
      <c r="CS212" s="3">
        <v>23.7217219048751</v>
      </c>
      <c r="CT212" s="3">
        <v>25.0673724518737</v>
      </c>
      <c r="CU212" s="3">
        <v>26.0108258399672</v>
      </c>
      <c r="CV212" s="3">
        <v>27.3748169899649</v>
      </c>
      <c r="CW212" s="3">
        <v>28.5392936278841</v>
      </c>
      <c r="CX212" s="3">
        <v>27.6052199585385</v>
      </c>
      <c r="CY212" s="3">
        <v>26.7925341106758</v>
      </c>
      <c r="CZ212" s="3">
        <v>26.3950573029773</v>
      </c>
      <c r="DA212" s="3">
        <v>28.2104870219041</v>
      </c>
      <c r="DB212" s="3">
        <v>26.5811414079006</v>
      </c>
      <c r="DC212" s="3">
        <v>23.1755911134125</v>
      </c>
      <c r="DD212" s="3">
        <v>24.2574834443765</v>
      </c>
      <c r="DE212" s="3">
        <v>25.6591421501066</v>
      </c>
      <c r="DF212" s="3">
        <v>25.5614841549783</v>
      </c>
      <c r="DG212" s="3">
        <v>25.5266628574112</v>
      </c>
      <c r="DH212" s="3">
        <v>25.642856146039</v>
      </c>
      <c r="DI212" s="3">
        <v>26.6771199064321</v>
      </c>
      <c r="DJ212" s="3">
        <v>26.3317492748452</v>
      </c>
      <c r="DK212" s="3">
        <v>25.7043975017745</v>
      </c>
      <c r="DL212" s="3">
        <v>26.3392813694923</v>
      </c>
      <c r="DM212" s="3">
        <v>25.4926763887548</v>
      </c>
      <c r="DN212" s="3">
        <v>25.530973475805</v>
      </c>
      <c r="DO212" s="3">
        <v>24.0044347594872</v>
      </c>
      <c r="DP212" s="3">
        <v>24.7776049464153</v>
      </c>
      <c r="DQ212" s="3">
        <v>25.4411342955017</v>
      </c>
      <c r="DR212" s="3">
        <v>25.3949425855844</v>
      </c>
      <c r="DS212" s="3">
        <v>25.004467616266</v>
      </c>
      <c r="DT212" s="3">
        <v>26.170154286916</v>
      </c>
      <c r="DU212" s="3">
        <v>26.8102487887318</v>
      </c>
      <c r="DV212" s="3">
        <v>28.1900418328203</v>
      </c>
      <c r="DW212" s="3">
        <v>28.049303193122</v>
      </c>
      <c r="DX212" s="3">
        <v>29.5702566899265</v>
      </c>
      <c r="DY212" s="3">
        <v>31.7078611109845</v>
      </c>
      <c r="DZ212" s="3">
        <v>33.6095436146369</v>
      </c>
      <c r="EA212" s="3">
        <v>34.4035559144452</v>
      </c>
      <c r="EB212" s="3">
        <v>36.4945003509522</v>
      </c>
      <c r="EC212" s="3">
        <v>36.6485712868827</v>
      </c>
      <c r="ED212" s="3">
        <v>36.9152777989705</v>
      </c>
    </row>
    <row r="213">
      <c r="A213" s="3" t="s">
        <v>212</v>
      </c>
      <c r="B213" s="3">
        <v>33.0014210594415</v>
      </c>
      <c r="C213" s="3">
        <v>32.8451052795964</v>
      </c>
      <c r="D213" s="3">
        <v>34.1168003542192</v>
      </c>
      <c r="E213" s="3">
        <v>32.3134946086074</v>
      </c>
      <c r="F213" s="3">
        <v>32.7534414162642</v>
      </c>
      <c r="G213" s="3">
        <v>33.635630021134</v>
      </c>
      <c r="H213" s="3">
        <v>34.4509849755394</v>
      </c>
      <c r="I213" s="3">
        <v>34.5650422026728</v>
      </c>
      <c r="J213" s="3">
        <v>36.5264968629362</v>
      </c>
      <c r="K213" s="3">
        <v>39.5793447770996</v>
      </c>
      <c r="L213" s="3">
        <v>42.6360066751296</v>
      </c>
      <c r="M213" s="3">
        <v>43.1016322785566</v>
      </c>
      <c r="N213" s="3">
        <v>42.1764513417527</v>
      </c>
      <c r="O213" s="3">
        <v>41.6487742754227</v>
      </c>
      <c r="P213" s="3">
        <v>43.9705810966364</v>
      </c>
      <c r="Q213" s="3">
        <v>44.6974055967293</v>
      </c>
      <c r="R213" s="3">
        <v>45.9408244500242</v>
      </c>
      <c r="S213" s="3">
        <v>46.8583616073955</v>
      </c>
      <c r="T213" s="3">
        <v>50.2750649314913</v>
      </c>
      <c r="U213" s="3">
        <v>50.4899117558382</v>
      </c>
      <c r="V213" s="3">
        <v>51.4496521401163</v>
      </c>
      <c r="W213" s="3">
        <v>57.6105230218175</v>
      </c>
      <c r="X213" s="3">
        <v>58.2084788852079</v>
      </c>
      <c r="Y213" s="3">
        <v>58.3978473184545</v>
      </c>
      <c r="Z213" s="3">
        <v>54.1003653738439</v>
      </c>
      <c r="AA213" s="3">
        <v>53.502436999788</v>
      </c>
      <c r="AB213" s="3">
        <v>55.5282995173363</v>
      </c>
      <c r="AC213" s="3">
        <v>53.8272032182948</v>
      </c>
      <c r="AD213" s="3">
        <v>51.8468867821684</v>
      </c>
      <c r="AE213" s="3">
        <v>48.9757000033135</v>
      </c>
      <c r="AF213" s="3">
        <v>51.4408345608005</v>
      </c>
      <c r="AG213" s="3">
        <v>51.7102422843681</v>
      </c>
      <c r="AH213" s="3">
        <v>50.3954144762302</v>
      </c>
      <c r="AI213" s="3">
        <v>47.0853994945894</v>
      </c>
      <c r="AJ213" s="3">
        <v>46.070665816607</v>
      </c>
      <c r="AK213" s="3">
        <v>46.8973726138795</v>
      </c>
      <c r="AL213" s="3">
        <v>48.4347809278814</v>
      </c>
      <c r="AM213" s="3">
        <v>50.5917466568312</v>
      </c>
      <c r="AN213" s="3">
        <v>51.8883375270468</v>
      </c>
      <c r="AO213" s="3">
        <v>50.7164124642825</v>
      </c>
      <c r="AP213" s="3">
        <v>48.8239913095523</v>
      </c>
      <c r="AQ213" s="3">
        <v>48.7739409167537</v>
      </c>
      <c r="AR213" s="3">
        <v>53.554761776288</v>
      </c>
      <c r="AS213" s="3">
        <v>52.1849185403538</v>
      </c>
      <c r="AT213" s="3">
        <v>48.892124974875</v>
      </c>
      <c r="AU213" s="3">
        <v>48.5498247139312</v>
      </c>
      <c r="AV213" s="3">
        <v>52.7540233195011</v>
      </c>
      <c r="AW213" s="3">
        <v>57.7819025221186</v>
      </c>
      <c r="AX213" s="3">
        <v>60.4133748817215</v>
      </c>
      <c r="AY213" s="3">
        <v>61.691401462742</v>
      </c>
      <c r="AZ213" s="3">
        <v>61.01653665191</v>
      </c>
      <c r="BA213" s="3">
        <v>62.2652685866328</v>
      </c>
      <c r="BB213" s="3">
        <v>64.7223884735551</v>
      </c>
      <c r="BC213" s="3">
        <v>68.8926582671542</v>
      </c>
      <c r="BD213" s="3">
        <v>71.5675388682822</v>
      </c>
      <c r="BE213" s="3">
        <v>75.1453599012418</v>
      </c>
      <c r="BF213" s="3">
        <v>77.4157352713684</v>
      </c>
      <c r="BG213" s="3">
        <v>71.6333539225136</v>
      </c>
      <c r="BH213" s="3">
        <v>69.6658590698434</v>
      </c>
      <c r="BI213" s="3">
        <v>68.0626876351034</v>
      </c>
      <c r="BJ213" s="3">
        <v>72.7897706556636</v>
      </c>
      <c r="BK213" s="3">
        <v>78.4659082155547</v>
      </c>
      <c r="BL213" s="3">
        <v>80.1040399554173</v>
      </c>
      <c r="BM213" s="3">
        <v>81.0417787800129</v>
      </c>
      <c r="BN213" s="3">
        <v>77.6569634046944</v>
      </c>
      <c r="BO213" s="3">
        <v>78.0634563987675</v>
      </c>
      <c r="BP213" s="3">
        <v>81.9117339837286</v>
      </c>
      <c r="BQ213" s="3">
        <v>76.973115183533</v>
      </c>
      <c r="BR213" s="3">
        <v>83.1633577348224</v>
      </c>
      <c r="BS213" s="3">
        <v>87.5093045588286</v>
      </c>
      <c r="BT213" s="3">
        <v>86.4299505777758</v>
      </c>
      <c r="BU213" s="3">
        <v>92.6921217603014</v>
      </c>
      <c r="BV213" s="3">
        <v>96.0520205812058</v>
      </c>
      <c r="BW213" s="3">
        <v>93.3645417205596</v>
      </c>
      <c r="BX213" s="3">
        <v>75.216882707308</v>
      </c>
      <c r="BY213" s="3">
        <v>81.3590867978494</v>
      </c>
      <c r="BZ213" s="3">
        <v>86.1406620541537</v>
      </c>
      <c r="CA213" s="3">
        <v>94.4950227455323</v>
      </c>
      <c r="CB213" s="3">
        <v>92.6199177552872</v>
      </c>
      <c r="CC213" s="3">
        <v>100.865189040931</v>
      </c>
      <c r="CD213" s="3">
        <v>112.62634572496</v>
      </c>
      <c r="CE213" s="3">
        <v>121.610980519223</v>
      </c>
      <c r="CF213" s="3">
        <v>124.017123217696</v>
      </c>
      <c r="CG213" s="3">
        <v>132.921516632572</v>
      </c>
      <c r="CH213" s="3">
        <v>133.943968680459</v>
      </c>
      <c r="CI213" s="3">
        <v>133.80251162479</v>
      </c>
      <c r="CJ213" s="3">
        <v>130.696662011996</v>
      </c>
      <c r="CK213" s="3">
        <v>126.930506682368</v>
      </c>
      <c r="CL213" s="3">
        <v>128.712883868544</v>
      </c>
      <c r="CM213" s="3">
        <v>130.289588255189</v>
      </c>
      <c r="CN213" s="3">
        <v>154.776779342776</v>
      </c>
      <c r="CO213" s="3">
        <v>162.66379646238</v>
      </c>
      <c r="CP213" s="3">
        <v>150.597978757706</v>
      </c>
      <c r="CQ213" s="3">
        <v>150.055021798196</v>
      </c>
      <c r="CR213" s="3">
        <v>163.854034873067</v>
      </c>
      <c r="CS213" s="3">
        <v>160.325562573134</v>
      </c>
      <c r="CT213" s="3">
        <v>145.142562486159</v>
      </c>
      <c r="CU213" s="3">
        <v>137.411722714271</v>
      </c>
      <c r="CV213" s="3">
        <v>125.263815161849</v>
      </c>
      <c r="CW213" s="3">
        <v>124.677316605427</v>
      </c>
      <c r="CX213" s="3">
        <v>109.129643643543</v>
      </c>
      <c r="CY213" s="3">
        <v>108.512822158369</v>
      </c>
      <c r="CZ213" s="3">
        <v>103.038086781068</v>
      </c>
      <c r="DA213" s="3">
        <v>108.864887460953</v>
      </c>
      <c r="DB213" s="3">
        <v>99.2838211581022</v>
      </c>
      <c r="DC213" s="3">
        <v>86.2126146938404</v>
      </c>
      <c r="DD213" s="3">
        <v>97.877268775621</v>
      </c>
      <c r="DE213" s="3">
        <v>108.264277209025</v>
      </c>
      <c r="DF213" s="3">
        <v>121.870163869237</v>
      </c>
      <c r="DG213" s="3">
        <v>119.920451227578</v>
      </c>
      <c r="DH213" s="3">
        <v>116.536750919358</v>
      </c>
      <c r="DI213" s="3">
        <v>120.958084837677</v>
      </c>
      <c r="DJ213" s="3">
        <v>114.844876612571</v>
      </c>
      <c r="DK213" s="3">
        <v>106.636493862183</v>
      </c>
      <c r="DL213" s="3">
        <v>105.534778000445</v>
      </c>
      <c r="DM213" s="3">
        <v>102.644443416548</v>
      </c>
      <c r="DN213" s="3">
        <v>93.5327650878642</v>
      </c>
      <c r="DO213" s="3">
        <v>97.8255622068379</v>
      </c>
      <c r="DP213" s="3">
        <v>104.952877617395</v>
      </c>
      <c r="DQ213" s="3">
        <v>113.815386740166</v>
      </c>
      <c r="DR213" s="3">
        <v>101.11408408565</v>
      </c>
      <c r="DS213" s="3">
        <v>102.209226699745</v>
      </c>
      <c r="DT213" s="3">
        <v>97.1056560636722</v>
      </c>
      <c r="DU213" s="3">
        <v>91.3629386456641</v>
      </c>
      <c r="DV213" s="3">
        <v>91.1716617344023</v>
      </c>
      <c r="DW213" s="3">
        <v>93.1297689376206</v>
      </c>
      <c r="DX213" s="3">
        <v>72.8171081509988</v>
      </c>
      <c r="DY213" s="3">
        <v>78.537941925601</v>
      </c>
      <c r="DZ213" s="3">
        <v>82.4494285597957</v>
      </c>
      <c r="EA213" s="3">
        <v>81.0294685175924</v>
      </c>
      <c r="EB213" s="3">
        <v>76.1286902124103</v>
      </c>
      <c r="EC213" s="3">
        <v>77.3645239330473</v>
      </c>
      <c r="ED213" s="3">
        <v>72.890277226766</v>
      </c>
    </row>
    <row r="214">
      <c r="A214" s="3" t="s">
        <v>213</v>
      </c>
      <c r="B214" s="3">
        <v>96.3190665419828</v>
      </c>
      <c r="C214" s="3">
        <v>97.7367416345742</v>
      </c>
      <c r="D214" s="3">
        <v>102.401351769536</v>
      </c>
      <c r="E214" s="3">
        <v>100.85513340097</v>
      </c>
      <c r="F214" s="3">
        <v>100.677641734799</v>
      </c>
      <c r="G214" s="3">
        <v>102.49624195487</v>
      </c>
      <c r="H214" s="3">
        <v>103.681169853814</v>
      </c>
      <c r="I214" s="3">
        <v>105.416235642196</v>
      </c>
      <c r="J214" s="3">
        <v>110.106513848501</v>
      </c>
      <c r="K214" s="3">
        <v>107.863157587053</v>
      </c>
      <c r="L214" s="3">
        <v>116.777021194045</v>
      </c>
      <c r="M214" s="3">
        <v>124.269216292268</v>
      </c>
      <c r="N214" s="3">
        <v>129.326139236161</v>
      </c>
      <c r="O214" s="3">
        <v>140.987606225959</v>
      </c>
      <c r="P214" s="3">
        <v>137.780270187663</v>
      </c>
      <c r="Q214" s="3">
        <v>138.36209918959</v>
      </c>
      <c r="R214" s="3">
        <v>134.327512132263</v>
      </c>
      <c r="S214" s="3">
        <v>137.977155243938</v>
      </c>
      <c r="T214" s="3">
        <v>142.439328467306</v>
      </c>
      <c r="U214" s="3">
        <v>146.144806339069</v>
      </c>
      <c r="V214" s="3">
        <v>143.541018771693</v>
      </c>
      <c r="W214" s="3">
        <v>151.921983167636</v>
      </c>
      <c r="X214" s="3">
        <v>160.29735806979</v>
      </c>
      <c r="Y214" s="3">
        <v>162.81869157378</v>
      </c>
      <c r="Z214" s="3">
        <v>160.247834263125</v>
      </c>
      <c r="AA214" s="3">
        <v>163.264383521831</v>
      </c>
      <c r="AB214" s="3">
        <v>167.036343278906</v>
      </c>
      <c r="AC214" s="3">
        <v>175.440971890313</v>
      </c>
      <c r="AD214" s="3">
        <v>185.452027899749</v>
      </c>
      <c r="AE214" s="3">
        <v>188.231275841693</v>
      </c>
      <c r="AF214" s="3">
        <v>192.710510932117</v>
      </c>
      <c r="AG214" s="3">
        <v>189.221605843606</v>
      </c>
      <c r="AH214" s="3">
        <v>186.872712640029</v>
      </c>
      <c r="AI214" s="3">
        <v>191.6899853521</v>
      </c>
      <c r="AJ214" s="3">
        <v>212.201572100269</v>
      </c>
      <c r="AK214" s="3">
        <v>208.878138649304</v>
      </c>
      <c r="AL214" s="3">
        <v>204.111225637612</v>
      </c>
      <c r="AM214" s="3">
        <v>209.701372013755</v>
      </c>
      <c r="AN214" s="3">
        <v>213.378543957674</v>
      </c>
      <c r="AO214" s="3">
        <v>214.191622560385</v>
      </c>
      <c r="AP214" s="3">
        <v>220.379324075422</v>
      </c>
      <c r="AQ214" s="3">
        <v>228.179710567583</v>
      </c>
      <c r="AR214" s="3">
        <v>233.243484675462</v>
      </c>
      <c r="AS214" s="3">
        <v>239.31000143662</v>
      </c>
      <c r="AT214" s="3">
        <v>244.270610891815</v>
      </c>
      <c r="AU214" s="3">
        <v>262.503299654914</v>
      </c>
      <c r="AV214" s="3">
        <v>268.223042212859</v>
      </c>
      <c r="AW214" s="3">
        <v>272.668634599709</v>
      </c>
      <c r="AX214" s="3">
        <v>282.790730194621</v>
      </c>
      <c r="AY214" s="3">
        <v>306.496483592566</v>
      </c>
      <c r="AZ214" s="3">
        <v>309.184041205093</v>
      </c>
      <c r="BA214" s="3">
        <v>311.667655063767</v>
      </c>
      <c r="BB214" s="3">
        <v>289.751218249388</v>
      </c>
      <c r="BC214" s="3">
        <v>289.872323568883</v>
      </c>
      <c r="BD214" s="3">
        <v>280.646219450142</v>
      </c>
      <c r="BE214" s="3">
        <v>266.47540920381</v>
      </c>
      <c r="BF214" s="3">
        <v>276.845194575266</v>
      </c>
      <c r="BG214" s="3">
        <v>271.810056992498</v>
      </c>
      <c r="BH214" s="3">
        <v>245.573767497129</v>
      </c>
      <c r="BI214" s="3">
        <v>229.248816991703</v>
      </c>
      <c r="BJ214" s="3">
        <v>236.51119683172</v>
      </c>
      <c r="BK214" s="3">
        <v>257.26785747347</v>
      </c>
      <c r="BL214" s="3">
        <v>250.220908042457</v>
      </c>
      <c r="BM214" s="3">
        <v>253.896930044204</v>
      </c>
      <c r="BN214" s="3">
        <v>273.81502289795</v>
      </c>
      <c r="BO214" s="3">
        <v>287.62022737215</v>
      </c>
      <c r="BP214" s="3">
        <v>302.634167670679</v>
      </c>
      <c r="BQ214" s="3">
        <v>332.290627664513</v>
      </c>
      <c r="BR214" s="3">
        <v>338.859971603844</v>
      </c>
      <c r="BS214" s="3">
        <v>329.948394366292</v>
      </c>
      <c r="BT214" s="3">
        <v>321.6439242142</v>
      </c>
      <c r="BU214" s="3">
        <v>318.234605980684</v>
      </c>
      <c r="BV214" s="3">
        <v>346.794429995012</v>
      </c>
      <c r="BW214" s="3">
        <v>331.358850010266</v>
      </c>
      <c r="BX214" s="3">
        <v>286.079054522968</v>
      </c>
      <c r="BY214" s="3">
        <v>309.730434314987</v>
      </c>
      <c r="BZ214" s="3">
        <v>302.84401904238</v>
      </c>
      <c r="CA214" s="3">
        <v>299.567541295877</v>
      </c>
      <c r="CB214" s="3">
        <v>284.988865624782</v>
      </c>
      <c r="CC214" s="3">
        <v>313.145225128067</v>
      </c>
      <c r="CD214" s="3">
        <v>312.887675837259</v>
      </c>
      <c r="CE214" s="3">
        <v>288.797522726783</v>
      </c>
      <c r="CF214" s="3">
        <v>287.810692271552</v>
      </c>
      <c r="CG214" s="3">
        <v>282.155104184841</v>
      </c>
      <c r="CH214" s="3">
        <v>277.675813023561</v>
      </c>
      <c r="CI214" s="3">
        <v>279.754637921726</v>
      </c>
      <c r="CJ214" s="3">
        <v>289.947898358479</v>
      </c>
      <c r="CK214" s="3">
        <v>319.913314828391</v>
      </c>
      <c r="CL214" s="3">
        <v>347.799985095446</v>
      </c>
      <c r="CM214" s="3">
        <v>350.672691071005</v>
      </c>
      <c r="CN214" s="3">
        <v>344.506591282768</v>
      </c>
      <c r="CO214" s="3">
        <v>343.967071993306</v>
      </c>
      <c r="CP214" s="3">
        <v>338.465797948264</v>
      </c>
      <c r="CQ214" s="3">
        <v>366.367470876214</v>
      </c>
      <c r="CR214" s="3">
        <v>340.04506319096</v>
      </c>
      <c r="CS214" s="3">
        <v>355.227065664784</v>
      </c>
      <c r="CT214" s="3">
        <v>376.947379153721</v>
      </c>
      <c r="CU214" s="3">
        <v>369.292151456653</v>
      </c>
      <c r="CV214" s="3">
        <v>428.444980012421</v>
      </c>
      <c r="CW214" s="3">
        <v>436.604479613492</v>
      </c>
      <c r="CX214" s="3">
        <v>437.519180306695</v>
      </c>
      <c r="CY214" s="3">
        <v>445.779322619956</v>
      </c>
      <c r="CZ214" s="3">
        <v>444.862627685258</v>
      </c>
      <c r="DA214" s="3">
        <v>463.673485333774</v>
      </c>
      <c r="DB214" s="3">
        <v>465.541794577848</v>
      </c>
      <c r="DC214" s="3">
        <v>487.290636087558</v>
      </c>
      <c r="DD214" s="3">
        <v>504.128212939004</v>
      </c>
      <c r="DE214" s="3">
        <v>518.218940931446</v>
      </c>
      <c r="DF214" s="3">
        <v>460.862953865963</v>
      </c>
      <c r="DG214" s="3">
        <v>446.316135125894</v>
      </c>
      <c r="DH214" s="3">
        <v>444.43115351828</v>
      </c>
      <c r="DI214" s="3">
        <v>456.3194696795</v>
      </c>
      <c r="DJ214" s="3">
        <v>430.084795162084</v>
      </c>
      <c r="DK214" s="3">
        <v>439.864141931022</v>
      </c>
      <c r="DL214" s="3">
        <v>441.38880488268</v>
      </c>
      <c r="DM214" s="3">
        <v>423.798151387505</v>
      </c>
      <c r="DN214" s="3">
        <v>422.808223937857</v>
      </c>
      <c r="DO214" s="3">
        <v>458.86870530567</v>
      </c>
      <c r="DP214" s="3">
        <v>458.741037675366</v>
      </c>
      <c r="DQ214" s="3">
        <v>462.813176396803</v>
      </c>
      <c r="DR214" s="3">
        <v>457.212269010736</v>
      </c>
      <c r="DS214" s="3">
        <v>445.570612599996</v>
      </c>
      <c r="DT214" s="3">
        <v>458.014851480927</v>
      </c>
      <c r="DU214" s="3">
        <v>458.808396891889</v>
      </c>
      <c r="DV214" s="3">
        <v>463.7071972288</v>
      </c>
      <c r="DW214" s="3">
        <v>430.916546838312</v>
      </c>
      <c r="DX214" s="3">
        <v>441.237752527022</v>
      </c>
      <c r="DY214" s="3">
        <v>498.855608803854</v>
      </c>
      <c r="DZ214" s="3">
        <v>520.499468375109</v>
      </c>
      <c r="EA214" s="3">
        <v>524.508152725306</v>
      </c>
      <c r="EB214" s="3">
        <v>504.177177965666</v>
      </c>
      <c r="EC214" s="3">
        <v>475.809761410668</v>
      </c>
      <c r="ED214" s="3">
        <v>479.111390007867</v>
      </c>
    </row>
    <row r="215">
      <c r="A215" s="3" t="s">
        <v>214</v>
      </c>
      <c r="B215" s="3">
        <v>21.7174019318061</v>
      </c>
      <c r="C215" s="3">
        <v>22.0239435776509</v>
      </c>
      <c r="D215" s="3">
        <v>23.4006747504405</v>
      </c>
      <c r="E215" s="3">
        <v>25.3624278875659</v>
      </c>
      <c r="F215" s="3">
        <v>26.8131956349918</v>
      </c>
      <c r="G215" s="3">
        <v>28.7543496284566</v>
      </c>
      <c r="H215" s="3">
        <v>26.1526585768728</v>
      </c>
      <c r="I215" s="3">
        <v>23.5760122770277</v>
      </c>
      <c r="J215" s="3">
        <v>24.0923715716049</v>
      </c>
      <c r="K215" s="3">
        <v>23.4476274951695</v>
      </c>
      <c r="L215" s="3">
        <v>25.0635520522689</v>
      </c>
      <c r="M215" s="3">
        <v>22.0383660923596</v>
      </c>
      <c r="N215" s="3">
        <v>20.6207086095624</v>
      </c>
      <c r="O215" s="3">
        <v>20.3934584500163</v>
      </c>
      <c r="P215" s="3">
        <v>19.4364174198898</v>
      </c>
      <c r="Q215" s="3">
        <v>19.8888087075978</v>
      </c>
      <c r="R215" s="3">
        <v>20.5787582884078</v>
      </c>
      <c r="S215" s="3">
        <v>19.6210879426015</v>
      </c>
      <c r="T215" s="3">
        <v>17.739997353862</v>
      </c>
      <c r="U215" s="3">
        <v>16.2581750953016</v>
      </c>
      <c r="V215" s="3">
        <v>14.0843183072877</v>
      </c>
      <c r="W215" s="3">
        <v>11.8414945109395</v>
      </c>
      <c r="X215" s="3">
        <v>10.4105286804927</v>
      </c>
      <c r="Y215" s="3">
        <v>8.63199455912891</v>
      </c>
      <c r="Z215" s="3">
        <v>8.46230414279382</v>
      </c>
      <c r="AA215" s="3">
        <v>8.77400917969955</v>
      </c>
      <c r="AB215" s="3">
        <v>10.8115339697516</v>
      </c>
      <c r="AC215" s="3">
        <v>11.233862076476</v>
      </c>
      <c r="AD215" s="3">
        <v>12.8819308176553</v>
      </c>
      <c r="AE215" s="3">
        <v>12.6963741709118</v>
      </c>
      <c r="AF215" s="3">
        <v>12.358202274002</v>
      </c>
      <c r="AG215" s="3">
        <v>10.6917806063439</v>
      </c>
      <c r="AH215" s="3">
        <v>9.61453035962459</v>
      </c>
      <c r="AI215" s="3">
        <v>9.25936540050559</v>
      </c>
      <c r="AJ215" s="3">
        <v>9.30743044848705</v>
      </c>
      <c r="AK215" s="3">
        <v>10.2234132453633</v>
      </c>
      <c r="AL215" s="3">
        <v>12.4132589704418</v>
      </c>
      <c r="AM215" s="3">
        <v>14.0382965480092</v>
      </c>
      <c r="AN215" s="3">
        <v>14.8543523222526</v>
      </c>
      <c r="AO215" s="3">
        <v>15.1140950938696</v>
      </c>
      <c r="AP215" s="3">
        <v>13.0392835940725</v>
      </c>
      <c r="AQ215" s="3">
        <v>14.1374990632179</v>
      </c>
      <c r="AR215" s="3">
        <v>18.0996505143506</v>
      </c>
      <c r="AS215" s="3">
        <v>20.9019347700982</v>
      </c>
      <c r="AT215" s="3">
        <v>20.1999461754261</v>
      </c>
      <c r="AU215" s="3">
        <v>21.4134227733728</v>
      </c>
      <c r="AV215" s="3">
        <v>23.7850155290542</v>
      </c>
      <c r="AW215" s="3">
        <v>23.3704879925017</v>
      </c>
      <c r="AX215" s="3">
        <v>23.3539518894138</v>
      </c>
      <c r="AY215" s="3">
        <v>21.3441051607436</v>
      </c>
      <c r="AZ215" s="3">
        <v>24.9632218788139</v>
      </c>
      <c r="BA215" s="3">
        <v>25.8797489589698</v>
      </c>
      <c r="BB215" s="3">
        <v>28.2223389865704</v>
      </c>
      <c r="BC215" s="3">
        <v>27.4612784300664</v>
      </c>
      <c r="BD215" s="3">
        <v>26.4175132810745</v>
      </c>
      <c r="BE215" s="3">
        <v>28.2471024614625</v>
      </c>
      <c r="BF215" s="3">
        <v>30.0843875067531</v>
      </c>
      <c r="BG215" s="3">
        <v>30.888192383158</v>
      </c>
      <c r="BH215" s="3">
        <v>32.4104242892061</v>
      </c>
      <c r="BI215" s="3">
        <v>33.6371894530524</v>
      </c>
      <c r="BJ215" s="3">
        <v>33.7660655675403</v>
      </c>
      <c r="BK215" s="3">
        <v>35.258528889061</v>
      </c>
      <c r="BL215" s="3">
        <v>35.6587075750667</v>
      </c>
      <c r="BM215" s="3">
        <v>35.2107808602958</v>
      </c>
      <c r="BN215" s="3">
        <v>30.9803885588787</v>
      </c>
      <c r="BO215" s="3">
        <v>29.2995324923559</v>
      </c>
      <c r="BP215" s="3">
        <v>29.6798444244523</v>
      </c>
      <c r="BQ215" s="3">
        <v>29.4398006536904</v>
      </c>
      <c r="BR215" s="3">
        <v>32.5748727925102</v>
      </c>
      <c r="BS215" s="3">
        <v>33.5166413570843</v>
      </c>
      <c r="BT215" s="3">
        <v>33.3709919418368</v>
      </c>
      <c r="BU215" s="3">
        <v>33.3733460635611</v>
      </c>
      <c r="BV215" s="3">
        <v>31.9024220258629</v>
      </c>
      <c r="BW215" s="3">
        <v>32.3162851349581</v>
      </c>
      <c r="BX215" s="3">
        <v>24.1606206625302</v>
      </c>
      <c r="BY215" s="3">
        <v>25.8705037710286</v>
      </c>
      <c r="BZ215" s="3">
        <v>29.1924062525894</v>
      </c>
      <c r="CA215" s="3">
        <v>29.6505300086421</v>
      </c>
      <c r="CB215" s="3">
        <v>28.7210351806766</v>
      </c>
      <c r="CC215" s="3">
        <v>29.9891771992273</v>
      </c>
      <c r="CD215" s="3">
        <v>27.0552209060463</v>
      </c>
      <c r="CE215" s="3">
        <v>28.1317863581415</v>
      </c>
      <c r="CF215" s="3">
        <v>28.0280297639417</v>
      </c>
      <c r="CG215" s="3">
        <v>29.9192954131981</v>
      </c>
      <c r="CH215" s="3">
        <v>34.9063609477531</v>
      </c>
      <c r="CI215" s="3">
        <v>35.8625800525162</v>
      </c>
      <c r="CJ215" s="3">
        <v>34.4497270893132</v>
      </c>
      <c r="CK215" s="3">
        <v>33.3096518879525</v>
      </c>
      <c r="CL215" s="3">
        <v>30.4146089621675</v>
      </c>
      <c r="CM215" s="3">
        <v>32.6634779523807</v>
      </c>
      <c r="CN215" s="3">
        <v>36.3323133147048</v>
      </c>
      <c r="CO215" s="3">
        <v>38.9527626580962</v>
      </c>
      <c r="CP215" s="3">
        <v>38.9525877512393</v>
      </c>
      <c r="CQ215" s="3">
        <v>36.8664047586927</v>
      </c>
      <c r="CR215" s="3">
        <v>33.1704115313628</v>
      </c>
      <c r="CS215" s="3">
        <v>36.1693383512456</v>
      </c>
      <c r="CT215" s="3">
        <v>36.6298009509473</v>
      </c>
      <c r="CU215" s="3">
        <v>35.5487160970958</v>
      </c>
      <c r="CV215" s="3">
        <v>34.4733545106881</v>
      </c>
      <c r="CW215" s="3">
        <v>35.1935358923518</v>
      </c>
      <c r="CX215" s="3">
        <v>39.5404986704944</v>
      </c>
      <c r="CY215" s="3">
        <v>37.7966521417266</v>
      </c>
      <c r="CZ215" s="3">
        <v>33.98368398766</v>
      </c>
      <c r="DA215" s="3">
        <v>37.8286445770728</v>
      </c>
      <c r="DB215" s="3">
        <v>38.9894924868707</v>
      </c>
      <c r="DC215" s="3">
        <v>38.9128514624157</v>
      </c>
      <c r="DD215" s="3">
        <v>40.4622460989575</v>
      </c>
      <c r="DE215" s="3">
        <v>31.6092399435711</v>
      </c>
      <c r="DF215" s="3">
        <v>30.4730732977663</v>
      </c>
      <c r="DG215" s="3">
        <v>32.5434834492461</v>
      </c>
      <c r="DH215" s="3">
        <v>30.9226473099788</v>
      </c>
      <c r="DI215" s="3">
        <v>32.8693097358048</v>
      </c>
      <c r="DJ215" s="3">
        <v>31.7439530943136</v>
      </c>
      <c r="DK215" s="3">
        <v>33.1423473537676</v>
      </c>
      <c r="DL215" s="3">
        <v>36.202672929573</v>
      </c>
      <c r="DM215" s="3">
        <v>36.0037681377507</v>
      </c>
      <c r="DN215" s="3">
        <v>37.4763282694357</v>
      </c>
      <c r="DO215" s="3">
        <v>39.2149301144143</v>
      </c>
      <c r="DP215" s="3">
        <v>45.0533809171623</v>
      </c>
      <c r="DQ215" s="3">
        <v>47.9751782051185</v>
      </c>
      <c r="DR215" s="3">
        <v>50.9381987004423</v>
      </c>
      <c r="DS215" s="3">
        <v>51.9889727369832</v>
      </c>
      <c r="DT215" s="3">
        <v>62.3415229566985</v>
      </c>
      <c r="DU215" s="3">
        <v>71.1073078929246</v>
      </c>
      <c r="DV215" s="3">
        <v>79.9798467386124</v>
      </c>
      <c r="DW215" s="3">
        <v>78.8010073593228</v>
      </c>
      <c r="DX215" s="3">
        <v>75.8147450380005</v>
      </c>
      <c r="DY215" s="3">
        <v>79.0246778172934</v>
      </c>
      <c r="DZ215" s="3">
        <v>82.7244505973339</v>
      </c>
      <c r="EA215" s="3">
        <v>89.3373601028366</v>
      </c>
      <c r="EB215" s="3">
        <v>94.0942506790161</v>
      </c>
      <c r="EC215" s="3">
        <v>94.6728570120675</v>
      </c>
      <c r="ED215" s="3">
        <v>102.180278142293</v>
      </c>
    </row>
    <row r="216">
      <c r="A216" s="3" t="s">
        <v>215</v>
      </c>
      <c r="B216" s="3">
        <v>71.1198016060983</v>
      </c>
      <c r="C216" s="3">
        <v>72.3769396325194</v>
      </c>
      <c r="D216" s="3">
        <v>75.3057244615903</v>
      </c>
      <c r="E216" s="3">
        <v>75.3160931726792</v>
      </c>
      <c r="F216" s="3">
        <v>76.9202459361314</v>
      </c>
      <c r="G216" s="3">
        <v>80.5783730651216</v>
      </c>
      <c r="H216" s="3">
        <v>82.9474377460076</v>
      </c>
      <c r="I216" s="3">
        <v>82.7442200799076</v>
      </c>
      <c r="J216" s="3">
        <v>87.3714344965693</v>
      </c>
      <c r="K216" s="3">
        <v>86.1149964846278</v>
      </c>
      <c r="L216" s="3">
        <v>91.6108021708196</v>
      </c>
      <c r="M216" s="3">
        <v>85.9358910314731</v>
      </c>
      <c r="N216" s="3">
        <v>83.2853362779742</v>
      </c>
      <c r="O216" s="3">
        <v>87.807129477664</v>
      </c>
      <c r="P216" s="3">
        <v>86.8026258015175</v>
      </c>
      <c r="Q216" s="3">
        <v>83.3572085286072</v>
      </c>
      <c r="R216" s="3">
        <v>79.9284731359008</v>
      </c>
      <c r="S216" s="3">
        <v>74.3736747794902</v>
      </c>
      <c r="T216" s="3">
        <v>69.9856457406221</v>
      </c>
      <c r="U216" s="3">
        <v>65.6288980865243</v>
      </c>
      <c r="V216" s="3">
        <v>63.8720123966263</v>
      </c>
      <c r="W216" s="3">
        <v>65.4593753359198</v>
      </c>
      <c r="X216" s="3">
        <v>73.3022244839649</v>
      </c>
      <c r="Y216" s="3">
        <v>73.0103808456233</v>
      </c>
      <c r="Z216" s="3">
        <v>60.9604103366366</v>
      </c>
      <c r="AA216" s="3">
        <v>60.2056105643903</v>
      </c>
      <c r="AB216" s="3">
        <v>66.7801276307034</v>
      </c>
      <c r="AC216" s="3">
        <v>70.3997089069781</v>
      </c>
      <c r="AD216" s="3">
        <v>72.7747466363464</v>
      </c>
      <c r="AE216" s="3">
        <v>70.4598978303783</v>
      </c>
      <c r="AF216" s="3">
        <v>74.9270190129593</v>
      </c>
      <c r="AG216" s="3">
        <v>76.2749772026916</v>
      </c>
      <c r="AH216" s="3">
        <v>78.759644044957</v>
      </c>
      <c r="AI216" s="3">
        <v>79.8839043360089</v>
      </c>
      <c r="AJ216" s="3">
        <v>85.1387002868971</v>
      </c>
      <c r="AK216" s="3">
        <v>92.1369318034421</v>
      </c>
      <c r="AL216" s="3">
        <v>96.2378919287848</v>
      </c>
      <c r="AM216" s="3">
        <v>103.632919391091</v>
      </c>
      <c r="AN216" s="3">
        <v>99.783204043069</v>
      </c>
      <c r="AO216" s="3">
        <v>98.4954182338036</v>
      </c>
      <c r="AP216" s="3">
        <v>100.477597090377</v>
      </c>
      <c r="AQ216" s="3">
        <v>103.292360924705</v>
      </c>
      <c r="AR216" s="3">
        <v>103.434622492952</v>
      </c>
      <c r="AS216" s="3">
        <v>101.432512824781</v>
      </c>
      <c r="AT216" s="3">
        <v>110.201927834352</v>
      </c>
      <c r="AU216" s="3">
        <v>113.554430926625</v>
      </c>
      <c r="AV216" s="3">
        <v>112.428726132791</v>
      </c>
      <c r="AW216" s="3">
        <v>123.591453907555</v>
      </c>
      <c r="AX216" s="3">
        <v>131.230815320936</v>
      </c>
      <c r="AY216" s="3">
        <v>123.797520786418</v>
      </c>
      <c r="AZ216" s="3">
        <v>120.964245094746</v>
      </c>
      <c r="BA216" s="3">
        <v>118.769627598911</v>
      </c>
      <c r="BB216" s="3">
        <v>130.989534859587</v>
      </c>
      <c r="BC216" s="3">
        <v>133.873414731524</v>
      </c>
      <c r="BD216" s="3">
        <v>139.985972162824</v>
      </c>
      <c r="BE216" s="3">
        <v>152.466319155772</v>
      </c>
      <c r="BF216" s="3">
        <v>158.719439281717</v>
      </c>
      <c r="BG216" s="3">
        <v>151.117981762043</v>
      </c>
      <c r="BH216" s="3">
        <v>148.750714233495</v>
      </c>
      <c r="BI216" s="3">
        <v>135.72708569619</v>
      </c>
      <c r="BJ216" s="3">
        <v>142.468198895232</v>
      </c>
      <c r="BK216" s="3">
        <v>157.879996572339</v>
      </c>
      <c r="BL216" s="3">
        <v>160.322187417457</v>
      </c>
      <c r="BM216" s="3">
        <v>175.284641107545</v>
      </c>
      <c r="BN216" s="3">
        <v>179.542836421876</v>
      </c>
      <c r="BO216" s="3">
        <v>176.077346216217</v>
      </c>
      <c r="BP216" s="3">
        <v>175.913813374975</v>
      </c>
      <c r="BQ216" s="3">
        <v>157.89478317678</v>
      </c>
      <c r="BR216" s="3">
        <v>160.97093194041</v>
      </c>
      <c r="BS216" s="3">
        <v>160.951469101072</v>
      </c>
      <c r="BT216" s="3">
        <v>174.147435061337</v>
      </c>
      <c r="BU216" s="3">
        <v>172.876110209097</v>
      </c>
      <c r="BV216" s="3">
        <v>183.282461942618</v>
      </c>
      <c r="BW216" s="3">
        <v>186.223592531193</v>
      </c>
      <c r="BX216" s="3">
        <v>134.928012539771</v>
      </c>
      <c r="BY216" s="3">
        <v>142.055460885568</v>
      </c>
      <c r="BZ216" s="3">
        <v>156.555100934103</v>
      </c>
      <c r="CA216" s="3">
        <v>163.971208227973</v>
      </c>
      <c r="CB216" s="3">
        <v>165.937900400384</v>
      </c>
      <c r="CC216" s="3">
        <v>187.772972924579</v>
      </c>
      <c r="CD216" s="3">
        <v>198.120650812806</v>
      </c>
      <c r="CE216" s="3">
        <v>195.515301621069</v>
      </c>
      <c r="CF216" s="3">
        <v>216.273445576597</v>
      </c>
      <c r="CG216" s="3">
        <v>216.349249876783</v>
      </c>
      <c r="CH216" s="3">
        <v>226.568014885533</v>
      </c>
      <c r="CI216" s="3">
        <v>231.377635713177</v>
      </c>
      <c r="CJ216" s="3">
        <v>241.225236036005</v>
      </c>
      <c r="CK216" s="3">
        <v>254.291968422015</v>
      </c>
      <c r="CL216" s="3">
        <v>262.866654985671</v>
      </c>
      <c r="CM216" s="3">
        <v>251.096365291003</v>
      </c>
      <c r="CN216" s="3">
        <v>243.393569711011</v>
      </c>
      <c r="CO216" s="3">
        <v>242.919590087342</v>
      </c>
      <c r="CP216" s="3">
        <v>229.474234125131</v>
      </c>
      <c r="CQ216" s="3">
        <v>252.634446347805</v>
      </c>
      <c r="CR216" s="3">
        <v>260.598083559706</v>
      </c>
      <c r="CS216" s="3">
        <v>267.785235899735</v>
      </c>
      <c r="CT216" s="3">
        <v>265.114523325151</v>
      </c>
      <c r="CU216" s="3">
        <v>252.143741270921</v>
      </c>
      <c r="CV216" s="3">
        <v>257.83227943291</v>
      </c>
      <c r="CW216" s="3">
        <v>246.16882800536</v>
      </c>
      <c r="CX216" s="3">
        <v>230.920620731674</v>
      </c>
      <c r="CY216" s="3">
        <v>218.376486914679</v>
      </c>
      <c r="CZ216" s="3">
        <v>219.65702599019</v>
      </c>
      <c r="DA216" s="3">
        <v>241.082543147241</v>
      </c>
      <c r="DB216" s="3">
        <v>220.25726570376</v>
      </c>
      <c r="DC216" s="3">
        <v>205.788667207629</v>
      </c>
      <c r="DD216" s="3">
        <v>231.825615708347</v>
      </c>
      <c r="DE216" s="3">
        <v>237.275180855499</v>
      </c>
      <c r="DF216" s="3">
        <v>238.742744623217</v>
      </c>
      <c r="DG216" s="3">
        <v>226.712399365937</v>
      </c>
      <c r="DH216" s="3">
        <v>201.966793756852</v>
      </c>
      <c r="DI216" s="3">
        <v>198.344336491946</v>
      </c>
      <c r="DJ216" s="3">
        <v>203.109546579434</v>
      </c>
      <c r="DK216" s="3">
        <v>211.41162905326</v>
      </c>
      <c r="DL216" s="3">
        <v>224.637669207184</v>
      </c>
      <c r="DM216" s="3">
        <v>209.087259186339</v>
      </c>
      <c r="DN216" s="3">
        <v>194.877875754476</v>
      </c>
      <c r="DO216" s="3">
        <v>189.830249962875</v>
      </c>
      <c r="DP216" s="3">
        <v>199.511399173586</v>
      </c>
      <c r="DQ216" s="3">
        <v>224.520488934352</v>
      </c>
      <c r="DR216" s="3">
        <v>227.838466358251</v>
      </c>
      <c r="DS216" s="3">
        <v>249.347709618823</v>
      </c>
      <c r="DT216" s="3">
        <v>252.0854126823</v>
      </c>
      <c r="DU216" s="3">
        <v>241.412852811556</v>
      </c>
      <c r="DV216" s="3">
        <v>226.307386893503</v>
      </c>
      <c r="DW216" s="3">
        <v>218.612451054612</v>
      </c>
      <c r="DX216" s="3">
        <v>224.152935633518</v>
      </c>
      <c r="DY216" s="3">
        <v>241.672849575799</v>
      </c>
      <c r="DZ216" s="3">
        <v>249.207566573786</v>
      </c>
      <c r="EA216" s="3">
        <v>249.196765728154</v>
      </c>
      <c r="EB216" s="3">
        <v>265.62799949646</v>
      </c>
      <c r="EC216" s="3">
        <v>248.054761977423</v>
      </c>
      <c r="ED216" s="3">
        <v>244.853891160753</v>
      </c>
    </row>
    <row r="217">
      <c r="A217" s="3" t="s">
        <v>216</v>
      </c>
      <c r="B217" s="3">
        <v>32.2617280608708</v>
      </c>
      <c r="C217" s="3">
        <v>31.4488383904401</v>
      </c>
      <c r="D217" s="3">
        <v>28.7563979790049</v>
      </c>
      <c r="E217" s="3">
        <v>27.8210828788106</v>
      </c>
      <c r="F217" s="3">
        <v>26.8131403474448</v>
      </c>
      <c r="G217" s="3">
        <v>27.5692609666307</v>
      </c>
      <c r="H217" s="3">
        <v>28.6738966083971</v>
      </c>
      <c r="I217" s="3">
        <v>30.9066740841472</v>
      </c>
      <c r="J217" s="3">
        <v>32.7031406121379</v>
      </c>
      <c r="K217" s="3">
        <v>30.9339598671657</v>
      </c>
      <c r="L217" s="3">
        <v>32.7103917369094</v>
      </c>
      <c r="M217" s="3">
        <v>32.5318453233256</v>
      </c>
      <c r="N217" s="3">
        <v>30.4001868518791</v>
      </c>
      <c r="O217" s="3">
        <v>29.7667652472436</v>
      </c>
      <c r="P217" s="3">
        <v>28.7028660702449</v>
      </c>
      <c r="Q217" s="3">
        <v>27.986667216654</v>
      </c>
      <c r="R217" s="3">
        <v>27.0131143334891</v>
      </c>
      <c r="S217" s="3">
        <v>25.9778941434771</v>
      </c>
      <c r="T217" s="3">
        <v>24.3303956371022</v>
      </c>
      <c r="U217" s="3">
        <v>24.0101519792756</v>
      </c>
      <c r="V217" s="3">
        <v>24.1119050363568</v>
      </c>
      <c r="W217" s="3">
        <v>25.8192180933071</v>
      </c>
      <c r="X217" s="3">
        <v>25.3998351768141</v>
      </c>
      <c r="Y217" s="3">
        <v>22.6393421196015</v>
      </c>
      <c r="Z217" s="3">
        <v>17.9994842966224</v>
      </c>
      <c r="AA217" s="3">
        <v>18.3507481467833</v>
      </c>
      <c r="AB217" s="3">
        <v>20.9308348508607</v>
      </c>
      <c r="AC217" s="3">
        <v>20.2201233362454</v>
      </c>
      <c r="AD217" s="3">
        <v>18.9578299960276</v>
      </c>
      <c r="AE217" s="3">
        <v>19.6989911207563</v>
      </c>
      <c r="AF217" s="3">
        <v>20.3164017514479</v>
      </c>
      <c r="AG217" s="3">
        <v>24.5799443082646</v>
      </c>
      <c r="AH217" s="3">
        <v>28.2454220865875</v>
      </c>
      <c r="AI217" s="3">
        <v>27.6274154831744</v>
      </c>
      <c r="AJ217" s="3">
        <v>28.0396321002407</v>
      </c>
      <c r="AK217" s="3">
        <v>29.248583718758</v>
      </c>
      <c r="AL217" s="3">
        <v>29.4934370530522</v>
      </c>
      <c r="AM217" s="3">
        <v>32.2455351039278</v>
      </c>
      <c r="AN217" s="3">
        <v>34.0448078981017</v>
      </c>
      <c r="AO217" s="3">
        <v>32.8958538696023</v>
      </c>
      <c r="AP217" s="3">
        <v>32.8693860457454</v>
      </c>
      <c r="AQ217" s="3">
        <v>31.9800284908993</v>
      </c>
      <c r="AR217" s="3">
        <v>34.5905245724189</v>
      </c>
      <c r="AS217" s="3">
        <v>33.4802696553959</v>
      </c>
      <c r="AT217" s="3">
        <v>33.6135071541541</v>
      </c>
      <c r="AU217" s="3">
        <v>36.373373686011</v>
      </c>
      <c r="AV217" s="3">
        <v>41.1868575163709</v>
      </c>
      <c r="AW217" s="3">
        <v>46.9904436019474</v>
      </c>
      <c r="AX217" s="3">
        <v>50.6853038696862</v>
      </c>
      <c r="AY217" s="3">
        <v>48.4365648433425</v>
      </c>
      <c r="AZ217" s="3">
        <v>52.0577056301262</v>
      </c>
      <c r="BA217" s="3">
        <v>54.8515693384312</v>
      </c>
      <c r="BB217" s="3">
        <v>57.1343869387803</v>
      </c>
      <c r="BC217" s="3">
        <v>62.9309843001507</v>
      </c>
      <c r="BD217" s="3">
        <v>66.9198195790967</v>
      </c>
      <c r="BE217" s="3">
        <v>68.8482931605424</v>
      </c>
      <c r="BF217" s="3">
        <v>71.131156772902</v>
      </c>
      <c r="BG217" s="3">
        <v>65.8852138776233</v>
      </c>
      <c r="BH217" s="3">
        <v>61.9106352463046</v>
      </c>
      <c r="BI217" s="3">
        <v>52.0370211481889</v>
      </c>
      <c r="BJ217" s="3">
        <v>51.7226546293323</v>
      </c>
      <c r="BK217" s="3">
        <v>55.6071454951561</v>
      </c>
      <c r="BL217" s="3">
        <v>55.9186005392104</v>
      </c>
      <c r="BM217" s="3">
        <v>62.7672441637636</v>
      </c>
      <c r="BN217" s="3">
        <v>56.720242645803</v>
      </c>
      <c r="BO217" s="3">
        <v>52.0856415910801</v>
      </c>
      <c r="BP217" s="3">
        <v>51.345352302522</v>
      </c>
      <c r="BQ217" s="3">
        <v>40.2804776322</v>
      </c>
      <c r="BR217" s="3">
        <v>45.9929191348109</v>
      </c>
      <c r="BS217" s="3">
        <v>46.0122421312009</v>
      </c>
      <c r="BT217" s="3">
        <v>52.1627338321852</v>
      </c>
      <c r="BU217" s="3">
        <v>53.2370888882953</v>
      </c>
      <c r="BV217" s="3">
        <v>53.0477012131754</v>
      </c>
      <c r="BW217" s="3">
        <v>46.8506553726402</v>
      </c>
      <c r="BX217" s="3">
        <v>35.6705150213741</v>
      </c>
      <c r="BY217" s="3">
        <v>36.3340593097576</v>
      </c>
      <c r="BZ217" s="3">
        <v>38.3797738609392</v>
      </c>
      <c r="CA217" s="3">
        <v>38.8498000088411</v>
      </c>
      <c r="CB217" s="3">
        <v>38.9573057043273</v>
      </c>
      <c r="CC217" s="3">
        <v>38.1276516734907</v>
      </c>
      <c r="CD217" s="3">
        <v>39.4790238222931</v>
      </c>
      <c r="CE217" s="3">
        <v>40.7789967582978</v>
      </c>
      <c r="CF217" s="3">
        <v>45.0248677720998</v>
      </c>
      <c r="CG217" s="3">
        <v>56.2703955567865</v>
      </c>
      <c r="CH217" s="3">
        <v>59.2996223669758</v>
      </c>
      <c r="CI217" s="3">
        <v>61.7317161542002</v>
      </c>
      <c r="CJ217" s="3">
        <v>61.5207823554845</v>
      </c>
      <c r="CK217" s="3">
        <v>68.814286262286</v>
      </c>
      <c r="CL217" s="3">
        <v>70.7435009997266</v>
      </c>
      <c r="CM217" s="3">
        <v>74.0209939549857</v>
      </c>
      <c r="CN217" s="3">
        <v>73.1963365496579</v>
      </c>
      <c r="CO217" s="3">
        <v>75.6764958476554</v>
      </c>
      <c r="CP217" s="3">
        <v>83.6809132550469</v>
      </c>
      <c r="CQ217" s="3">
        <v>83.995744015032</v>
      </c>
      <c r="CR217" s="3">
        <v>82.6858750987591</v>
      </c>
      <c r="CS217" s="3">
        <v>83.0430840772554</v>
      </c>
      <c r="CT217" s="3">
        <v>83.9888682644437</v>
      </c>
      <c r="CU217" s="3">
        <v>80.9475054899495</v>
      </c>
      <c r="CV217" s="3">
        <v>77.7320825186876</v>
      </c>
      <c r="CW217" s="3">
        <v>72.6249237642657</v>
      </c>
      <c r="CX217" s="3">
        <v>66.6618718626697</v>
      </c>
      <c r="CY217" s="3">
        <v>62.8024793494622</v>
      </c>
      <c r="CZ217" s="3">
        <v>62.8420300760608</v>
      </c>
      <c r="DA217" s="3">
        <v>69.2258660878331</v>
      </c>
      <c r="DB217" s="3">
        <v>63.8899615713816</v>
      </c>
      <c r="DC217" s="3">
        <v>61.7080648341714</v>
      </c>
      <c r="DD217" s="3">
        <v>67.8278353120319</v>
      </c>
      <c r="DE217" s="3">
        <v>58.9702279346258</v>
      </c>
      <c r="DF217" s="3">
        <v>61.6245629122265</v>
      </c>
      <c r="DG217" s="3">
        <v>63.7356495626842</v>
      </c>
      <c r="DH217" s="3">
        <v>60.0936510433999</v>
      </c>
      <c r="DI217" s="3">
        <v>62.1306649922079</v>
      </c>
      <c r="DJ217" s="3">
        <v>62.7023992743468</v>
      </c>
      <c r="DK217" s="3">
        <v>70.0602507814115</v>
      </c>
      <c r="DL217" s="3">
        <v>75.6104354577406</v>
      </c>
      <c r="DM217" s="3">
        <v>74.4731760351023</v>
      </c>
      <c r="DN217" s="3">
        <v>74.9218007760396</v>
      </c>
      <c r="DO217" s="3">
        <v>72.8757213906495</v>
      </c>
      <c r="DP217" s="3">
        <v>76.1694890477865</v>
      </c>
      <c r="DQ217" s="3">
        <v>87.4161787905307</v>
      </c>
      <c r="DR217" s="3">
        <v>85.5380322270291</v>
      </c>
      <c r="DS217" s="3">
        <v>85.9820007336855</v>
      </c>
      <c r="DT217" s="3">
        <v>102.117230721214</v>
      </c>
      <c r="DU217" s="3">
        <v>101.176903419347</v>
      </c>
      <c r="DV217" s="3">
        <v>109.24852881788</v>
      </c>
      <c r="DW217" s="3">
        <v>123.367912999702</v>
      </c>
      <c r="DX217" s="3">
        <v>127.593966110965</v>
      </c>
      <c r="DY217" s="3">
        <v>124.650453658022</v>
      </c>
      <c r="DZ217" s="3">
        <v>118.25635072842</v>
      </c>
      <c r="EA217" s="3">
        <v>122.584770284651</v>
      </c>
      <c r="EB217" s="3">
        <v>120.965671938156</v>
      </c>
      <c r="EC217" s="3">
        <v>121.539953088118</v>
      </c>
      <c r="ED217" s="3">
        <v>119.778896067545</v>
      </c>
    </row>
    <row r="218">
      <c r="A218" s="3" t="s">
        <v>217</v>
      </c>
      <c r="B218" s="3">
        <v>46.0553042556883</v>
      </c>
      <c r="C218" s="3">
        <v>46.0714781615644</v>
      </c>
      <c r="D218" s="3">
        <v>48.1492699961303</v>
      </c>
      <c r="E218" s="3">
        <v>46.6029258883292</v>
      </c>
      <c r="F218" s="3">
        <v>45.7430073823462</v>
      </c>
      <c r="G218" s="3">
        <v>47.7907324418122</v>
      </c>
      <c r="H218" s="3">
        <v>49.7026459337786</v>
      </c>
      <c r="I218" s="3">
        <v>51.0630048965854</v>
      </c>
      <c r="J218" s="3">
        <v>52.8078511224071</v>
      </c>
      <c r="K218" s="3">
        <v>49.6593198888709</v>
      </c>
      <c r="L218" s="3">
        <v>51.5049735256982</v>
      </c>
      <c r="M218" s="3">
        <v>51.8043197126433</v>
      </c>
      <c r="N218" s="3">
        <v>49.9271234580884</v>
      </c>
      <c r="O218" s="3">
        <v>53.3559959529985</v>
      </c>
      <c r="P218" s="3">
        <v>54.2173435772749</v>
      </c>
      <c r="Q218" s="3">
        <v>55.3060822390948</v>
      </c>
      <c r="R218" s="3">
        <v>57.9066029226773</v>
      </c>
      <c r="S218" s="3">
        <v>59.4398456641174</v>
      </c>
      <c r="T218" s="3">
        <v>59.6788580295509</v>
      </c>
      <c r="U218" s="3">
        <v>57.8466500360053</v>
      </c>
      <c r="V218" s="3">
        <v>53.6388272809538</v>
      </c>
      <c r="W218" s="3">
        <v>53.6188001983552</v>
      </c>
      <c r="X218" s="3">
        <v>57.8279049054858</v>
      </c>
      <c r="Y218" s="3">
        <v>57.0819766942695</v>
      </c>
      <c r="Z218" s="3">
        <v>50.3047224722215</v>
      </c>
      <c r="AA218" s="3">
        <v>46.2157304536592</v>
      </c>
      <c r="AB218" s="3">
        <v>51.0358029654397</v>
      </c>
      <c r="AC218" s="3">
        <v>53.675566459508</v>
      </c>
      <c r="AD218" s="3">
        <v>55.8027602891471</v>
      </c>
      <c r="AE218" s="3">
        <v>55.214368109572</v>
      </c>
      <c r="AF218" s="3">
        <v>52.4892351338579</v>
      </c>
      <c r="AG218" s="3">
        <v>54.2139277594614</v>
      </c>
      <c r="AH218" s="3">
        <v>54.8899267891912</v>
      </c>
      <c r="AI218" s="3">
        <v>56.5219474181786</v>
      </c>
      <c r="AJ218" s="3">
        <v>62.617502357783</v>
      </c>
      <c r="AK218" s="3">
        <v>70.7276349946918</v>
      </c>
      <c r="AL218" s="3">
        <v>69.3059272157253</v>
      </c>
      <c r="AM218" s="3">
        <v>68.800254370168</v>
      </c>
      <c r="AN218" s="3">
        <v>70.6812236388168</v>
      </c>
      <c r="AO218" s="3">
        <v>70.160441567751</v>
      </c>
      <c r="AP218" s="3">
        <v>71.6572115130668</v>
      </c>
      <c r="AQ218" s="3">
        <v>74.8480231173561</v>
      </c>
      <c r="AR218" s="3">
        <v>75.5383193471093</v>
      </c>
      <c r="AS218" s="3">
        <v>71.4470430536748</v>
      </c>
      <c r="AT218" s="3">
        <v>72.3103122107914</v>
      </c>
      <c r="AU218" s="3">
        <v>76.0338673640447</v>
      </c>
      <c r="AV218" s="3">
        <v>76.1991576790877</v>
      </c>
      <c r="AW218" s="3">
        <v>80.051778498121</v>
      </c>
      <c r="AX218" s="3">
        <v>85.5260032097234</v>
      </c>
      <c r="AY218" s="3">
        <v>83.9509397973212</v>
      </c>
      <c r="AZ218" s="3">
        <v>86.3103556834226</v>
      </c>
      <c r="BA218" s="3">
        <v>86.0743730238702</v>
      </c>
      <c r="BB218" s="3">
        <v>87.0081991812166</v>
      </c>
      <c r="BC218" s="3">
        <v>86.9999745072584</v>
      </c>
      <c r="BD218" s="3">
        <v>87.7860908623366</v>
      </c>
      <c r="BE218" s="3">
        <v>89.2284097448434</v>
      </c>
      <c r="BF218" s="3">
        <v>86.66036729602</v>
      </c>
      <c r="BG218" s="3">
        <v>80.4720676392285</v>
      </c>
      <c r="BH218" s="3">
        <v>79.8542765729005</v>
      </c>
      <c r="BI218" s="3">
        <v>71.2807689426764</v>
      </c>
      <c r="BJ218" s="3">
        <v>72.4570032435827</v>
      </c>
      <c r="BK218" s="3">
        <v>75.9063174923912</v>
      </c>
      <c r="BL218" s="3">
        <v>76.5115147997526</v>
      </c>
      <c r="BM218" s="3">
        <v>79.141476336391</v>
      </c>
      <c r="BN218" s="3">
        <v>78.6673201335258</v>
      </c>
      <c r="BO218" s="3">
        <v>73.0961349859757</v>
      </c>
      <c r="BP218" s="3">
        <v>78.694710549961</v>
      </c>
      <c r="BQ218" s="3">
        <v>74.1459230063884</v>
      </c>
      <c r="BR218" s="3">
        <v>79.3843569985326</v>
      </c>
      <c r="BS218" s="3">
        <v>79.8482103557568</v>
      </c>
      <c r="BT218" s="3">
        <v>89.918663355456</v>
      </c>
      <c r="BU218" s="3">
        <v>91.5660479082896</v>
      </c>
      <c r="BV218" s="3">
        <v>89.3887697548671</v>
      </c>
      <c r="BW218" s="3">
        <v>84.316753405674</v>
      </c>
      <c r="BX218" s="3">
        <v>62.3781524558923</v>
      </c>
      <c r="BY218" s="3">
        <v>68.4815645856145</v>
      </c>
      <c r="BZ218" s="3">
        <v>64.745570586499</v>
      </c>
      <c r="CA218" s="3">
        <v>72.0493655135906</v>
      </c>
      <c r="CB218" s="3">
        <v>68.208826231203</v>
      </c>
      <c r="CC218" s="3">
        <v>71.6100534751834</v>
      </c>
      <c r="CD218" s="3">
        <v>70.0171325559922</v>
      </c>
      <c r="CE218" s="3">
        <v>72.4924909129749</v>
      </c>
      <c r="CF218" s="3">
        <v>78.5688156301805</v>
      </c>
      <c r="CG218" s="3">
        <v>81.1485291887434</v>
      </c>
      <c r="CH218" s="3">
        <v>84.0117756278747</v>
      </c>
      <c r="CI218" s="3">
        <v>85.1062287347982</v>
      </c>
      <c r="CJ218" s="3">
        <v>90.2239201319916</v>
      </c>
      <c r="CK218" s="3">
        <v>96.3252157716391</v>
      </c>
      <c r="CL218" s="3">
        <v>105.42993239094</v>
      </c>
      <c r="CM218" s="3">
        <v>104.102706192774</v>
      </c>
      <c r="CN218" s="3">
        <v>101.264304544689</v>
      </c>
      <c r="CO218" s="3">
        <v>103.440976086328</v>
      </c>
      <c r="CP218" s="3">
        <v>100.303874433178</v>
      </c>
      <c r="CQ218" s="3">
        <v>106.336383126823</v>
      </c>
      <c r="CR218" s="3">
        <v>110.542060218961</v>
      </c>
      <c r="CS218" s="3">
        <v>106.866617131626</v>
      </c>
      <c r="CT218" s="3">
        <v>111.970107822971</v>
      </c>
      <c r="CU218" s="3">
        <v>108.876032811812</v>
      </c>
      <c r="CV218" s="3">
        <v>102.373609521802</v>
      </c>
      <c r="CW218" s="3">
        <v>101.690890161573</v>
      </c>
      <c r="CX218" s="3">
        <v>96.1217581470837</v>
      </c>
      <c r="CY218" s="3">
        <v>92.0980100010865</v>
      </c>
      <c r="CZ218" s="3">
        <v>88.9150086218107</v>
      </c>
      <c r="DA218" s="3">
        <v>91.4531847566177</v>
      </c>
      <c r="DB218" s="3">
        <v>85.4884451505711</v>
      </c>
      <c r="DC218" s="3">
        <v>77.9329719534333</v>
      </c>
      <c r="DD218" s="3">
        <v>82.6633289991491</v>
      </c>
      <c r="DE218" s="3">
        <v>82.4226387331991</v>
      </c>
      <c r="DF218" s="3">
        <v>88.2602108843254</v>
      </c>
      <c r="DG218" s="3">
        <v>89.7781288496664</v>
      </c>
      <c r="DH218" s="3">
        <v>81.9943989371996</v>
      </c>
      <c r="DI218" s="3">
        <v>80.1235408662771</v>
      </c>
      <c r="DJ218" s="3">
        <v>68.0392486392641</v>
      </c>
      <c r="DK218" s="3">
        <v>69.7647723321672</v>
      </c>
      <c r="DL218" s="3">
        <v>72.419869625092</v>
      </c>
      <c r="DM218" s="3">
        <v>73.6386576948546</v>
      </c>
      <c r="DN218" s="3">
        <v>69.2883074081331</v>
      </c>
      <c r="DO218" s="3">
        <v>63.5647623693321</v>
      </c>
      <c r="DP218" s="3">
        <v>70.1189621043933</v>
      </c>
      <c r="DQ218" s="3">
        <v>79.9481669718873</v>
      </c>
      <c r="DR218" s="3">
        <v>79.7874831928447</v>
      </c>
      <c r="DS218" s="3">
        <v>77.2352674749344</v>
      </c>
      <c r="DT218" s="3">
        <v>81.3497180221872</v>
      </c>
      <c r="DU218" s="3">
        <v>82.6252771516849</v>
      </c>
      <c r="DV218" s="3">
        <v>82.57736796686</v>
      </c>
      <c r="DW218" s="3">
        <v>81.128570276185</v>
      </c>
      <c r="DX218" s="3">
        <v>85.3947400691258</v>
      </c>
      <c r="DY218" s="3">
        <v>84.8400775029886</v>
      </c>
      <c r="DZ218" s="3">
        <v>89.0696133756635</v>
      </c>
      <c r="EA218" s="3">
        <v>94.6192114476887</v>
      </c>
      <c r="EB218" s="3">
        <v>106.113130623211</v>
      </c>
      <c r="EC218" s="3">
        <v>105.369778236122</v>
      </c>
      <c r="ED218" s="3">
        <v>105.703888575236</v>
      </c>
    </row>
    <row r="219">
      <c r="A219" s="3" t="s">
        <v>218</v>
      </c>
      <c r="B219" s="3">
        <v>38.808634911831</v>
      </c>
      <c r="C219" s="3">
        <v>37.5072750559515</v>
      </c>
      <c r="D219" s="3">
        <v>38.0386843595715</v>
      </c>
      <c r="E219" s="3">
        <v>39.4416003509651</v>
      </c>
      <c r="F219" s="3">
        <v>39.7124581584571</v>
      </c>
      <c r="G219" s="3">
        <v>38.6751057386366</v>
      </c>
      <c r="H219" s="3">
        <v>38.7455474846814</v>
      </c>
      <c r="I219" s="3">
        <v>40.3307410605548</v>
      </c>
      <c r="J219" s="3">
        <v>43.0295712985786</v>
      </c>
      <c r="K219" s="3">
        <v>39.7634889651299</v>
      </c>
      <c r="L219" s="3">
        <v>41.7211808154079</v>
      </c>
      <c r="M219" s="3">
        <v>39.9924153639941</v>
      </c>
      <c r="N219" s="3">
        <v>35.5651733601129</v>
      </c>
      <c r="O219" s="3">
        <v>37.1292349079384</v>
      </c>
      <c r="P219" s="3">
        <v>36.8440191221773</v>
      </c>
      <c r="Q219" s="3">
        <v>37.5751763849045</v>
      </c>
      <c r="R219" s="3">
        <v>38.2304972171935</v>
      </c>
      <c r="S219" s="3">
        <v>37.7627162378187</v>
      </c>
      <c r="T219" s="3">
        <v>34.6514250496634</v>
      </c>
      <c r="U219" s="3">
        <v>35.3475687917364</v>
      </c>
      <c r="V219" s="3">
        <v>32.2844570991362</v>
      </c>
      <c r="W219" s="3">
        <v>33.0363714944562</v>
      </c>
      <c r="X219" s="3">
        <v>33.4296818590777</v>
      </c>
      <c r="Y219" s="3">
        <v>32.3523751888322</v>
      </c>
      <c r="Z219" s="3">
        <v>29.666335158563</v>
      </c>
      <c r="AA219" s="3">
        <v>31.9773698346613</v>
      </c>
      <c r="AB219" s="3">
        <v>36.5326853720101</v>
      </c>
      <c r="AC219" s="3">
        <v>39.7621055582442</v>
      </c>
      <c r="AD219" s="3">
        <v>38.9664302520077</v>
      </c>
      <c r="AE219" s="3">
        <v>40.5674363226863</v>
      </c>
      <c r="AF219" s="3">
        <v>44.0975095684305</v>
      </c>
      <c r="AG219" s="3">
        <v>42.1308043269531</v>
      </c>
      <c r="AH219" s="3">
        <v>39.4519899151677</v>
      </c>
      <c r="AI219" s="3">
        <v>39.468827253491</v>
      </c>
      <c r="AJ219" s="3">
        <v>47.3211742458541</v>
      </c>
      <c r="AK219" s="3">
        <v>52.2025849650396</v>
      </c>
      <c r="AL219" s="3">
        <v>50.5038124861396</v>
      </c>
      <c r="AM219" s="3">
        <v>50.9094191922967</v>
      </c>
      <c r="AN219" s="3">
        <v>51.5555765368636</v>
      </c>
      <c r="AO219" s="3">
        <v>50.2064836556411</v>
      </c>
      <c r="AP219" s="3">
        <v>49.257241927875</v>
      </c>
      <c r="AQ219" s="3">
        <v>48.5752194042398</v>
      </c>
      <c r="AR219" s="3">
        <v>50.1102666199772</v>
      </c>
      <c r="AS219" s="3">
        <v>47.167864573122</v>
      </c>
      <c r="AT219" s="3">
        <v>46.1608160006406</v>
      </c>
      <c r="AU219" s="3">
        <v>49.0299640432444</v>
      </c>
      <c r="AV219" s="3">
        <v>48.085323554587</v>
      </c>
      <c r="AW219" s="3">
        <v>52.3469832236075</v>
      </c>
      <c r="AX219" s="3">
        <v>58.5769789353943</v>
      </c>
      <c r="AY219" s="3">
        <v>55.7733641445673</v>
      </c>
      <c r="AZ219" s="3">
        <v>55.8639937589095</v>
      </c>
      <c r="BA219" s="3">
        <v>53.703497675146</v>
      </c>
      <c r="BB219" s="3">
        <v>54.6440657207872</v>
      </c>
      <c r="BC219" s="3">
        <v>56.7043856252077</v>
      </c>
      <c r="BD219" s="3">
        <v>56.4452349111552</v>
      </c>
      <c r="BE219" s="3">
        <v>55.0270433478966</v>
      </c>
      <c r="BF219" s="3">
        <v>55.0546688298072</v>
      </c>
      <c r="BG219" s="3">
        <v>52.7520597839128</v>
      </c>
      <c r="BH219" s="3">
        <v>53.4435494898741</v>
      </c>
      <c r="BI219" s="3">
        <v>48.2591145543822</v>
      </c>
      <c r="BJ219" s="3">
        <v>49.6646982218902</v>
      </c>
      <c r="BK219" s="3">
        <v>53.3885226502436</v>
      </c>
      <c r="BL219" s="3">
        <v>51.637936346969</v>
      </c>
      <c r="BM219" s="3">
        <v>51.8369674902778</v>
      </c>
      <c r="BN219" s="3">
        <v>47.6747139095636</v>
      </c>
      <c r="BO219" s="3">
        <v>46.3231674116969</v>
      </c>
      <c r="BP219" s="3">
        <v>49.4001400140043</v>
      </c>
      <c r="BQ219" s="3">
        <v>44.2371134092506</v>
      </c>
      <c r="BR219" s="3">
        <v>45.9513594512997</v>
      </c>
      <c r="BS219" s="3">
        <v>46.466721700996</v>
      </c>
      <c r="BT219" s="3">
        <v>49.6678971360984</v>
      </c>
      <c r="BU219" s="3">
        <v>51.079613351796</v>
      </c>
      <c r="BV219" s="3">
        <v>47.3591715476279</v>
      </c>
      <c r="BW219" s="3">
        <v>42.6529878255081</v>
      </c>
      <c r="BX219" s="3">
        <v>31.4391815802242</v>
      </c>
      <c r="BY219" s="3">
        <v>34.6053807817118</v>
      </c>
      <c r="BZ219" s="3">
        <v>37.106523696352</v>
      </c>
      <c r="CA219" s="3">
        <v>39.2482196380264</v>
      </c>
      <c r="CB219" s="3">
        <v>38.4080574502618</v>
      </c>
      <c r="CC219" s="3">
        <v>41.7447214158477</v>
      </c>
      <c r="CD219" s="3">
        <v>42.8573281468939</v>
      </c>
      <c r="CE219" s="3">
        <v>44.9859410874271</v>
      </c>
      <c r="CF219" s="3">
        <v>48.4306701450781</v>
      </c>
      <c r="CG219" s="3">
        <v>51.1863512699246</v>
      </c>
      <c r="CH219" s="3">
        <v>51.5474377241734</v>
      </c>
      <c r="CI219" s="3">
        <v>52.5707070521289</v>
      </c>
      <c r="CJ219" s="3">
        <v>64.9866348842323</v>
      </c>
      <c r="CK219" s="3">
        <v>75.3640601558746</v>
      </c>
      <c r="CL219" s="3">
        <v>93.5005333638318</v>
      </c>
      <c r="CM219" s="3">
        <v>96.1157810166853</v>
      </c>
      <c r="CN219" s="3">
        <v>90.8289934201624</v>
      </c>
      <c r="CO219" s="3">
        <v>110.114140205538</v>
      </c>
      <c r="CP219" s="3">
        <v>101.35231265857</v>
      </c>
      <c r="CQ219" s="3">
        <v>97.3939019299154</v>
      </c>
      <c r="CR219" s="3">
        <v>107.112834278416</v>
      </c>
      <c r="CS219" s="3">
        <v>107.649774463503</v>
      </c>
      <c r="CT219" s="3">
        <v>102.233789782553</v>
      </c>
      <c r="CU219" s="3">
        <v>112.69570480715</v>
      </c>
      <c r="CV219" s="3">
        <v>133.696468049038</v>
      </c>
      <c r="CW219" s="3">
        <v>152.395584814578</v>
      </c>
      <c r="CX219" s="3">
        <v>126.504510097208</v>
      </c>
      <c r="CY219" s="3">
        <v>113.154951857517</v>
      </c>
      <c r="CZ219" s="3">
        <v>111.20277325223</v>
      </c>
      <c r="DA219" s="3">
        <v>133.342041810069</v>
      </c>
      <c r="DB219" s="3">
        <v>116.626295304151</v>
      </c>
      <c r="DC219" s="3">
        <v>120.296310654225</v>
      </c>
      <c r="DD219" s="3">
        <v>136.508031056464</v>
      </c>
      <c r="DE219" s="3">
        <v>138.016013223662</v>
      </c>
      <c r="DF219" s="3">
        <v>147.869402495757</v>
      </c>
      <c r="DG219" s="3">
        <v>163.206893824472</v>
      </c>
      <c r="DH219" s="3">
        <v>153.299279627799</v>
      </c>
      <c r="DI219" s="3">
        <v>145.104369857011</v>
      </c>
      <c r="DJ219" s="3">
        <v>136.199631390853</v>
      </c>
      <c r="DK219" s="3">
        <v>146.697116430523</v>
      </c>
      <c r="DL219" s="3">
        <v>163.222586858182</v>
      </c>
      <c r="DM219" s="3">
        <v>165.313865587049</v>
      </c>
      <c r="DN219" s="3">
        <v>157.345202323788</v>
      </c>
      <c r="DO219" s="3">
        <v>147.448515870417</v>
      </c>
      <c r="DP219" s="3">
        <v>152.886214740399</v>
      </c>
      <c r="DQ219" s="3">
        <v>167.818412988472</v>
      </c>
      <c r="DR219" s="3">
        <v>170.075482134945</v>
      </c>
      <c r="DS219" s="3">
        <v>183.321102702668</v>
      </c>
      <c r="DT219" s="3">
        <v>187.047051975784</v>
      </c>
      <c r="DU219" s="3">
        <v>188.475627980398</v>
      </c>
      <c r="DV219" s="3">
        <v>169.468062267287</v>
      </c>
      <c r="DW219" s="3">
        <v>155.664399034943</v>
      </c>
      <c r="DX219" s="3">
        <v>157.789104300468</v>
      </c>
      <c r="DY219" s="3">
        <v>146.309232434606</v>
      </c>
      <c r="DZ219" s="3">
        <v>143.520861456704</v>
      </c>
      <c r="EA219" s="3">
        <v>149.086504288411</v>
      </c>
      <c r="EB219" s="3">
        <v>151.241617763781</v>
      </c>
      <c r="EC219" s="3">
        <v>130.104669622137</v>
      </c>
      <c r="ED219" s="3">
        <v>121.729166878594</v>
      </c>
    </row>
    <row r="220">
      <c r="A220" s="3" t="s">
        <v>219</v>
      </c>
      <c r="B220" s="3">
        <v>0.373140940575269</v>
      </c>
      <c r="C220" s="3">
        <v>0.407133817045708</v>
      </c>
      <c r="D220" s="3">
        <v>0.431981586317823</v>
      </c>
      <c r="E220" s="3">
        <v>0.441038503019754</v>
      </c>
      <c r="F220" s="3">
        <v>0.437153962660038</v>
      </c>
      <c r="G220" s="3">
        <v>0.452168528090987</v>
      </c>
      <c r="H220" s="3">
        <v>0.441993159106124</v>
      </c>
      <c r="I220" s="3">
        <v>0.447156123525936</v>
      </c>
      <c r="J220" s="3">
        <v>0.459364154549419</v>
      </c>
      <c r="K220" s="3">
        <v>0.431042137668759</v>
      </c>
      <c r="L220" s="3">
        <v>0.48162560078068</v>
      </c>
      <c r="M220" s="3">
        <v>0.491014842751106</v>
      </c>
      <c r="N220" s="3">
        <v>0.477095240078367</v>
      </c>
      <c r="O220" s="3">
        <v>0.51413221041038</v>
      </c>
      <c r="P220" s="3">
        <v>0.539992014252301</v>
      </c>
      <c r="Q220" s="3">
        <v>0.531934702851993</v>
      </c>
      <c r="R220" s="3">
        <v>0.517786941199274</v>
      </c>
      <c r="S220" s="3">
        <v>0.520195300686315</v>
      </c>
      <c r="T220" s="3">
        <v>0.48055394090644</v>
      </c>
      <c r="U220" s="3">
        <v>0.538314370669192</v>
      </c>
      <c r="V220" s="3">
        <v>0.556189390524254</v>
      </c>
      <c r="W220" s="3">
        <v>0.655873380514746</v>
      </c>
      <c r="X220" s="3">
        <v>0.74003422409501</v>
      </c>
      <c r="Y220" s="3">
        <v>0.803528341610869</v>
      </c>
      <c r="Z220" s="3">
        <v>0.715296143508393</v>
      </c>
      <c r="AA220" s="3">
        <v>0.698385470932806</v>
      </c>
      <c r="AB220" s="3">
        <v>0.813457189324394</v>
      </c>
      <c r="AC220" s="3">
        <v>0.88772439117084</v>
      </c>
      <c r="AD220" s="3">
        <v>0.986990823363983</v>
      </c>
      <c r="AE220" s="3">
        <v>1.14821759803676</v>
      </c>
      <c r="AF220" s="3">
        <v>1.29140286793661</v>
      </c>
      <c r="AG220" s="3">
        <v>1.4862401264727</v>
      </c>
      <c r="AH220" s="3">
        <v>1.55953036097508</v>
      </c>
      <c r="AI220" s="3">
        <v>1.67607321468562</v>
      </c>
      <c r="AJ220" s="3">
        <v>2.04080718963168</v>
      </c>
      <c r="AK220" s="3">
        <v>2.44891679359975</v>
      </c>
      <c r="AL220" s="3">
        <v>2.59876784270216</v>
      </c>
      <c r="AM220" s="3">
        <v>2.72605573181684</v>
      </c>
      <c r="AN220" s="3">
        <v>2.55971725277896</v>
      </c>
      <c r="AO220" s="3">
        <v>2.49504213871472</v>
      </c>
      <c r="AP220" s="3">
        <v>3.08342726648341</v>
      </c>
      <c r="AQ220" s="3">
        <v>3.74178914981221</v>
      </c>
      <c r="AR220" s="3">
        <v>3.93276809687646</v>
      </c>
      <c r="AS220" s="3">
        <v>4.08245859340774</v>
      </c>
      <c r="AT220" s="3">
        <v>4.30835899122272</v>
      </c>
      <c r="AU220" s="3">
        <v>4.75284664603391</v>
      </c>
      <c r="AV220" s="3">
        <v>5.21274532942578</v>
      </c>
      <c r="AW220" s="3">
        <v>4.78110087860905</v>
      </c>
      <c r="AX220" s="3">
        <v>5.60860178652031</v>
      </c>
      <c r="AY220" s="3">
        <v>5.86631469157706</v>
      </c>
      <c r="AZ220" s="3">
        <v>5.97036153415508</v>
      </c>
      <c r="BA220" s="3">
        <v>5.60536469060922</v>
      </c>
      <c r="BB220" s="3">
        <v>6.08338911809504</v>
      </c>
      <c r="BC220" s="3">
        <v>6.35862482821283</v>
      </c>
      <c r="BD220" s="3">
        <v>6.15246442211142</v>
      </c>
      <c r="BE220" s="3">
        <v>6.4377874538761</v>
      </c>
      <c r="BF220" s="3">
        <v>6.73637467956222</v>
      </c>
      <c r="BG220" s="3">
        <v>5.98527826740012</v>
      </c>
      <c r="BH220" s="3">
        <v>4.49665590290075</v>
      </c>
      <c r="BI220" s="3">
        <v>3.58433095548412</v>
      </c>
      <c r="BJ220" s="3">
        <v>3.58025307997142</v>
      </c>
      <c r="BK220" s="3">
        <v>3.80085608562466</v>
      </c>
      <c r="BL220" s="3">
        <v>4.14977242483315</v>
      </c>
      <c r="BM220" s="3">
        <v>4.64537260253329</v>
      </c>
      <c r="BN220" s="3">
        <v>3.98128246723007</v>
      </c>
      <c r="BO220" s="3">
        <v>3.7171647544332</v>
      </c>
      <c r="BP220" s="3">
        <v>4.17815810633603</v>
      </c>
      <c r="BQ220" s="3">
        <v>3.99236155908733</v>
      </c>
      <c r="BR220" s="3">
        <v>4.4055292118597</v>
      </c>
      <c r="BS220" s="3">
        <v>4.73796896186685</v>
      </c>
      <c r="BT220" s="3">
        <v>5.23494512942237</v>
      </c>
      <c r="BU220" s="3">
        <v>5.58548288820219</v>
      </c>
      <c r="BV220" s="3">
        <v>6.09371541330385</v>
      </c>
      <c r="BW220" s="3">
        <v>6.71142298225759</v>
      </c>
      <c r="BX220" s="3">
        <v>6.04859175364012</v>
      </c>
      <c r="BY220" s="3">
        <v>6.90723106984194</v>
      </c>
      <c r="BZ220" s="3">
        <v>8.13682938631977</v>
      </c>
      <c r="CA220" s="3">
        <v>9.0839015930279</v>
      </c>
      <c r="CB220" s="3">
        <v>10.1847668216676</v>
      </c>
      <c r="CC220" s="3">
        <v>11.9000245362298</v>
      </c>
      <c r="CD220" s="3">
        <v>12.7593675304628</v>
      </c>
      <c r="CE220" s="3">
        <v>13.5600405855337</v>
      </c>
      <c r="CF220" s="3">
        <v>13.3563582812607</v>
      </c>
      <c r="CG220" s="3">
        <v>13.2080150109921</v>
      </c>
      <c r="CH220" s="3">
        <v>13.2726302635286</v>
      </c>
      <c r="CI220" s="3">
        <v>14.2252978127514</v>
      </c>
      <c r="CJ220" s="3">
        <v>12.8818783122947</v>
      </c>
      <c r="CK220" s="3">
        <v>14.9399945734448</v>
      </c>
      <c r="CL220" s="3">
        <v>14.6542393516515</v>
      </c>
      <c r="CM220" s="3">
        <v>18.1094442236084</v>
      </c>
      <c r="CN220" s="3">
        <v>19.6292466678234</v>
      </c>
      <c r="CO220" s="3">
        <v>20.6388372792887</v>
      </c>
      <c r="CP220" s="3">
        <v>21.925702844635</v>
      </c>
      <c r="CQ220" s="3">
        <v>22.0040389350615</v>
      </c>
      <c r="CR220" s="3">
        <v>30.3260360833668</v>
      </c>
      <c r="CS220" s="3">
        <v>29.9770769612853</v>
      </c>
      <c r="CT220" s="3">
        <v>25.8296667129287</v>
      </c>
      <c r="CU220" s="3">
        <v>24.5525080392919</v>
      </c>
      <c r="CV220" s="3">
        <v>24.7694200374005</v>
      </c>
      <c r="CW220" s="3">
        <v>22.121559433041</v>
      </c>
      <c r="CX220" s="3">
        <v>17.7285163953064</v>
      </c>
      <c r="CY220" s="3">
        <v>17.0335223291877</v>
      </c>
      <c r="CZ220" s="3">
        <v>16.2284645736126</v>
      </c>
      <c r="DA220" s="3">
        <v>17.712726376457</v>
      </c>
      <c r="DB220" s="3">
        <v>13.1754321624889</v>
      </c>
      <c r="DC220" s="3">
        <v>12.4274931468007</v>
      </c>
      <c r="DD220" s="3">
        <v>15.2541743149019</v>
      </c>
      <c r="DE220" s="3">
        <v>16.2233188653987</v>
      </c>
      <c r="DF220" s="3">
        <v>17.126492990146</v>
      </c>
      <c r="DG220" s="3">
        <v>21.9370697668513</v>
      </c>
      <c r="DH220" s="3">
        <v>25.026557517583</v>
      </c>
      <c r="DI220" s="3">
        <v>27.13337527011</v>
      </c>
      <c r="DJ220" s="3">
        <v>30.9923151100769</v>
      </c>
      <c r="DK220" s="3">
        <v>40.8377398394733</v>
      </c>
      <c r="DL220" s="3">
        <v>44.7728029004818</v>
      </c>
      <c r="DM220" s="3">
        <v>45.2736247342816</v>
      </c>
      <c r="DN220" s="3">
        <v>44.4006294238029</v>
      </c>
      <c r="DO220" s="3">
        <v>43.6079140004784</v>
      </c>
      <c r="DP220" s="3">
        <v>47.4776257101366</v>
      </c>
      <c r="DQ220" s="3">
        <v>48.0149298636377</v>
      </c>
      <c r="DR220" s="3">
        <v>56.0547735443299</v>
      </c>
      <c r="DS220" s="3">
        <v>72.469404178495</v>
      </c>
      <c r="DT220" s="3">
        <v>89.3994340046398</v>
      </c>
      <c r="DU220" s="3">
        <v>85.8776574745565</v>
      </c>
      <c r="DV220" s="3">
        <v>96.0350282208485</v>
      </c>
      <c r="DW220" s="3">
        <v>124.545278928197</v>
      </c>
      <c r="DX220" s="3">
        <v>122.33996696389</v>
      </c>
      <c r="DY220" s="3">
        <v>116.955118777259</v>
      </c>
      <c r="DZ220" s="3">
        <v>115.06333675801</v>
      </c>
      <c r="EA220" s="3">
        <v>134.347699542888</v>
      </c>
      <c r="EB220" s="3">
        <v>142.733913863064</v>
      </c>
      <c r="EC220" s="3">
        <v>137.328378329845</v>
      </c>
      <c r="ED220" s="3">
        <v>137.576111475627</v>
      </c>
    </row>
    <row r="221">
      <c r="A221" s="3" t="s">
        <v>220</v>
      </c>
      <c r="B221" s="3">
        <v>15.0215840593437</v>
      </c>
      <c r="C221" s="3">
        <v>15.2991487803595</v>
      </c>
      <c r="D221" s="3">
        <v>15.6173349483186</v>
      </c>
      <c r="E221" s="3">
        <v>15.0891822814468</v>
      </c>
      <c r="F221" s="3">
        <v>15.2323814989192</v>
      </c>
      <c r="G221" s="3">
        <v>15.5042484705717</v>
      </c>
      <c r="H221" s="3">
        <v>16.0216812927425</v>
      </c>
      <c r="I221" s="3">
        <v>15.4132751432717</v>
      </c>
      <c r="J221" s="3">
        <v>15.191527592427</v>
      </c>
      <c r="K221" s="3">
        <v>13.6117233834545</v>
      </c>
      <c r="L221" s="3">
        <v>13.5195116313195</v>
      </c>
      <c r="M221" s="3">
        <v>13.6460876978711</v>
      </c>
      <c r="N221" s="3">
        <v>13.4319265465238</v>
      </c>
      <c r="O221" s="3">
        <v>14.7030657916712</v>
      </c>
      <c r="P221" s="3">
        <v>14.7798106665473</v>
      </c>
      <c r="Q221" s="3">
        <v>14.0185590555523</v>
      </c>
      <c r="R221" s="3">
        <v>13.7043418282606</v>
      </c>
      <c r="S221" s="3">
        <v>13.062742695262</v>
      </c>
      <c r="T221" s="3">
        <v>12.9079611335599</v>
      </c>
      <c r="U221" s="3">
        <v>12.6061521592378</v>
      </c>
      <c r="V221" s="3">
        <v>11.473490143379</v>
      </c>
      <c r="W221" s="3">
        <v>12.6351161554354</v>
      </c>
      <c r="X221" s="3">
        <v>12.9676703517482</v>
      </c>
      <c r="Y221" s="3">
        <v>12.1706305114824</v>
      </c>
      <c r="Z221" s="3">
        <v>11.219524825858</v>
      </c>
      <c r="AA221" s="3">
        <v>9.92991536872523</v>
      </c>
      <c r="AB221" s="3">
        <v>10.6117022164556</v>
      </c>
      <c r="AC221" s="3">
        <v>11.3633272124802</v>
      </c>
      <c r="AD221" s="3">
        <v>10.791519739862</v>
      </c>
      <c r="AE221" s="3">
        <v>10.3876723524738</v>
      </c>
      <c r="AF221" s="3">
        <v>10.9391507561275</v>
      </c>
      <c r="AG221" s="3">
        <v>12.1082588917375</v>
      </c>
      <c r="AH221" s="3">
        <v>12.5025530070466</v>
      </c>
      <c r="AI221" s="3">
        <v>12.2186926195723</v>
      </c>
      <c r="AJ221" s="3">
        <v>10.7667429518987</v>
      </c>
      <c r="AK221" s="3">
        <v>10.6769804169863</v>
      </c>
      <c r="AL221" s="3">
        <v>10.9194681827796</v>
      </c>
      <c r="AM221" s="3">
        <v>11.6003044211189</v>
      </c>
      <c r="AN221" s="3">
        <v>11.5485859784745</v>
      </c>
      <c r="AO221" s="3">
        <v>11.5930670203967</v>
      </c>
      <c r="AP221" s="3">
        <v>11.7690734498701</v>
      </c>
      <c r="AQ221" s="3">
        <v>12.4219066873939</v>
      </c>
      <c r="AR221" s="3">
        <v>12.5535743744347</v>
      </c>
      <c r="AS221" s="3">
        <v>12.4661530761282</v>
      </c>
      <c r="AT221" s="3">
        <v>12.1309762546548</v>
      </c>
      <c r="AU221" s="3">
        <v>12.4778604041414</v>
      </c>
      <c r="AV221" s="3">
        <v>13.8919785143004</v>
      </c>
      <c r="AW221" s="3">
        <v>15.0397109438209</v>
      </c>
      <c r="AX221" s="3">
        <v>15.607901490479</v>
      </c>
      <c r="AY221" s="3">
        <v>14.9197025978683</v>
      </c>
      <c r="AZ221" s="3">
        <v>14.9284723191877</v>
      </c>
      <c r="BA221" s="3">
        <v>14.703882533755</v>
      </c>
      <c r="BB221" s="3">
        <v>14.6164618576097</v>
      </c>
      <c r="BC221" s="3">
        <v>14.559229498757</v>
      </c>
      <c r="BD221" s="3">
        <v>14.1991405874928</v>
      </c>
      <c r="BE221" s="3">
        <v>12.9740967838988</v>
      </c>
      <c r="BF221" s="3">
        <v>11.8144064799244</v>
      </c>
      <c r="BG221" s="3">
        <v>12.1868131828128</v>
      </c>
      <c r="BH221" s="3">
        <v>12.4263802231821</v>
      </c>
      <c r="BI221" s="3">
        <v>11.2428809941006</v>
      </c>
      <c r="BJ221" s="3">
        <v>11.4261708923717</v>
      </c>
      <c r="BK221" s="3">
        <v>11.9128106283205</v>
      </c>
      <c r="BL221" s="3">
        <v>11.9829573560418</v>
      </c>
      <c r="BM221" s="3">
        <v>11.7798967659164</v>
      </c>
      <c r="BN221" s="3">
        <v>11.0349172607078</v>
      </c>
      <c r="BO221" s="3">
        <v>11.6880277888012</v>
      </c>
      <c r="BP221" s="3">
        <v>12.5743149932878</v>
      </c>
      <c r="BQ221" s="3">
        <v>12.7423661630672</v>
      </c>
      <c r="BR221" s="3">
        <v>13.3422732529823</v>
      </c>
      <c r="BS221" s="3">
        <v>12.922893514235</v>
      </c>
      <c r="BT221" s="3">
        <v>12.4311747945911</v>
      </c>
      <c r="BU221" s="3">
        <v>12.8781255262998</v>
      </c>
      <c r="BV221" s="3">
        <v>13.5187047185057</v>
      </c>
      <c r="BW221" s="3">
        <v>13.1006543590567</v>
      </c>
      <c r="BX221" s="3">
        <v>9.53989000856983</v>
      </c>
      <c r="BY221" s="3">
        <v>8.593172720389</v>
      </c>
      <c r="BZ221" s="3">
        <v>10.3716392188241</v>
      </c>
      <c r="CA221" s="3">
        <v>11.6293369477454</v>
      </c>
      <c r="CB221" s="3">
        <v>11.9176728765753</v>
      </c>
      <c r="CC221" s="3">
        <v>14.0155596044516</v>
      </c>
      <c r="CD221" s="3">
        <v>14.2317222473565</v>
      </c>
      <c r="CE221" s="3">
        <v>13.4325209077951</v>
      </c>
      <c r="CF221" s="3">
        <v>15.8356225287748</v>
      </c>
      <c r="CG221" s="3">
        <v>17.3578727097643</v>
      </c>
      <c r="CH221" s="3">
        <v>18.1080932179992</v>
      </c>
      <c r="CI221" s="3">
        <v>21.4162102079018</v>
      </c>
      <c r="CJ221" s="3">
        <v>24.6189199261696</v>
      </c>
      <c r="CK221" s="3">
        <v>25.6749577236197</v>
      </c>
      <c r="CL221" s="3">
        <v>25.7633017763022</v>
      </c>
      <c r="CM221" s="3">
        <v>25.0774261501202</v>
      </c>
      <c r="CN221" s="3">
        <v>24.156907763994</v>
      </c>
      <c r="CO221" s="3">
        <v>22.602949158436</v>
      </c>
      <c r="CP221" s="3">
        <v>22.0617142869125</v>
      </c>
      <c r="CQ221" s="3">
        <v>23.0635290219521</v>
      </c>
      <c r="CR221" s="3">
        <v>22.4694759173985</v>
      </c>
      <c r="CS221" s="3">
        <v>21.1773032822561</v>
      </c>
      <c r="CT221" s="3">
        <v>21.4922377384632</v>
      </c>
      <c r="CU221" s="3">
        <v>21.8482350482902</v>
      </c>
      <c r="CV221" s="3">
        <v>21.2325658951598</v>
      </c>
      <c r="CW221" s="3">
        <v>20.7070196889769</v>
      </c>
      <c r="CX221" s="3">
        <v>17.5534758783782</v>
      </c>
      <c r="CY221" s="3">
        <v>15.7614419349467</v>
      </c>
      <c r="CZ221" s="3">
        <v>15.7151836083051</v>
      </c>
      <c r="DA221" s="3">
        <v>17.3213291396194</v>
      </c>
      <c r="DB221" s="3">
        <v>15.9664632857831</v>
      </c>
      <c r="DC221" s="3">
        <v>15.9778700060948</v>
      </c>
      <c r="DD221" s="3">
        <v>17.1859246498102</v>
      </c>
      <c r="DE221" s="3">
        <v>17.895102402842</v>
      </c>
      <c r="DF221" s="3">
        <v>19.065875623293</v>
      </c>
      <c r="DG221" s="3">
        <v>18.8637720638619</v>
      </c>
      <c r="DH221" s="3">
        <v>16.2247265420163</v>
      </c>
      <c r="DI221" s="3">
        <v>17.0736958884279</v>
      </c>
      <c r="DJ221" s="3">
        <v>17.6711660939808</v>
      </c>
      <c r="DK221" s="3">
        <v>18.9028037081586</v>
      </c>
      <c r="DL221" s="3">
        <v>19.527672066161</v>
      </c>
      <c r="DM221" s="3">
        <v>20.3639902912323</v>
      </c>
      <c r="DN221" s="3">
        <v>20.1931535528045</v>
      </c>
      <c r="DO221" s="3">
        <v>20.5953081734161</v>
      </c>
      <c r="DP221" s="3">
        <v>21.2830293523396</v>
      </c>
      <c r="DQ221" s="3">
        <v>22.8287651447036</v>
      </c>
      <c r="DR221" s="3">
        <v>24.1438762109269</v>
      </c>
      <c r="DS221" s="3">
        <v>25.6408650257956</v>
      </c>
      <c r="DT221" s="3">
        <v>25.9603246463071</v>
      </c>
      <c r="DU221" s="3">
        <v>24.7012349378289</v>
      </c>
      <c r="DV221" s="3">
        <v>25.4427317299272</v>
      </c>
      <c r="DW221" s="3">
        <v>27.2402936959435</v>
      </c>
      <c r="DX221" s="3">
        <v>27.567147816968</v>
      </c>
      <c r="DY221" s="3">
        <v>27.2485872629335</v>
      </c>
      <c r="DZ221" s="3">
        <v>26.5013783155868</v>
      </c>
      <c r="EA221" s="3">
        <v>26.2860869946687</v>
      </c>
      <c r="EB221" s="3">
        <v>28.8605000019073</v>
      </c>
      <c r="EC221" s="3">
        <v>28.6128570465814</v>
      </c>
      <c r="ED221" s="3">
        <v>27.7000002331204</v>
      </c>
    </row>
    <row r="222">
      <c r="A222" s="3" t="s">
        <v>221</v>
      </c>
      <c r="B222" s="3">
        <v>29.1843487822098</v>
      </c>
      <c r="C222" s="3">
        <v>30.8278602979871</v>
      </c>
      <c r="D222" s="3">
        <v>30.4748844632105</v>
      </c>
      <c r="E222" s="3">
        <v>31.3354565078437</v>
      </c>
      <c r="F222" s="3">
        <v>33.0873785429446</v>
      </c>
      <c r="G222" s="3">
        <v>34.2469106462817</v>
      </c>
      <c r="H222" s="3">
        <v>34.8714820653014</v>
      </c>
      <c r="I222" s="3">
        <v>34.6367966848367</v>
      </c>
      <c r="J222" s="3">
        <v>35.9818720812092</v>
      </c>
      <c r="K222" s="3">
        <v>31.5607504489318</v>
      </c>
      <c r="L222" s="3">
        <v>30.2028879281665</v>
      </c>
      <c r="M222" s="3">
        <v>26.1478367428272</v>
      </c>
      <c r="N222" s="3">
        <v>23.541995775738</v>
      </c>
      <c r="O222" s="3">
        <v>24.9890318474458</v>
      </c>
      <c r="P222" s="3">
        <v>25.0054766091541</v>
      </c>
      <c r="Q222" s="3">
        <v>26.312040085841</v>
      </c>
      <c r="R222" s="3">
        <v>24.5141244090897</v>
      </c>
      <c r="S222" s="3">
        <v>21.7121990643186</v>
      </c>
      <c r="T222" s="3">
        <v>21.4183604529729</v>
      </c>
      <c r="U222" s="3">
        <v>19.5124136158424</v>
      </c>
      <c r="V222" s="3">
        <v>19.4588759925214</v>
      </c>
      <c r="W222" s="3">
        <v>20.3221132478392</v>
      </c>
      <c r="X222" s="3">
        <v>17.1572274804682</v>
      </c>
      <c r="Y222" s="3">
        <v>13.0564309173079</v>
      </c>
      <c r="Z222" s="3">
        <v>13.1051200074805</v>
      </c>
      <c r="AA222" s="3">
        <v>12.8383020350964</v>
      </c>
      <c r="AB222" s="3">
        <v>16.1805382235135</v>
      </c>
      <c r="AC222" s="3">
        <v>18.8065934777347</v>
      </c>
      <c r="AD222" s="3">
        <v>23.8161410299322</v>
      </c>
      <c r="AE222" s="3">
        <v>26.794627169914</v>
      </c>
      <c r="AF222" s="3">
        <v>27.5584003844933</v>
      </c>
      <c r="AG222" s="3">
        <v>27.7591931598403</v>
      </c>
      <c r="AH222" s="3">
        <v>29.0499922475981</v>
      </c>
      <c r="AI222" s="3">
        <v>29.8318997143388</v>
      </c>
      <c r="AJ222" s="3">
        <v>30.2998076077808</v>
      </c>
      <c r="AK222" s="3">
        <v>34.7416596919199</v>
      </c>
      <c r="AL222" s="3">
        <v>34.2535984670413</v>
      </c>
      <c r="AM222" s="3">
        <v>33.4287432659245</v>
      </c>
      <c r="AN222" s="3">
        <v>33.0826600753896</v>
      </c>
      <c r="AO222" s="3">
        <v>33.596543527599</v>
      </c>
      <c r="AP222" s="3">
        <v>31.6933223440884</v>
      </c>
      <c r="AQ222" s="3">
        <v>30.7307214325927</v>
      </c>
      <c r="AR222" s="3">
        <v>33.1803223026344</v>
      </c>
      <c r="AS222" s="3">
        <v>33.1245741591465</v>
      </c>
      <c r="AT222" s="3">
        <v>34.9774665936545</v>
      </c>
      <c r="AU222" s="3">
        <v>34.8765430121286</v>
      </c>
      <c r="AV222" s="3">
        <v>32.8684376152733</v>
      </c>
      <c r="AW222" s="3">
        <v>33.5071198144154</v>
      </c>
      <c r="AX222" s="3">
        <v>37.0581544022186</v>
      </c>
      <c r="AY222" s="3">
        <v>36.6413362851664</v>
      </c>
      <c r="AZ222" s="3">
        <v>36.7716891500876</v>
      </c>
      <c r="BA222" s="3">
        <v>37.7783343804017</v>
      </c>
      <c r="BB222" s="3">
        <v>42.6172305438604</v>
      </c>
      <c r="BC222" s="3">
        <v>45.0495033941983</v>
      </c>
      <c r="BD222" s="3">
        <v>46.0010610233467</v>
      </c>
      <c r="BE222" s="3">
        <v>44.7777389609598</v>
      </c>
      <c r="BF222" s="3">
        <v>44.3675986800624</v>
      </c>
      <c r="BG222" s="3">
        <v>43.9540407354747</v>
      </c>
      <c r="BH222" s="3">
        <v>41.4493758008894</v>
      </c>
      <c r="BI222" s="3">
        <v>38.400534426078</v>
      </c>
      <c r="BJ222" s="3">
        <v>40.5681753775675</v>
      </c>
      <c r="BK222" s="3">
        <v>44.9218774563606</v>
      </c>
      <c r="BL222" s="3">
        <v>45.8286588599108</v>
      </c>
      <c r="BM222" s="3">
        <v>47.4779632823154</v>
      </c>
      <c r="BN222" s="3">
        <v>45.6148426780217</v>
      </c>
      <c r="BO222" s="3">
        <v>45.4378995893284</v>
      </c>
      <c r="BP222" s="3">
        <v>47.7332831197388</v>
      </c>
      <c r="BQ222" s="3">
        <v>48.2108071305625</v>
      </c>
      <c r="BR222" s="3">
        <v>51.3743156804173</v>
      </c>
      <c r="BS222" s="3">
        <v>48.9484616549384</v>
      </c>
      <c r="BT222" s="3">
        <v>50.0040025971448</v>
      </c>
      <c r="BU222" s="3">
        <v>51.7431973778955</v>
      </c>
      <c r="BV222" s="3">
        <v>53.6316727967376</v>
      </c>
      <c r="BW222" s="3">
        <v>53.5760655831742</v>
      </c>
      <c r="BX222" s="3">
        <v>25.3762473853395</v>
      </c>
      <c r="BY222" s="3">
        <v>19.429805740722</v>
      </c>
      <c r="BZ222" s="3">
        <v>24.379289980608</v>
      </c>
      <c r="CA222" s="3">
        <v>27.5775985346377</v>
      </c>
      <c r="CB222" s="3">
        <v>21.213269708909</v>
      </c>
      <c r="CC222" s="3">
        <v>21.7464248639757</v>
      </c>
      <c r="CD222" s="3">
        <v>20.1747237187246</v>
      </c>
      <c r="CE222" s="3">
        <v>21.9533269685851</v>
      </c>
      <c r="CF222" s="3">
        <v>25.4694039471538</v>
      </c>
      <c r="CG222" s="3">
        <v>31.0474263085382</v>
      </c>
      <c r="CH222" s="3">
        <v>32.9503966686706</v>
      </c>
      <c r="CI222" s="3">
        <v>35.5858606431671</v>
      </c>
      <c r="CJ222" s="3">
        <v>39.6581403546726</v>
      </c>
      <c r="CK222" s="3">
        <v>41.5026191528813</v>
      </c>
      <c r="CL222" s="3">
        <v>43.6893503082046</v>
      </c>
      <c r="CM222" s="3">
        <v>45.1545433576843</v>
      </c>
      <c r="CN222" s="3">
        <v>44.6591137331949</v>
      </c>
      <c r="CO222" s="3">
        <v>43.4162213498504</v>
      </c>
      <c r="CP222" s="3">
        <v>45.7016659054924</v>
      </c>
      <c r="CQ222" s="3">
        <v>52.816538003776</v>
      </c>
      <c r="CR222" s="3">
        <v>53.6002146984192</v>
      </c>
      <c r="CS222" s="3">
        <v>50.4218823955754</v>
      </c>
      <c r="CT222" s="3">
        <v>51.4347217112163</v>
      </c>
      <c r="CU222" s="3">
        <v>53.7634700905122</v>
      </c>
      <c r="CV222" s="3">
        <v>58.3222884579611</v>
      </c>
      <c r="CW222" s="3">
        <v>60.1900855025682</v>
      </c>
      <c r="CX222" s="3">
        <v>56.2183415016534</v>
      </c>
      <c r="CY222" s="3">
        <v>52.8692677474978</v>
      </c>
      <c r="CZ222" s="3">
        <v>49.8125485988878</v>
      </c>
      <c r="DA222" s="3">
        <v>55.2705632022802</v>
      </c>
      <c r="DB222" s="3">
        <v>51.7088244939853</v>
      </c>
      <c r="DC222" s="3">
        <v>49.4063141539421</v>
      </c>
      <c r="DD222" s="3">
        <v>56.8500360054502</v>
      </c>
      <c r="DE222" s="3">
        <v>58.6049470025094</v>
      </c>
      <c r="DF222" s="3">
        <v>61.5899774150745</v>
      </c>
      <c r="DG222" s="3">
        <v>62.2353879644245</v>
      </c>
      <c r="DH222" s="3">
        <v>57.6663171457023</v>
      </c>
      <c r="DI222" s="3">
        <v>60.1992409554519</v>
      </c>
      <c r="DJ222" s="3">
        <v>55.9288260782057</v>
      </c>
      <c r="DK222" s="3">
        <v>55.1632374494131</v>
      </c>
      <c r="DL222" s="3">
        <v>59.8365187682898</v>
      </c>
      <c r="DM222" s="3">
        <v>61.3115426944956</v>
      </c>
      <c r="DN222" s="3">
        <v>61.9202299618376</v>
      </c>
      <c r="DO222" s="3">
        <v>62.1006494660102</v>
      </c>
      <c r="DP222" s="3">
        <v>62.8958554565767</v>
      </c>
      <c r="DQ222" s="3">
        <v>65.6924888182268</v>
      </c>
      <c r="DR222" s="3">
        <v>67.0494957424884</v>
      </c>
      <c r="DS222" s="3">
        <v>68.4382492966117</v>
      </c>
      <c r="DT222" s="3">
        <v>75.2714463764165</v>
      </c>
      <c r="DU222" s="3">
        <v>76.9255487421767</v>
      </c>
      <c r="DV222" s="3">
        <v>78.4782758130995</v>
      </c>
      <c r="DW222" s="3">
        <v>78.055433091548</v>
      </c>
      <c r="DX222" s="3">
        <v>81.2200724219296</v>
      </c>
      <c r="DY222" s="3">
        <v>84.9954354199323</v>
      </c>
      <c r="DZ222" s="3">
        <v>91.5564929730581</v>
      </c>
      <c r="EA222" s="3">
        <v>94.6179186221047</v>
      </c>
      <c r="EB222" s="3">
        <v>108.139249610901</v>
      </c>
      <c r="EC222" s="3">
        <v>104.044999985468</v>
      </c>
      <c r="ED222" s="3">
        <v>104.233888838026</v>
      </c>
    </row>
    <row r="223">
      <c r="A223" s="3" t="s">
        <v>222</v>
      </c>
      <c r="B223" s="3">
        <v>51.2956807267145</v>
      </c>
      <c r="C223" s="3">
        <v>52.1419598748731</v>
      </c>
      <c r="D223" s="3">
        <v>51.5581245939918</v>
      </c>
      <c r="E223" s="3">
        <v>49.2176660758467</v>
      </c>
      <c r="F223" s="3">
        <v>47.9345002354257</v>
      </c>
      <c r="G223" s="3">
        <v>50.2182830877604</v>
      </c>
      <c r="H223" s="3">
        <v>51.0218320198333</v>
      </c>
      <c r="I223" s="3">
        <v>50.6948500455938</v>
      </c>
      <c r="J223" s="3">
        <v>50.2938412998823</v>
      </c>
      <c r="K223" s="3">
        <v>48.400302688279</v>
      </c>
      <c r="L223" s="3">
        <v>52.9203983699435</v>
      </c>
      <c r="M223" s="3">
        <v>55.3267981655985</v>
      </c>
      <c r="N223" s="3">
        <v>53.5234130359614</v>
      </c>
      <c r="O223" s="3">
        <v>55.0274838096108</v>
      </c>
      <c r="P223" s="3">
        <v>56.33743197888</v>
      </c>
      <c r="Q223" s="3">
        <v>56.1734013707372</v>
      </c>
      <c r="R223" s="3">
        <v>55.5681983281455</v>
      </c>
      <c r="S223" s="3">
        <v>52.7407609802567</v>
      </c>
      <c r="T223" s="3">
        <v>52.5748833449828</v>
      </c>
      <c r="U223" s="3">
        <v>51.8417871333332</v>
      </c>
      <c r="V223" s="3">
        <v>48.9109643398656</v>
      </c>
      <c r="W223" s="3">
        <v>52.5780150130146</v>
      </c>
      <c r="X223" s="3">
        <v>53.8059650781172</v>
      </c>
      <c r="Y223" s="3">
        <v>55.3184810100686</v>
      </c>
      <c r="Z223" s="3">
        <v>52.3207653841418</v>
      </c>
      <c r="AA223" s="3">
        <v>54.9689881723391</v>
      </c>
      <c r="AB223" s="3">
        <v>59.3538488073357</v>
      </c>
      <c r="AC223" s="3">
        <v>62.2749841623841</v>
      </c>
      <c r="AD223" s="3">
        <v>61.9210648829842</v>
      </c>
      <c r="AE223" s="3">
        <v>61.4301196049587</v>
      </c>
      <c r="AF223" s="3">
        <v>61.9590399069114</v>
      </c>
      <c r="AG223" s="3">
        <v>62.6416296245551</v>
      </c>
      <c r="AH223" s="3">
        <v>63.7132749996341</v>
      </c>
      <c r="AI223" s="3">
        <v>61.4069981028975</v>
      </c>
      <c r="AJ223" s="3">
        <v>62.9964267896849</v>
      </c>
      <c r="AK223" s="3">
        <v>65.2901276318497</v>
      </c>
      <c r="AL223" s="3">
        <v>64.9125617621962</v>
      </c>
      <c r="AM223" s="3">
        <v>64.6914631956342</v>
      </c>
      <c r="AN223" s="3">
        <v>64.7398988621928</v>
      </c>
      <c r="AO223" s="3">
        <v>64.4531625938397</v>
      </c>
      <c r="AP223" s="3">
        <v>63.4466513799009</v>
      </c>
      <c r="AQ223" s="3">
        <v>63.4573983640713</v>
      </c>
      <c r="AR223" s="3">
        <v>62.2286816858938</v>
      </c>
      <c r="AS223" s="3">
        <v>58.9432781037755</v>
      </c>
      <c r="AT223" s="3">
        <v>56.6801597455712</v>
      </c>
      <c r="AU223" s="3">
        <v>56.7830421656028</v>
      </c>
      <c r="AV223" s="3">
        <v>52.7079518114046</v>
      </c>
      <c r="AW223" s="3">
        <v>57.353043188913</v>
      </c>
      <c r="AX223" s="3">
        <v>58.2049010101341</v>
      </c>
      <c r="AY223" s="3">
        <v>60.1130798593298</v>
      </c>
      <c r="AZ223" s="3">
        <v>57.6881370325035</v>
      </c>
      <c r="BA223" s="3">
        <v>57.5400872964454</v>
      </c>
      <c r="BB223" s="3">
        <v>58.0068648376661</v>
      </c>
      <c r="BC223" s="3">
        <v>59.0125242408475</v>
      </c>
      <c r="BD223" s="3">
        <v>57.7292249235037</v>
      </c>
      <c r="BE223" s="3">
        <v>54.3117345368438</v>
      </c>
      <c r="BF223" s="3">
        <v>55.1439688146987</v>
      </c>
      <c r="BG223" s="3">
        <v>57.7642783992883</v>
      </c>
      <c r="BH223" s="3">
        <v>60.8941125174386</v>
      </c>
      <c r="BI223" s="3">
        <v>59.6592861545846</v>
      </c>
      <c r="BJ223" s="3">
        <v>60.7009480665723</v>
      </c>
      <c r="BK223" s="3">
        <v>60.8112249775098</v>
      </c>
      <c r="BL223" s="3">
        <v>60.650599608842</v>
      </c>
      <c r="BM223" s="3">
        <v>63.3218876890674</v>
      </c>
      <c r="BN223" s="3">
        <v>64.278791274692</v>
      </c>
      <c r="BO223" s="3">
        <v>65.2874528956984</v>
      </c>
      <c r="BP223" s="3">
        <v>67.6937083461488</v>
      </c>
      <c r="BQ223" s="3">
        <v>63.3160748777082</v>
      </c>
      <c r="BR223" s="3">
        <v>64.6925685637461</v>
      </c>
      <c r="BS223" s="3">
        <v>62.9998062943446</v>
      </c>
      <c r="BT223" s="3">
        <v>65.0864091277801</v>
      </c>
      <c r="BU223" s="3">
        <v>66.7400455357817</v>
      </c>
      <c r="BV223" s="3">
        <v>65.7146817005385</v>
      </c>
      <c r="BW223" s="3">
        <v>63.7254498523946</v>
      </c>
      <c r="BX223" s="3">
        <v>49.546374397112</v>
      </c>
      <c r="BY223" s="3">
        <v>45.4239720288331</v>
      </c>
      <c r="BZ223" s="3">
        <v>45.033440526151</v>
      </c>
      <c r="CA223" s="3">
        <v>47.4009646990747</v>
      </c>
      <c r="CB223" s="3">
        <v>46.674014474106</v>
      </c>
      <c r="CC223" s="3">
        <v>45.9683456926787</v>
      </c>
      <c r="CD223" s="3">
        <v>44.373581560203</v>
      </c>
      <c r="CE223" s="3">
        <v>44.1270574017245</v>
      </c>
      <c r="CF223" s="3">
        <v>49.2477627222755</v>
      </c>
      <c r="CG223" s="3">
        <v>54.6413305351203</v>
      </c>
      <c r="CH223" s="3">
        <v>55.4176817410777</v>
      </c>
      <c r="CI223" s="3">
        <v>58.0794080686777</v>
      </c>
      <c r="CJ223" s="3">
        <v>66.0404072710798</v>
      </c>
      <c r="CK223" s="3">
        <v>69.6661549771508</v>
      </c>
      <c r="CL223" s="3">
        <v>73.1510057661576</v>
      </c>
      <c r="CM223" s="3">
        <v>71.9858724327704</v>
      </c>
      <c r="CN223" s="3">
        <v>67.8416935358339</v>
      </c>
      <c r="CO223" s="3">
        <v>65.0855589798801</v>
      </c>
      <c r="CP223" s="3">
        <v>65.1843865906038</v>
      </c>
      <c r="CQ223" s="3">
        <v>65.8887629964627</v>
      </c>
      <c r="CR223" s="3">
        <v>61.2161873177178</v>
      </c>
      <c r="CS223" s="3">
        <v>64.1128145791386</v>
      </c>
      <c r="CT223" s="3">
        <v>69.0319874252196</v>
      </c>
      <c r="CU223" s="3">
        <v>74.5952995890879</v>
      </c>
      <c r="CV223" s="3">
        <v>74.5414038154953</v>
      </c>
      <c r="CW223" s="3">
        <v>72.876232823435</v>
      </c>
      <c r="CX223" s="3">
        <v>69.22436942532</v>
      </c>
      <c r="CY223" s="3">
        <v>61.4847703805504</v>
      </c>
      <c r="CZ223" s="3">
        <v>60.9723475771411</v>
      </c>
      <c r="DA223" s="3">
        <v>64.9735789822013</v>
      </c>
      <c r="DB223" s="3">
        <v>61.3033578625398</v>
      </c>
      <c r="DC223" s="3">
        <v>63.3700810582159</v>
      </c>
      <c r="DD223" s="3">
        <v>70.4946544181545</v>
      </c>
      <c r="DE223" s="3">
        <v>73.4036328036996</v>
      </c>
      <c r="DF223" s="3">
        <v>79.5068100954051</v>
      </c>
      <c r="DG223" s="3">
        <v>86.1417196966387</v>
      </c>
      <c r="DH223" s="3">
        <v>84.210837920606</v>
      </c>
      <c r="DI223" s="3">
        <v>88.4210958179084</v>
      </c>
      <c r="DJ223" s="3">
        <v>86.3156298226694</v>
      </c>
      <c r="DK223" s="3">
        <v>89.4797659753121</v>
      </c>
      <c r="DL223" s="3">
        <v>86.0804897503684</v>
      </c>
      <c r="DM223" s="3">
        <v>76.7340855387779</v>
      </c>
      <c r="DN223" s="3">
        <v>73.7396163515395</v>
      </c>
      <c r="DO223" s="3">
        <v>71.6948399276914</v>
      </c>
      <c r="DP223" s="3">
        <v>74.7768254599778</v>
      </c>
      <c r="DQ223" s="3">
        <v>81.6396675024067</v>
      </c>
      <c r="DR223" s="3">
        <v>85.9385813337973</v>
      </c>
      <c r="DS223" s="3">
        <v>85.2272790074987</v>
      </c>
      <c r="DT223" s="3">
        <v>90.5182329241582</v>
      </c>
      <c r="DU223" s="3">
        <v>91.5999676527285</v>
      </c>
      <c r="DV223" s="3">
        <v>92.5741916049788</v>
      </c>
      <c r="DW223" s="3">
        <v>88.5432100653187</v>
      </c>
      <c r="DX223" s="3">
        <v>90.7849522021453</v>
      </c>
      <c r="DY223" s="3">
        <v>94.2359238528453</v>
      </c>
      <c r="DZ223" s="3">
        <v>99.6469082603956</v>
      </c>
      <c r="EA223" s="3">
        <v>101.571928103552</v>
      </c>
      <c r="EB223" s="3">
        <v>101.777635345704</v>
      </c>
      <c r="EC223" s="3">
        <v>92.117225556718</v>
      </c>
      <c r="ED223" s="3">
        <v>85.6155545976427</v>
      </c>
    </row>
    <row r="224">
      <c r="A224" s="3" t="s">
        <v>223</v>
      </c>
      <c r="B224" s="3">
        <v>31.9164666412024</v>
      </c>
      <c r="C224" s="3">
        <v>31.8686890727666</v>
      </c>
      <c r="D224" s="3">
        <v>32.7923978881049</v>
      </c>
      <c r="E224" s="3">
        <v>34.0664194805153</v>
      </c>
      <c r="F224" s="3">
        <v>35.2886666221819</v>
      </c>
      <c r="G224" s="3">
        <v>35.4162223618597</v>
      </c>
      <c r="H224" s="3">
        <v>34.4510817908688</v>
      </c>
      <c r="I224" s="3">
        <v>34.6301200856748</v>
      </c>
      <c r="J224" s="3">
        <v>34.3410154809603</v>
      </c>
      <c r="K224" s="3">
        <v>32.7601908558535</v>
      </c>
      <c r="L224" s="3">
        <v>34.6570151727948</v>
      </c>
      <c r="M224" s="3">
        <v>36.8417977074049</v>
      </c>
      <c r="N224" s="3">
        <v>37.1977011305433</v>
      </c>
      <c r="O224" s="3">
        <v>37.2677087893965</v>
      </c>
      <c r="P224" s="3">
        <v>36.9785837160798</v>
      </c>
      <c r="Q224" s="3">
        <v>37.2314547913033</v>
      </c>
      <c r="R224" s="3">
        <v>37.7935290193766</v>
      </c>
      <c r="S224" s="3">
        <v>36.8417815106281</v>
      </c>
      <c r="T224" s="3">
        <v>34.4796380608229</v>
      </c>
      <c r="U224" s="3">
        <v>33.3002234419461</v>
      </c>
      <c r="V224" s="3">
        <v>31.6890958145421</v>
      </c>
      <c r="W224" s="3">
        <v>32.5541139863341</v>
      </c>
      <c r="X224" s="3">
        <v>33.9910597001711</v>
      </c>
      <c r="Y224" s="3">
        <v>32.6636567716946</v>
      </c>
      <c r="Z224" s="3">
        <v>30.3548823893533</v>
      </c>
      <c r="AA224" s="3">
        <v>31.3943829586471</v>
      </c>
      <c r="AB224" s="3">
        <v>34.3730125203828</v>
      </c>
      <c r="AC224" s="3">
        <v>35.5257148145493</v>
      </c>
      <c r="AD224" s="3">
        <v>34.6141866462125</v>
      </c>
      <c r="AE224" s="3">
        <v>34.3505674423605</v>
      </c>
      <c r="AF224" s="3">
        <v>36.0148982172205</v>
      </c>
      <c r="AG224" s="3">
        <v>36.045470506044</v>
      </c>
      <c r="AH224" s="3">
        <v>35.0026714117712</v>
      </c>
      <c r="AI224" s="3">
        <v>33.7864408541624</v>
      </c>
      <c r="AJ224" s="3">
        <v>34.7043821199675</v>
      </c>
      <c r="AK224" s="3">
        <v>34.7006156621795</v>
      </c>
      <c r="AL224" s="3">
        <v>34.7444483437057</v>
      </c>
      <c r="AM224" s="3">
        <v>36.4144042093855</v>
      </c>
      <c r="AN224" s="3">
        <v>38.7486131608481</v>
      </c>
      <c r="AO224" s="3">
        <v>39.3849239561398</v>
      </c>
      <c r="AP224" s="3">
        <v>39.9593210539251</v>
      </c>
      <c r="AQ224" s="3">
        <v>41.639929150974</v>
      </c>
      <c r="AR224" s="3">
        <v>44.6750316882618</v>
      </c>
      <c r="AS224" s="3">
        <v>43.8464595529777</v>
      </c>
      <c r="AT224" s="3">
        <v>44.3711792084519</v>
      </c>
      <c r="AU224" s="3">
        <v>43.922587726908</v>
      </c>
      <c r="AV224" s="3">
        <v>44.1660007951498</v>
      </c>
      <c r="AW224" s="3">
        <v>43.3462913380139</v>
      </c>
      <c r="AX224" s="3">
        <v>44.7446522255592</v>
      </c>
      <c r="AY224" s="3">
        <v>44.495841243863</v>
      </c>
      <c r="AZ224" s="3">
        <v>44.5167710500515</v>
      </c>
      <c r="BA224" s="3">
        <v>41.1873475604805</v>
      </c>
      <c r="BB224" s="3">
        <v>41.8062860195978</v>
      </c>
      <c r="BC224" s="3">
        <v>41.3738890588403</v>
      </c>
      <c r="BD224" s="3">
        <v>42.9781720847018</v>
      </c>
      <c r="BE224" s="3">
        <v>43.8060857384159</v>
      </c>
      <c r="BF224" s="3">
        <v>44.822712713151</v>
      </c>
      <c r="BG224" s="3">
        <v>43.800755533572</v>
      </c>
      <c r="BH224" s="3">
        <v>44.6705645144027</v>
      </c>
      <c r="BI224" s="3">
        <v>41.9970463459685</v>
      </c>
      <c r="BJ224" s="3">
        <v>43.8382891466712</v>
      </c>
      <c r="BK224" s="3">
        <v>46.9778837683978</v>
      </c>
      <c r="BL224" s="3">
        <v>48.1905221571277</v>
      </c>
      <c r="BM224" s="3">
        <v>49.7722487758566</v>
      </c>
      <c r="BN224" s="3">
        <v>49.1763275634321</v>
      </c>
      <c r="BO224" s="3">
        <v>49.6269167343611</v>
      </c>
      <c r="BP224" s="3">
        <v>53.7300060975483</v>
      </c>
      <c r="BQ224" s="3">
        <v>49.1300841467748</v>
      </c>
      <c r="BR224" s="3">
        <v>49.3713382599727</v>
      </c>
      <c r="BS224" s="3">
        <v>50.5729408036704</v>
      </c>
      <c r="BT224" s="3">
        <v>51.8556470958684</v>
      </c>
      <c r="BU224" s="3">
        <v>50.1567656375233</v>
      </c>
      <c r="BV224" s="3">
        <v>50.1864857946643</v>
      </c>
      <c r="BW224" s="3">
        <v>50.0542466489006</v>
      </c>
      <c r="BX224" s="3">
        <v>43.5060971088937</v>
      </c>
      <c r="BY224" s="3">
        <v>48.6668733493336</v>
      </c>
      <c r="BZ224" s="3">
        <v>49.1700483639547</v>
      </c>
      <c r="CA224" s="3">
        <v>50.1032180718841</v>
      </c>
      <c r="CB224" s="3">
        <v>52.3673138896951</v>
      </c>
      <c r="CC224" s="3">
        <v>52.035787988185</v>
      </c>
      <c r="CD224" s="3">
        <v>55.1963135417093</v>
      </c>
      <c r="CE224" s="3">
        <v>55.7429971645493</v>
      </c>
      <c r="CF224" s="3">
        <v>53.498348225468</v>
      </c>
      <c r="CG224" s="3">
        <v>58.3094254873107</v>
      </c>
      <c r="CH224" s="3">
        <v>58.539474650707</v>
      </c>
      <c r="CI224" s="3">
        <v>59.5332346934505</v>
      </c>
      <c r="CJ224" s="3">
        <v>64.3094851699496</v>
      </c>
      <c r="CK224" s="3">
        <v>71.64527083407</v>
      </c>
      <c r="CL224" s="3">
        <v>74.5897138524985</v>
      </c>
      <c r="CM224" s="3">
        <v>75.843996149322</v>
      </c>
      <c r="CN224" s="3">
        <v>82.132837706444</v>
      </c>
      <c r="CO224" s="3">
        <v>84.978889910875</v>
      </c>
      <c r="CP224" s="3">
        <v>84.4017103185679</v>
      </c>
      <c r="CQ224" s="3">
        <v>90.3968492220909</v>
      </c>
      <c r="CR224" s="3">
        <v>90.0406137664056</v>
      </c>
      <c r="CS224" s="3">
        <v>88.651909672333</v>
      </c>
      <c r="CT224" s="3">
        <v>81.3425819465493</v>
      </c>
      <c r="CU224" s="3">
        <v>75.425381471845</v>
      </c>
      <c r="CV224" s="3">
        <v>76.0054498732432</v>
      </c>
      <c r="CW224" s="3">
        <v>76.1510430148639</v>
      </c>
      <c r="CX224" s="3">
        <v>68.4867679687207</v>
      </c>
      <c r="CY224" s="3">
        <v>66.9939462690293</v>
      </c>
      <c r="CZ224" s="3">
        <v>69.9430751833571</v>
      </c>
      <c r="DA224" s="3">
        <v>74.4328049554142</v>
      </c>
      <c r="DB224" s="3">
        <v>67.3200109493405</v>
      </c>
      <c r="DC224" s="3">
        <v>65.9597800588075</v>
      </c>
      <c r="DD224" s="3">
        <v>76.4453445008664</v>
      </c>
      <c r="DE224" s="3">
        <v>78.4945516763753</v>
      </c>
      <c r="DF224" s="3">
        <v>85.0205768376106</v>
      </c>
      <c r="DG224" s="3">
        <v>85.7077943471377</v>
      </c>
      <c r="DH224" s="3">
        <v>85.2143682249658</v>
      </c>
      <c r="DI224" s="3">
        <v>92.6129272575736</v>
      </c>
      <c r="DJ224" s="3">
        <v>96.7590821651005</v>
      </c>
      <c r="DK224" s="3">
        <v>112.979458145228</v>
      </c>
      <c r="DL224" s="3">
        <v>114.736346081016</v>
      </c>
      <c r="DM224" s="3">
        <v>114.139443815885</v>
      </c>
      <c r="DN224" s="3">
        <v>112.05359357677</v>
      </c>
      <c r="DO224" s="3">
        <v>104.503970620292</v>
      </c>
      <c r="DP224" s="3">
        <v>111.577213904963</v>
      </c>
      <c r="DQ224" s="3">
        <v>106.319800794766</v>
      </c>
      <c r="DR224" s="3">
        <v>106.793828333185</v>
      </c>
      <c r="DS224" s="3">
        <v>112.180672066153</v>
      </c>
      <c r="DT224" s="3">
        <v>120.920529224705</v>
      </c>
      <c r="DU224" s="3">
        <v>119.085196036638</v>
      </c>
      <c r="DV224" s="3">
        <v>119.024694405693</v>
      </c>
      <c r="DW224" s="3">
        <v>132.757324908612</v>
      </c>
      <c r="DX224" s="3">
        <v>140.586601919056</v>
      </c>
      <c r="DY224" s="3">
        <v>134.798011206584</v>
      </c>
      <c r="DZ224" s="3">
        <v>158.695225480996</v>
      </c>
      <c r="EA224" s="3">
        <v>172.651743374791</v>
      </c>
      <c r="EB224" s="3">
        <v>184.615229682216</v>
      </c>
      <c r="EC224" s="3">
        <v>175.279890383197</v>
      </c>
      <c r="ED224" s="3">
        <v>165.992798844543</v>
      </c>
    </row>
    <row r="225">
      <c r="A225" s="3" t="s">
        <v>224</v>
      </c>
      <c r="B225" s="3">
        <v>132.370000566755</v>
      </c>
      <c r="C225" s="3">
        <v>148.73631567704</v>
      </c>
      <c r="D225" s="3">
        <v>148.639284769694</v>
      </c>
      <c r="E225" s="3">
        <v>146.30809420631</v>
      </c>
      <c r="F225" s="3">
        <v>147.485476539248</v>
      </c>
      <c r="G225" s="3">
        <v>150.138095674061</v>
      </c>
      <c r="H225" s="3">
        <v>152.03090875799</v>
      </c>
      <c r="I225" s="3">
        <v>153.19357081822</v>
      </c>
      <c r="J225" s="3">
        <v>154.295236860003</v>
      </c>
      <c r="K225" s="3">
        <v>157.886957251507</v>
      </c>
      <c r="L225" s="3">
        <v>179.086842988667</v>
      </c>
      <c r="M225" s="3">
        <v>191.164318431508</v>
      </c>
      <c r="N225" s="3">
        <v>187.934001159668</v>
      </c>
      <c r="O225" s="3">
        <v>204.272369786313</v>
      </c>
      <c r="P225" s="3">
        <v>211.202272935347</v>
      </c>
      <c r="Q225" s="3">
        <v>219.19952465239</v>
      </c>
      <c r="R225" s="3">
        <v>221.766749191284</v>
      </c>
      <c r="S225" s="3">
        <v>226.228863109242</v>
      </c>
      <c r="T225" s="3">
        <v>237.476135947488</v>
      </c>
      <c r="U225" s="3">
        <v>245.198810032436</v>
      </c>
      <c r="V225" s="3">
        <v>244.160237630208</v>
      </c>
      <c r="W225" s="3">
        <v>256.446137514981</v>
      </c>
      <c r="X225" s="3">
        <v>269.192999267578</v>
      </c>
      <c r="Y225" s="3">
        <v>255.730000582608</v>
      </c>
      <c r="Z225" s="3">
        <v>241.800264458907</v>
      </c>
      <c r="AA225" s="3">
        <v>254.035249328613</v>
      </c>
      <c r="AB225" s="3">
        <v>270.020454406738</v>
      </c>
      <c r="AC225" s="3">
        <v>270.53476242792</v>
      </c>
      <c r="AD225" s="3">
        <v>261.723095848447</v>
      </c>
      <c r="AE225" s="3">
        <v>262.780455502597</v>
      </c>
      <c r="AF225" s="3">
        <v>277.098250579834</v>
      </c>
      <c r="AG225" s="3">
        <v>285.654784492824</v>
      </c>
      <c r="AH225" s="3">
        <v>279.869524274554</v>
      </c>
      <c r="AI225" s="3">
        <v>274.771905444917</v>
      </c>
      <c r="AJ225" s="3">
        <v>267.199285598028</v>
      </c>
      <c r="AK225" s="3">
        <v>279.932619367327</v>
      </c>
      <c r="AL225" s="3">
        <v>274.710249328613</v>
      </c>
      <c r="AM225" s="3">
        <v>266.474210237202</v>
      </c>
      <c r="AN225" s="3">
        <v>271.787388677182</v>
      </c>
      <c r="AO225" s="3">
        <v>257.877893146716</v>
      </c>
      <c r="AP225" s="3">
        <v>249.423863497647</v>
      </c>
      <c r="AQ225" s="3">
        <v>229.850227009166</v>
      </c>
      <c r="AR225" s="3">
        <v>187.307250976562</v>
      </c>
      <c r="AS225" s="3">
        <v>200.461088761039</v>
      </c>
      <c r="AT225" s="3">
        <v>205.739250564575</v>
      </c>
      <c r="AU225" s="3">
        <v>209.945908979936</v>
      </c>
      <c r="AV225" s="3">
        <v>216.588334219796</v>
      </c>
      <c r="AW225" s="3">
        <v>244.496250534058</v>
      </c>
      <c r="AX225" s="3">
        <v>264.348809015183</v>
      </c>
      <c r="AY225" s="3">
        <v>250.881316737125</v>
      </c>
      <c r="AZ225" s="3">
        <v>246.070238385882</v>
      </c>
      <c r="BA225" s="3">
        <v>235.174047560919</v>
      </c>
      <c r="BB225" s="3">
        <v>267.418638749556</v>
      </c>
      <c r="BC225" s="3">
        <v>280.405478341239</v>
      </c>
      <c r="BD225" s="3">
        <v>290.606428600493</v>
      </c>
      <c r="BE225" s="3">
        <v>322.949784652046</v>
      </c>
      <c r="BF225" s="3">
        <v>343.268946597451</v>
      </c>
      <c r="BG225" s="3">
        <v>337.70738949983</v>
      </c>
      <c r="BH225" s="3">
        <v>345.565474737258</v>
      </c>
      <c r="BI225" s="3">
        <v>341.752369127776</v>
      </c>
      <c r="BJ225" s="3">
        <v>342.396668933687</v>
      </c>
      <c r="BK225" s="3">
        <v>371.228155838816</v>
      </c>
      <c r="BL225" s="3">
        <v>375.134522937593</v>
      </c>
      <c r="BM225" s="3">
        <v>396.284047444661</v>
      </c>
      <c r="BN225" s="3">
        <v>365.167272394354</v>
      </c>
      <c r="BO225" s="3">
        <v>378.9807472229</v>
      </c>
      <c r="BP225" s="3">
        <v>390.068182511763</v>
      </c>
      <c r="BQ225" s="3">
        <v>377.854544206099</v>
      </c>
      <c r="BR225" s="3">
        <v>394.646997070312</v>
      </c>
      <c r="BS225" s="3">
        <v>407.918914794922</v>
      </c>
      <c r="BT225" s="3">
        <v>440.506751251221</v>
      </c>
      <c r="BU225" s="3">
        <v>441.125475928897</v>
      </c>
      <c r="BV225" s="3">
        <v>433.17404683431</v>
      </c>
      <c r="BW225" s="3">
        <v>391.358946147718</v>
      </c>
      <c r="BX225" s="3">
        <v>328.5625</v>
      </c>
      <c r="BY225" s="3">
        <v>354.186430431548</v>
      </c>
      <c r="BZ225" s="3">
        <v>400.152499389648</v>
      </c>
      <c r="CA225" s="3">
        <v>420.210911837491</v>
      </c>
      <c r="CB225" s="3">
        <v>438.311590021307</v>
      </c>
      <c r="CC225" s="3">
        <v>465.095000494094</v>
      </c>
      <c r="CD225" s="3">
        <v>465.051666259766</v>
      </c>
      <c r="CE225" s="3">
        <v>457.277044122869</v>
      </c>
      <c r="CF225" s="3">
        <v>451.704000091553</v>
      </c>
      <c r="CG225" s="3">
        <v>450.499088634144</v>
      </c>
      <c r="CH225" s="3">
        <v>461.701578240646</v>
      </c>
      <c r="CI225" s="3">
        <v>448.046316046464</v>
      </c>
      <c r="CJ225" s="3">
        <v>479.661307293436</v>
      </c>
      <c r="CK225" s="3">
        <v>524.569053286598</v>
      </c>
      <c r="CL225" s="3">
        <v>549.639747619629</v>
      </c>
      <c r="CM225" s="3">
        <v>540.274770563299</v>
      </c>
      <c r="CN225" s="3">
        <v>596.413571312314</v>
      </c>
      <c r="CO225" s="3">
        <v>601.015004938299</v>
      </c>
      <c r="CP225" s="3">
        <v>602.081423804874</v>
      </c>
      <c r="CQ225" s="3">
        <v>628.331429617746</v>
      </c>
      <c r="CR225" s="3">
        <v>639.727852957589</v>
      </c>
      <c r="CS225" s="3">
        <v>677.635678378018</v>
      </c>
      <c r="CT225" s="3">
        <v>669.043748474121</v>
      </c>
      <c r="CU225" s="3">
        <v>655.894733629729</v>
      </c>
      <c r="CV225" s="3">
        <v>683.641955831776</v>
      </c>
      <c r="CW225" s="3">
        <v>704.896994018555</v>
      </c>
      <c r="CX225" s="3">
        <v>614.882148379371</v>
      </c>
      <c r="CY225" s="3">
        <v>618.880715506417</v>
      </c>
      <c r="CZ225" s="3">
        <v>671.523501586914</v>
      </c>
      <c r="DA225" s="3">
        <v>717.628699261209</v>
      </c>
      <c r="DB225" s="3">
        <v>703.612141927083</v>
      </c>
      <c r="DC225" s="3">
        <v>749.725000290644</v>
      </c>
      <c r="DD225" s="3">
        <v>835.948807489304</v>
      </c>
      <c r="DE225" s="3">
        <v>832.760949997675</v>
      </c>
      <c r="DF225" s="3">
        <v>811.914501953125</v>
      </c>
      <c r="DG225" s="3">
        <v>830.744999935752</v>
      </c>
      <c r="DH225" s="3">
        <v>823.154998779297</v>
      </c>
      <c r="DI225" s="3">
        <v>887.241845381887</v>
      </c>
      <c r="DJ225" s="3">
        <v>936.269776777788</v>
      </c>
      <c r="DK225" s="3">
        <v>917.337383451916</v>
      </c>
      <c r="DL225" s="3">
        <v>952.828495788574</v>
      </c>
      <c r="DM225" s="3">
        <v>937.680652120839</v>
      </c>
      <c r="DN225" s="3">
        <v>934.189498901367</v>
      </c>
      <c r="DO225" s="3">
        <v>911.748861139471</v>
      </c>
      <c r="DP225" s="3">
        <v>973.974046979632</v>
      </c>
      <c r="DQ225" s="3">
        <v>962.181748962402</v>
      </c>
      <c r="DR225" s="3">
        <v>983.713570731027</v>
      </c>
      <c r="DS225" s="4">
        <v>1049.52649993896</v>
      </c>
      <c r="DT225" s="4">
        <v>1113.69224853516</v>
      </c>
      <c r="DU225" s="4">
        <v>1090.47976962003</v>
      </c>
      <c r="DV225" s="3">
        <v>999.762728604403</v>
      </c>
      <c r="DW225" s="4">
        <v>1019.44894891036</v>
      </c>
      <c r="DX225" s="4">
        <v>1052.54090465199</v>
      </c>
      <c r="DY225" s="4">
        <v>1124.25932173295</v>
      </c>
      <c r="DZ225" s="4">
        <v>1130.89100036621</v>
      </c>
      <c r="EA225" s="4">
        <v>1181.45174507473</v>
      </c>
      <c r="EB225" s="4">
        <v>1213.96175537109</v>
      </c>
      <c r="EC225" s="4">
        <v>1235.35238211496</v>
      </c>
      <c r="ED225" s="4">
        <v>1225.00249565972</v>
      </c>
    </row>
    <row r="226">
      <c r="A226" s="3" t="s">
        <v>225</v>
      </c>
      <c r="B226" s="3">
        <v>62.4231538897759</v>
      </c>
      <c r="C226" s="3">
        <v>63.3471816706897</v>
      </c>
      <c r="D226" s="3">
        <v>65.8420851907146</v>
      </c>
      <c r="E226" s="3">
        <v>65.9012566374576</v>
      </c>
      <c r="F226" s="3">
        <v>66.5119163281606</v>
      </c>
      <c r="G226" s="3">
        <v>70.4646282621588</v>
      </c>
      <c r="H226" s="3">
        <v>69.9441362677153</v>
      </c>
      <c r="I226" s="3">
        <v>69.9491987573279</v>
      </c>
      <c r="J226" s="3">
        <v>68.8102680972289</v>
      </c>
      <c r="K226" s="3">
        <v>63.2589397524042</v>
      </c>
      <c r="L226" s="3">
        <v>60.5448463707904</v>
      </c>
      <c r="M226" s="3">
        <v>57.8777594339426</v>
      </c>
      <c r="N226" s="3">
        <v>57.1310975756903</v>
      </c>
      <c r="O226" s="3">
        <v>59.3728393890864</v>
      </c>
      <c r="P226" s="3">
        <v>54.9172708056391</v>
      </c>
      <c r="Q226" s="3">
        <v>58.2740296455222</v>
      </c>
      <c r="R226" s="3">
        <v>57.4865381977258</v>
      </c>
      <c r="S226" s="3">
        <v>58.5102586674045</v>
      </c>
      <c r="T226" s="3">
        <v>53.8678013786144</v>
      </c>
      <c r="U226" s="3">
        <v>52.6570035282173</v>
      </c>
      <c r="V226" s="3">
        <v>50.8103119354892</v>
      </c>
      <c r="W226" s="3">
        <v>54.6752952957654</v>
      </c>
      <c r="X226" s="3">
        <v>56.7223480868782</v>
      </c>
      <c r="Y226" s="3">
        <v>52.4661672192786</v>
      </c>
      <c r="Z226" s="3">
        <v>48.5363025004843</v>
      </c>
      <c r="AA226" s="3">
        <v>51.9926431595676</v>
      </c>
      <c r="AB226" s="3">
        <v>53.4717302797026</v>
      </c>
      <c r="AC226" s="3">
        <v>56.3210557211795</v>
      </c>
      <c r="AD226" s="3">
        <v>58.6231407870492</v>
      </c>
      <c r="AE226" s="3">
        <v>58.8079024388109</v>
      </c>
      <c r="AF226" s="3">
        <v>59.2178941423742</v>
      </c>
      <c r="AG226" s="3">
        <v>59.0688189354796</v>
      </c>
      <c r="AH226" s="3">
        <v>57.732060669579</v>
      </c>
      <c r="AI226" s="3">
        <v>58.1683676904667</v>
      </c>
      <c r="AJ226" s="3">
        <v>53.7049316982693</v>
      </c>
      <c r="AK226" s="3">
        <v>56.9178653786149</v>
      </c>
      <c r="AL226" s="3">
        <v>55.3874822824734</v>
      </c>
      <c r="AM226" s="3">
        <v>53.4389566592854</v>
      </c>
      <c r="AN226" s="3">
        <v>51.3475139511228</v>
      </c>
      <c r="AO226" s="3">
        <v>50.9793161519442</v>
      </c>
      <c r="AP226" s="3">
        <v>48.8696027216851</v>
      </c>
      <c r="AQ226" s="3">
        <v>49.1636634023372</v>
      </c>
      <c r="AR226" s="3">
        <v>49.2369082743784</v>
      </c>
      <c r="AS226" s="3">
        <v>49.3130585089244</v>
      </c>
      <c r="AT226" s="3">
        <v>51.2962521286718</v>
      </c>
      <c r="AU226" s="3">
        <v>53.497488552018</v>
      </c>
      <c r="AV226" s="3">
        <v>56.3117872672702</v>
      </c>
      <c r="AW226" s="3">
        <v>59.300118352836</v>
      </c>
      <c r="AX226" s="3">
        <v>63.3386241330855</v>
      </c>
      <c r="AY226" s="3">
        <v>58.1417993515249</v>
      </c>
      <c r="AZ226" s="3">
        <v>54.7561526647178</v>
      </c>
      <c r="BA226" s="3">
        <v>61.5998202729152</v>
      </c>
      <c r="BB226" s="3">
        <v>69.6473989462217</v>
      </c>
      <c r="BC226" s="3">
        <v>71.8848591921254</v>
      </c>
      <c r="BD226" s="3">
        <v>71.5100727224196</v>
      </c>
      <c r="BE226" s="3">
        <v>68.2956966938182</v>
      </c>
      <c r="BF226" s="3">
        <v>67.9146127948806</v>
      </c>
      <c r="BG226" s="3">
        <v>64.7750969615472</v>
      </c>
      <c r="BH226" s="3">
        <v>61.5633691995979</v>
      </c>
      <c r="BI226" s="3">
        <v>55.788876696131</v>
      </c>
      <c r="BJ226" s="3">
        <v>56.9202490093373</v>
      </c>
      <c r="BK226" s="3">
        <v>58.0588539629595</v>
      </c>
      <c r="BL226" s="3">
        <v>58.132229125554</v>
      </c>
      <c r="BM226" s="3">
        <v>56.8758884947863</v>
      </c>
      <c r="BN226" s="3">
        <v>48.434431874184</v>
      </c>
      <c r="BO226" s="3">
        <v>44.378857368411</v>
      </c>
      <c r="BP226" s="3">
        <v>45.6920975535895</v>
      </c>
      <c r="BQ226" s="3">
        <v>40.9831840551424</v>
      </c>
      <c r="BR226" s="3">
        <v>41.2449414085509</v>
      </c>
      <c r="BS226" s="3">
        <v>38.1726728152796</v>
      </c>
      <c r="BT226" s="3">
        <v>36.106380983627</v>
      </c>
      <c r="BU226" s="3">
        <v>36.0040241334375</v>
      </c>
      <c r="BV226" s="3">
        <v>40.9699781109257</v>
      </c>
      <c r="BW226" s="3">
        <v>37.4075931626625</v>
      </c>
      <c r="BX226" s="3">
        <v>15.5472834965104</v>
      </c>
      <c r="BY226" s="3">
        <v>13.3477933321043</v>
      </c>
      <c r="BZ226" s="3">
        <v>13.9503109209543</v>
      </c>
      <c r="CA226" s="3">
        <v>17.9370106536088</v>
      </c>
      <c r="CB226" s="3">
        <v>16.2158972229228</v>
      </c>
      <c r="CC226" s="3">
        <v>13.8600839982591</v>
      </c>
      <c r="CD226" s="3">
        <v>10.6758482117656</v>
      </c>
      <c r="CE226" s="3">
        <v>9.64394919705437</v>
      </c>
      <c r="CF226" s="3">
        <v>12.2531137045694</v>
      </c>
      <c r="CG226" s="3">
        <v>17.5140030746858</v>
      </c>
      <c r="CH226" s="3">
        <v>20.2952380781387</v>
      </c>
      <c r="CI226" s="3">
        <v>23.8557746948812</v>
      </c>
      <c r="CJ226" s="3">
        <v>27.3440369917107</v>
      </c>
      <c r="CK226" s="3">
        <v>24.094701011393</v>
      </c>
      <c r="CL226" s="3">
        <v>24.6990073572268</v>
      </c>
      <c r="CM226" s="3">
        <v>28.5408696086509</v>
      </c>
      <c r="CN226" s="3">
        <v>27.2070389929191</v>
      </c>
      <c r="CO226" s="3">
        <v>24.1480578040773</v>
      </c>
      <c r="CP226" s="3">
        <v>25.9966935041444</v>
      </c>
      <c r="CQ226" s="3">
        <v>31.8176474640346</v>
      </c>
      <c r="CR226" s="3">
        <v>30.8705328203185</v>
      </c>
      <c r="CS226" s="3">
        <v>28.2249830742162</v>
      </c>
      <c r="CT226" s="3">
        <v>33.3817768863872</v>
      </c>
      <c r="CU226" s="3">
        <v>38.5667002622311</v>
      </c>
      <c r="CV226" s="3">
        <v>53.6763087520436</v>
      </c>
      <c r="CW226" s="3">
        <v>56.1693810819636</v>
      </c>
      <c r="CX226" s="3">
        <v>61.5524622125862</v>
      </c>
      <c r="CY226" s="3">
        <v>60.5725696195989</v>
      </c>
      <c r="CZ226" s="3">
        <v>58.8662095527244</v>
      </c>
      <c r="DA226" s="3">
        <v>64.3995338303843</v>
      </c>
      <c r="DB226" s="3">
        <v>62.1470099879451</v>
      </c>
      <c r="DC226" s="3">
        <v>66.4739457717718</v>
      </c>
      <c r="DD226" s="3">
        <v>69.6123376042562</v>
      </c>
      <c r="DE226" s="3">
        <v>62.3311899314209</v>
      </c>
      <c r="DF226" s="3">
        <v>62.7547171571414</v>
      </c>
      <c r="DG226" s="3">
        <v>60.3939391144586</v>
      </c>
      <c r="DH226" s="3">
        <v>58.5139571129876</v>
      </c>
      <c r="DI226" s="3">
        <v>61.5911166946908</v>
      </c>
      <c r="DJ226" s="3">
        <v>57.5040519079698</v>
      </c>
      <c r="DK226" s="3">
        <v>57.0549463101206</v>
      </c>
      <c r="DL226" s="3">
        <v>59.2177096661975</v>
      </c>
      <c r="DM226" s="3">
        <v>61.7036713117393</v>
      </c>
      <c r="DN226" s="3">
        <v>63.8355152420603</v>
      </c>
      <c r="DO226" s="3">
        <v>62.1134707973563</v>
      </c>
      <c r="DP226" s="3">
        <v>59.856690204622</v>
      </c>
      <c r="DQ226" s="3">
        <v>57.7681272253611</v>
      </c>
      <c r="DR226" s="3">
        <v>56.9494293282311</v>
      </c>
      <c r="DS226" s="3">
        <v>57.9146333600544</v>
      </c>
      <c r="DT226" s="3">
        <v>61.6789592946589</v>
      </c>
      <c r="DU226" s="3">
        <v>66.7952614740722</v>
      </c>
      <c r="DV226" s="3">
        <v>62.5399624996397</v>
      </c>
      <c r="DW226" s="3">
        <v>60.5601935031585</v>
      </c>
      <c r="DX226" s="3">
        <v>61.0569873087245</v>
      </c>
      <c r="DY226" s="3">
        <v>56.8606871542796</v>
      </c>
      <c r="DZ226" s="3">
        <v>51.8212118563735</v>
      </c>
      <c r="EA226" s="3">
        <v>52.3694052241235</v>
      </c>
      <c r="EB226" s="3">
        <v>50.5034127617719</v>
      </c>
      <c r="EC226" s="3">
        <v>48.0782651264036</v>
      </c>
      <c r="ED226" s="3">
        <v>50.8705558776856</v>
      </c>
    </row>
    <row r="227">
      <c r="A227" s="3" t="s">
        <v>226</v>
      </c>
      <c r="B227" s="3">
        <v>31.163466989367</v>
      </c>
      <c r="C227" s="3">
        <v>29.6717441987736</v>
      </c>
      <c r="D227" s="3">
        <v>30.4486746400839</v>
      </c>
      <c r="E227" s="3">
        <v>29.6112006128998</v>
      </c>
      <c r="F227" s="3">
        <v>29.639260108652</v>
      </c>
      <c r="G227" s="3">
        <v>29.8309870811758</v>
      </c>
      <c r="H227" s="3">
        <v>30.404236573997</v>
      </c>
      <c r="I227" s="3">
        <v>30.3763006830515</v>
      </c>
      <c r="J227" s="3">
        <v>31.1838759004581</v>
      </c>
      <c r="K227" s="3">
        <v>32.5156692743098</v>
      </c>
      <c r="L227" s="3">
        <v>34.9542200798353</v>
      </c>
      <c r="M227" s="3">
        <v>34.6621852626415</v>
      </c>
      <c r="N227" s="3">
        <v>34.7803721850378</v>
      </c>
      <c r="O227" s="3">
        <v>36.0014317665344</v>
      </c>
      <c r="P227" s="3">
        <v>37.1783890867681</v>
      </c>
      <c r="Q227" s="3">
        <v>36.5503698462386</v>
      </c>
      <c r="R227" s="3">
        <v>37.0227735845396</v>
      </c>
      <c r="S227" s="3">
        <v>36.1279297911215</v>
      </c>
      <c r="T227" s="3">
        <v>35.4765112414094</v>
      </c>
      <c r="U227" s="3">
        <v>35.4012706443204</v>
      </c>
      <c r="V227" s="3">
        <v>34.5575600547525</v>
      </c>
      <c r="W227" s="3">
        <v>38.0073908946018</v>
      </c>
      <c r="X227" s="3">
        <v>40.5574684663113</v>
      </c>
      <c r="Y227" s="3">
        <v>40.7159952199217</v>
      </c>
      <c r="Z227" s="3">
        <v>36.6673113887529</v>
      </c>
      <c r="AA227" s="3">
        <v>37.9589017101879</v>
      </c>
      <c r="AB227" s="3">
        <v>40.8858047943803</v>
      </c>
      <c r="AC227" s="3">
        <v>40.8102236546704</v>
      </c>
      <c r="AD227" s="3">
        <v>40.5855488494592</v>
      </c>
      <c r="AE227" s="3">
        <v>42.66617654605</v>
      </c>
      <c r="AF227" s="3">
        <v>47.0473095711076</v>
      </c>
      <c r="AG227" s="3">
        <v>46.7508525013056</v>
      </c>
      <c r="AH227" s="3">
        <v>46.529183357021</v>
      </c>
      <c r="AI227" s="3">
        <v>43.9796002449896</v>
      </c>
      <c r="AJ227" s="3">
        <v>44.1747031128836</v>
      </c>
      <c r="AK227" s="3">
        <v>47.7139587909586</v>
      </c>
      <c r="AL227" s="3">
        <v>48.2354538073128</v>
      </c>
      <c r="AM227" s="3">
        <v>46.9939179017503</v>
      </c>
      <c r="AN227" s="3">
        <v>49.0533735402371</v>
      </c>
      <c r="AO227" s="3">
        <v>46.5851718536824</v>
      </c>
      <c r="AP227" s="3">
        <v>46.4647817110094</v>
      </c>
      <c r="AQ227" s="3">
        <v>47.508734938657</v>
      </c>
      <c r="AR227" s="3">
        <v>45.9216708367332</v>
      </c>
      <c r="AS227" s="3">
        <v>45.0616226081498</v>
      </c>
      <c r="AT227" s="3">
        <v>47.0238902918426</v>
      </c>
      <c r="AU227" s="3">
        <v>51.2744810200502</v>
      </c>
      <c r="AV227" s="3">
        <v>52.7658553734254</v>
      </c>
      <c r="AW227" s="3">
        <v>55.8116475522558</v>
      </c>
      <c r="AX227" s="3">
        <v>55.7965402713341</v>
      </c>
      <c r="AY227" s="3">
        <v>53.5867245165624</v>
      </c>
      <c r="AZ227" s="3">
        <v>52.7672331924743</v>
      </c>
      <c r="BA227" s="3">
        <v>50.0610528780943</v>
      </c>
      <c r="BB227" s="3">
        <v>52.6046714678459</v>
      </c>
      <c r="BC227" s="3">
        <v>56.6711009294969</v>
      </c>
      <c r="BD227" s="3">
        <v>57.9054349426686</v>
      </c>
      <c r="BE227" s="3">
        <v>59.546033089509</v>
      </c>
      <c r="BF227" s="3">
        <v>61.8421365972729</v>
      </c>
      <c r="BG227" s="3">
        <v>57.4642710681371</v>
      </c>
      <c r="BH227" s="3">
        <v>57.130298174708</v>
      </c>
      <c r="BI227" s="3">
        <v>55.8630908082294</v>
      </c>
      <c r="BJ227" s="3">
        <v>57.2388285399817</v>
      </c>
      <c r="BK227" s="3">
        <v>63.2991205707371</v>
      </c>
      <c r="BL227" s="3">
        <v>66.3155400672606</v>
      </c>
      <c r="BM227" s="3">
        <v>69.4226539169152</v>
      </c>
      <c r="BN227" s="3">
        <v>72.3161196044565</v>
      </c>
      <c r="BO227" s="3">
        <v>73.5358074808702</v>
      </c>
      <c r="BP227" s="3">
        <v>72.6556086163713</v>
      </c>
      <c r="BQ227" s="3">
        <v>70.5755298324752</v>
      </c>
      <c r="BR227" s="3">
        <v>70.6765399256422</v>
      </c>
      <c r="BS227" s="3">
        <v>72.2250514844731</v>
      </c>
      <c r="BT227" s="3">
        <v>73.0809553110754</v>
      </c>
      <c r="BU227" s="3">
        <v>73.5705113609255</v>
      </c>
      <c r="BV227" s="3">
        <v>75.3581783832756</v>
      </c>
      <c r="BW227" s="3">
        <v>75.9132954427229</v>
      </c>
      <c r="BX227" s="3">
        <v>58.3586595712618</v>
      </c>
      <c r="BY227" s="3">
        <v>57.2586839048511</v>
      </c>
      <c r="BZ227" s="3">
        <v>58.8179185708052</v>
      </c>
      <c r="CA227" s="3">
        <v>65.9655128584166</v>
      </c>
      <c r="CB227" s="3">
        <v>64.9165713664344</v>
      </c>
      <c r="CC227" s="3">
        <v>66.1158107711841</v>
      </c>
      <c r="CD227" s="3">
        <v>68.6729113986593</v>
      </c>
      <c r="CE227" s="3">
        <v>72.9893470646783</v>
      </c>
      <c r="CF227" s="3">
        <v>81.1366847130555</v>
      </c>
      <c r="CG227" s="3">
        <v>84.1358848216137</v>
      </c>
      <c r="CH227" s="3">
        <v>79.8733138678858</v>
      </c>
      <c r="CI227" s="3">
        <v>81.6234087354907</v>
      </c>
      <c r="CJ227" s="3">
        <v>86.2441292844094</v>
      </c>
      <c r="CK227" s="3">
        <v>87.8396661355081</v>
      </c>
      <c r="CL227" s="3">
        <v>90.6247030410206</v>
      </c>
      <c r="CM227" s="3">
        <v>94.2738366214252</v>
      </c>
      <c r="CN227" s="3">
        <v>101.031782784444</v>
      </c>
      <c r="CO227" s="3">
        <v>105.233570341515</v>
      </c>
      <c r="CP227" s="3">
        <v>100.841183559106</v>
      </c>
      <c r="CQ227" s="3">
        <v>109.323143052203</v>
      </c>
      <c r="CR227" s="3">
        <v>113.816507536788</v>
      </c>
      <c r="CS227" s="3">
        <v>116.384334458574</v>
      </c>
      <c r="CT227" s="3">
        <v>114.092065668803</v>
      </c>
      <c r="CU227" s="3">
        <v>109.357254666525</v>
      </c>
      <c r="CV227" s="3">
        <v>115.367090356773</v>
      </c>
      <c r="CW227" s="3">
        <v>125.889931863044</v>
      </c>
      <c r="CX227" s="3">
        <v>112.646719798735</v>
      </c>
      <c r="CY227" s="3">
        <v>111.483447306609</v>
      </c>
      <c r="CZ227" s="3">
        <v>110.230038247494</v>
      </c>
      <c r="DA227" s="3">
        <v>123.475803108852</v>
      </c>
      <c r="DB227" s="3">
        <v>112.269696735362</v>
      </c>
      <c r="DC227" s="3">
        <v>105.615293478869</v>
      </c>
      <c r="DD227" s="3">
        <v>112.387704487253</v>
      </c>
      <c r="DE227" s="3">
        <v>111.854148736985</v>
      </c>
      <c r="DF227" s="3">
        <v>110.21473471008</v>
      </c>
      <c r="DG227" s="3">
        <v>108.227369599093</v>
      </c>
      <c r="DH227" s="3">
        <v>104.639074539078</v>
      </c>
      <c r="DI227" s="3">
        <v>103.45565046379</v>
      </c>
      <c r="DJ227" s="3">
        <v>102.893811997637</v>
      </c>
      <c r="DK227" s="3">
        <v>106.471761267688</v>
      </c>
      <c r="DL227" s="3">
        <v>115.199653572306</v>
      </c>
      <c r="DM227" s="3">
        <v>118.147833261829</v>
      </c>
      <c r="DN227" s="3">
        <v>113.255903243088</v>
      </c>
      <c r="DO227" s="3">
        <v>111.667665702701</v>
      </c>
      <c r="DP227" s="3">
        <v>112.231195146947</v>
      </c>
      <c r="DQ227" s="3">
        <v>120.237468360109</v>
      </c>
      <c r="DR227" s="3">
        <v>116.579422512601</v>
      </c>
      <c r="DS227" s="3">
        <v>119.624403769678</v>
      </c>
      <c r="DT227" s="3">
        <v>118.672217481306</v>
      </c>
      <c r="DU227" s="3">
        <v>118.911978616763</v>
      </c>
      <c r="DV227" s="3">
        <v>120.476852417257</v>
      </c>
      <c r="DW227" s="3">
        <v>120.708409354897</v>
      </c>
      <c r="DX227" s="3">
        <v>119.820701618882</v>
      </c>
      <c r="DY227" s="3">
        <v>125.611571524355</v>
      </c>
      <c r="DZ227" s="3">
        <v>132.245509352603</v>
      </c>
      <c r="EA227" s="3">
        <v>139.568175414576</v>
      </c>
      <c r="EB227" s="3">
        <v>144.31470787018</v>
      </c>
      <c r="EC227" s="3">
        <v>141.452619280134</v>
      </c>
      <c r="ED227" s="3">
        <v>143.062221950955</v>
      </c>
    </row>
    <row r="228">
      <c r="A228" s="3" t="s">
        <v>227</v>
      </c>
      <c r="B228" s="3">
        <v>25.6722779882969</v>
      </c>
      <c r="C228" s="3">
        <v>26.7668913614338</v>
      </c>
      <c r="D228" s="3">
        <v>29.2978183354387</v>
      </c>
      <c r="E228" s="3">
        <v>29.0477059869106</v>
      </c>
      <c r="F228" s="3">
        <v>27.8369500683169</v>
      </c>
      <c r="G228" s="3">
        <v>28.2511953502136</v>
      </c>
      <c r="H228" s="3">
        <v>28.9511226549739</v>
      </c>
      <c r="I228" s="3">
        <v>27.7458721369709</v>
      </c>
      <c r="J228" s="3">
        <v>26.6816925260967</v>
      </c>
      <c r="K228" s="3">
        <v>26.2386578803231</v>
      </c>
      <c r="L228" s="3">
        <v>29.7232314468375</v>
      </c>
      <c r="M228" s="3">
        <v>31.0261359407559</v>
      </c>
      <c r="N228" s="3">
        <v>29.528564132453</v>
      </c>
      <c r="O228" s="3">
        <v>28.8295820442258</v>
      </c>
      <c r="P228" s="3">
        <v>28.5371670335604</v>
      </c>
      <c r="Q228" s="3">
        <v>29.2083995010786</v>
      </c>
      <c r="R228" s="3">
        <v>29.9728492670498</v>
      </c>
      <c r="S228" s="3">
        <v>29.3863737039194</v>
      </c>
      <c r="T228" s="3">
        <v>29.5004617345017</v>
      </c>
      <c r="U228" s="3">
        <v>28.1327981810251</v>
      </c>
      <c r="V228" s="3">
        <v>25.7548562066731</v>
      </c>
      <c r="W228" s="3">
        <v>24.5076581160065</v>
      </c>
      <c r="X228" s="3">
        <v>23.7572879819566</v>
      </c>
      <c r="Y228" s="3">
        <v>22.4876265629546</v>
      </c>
      <c r="Z228" s="3">
        <v>21.8538129515157</v>
      </c>
      <c r="AA228" s="3">
        <v>23.8882235187054</v>
      </c>
      <c r="AB228" s="3">
        <v>25.5242248923843</v>
      </c>
      <c r="AC228" s="3">
        <v>26.4599682698574</v>
      </c>
      <c r="AD228" s="3">
        <v>26.6916731204053</v>
      </c>
      <c r="AE228" s="3">
        <v>25.8988294578041</v>
      </c>
      <c r="AF228" s="3">
        <v>25.9726618677328</v>
      </c>
      <c r="AG228" s="3">
        <v>28.2527074539692</v>
      </c>
      <c r="AH228" s="3">
        <v>27.6649428661052</v>
      </c>
      <c r="AI228" s="3">
        <v>27.4600993800328</v>
      </c>
      <c r="AJ228" s="3">
        <v>28.2315400116436</v>
      </c>
      <c r="AK228" s="3">
        <v>31.7044823390257</v>
      </c>
      <c r="AL228" s="3">
        <v>32.3411434241618</v>
      </c>
      <c r="AM228" s="3">
        <v>33.2981319591348</v>
      </c>
      <c r="AN228" s="3">
        <v>33.1322771200725</v>
      </c>
      <c r="AO228" s="3">
        <v>32.3345667326452</v>
      </c>
      <c r="AP228" s="3">
        <v>31.5763032428581</v>
      </c>
      <c r="AQ228" s="3">
        <v>31.3737705255818</v>
      </c>
      <c r="AR228" s="3">
        <v>33.4306412573438</v>
      </c>
      <c r="AS228" s="3">
        <v>32.214703907829</v>
      </c>
      <c r="AT228" s="3">
        <v>34.1626100963598</v>
      </c>
      <c r="AU228" s="3">
        <v>35.837560584769</v>
      </c>
      <c r="AV228" s="3">
        <v>34.1053151539645</v>
      </c>
      <c r="AW228" s="3">
        <v>35.3024252598955</v>
      </c>
      <c r="AX228" s="3">
        <v>38.1804307861134</v>
      </c>
      <c r="AY228" s="3">
        <v>35.1921077314908</v>
      </c>
      <c r="AZ228" s="3">
        <v>33.764783273227</v>
      </c>
      <c r="BA228" s="3">
        <v>33.8971880380694</v>
      </c>
      <c r="BB228" s="3">
        <v>32.3594632599396</v>
      </c>
      <c r="BC228" s="3">
        <v>32.1157087040135</v>
      </c>
      <c r="BD228" s="3">
        <v>31.7980040288491</v>
      </c>
      <c r="BE228" s="3">
        <v>33.528785294283</v>
      </c>
      <c r="BF228" s="3">
        <v>35.5814941501881</v>
      </c>
      <c r="BG228" s="3">
        <v>31.7409754239874</v>
      </c>
      <c r="BH228" s="3">
        <v>30.5212149131073</v>
      </c>
      <c r="BI228" s="3">
        <v>29.8292830503192</v>
      </c>
      <c r="BJ228" s="3">
        <v>32.0981982401424</v>
      </c>
      <c r="BK228" s="3">
        <v>35.714572950708</v>
      </c>
      <c r="BL228" s="3">
        <v>36.0754237812552</v>
      </c>
      <c r="BM228" s="3">
        <v>37.262279766664</v>
      </c>
      <c r="BN228" s="3">
        <v>36.6723593664333</v>
      </c>
      <c r="BO228" s="3">
        <v>37.4948424776241</v>
      </c>
      <c r="BP228" s="3">
        <v>37.8500544309169</v>
      </c>
      <c r="BQ228" s="3">
        <v>34.8329936080159</v>
      </c>
      <c r="BR228" s="3">
        <v>37.3152700906878</v>
      </c>
      <c r="BS228" s="3">
        <v>38.2688398575905</v>
      </c>
      <c r="BT228" s="3">
        <v>43.0178743388077</v>
      </c>
      <c r="BU228" s="3">
        <v>43.9762829106123</v>
      </c>
      <c r="BV228" s="3">
        <v>43.012433773498</v>
      </c>
      <c r="BW228" s="3">
        <v>41.1885797197647</v>
      </c>
      <c r="BX228" s="3">
        <v>33.7366703992613</v>
      </c>
      <c r="BY228" s="3">
        <v>36.8136000374679</v>
      </c>
      <c r="BZ228" s="3">
        <v>38.6698349931061</v>
      </c>
      <c r="CA228" s="3">
        <v>41.7861302567931</v>
      </c>
      <c r="CB228" s="3">
        <v>44.7724171529961</v>
      </c>
      <c r="CC228" s="3">
        <v>49.1247588193836</v>
      </c>
      <c r="CD228" s="3">
        <v>47.6016150430308</v>
      </c>
      <c r="CE228" s="3">
        <v>49.8003099913285</v>
      </c>
      <c r="CF228" s="3">
        <v>50.5383420472208</v>
      </c>
      <c r="CG228" s="3">
        <v>48.6962992656288</v>
      </c>
      <c r="CH228" s="3">
        <v>51.7750178955119</v>
      </c>
      <c r="CI228" s="3">
        <v>54.4141230726122</v>
      </c>
      <c r="CJ228" s="3">
        <v>53.7944556513462</v>
      </c>
      <c r="CK228" s="3">
        <v>53.0517708603284</v>
      </c>
      <c r="CL228" s="3">
        <v>52.749970437628</v>
      </c>
      <c r="CM228" s="3">
        <v>51.9341515261528</v>
      </c>
      <c r="CN228" s="3">
        <v>49.6842263205538</v>
      </c>
      <c r="CO228" s="3">
        <v>46.5091684438344</v>
      </c>
      <c r="CP228" s="3">
        <v>47.1600917235374</v>
      </c>
      <c r="CQ228" s="3">
        <v>48.7236300753248</v>
      </c>
      <c r="CR228" s="3">
        <v>51.1200356940107</v>
      </c>
      <c r="CS228" s="3">
        <v>50.1654743923324</v>
      </c>
      <c r="CT228" s="3">
        <v>54.5816358303807</v>
      </c>
      <c r="CU228" s="3">
        <v>55.0750371406617</v>
      </c>
      <c r="CV228" s="3">
        <v>52.0551267918476</v>
      </c>
      <c r="CW228" s="3">
        <v>49.7061385516428</v>
      </c>
      <c r="CX228" s="3">
        <v>49.4742089101825</v>
      </c>
      <c r="CY228" s="3">
        <v>50.3881259697123</v>
      </c>
      <c r="CZ228" s="3">
        <v>49.1770779969004</v>
      </c>
      <c r="DA228" s="3">
        <v>54.2237444901497</v>
      </c>
      <c r="DB228" s="3">
        <v>50.9958803235802</v>
      </c>
      <c r="DC228" s="3">
        <v>53.6297547229882</v>
      </c>
      <c r="DD228" s="3">
        <v>60.5745692822736</v>
      </c>
      <c r="DE228" s="3">
        <v>61.3418223823118</v>
      </c>
      <c r="DF228" s="3">
        <v>63.0340542265372</v>
      </c>
      <c r="DG228" s="3">
        <v>67.5705895951179</v>
      </c>
      <c r="DH228" s="3">
        <v>66.6843192326182</v>
      </c>
      <c r="DI228" s="3">
        <v>66.5581881957914</v>
      </c>
      <c r="DJ228" s="3">
        <v>66.4078721221065</v>
      </c>
      <c r="DK228" s="3">
        <v>71.6377321114725</v>
      </c>
      <c r="DL228" s="3">
        <v>79.2303788598381</v>
      </c>
      <c r="DM228" s="3">
        <v>78.5028404328694</v>
      </c>
      <c r="DN228" s="3">
        <v>78.3638911657653</v>
      </c>
      <c r="DO228" s="3">
        <v>78.5503613483593</v>
      </c>
      <c r="DP228" s="3">
        <v>82.6725270638263</v>
      </c>
      <c r="DQ228" s="3">
        <v>91.0715626422897</v>
      </c>
      <c r="DR228" s="3">
        <v>93.2719052615352</v>
      </c>
      <c r="DS228" s="3">
        <v>103.1507170322</v>
      </c>
      <c r="DT228" s="3">
        <v>114.000270972419</v>
      </c>
      <c r="DU228" s="3">
        <v>112.628021219837</v>
      </c>
      <c r="DV228" s="3">
        <v>103.312247616794</v>
      </c>
      <c r="DW228" s="3">
        <v>103.160506453864</v>
      </c>
      <c r="DX228" s="3">
        <v>98.8866042127515</v>
      </c>
      <c r="DY228" s="3">
        <v>91.4354953844439</v>
      </c>
      <c r="DZ228" s="3">
        <v>93.5841995941263</v>
      </c>
      <c r="EA228" s="3">
        <v>101.542475278028</v>
      </c>
      <c r="EB228" s="3">
        <v>109.748912795563</v>
      </c>
      <c r="EC228" s="3">
        <v>109.039145061029</v>
      </c>
      <c r="ED228" s="3">
        <v>108.630277633667</v>
      </c>
    </row>
    <row r="229">
      <c r="A229" s="3" t="s">
        <v>228</v>
      </c>
      <c r="B229" s="3">
        <v>21.7207369797453</v>
      </c>
      <c r="C229" s="3">
        <v>23.6214236604299</v>
      </c>
      <c r="D229" s="3">
        <v>24.8588463357788</v>
      </c>
      <c r="E229" s="3">
        <v>26.7155934721584</v>
      </c>
      <c r="F229" s="3">
        <v>26.2397465466735</v>
      </c>
      <c r="G229" s="3">
        <v>26.8126213472283</v>
      </c>
      <c r="H229" s="3">
        <v>26.0735302652515</v>
      </c>
      <c r="I229" s="3">
        <v>24.667935493965</v>
      </c>
      <c r="J229" s="3">
        <v>25.954978230482</v>
      </c>
      <c r="K229" s="3">
        <v>26.7346549225887</v>
      </c>
      <c r="L229" s="3">
        <v>28.4230568069404</v>
      </c>
      <c r="M229" s="3">
        <v>29.2222204177354</v>
      </c>
      <c r="N229" s="3">
        <v>29.9761717342752</v>
      </c>
      <c r="O229" s="3">
        <v>29.1164986547613</v>
      </c>
      <c r="P229" s="3">
        <v>29.2174749638855</v>
      </c>
      <c r="Q229" s="3">
        <v>29.5121180629938</v>
      </c>
      <c r="R229" s="3">
        <v>30.1815936355373</v>
      </c>
      <c r="S229" s="3">
        <v>28.9534640313913</v>
      </c>
      <c r="T229" s="3">
        <v>29.2009107899808</v>
      </c>
      <c r="U229" s="3">
        <v>29.9256426963939</v>
      </c>
      <c r="V229" s="3">
        <v>28.7561203008009</v>
      </c>
      <c r="W229" s="3">
        <v>30.8116161169234</v>
      </c>
      <c r="X229" s="3">
        <v>28.6058226450504</v>
      </c>
      <c r="Y229" s="3">
        <v>27.8775328479948</v>
      </c>
      <c r="Z229" s="3">
        <v>28.6502383628766</v>
      </c>
      <c r="AA229" s="3">
        <v>31.0514601015186</v>
      </c>
      <c r="AB229" s="3">
        <v>33.2020767644576</v>
      </c>
      <c r="AC229" s="3">
        <v>33.9842654641703</v>
      </c>
      <c r="AD229" s="3">
        <v>33.5242053330519</v>
      </c>
      <c r="AE229" s="3">
        <v>33.1558681542465</v>
      </c>
      <c r="AF229" s="3">
        <v>34.1985347646171</v>
      </c>
      <c r="AG229" s="3">
        <v>32.6554000945499</v>
      </c>
      <c r="AH229" s="3">
        <v>31.9501680553739</v>
      </c>
      <c r="AI229" s="3">
        <v>30.9048915966682</v>
      </c>
      <c r="AJ229" s="3">
        <v>30.8685624259244</v>
      </c>
      <c r="AK229" s="3">
        <v>32.4932372784959</v>
      </c>
      <c r="AL229" s="3">
        <v>33.1732564138029</v>
      </c>
      <c r="AM229" s="3">
        <v>33.331726419963</v>
      </c>
      <c r="AN229" s="3">
        <v>34.1952406838999</v>
      </c>
      <c r="AO229" s="3">
        <v>34.3209134397888</v>
      </c>
      <c r="AP229" s="3">
        <v>33.5128886478848</v>
      </c>
      <c r="AQ229" s="3">
        <v>34.1421602393193</v>
      </c>
      <c r="AR229" s="3">
        <v>33.5022962817986</v>
      </c>
      <c r="AS229" s="3">
        <v>35.832378754431</v>
      </c>
      <c r="AT229" s="3">
        <v>35.9570454894222</v>
      </c>
      <c r="AU229" s="3">
        <v>37.7601672723528</v>
      </c>
      <c r="AV229" s="3">
        <v>39.8185081254311</v>
      </c>
      <c r="AW229" s="3">
        <v>40.8245110003361</v>
      </c>
      <c r="AX229" s="3">
        <v>39.5613034974929</v>
      </c>
      <c r="AY229" s="3">
        <v>38.3871428404219</v>
      </c>
      <c r="AZ229" s="3">
        <v>38.2723212183277</v>
      </c>
      <c r="BA229" s="3">
        <v>39.9891469617409</v>
      </c>
      <c r="BB229" s="3">
        <v>40.7617227789651</v>
      </c>
      <c r="BC229" s="3">
        <v>42.1069993615066</v>
      </c>
      <c r="BD229" s="3">
        <v>41.7968767386332</v>
      </c>
      <c r="BE229" s="3">
        <v>41.8416947840843</v>
      </c>
      <c r="BF229" s="3">
        <v>42.4437522049709</v>
      </c>
      <c r="BG229" s="3">
        <v>43.6794421295296</v>
      </c>
      <c r="BH229" s="3">
        <v>43.509008926344</v>
      </c>
      <c r="BI229" s="3">
        <v>43.8737342152105</v>
      </c>
      <c r="BJ229" s="3">
        <v>42.4179086200312</v>
      </c>
      <c r="BK229" s="3">
        <v>45.8535228841231</v>
      </c>
      <c r="BL229" s="3">
        <v>48.7082449574852</v>
      </c>
      <c r="BM229" s="3">
        <v>48.5976373574077</v>
      </c>
      <c r="BN229" s="3">
        <v>49.0102678861731</v>
      </c>
      <c r="BO229" s="3">
        <v>49.7980960135155</v>
      </c>
      <c r="BP229" s="3">
        <v>49.4739294349737</v>
      </c>
      <c r="BQ229" s="3">
        <v>48.1753530032021</v>
      </c>
      <c r="BR229" s="3">
        <v>51.2504972622637</v>
      </c>
      <c r="BS229" s="3">
        <v>51.9011348101338</v>
      </c>
      <c r="BT229" s="3">
        <v>50.9086986086594</v>
      </c>
      <c r="BU229" s="3">
        <v>49.2860756946136</v>
      </c>
      <c r="BV229" s="3">
        <v>49.892428833278</v>
      </c>
      <c r="BW229" s="3">
        <v>48.8208555120375</v>
      </c>
      <c r="BX229" s="3">
        <v>38.7165624449558</v>
      </c>
      <c r="BY229" s="3">
        <v>42.6392586882342</v>
      </c>
      <c r="BZ229" s="3">
        <v>41.2483334434183</v>
      </c>
      <c r="CA229" s="3">
        <v>43.3760639411897</v>
      </c>
      <c r="CB229" s="3">
        <v>44.435411433194</v>
      </c>
      <c r="CC229" s="3">
        <v>46.5301523945021</v>
      </c>
      <c r="CD229" s="3">
        <v>45.4726803857263</v>
      </c>
      <c r="CE229" s="3">
        <v>50.5390887616831</v>
      </c>
      <c r="CF229" s="3">
        <v>51.2815425412845</v>
      </c>
      <c r="CG229" s="3">
        <v>49.7678711412059</v>
      </c>
      <c r="CH229" s="3">
        <v>50.2261918448469</v>
      </c>
      <c r="CI229" s="3">
        <v>50.509458845333</v>
      </c>
      <c r="CJ229" s="3">
        <v>50.6702493972978</v>
      </c>
      <c r="CK229" s="3">
        <v>54.7861075311909</v>
      </c>
      <c r="CL229" s="3">
        <v>55.0898927107387</v>
      </c>
      <c r="CM229" s="3">
        <v>53.9287954070543</v>
      </c>
      <c r="CN229" s="3">
        <v>54.1430856417849</v>
      </c>
      <c r="CO229" s="3">
        <v>56.7977652479641</v>
      </c>
      <c r="CP229" s="3">
        <v>55.8446398627658</v>
      </c>
      <c r="CQ229" s="3">
        <v>55.4341834164336</v>
      </c>
      <c r="CR229" s="3">
        <v>56.6222314039757</v>
      </c>
      <c r="CS229" s="3">
        <v>58.1459025458508</v>
      </c>
      <c r="CT229" s="3">
        <v>59.3140870444517</v>
      </c>
      <c r="CU229" s="3">
        <v>59.1609698590511</v>
      </c>
      <c r="CV229" s="3">
        <v>60.9600910931393</v>
      </c>
      <c r="CW229" s="3">
        <v>65.5691632127294</v>
      </c>
      <c r="CX229" s="3">
        <v>62.3985033581762</v>
      </c>
      <c r="CY229" s="3">
        <v>58.3177360604672</v>
      </c>
      <c r="CZ229" s="3">
        <v>56.6642144656278</v>
      </c>
      <c r="DA229" s="3">
        <v>61.2938025657845</v>
      </c>
      <c r="DB229" s="3">
        <v>59.4406031792213</v>
      </c>
      <c r="DC229" s="3">
        <v>51.616274338402</v>
      </c>
      <c r="DD229" s="3">
        <v>53.4172927572741</v>
      </c>
      <c r="DE229" s="3">
        <v>56.3049186952893</v>
      </c>
      <c r="DF229" s="3">
        <v>57.645048383015</v>
      </c>
      <c r="DG229" s="3">
        <v>56.9916023143274</v>
      </c>
      <c r="DH229" s="3">
        <v>55.4598186812514</v>
      </c>
      <c r="DI229" s="3">
        <v>59.6358141793968</v>
      </c>
      <c r="DJ229" s="3">
        <v>58.654330675665</v>
      </c>
      <c r="DK229" s="3">
        <v>58.6774014926297</v>
      </c>
      <c r="DL229" s="3">
        <v>60.4069111364658</v>
      </c>
      <c r="DM229" s="3">
        <v>57.9824135851502</v>
      </c>
      <c r="DN229" s="3">
        <v>57.5685389733546</v>
      </c>
      <c r="DO229" s="3">
        <v>56.795724336464</v>
      </c>
      <c r="DP229" s="3">
        <v>60.6691917581909</v>
      </c>
      <c r="DQ229" s="3">
        <v>60.0090316112757</v>
      </c>
      <c r="DR229" s="3">
        <v>57.7745850633848</v>
      </c>
      <c r="DS229" s="3">
        <v>57.7222396587034</v>
      </c>
      <c r="DT229" s="3">
        <v>62.9024110444273</v>
      </c>
      <c r="DU229" s="3">
        <v>65.019342431993</v>
      </c>
      <c r="DV229" s="3">
        <v>71.6317660326904</v>
      </c>
      <c r="DW229" s="3">
        <v>72.4140539435516</v>
      </c>
      <c r="DX229" s="3">
        <v>74.3570898314518</v>
      </c>
      <c r="DY229" s="3">
        <v>79.0040867343278</v>
      </c>
      <c r="DZ229" s="3">
        <v>83.4355960380717</v>
      </c>
      <c r="EA229" s="3">
        <v>89.2498610936972</v>
      </c>
      <c r="EB229" s="3">
        <v>88.0453784695045</v>
      </c>
      <c r="EC229" s="3">
        <v>86.7991169792583</v>
      </c>
      <c r="ED229" s="3">
        <v>85.8838886684842</v>
      </c>
    </row>
    <row r="230">
      <c r="A230" s="3" t="s">
        <v>229</v>
      </c>
      <c r="B230" s="3">
        <v>59.8392617219726</v>
      </c>
      <c r="C230" s="3">
        <v>57.6080032951991</v>
      </c>
      <c r="D230" s="3">
        <v>59.8410127398499</v>
      </c>
      <c r="E230" s="3">
        <v>61.7517495804548</v>
      </c>
      <c r="F230" s="3">
        <v>63.1838767788351</v>
      </c>
      <c r="G230" s="3">
        <v>64.9523757420666</v>
      </c>
      <c r="H230" s="3">
        <v>66.4555774199099</v>
      </c>
      <c r="I230" s="3">
        <v>67.3499860086424</v>
      </c>
      <c r="J230" s="3">
        <v>68.6402445807553</v>
      </c>
      <c r="K230" s="3">
        <v>69.5432392771414</v>
      </c>
      <c r="L230" s="3">
        <v>72.584953610418</v>
      </c>
      <c r="M230" s="3">
        <v>72.1343608843183</v>
      </c>
      <c r="N230" s="3">
        <v>72.1137131739017</v>
      </c>
      <c r="O230" s="3">
        <v>73.4063068092444</v>
      </c>
      <c r="P230" s="3">
        <v>72.0507761332473</v>
      </c>
      <c r="Q230" s="3">
        <v>72.1252360187287</v>
      </c>
      <c r="R230" s="3">
        <v>72.6825567937216</v>
      </c>
      <c r="S230" s="3">
        <v>71.5282254240395</v>
      </c>
      <c r="T230" s="3">
        <v>72.9317691066691</v>
      </c>
      <c r="U230" s="3">
        <v>73.4149325906207</v>
      </c>
      <c r="V230" s="3">
        <v>70.4584140184123</v>
      </c>
      <c r="W230" s="3">
        <v>75.9158366549429</v>
      </c>
      <c r="X230" s="3">
        <v>76.382018303136</v>
      </c>
      <c r="Y230" s="3">
        <v>76.7842225963431</v>
      </c>
      <c r="Z230" s="3">
        <v>74.3948898496</v>
      </c>
      <c r="AA230" s="3">
        <v>75.8507891492594</v>
      </c>
      <c r="AB230" s="3">
        <v>77.8618142530626</v>
      </c>
      <c r="AC230" s="3">
        <v>80.0698960671022</v>
      </c>
      <c r="AD230" s="3">
        <v>79.8885529116586</v>
      </c>
      <c r="AE230" s="3">
        <v>80.3891282668825</v>
      </c>
      <c r="AF230" s="3">
        <v>84.6286962050174</v>
      </c>
      <c r="AG230" s="3">
        <v>84.5005009832811</v>
      </c>
      <c r="AH230" s="3">
        <v>83.8794094390627</v>
      </c>
      <c r="AI230" s="3">
        <v>83.8756619953977</v>
      </c>
      <c r="AJ230" s="3">
        <v>81.6302785852488</v>
      </c>
      <c r="AK230" s="3">
        <v>82.1368385361642</v>
      </c>
      <c r="AL230" s="3">
        <v>81.8912057853141</v>
      </c>
      <c r="AM230" s="3">
        <v>84.618788103808</v>
      </c>
      <c r="AN230" s="3">
        <v>88.3403111354622</v>
      </c>
      <c r="AO230" s="3">
        <v>89.960969705432</v>
      </c>
      <c r="AP230" s="3">
        <v>91.0290953152268</v>
      </c>
      <c r="AQ230" s="3">
        <v>93.7853311505568</v>
      </c>
      <c r="AR230" s="3">
        <v>92.769079381953</v>
      </c>
      <c r="AS230" s="3">
        <v>93.8873999416268</v>
      </c>
      <c r="AT230" s="3">
        <v>92.2675530564173</v>
      </c>
      <c r="AU230" s="3">
        <v>89.7065367867854</v>
      </c>
      <c r="AV230" s="3">
        <v>91.8603184445221</v>
      </c>
      <c r="AW230" s="3">
        <v>96.213382983983</v>
      </c>
      <c r="AX230" s="3">
        <v>97.0189119950641</v>
      </c>
      <c r="AY230" s="3">
        <v>91.2837621594843</v>
      </c>
      <c r="AZ230" s="3">
        <v>90.2201887601782</v>
      </c>
      <c r="BA230" s="3">
        <v>87.4305704844872</v>
      </c>
      <c r="BB230" s="3">
        <v>80.9224744094062</v>
      </c>
      <c r="BC230" s="3">
        <v>86.8055591669465</v>
      </c>
      <c r="BD230" s="3">
        <v>93.4052821614148</v>
      </c>
      <c r="BE230" s="3">
        <v>93.958552727954</v>
      </c>
      <c r="BF230" s="3">
        <v>94.4165163662297</v>
      </c>
      <c r="BG230" s="3">
        <v>91.0279201782666</v>
      </c>
      <c r="BH230" s="3">
        <v>96.9266385249329</v>
      </c>
      <c r="BI230" s="3">
        <v>95.4539650361635</v>
      </c>
      <c r="BJ230" s="3">
        <v>91.9300040315501</v>
      </c>
      <c r="BK230" s="3">
        <v>96.3097865446327</v>
      </c>
      <c r="BL230" s="3">
        <v>100.048335711537</v>
      </c>
      <c r="BM230" s="3">
        <v>105.197930245835</v>
      </c>
      <c r="BN230" s="3">
        <v>108.66423621566</v>
      </c>
      <c r="BO230" s="3">
        <v>113.080135735649</v>
      </c>
      <c r="BP230" s="3">
        <v>112.787442516111</v>
      </c>
      <c r="BQ230" s="3">
        <v>111.662837117952</v>
      </c>
      <c r="BR230" s="3">
        <v>117.000922890724</v>
      </c>
      <c r="BS230" s="3">
        <v>117.977487192528</v>
      </c>
      <c r="BT230" s="3">
        <v>115.495994481558</v>
      </c>
      <c r="BU230" s="3">
        <v>118.383770812632</v>
      </c>
      <c r="BV230" s="3">
        <v>120.433182047476</v>
      </c>
      <c r="BW230" s="3">
        <v>124.572161822833</v>
      </c>
      <c r="BX230" s="3">
        <v>107.662367239221</v>
      </c>
      <c r="BY230" s="3">
        <v>114.888390419093</v>
      </c>
      <c r="BZ230" s="3">
        <v>115.282291649049</v>
      </c>
      <c r="CA230" s="3">
        <v>115.42459545921</v>
      </c>
      <c r="CB230" s="3">
        <v>118.638386899166</v>
      </c>
      <c r="CC230" s="3">
        <v>120.668343738293</v>
      </c>
      <c r="CD230" s="3">
        <v>120.077109592084</v>
      </c>
      <c r="CE230" s="3">
        <v>122.973508234145</v>
      </c>
      <c r="CF230" s="3">
        <v>125.688540097634</v>
      </c>
      <c r="CG230" s="3">
        <v>129.55268100478</v>
      </c>
      <c r="CH230" s="3">
        <v>126.030137249819</v>
      </c>
      <c r="CI230" s="3">
        <v>120.952062178463</v>
      </c>
      <c r="CJ230" s="3">
        <v>121.253121784814</v>
      </c>
      <c r="CK230" s="3">
        <v>128.984136404437</v>
      </c>
      <c r="CL230" s="3">
        <v>131.396338813598</v>
      </c>
      <c r="CM230" s="3">
        <v>133.145631839308</v>
      </c>
      <c r="CN230" s="3">
        <v>138.98446426876</v>
      </c>
      <c r="CO230" s="3">
        <v>141.188825498343</v>
      </c>
      <c r="CP230" s="3">
        <v>140.982799041603</v>
      </c>
      <c r="CQ230" s="3">
        <v>143.577687966183</v>
      </c>
      <c r="CR230" s="3">
        <v>148.879942942031</v>
      </c>
      <c r="CS230" s="3">
        <v>154.545618589856</v>
      </c>
      <c r="CT230" s="3">
        <v>158.911171289988</v>
      </c>
      <c r="CU230" s="3">
        <v>155.204296849264</v>
      </c>
      <c r="CV230" s="3">
        <v>149.623965232984</v>
      </c>
      <c r="CW230" s="3">
        <v>159.454012361985</v>
      </c>
      <c r="CX230" s="3">
        <v>156.580300739637</v>
      </c>
      <c r="CY230" s="3">
        <v>151.724545423894</v>
      </c>
      <c r="CZ230" s="3">
        <v>158.417235638741</v>
      </c>
      <c r="DA230" s="3">
        <v>164.525287022621</v>
      </c>
      <c r="DB230" s="3">
        <v>158.531289335201</v>
      </c>
      <c r="DC230" s="3">
        <v>160.64016833355</v>
      </c>
      <c r="DD230" s="3">
        <v>169.372558947678</v>
      </c>
      <c r="DE230" s="3">
        <v>172.059951630427</v>
      </c>
      <c r="DF230" s="3">
        <v>164.21425570473</v>
      </c>
      <c r="DG230" s="3">
        <v>163.965784823675</v>
      </c>
      <c r="DH230" s="3">
        <v>166.640532052906</v>
      </c>
      <c r="DI230" s="3">
        <v>175.413954813251</v>
      </c>
      <c r="DJ230" s="3">
        <v>180.68865776605</v>
      </c>
      <c r="DK230" s="3">
        <v>175.67708317169</v>
      </c>
      <c r="DL230" s="3">
        <v>178.812356254398</v>
      </c>
      <c r="DM230" s="3">
        <v>173.854256638255</v>
      </c>
      <c r="DN230" s="3">
        <v>169.372557187191</v>
      </c>
      <c r="DO230" s="3">
        <v>156.235552671303</v>
      </c>
      <c r="DP230" s="3">
        <v>161.068152374782</v>
      </c>
      <c r="DQ230" s="3">
        <v>163.020094697771</v>
      </c>
      <c r="DR230" s="3">
        <v>162.731694515253</v>
      </c>
      <c r="DS230" s="3">
        <v>164.012330106752</v>
      </c>
      <c r="DT230" s="3">
        <v>163.912172739735</v>
      </c>
      <c r="DU230" s="3">
        <v>167.604608523481</v>
      </c>
      <c r="DV230" s="3">
        <v>173.575744898364</v>
      </c>
      <c r="DW230" s="3">
        <v>164.6539577878</v>
      </c>
      <c r="DX230" s="3">
        <v>164.08659323342</v>
      </c>
      <c r="DY230" s="3">
        <v>171.190640818964</v>
      </c>
      <c r="DZ230" s="3">
        <v>173.110166852421</v>
      </c>
      <c r="EA230" s="3">
        <v>170.134818464328</v>
      </c>
      <c r="EB230" s="3">
        <v>161.497634737402</v>
      </c>
      <c r="EC230" s="3">
        <v>156.043866466076</v>
      </c>
      <c r="ED230" s="3">
        <v>147.889166514079</v>
      </c>
    </row>
    <row r="231">
      <c r="A231" s="3" t="s">
        <v>230</v>
      </c>
      <c r="B231" s="3">
        <v>18.6871010807083</v>
      </c>
      <c r="C231" s="3">
        <v>19.3310870718864</v>
      </c>
      <c r="D231" s="3">
        <v>19.6337832607592</v>
      </c>
      <c r="E231" s="3">
        <v>19.0647571451068</v>
      </c>
      <c r="F231" s="3">
        <v>18.2501878468229</v>
      </c>
      <c r="G231" s="3">
        <v>18.2892433234637</v>
      </c>
      <c r="H231" s="3">
        <v>18.6910930953602</v>
      </c>
      <c r="I231" s="3">
        <v>17.9324906117058</v>
      </c>
      <c r="J231" s="3">
        <v>18.5822081270942</v>
      </c>
      <c r="K231" s="3">
        <v>17.9953487687525</v>
      </c>
      <c r="L231" s="3">
        <v>19.0873653255696</v>
      </c>
      <c r="M231" s="3">
        <v>19.8259248133384</v>
      </c>
      <c r="N231" s="3">
        <v>20.305650144153</v>
      </c>
      <c r="O231" s="3">
        <v>21.4170790635869</v>
      </c>
      <c r="P231" s="3">
        <v>21.7901707342313</v>
      </c>
      <c r="Q231" s="3">
        <v>22.1102934400877</v>
      </c>
      <c r="R231" s="3">
        <v>21.7719960045802</v>
      </c>
      <c r="S231" s="3">
        <v>21.8792577353159</v>
      </c>
      <c r="T231" s="3">
        <v>22.1636574780957</v>
      </c>
      <c r="U231" s="3">
        <v>22.2566881446314</v>
      </c>
      <c r="V231" s="3">
        <v>20.8161954484228</v>
      </c>
      <c r="W231" s="3">
        <v>21.7057032183767</v>
      </c>
      <c r="X231" s="3">
        <v>21.6410645611632</v>
      </c>
      <c r="Y231" s="3">
        <v>21.1583419052031</v>
      </c>
      <c r="Z231" s="3">
        <v>20.1300452138572</v>
      </c>
      <c r="AA231" s="3">
        <v>19.453201809811</v>
      </c>
      <c r="AB231" s="3">
        <v>19.6018058592736</v>
      </c>
      <c r="AC231" s="3">
        <v>21.2804124053944</v>
      </c>
      <c r="AD231" s="3">
        <v>22.2073822628086</v>
      </c>
      <c r="AE231" s="3">
        <v>22.9978095424701</v>
      </c>
      <c r="AF231" s="3">
        <v>24.1351988083893</v>
      </c>
      <c r="AG231" s="3">
        <v>23.5127573417333</v>
      </c>
      <c r="AH231" s="3">
        <v>22.8395268070546</v>
      </c>
      <c r="AI231" s="3">
        <v>21.9573186133131</v>
      </c>
      <c r="AJ231" s="3">
        <v>21.2830651733221</v>
      </c>
      <c r="AK231" s="3">
        <v>21.7349037236165</v>
      </c>
      <c r="AL231" s="3">
        <v>21.7970088179432</v>
      </c>
      <c r="AM231" s="3">
        <v>22.4380863863371</v>
      </c>
      <c r="AN231" s="3">
        <v>23.3442775440886</v>
      </c>
      <c r="AO231" s="3">
        <v>23.1393993351502</v>
      </c>
      <c r="AP231" s="3">
        <v>22.5089703924651</v>
      </c>
      <c r="AQ231" s="3">
        <v>22.7597370742117</v>
      </c>
      <c r="AR231" s="3">
        <v>22.9429326415476</v>
      </c>
      <c r="AS231" s="3">
        <v>23.113554606603</v>
      </c>
      <c r="AT231" s="3">
        <v>24.3799564593054</v>
      </c>
      <c r="AU231" s="3">
        <v>25.0563958348707</v>
      </c>
      <c r="AV231" s="3">
        <v>24.8014397371298</v>
      </c>
      <c r="AW231" s="3">
        <v>25.476365894964</v>
      </c>
      <c r="AX231" s="3">
        <v>25.9646783619747</v>
      </c>
      <c r="AY231" s="3">
        <v>25.226354330652</v>
      </c>
      <c r="AZ231" s="3">
        <v>25.5053846258295</v>
      </c>
      <c r="BA231" s="3">
        <v>25.6437684732582</v>
      </c>
      <c r="BB231" s="3">
        <v>25.2680819341758</v>
      </c>
      <c r="BC231" s="3">
        <v>25.9810680543687</v>
      </c>
      <c r="BD231" s="3">
        <v>26.7862846618259</v>
      </c>
      <c r="BE231" s="3">
        <v>29.7386694505362</v>
      </c>
      <c r="BF231" s="3">
        <v>30.9450678005264</v>
      </c>
      <c r="BG231" s="3">
        <v>31.6542163822722</v>
      </c>
      <c r="BH231" s="3">
        <v>31.7423732383789</v>
      </c>
      <c r="BI231" s="3">
        <v>31.5698590046749</v>
      </c>
      <c r="BJ231" s="3">
        <v>30.6716230625248</v>
      </c>
      <c r="BK231" s="3">
        <v>31.0548865781665</v>
      </c>
      <c r="BL231" s="3">
        <v>30.8539620991349</v>
      </c>
      <c r="BM231" s="3">
        <v>30.3086970349442</v>
      </c>
      <c r="BN231" s="3">
        <v>30.4468767475047</v>
      </c>
      <c r="BO231" s="3">
        <v>31.8112062958807</v>
      </c>
      <c r="BP231" s="3">
        <v>31.6262550776443</v>
      </c>
      <c r="BQ231" s="3">
        <v>26.6437565093699</v>
      </c>
      <c r="BR231" s="3">
        <v>27.2335504946596</v>
      </c>
      <c r="BS231" s="3">
        <v>27.1609931586747</v>
      </c>
      <c r="BT231" s="3">
        <v>28.2838302482683</v>
      </c>
      <c r="BU231" s="3">
        <v>29.1940624501718</v>
      </c>
      <c r="BV231" s="3">
        <v>29.6625612603306</v>
      </c>
      <c r="BW231" s="3">
        <v>27.7815816350832</v>
      </c>
      <c r="BX231" s="3">
        <v>24.4640672816635</v>
      </c>
      <c r="BY231" s="3">
        <v>27.2171312342137</v>
      </c>
      <c r="BZ231" s="3">
        <v>28.9695596674925</v>
      </c>
      <c r="CA231" s="3">
        <v>26.2761170444596</v>
      </c>
      <c r="CB231" s="3">
        <v>27.9018940347829</v>
      </c>
      <c r="CC231" s="3">
        <v>29.738347821852</v>
      </c>
      <c r="CD231" s="3">
        <v>28.2900695095979</v>
      </c>
      <c r="CE231" s="3">
        <v>28.6120738211749</v>
      </c>
      <c r="CF231" s="3">
        <v>29.914072517857</v>
      </c>
      <c r="CG231" s="3">
        <v>32.2758141805392</v>
      </c>
      <c r="CH231" s="3">
        <v>30.4674007190438</v>
      </c>
      <c r="CI231" s="3">
        <v>28.938943896386</v>
      </c>
      <c r="CJ231" s="3">
        <v>29.3695393301321</v>
      </c>
      <c r="CK231" s="3">
        <v>31.5035412001167</v>
      </c>
      <c r="CL231" s="3">
        <v>33.3972378836546</v>
      </c>
      <c r="CM231" s="3">
        <v>33.1547727228812</v>
      </c>
      <c r="CN231" s="3">
        <v>34.3075480061263</v>
      </c>
      <c r="CO231" s="3">
        <v>40.1858592244449</v>
      </c>
      <c r="CP231" s="3">
        <v>38.1977518947945</v>
      </c>
      <c r="CQ231" s="3">
        <v>36.1747233359981</v>
      </c>
      <c r="CR231" s="3">
        <v>42.3688515690748</v>
      </c>
      <c r="CS231" s="3">
        <v>48.3435886611305</v>
      </c>
      <c r="CT231" s="3">
        <v>46.9459889394099</v>
      </c>
      <c r="CU231" s="3">
        <v>43.3436523759526</v>
      </c>
      <c r="CV231" s="3">
        <v>44.1342248285502</v>
      </c>
      <c r="CW231" s="3">
        <v>44.4559338408975</v>
      </c>
      <c r="CX231" s="3">
        <v>44.1408670846532</v>
      </c>
      <c r="CY231" s="3">
        <v>44.1970475805155</v>
      </c>
      <c r="CZ231" s="3">
        <v>45.1701472133565</v>
      </c>
      <c r="DA231" s="3">
        <v>42.8749324603927</v>
      </c>
      <c r="DB231" s="3">
        <v>39.9766683960958</v>
      </c>
      <c r="DC231" s="3">
        <v>38.6922719013277</v>
      </c>
      <c r="DD231" s="3">
        <v>42.6754842898801</v>
      </c>
      <c r="DE231" s="3">
        <v>45.72030665125</v>
      </c>
      <c r="DF231" s="3">
        <v>41.4602294659316</v>
      </c>
      <c r="DG231" s="3">
        <v>38.5942308451825</v>
      </c>
      <c r="DH231" s="3">
        <v>36.0685176502771</v>
      </c>
      <c r="DI231" s="3">
        <v>36.3351339648677</v>
      </c>
      <c r="DJ231" s="3">
        <v>34.2321286622376</v>
      </c>
      <c r="DK231" s="3">
        <v>34.790689568916</v>
      </c>
      <c r="DL231" s="3">
        <v>32.9463309791459</v>
      </c>
      <c r="DM231" s="3">
        <v>32.8886923903168</v>
      </c>
      <c r="DN231" s="3">
        <v>30.8908209978981</v>
      </c>
      <c r="DO231" s="3">
        <v>29.3995751307599</v>
      </c>
      <c r="DP231" s="3">
        <v>27.9077597352782</v>
      </c>
      <c r="DQ231" s="3">
        <v>26.1338025703044</v>
      </c>
      <c r="DR231" s="3">
        <v>26.5121797567718</v>
      </c>
      <c r="DS231" s="3">
        <v>25.7109761778352</v>
      </c>
      <c r="DT231" s="3">
        <v>25.8250745906186</v>
      </c>
      <c r="DU231" s="3">
        <v>24.7152075039968</v>
      </c>
      <c r="DV231" s="3">
        <v>26.9165884918666</v>
      </c>
      <c r="DW231" s="3">
        <v>26.8527060064043</v>
      </c>
      <c r="DX231" s="3">
        <v>28.0245169034922</v>
      </c>
      <c r="DY231" s="3">
        <v>28.1250491107369</v>
      </c>
      <c r="DZ231" s="3">
        <v>28.3031999713988</v>
      </c>
      <c r="EA231" s="3">
        <v>28.0652812964797</v>
      </c>
      <c r="EB231" s="3">
        <v>25.7628672193754</v>
      </c>
      <c r="EC231" s="3">
        <v>25.5122759475234</v>
      </c>
      <c r="ED231" s="3">
        <v>26.2408351536405</v>
      </c>
    </row>
    <row r="232">
      <c r="A232" s="3" t="s">
        <v>231</v>
      </c>
      <c r="B232" s="3">
        <v>31.9122416567177</v>
      </c>
      <c r="C232" s="3">
        <v>29.6920868832031</v>
      </c>
      <c r="D232" s="3">
        <v>31.5062991056212</v>
      </c>
      <c r="E232" s="3">
        <v>31.1098256794309</v>
      </c>
      <c r="F232" s="3">
        <v>31.6093643318709</v>
      </c>
      <c r="G232" s="3">
        <v>33.6938990916129</v>
      </c>
      <c r="H232" s="3">
        <v>35.2676823542928</v>
      </c>
      <c r="I232" s="3">
        <v>35.4167423539955</v>
      </c>
      <c r="J232" s="3">
        <v>37.1711151050871</v>
      </c>
      <c r="K232" s="3">
        <v>34.7009919190252</v>
      </c>
      <c r="L232" s="3">
        <v>36.6485988472363</v>
      </c>
      <c r="M232" s="3">
        <v>36.3825869363091</v>
      </c>
      <c r="N232" s="3">
        <v>34.1984133208827</v>
      </c>
      <c r="O232" s="3">
        <v>35.0469710518507</v>
      </c>
      <c r="P232" s="3">
        <v>35.6217405580026</v>
      </c>
      <c r="Q232" s="3">
        <v>35.9141072352072</v>
      </c>
      <c r="R232" s="3">
        <v>36.4035099853881</v>
      </c>
      <c r="S232" s="3">
        <v>36.818485431533</v>
      </c>
      <c r="T232" s="3">
        <v>37.1605892897757</v>
      </c>
      <c r="U232" s="3">
        <v>38.5178760215</v>
      </c>
      <c r="V232" s="3">
        <v>34.1360358555559</v>
      </c>
      <c r="W232" s="3">
        <v>34.9358248042412</v>
      </c>
      <c r="X232" s="3">
        <v>35.9705124245963</v>
      </c>
      <c r="Y232" s="3">
        <v>33.4928055759133</v>
      </c>
      <c r="Z232" s="3">
        <v>28.0786481959401</v>
      </c>
      <c r="AA232" s="3">
        <v>26.1553561902737</v>
      </c>
      <c r="AB232" s="3">
        <v>28.5724806001118</v>
      </c>
      <c r="AC232" s="3">
        <v>29.9112108631061</v>
      </c>
      <c r="AD232" s="3">
        <v>30.9668617470538</v>
      </c>
      <c r="AE232" s="3">
        <v>30.764302750668</v>
      </c>
      <c r="AF232" s="3">
        <v>31.5124282339658</v>
      </c>
      <c r="AG232" s="3">
        <v>34.5038934441741</v>
      </c>
      <c r="AH232" s="3">
        <v>36.2383012097341</v>
      </c>
      <c r="AI232" s="3">
        <v>38.7516268108849</v>
      </c>
      <c r="AJ232" s="3">
        <v>41.5264386842291</v>
      </c>
      <c r="AK232" s="3">
        <v>43.6339281360319</v>
      </c>
      <c r="AL232" s="3">
        <v>43.3878846516602</v>
      </c>
      <c r="AM232" s="3">
        <v>45.18927548014</v>
      </c>
      <c r="AN232" s="3">
        <v>46.9384094026749</v>
      </c>
      <c r="AO232" s="3">
        <v>47.0242334899259</v>
      </c>
      <c r="AP232" s="3">
        <v>47.1047118211615</v>
      </c>
      <c r="AQ232" s="3">
        <v>48.1678588769909</v>
      </c>
      <c r="AR232" s="3">
        <v>49.5158331925399</v>
      </c>
      <c r="AS232" s="3">
        <v>48.5014702344727</v>
      </c>
      <c r="AT232" s="3">
        <v>47.3944971934882</v>
      </c>
      <c r="AU232" s="3">
        <v>50.8329174604532</v>
      </c>
      <c r="AV232" s="3">
        <v>51.9945168419536</v>
      </c>
      <c r="AW232" s="3">
        <v>54.1150787559144</v>
      </c>
      <c r="AX232" s="3">
        <v>55.4246669136986</v>
      </c>
      <c r="AY232" s="3">
        <v>48.3234884384538</v>
      </c>
      <c r="AZ232" s="3">
        <v>47.0609000171837</v>
      </c>
      <c r="BA232" s="3">
        <v>46.6388341166178</v>
      </c>
      <c r="BB232" s="3">
        <v>44.6556839230713</v>
      </c>
      <c r="BC232" s="3">
        <v>43.2639625118049</v>
      </c>
      <c r="BD232" s="3">
        <v>42.4396128054476</v>
      </c>
      <c r="BE232" s="3">
        <v>43.13246100444</v>
      </c>
      <c r="BF232" s="3">
        <v>44.5930331509751</v>
      </c>
      <c r="BG232" s="3">
        <v>42.7183884306385</v>
      </c>
      <c r="BH232" s="3">
        <v>38.1772814464212</v>
      </c>
      <c r="BI232" s="3">
        <v>34.6822120440444</v>
      </c>
      <c r="BJ232" s="3">
        <v>37.4743967127915</v>
      </c>
      <c r="BK232" s="3">
        <v>39.8848682523533</v>
      </c>
      <c r="BL232" s="3">
        <v>40.7125295786072</v>
      </c>
      <c r="BM232" s="3">
        <v>43.4246928963708</v>
      </c>
      <c r="BN232" s="3">
        <v>44.1767303587504</v>
      </c>
      <c r="BO232" s="3">
        <v>45.0343953849058</v>
      </c>
      <c r="BP232" s="3">
        <v>47.6858368427444</v>
      </c>
      <c r="BQ232" s="3">
        <v>43.430236960654</v>
      </c>
      <c r="BR232" s="3">
        <v>45.827304556652</v>
      </c>
      <c r="BS232" s="3">
        <v>44.9114469706672</v>
      </c>
      <c r="BT232" s="3">
        <v>44.9280594512005</v>
      </c>
      <c r="BU232" s="3">
        <v>44.7004130987311</v>
      </c>
      <c r="BV232" s="3">
        <v>45.5315487670113</v>
      </c>
      <c r="BW232" s="3">
        <v>44.4650965925861</v>
      </c>
      <c r="BX232" s="3">
        <v>28.6037762521051</v>
      </c>
      <c r="BY232" s="3">
        <v>25.3952311813494</v>
      </c>
      <c r="BZ232" s="3">
        <v>30.3558501772133</v>
      </c>
      <c r="CA232" s="3">
        <v>35.8843885891209</v>
      </c>
      <c r="CB232" s="3">
        <v>36.4753169921758</v>
      </c>
      <c r="CC232" s="3">
        <v>37.3994304908775</v>
      </c>
      <c r="CD232" s="3">
        <v>34.9704406048376</v>
      </c>
      <c r="CE232" s="3">
        <v>35.4369021477633</v>
      </c>
      <c r="CF232" s="3">
        <v>40.1725014679846</v>
      </c>
      <c r="CG232" s="3">
        <v>42.6713152770348</v>
      </c>
      <c r="CH232" s="3">
        <v>45.107136166865</v>
      </c>
      <c r="CI232" s="3">
        <v>47.3634832970366</v>
      </c>
      <c r="CJ232" s="3">
        <v>52.1866664605226</v>
      </c>
      <c r="CK232" s="3">
        <v>54.7260791707197</v>
      </c>
      <c r="CL232" s="3">
        <v>57.2463171513769</v>
      </c>
      <c r="CM232" s="3">
        <v>56.5125810823139</v>
      </c>
      <c r="CN232" s="3">
        <v>54.7554631005407</v>
      </c>
      <c r="CO232" s="3">
        <v>57.9509913815059</v>
      </c>
      <c r="CP232" s="3">
        <v>58.051322375641</v>
      </c>
      <c r="CQ232" s="3">
        <v>60.6287909515144</v>
      </c>
      <c r="CR232" s="3">
        <v>62.6084936890788</v>
      </c>
      <c r="CS232" s="3">
        <v>64.0242338883832</v>
      </c>
      <c r="CT232" s="3">
        <v>67.0344146676091</v>
      </c>
      <c r="CU232" s="3">
        <v>66.5591519295336</v>
      </c>
      <c r="CV232" s="3">
        <v>62.9178737548875</v>
      </c>
      <c r="CW232" s="3">
        <v>66.4619360778869</v>
      </c>
      <c r="CX232" s="3">
        <v>64.0441805132357</v>
      </c>
      <c r="CY232" s="3">
        <v>62.0475583353098</v>
      </c>
      <c r="CZ232" s="3">
        <v>59.5184320769662</v>
      </c>
      <c r="DA232" s="3">
        <v>68.3755408889242</v>
      </c>
      <c r="DB232" s="3">
        <v>69.5352803112732</v>
      </c>
      <c r="DC232" s="3">
        <v>72.9018159925442</v>
      </c>
      <c r="DD232" s="3">
        <v>83.9391470785422</v>
      </c>
      <c r="DE232" s="3">
        <v>81.4866029522686</v>
      </c>
      <c r="DF232" s="3">
        <v>82.4647327206135</v>
      </c>
      <c r="DG232" s="3">
        <v>84.5694301426201</v>
      </c>
      <c r="DH232" s="3">
        <v>71.8980966620498</v>
      </c>
      <c r="DI232" s="3">
        <v>70.2647520372589</v>
      </c>
      <c r="DJ232" s="3">
        <v>65.4912389265519</v>
      </c>
      <c r="DK232" s="3">
        <v>68.4429124146206</v>
      </c>
      <c r="DL232" s="3">
        <v>75.8515530519903</v>
      </c>
      <c r="DM232" s="3">
        <v>73.431273180666</v>
      </c>
      <c r="DN232" s="3">
        <v>72.2224559829192</v>
      </c>
      <c r="DO232" s="3">
        <v>66.3028466199862</v>
      </c>
      <c r="DP232" s="3">
        <v>68.1226904759802</v>
      </c>
      <c r="DQ232" s="3">
        <v>74.6157887923052</v>
      </c>
      <c r="DR232" s="3">
        <v>76.4958801728368</v>
      </c>
      <c r="DS232" s="3">
        <v>76.5920348110918</v>
      </c>
      <c r="DT232" s="3">
        <v>79.7709707021852</v>
      </c>
      <c r="DU232" s="3">
        <v>79.5783486723528</v>
      </c>
      <c r="DV232" s="3">
        <v>80.5039436594795</v>
      </c>
      <c r="DW232" s="3">
        <v>77.7492334018478</v>
      </c>
      <c r="DX232" s="3">
        <v>81.2020412177366</v>
      </c>
      <c r="DY232" s="3">
        <v>75.7992202610446</v>
      </c>
      <c r="DZ232" s="3">
        <v>81.8875087390641</v>
      </c>
      <c r="EA232" s="3">
        <v>86.6378684376238</v>
      </c>
      <c r="EB232" s="3">
        <v>84.8448072749886</v>
      </c>
      <c r="EC232" s="3">
        <v>79.9028580075219</v>
      </c>
      <c r="ED232" s="3">
        <v>79.9961115519206</v>
      </c>
    </row>
    <row r="233">
      <c r="A233" s="3" t="s">
        <v>232</v>
      </c>
      <c r="B233" s="3">
        <v>58.1470588979839</v>
      </c>
      <c r="C233" s="3">
        <v>56.9031431100316</v>
      </c>
      <c r="D233" s="3">
        <v>57.8838152010592</v>
      </c>
      <c r="E233" s="3">
        <v>59.5948778815157</v>
      </c>
      <c r="F233" s="3">
        <v>59.9146866813469</v>
      </c>
      <c r="G233" s="3">
        <v>58.8876641906787</v>
      </c>
      <c r="H233" s="3">
        <v>59.4323549006083</v>
      </c>
      <c r="I233" s="3">
        <v>60.9110145142815</v>
      </c>
      <c r="J233" s="3">
        <v>62.4609393852406</v>
      </c>
      <c r="K233" s="3">
        <v>62.9115679725404</v>
      </c>
      <c r="L233" s="3">
        <v>66.5332393016563</v>
      </c>
      <c r="M233" s="3">
        <v>68.3839665265777</v>
      </c>
      <c r="N233" s="3">
        <v>67.3525412460449</v>
      </c>
      <c r="O233" s="3">
        <v>64.6920584159711</v>
      </c>
      <c r="P233" s="3">
        <v>62.9560321148386</v>
      </c>
      <c r="Q233" s="3">
        <v>62.3020331054223</v>
      </c>
      <c r="R233" s="3">
        <v>61.0890750798544</v>
      </c>
      <c r="S233" s="3">
        <v>60.2879215733487</v>
      </c>
      <c r="T233" s="3">
        <v>61.6593075364449</v>
      </c>
      <c r="U233" s="3">
        <v>56.872333532816</v>
      </c>
      <c r="V233" s="3">
        <v>53.8019525295059</v>
      </c>
      <c r="W233" s="3">
        <v>57.5860407623789</v>
      </c>
      <c r="X233" s="3">
        <v>58.7390655882373</v>
      </c>
      <c r="Y233" s="3">
        <v>60.8606437947504</v>
      </c>
      <c r="Z233" s="3">
        <v>60.1305891384166</v>
      </c>
      <c r="AA233" s="3">
        <v>63.631675459328</v>
      </c>
      <c r="AB233" s="3">
        <v>64.4671289773468</v>
      </c>
      <c r="AC233" s="3">
        <v>64.4125578403883</v>
      </c>
      <c r="AD233" s="3">
        <v>64.0151847651498</v>
      </c>
      <c r="AE233" s="3">
        <v>65.2543905782004</v>
      </c>
      <c r="AF233" s="3">
        <v>67.5307290426688</v>
      </c>
      <c r="AG233" s="3">
        <v>68.9873188232541</v>
      </c>
      <c r="AH233" s="3">
        <v>69.902722026044</v>
      </c>
      <c r="AI233" s="3">
        <v>69.7791992818303</v>
      </c>
      <c r="AJ233" s="3">
        <v>67.4150986187143</v>
      </c>
      <c r="AK233" s="3">
        <v>67.2670290168566</v>
      </c>
      <c r="AL233" s="3">
        <v>68.6386127526669</v>
      </c>
      <c r="AM233" s="3">
        <v>72.0861033386896</v>
      </c>
      <c r="AN233" s="3">
        <v>73.2286787870592</v>
      </c>
      <c r="AO233" s="3">
        <v>72.4005555205484</v>
      </c>
      <c r="AP233" s="3">
        <v>70.3892493847889</v>
      </c>
      <c r="AQ233" s="3">
        <v>72.103901012497</v>
      </c>
      <c r="AR233" s="3">
        <v>71.9506072411994</v>
      </c>
      <c r="AS233" s="3">
        <v>75.2880377091436</v>
      </c>
      <c r="AT233" s="3">
        <v>76.0609783872728</v>
      </c>
      <c r="AU233" s="3">
        <v>74.3074568517748</v>
      </c>
      <c r="AV233" s="3">
        <v>72.7503395244026</v>
      </c>
      <c r="AW233" s="3">
        <v>75.4010766871935</v>
      </c>
      <c r="AX233" s="3">
        <v>74.4037759364732</v>
      </c>
      <c r="AY233" s="3">
        <v>67.9532291330384</v>
      </c>
      <c r="AZ233" s="3">
        <v>65.4679308616611</v>
      </c>
      <c r="BA233" s="3">
        <v>63.777695916343</v>
      </c>
      <c r="BB233" s="3">
        <v>61.4041821274583</v>
      </c>
      <c r="BC233" s="3">
        <v>64.058788189922</v>
      </c>
      <c r="BD233" s="3">
        <v>66.6695913490867</v>
      </c>
      <c r="BE233" s="3">
        <v>69.9984638652672</v>
      </c>
      <c r="BF233" s="3">
        <v>70.6428416973257</v>
      </c>
      <c r="BG233" s="3">
        <v>71.4828303085318</v>
      </c>
      <c r="BH233" s="3">
        <v>78.6858152557988</v>
      </c>
      <c r="BI233" s="3">
        <v>79.1694012309821</v>
      </c>
      <c r="BJ233" s="3">
        <v>79.2249479018472</v>
      </c>
      <c r="BK233" s="3">
        <v>84.9316315800006</v>
      </c>
      <c r="BL233" s="3">
        <v>86.9280656196292</v>
      </c>
      <c r="BM233" s="3">
        <v>90.3926061895545</v>
      </c>
      <c r="BN233" s="3">
        <v>91.7293618460256</v>
      </c>
      <c r="BO233" s="3">
        <v>94.8614873272174</v>
      </c>
      <c r="BP233" s="3">
        <v>99.5475912779232</v>
      </c>
      <c r="BQ233" s="3">
        <v>102.958209571512</v>
      </c>
      <c r="BR233" s="3">
        <v>106.767961990773</v>
      </c>
      <c r="BS233" s="3">
        <v>106.612543859009</v>
      </c>
      <c r="BT233" s="3">
        <v>106.151722508549</v>
      </c>
      <c r="BU233" s="3">
        <v>109.502982328982</v>
      </c>
      <c r="BV233" s="3">
        <v>109.730628202618</v>
      </c>
      <c r="BW233" s="3">
        <v>109.474962810471</v>
      </c>
      <c r="BX233" s="3">
        <v>98.7534236093589</v>
      </c>
      <c r="BY233" s="3">
        <v>103.930808506811</v>
      </c>
      <c r="BZ233" s="3">
        <v>101.862389212787</v>
      </c>
      <c r="CA233" s="3">
        <v>104.730288131108</v>
      </c>
      <c r="CB233" s="3">
        <v>111.384915196051</v>
      </c>
      <c r="CC233" s="3">
        <v>121.357570283242</v>
      </c>
      <c r="CD233" s="3">
        <v>123.398756454069</v>
      </c>
      <c r="CE233" s="3">
        <v>126.804019705553</v>
      </c>
      <c r="CF233" s="3">
        <v>126.567020699268</v>
      </c>
      <c r="CG233" s="3">
        <v>123.816308236935</v>
      </c>
      <c r="CH233" s="3">
        <v>121.541856045829</v>
      </c>
      <c r="CI233" s="3">
        <v>116.096845166093</v>
      </c>
      <c r="CJ233" s="3">
        <v>116.731788827808</v>
      </c>
      <c r="CK233" s="3">
        <v>122.691247443559</v>
      </c>
      <c r="CL233" s="3">
        <v>124.429786821783</v>
      </c>
      <c r="CM233" s="3">
        <v>122.495429412673</v>
      </c>
      <c r="CN233" s="3">
        <v>126.362896699018</v>
      </c>
      <c r="CO233" s="3">
        <v>131.282274410628</v>
      </c>
      <c r="CP233" s="3">
        <v>131.721020703983</v>
      </c>
      <c r="CQ233" s="3">
        <v>130.027925118734</v>
      </c>
      <c r="CR233" s="3">
        <v>135.098348338402</v>
      </c>
      <c r="CS233" s="3">
        <v>144.452796777918</v>
      </c>
      <c r="CT233" s="3">
        <v>148.562982824022</v>
      </c>
      <c r="CU233" s="3">
        <v>147.241282636085</v>
      </c>
      <c r="CV233" s="3">
        <v>140.237449941047</v>
      </c>
      <c r="CW233" s="3">
        <v>147.995948357058</v>
      </c>
      <c r="CX233" s="3">
        <v>141.094753180319</v>
      </c>
      <c r="CY233" s="3">
        <v>131.64903391021</v>
      </c>
      <c r="CZ233" s="3">
        <v>134.902617419334</v>
      </c>
      <c r="DA233" s="3">
        <v>136.516519569691</v>
      </c>
      <c r="DB233" s="3">
        <v>128.118438072312</v>
      </c>
      <c r="DC233" s="3">
        <v>120.905216065305</v>
      </c>
      <c r="DD233" s="3">
        <v>133.030610241577</v>
      </c>
      <c r="DE233" s="3">
        <v>142.958430491817</v>
      </c>
      <c r="DF233" s="3">
        <v>139.336988501194</v>
      </c>
      <c r="DG233" s="3">
        <v>132.92254715236</v>
      </c>
      <c r="DH233" s="3">
        <v>135.265348745943</v>
      </c>
      <c r="DI233" s="3">
        <v>145.444998872749</v>
      </c>
      <c r="DJ233" s="3">
        <v>145.879770992916</v>
      </c>
      <c r="DK233" s="3">
        <v>141.142520071037</v>
      </c>
      <c r="DL233" s="3">
        <v>145.255424882285</v>
      </c>
      <c r="DM233" s="3">
        <v>149.098360928437</v>
      </c>
      <c r="DN233" s="3">
        <v>146.627987923269</v>
      </c>
      <c r="DO233" s="3">
        <v>141.735117329625</v>
      </c>
      <c r="DP233" s="3">
        <v>146.568005679699</v>
      </c>
      <c r="DQ233" s="3">
        <v>142.096169713829</v>
      </c>
      <c r="DR233" s="3">
        <v>146.861656811782</v>
      </c>
      <c r="DS233" s="3">
        <v>154.745367016609</v>
      </c>
      <c r="DT233" s="3">
        <v>157.112951841165</v>
      </c>
      <c r="DU233" s="3">
        <v>155.04515496301</v>
      </c>
      <c r="DV233" s="3">
        <v>162.443681725196</v>
      </c>
      <c r="DW233" s="3">
        <v>163.877550835755</v>
      </c>
      <c r="DX233" s="3">
        <v>163.520388824235</v>
      </c>
      <c r="DY233" s="3">
        <v>166.932354272636</v>
      </c>
      <c r="DZ233" s="3">
        <v>172.194908506088</v>
      </c>
      <c r="EA233" s="3">
        <v>168.190388801037</v>
      </c>
      <c r="EB233" s="3">
        <v>168.714473192983</v>
      </c>
      <c r="EC233" s="3">
        <v>170.288529978072</v>
      </c>
      <c r="ED233" s="3">
        <v>162.304123500728</v>
      </c>
    </row>
    <row r="234">
      <c r="A234" s="3" t="s">
        <v>233</v>
      </c>
      <c r="B234" s="3">
        <v>18.4139660342126</v>
      </c>
      <c r="C234" s="3">
        <v>17.9543518783519</v>
      </c>
      <c r="D234" s="3">
        <v>18.3594557780162</v>
      </c>
      <c r="E234" s="3">
        <v>18.341271422795</v>
      </c>
      <c r="F234" s="3">
        <v>19.1048404410872</v>
      </c>
      <c r="G234" s="3">
        <v>19.3021415411267</v>
      </c>
      <c r="H234" s="3">
        <v>18.7007634126987</v>
      </c>
      <c r="I234" s="3">
        <v>18.5354817770528</v>
      </c>
      <c r="J234" s="3">
        <v>19.2495883062455</v>
      </c>
      <c r="K234" s="3">
        <v>19.3773316197145</v>
      </c>
      <c r="L234" s="3">
        <v>20.6286827074855</v>
      </c>
      <c r="M234" s="3">
        <v>20.5165775442434</v>
      </c>
      <c r="N234" s="3">
        <v>20.3331211937872</v>
      </c>
      <c r="O234" s="3">
        <v>20.7934783044852</v>
      </c>
      <c r="P234" s="3">
        <v>21.0947076747956</v>
      </c>
      <c r="Q234" s="3">
        <v>21.0616402103823</v>
      </c>
      <c r="R234" s="3">
        <v>21.3059140395446</v>
      </c>
      <c r="S234" s="3">
        <v>21.7797089449384</v>
      </c>
      <c r="T234" s="3">
        <v>23.4194671408551</v>
      </c>
      <c r="U234" s="3">
        <v>23.8828089242961</v>
      </c>
      <c r="V234" s="3">
        <v>23.7746604161844</v>
      </c>
      <c r="W234" s="3">
        <v>25.3402163410946</v>
      </c>
      <c r="X234" s="3">
        <v>24.8749438803702</v>
      </c>
      <c r="Y234" s="3">
        <v>24.5336193506981</v>
      </c>
      <c r="Z234" s="3">
        <v>23.812519172294</v>
      </c>
      <c r="AA234" s="3">
        <v>25.2558712860072</v>
      </c>
      <c r="AB234" s="3">
        <v>27.3679119245699</v>
      </c>
      <c r="AC234" s="3">
        <v>27.3194666504042</v>
      </c>
      <c r="AD234" s="3">
        <v>26.6998591072696</v>
      </c>
      <c r="AE234" s="3">
        <v>26.1121730621329</v>
      </c>
      <c r="AF234" s="3">
        <v>26.6856321492784</v>
      </c>
      <c r="AG234" s="3">
        <v>26.7488229135243</v>
      </c>
      <c r="AH234" s="3">
        <v>25.4277686432975</v>
      </c>
      <c r="AI234" s="3">
        <v>25.6417373368681</v>
      </c>
      <c r="AJ234" s="3">
        <v>26.3161361506588</v>
      </c>
      <c r="AK234" s="3">
        <v>28.1155565499527</v>
      </c>
      <c r="AL234" s="3">
        <v>29.4991292327666</v>
      </c>
      <c r="AM234" s="3">
        <v>31.1893830334717</v>
      </c>
      <c r="AN234" s="3">
        <v>32.6510590640996</v>
      </c>
      <c r="AO234" s="3">
        <v>32.4528328515469</v>
      </c>
      <c r="AP234" s="3">
        <v>33.6127883241632</v>
      </c>
      <c r="AQ234" s="3">
        <v>36.1199574881386</v>
      </c>
      <c r="AR234" s="3">
        <v>37.5538543638105</v>
      </c>
      <c r="AS234" s="3">
        <v>39.349069093583</v>
      </c>
      <c r="AT234" s="3">
        <v>38.3227887897591</v>
      </c>
      <c r="AU234" s="3">
        <v>40.2371438633784</v>
      </c>
      <c r="AV234" s="3">
        <v>42.0396323203605</v>
      </c>
      <c r="AW234" s="3">
        <v>45.5285734465192</v>
      </c>
      <c r="AX234" s="3">
        <v>45.9600858801577</v>
      </c>
      <c r="AY234" s="3">
        <v>46.2335905951816</v>
      </c>
      <c r="AZ234" s="3">
        <v>50.5430922933658</v>
      </c>
      <c r="BA234" s="3">
        <v>51.0608025370356</v>
      </c>
      <c r="BB234" s="3">
        <v>51.52970300376</v>
      </c>
      <c r="BC234" s="3">
        <v>51.7568823554462</v>
      </c>
      <c r="BD234" s="3">
        <v>49.9471959133985</v>
      </c>
      <c r="BE234" s="3">
        <v>54.0875924127905</v>
      </c>
      <c r="BF234" s="3">
        <v>58.2636333474001</v>
      </c>
      <c r="BG234" s="3">
        <v>58.5401036699938</v>
      </c>
      <c r="BH234" s="3">
        <v>56.5842509556667</v>
      </c>
      <c r="BI234" s="3">
        <v>52.0562191484545</v>
      </c>
      <c r="BJ234" s="3">
        <v>52.6575272602608</v>
      </c>
      <c r="BK234" s="3">
        <v>61.0311402211814</v>
      </c>
      <c r="BL234" s="3">
        <v>63.4383741964806</v>
      </c>
      <c r="BM234" s="3">
        <v>64.6946317703457</v>
      </c>
      <c r="BN234" s="3">
        <v>67.0454491013441</v>
      </c>
      <c r="BO234" s="3">
        <v>71.1192235665826</v>
      </c>
      <c r="BP234" s="3">
        <v>71.8352663737518</v>
      </c>
      <c r="BQ234" s="3">
        <v>67.93995900204</v>
      </c>
      <c r="BR234" s="3">
        <v>66.4378107736581</v>
      </c>
      <c r="BS234" s="3">
        <v>63.5747602167583</v>
      </c>
      <c r="BT234" s="3">
        <v>62.755663299641</v>
      </c>
      <c r="BU234" s="3">
        <v>62.9821490486382</v>
      </c>
      <c r="BV234" s="3">
        <v>68.2113001163059</v>
      </c>
      <c r="BW234" s="3">
        <v>73.6539708875014</v>
      </c>
      <c r="BX234" s="3">
        <v>66.7522599675344</v>
      </c>
      <c r="BY234" s="3">
        <v>71.630081564382</v>
      </c>
      <c r="BZ234" s="3">
        <v>68.2179733241107</v>
      </c>
      <c r="CA234" s="3">
        <v>71.9271183226291</v>
      </c>
      <c r="CB234" s="3">
        <v>76.5940208390112</v>
      </c>
      <c r="CC234" s="3">
        <v>82.3004003000762</v>
      </c>
      <c r="CD234" s="3">
        <v>85.4982569472818</v>
      </c>
      <c r="CE234" s="3">
        <v>86.7608202877206</v>
      </c>
      <c r="CF234" s="3">
        <v>84.7530215374728</v>
      </c>
      <c r="CG234" s="3">
        <v>85.8342289258326</v>
      </c>
      <c r="CH234" s="3">
        <v>88.6013026545426</v>
      </c>
      <c r="CI234" s="3">
        <v>82.7951347138066</v>
      </c>
      <c r="CJ234" s="3">
        <v>87.0908007094806</v>
      </c>
      <c r="CK234" s="3">
        <v>93.7190921139116</v>
      </c>
      <c r="CL234" s="3">
        <v>97.8922744829601</v>
      </c>
      <c r="CM234" s="3">
        <v>91.3409204064382</v>
      </c>
      <c r="CN234" s="3">
        <v>91.8482971533891</v>
      </c>
      <c r="CO234" s="3">
        <v>91.9254307298488</v>
      </c>
      <c r="CP234" s="3">
        <v>88.7601589332178</v>
      </c>
      <c r="CQ234" s="3">
        <v>88.3976017488106</v>
      </c>
      <c r="CR234" s="3">
        <v>89.9493178604406</v>
      </c>
      <c r="CS234" s="3">
        <v>95.2834434867648</v>
      </c>
      <c r="CT234" s="3">
        <v>104.384880098537</v>
      </c>
      <c r="CU234" s="3">
        <v>103.631925535908</v>
      </c>
      <c r="CV234" s="3">
        <v>106.124180345117</v>
      </c>
      <c r="CW234" s="3">
        <v>109.529920842257</v>
      </c>
      <c r="CX234" s="3">
        <v>108.660320405301</v>
      </c>
      <c r="CY234" s="3">
        <v>111.737468927799</v>
      </c>
      <c r="CZ234" s="3">
        <v>111.925366661886</v>
      </c>
      <c r="DA234" s="3">
        <v>118.26288998488</v>
      </c>
      <c r="DB234" s="3">
        <v>120.297111634671</v>
      </c>
      <c r="DC234" s="3">
        <v>118.615175495386</v>
      </c>
      <c r="DD234" s="3">
        <v>124.781274989656</v>
      </c>
      <c r="DE234" s="3">
        <v>125.874817124239</v>
      </c>
      <c r="DF234" s="3">
        <v>128.153096782736</v>
      </c>
      <c r="DG234" s="3">
        <v>135.970537728409</v>
      </c>
      <c r="DH234" s="3">
        <v>137.592968225617</v>
      </c>
      <c r="DI234" s="3">
        <v>136.6202346854</v>
      </c>
      <c r="DJ234" s="3">
        <v>128.476755315433</v>
      </c>
      <c r="DK234" s="3">
        <v>127.00683493628</v>
      </c>
      <c r="DL234" s="3">
        <v>122.317768892482</v>
      </c>
      <c r="DM234" s="3">
        <v>126.597592450527</v>
      </c>
      <c r="DN234" s="3">
        <v>135.548129927679</v>
      </c>
      <c r="DO234" s="3">
        <v>146.45897375813</v>
      </c>
      <c r="DP234" s="3">
        <v>156.380644077428</v>
      </c>
      <c r="DQ234" s="3">
        <v>155.40999964964</v>
      </c>
      <c r="DR234" s="3">
        <v>166.356240739612</v>
      </c>
      <c r="DS234" s="3">
        <v>182.679595983821</v>
      </c>
      <c r="DT234" s="3">
        <v>196.219189537304</v>
      </c>
      <c r="DU234" s="3">
        <v>205.199264144908</v>
      </c>
      <c r="DV234" s="3">
        <v>205.459448156394</v>
      </c>
      <c r="DW234" s="3">
        <v>205.179920185162</v>
      </c>
      <c r="DX234" s="3">
        <v>209.896616769198</v>
      </c>
      <c r="DY234" s="3">
        <v>226.906643874946</v>
      </c>
      <c r="DZ234" s="3">
        <v>248.977733269686</v>
      </c>
      <c r="EA234" s="3">
        <v>245.08276399456</v>
      </c>
      <c r="EB234" s="3">
        <v>253.586794998337</v>
      </c>
      <c r="EC234" s="3">
        <v>243.729494556156</v>
      </c>
      <c r="ED234" s="3">
        <v>239.860181361289</v>
      </c>
    </row>
    <row r="235">
      <c r="A235" s="3" t="s">
        <v>234</v>
      </c>
      <c r="B235" s="3">
        <v>101.963885731583</v>
      </c>
      <c r="C235" s="3">
        <v>96.6125483402627</v>
      </c>
      <c r="D235" s="3">
        <v>99.7812187380645</v>
      </c>
      <c r="E235" s="3">
        <v>102.045458641449</v>
      </c>
      <c r="F235" s="3">
        <v>103.374810216507</v>
      </c>
      <c r="G235" s="3">
        <v>105.822309378467</v>
      </c>
      <c r="H235" s="3">
        <v>102.714219008042</v>
      </c>
      <c r="I235" s="3">
        <v>95.306361993321</v>
      </c>
      <c r="J235" s="3">
        <v>97.2067029499685</v>
      </c>
      <c r="K235" s="3">
        <v>94.0676874554168</v>
      </c>
      <c r="L235" s="3">
        <v>108.51749795463</v>
      </c>
      <c r="M235" s="3">
        <v>107.510735562194</v>
      </c>
      <c r="N235" s="3">
        <v>103.126883351625</v>
      </c>
      <c r="O235" s="3">
        <v>102.94774171931</v>
      </c>
      <c r="P235" s="3">
        <v>101.044784710675</v>
      </c>
      <c r="Q235" s="3">
        <v>102.292702760903</v>
      </c>
      <c r="R235" s="3">
        <v>103.993446032085</v>
      </c>
      <c r="S235" s="3">
        <v>101.181598488202</v>
      </c>
      <c r="T235" s="3">
        <v>96.1474782140652</v>
      </c>
      <c r="U235" s="3">
        <v>93.1492173808572</v>
      </c>
      <c r="V235" s="3">
        <v>88.290548766046</v>
      </c>
      <c r="W235" s="3">
        <v>87.3505108248604</v>
      </c>
      <c r="X235" s="3">
        <v>88.8692149849069</v>
      </c>
      <c r="Y235" s="3">
        <v>84.5892695468741</v>
      </c>
      <c r="Z235" s="3">
        <v>78.5688982912748</v>
      </c>
      <c r="AA235" s="3">
        <v>86.0754565748283</v>
      </c>
      <c r="AB235" s="3">
        <v>94.2282012844022</v>
      </c>
      <c r="AC235" s="3">
        <v>97.3110049515699</v>
      </c>
      <c r="AD235" s="3">
        <v>97.4946111289456</v>
      </c>
      <c r="AE235" s="3">
        <v>97.3540138938642</v>
      </c>
      <c r="AF235" s="3">
        <v>97.6443934115663</v>
      </c>
      <c r="AG235" s="3">
        <v>106.146271323937</v>
      </c>
      <c r="AH235" s="3">
        <v>107.392963351221</v>
      </c>
      <c r="AI235" s="3">
        <v>108.250221531667</v>
      </c>
      <c r="AJ235" s="3">
        <v>116.668290504096</v>
      </c>
      <c r="AK235" s="3">
        <v>125.198196228772</v>
      </c>
      <c r="AL235" s="3">
        <v>127.039920461367</v>
      </c>
      <c r="AM235" s="3">
        <v>134.153984690099</v>
      </c>
      <c r="AN235" s="3">
        <v>139.460624517332</v>
      </c>
      <c r="AO235" s="3">
        <v>140.765147885835</v>
      </c>
      <c r="AP235" s="3">
        <v>140.164875454455</v>
      </c>
      <c r="AQ235" s="3">
        <v>140.429545960058</v>
      </c>
      <c r="AR235" s="3">
        <v>145.480403542776</v>
      </c>
      <c r="AS235" s="3">
        <v>141.638665634709</v>
      </c>
      <c r="AT235" s="3">
        <v>151.034880279092</v>
      </c>
      <c r="AU235" s="3">
        <v>160.79450792994</v>
      </c>
      <c r="AV235" s="3">
        <v>163.979853077776</v>
      </c>
      <c r="AW235" s="3">
        <v>173.597852801351</v>
      </c>
      <c r="AX235" s="3">
        <v>185.122100762763</v>
      </c>
      <c r="AY235" s="3">
        <v>164.457449796877</v>
      </c>
      <c r="AZ235" s="3">
        <v>159.785404558975</v>
      </c>
      <c r="BA235" s="3">
        <v>153.034223894857</v>
      </c>
      <c r="BB235" s="3">
        <v>156.87563534251</v>
      </c>
      <c r="BC235" s="3">
        <v>150.43147189795</v>
      </c>
      <c r="BD235" s="3">
        <v>144.68933100259</v>
      </c>
      <c r="BE235" s="3">
        <v>154.207357722839</v>
      </c>
      <c r="BF235" s="3">
        <v>166.976309168676</v>
      </c>
      <c r="BG235" s="3">
        <v>149.790539687689</v>
      </c>
      <c r="BH235" s="3">
        <v>150.815696447346</v>
      </c>
      <c r="BI235" s="3">
        <v>139.759305877552</v>
      </c>
      <c r="BJ235" s="3">
        <v>142.397545227737</v>
      </c>
      <c r="BK235" s="3">
        <v>155.349614195786</v>
      </c>
      <c r="BL235" s="3">
        <v>155.834437285249</v>
      </c>
      <c r="BM235" s="3">
        <v>168.46676133453</v>
      </c>
      <c r="BN235" s="3">
        <v>153.007119656319</v>
      </c>
      <c r="BO235" s="3">
        <v>152.430294639418</v>
      </c>
      <c r="BP235" s="3">
        <v>155.860050612802</v>
      </c>
      <c r="BQ235" s="3">
        <v>150.402621275537</v>
      </c>
      <c r="BR235" s="3">
        <v>163.63101482276</v>
      </c>
      <c r="BS235" s="3">
        <v>166.596477820364</v>
      </c>
      <c r="BT235" s="3">
        <v>183.072814375945</v>
      </c>
      <c r="BU235" s="3">
        <v>189.728810298459</v>
      </c>
      <c r="BV235" s="3">
        <v>188.98325567374</v>
      </c>
      <c r="BW235" s="3">
        <v>191.216511332338</v>
      </c>
      <c r="BX235" s="3">
        <v>129.223896836407</v>
      </c>
      <c r="BY235" s="3">
        <v>126.222885363083</v>
      </c>
      <c r="BZ235" s="3">
        <v>151.892592196993</v>
      </c>
      <c r="CA235" s="3">
        <v>173.571613341904</v>
      </c>
      <c r="CB235" s="3">
        <v>170.842556180898</v>
      </c>
      <c r="CC235" s="3">
        <v>189.891601429717</v>
      </c>
      <c r="CD235" s="3">
        <v>193.664941138095</v>
      </c>
      <c r="CE235" s="3">
        <v>202.92233312554</v>
      </c>
      <c r="CF235" s="3">
        <v>241.759797224421</v>
      </c>
      <c r="CG235" s="3">
        <v>256.562691304248</v>
      </c>
      <c r="CH235" s="3">
        <v>261.899548616873</v>
      </c>
      <c r="CI235" s="3">
        <v>262.863972402502</v>
      </c>
      <c r="CJ235" s="3">
        <v>291.308238191987</v>
      </c>
      <c r="CK235" s="3">
        <v>301.088588272722</v>
      </c>
      <c r="CL235" s="3">
        <v>295.93442046679</v>
      </c>
      <c r="CM235" s="3">
        <v>286.059549421042</v>
      </c>
      <c r="CN235" s="3">
        <v>291.098182875194</v>
      </c>
      <c r="CO235" s="3">
        <v>283.76590146878</v>
      </c>
      <c r="CP235" s="3">
        <v>275.258290967878</v>
      </c>
      <c r="CQ235" s="3">
        <v>281.055674208896</v>
      </c>
      <c r="CR235" s="3">
        <v>307.976634864212</v>
      </c>
      <c r="CS235" s="3">
        <v>297.898552470089</v>
      </c>
      <c r="CT235" s="3">
        <v>304.829291937365</v>
      </c>
      <c r="CU235" s="3">
        <v>291.477012878017</v>
      </c>
      <c r="CV235" s="3">
        <v>274.057003837359</v>
      </c>
      <c r="CW235" s="3">
        <v>265.645036268963</v>
      </c>
      <c r="CX235" s="3">
        <v>258.021325730561</v>
      </c>
      <c r="CY235" s="3">
        <v>249.18136155947</v>
      </c>
      <c r="CZ235" s="3">
        <v>248.392522198017</v>
      </c>
      <c r="DA235" s="3">
        <v>280.900438875838</v>
      </c>
      <c r="DB235" s="3">
        <v>252.681376526934</v>
      </c>
      <c r="DC235" s="3">
        <v>257.698322926247</v>
      </c>
      <c r="DD235" s="3">
        <v>292.564837219322</v>
      </c>
      <c r="DE235" s="3">
        <v>284.079657687128</v>
      </c>
      <c r="DF235" s="3">
        <v>301.113140796668</v>
      </c>
      <c r="DG235" s="3">
        <v>339.994276737864</v>
      </c>
      <c r="DH235" s="3">
        <v>327.838494925189</v>
      </c>
      <c r="DI235" s="3">
        <v>313.870829227807</v>
      </c>
      <c r="DJ235" s="3">
        <v>322.637091978051</v>
      </c>
      <c r="DK235" s="3">
        <v>356.689795887193</v>
      </c>
      <c r="DL235" s="3">
        <v>388.688145619439</v>
      </c>
      <c r="DM235" s="3">
        <v>403.487766168182</v>
      </c>
      <c r="DN235" s="3">
        <v>392.317003276191</v>
      </c>
      <c r="DO235" s="3">
        <v>378.515078049339</v>
      </c>
      <c r="DP235" s="3">
        <v>414.469805933303</v>
      </c>
      <c r="DQ235" s="3">
        <v>442.95749583573</v>
      </c>
      <c r="DR235" s="3">
        <v>458.605955061643</v>
      </c>
      <c r="DS235" s="3">
        <v>515.144313176706</v>
      </c>
      <c r="DT235" s="3">
        <v>537.635674095828</v>
      </c>
      <c r="DU235" s="3">
        <v>546.652657665674</v>
      </c>
      <c r="DV235" s="3">
        <v>539.697083045766</v>
      </c>
      <c r="DW235" s="3">
        <v>510.677967030101</v>
      </c>
      <c r="DX235" s="3">
        <v>532.949001840293</v>
      </c>
      <c r="DY235" s="3">
        <v>566.715013372642</v>
      </c>
      <c r="DZ235" s="3">
        <v>601.209433307161</v>
      </c>
      <c r="EA235" s="3">
        <v>629.987327379414</v>
      </c>
      <c r="EB235" s="3">
        <v>689.728486759556</v>
      </c>
      <c r="EC235" s="3">
        <v>669.498096284412</v>
      </c>
      <c r="ED235" s="3">
        <v>655.096386379666</v>
      </c>
    </row>
    <row r="236">
      <c r="A236" s="3" t="s">
        <v>235</v>
      </c>
      <c r="B236" s="3">
        <v>17.0285802516631</v>
      </c>
      <c r="C236" s="3">
        <v>17.4324757104137</v>
      </c>
      <c r="D236" s="3">
        <v>17.0809271985217</v>
      </c>
      <c r="E236" s="3">
        <v>16.4703772451608</v>
      </c>
      <c r="F236" s="3">
        <v>16.4215090318929</v>
      </c>
      <c r="G236" s="3">
        <v>17.2246459537122</v>
      </c>
      <c r="H236" s="3">
        <v>17.0130502484188</v>
      </c>
      <c r="I236" s="3">
        <v>16.0700020846385</v>
      </c>
      <c r="J236" s="3">
        <v>16.2286497358522</v>
      </c>
      <c r="K236" s="3">
        <v>16.0168520094717</v>
      </c>
      <c r="L236" s="3">
        <v>18.0469555313291</v>
      </c>
      <c r="M236" s="3">
        <v>18.3908728524716</v>
      </c>
      <c r="N236" s="3">
        <v>18.8093418619649</v>
      </c>
      <c r="O236" s="3">
        <v>19.603925964874</v>
      </c>
      <c r="P236" s="3">
        <v>19.0362910630801</v>
      </c>
      <c r="Q236" s="3">
        <v>19.0574229980478</v>
      </c>
      <c r="R236" s="3">
        <v>17.3127293436031</v>
      </c>
      <c r="S236" s="3">
        <v>17.3132457497129</v>
      </c>
      <c r="T236" s="3">
        <v>17.9472529032803</v>
      </c>
      <c r="U236" s="3">
        <v>18.1994750201164</v>
      </c>
      <c r="V236" s="3">
        <v>17.9118226513047</v>
      </c>
      <c r="W236" s="3">
        <v>16.9463110555826</v>
      </c>
      <c r="X236" s="3">
        <v>16.5140984849009</v>
      </c>
      <c r="Y236" s="3">
        <v>16.2549596337013</v>
      </c>
      <c r="Z236" s="3">
        <v>14.5705325806704</v>
      </c>
      <c r="AA236" s="3">
        <v>14.7616829086771</v>
      </c>
      <c r="AB236" s="3">
        <v>16.2403856897554</v>
      </c>
      <c r="AC236" s="3">
        <v>16.4677444033031</v>
      </c>
      <c r="AD236" s="3">
        <v>16.404102877305</v>
      </c>
      <c r="AE236" s="3">
        <v>17.0344205463724</v>
      </c>
      <c r="AF236" s="3">
        <v>18.6870424797507</v>
      </c>
      <c r="AG236" s="3">
        <v>19.1980182500471</v>
      </c>
      <c r="AH236" s="3">
        <v>18.1784276592384</v>
      </c>
      <c r="AI236" s="3">
        <v>17.6105871384092</v>
      </c>
      <c r="AJ236" s="3">
        <v>16.8955582936731</v>
      </c>
      <c r="AK236" s="3">
        <v>17.1647444882687</v>
      </c>
      <c r="AL236" s="3">
        <v>17.7436606613449</v>
      </c>
      <c r="AM236" s="3">
        <v>19.5884793621895</v>
      </c>
      <c r="AN236" s="3">
        <v>21.2281412346391</v>
      </c>
      <c r="AO236" s="3">
        <v>21.3618513752901</v>
      </c>
      <c r="AP236" s="3">
        <v>20.7665025581272</v>
      </c>
      <c r="AQ236" s="3">
        <v>21.8905222507868</v>
      </c>
      <c r="AR236" s="3">
        <v>22.4190445494093</v>
      </c>
      <c r="AS236" s="3">
        <v>23.1701062812672</v>
      </c>
      <c r="AT236" s="3">
        <v>23.9909110147862</v>
      </c>
      <c r="AU236" s="3">
        <v>25.6974163337818</v>
      </c>
      <c r="AV236" s="3">
        <v>29.2200768592004</v>
      </c>
      <c r="AW236" s="3">
        <v>31.0263092256259</v>
      </c>
      <c r="AX236" s="3">
        <v>31.5389850240224</v>
      </c>
      <c r="AY236" s="3">
        <v>27.2235599949674</v>
      </c>
      <c r="AZ236" s="3">
        <v>27.114896412877</v>
      </c>
      <c r="BA236" s="3">
        <v>27.5773208491547</v>
      </c>
      <c r="BB236" s="3">
        <v>28.1243180666356</v>
      </c>
      <c r="BC236" s="3">
        <v>27.975745001759</v>
      </c>
      <c r="BD236" s="3">
        <v>27.476726957959</v>
      </c>
      <c r="BE236" s="3">
        <v>26.5117244403432</v>
      </c>
      <c r="BF236" s="3">
        <v>24.8274498449584</v>
      </c>
      <c r="BG236" s="3">
        <v>21.7567815416941</v>
      </c>
      <c r="BH236" s="3">
        <v>23.3728394919514</v>
      </c>
      <c r="BI236" s="3">
        <v>24.1487774778223</v>
      </c>
      <c r="BJ236" s="3">
        <v>25.51088209057</v>
      </c>
      <c r="BK236" s="3">
        <v>25.349790604118</v>
      </c>
      <c r="BL236" s="3">
        <v>25.5353771119476</v>
      </c>
      <c r="BM236" s="3">
        <v>27.8944902876639</v>
      </c>
      <c r="BN236" s="3">
        <v>29.7391272837202</v>
      </c>
      <c r="BO236" s="3">
        <v>30.291521670437</v>
      </c>
      <c r="BP236" s="3">
        <v>30.5451947898966</v>
      </c>
      <c r="BQ236" s="3">
        <v>30.4537690572288</v>
      </c>
      <c r="BR236" s="3">
        <v>33.2139826489129</v>
      </c>
      <c r="BS236" s="3">
        <v>35.9261044165714</v>
      </c>
      <c r="BT236" s="3">
        <v>36.9533979565808</v>
      </c>
      <c r="BU236" s="3">
        <v>37.3976967715828</v>
      </c>
      <c r="BV236" s="3">
        <v>39.772233897801</v>
      </c>
      <c r="BW236" s="3">
        <v>42.8761973850334</v>
      </c>
      <c r="BX236" s="3">
        <v>28.2858228095234</v>
      </c>
      <c r="BY236" s="3">
        <v>23.3911410377494</v>
      </c>
      <c r="BZ236" s="3">
        <v>28.8245558902111</v>
      </c>
      <c r="CA236" s="3">
        <v>33.2945547078304</v>
      </c>
      <c r="CB236" s="3">
        <v>36.2010996072233</v>
      </c>
      <c r="CC236" s="3">
        <v>43.5110779308281</v>
      </c>
      <c r="CD236" s="3">
        <v>42.985820268778</v>
      </c>
      <c r="CE236" s="3">
        <v>44.0687021258617</v>
      </c>
      <c r="CF236" s="3">
        <v>41.733274893312</v>
      </c>
      <c r="CG236" s="3">
        <v>41.6009916427643</v>
      </c>
      <c r="CH236" s="3">
        <v>42.3654679348358</v>
      </c>
      <c r="CI236" s="3">
        <v>44.9698092764428</v>
      </c>
      <c r="CJ236" s="3">
        <v>46.6201419015725</v>
      </c>
      <c r="CK236" s="3">
        <v>52.5744571347617</v>
      </c>
      <c r="CL236" s="3">
        <v>56.2075645744772</v>
      </c>
      <c r="CM236" s="3">
        <v>53.0552981262288</v>
      </c>
      <c r="CN236" s="3">
        <v>51.26275777228</v>
      </c>
      <c r="CO236" s="3">
        <v>51.8158473430476</v>
      </c>
      <c r="CP236" s="3">
        <v>47.3818745222636</v>
      </c>
      <c r="CQ236" s="3">
        <v>46.7371571423443</v>
      </c>
      <c r="CR236" s="3">
        <v>49.2379947814619</v>
      </c>
      <c r="CS236" s="3">
        <v>52.7142852650541</v>
      </c>
      <c r="CT236" s="3">
        <v>52.3758737126194</v>
      </c>
      <c r="CU236" s="3">
        <v>47.7894703311532</v>
      </c>
      <c r="CV236" s="3">
        <v>45.2234500399184</v>
      </c>
      <c r="CW236" s="3">
        <v>41.2271253121778</v>
      </c>
      <c r="CX236" s="3">
        <v>41.7924930457931</v>
      </c>
      <c r="CY236" s="3">
        <v>40.1151025272957</v>
      </c>
      <c r="CZ236" s="3">
        <v>42.8147658042169</v>
      </c>
      <c r="DA236" s="3">
        <v>41.7004590944529</v>
      </c>
      <c r="DB236" s="3">
        <v>38.753519406515</v>
      </c>
      <c r="DC236" s="3">
        <v>38.3566203695364</v>
      </c>
      <c r="DD236" s="3">
        <v>41.1354943186831</v>
      </c>
      <c r="DE236" s="3">
        <v>44.3771489556162</v>
      </c>
      <c r="DF236" s="3">
        <v>49.4803827233445</v>
      </c>
      <c r="DG236" s="3">
        <v>54.9525321123825</v>
      </c>
      <c r="DH236" s="3">
        <v>54.6919388033969</v>
      </c>
      <c r="DI236" s="3">
        <v>60.5935229440173</v>
      </c>
      <c r="DJ236" s="3">
        <v>66.5281725505595</v>
      </c>
      <c r="DK236" s="3">
        <v>72.7276230769516</v>
      </c>
      <c r="DL236" s="3">
        <v>79.2526731304838</v>
      </c>
      <c r="DM236" s="3">
        <v>80.8206208560378</v>
      </c>
      <c r="DN236" s="3">
        <v>76.456459414338</v>
      </c>
      <c r="DO236" s="3">
        <v>71.5875056353525</v>
      </c>
      <c r="DP236" s="3">
        <v>84.1135521715383</v>
      </c>
      <c r="DQ236" s="3">
        <v>97.8999400456393</v>
      </c>
      <c r="DR236" s="3">
        <v>103.311255823188</v>
      </c>
      <c r="DS236" s="3">
        <v>103.742674121127</v>
      </c>
      <c r="DT236" s="3">
        <v>112.484814093207</v>
      </c>
      <c r="DU236" s="3">
        <v>111.249961080997</v>
      </c>
      <c r="DV236" s="3">
        <v>115.760262829107</v>
      </c>
      <c r="DW236" s="3">
        <v>112.240290304177</v>
      </c>
      <c r="DX236" s="3">
        <v>117.704020005947</v>
      </c>
      <c r="DY236" s="3">
        <v>126.057458510245</v>
      </c>
      <c r="DZ236" s="3">
        <v>136.961592129664</v>
      </c>
      <c r="EA236" s="3">
        <v>138.839836448798</v>
      </c>
      <c r="EB236" s="3">
        <v>130.678151477231</v>
      </c>
      <c r="EC236" s="3">
        <v>118.903208043138</v>
      </c>
      <c r="ED236" s="3">
        <v>113.260277642144</v>
      </c>
    </row>
    <row r="237">
      <c r="A237" s="3" t="s">
        <v>236</v>
      </c>
      <c r="B237" s="3">
        <v>27.041069326267</v>
      </c>
      <c r="C237" s="3">
        <v>29.1633989891614</v>
      </c>
      <c r="D237" s="3">
        <v>29.6262829541527</v>
      </c>
      <c r="E237" s="3">
        <v>29.8661899534162</v>
      </c>
      <c r="F237" s="3">
        <v>30.0123030256196</v>
      </c>
      <c r="G237" s="3">
        <v>30.3684666834946</v>
      </c>
      <c r="H237" s="3">
        <v>30.5268427178219</v>
      </c>
      <c r="I237" s="3">
        <v>29.9785643044171</v>
      </c>
      <c r="J237" s="3">
        <v>29.1019003545337</v>
      </c>
      <c r="K237" s="3">
        <v>28.941433760334</v>
      </c>
      <c r="L237" s="3">
        <v>30.7649242846744</v>
      </c>
      <c r="M237" s="3">
        <v>31.860503817978</v>
      </c>
      <c r="N237" s="3">
        <v>33.3671451815204</v>
      </c>
      <c r="O237" s="3">
        <v>32.9907862600369</v>
      </c>
      <c r="P237" s="3">
        <v>32.258508338322</v>
      </c>
      <c r="Q237" s="3">
        <v>32.279191376995</v>
      </c>
      <c r="R237" s="3">
        <v>30.4113449814284</v>
      </c>
      <c r="S237" s="3">
        <v>29.7943048484801</v>
      </c>
      <c r="T237" s="3">
        <v>29.9072901134565</v>
      </c>
      <c r="U237" s="3">
        <v>30.6788771915242</v>
      </c>
      <c r="V237" s="3">
        <v>28.9118236565694</v>
      </c>
      <c r="W237" s="3">
        <v>32.1457994777747</v>
      </c>
      <c r="X237" s="3">
        <v>32.6154461212138</v>
      </c>
      <c r="Y237" s="3">
        <v>32.7794689526456</v>
      </c>
      <c r="Z237" s="3">
        <v>31.1229929762984</v>
      </c>
      <c r="AA237" s="3">
        <v>29.5674235738974</v>
      </c>
      <c r="AB237" s="3">
        <v>32.8784129279206</v>
      </c>
      <c r="AC237" s="3">
        <v>35.1240659144797</v>
      </c>
      <c r="AD237" s="3">
        <v>36.8168958793347</v>
      </c>
      <c r="AE237" s="3">
        <v>38.7787411722839</v>
      </c>
      <c r="AF237" s="3">
        <v>40.4839057158436</v>
      </c>
      <c r="AG237" s="3">
        <v>42.5659756676803</v>
      </c>
      <c r="AH237" s="3">
        <v>42.2690263661192</v>
      </c>
      <c r="AI237" s="3">
        <v>41.0727779400046</v>
      </c>
      <c r="AJ237" s="3">
        <v>39.3648728677255</v>
      </c>
      <c r="AK237" s="3">
        <v>41.5949914153854</v>
      </c>
      <c r="AL237" s="3">
        <v>42.0654443897173</v>
      </c>
      <c r="AM237" s="3">
        <v>40.2073374415045</v>
      </c>
      <c r="AN237" s="3">
        <v>40.8867587206747</v>
      </c>
      <c r="AO237" s="3">
        <v>43.921866956048</v>
      </c>
      <c r="AP237" s="3">
        <v>44.6409805839877</v>
      </c>
      <c r="AQ237" s="3">
        <v>47.0883862245683</v>
      </c>
      <c r="AR237" s="3">
        <v>48.3772483923561</v>
      </c>
      <c r="AS237" s="3">
        <v>50.3844612365619</v>
      </c>
      <c r="AT237" s="3">
        <v>52.6689030041516</v>
      </c>
      <c r="AU237" s="3">
        <v>53.1226899268652</v>
      </c>
      <c r="AV237" s="3">
        <v>54.7561746267165</v>
      </c>
      <c r="AW237" s="3">
        <v>53.8016949836767</v>
      </c>
      <c r="AX237" s="3">
        <v>52.3474815987196</v>
      </c>
      <c r="AY237" s="3">
        <v>50.6482007309149</v>
      </c>
      <c r="AZ237" s="3">
        <v>51.923539043561</v>
      </c>
      <c r="BA237" s="3">
        <v>53.0216521135369</v>
      </c>
      <c r="BB237" s="3">
        <v>53.992368774223</v>
      </c>
      <c r="BC237" s="3">
        <v>54.4609897025392</v>
      </c>
      <c r="BD237" s="3">
        <v>54.4362583645329</v>
      </c>
      <c r="BE237" s="3">
        <v>55.4781415143443</v>
      </c>
      <c r="BF237" s="3">
        <v>56.4492722654945</v>
      </c>
      <c r="BG237" s="3">
        <v>54.9721573878034</v>
      </c>
      <c r="BH237" s="3">
        <v>56.5737760794453</v>
      </c>
      <c r="BI237" s="3">
        <v>53.5902400726725</v>
      </c>
      <c r="BJ237" s="3">
        <v>53.7881779939727</v>
      </c>
      <c r="BK237" s="3">
        <v>60.2549946350575</v>
      </c>
      <c r="BL237" s="3">
        <v>60.9722577358381</v>
      </c>
      <c r="BM237" s="3">
        <v>63.4333926382203</v>
      </c>
      <c r="BN237" s="3">
        <v>65.0036038476352</v>
      </c>
      <c r="BO237" s="3">
        <v>68.4579002620704</v>
      </c>
      <c r="BP237" s="3">
        <v>70.8132829058724</v>
      </c>
      <c r="BQ237" s="3">
        <v>70.9763358780474</v>
      </c>
      <c r="BR237" s="3">
        <v>73.6648800180649</v>
      </c>
      <c r="BS237" s="3">
        <v>76.3477488092554</v>
      </c>
      <c r="BT237" s="3">
        <v>77.70452235161</v>
      </c>
      <c r="BU237" s="3">
        <v>78.0829790826551</v>
      </c>
      <c r="BV237" s="3">
        <v>81.0335123465058</v>
      </c>
      <c r="BW237" s="3">
        <v>82.842503918527</v>
      </c>
      <c r="BX237" s="3">
        <v>67.0426694031048</v>
      </c>
      <c r="BY237" s="3">
        <v>75.956222554052</v>
      </c>
      <c r="BZ237" s="3">
        <v>77.4288401626367</v>
      </c>
      <c r="CA237" s="3">
        <v>83.400766653868</v>
      </c>
      <c r="CB237" s="3">
        <v>86.7013278179537</v>
      </c>
      <c r="CC237" s="3">
        <v>91.8606513036902</v>
      </c>
      <c r="CD237" s="3">
        <v>89.2934421394319</v>
      </c>
      <c r="CE237" s="3">
        <v>92.576882971623</v>
      </c>
      <c r="CF237" s="3">
        <v>91.4771377764888</v>
      </c>
      <c r="CG237" s="3">
        <v>88.0308348795876</v>
      </c>
      <c r="CH237" s="3">
        <v>88.6983369358208</v>
      </c>
      <c r="CI237" s="3">
        <v>95.2317041132292</v>
      </c>
      <c r="CJ237" s="3">
        <v>91.5308073365144</v>
      </c>
      <c r="CK237" s="3">
        <v>101.568411651202</v>
      </c>
      <c r="CL237" s="3">
        <v>104.847339635373</v>
      </c>
      <c r="CM237" s="3">
        <v>111.122984509869</v>
      </c>
      <c r="CN237" s="3">
        <v>114.563095204504</v>
      </c>
      <c r="CO237" s="3">
        <v>119.525144195462</v>
      </c>
      <c r="CP237" s="3">
        <v>120.507804638491</v>
      </c>
      <c r="CQ237" s="3">
        <v>124.766500814861</v>
      </c>
      <c r="CR237" s="3">
        <v>136.688063733742</v>
      </c>
      <c r="CS237" s="3">
        <v>147.336259058298</v>
      </c>
      <c r="CT237" s="3">
        <v>142.36474166264</v>
      </c>
      <c r="CU237" s="3">
        <v>136.30250981708</v>
      </c>
      <c r="CV237" s="3">
        <v>141.961929628384</v>
      </c>
      <c r="CW237" s="3">
        <v>154.274204836083</v>
      </c>
      <c r="CX237" s="3">
        <v>120.589762188178</v>
      </c>
      <c r="CY237" s="3">
        <v>110.418585095588</v>
      </c>
      <c r="CZ237" s="3">
        <v>114.884744385497</v>
      </c>
      <c r="DA237" s="3">
        <v>122.982178191296</v>
      </c>
      <c r="DB237" s="3">
        <v>107.992740260829</v>
      </c>
      <c r="DC237" s="3">
        <v>97.7580212335711</v>
      </c>
      <c r="DD237" s="3">
        <v>105.378970879206</v>
      </c>
      <c r="DE237" s="3">
        <v>108.196658064567</v>
      </c>
      <c r="DF237" s="3">
        <v>114.469049520664</v>
      </c>
      <c r="DG237" s="3">
        <v>119.822009601959</v>
      </c>
      <c r="DH237" s="3">
        <v>113.597599122169</v>
      </c>
      <c r="DI237" s="3">
        <v>116.573768840503</v>
      </c>
      <c r="DJ237" s="3">
        <v>117.957100008164</v>
      </c>
      <c r="DK237" s="3">
        <v>116.225253812921</v>
      </c>
      <c r="DL237" s="3">
        <v>119.415850359917</v>
      </c>
      <c r="DM237" s="3">
        <v>117.415405254845</v>
      </c>
      <c r="DN237" s="3">
        <v>114.510708780325</v>
      </c>
      <c r="DO237" s="3">
        <v>101.718831894169</v>
      </c>
      <c r="DP237" s="3">
        <v>104.202386330682</v>
      </c>
      <c r="DQ237" s="3">
        <v>123.044482598092</v>
      </c>
      <c r="DR237" s="3">
        <v>125.420849027403</v>
      </c>
      <c r="DS237" s="3">
        <v>127.319038129453</v>
      </c>
      <c r="DT237" s="3">
        <v>127.276242132053</v>
      </c>
      <c r="DU237" s="3">
        <v>111.808813470089</v>
      </c>
      <c r="DV237" s="3">
        <v>104.935746369084</v>
      </c>
      <c r="DW237" s="3">
        <v>108.168895816949</v>
      </c>
      <c r="DX237" s="3">
        <v>118.287140404954</v>
      </c>
      <c r="DY237" s="3">
        <v>122.383651381094</v>
      </c>
      <c r="DZ237" s="3">
        <v>126.568938354347</v>
      </c>
      <c r="EA237" s="3">
        <v>119.169833681272</v>
      </c>
      <c r="EB237" s="3">
        <v>113.993429791935</v>
      </c>
      <c r="EC237" s="3">
        <v>108.922399276103</v>
      </c>
      <c r="ED237" s="3">
        <v>111.106111102634</v>
      </c>
    </row>
    <row r="238">
      <c r="A238" s="3" t="s">
        <v>237</v>
      </c>
      <c r="B238" s="3">
        <v>47.508952984686</v>
      </c>
      <c r="C238" s="3">
        <v>45.2504025795119</v>
      </c>
      <c r="D238" s="3">
        <v>46.1793235270715</v>
      </c>
      <c r="E238" s="3">
        <v>48.4454729785598</v>
      </c>
      <c r="F238" s="3">
        <v>49.906492348847</v>
      </c>
      <c r="G238" s="3">
        <v>51.3476116693131</v>
      </c>
      <c r="H238" s="3">
        <v>49.8205132655372</v>
      </c>
      <c r="I238" s="3">
        <v>49.3029366901631</v>
      </c>
      <c r="J238" s="3">
        <v>49.6213979840874</v>
      </c>
      <c r="K238" s="3">
        <v>50.8386984879529</v>
      </c>
      <c r="L238" s="3">
        <v>51.9099475590604</v>
      </c>
      <c r="M238" s="3">
        <v>50.2748661465927</v>
      </c>
      <c r="N238" s="3">
        <v>49.4451218252419</v>
      </c>
      <c r="O238" s="3">
        <v>49.4305577731602</v>
      </c>
      <c r="P238" s="3">
        <v>47.5598567265273</v>
      </c>
      <c r="Q238" s="3">
        <v>48.9887717588324</v>
      </c>
      <c r="R238" s="3">
        <v>51.3465010746101</v>
      </c>
      <c r="S238" s="3">
        <v>49.772305424566</v>
      </c>
      <c r="T238" s="3">
        <v>51.481884782386</v>
      </c>
      <c r="U238" s="3">
        <v>51.1751014763468</v>
      </c>
      <c r="V238" s="3">
        <v>49.1471023092864</v>
      </c>
      <c r="W238" s="3">
        <v>53.4366618394742</v>
      </c>
      <c r="X238" s="3">
        <v>53.6592340900199</v>
      </c>
      <c r="Y238" s="3">
        <v>55.1020761299591</v>
      </c>
      <c r="Z238" s="3">
        <v>55.1204739527984</v>
      </c>
      <c r="AA238" s="3">
        <v>56.9294051099465</v>
      </c>
      <c r="AB238" s="3">
        <v>60.7824046967105</v>
      </c>
      <c r="AC238" s="3">
        <v>63.1432957679</v>
      </c>
      <c r="AD238" s="3">
        <v>63.41976306469</v>
      </c>
      <c r="AE238" s="3">
        <v>64.0030355902132</v>
      </c>
      <c r="AF238" s="3">
        <v>65.0949328807919</v>
      </c>
      <c r="AG238" s="3">
        <v>64.0209051677745</v>
      </c>
      <c r="AH238" s="3">
        <v>64.4147202281061</v>
      </c>
      <c r="AI238" s="3">
        <v>62.5201395297508</v>
      </c>
      <c r="AJ238" s="3">
        <v>59.5284922290599</v>
      </c>
      <c r="AK238" s="3">
        <v>58.9202597735198</v>
      </c>
      <c r="AL238" s="3">
        <v>61.1865446528676</v>
      </c>
      <c r="AM238" s="3">
        <v>67.6245362303675</v>
      </c>
      <c r="AN238" s="3">
        <v>73.649803499833</v>
      </c>
      <c r="AO238" s="3">
        <v>74.6868206637709</v>
      </c>
      <c r="AP238" s="3">
        <v>75.5836700866234</v>
      </c>
      <c r="AQ238" s="3">
        <v>80.0195065226703</v>
      </c>
      <c r="AR238" s="3">
        <v>79.220483829585</v>
      </c>
      <c r="AS238" s="3">
        <v>77.3339039596837</v>
      </c>
      <c r="AT238" s="3">
        <v>77.3187818334828</v>
      </c>
      <c r="AU238" s="3">
        <v>74.6633650919108</v>
      </c>
      <c r="AV238" s="3">
        <v>69.493470711662</v>
      </c>
      <c r="AW238" s="3">
        <v>71.9214078072491</v>
      </c>
      <c r="AX238" s="3">
        <v>72.6006599259264</v>
      </c>
      <c r="AY238" s="3">
        <v>70.1483793660227</v>
      </c>
      <c r="AZ238" s="3">
        <v>70.6293936439326</v>
      </c>
      <c r="BA238" s="3">
        <v>65.1193240210394</v>
      </c>
      <c r="BB238" s="3">
        <v>55.7642979203514</v>
      </c>
      <c r="BC238" s="3">
        <v>55.2522032603905</v>
      </c>
      <c r="BD238" s="3">
        <v>57.949949814925</v>
      </c>
      <c r="BE238" s="3">
        <v>58.0020492975905</v>
      </c>
      <c r="BF238" s="3">
        <v>56.1121553623988</v>
      </c>
      <c r="BG238" s="3">
        <v>60.8659074468701</v>
      </c>
      <c r="BH238" s="3">
        <v>61.6779812780123</v>
      </c>
      <c r="BI238" s="3">
        <v>55.1290643299491</v>
      </c>
      <c r="BJ238" s="3">
        <v>51.0180921373383</v>
      </c>
      <c r="BK238" s="3">
        <v>58.7905661627857</v>
      </c>
      <c r="BL238" s="3">
        <v>64.1145524462108</v>
      </c>
      <c r="BM238" s="3">
        <v>62.4456776857296</v>
      </c>
      <c r="BN238" s="3">
        <v>61.4409759715464</v>
      </c>
      <c r="BO238" s="3">
        <v>57.0263183446067</v>
      </c>
      <c r="BP238" s="3">
        <v>61.5192748237309</v>
      </c>
      <c r="BQ238" s="3">
        <v>59.9687095424977</v>
      </c>
      <c r="BR238" s="3">
        <v>54.4486855496359</v>
      </c>
      <c r="BS238" s="3">
        <v>59.6763755389765</v>
      </c>
      <c r="BT238" s="3">
        <v>62.7777359129092</v>
      </c>
      <c r="BU238" s="3">
        <v>64.096440080692</v>
      </c>
      <c r="BV238" s="3">
        <v>66.0736911282208</v>
      </c>
      <c r="BW238" s="3">
        <v>65.8436570158526</v>
      </c>
      <c r="BX238" s="3">
        <v>56.8621724638243</v>
      </c>
      <c r="BY238" s="3">
        <v>58.0273319241474</v>
      </c>
      <c r="BZ238" s="3">
        <v>55.2744981845008</v>
      </c>
      <c r="CA238" s="3">
        <v>57.0417782854876</v>
      </c>
      <c r="CB238" s="3">
        <v>58.7336342720961</v>
      </c>
      <c r="CC238" s="3">
        <v>61.8867372253975</v>
      </c>
      <c r="CD238" s="3">
        <v>62.2856652587292</v>
      </c>
      <c r="CE238" s="3">
        <v>60.6248465831485</v>
      </c>
      <c r="CF238" s="3">
        <v>60.1031315448768</v>
      </c>
      <c r="CG238" s="3">
        <v>66.4113610320988</v>
      </c>
      <c r="CH238" s="3">
        <v>66.324633243863</v>
      </c>
      <c r="CI238" s="3">
        <v>68.8511134559982</v>
      </c>
      <c r="CJ238" s="3">
        <v>71.6834586924748</v>
      </c>
      <c r="CK238" s="3">
        <v>75.7427109497025</v>
      </c>
      <c r="CL238" s="3">
        <v>79.892304599184</v>
      </c>
      <c r="CM238" s="3">
        <v>81.498089349341</v>
      </c>
      <c r="CN238" s="3">
        <v>82.2317831476783</v>
      </c>
      <c r="CO238" s="3">
        <v>84.1162407615362</v>
      </c>
      <c r="CP238" s="3">
        <v>85.405949680237</v>
      </c>
      <c r="CQ238" s="3">
        <v>81.3453392340626</v>
      </c>
      <c r="CR238" s="3">
        <v>78.0044551489305</v>
      </c>
      <c r="CS238" s="3">
        <v>77.7831310960697</v>
      </c>
      <c r="CT238" s="3">
        <v>85.94370939935</v>
      </c>
      <c r="CU238" s="3">
        <v>90.8617449397915</v>
      </c>
      <c r="CV238" s="3">
        <v>81.1708534537555</v>
      </c>
      <c r="CW238" s="3">
        <v>87.2815261957568</v>
      </c>
      <c r="CX238" s="3">
        <v>89.3987521438673</v>
      </c>
      <c r="CY238" s="3">
        <v>88.4599192702675</v>
      </c>
      <c r="CZ238" s="3">
        <v>82.7036549886311</v>
      </c>
      <c r="DA238" s="3">
        <v>86.4618240581229</v>
      </c>
      <c r="DB238" s="3">
        <v>82.2875706164613</v>
      </c>
      <c r="DC238" s="3">
        <v>77.2867940866729</v>
      </c>
      <c r="DD238" s="3">
        <v>84.0371963037634</v>
      </c>
      <c r="DE238" s="3">
        <v>90.9697954584768</v>
      </c>
      <c r="DF238" s="3">
        <v>92.1392418322426</v>
      </c>
      <c r="DG238" s="3">
        <v>91.3852372856572</v>
      </c>
      <c r="DH238" s="3">
        <v>87.2791393204694</v>
      </c>
      <c r="DI238" s="3">
        <v>90.2587224809213</v>
      </c>
      <c r="DJ238" s="3">
        <v>86.0461506739226</v>
      </c>
      <c r="DK238" s="3">
        <v>86.3145216586375</v>
      </c>
      <c r="DL238" s="3">
        <v>91.1601616258226</v>
      </c>
      <c r="DM238" s="3">
        <v>88.8134326180128</v>
      </c>
      <c r="DN238" s="3">
        <v>87.8623725326807</v>
      </c>
      <c r="DO238" s="3">
        <v>85.8895905166693</v>
      </c>
      <c r="DP238" s="3">
        <v>86.1766367712497</v>
      </c>
      <c r="DQ238" s="3">
        <v>87.9757541107442</v>
      </c>
      <c r="DR238" s="3">
        <v>89.111468063572</v>
      </c>
      <c r="DS238" s="3">
        <v>86.1329394565152</v>
      </c>
      <c r="DT238" s="3">
        <v>88.4950966009466</v>
      </c>
      <c r="DU238" s="3">
        <v>88.9868139105758</v>
      </c>
      <c r="DV238" s="3">
        <v>95.7467160867316</v>
      </c>
      <c r="DW238" s="3">
        <v>99.1821342589863</v>
      </c>
      <c r="DX238" s="3">
        <v>104.57673838511</v>
      </c>
      <c r="DY238" s="3">
        <v>115.786016305745</v>
      </c>
      <c r="DZ238" s="3">
        <v>121.022457703377</v>
      </c>
      <c r="EA238" s="3">
        <v>122.286927429574</v>
      </c>
      <c r="EB238" s="3">
        <v>127.738632382173</v>
      </c>
      <c r="EC238" s="3">
        <v>125.100023298088</v>
      </c>
      <c r="ED238" s="3">
        <v>122.483054902818</v>
      </c>
    </row>
    <row r="239">
      <c r="A239" s="3" t="s">
        <v>238</v>
      </c>
      <c r="B239" s="3">
        <v>57.0767919267585</v>
      </c>
      <c r="C239" s="3">
        <v>57.6115057666948</v>
      </c>
      <c r="D239" s="3">
        <v>60.4135246691693</v>
      </c>
      <c r="E239" s="3">
        <v>60.6506872135806</v>
      </c>
      <c r="F239" s="3">
        <v>60.4736726806149</v>
      </c>
      <c r="G239" s="3">
        <v>63.2674170870255</v>
      </c>
      <c r="H239" s="3">
        <v>62.1947110565831</v>
      </c>
      <c r="I239" s="3">
        <v>60.1170869528602</v>
      </c>
      <c r="J239" s="3">
        <v>62.3193735003684</v>
      </c>
      <c r="K239" s="3">
        <v>60.0875716685735</v>
      </c>
      <c r="L239" s="3">
        <v>63.8555355943329</v>
      </c>
      <c r="M239" s="3">
        <v>65.5605542158731</v>
      </c>
      <c r="N239" s="3">
        <v>62.825234739423</v>
      </c>
      <c r="O239" s="3">
        <v>66.2487904419893</v>
      </c>
      <c r="P239" s="3">
        <v>68.8576418890186</v>
      </c>
      <c r="Q239" s="3">
        <v>67.7297975485734</v>
      </c>
      <c r="R239" s="3">
        <v>69.3711791052856</v>
      </c>
      <c r="S239" s="3">
        <v>71.6110190767305</v>
      </c>
      <c r="T239" s="3">
        <v>72.17139182672</v>
      </c>
      <c r="U239" s="3">
        <v>70.4979000113782</v>
      </c>
      <c r="V239" s="3">
        <v>66.0743022579232</v>
      </c>
      <c r="W239" s="3">
        <v>66.3994946527901</v>
      </c>
      <c r="X239" s="3">
        <v>70.0139462121317</v>
      </c>
      <c r="Y239" s="3">
        <v>70.9004369350219</v>
      </c>
      <c r="Z239" s="3">
        <v>65.2313638897356</v>
      </c>
      <c r="AA239" s="3">
        <v>62.1227261024422</v>
      </c>
      <c r="AB239" s="3">
        <v>64.0191020944235</v>
      </c>
      <c r="AC239" s="3">
        <v>64.1729289230722</v>
      </c>
      <c r="AD239" s="3">
        <v>65.7069488753224</v>
      </c>
      <c r="AE239" s="3">
        <v>64.2906848646615</v>
      </c>
      <c r="AF239" s="3">
        <v>61.9615396677299</v>
      </c>
      <c r="AG239" s="3">
        <v>64.949065876129</v>
      </c>
      <c r="AH239" s="3">
        <v>68.1446579158144</v>
      </c>
      <c r="AI239" s="3">
        <v>69.8371296151071</v>
      </c>
      <c r="AJ239" s="3">
        <v>80.0427394709492</v>
      </c>
      <c r="AK239" s="3">
        <v>87.8780230750446</v>
      </c>
      <c r="AL239" s="3">
        <v>90.8064183816823</v>
      </c>
      <c r="AM239" s="3">
        <v>95.6550038767278</v>
      </c>
      <c r="AN239" s="3">
        <v>95.1955132133263</v>
      </c>
      <c r="AO239" s="3">
        <v>91.5078278475232</v>
      </c>
      <c r="AP239" s="3">
        <v>93.2603582403718</v>
      </c>
      <c r="AQ239" s="3">
        <v>93.91419043073</v>
      </c>
      <c r="AR239" s="3">
        <v>98.2357697158874</v>
      </c>
      <c r="AS239" s="3">
        <v>99.9668431645632</v>
      </c>
      <c r="AT239" s="3">
        <v>99.8483204639399</v>
      </c>
      <c r="AU239" s="3">
        <v>105.788066996436</v>
      </c>
      <c r="AV239" s="3">
        <v>104.896474830199</v>
      </c>
      <c r="AW239" s="3">
        <v>112.663285744676</v>
      </c>
      <c r="AX239" s="3">
        <v>119.014378373945</v>
      </c>
      <c r="AY239" s="3">
        <v>122.7364973493</v>
      </c>
      <c r="AZ239" s="3">
        <v>123.04455664697</v>
      </c>
      <c r="BA239" s="3">
        <v>115.730504485871</v>
      </c>
      <c r="BB239" s="3">
        <v>116.321137565139</v>
      </c>
      <c r="BC239" s="3">
        <v>112.546405287706</v>
      </c>
      <c r="BD239" s="3">
        <v>110.849207425304</v>
      </c>
      <c r="BE239" s="3">
        <v>114.529889435977</v>
      </c>
      <c r="BF239" s="3">
        <v>112.260378383189</v>
      </c>
      <c r="BG239" s="3">
        <v>102.478343933203</v>
      </c>
      <c r="BH239" s="3">
        <v>106.547677186983</v>
      </c>
      <c r="BI239" s="3">
        <v>96.0368994049578</v>
      </c>
      <c r="BJ239" s="3">
        <v>97.7167525735565</v>
      </c>
      <c r="BK239" s="3">
        <v>99.4395151956037</v>
      </c>
      <c r="BL239" s="3">
        <v>101.378858072272</v>
      </c>
      <c r="BM239" s="3">
        <v>105.912577657327</v>
      </c>
      <c r="BN239" s="3">
        <v>106.635677939788</v>
      </c>
      <c r="BO239" s="3">
        <v>108.364871174642</v>
      </c>
      <c r="BP239" s="3">
        <v>114.391527070575</v>
      </c>
      <c r="BQ239" s="3">
        <v>105.599741557461</v>
      </c>
      <c r="BR239" s="3">
        <v>112.265122883901</v>
      </c>
      <c r="BS239" s="3">
        <v>116.752544543807</v>
      </c>
      <c r="BT239" s="3">
        <v>125.026552244926</v>
      </c>
      <c r="BU239" s="3">
        <v>129.583868832692</v>
      </c>
      <c r="BV239" s="3">
        <v>127.941753890055</v>
      </c>
      <c r="BW239" s="3">
        <v>124.17644853457</v>
      </c>
      <c r="BX239" s="3">
        <v>84.7149828686875</v>
      </c>
      <c r="BY239" s="3">
        <v>82.5551706932387</v>
      </c>
      <c r="BZ239" s="3">
        <v>87.3339014490501</v>
      </c>
      <c r="CA239" s="3">
        <v>95.3764331263059</v>
      </c>
      <c r="CB239" s="3">
        <v>87.8512390434498</v>
      </c>
      <c r="CC239" s="3">
        <v>92.7597328887973</v>
      </c>
      <c r="CD239" s="3">
        <v>93.0809873521194</v>
      </c>
      <c r="CE239" s="3">
        <v>95.9108650693535</v>
      </c>
      <c r="CF239" s="3">
        <v>108.696308362941</v>
      </c>
      <c r="CG239" s="3">
        <v>123.562542236967</v>
      </c>
      <c r="CH239" s="3">
        <v>132.594915559611</v>
      </c>
      <c r="CI239" s="3">
        <v>140.71118035932</v>
      </c>
      <c r="CJ239" s="3">
        <v>151.905177297782</v>
      </c>
      <c r="CK239" s="3">
        <v>155.353463989455</v>
      </c>
      <c r="CL239" s="3">
        <v>169.268021265791</v>
      </c>
      <c r="CM239" s="3">
        <v>165.315381884891</v>
      </c>
      <c r="CN239" s="3">
        <v>162.383919823639</v>
      </c>
      <c r="CO239" s="3">
        <v>165.469212966279</v>
      </c>
      <c r="CP239" s="3">
        <v>168.187015920921</v>
      </c>
      <c r="CQ239" s="3">
        <v>180.891371176245</v>
      </c>
      <c r="CR239" s="3">
        <v>181.247832588152</v>
      </c>
      <c r="CS239" s="3">
        <v>175.98431597792</v>
      </c>
      <c r="CT239" s="3">
        <v>188.805053410246</v>
      </c>
      <c r="CU239" s="3">
        <v>182.49776953613</v>
      </c>
      <c r="CV239" s="3">
        <v>168.446530907939</v>
      </c>
      <c r="CW239" s="3">
        <v>158.244682665382</v>
      </c>
      <c r="CX239" s="3">
        <v>146.584864051088</v>
      </c>
      <c r="CY239" s="3">
        <v>144.810779021234</v>
      </c>
      <c r="CZ239" s="3">
        <v>143.495162018407</v>
      </c>
      <c r="DA239" s="3">
        <v>151.137618468248</v>
      </c>
      <c r="DB239" s="3">
        <v>142.693665082477</v>
      </c>
      <c r="DC239" s="3">
        <v>140.933120739566</v>
      </c>
      <c r="DD239" s="3">
        <v>147.464434460965</v>
      </c>
      <c r="DE239" s="3">
        <v>141.278029889612</v>
      </c>
      <c r="DF239" s="3">
        <v>147.209087758364</v>
      </c>
      <c r="DG239" s="3">
        <v>147.292115265301</v>
      </c>
      <c r="DH239" s="3">
        <v>123.772532741976</v>
      </c>
      <c r="DI239" s="3">
        <v>114.661459343753</v>
      </c>
      <c r="DJ239" s="3">
        <v>109.347225697386</v>
      </c>
      <c r="DK239" s="3">
        <v>116.89756904238</v>
      </c>
      <c r="DL239" s="3">
        <v>122.069223353694</v>
      </c>
      <c r="DM239" s="3">
        <v>118.092565285547</v>
      </c>
      <c r="DN239" s="3">
        <v>114.990003755278</v>
      </c>
      <c r="DO239" s="3">
        <v>111.010685378718</v>
      </c>
      <c r="DP239" s="3">
        <v>119.433766661763</v>
      </c>
      <c r="DQ239" s="3">
        <v>140.456744519978</v>
      </c>
      <c r="DR239" s="3">
        <v>145.94033487048</v>
      </c>
      <c r="DS239" s="3">
        <v>141.7944545591</v>
      </c>
      <c r="DT239" s="3">
        <v>147.222070594507</v>
      </c>
      <c r="DU239" s="3">
        <v>150.370540235355</v>
      </c>
      <c r="DV239" s="3">
        <v>152.620770160458</v>
      </c>
      <c r="DW239" s="3">
        <v>149.24425371482</v>
      </c>
      <c r="DX239" s="3">
        <v>167.295870606093</v>
      </c>
      <c r="DY239" s="3">
        <v>170.764097251993</v>
      </c>
      <c r="DZ239" s="3">
        <v>179.171044871114</v>
      </c>
      <c r="EA239" s="3">
        <v>183.829006199444</v>
      </c>
      <c r="EB239" s="3">
        <v>203.412072813463</v>
      </c>
      <c r="EC239" s="3">
        <v>198.809120952605</v>
      </c>
      <c r="ED239" s="3">
        <v>195.668495476203</v>
      </c>
    </row>
    <row r="240">
      <c r="A240" s="3" t="s">
        <v>239</v>
      </c>
      <c r="B240" s="3">
        <v>42.0987033075757</v>
      </c>
      <c r="C240" s="3">
        <v>42.9609077223661</v>
      </c>
      <c r="D240" s="3">
        <v>44.1682107368805</v>
      </c>
      <c r="E240" s="3">
        <v>42.9522764124262</v>
      </c>
      <c r="F240" s="3">
        <v>41.5097876435069</v>
      </c>
      <c r="G240" s="3">
        <v>41.8440910970942</v>
      </c>
      <c r="H240" s="3">
        <v>39.7418009093227</v>
      </c>
      <c r="I240" s="3">
        <v>37.868894468586</v>
      </c>
      <c r="J240" s="3">
        <v>37.5262932387829</v>
      </c>
      <c r="K240" s="3">
        <v>36.0927659061314</v>
      </c>
      <c r="L240" s="3">
        <v>38.1268884294906</v>
      </c>
      <c r="M240" s="3">
        <v>35.8682527056154</v>
      </c>
      <c r="N240" s="3">
        <v>36.1586584983247</v>
      </c>
      <c r="O240" s="3">
        <v>37.1185393246828</v>
      </c>
      <c r="P240" s="3">
        <v>36.1027218200422</v>
      </c>
      <c r="Q240" s="3">
        <v>35.4601911453028</v>
      </c>
      <c r="R240" s="3">
        <v>35.961949404647</v>
      </c>
      <c r="S240" s="3">
        <v>35.5332077474939</v>
      </c>
      <c r="T240" s="3">
        <v>36.0764204511078</v>
      </c>
      <c r="U240" s="3">
        <v>33.713850212982</v>
      </c>
      <c r="V240" s="3">
        <v>30.1173435577693</v>
      </c>
      <c r="W240" s="3">
        <v>31.3693474320638</v>
      </c>
      <c r="X240" s="3">
        <v>32.4113614497009</v>
      </c>
      <c r="Y240" s="3">
        <v>29.7777487344878</v>
      </c>
      <c r="Z240" s="3">
        <v>26.1717256831184</v>
      </c>
      <c r="AA240" s="3">
        <v>26.7857467240663</v>
      </c>
      <c r="AB240" s="3">
        <v>29.8371224216603</v>
      </c>
      <c r="AC240" s="3">
        <v>31.7807659473701</v>
      </c>
      <c r="AD240" s="3">
        <v>34.1281347264935</v>
      </c>
      <c r="AE240" s="3">
        <v>34.7002878456437</v>
      </c>
      <c r="AF240" s="3">
        <v>36.0584167921488</v>
      </c>
      <c r="AG240" s="3">
        <v>37.6740018660785</v>
      </c>
      <c r="AH240" s="3">
        <v>35.8075871626341</v>
      </c>
      <c r="AI240" s="3">
        <v>34.5360774534278</v>
      </c>
      <c r="AJ240" s="3">
        <v>33.5862161502387</v>
      </c>
      <c r="AK240" s="3">
        <v>34.1687724047888</v>
      </c>
      <c r="AL240" s="3">
        <v>34.5351278861014</v>
      </c>
      <c r="AM240" s="3">
        <v>34.5151655183432</v>
      </c>
      <c r="AN240" s="3">
        <v>35.9250180568644</v>
      </c>
      <c r="AO240" s="3">
        <v>37.3772393632002</v>
      </c>
      <c r="AP240" s="3">
        <v>39.1708900753551</v>
      </c>
      <c r="AQ240" s="3">
        <v>39.0862930853353</v>
      </c>
      <c r="AR240" s="3">
        <v>38.9649609323041</v>
      </c>
      <c r="AS240" s="3">
        <v>36.8968741467106</v>
      </c>
      <c r="AT240" s="3">
        <v>38.7269405075674</v>
      </c>
      <c r="AU240" s="3">
        <v>41.9876683581945</v>
      </c>
      <c r="AV240" s="3">
        <v>41.3592223335158</v>
      </c>
      <c r="AW240" s="3">
        <v>41.7318114804008</v>
      </c>
      <c r="AX240" s="3">
        <v>43.8090610628872</v>
      </c>
      <c r="AY240" s="3">
        <v>42.1275236886936</v>
      </c>
      <c r="AZ240" s="3">
        <v>42.0377328885067</v>
      </c>
      <c r="BA240" s="3">
        <v>41.908167218003</v>
      </c>
      <c r="BB240" s="3">
        <v>40.5526011469554</v>
      </c>
      <c r="BC240" s="3">
        <v>39.1664200780615</v>
      </c>
      <c r="BD240" s="3">
        <v>38.9528417635828</v>
      </c>
      <c r="BE240" s="3">
        <v>39.1571005002823</v>
      </c>
      <c r="BF240" s="3">
        <v>39.6528749750196</v>
      </c>
      <c r="BG240" s="3">
        <v>36.6079778933304</v>
      </c>
      <c r="BH240" s="3">
        <v>38.229432599185</v>
      </c>
      <c r="BI240" s="3">
        <v>35.3507709856053</v>
      </c>
      <c r="BJ240" s="3">
        <v>36.3949317130715</v>
      </c>
      <c r="BK240" s="3">
        <v>38.4235882776582</v>
      </c>
      <c r="BL240" s="3">
        <v>39.2020841295335</v>
      </c>
      <c r="BM240" s="3">
        <v>37.211563914066</v>
      </c>
      <c r="BN240" s="3">
        <v>33.859479885259</v>
      </c>
      <c r="BO240" s="3">
        <v>33.2271321363396</v>
      </c>
      <c r="BP240" s="3">
        <v>35.008642706918</v>
      </c>
      <c r="BQ240" s="3">
        <v>33.5174472741372</v>
      </c>
      <c r="BR240" s="3">
        <v>34.2418531599048</v>
      </c>
      <c r="BS240" s="3">
        <v>35.4866244214002</v>
      </c>
      <c r="BT240" s="3">
        <v>40.1490926786226</v>
      </c>
      <c r="BU240" s="3">
        <v>41.9813906978776</v>
      </c>
      <c r="BV240" s="3">
        <v>42.3281184902311</v>
      </c>
      <c r="BW240" s="3">
        <v>40.42273755986</v>
      </c>
      <c r="BX240" s="3">
        <v>30.0349843303798</v>
      </c>
      <c r="BY240" s="3">
        <v>29.2346926353574</v>
      </c>
      <c r="BZ240" s="3">
        <v>33.1897234869183</v>
      </c>
      <c r="CA240" s="3">
        <v>36.1862511305954</v>
      </c>
      <c r="CB240" s="3">
        <v>38.0751607531495</v>
      </c>
      <c r="CC240" s="3">
        <v>42.321109090598</v>
      </c>
      <c r="CD240" s="3">
        <v>42.4739888492521</v>
      </c>
      <c r="CE240" s="3">
        <v>46.275545790124</v>
      </c>
      <c r="CF240" s="3">
        <v>49.8559832024855</v>
      </c>
      <c r="CG240" s="3">
        <v>49.0145329078299</v>
      </c>
      <c r="CH240" s="3">
        <v>53.2191121059642</v>
      </c>
      <c r="CI240" s="3">
        <v>52.2517576295484</v>
      </c>
      <c r="CJ240" s="3">
        <v>56.7759289911195</v>
      </c>
      <c r="CK240" s="3">
        <v>60.0324371886904</v>
      </c>
      <c r="CL240" s="3">
        <v>64.2441563041649</v>
      </c>
      <c r="CM240" s="3">
        <v>64.1302807751937</v>
      </c>
      <c r="CN240" s="3">
        <v>66.0532131967205</v>
      </c>
      <c r="CO240" s="3">
        <v>74.022087252442</v>
      </c>
      <c r="CP240" s="3">
        <v>72.7857875301737</v>
      </c>
      <c r="CQ240" s="3">
        <v>69.4226616053493</v>
      </c>
      <c r="CR240" s="3">
        <v>72.3790552960804</v>
      </c>
      <c r="CS240" s="3">
        <v>69.4323163588001</v>
      </c>
      <c r="CT240" s="3">
        <v>64.1262904624445</v>
      </c>
      <c r="CU240" s="3">
        <v>57.0108515624379</v>
      </c>
      <c r="CV240" s="3">
        <v>53.7116301698355</v>
      </c>
      <c r="CW240" s="3">
        <v>50.8944943762453</v>
      </c>
      <c r="CX240" s="3">
        <v>48.1791801761267</v>
      </c>
      <c r="CY240" s="3">
        <v>45.4795545634767</v>
      </c>
      <c r="CZ240" s="3">
        <v>45.3705877728467</v>
      </c>
      <c r="DA240" s="3">
        <v>47.0552546933815</v>
      </c>
      <c r="DB240" s="3">
        <v>41.8055856532069</v>
      </c>
      <c r="DC240" s="3">
        <v>40.0517254779623</v>
      </c>
      <c r="DD240" s="3">
        <v>42.7631546764284</v>
      </c>
      <c r="DE240" s="3">
        <v>43.6742366687061</v>
      </c>
      <c r="DF240" s="3">
        <v>47.8913459081519</v>
      </c>
      <c r="DG240" s="3">
        <v>55.1106315411712</v>
      </c>
      <c r="DH240" s="3">
        <v>52.1892912485749</v>
      </c>
      <c r="DI240" s="3">
        <v>52.4253946183693</v>
      </c>
      <c r="DJ240" s="3">
        <v>56.9817545156007</v>
      </c>
      <c r="DK240" s="3">
        <v>59.0834159508398</v>
      </c>
      <c r="DL240" s="3">
        <v>64.589316313642</v>
      </c>
      <c r="DM240" s="3">
        <v>67.617356173929</v>
      </c>
      <c r="DN240" s="3">
        <v>65.8364653409494</v>
      </c>
      <c r="DO240" s="3">
        <v>61.205054674131</v>
      </c>
      <c r="DP240" s="3">
        <v>61.3663624526686</v>
      </c>
      <c r="DQ240" s="3">
        <v>68.4971847651069</v>
      </c>
      <c r="DR240" s="3">
        <v>70.0727638649049</v>
      </c>
      <c r="DS240" s="3">
        <v>74.1156720445329</v>
      </c>
      <c r="DT240" s="3">
        <v>80.570698243122</v>
      </c>
      <c r="DU240" s="3">
        <v>80.4356919051788</v>
      </c>
      <c r="DV240" s="3">
        <v>81.6052447263166</v>
      </c>
      <c r="DW240" s="3">
        <v>77.6248160934016</v>
      </c>
      <c r="DX240" s="3">
        <v>80.2092463889047</v>
      </c>
      <c r="DY240" s="3">
        <v>84.2583621008529</v>
      </c>
      <c r="DZ240" s="3">
        <v>91.3960390999304</v>
      </c>
      <c r="EA240" s="3">
        <v>97.4802869777821</v>
      </c>
      <c r="EB240" s="3">
        <v>104.751931401378</v>
      </c>
      <c r="EC240" s="3">
        <v>105.151757231643</v>
      </c>
      <c r="ED240" s="3">
        <v>101.331719631638</v>
      </c>
    </row>
    <row r="241">
      <c r="A241" s="3" t="s">
        <v>240</v>
      </c>
      <c r="B241" s="3">
        <v>34.0668368991122</v>
      </c>
      <c r="C241" s="3">
        <v>35.2580675096116</v>
      </c>
      <c r="D241" s="3">
        <v>35.7714853533131</v>
      </c>
      <c r="E241" s="3">
        <v>36.4285777074087</v>
      </c>
      <c r="F241" s="3">
        <v>36.4623076464031</v>
      </c>
      <c r="G241" s="3">
        <v>36.6961558371706</v>
      </c>
      <c r="H241" s="3">
        <v>37.462886627389</v>
      </c>
      <c r="I241" s="3">
        <v>36.4599043925908</v>
      </c>
      <c r="J241" s="3">
        <v>37.653948082129</v>
      </c>
      <c r="K241" s="3">
        <v>38.6132892135926</v>
      </c>
      <c r="L241" s="3">
        <v>42.0109570283772</v>
      </c>
      <c r="M241" s="3">
        <v>45.0506406412445</v>
      </c>
      <c r="N241" s="3">
        <v>47.7132729345821</v>
      </c>
      <c r="O241" s="3">
        <v>45.6415779105922</v>
      </c>
      <c r="P241" s="3">
        <v>43.1147923330328</v>
      </c>
      <c r="Q241" s="3">
        <v>43.0954118100148</v>
      </c>
      <c r="R241" s="3">
        <v>41.4960553060095</v>
      </c>
      <c r="S241" s="3">
        <v>39.7077118587018</v>
      </c>
      <c r="T241" s="3">
        <v>41.3879173011348</v>
      </c>
      <c r="U241" s="3">
        <v>43.3401232399522</v>
      </c>
      <c r="V241" s="3">
        <v>42.2080526752034</v>
      </c>
      <c r="W241" s="3">
        <v>45.0100791694879</v>
      </c>
      <c r="X241" s="3">
        <v>44.2201672887796</v>
      </c>
      <c r="Y241" s="3">
        <v>44.3152468658228</v>
      </c>
      <c r="Z241" s="3">
        <v>45.1066965577105</v>
      </c>
      <c r="AA241" s="3">
        <v>48.5476692941372</v>
      </c>
      <c r="AB241" s="3">
        <v>50.7467306413881</v>
      </c>
      <c r="AC241" s="3">
        <v>52.1370262499543</v>
      </c>
      <c r="AD241" s="3">
        <v>52.1303822781568</v>
      </c>
      <c r="AE241" s="3">
        <v>55.0466459420681</v>
      </c>
      <c r="AF241" s="3">
        <v>57.2813006510859</v>
      </c>
      <c r="AG241" s="3">
        <v>55.5015335370417</v>
      </c>
      <c r="AH241" s="3">
        <v>55.2724346077838</v>
      </c>
      <c r="AI241" s="3">
        <v>53.5416964873494</v>
      </c>
      <c r="AJ241" s="3">
        <v>54.0952192379764</v>
      </c>
      <c r="AK241" s="3">
        <v>55.4333249735838</v>
      </c>
      <c r="AL241" s="3">
        <v>56.3300732511397</v>
      </c>
      <c r="AM241" s="3">
        <v>57.8141023912752</v>
      </c>
      <c r="AN241" s="3">
        <v>60.7548751240799</v>
      </c>
      <c r="AO241" s="3">
        <v>62.4667213235023</v>
      </c>
      <c r="AP241" s="3">
        <v>62.9390086942453</v>
      </c>
      <c r="AQ241" s="3">
        <v>65.0218310651198</v>
      </c>
      <c r="AR241" s="3">
        <v>63.3190581137623</v>
      </c>
      <c r="AS241" s="3">
        <v>66.2896756957101</v>
      </c>
      <c r="AT241" s="3">
        <v>65.5773378131694</v>
      </c>
      <c r="AU241" s="3">
        <v>64.8598880350724</v>
      </c>
      <c r="AV241" s="3">
        <v>67.261231981758</v>
      </c>
      <c r="AW241" s="3">
        <v>66.1791170714725</v>
      </c>
      <c r="AX241" s="3">
        <v>60.6132508554286</v>
      </c>
      <c r="AY241" s="3">
        <v>58.3861468634851</v>
      </c>
      <c r="AZ241" s="3">
        <v>58.6573079694194</v>
      </c>
      <c r="BA241" s="3">
        <v>60.1397213705762</v>
      </c>
      <c r="BB241" s="3">
        <v>59.7854165234448</v>
      </c>
      <c r="BC241" s="3">
        <v>58.7736651645661</v>
      </c>
      <c r="BD241" s="3">
        <v>61.5168753808897</v>
      </c>
      <c r="BE241" s="3">
        <v>62.255555062984</v>
      </c>
      <c r="BF241" s="3">
        <v>61.2930529388435</v>
      </c>
      <c r="BG241" s="3">
        <v>63.6186644943588</v>
      </c>
      <c r="BH241" s="3">
        <v>67.8735246725796</v>
      </c>
      <c r="BI241" s="3">
        <v>69.2630252449023</v>
      </c>
      <c r="BJ241" s="3">
        <v>66.4362097721413</v>
      </c>
      <c r="BK241" s="3">
        <v>70.7432375371756</v>
      </c>
      <c r="BL241" s="3">
        <v>74.2749314069788</v>
      </c>
      <c r="BM241" s="3">
        <v>74.1860420165928</v>
      </c>
      <c r="BN241" s="3">
        <v>74.9103092836752</v>
      </c>
      <c r="BO241" s="3">
        <v>76.3754711450882</v>
      </c>
      <c r="BP241" s="3">
        <v>74.1185053221352</v>
      </c>
      <c r="BQ241" s="3">
        <v>74.5142157941407</v>
      </c>
      <c r="BR241" s="3">
        <v>75.9107091334362</v>
      </c>
      <c r="BS241" s="3">
        <v>75.528942891912</v>
      </c>
      <c r="BT241" s="3">
        <v>70.5785116231558</v>
      </c>
      <c r="BU241" s="3">
        <v>70.2278914528064</v>
      </c>
      <c r="BV241" s="3">
        <v>74.7475628377269</v>
      </c>
      <c r="BW241" s="3">
        <v>79.9710219165228</v>
      </c>
      <c r="BX241" s="3">
        <v>65.7638491268307</v>
      </c>
      <c r="BY241" s="3">
        <v>62.4097744112166</v>
      </c>
      <c r="BZ241" s="3">
        <v>60.2943230086727</v>
      </c>
      <c r="CA241" s="3">
        <v>62.2220591552578</v>
      </c>
      <c r="CB241" s="3">
        <v>65.055086327222</v>
      </c>
      <c r="CC241" s="3">
        <v>64.147074943882</v>
      </c>
      <c r="CD241" s="3">
        <v>59.7342885264318</v>
      </c>
      <c r="CE241" s="3">
        <v>67.6975640128405</v>
      </c>
      <c r="CF241" s="3">
        <v>71.4432989975546</v>
      </c>
      <c r="CG241" s="3">
        <v>66.6865710271864</v>
      </c>
      <c r="CH241" s="3">
        <v>64.790787559436</v>
      </c>
      <c r="CI241" s="3">
        <v>64.0607023482135</v>
      </c>
      <c r="CJ241" s="3">
        <v>65.8664452031345</v>
      </c>
      <c r="CK241" s="3">
        <v>70.2839978003239</v>
      </c>
      <c r="CL241" s="3">
        <v>72.8608302652116</v>
      </c>
      <c r="CM241" s="3">
        <v>72.2412563120034</v>
      </c>
      <c r="CN241" s="3">
        <v>71.6584414289411</v>
      </c>
      <c r="CO241" s="3">
        <v>68.3319240459042</v>
      </c>
      <c r="CP241" s="3">
        <v>63.9483716467329</v>
      </c>
      <c r="CQ241" s="3">
        <v>58.7917670832407</v>
      </c>
      <c r="CR241" s="3">
        <v>56.664950255684</v>
      </c>
      <c r="CS241" s="3">
        <v>58.8841652831992</v>
      </c>
      <c r="CT241" s="3">
        <v>61.3933825019753</v>
      </c>
      <c r="CU241" s="3">
        <v>61.230774139873</v>
      </c>
      <c r="CV241" s="3">
        <v>65.3604281787893</v>
      </c>
      <c r="CW241" s="3">
        <v>68.3643925478076</v>
      </c>
      <c r="CX241" s="3">
        <v>66.6178020544479</v>
      </c>
      <c r="CY241" s="3">
        <v>64.5864169772507</v>
      </c>
      <c r="CZ241" s="3">
        <v>63.5791310147589</v>
      </c>
      <c r="DA241" s="3">
        <v>68.8406202743657</v>
      </c>
      <c r="DB241" s="3">
        <v>66.1361870852133</v>
      </c>
      <c r="DC241" s="3">
        <v>57.8012463989829</v>
      </c>
      <c r="DD241" s="3">
        <v>66.1160092824335</v>
      </c>
      <c r="DE241" s="3">
        <v>71.1206684482308</v>
      </c>
      <c r="DF241" s="3">
        <v>68.3878913870667</v>
      </c>
      <c r="DG241" s="3">
        <v>68.8000675892715</v>
      </c>
      <c r="DH241" s="3">
        <v>70.9351114407245</v>
      </c>
      <c r="DI241" s="3">
        <v>73.7282204549929</v>
      </c>
      <c r="DJ241" s="3">
        <v>73.5619811222014</v>
      </c>
      <c r="DK241" s="3">
        <v>75.6120895905399</v>
      </c>
      <c r="DL241" s="3">
        <v>77.7964441277913</v>
      </c>
      <c r="DM241" s="3">
        <v>74.1693518616858</v>
      </c>
      <c r="DN241" s="3">
        <v>72.5125724333705</v>
      </c>
      <c r="DO241" s="3">
        <v>69.9623258812636</v>
      </c>
      <c r="DP241" s="3">
        <v>69.5604330611056</v>
      </c>
      <c r="DQ241" s="3">
        <v>70.3770344829595</v>
      </c>
      <c r="DR241" s="3">
        <v>68.2569206153642</v>
      </c>
      <c r="DS241" s="3">
        <v>66.1452996355309</v>
      </c>
      <c r="DT241" s="3">
        <v>69.2023891699155</v>
      </c>
      <c r="DU241" s="3">
        <v>71.0873988346564</v>
      </c>
      <c r="DV241" s="3">
        <v>75.3255052967399</v>
      </c>
      <c r="DW241" s="3">
        <v>74.5260074899546</v>
      </c>
      <c r="DX241" s="3">
        <v>78.8965239495961</v>
      </c>
      <c r="DY241" s="3">
        <v>85.6243260230619</v>
      </c>
      <c r="DZ241" s="3">
        <v>88.3789586779553</v>
      </c>
      <c r="EA241" s="3">
        <v>86.9205979208493</v>
      </c>
      <c r="EB241" s="3">
        <v>90.9174600234104</v>
      </c>
      <c r="EC241" s="3">
        <v>87.8857138497489</v>
      </c>
      <c r="ED241" s="3">
        <v>84.9061113993327</v>
      </c>
    </row>
    <row r="242">
      <c r="A242" s="3" t="s">
        <v>241</v>
      </c>
      <c r="B242" s="3">
        <v>77.9987279431209</v>
      </c>
      <c r="C242" s="3">
        <v>77.5509456595499</v>
      </c>
      <c r="D242" s="3">
        <v>81.9256662156787</v>
      </c>
      <c r="E242" s="3">
        <v>81.1698495195572</v>
      </c>
      <c r="F242" s="3">
        <v>82.5281909917687</v>
      </c>
      <c r="G242" s="3">
        <v>85.545218866512</v>
      </c>
      <c r="H242" s="3">
        <v>87.1520604447878</v>
      </c>
      <c r="I242" s="3">
        <v>85.0314544684554</v>
      </c>
      <c r="J242" s="3">
        <v>84.7137599463884</v>
      </c>
      <c r="K242" s="3">
        <v>79.7611485943298</v>
      </c>
      <c r="L242" s="3">
        <v>87.8102998871079</v>
      </c>
      <c r="M242" s="3">
        <v>94.9053568482787</v>
      </c>
      <c r="N242" s="3">
        <v>95.7417808360567</v>
      </c>
      <c r="O242" s="3">
        <v>98.0908486212136</v>
      </c>
      <c r="P242" s="3">
        <v>96.7689678501072</v>
      </c>
      <c r="Q242" s="3">
        <v>95.5145789159024</v>
      </c>
      <c r="R242" s="3">
        <v>96.4769170829512</v>
      </c>
      <c r="S242" s="3">
        <v>98.6062053489971</v>
      </c>
      <c r="T242" s="3">
        <v>94.7813113358049</v>
      </c>
      <c r="U242" s="3">
        <v>86.3726854220437</v>
      </c>
      <c r="V242" s="3">
        <v>78.8237250556177</v>
      </c>
      <c r="W242" s="3">
        <v>84.0587274327421</v>
      </c>
      <c r="X242" s="3">
        <v>88.3214960252956</v>
      </c>
      <c r="Y242" s="3">
        <v>86.4013643529863</v>
      </c>
      <c r="Z242" s="3">
        <v>80.3686797649132</v>
      </c>
      <c r="AA242" s="3">
        <v>80.6503376877466</v>
      </c>
      <c r="AB242" s="3">
        <v>90.6791108467614</v>
      </c>
      <c r="AC242" s="3">
        <v>97.0011301998366</v>
      </c>
      <c r="AD242" s="3">
        <v>92.8938840270424</v>
      </c>
      <c r="AE242" s="3">
        <v>92.1502670888406</v>
      </c>
      <c r="AF242" s="3">
        <v>92.0338968353615</v>
      </c>
      <c r="AG242" s="3">
        <v>90.7481209936469</v>
      </c>
      <c r="AH242" s="3">
        <v>89.2242969783962</v>
      </c>
      <c r="AI242" s="3">
        <v>81.8661301804891</v>
      </c>
      <c r="AJ242" s="3">
        <v>82.9099899408981</v>
      </c>
      <c r="AK242" s="3">
        <v>83.6691692657029</v>
      </c>
      <c r="AL242" s="3">
        <v>85.2552277945653</v>
      </c>
      <c r="AM242" s="3">
        <v>88.2286045422069</v>
      </c>
      <c r="AN242" s="3">
        <v>90.4427008576789</v>
      </c>
      <c r="AO242" s="3">
        <v>92.9398657379724</v>
      </c>
      <c r="AP242" s="3">
        <v>94.1726870268625</v>
      </c>
      <c r="AQ242" s="3">
        <v>96.3554709438532</v>
      </c>
      <c r="AR242" s="3">
        <v>95.9396226655358</v>
      </c>
      <c r="AS242" s="3">
        <v>91.0239177931229</v>
      </c>
      <c r="AT242" s="3">
        <v>93.7904390230709</v>
      </c>
      <c r="AU242" s="3">
        <v>100.503876643873</v>
      </c>
      <c r="AV242" s="3">
        <v>101.834173281244</v>
      </c>
      <c r="AW242" s="3">
        <v>102.645086752208</v>
      </c>
      <c r="AX242" s="3">
        <v>104.313253597697</v>
      </c>
      <c r="AY242" s="3">
        <v>101.656419793953</v>
      </c>
      <c r="AZ242" s="3">
        <v>100.54590161263</v>
      </c>
      <c r="BA242" s="3">
        <v>97.260745048189</v>
      </c>
      <c r="BB242" s="3">
        <v>92.5063898476794</v>
      </c>
      <c r="BC242" s="3">
        <v>92.6491450215746</v>
      </c>
      <c r="BD242" s="3">
        <v>93.8008125664264</v>
      </c>
      <c r="BE242" s="3">
        <v>97.734946732727</v>
      </c>
      <c r="BF242" s="3">
        <v>100.289272558271</v>
      </c>
      <c r="BG242" s="3">
        <v>91.6618260322104</v>
      </c>
      <c r="BH242" s="3">
        <v>95.9212139502513</v>
      </c>
      <c r="BI242" s="3">
        <v>91.0257322373587</v>
      </c>
      <c r="BJ242" s="3">
        <v>91.9802608150629</v>
      </c>
      <c r="BK242" s="3">
        <v>97.3109484281338</v>
      </c>
      <c r="BL242" s="3">
        <v>99.6030446981409</v>
      </c>
      <c r="BM242" s="3">
        <v>104.714971205966</v>
      </c>
      <c r="BN242" s="3">
        <v>100.590918841176</v>
      </c>
      <c r="BO242" s="3">
        <v>103.96598746247</v>
      </c>
      <c r="BP242" s="3">
        <v>106.405839069766</v>
      </c>
      <c r="BQ242" s="3">
        <v>101.175690907672</v>
      </c>
      <c r="BR242" s="3">
        <v>106.131972157357</v>
      </c>
      <c r="BS242" s="3">
        <v>109.113363037939</v>
      </c>
      <c r="BT242" s="3">
        <v>117.177651862992</v>
      </c>
      <c r="BU242" s="3">
        <v>120.681789738608</v>
      </c>
      <c r="BV242" s="3">
        <v>116.011650321212</v>
      </c>
      <c r="BW242" s="3">
        <v>108.111603133644</v>
      </c>
      <c r="BX242" s="3">
        <v>82.298337933185</v>
      </c>
      <c r="BY242" s="3">
        <v>82.6754517061324</v>
      </c>
      <c r="BZ242" s="3">
        <v>85.0693368402225</v>
      </c>
      <c r="CA242" s="3">
        <v>97.6469625129417</v>
      </c>
      <c r="CB242" s="3">
        <v>101.326153829425</v>
      </c>
      <c r="CC242" s="3">
        <v>108.48681025617</v>
      </c>
      <c r="CD242" s="3">
        <v>114.766511821103</v>
      </c>
      <c r="CE242" s="3">
        <v>121.454888250298</v>
      </c>
      <c r="CF242" s="3">
        <v>132.07585761845</v>
      </c>
      <c r="CG242" s="3">
        <v>134.672453116805</v>
      </c>
      <c r="CH242" s="3">
        <v>134.930363598554</v>
      </c>
      <c r="CI242" s="3">
        <v>128.238863129747</v>
      </c>
      <c r="CJ242" s="3">
        <v>136.775270631563</v>
      </c>
      <c r="CK242" s="3">
        <v>151.125411815668</v>
      </c>
      <c r="CL242" s="3">
        <v>166.84166696155</v>
      </c>
      <c r="CM242" s="3">
        <v>163.765458785089</v>
      </c>
      <c r="CN242" s="3">
        <v>156.121646541907</v>
      </c>
      <c r="CO242" s="3">
        <v>154.590937941613</v>
      </c>
      <c r="CP242" s="3">
        <v>141.07477371052</v>
      </c>
      <c r="CQ242" s="3">
        <v>146.053224852578</v>
      </c>
      <c r="CR242" s="3">
        <v>151.734200041788</v>
      </c>
      <c r="CS242" s="3">
        <v>155.658929582545</v>
      </c>
      <c r="CT242" s="3">
        <v>153.789091622494</v>
      </c>
      <c r="CU242" s="3">
        <v>141.84857808362</v>
      </c>
      <c r="CV242" s="3">
        <v>120.068364000375</v>
      </c>
      <c r="CW242" s="3">
        <v>124.205497857006</v>
      </c>
      <c r="CX242" s="3">
        <v>119.496355655343</v>
      </c>
      <c r="CY242" s="3">
        <v>112.894382701727</v>
      </c>
      <c r="CZ242" s="3">
        <v>114.633399178438</v>
      </c>
      <c r="DA242" s="3">
        <v>124.325164877668</v>
      </c>
      <c r="DB242" s="3">
        <v>114.084411168763</v>
      </c>
      <c r="DC242" s="3">
        <v>108.460442270263</v>
      </c>
      <c r="DD242" s="3">
        <v>119.393759872546</v>
      </c>
      <c r="DE242" s="3">
        <v>124.475137485765</v>
      </c>
      <c r="DF242" s="3">
        <v>123.939483220233</v>
      </c>
      <c r="DG242" s="3">
        <v>124.924680559261</v>
      </c>
      <c r="DH242" s="3">
        <v>123.99532411143</v>
      </c>
      <c r="DI242" s="3">
        <v>135.081535053045</v>
      </c>
      <c r="DJ242" s="3">
        <v>133.677654419524</v>
      </c>
      <c r="DK242" s="3">
        <v>136.739750331956</v>
      </c>
      <c r="DL242" s="3">
        <v>143.842817688874</v>
      </c>
      <c r="DM242" s="3">
        <v>136.171525584042</v>
      </c>
      <c r="DN242" s="3">
        <v>130.02800751711</v>
      </c>
      <c r="DO242" s="3">
        <v>124.218537263846</v>
      </c>
      <c r="DP242" s="3">
        <v>129.521860022859</v>
      </c>
      <c r="DQ242" s="3">
        <v>143.873516182987</v>
      </c>
      <c r="DR242" s="3">
        <v>141.419629693289</v>
      </c>
      <c r="DS242" s="3">
        <v>138.197027769432</v>
      </c>
      <c r="DT242" s="3">
        <v>138.835066195909</v>
      </c>
      <c r="DU242" s="3">
        <v>133.532578334401</v>
      </c>
      <c r="DV242" s="3">
        <v>131.309635680105</v>
      </c>
      <c r="DW242" s="3">
        <v>127.207821887957</v>
      </c>
      <c r="DX242" s="3">
        <v>126.344730002563</v>
      </c>
      <c r="DY242" s="3">
        <v>122.316374244687</v>
      </c>
      <c r="DZ242" s="3">
        <v>127.269703488403</v>
      </c>
      <c r="EA242" s="3">
        <v>127.660128454058</v>
      </c>
      <c r="EB242" s="3">
        <v>123.610945626548</v>
      </c>
      <c r="EC242" s="3">
        <v>122.871190025693</v>
      </c>
      <c r="ED242" s="3">
        <v>118.87361102634</v>
      </c>
    </row>
    <row r="243">
      <c r="A243" s="3" t="s">
        <v>242</v>
      </c>
      <c r="B243" s="3">
        <v>16.8701242505163</v>
      </c>
      <c r="C243" s="3">
        <v>17.608890070695</v>
      </c>
      <c r="D243" s="3">
        <v>18.375987580487</v>
      </c>
      <c r="E243" s="3">
        <v>18.8407494777033</v>
      </c>
      <c r="F243" s="3">
        <v>19.3334671377554</v>
      </c>
      <c r="G243" s="3">
        <v>19.8556813679951</v>
      </c>
      <c r="H243" s="3">
        <v>19.5051474347388</v>
      </c>
      <c r="I243" s="3">
        <v>19.3184189051356</v>
      </c>
      <c r="J243" s="3">
        <v>19.4020652611432</v>
      </c>
      <c r="K243" s="3">
        <v>19.7252863750967</v>
      </c>
      <c r="L243" s="3">
        <v>20.7757987634875</v>
      </c>
      <c r="M243" s="3">
        <v>21.015259439916</v>
      </c>
      <c r="N243" s="3">
        <v>20.9463484199369</v>
      </c>
      <c r="O243" s="3">
        <v>20.6877388363516</v>
      </c>
      <c r="P243" s="3">
        <v>19.5727578155398</v>
      </c>
      <c r="Q243" s="3">
        <v>20.1728584301958</v>
      </c>
      <c r="R243" s="3">
        <v>20.3054555984348</v>
      </c>
      <c r="S243" s="3">
        <v>19.6737587779979</v>
      </c>
      <c r="T243" s="3">
        <v>19.9658881466967</v>
      </c>
      <c r="U243" s="3">
        <v>20.9075580222825</v>
      </c>
      <c r="V243" s="3">
        <v>20.0354953394587</v>
      </c>
      <c r="W243" s="3">
        <v>22.0922716170607</v>
      </c>
      <c r="X243" s="3">
        <v>22.1448255359254</v>
      </c>
      <c r="Y243" s="3">
        <v>22.2247300448148</v>
      </c>
      <c r="Z243" s="3">
        <v>22.35244978863</v>
      </c>
      <c r="AA243" s="3">
        <v>23.8633789229651</v>
      </c>
      <c r="AB243" s="3">
        <v>24.4184068670126</v>
      </c>
      <c r="AC243" s="3">
        <v>24.9578987443487</v>
      </c>
      <c r="AD243" s="3">
        <v>25.6368936113408</v>
      </c>
      <c r="AE243" s="3">
        <v>26.0725186532391</v>
      </c>
      <c r="AF243" s="3">
        <v>25.2443836073825</v>
      </c>
      <c r="AG243" s="3">
        <v>24.2614772977928</v>
      </c>
      <c r="AH243" s="3">
        <v>23.802926829364</v>
      </c>
      <c r="AI243" s="3">
        <v>22.6962645671597</v>
      </c>
      <c r="AJ243" s="3">
        <v>22.9386353820834</v>
      </c>
      <c r="AK243" s="3">
        <v>23.3808356576164</v>
      </c>
      <c r="AL243" s="3">
        <v>23.7518423081952</v>
      </c>
      <c r="AM243" s="3">
        <v>24.7116499534484</v>
      </c>
      <c r="AN243" s="3">
        <v>25.7574833733789</v>
      </c>
      <c r="AO243" s="3">
        <v>26.3442005555906</v>
      </c>
      <c r="AP243" s="3">
        <v>27.1353421472277</v>
      </c>
      <c r="AQ243" s="3">
        <v>27.7297187510855</v>
      </c>
      <c r="AR243" s="3">
        <v>26.8752928918218</v>
      </c>
      <c r="AS243" s="3">
        <v>27.5164260049152</v>
      </c>
      <c r="AT243" s="3">
        <v>27.7281873934966</v>
      </c>
      <c r="AU243" s="3">
        <v>26.8745141141731</v>
      </c>
      <c r="AV243" s="3">
        <v>26.0840007111281</v>
      </c>
      <c r="AW243" s="3">
        <v>24.0708555835234</v>
      </c>
      <c r="AX243" s="3">
        <v>22.6405019136218</v>
      </c>
      <c r="AY243" s="3">
        <v>21.8898623407903</v>
      </c>
      <c r="AZ243" s="3">
        <v>20.2503001208849</v>
      </c>
      <c r="BA243" s="3">
        <v>20.6336914524305</v>
      </c>
      <c r="BB243" s="3">
        <v>20.2993703350558</v>
      </c>
      <c r="BC243" s="3">
        <v>20.1584244026585</v>
      </c>
      <c r="BD243" s="3">
        <v>21.285196088175</v>
      </c>
      <c r="BE243" s="3">
        <v>21.7953563072888</v>
      </c>
      <c r="BF243" s="3">
        <v>22.4226875402732</v>
      </c>
      <c r="BG243" s="3">
        <v>22.9210301028904</v>
      </c>
      <c r="BH243" s="3">
        <v>23.457185374263</v>
      </c>
      <c r="BI243" s="3">
        <v>22.578263461513</v>
      </c>
      <c r="BJ243" s="3">
        <v>22.6642311287905</v>
      </c>
      <c r="BK243" s="3">
        <v>23.8382935874148</v>
      </c>
      <c r="BL243" s="3">
        <v>24.955305904408</v>
      </c>
      <c r="BM243" s="3">
        <v>24.3445189465256</v>
      </c>
      <c r="BN243" s="3">
        <v>23.6173081388549</v>
      </c>
      <c r="BO243" s="3">
        <v>24.3353911491868</v>
      </c>
      <c r="BP243" s="3">
        <v>23.8809469597756</v>
      </c>
      <c r="BQ243" s="3">
        <v>23.1430027012319</v>
      </c>
      <c r="BR243" s="3">
        <v>24.4396714022121</v>
      </c>
      <c r="BS243" s="3">
        <v>25.3816876535204</v>
      </c>
      <c r="BT243" s="3">
        <v>26.8163413407446</v>
      </c>
      <c r="BU243" s="3">
        <v>28.1118190421571</v>
      </c>
      <c r="BV243" s="3">
        <v>28.9127533056942</v>
      </c>
      <c r="BW243" s="3">
        <v>28.3879721107088</v>
      </c>
      <c r="BX243" s="3">
        <v>21.3116329962219</v>
      </c>
      <c r="BY243" s="3">
        <v>20.5003960665165</v>
      </c>
      <c r="BZ243" s="3">
        <v>20.841259614228</v>
      </c>
      <c r="CA243" s="3">
        <v>22.5553675378626</v>
      </c>
      <c r="CB243" s="3">
        <v>21.2665803952376</v>
      </c>
      <c r="CC243" s="3">
        <v>23.0723321891253</v>
      </c>
      <c r="CD243" s="3">
        <v>22.8231645783761</v>
      </c>
      <c r="CE243" s="3">
        <v>23.7722189213194</v>
      </c>
      <c r="CF243" s="3">
        <v>24.4572831103654</v>
      </c>
      <c r="CG243" s="3">
        <v>23.5585727381707</v>
      </c>
      <c r="CH243" s="3">
        <v>23.8072226278764</v>
      </c>
      <c r="CI243" s="3">
        <v>23.6510149542453</v>
      </c>
      <c r="CJ243" s="3">
        <v>24.3085079505815</v>
      </c>
      <c r="CK243" s="3">
        <v>25.0185298001423</v>
      </c>
      <c r="CL243" s="3">
        <v>25.2296991450209</v>
      </c>
      <c r="CM243" s="3">
        <v>24.9851818412776</v>
      </c>
      <c r="CN243" s="3">
        <v>24.7840231523481</v>
      </c>
      <c r="CO243" s="3">
        <v>25.5085260153401</v>
      </c>
      <c r="CP243" s="3">
        <v>25.8632273952069</v>
      </c>
      <c r="CQ243" s="3">
        <v>25.4705276200862</v>
      </c>
      <c r="CR243" s="3">
        <v>25.4961403982498</v>
      </c>
      <c r="CS243" s="3">
        <v>26.2135728039962</v>
      </c>
      <c r="CT243" s="3">
        <v>26.916973509161</v>
      </c>
      <c r="CU243" s="3">
        <v>25.4138332487502</v>
      </c>
      <c r="CV243" s="3">
        <v>24.3096856096266</v>
      </c>
      <c r="CW243" s="3">
        <v>26.5812424797711</v>
      </c>
      <c r="CX243" s="3">
        <v>26.4531403845993</v>
      </c>
      <c r="CY243" s="3">
        <v>25.3562365612773</v>
      </c>
      <c r="CZ243" s="3">
        <v>25.1780719488945</v>
      </c>
      <c r="DA243" s="3">
        <v>27.2048430303882</v>
      </c>
      <c r="DB243" s="3">
        <v>26.413121555788</v>
      </c>
      <c r="DC243" s="3">
        <v>23.4922203138351</v>
      </c>
      <c r="DD243" s="3">
        <v>25.594724509462</v>
      </c>
      <c r="DE243" s="3">
        <v>27.2164568197236</v>
      </c>
      <c r="DF243" s="3">
        <v>27.7297087183169</v>
      </c>
      <c r="DG243" s="3">
        <v>26.4561361320241</v>
      </c>
      <c r="DH243" s="3">
        <v>25.2645252632443</v>
      </c>
      <c r="DI243" s="3">
        <v>26.7690547483142</v>
      </c>
      <c r="DJ243" s="3">
        <v>26.0245825593891</v>
      </c>
      <c r="DK243" s="3">
        <v>25.201018985155</v>
      </c>
      <c r="DL243" s="3">
        <v>25.564374983766</v>
      </c>
      <c r="DM243" s="3">
        <v>24.4518495204525</v>
      </c>
      <c r="DN243" s="3">
        <v>23.7877836453039</v>
      </c>
      <c r="DO243" s="3">
        <v>22.7715721068714</v>
      </c>
      <c r="DP243" s="3">
        <v>24.6476819328936</v>
      </c>
      <c r="DQ243" s="3">
        <v>25.6514309392615</v>
      </c>
      <c r="DR243" s="3">
        <v>25.7847680405514</v>
      </c>
      <c r="DS243" s="3">
        <v>25.3301078389559</v>
      </c>
      <c r="DT243" s="3">
        <v>26.2010061288757</v>
      </c>
      <c r="DU243" s="3">
        <v>26.419907554429</v>
      </c>
      <c r="DV243" s="3">
        <v>28.1454555497948</v>
      </c>
      <c r="DW243" s="3">
        <v>27.7362406690727</v>
      </c>
      <c r="DX243" s="3">
        <v>27.9890836235943</v>
      </c>
      <c r="DY243" s="3">
        <v>30.5977708644503</v>
      </c>
      <c r="DZ243" s="3">
        <v>32.0463837519781</v>
      </c>
      <c r="EA243" s="3">
        <v>32.2112523919532</v>
      </c>
      <c r="EB243" s="3">
        <v>33.288142004893</v>
      </c>
      <c r="EC243" s="3">
        <v>32.7937562968722</v>
      </c>
      <c r="ED243" s="3">
        <v>32.5197220908271</v>
      </c>
    </row>
    <row r="244">
      <c r="A244" s="3" t="s">
        <v>243</v>
      </c>
      <c r="B244" s="3">
        <v>56.4095994271777</v>
      </c>
      <c r="C244" s="3">
        <v>53.4389329545175</v>
      </c>
      <c r="D244" s="3">
        <v>54.9822961585366</v>
      </c>
      <c r="E244" s="3">
        <v>52.3368076013959</v>
      </c>
      <c r="F244" s="3">
        <v>52.5379932469888</v>
      </c>
      <c r="G244" s="3">
        <v>57.1698565525312</v>
      </c>
      <c r="H244" s="3">
        <v>57.9065206186678</v>
      </c>
      <c r="I244" s="3">
        <v>56.9813122235742</v>
      </c>
      <c r="J244" s="3">
        <v>58.5365245615557</v>
      </c>
      <c r="K244" s="3">
        <v>54.4273064735003</v>
      </c>
      <c r="L244" s="3">
        <v>55.587182741723</v>
      </c>
      <c r="M244" s="3">
        <v>57.7083663785619</v>
      </c>
      <c r="N244" s="3">
        <v>53.9235451863913</v>
      </c>
      <c r="O244" s="3">
        <v>51.9126652714328</v>
      </c>
      <c r="P244" s="3">
        <v>53.391596339959</v>
      </c>
      <c r="Q244" s="3">
        <v>52.9165109470834</v>
      </c>
      <c r="R244" s="3">
        <v>56.1914205307176</v>
      </c>
      <c r="S244" s="3">
        <v>58.7877830932943</v>
      </c>
      <c r="T244" s="3">
        <v>58.4093951204546</v>
      </c>
      <c r="U244" s="3">
        <v>57.0096997685351</v>
      </c>
      <c r="V244" s="3">
        <v>51.8713310044026</v>
      </c>
      <c r="W244" s="3">
        <v>52.7622024459561</v>
      </c>
      <c r="X244" s="3">
        <v>57.3475332485417</v>
      </c>
      <c r="Y244" s="3">
        <v>56.0505860779386</v>
      </c>
      <c r="Z244" s="3">
        <v>48.3869703502371</v>
      </c>
      <c r="AA244" s="3">
        <v>43.9559750261589</v>
      </c>
      <c r="AB244" s="3">
        <v>48.9374606366196</v>
      </c>
      <c r="AC244" s="3">
        <v>51.2564907586788</v>
      </c>
      <c r="AD244" s="3">
        <v>52.6906945554698</v>
      </c>
      <c r="AE244" s="3">
        <v>50.5439338945918</v>
      </c>
      <c r="AF244" s="3">
        <v>50.4489764535827</v>
      </c>
      <c r="AG244" s="3">
        <v>52.6586800288761</v>
      </c>
      <c r="AH244" s="3">
        <v>55.1884993897386</v>
      </c>
      <c r="AI244" s="3">
        <v>58.148956160443</v>
      </c>
      <c r="AJ244" s="3">
        <v>65.9555702661095</v>
      </c>
      <c r="AK244" s="3">
        <v>73.1885574138364</v>
      </c>
      <c r="AL244" s="3">
        <v>73.5182161814322</v>
      </c>
      <c r="AM244" s="3">
        <v>76.0003525319134</v>
      </c>
      <c r="AN244" s="3">
        <v>76.6642615615657</v>
      </c>
      <c r="AO244" s="3">
        <v>74.2575458042763</v>
      </c>
      <c r="AP244" s="3">
        <v>74.9365683867448</v>
      </c>
      <c r="AQ244" s="3">
        <v>75.1413053455535</v>
      </c>
      <c r="AR244" s="3">
        <v>78.8259990627309</v>
      </c>
      <c r="AS244" s="3">
        <v>75.2495434145088</v>
      </c>
      <c r="AT244" s="3">
        <v>73.5019135865316</v>
      </c>
      <c r="AU244" s="3">
        <v>78.217569841477</v>
      </c>
      <c r="AV244" s="3">
        <v>79.3560130496974</v>
      </c>
      <c r="AW244" s="3">
        <v>83.2489749853453</v>
      </c>
      <c r="AX244" s="3">
        <v>87.17637295535</v>
      </c>
      <c r="AY244" s="3">
        <v>79.1027117743095</v>
      </c>
      <c r="AZ244" s="3">
        <v>77.1564552492865</v>
      </c>
      <c r="BA244" s="3">
        <v>75.9993944071643</v>
      </c>
      <c r="BB244" s="3">
        <v>72.8955691318872</v>
      </c>
      <c r="BC244" s="3">
        <v>71.3345422157445</v>
      </c>
      <c r="BD244" s="3">
        <v>70.3672737900928</v>
      </c>
      <c r="BE244" s="3">
        <v>72.4351744977359</v>
      </c>
      <c r="BF244" s="3">
        <v>73.8225180555718</v>
      </c>
      <c r="BG244" s="3">
        <v>72.3679705672604</v>
      </c>
      <c r="BH244" s="3">
        <v>69.2643472616362</v>
      </c>
      <c r="BI244" s="3">
        <v>61.8322140356125</v>
      </c>
      <c r="BJ244" s="3">
        <v>65.8171629412071</v>
      </c>
      <c r="BK244" s="3">
        <v>69.8891853222215</v>
      </c>
      <c r="BL244" s="3">
        <v>70.855508225043</v>
      </c>
      <c r="BM244" s="3">
        <v>75.6438429630093</v>
      </c>
      <c r="BN244" s="3">
        <v>74.6182026679637</v>
      </c>
      <c r="BO244" s="3">
        <v>75.1363159526675</v>
      </c>
      <c r="BP244" s="3">
        <v>77.2802894816956</v>
      </c>
      <c r="BQ244" s="3">
        <v>63.2777780475808</v>
      </c>
      <c r="BR244" s="3">
        <v>66.8073910898794</v>
      </c>
      <c r="BS244" s="3">
        <v>68.6493124036343</v>
      </c>
      <c r="BT244" s="3">
        <v>71.6891859000135</v>
      </c>
      <c r="BU244" s="3">
        <v>72.535757832973</v>
      </c>
      <c r="BV244" s="3">
        <v>72.9511413285319</v>
      </c>
      <c r="BW244" s="3">
        <v>71.2351219427475</v>
      </c>
      <c r="BX244" s="3">
        <v>43.8781125218469</v>
      </c>
      <c r="BY244" s="3">
        <v>43.0392984625578</v>
      </c>
      <c r="BZ244" s="3">
        <v>45.3364107784013</v>
      </c>
      <c r="CA244" s="3">
        <v>51.1574771265263</v>
      </c>
      <c r="CB244" s="3">
        <v>50.1763296318457</v>
      </c>
      <c r="CC244" s="3">
        <v>54.9112644113509</v>
      </c>
      <c r="CD244" s="3">
        <v>54.2216124327546</v>
      </c>
      <c r="CE244" s="3">
        <v>53.6689226538339</v>
      </c>
      <c r="CF244" s="3">
        <v>59.5848162809326</v>
      </c>
      <c r="CG244" s="3">
        <v>64.4486825280581</v>
      </c>
      <c r="CH244" s="3">
        <v>67.2566550183563</v>
      </c>
      <c r="CI244" s="3">
        <v>69.0520026714752</v>
      </c>
      <c r="CJ244" s="3">
        <v>76.415708200309</v>
      </c>
      <c r="CK244" s="3">
        <v>80.9401609437484</v>
      </c>
      <c r="CL244" s="3">
        <v>88.561864028855</v>
      </c>
      <c r="CM244" s="3">
        <v>88.4627161869744</v>
      </c>
      <c r="CN244" s="3">
        <v>84.8700472371593</v>
      </c>
      <c r="CO244" s="3">
        <v>89.2566667256208</v>
      </c>
      <c r="CP244" s="3">
        <v>89.0770329553843</v>
      </c>
      <c r="CQ244" s="3">
        <v>94.5791307190716</v>
      </c>
      <c r="CR244" s="3">
        <v>94.0606822339528</v>
      </c>
      <c r="CS244" s="3">
        <v>91.9440444682987</v>
      </c>
      <c r="CT244" s="3">
        <v>97.749623943469</v>
      </c>
      <c r="CU244" s="3">
        <v>100.6624237536</v>
      </c>
      <c r="CV244" s="3">
        <v>98.550243143269</v>
      </c>
      <c r="CW244" s="3">
        <v>101.50987612225</v>
      </c>
      <c r="CX244" s="3">
        <v>91.3283144579444</v>
      </c>
      <c r="CY244" s="3">
        <v>87.0979650578208</v>
      </c>
      <c r="CZ244" s="3">
        <v>84.5120102050688</v>
      </c>
      <c r="DA244" s="3">
        <v>89.1158449839784</v>
      </c>
      <c r="DB244" s="3">
        <v>83.0776359852875</v>
      </c>
      <c r="DC244" s="3">
        <v>85.9156498979281</v>
      </c>
      <c r="DD244" s="3">
        <v>95.658874665052</v>
      </c>
      <c r="DE244" s="3">
        <v>91.8667161773254</v>
      </c>
      <c r="DF244" s="3">
        <v>90.9980901514505</v>
      </c>
      <c r="DG244" s="3">
        <v>92.567415327777</v>
      </c>
      <c r="DH244" s="3">
        <v>79.0006211282146</v>
      </c>
      <c r="DI244" s="3">
        <v>77.9333815381217</v>
      </c>
      <c r="DJ244" s="3">
        <v>74.8279253301619</v>
      </c>
      <c r="DK244" s="3">
        <v>79.198039701064</v>
      </c>
      <c r="DL244" s="3">
        <v>86.5847853458936</v>
      </c>
      <c r="DM244" s="3">
        <v>88.3273804119521</v>
      </c>
      <c r="DN244" s="3">
        <v>91.016135930243</v>
      </c>
      <c r="DO244" s="3">
        <v>87.2464152326764</v>
      </c>
      <c r="DP244" s="3">
        <v>88.9504733480647</v>
      </c>
      <c r="DQ244" s="3">
        <v>97.5210772742362</v>
      </c>
      <c r="DR244" s="3">
        <v>99.455901083632</v>
      </c>
      <c r="DS244" s="3">
        <v>102.492202025075</v>
      </c>
      <c r="DT244" s="3">
        <v>108.960933796115</v>
      </c>
      <c r="DU244" s="3">
        <v>108.780816329156</v>
      </c>
      <c r="DV244" s="3">
        <v>114.149090563423</v>
      </c>
      <c r="DW244" s="3">
        <v>114.328637458163</v>
      </c>
      <c r="DX244" s="3">
        <v>119.827760125722</v>
      </c>
      <c r="DY244" s="3">
        <v>111.887829279219</v>
      </c>
      <c r="DZ244" s="3">
        <v>117.441578320868</v>
      </c>
      <c r="EA244" s="3">
        <v>122.569209343448</v>
      </c>
      <c r="EB244" s="3">
        <v>124.882652005505</v>
      </c>
      <c r="EC244" s="3">
        <v>121.266190665109</v>
      </c>
      <c r="ED244" s="3">
        <v>118.499721950955</v>
      </c>
    </row>
    <row r="245">
      <c r="A245" s="3" t="s">
        <v>244</v>
      </c>
      <c r="B245" s="3">
        <v>100.932144595874</v>
      </c>
      <c r="C245" s="3">
        <v>107.557933730224</v>
      </c>
      <c r="D245" s="3">
        <v>111.321844390001</v>
      </c>
      <c r="E245" s="3">
        <v>113.844756891264</v>
      </c>
      <c r="F245" s="3">
        <v>113.74052993309</v>
      </c>
      <c r="G245" s="3">
        <v>114.018887472905</v>
      </c>
      <c r="H245" s="3">
        <v>115.401696608689</v>
      </c>
      <c r="I245" s="3">
        <v>116.570261702509</v>
      </c>
      <c r="J245" s="3">
        <v>113.557453749586</v>
      </c>
      <c r="K245" s="3">
        <v>116.138959245311</v>
      </c>
      <c r="L245" s="3">
        <v>125.545204561481</v>
      </c>
      <c r="M245" s="3">
        <v>125.65435827839</v>
      </c>
      <c r="N245" s="3">
        <v>135.094742044628</v>
      </c>
      <c r="O245" s="3">
        <v>137.024738794949</v>
      </c>
      <c r="P245" s="3">
        <v>132.308343463171</v>
      </c>
      <c r="Q245" s="3">
        <v>132.357007689508</v>
      </c>
      <c r="R245" s="3">
        <v>133.031542941951</v>
      </c>
      <c r="S245" s="3">
        <v>129.662871872508</v>
      </c>
      <c r="T245" s="3">
        <v>136.40307934769</v>
      </c>
      <c r="U245" s="3">
        <v>144.113119411209</v>
      </c>
      <c r="V245" s="3">
        <v>142.242125479603</v>
      </c>
      <c r="W245" s="3">
        <v>155.205764491962</v>
      </c>
      <c r="X245" s="3">
        <v>162.058774497131</v>
      </c>
      <c r="Y245" s="3">
        <v>172.274715198632</v>
      </c>
      <c r="Z245" s="3">
        <v>174.239648010828</v>
      </c>
      <c r="AA245" s="3">
        <v>172.467647826674</v>
      </c>
      <c r="AB245" s="3">
        <v>183.786127372177</v>
      </c>
      <c r="AC245" s="3">
        <v>187.816743557637</v>
      </c>
      <c r="AD245" s="3">
        <v>181.605436462237</v>
      </c>
      <c r="AE245" s="3">
        <v>175.733764555723</v>
      </c>
      <c r="AF245" s="3">
        <v>179.83781470256</v>
      </c>
      <c r="AG245" s="3">
        <v>162.991126393348</v>
      </c>
      <c r="AH245" s="3">
        <v>157.999421053338</v>
      </c>
      <c r="AI245" s="3">
        <v>152.402524126583</v>
      </c>
      <c r="AJ245" s="3">
        <v>149.897915719894</v>
      </c>
      <c r="AK245" s="3">
        <v>156.712909578236</v>
      </c>
      <c r="AL245" s="3">
        <v>159.402274739227</v>
      </c>
      <c r="AM245" s="3">
        <v>159.927966099235</v>
      </c>
      <c r="AN245" s="3">
        <v>162.546828016538</v>
      </c>
      <c r="AO245" s="3">
        <v>163.945278149497</v>
      </c>
      <c r="AP245" s="3">
        <v>154.460458772385</v>
      </c>
      <c r="AQ245" s="3">
        <v>155.009695805812</v>
      </c>
      <c r="AR245" s="3">
        <v>152.305622491211</v>
      </c>
      <c r="AS245" s="3">
        <v>148.869662658368</v>
      </c>
      <c r="AT245" s="3">
        <v>157.630354130115</v>
      </c>
      <c r="AU245" s="3">
        <v>158.59561337625</v>
      </c>
      <c r="AV245" s="3">
        <v>157.208476220059</v>
      </c>
      <c r="AW245" s="3">
        <v>157.278335925676</v>
      </c>
      <c r="AX245" s="3">
        <v>148.464276612182</v>
      </c>
      <c r="AY245" s="3">
        <v>142.347786026009</v>
      </c>
      <c r="AZ245" s="3">
        <v>149.367294304668</v>
      </c>
      <c r="BA245" s="3">
        <v>150.60367667723</v>
      </c>
      <c r="BB245" s="3">
        <v>157.645971312739</v>
      </c>
      <c r="BC245" s="3">
        <v>166.844991491892</v>
      </c>
      <c r="BD245" s="3">
        <v>171.941512154591</v>
      </c>
      <c r="BE245" s="3">
        <v>164.988802054422</v>
      </c>
      <c r="BF245" s="3">
        <v>160.000502229631</v>
      </c>
      <c r="BG245" s="3">
        <v>154.704748444563</v>
      </c>
      <c r="BH245" s="3">
        <v>160.556685687986</v>
      </c>
      <c r="BI245" s="3">
        <v>160.23948398594</v>
      </c>
      <c r="BJ245" s="3">
        <v>158.122053376633</v>
      </c>
      <c r="BK245" s="3">
        <v>161.959421164283</v>
      </c>
      <c r="BL245" s="3">
        <v>170.891317517867</v>
      </c>
      <c r="BM245" s="3">
        <v>172.194328263392</v>
      </c>
      <c r="BN245" s="3">
        <v>180.391253650921</v>
      </c>
      <c r="BO245" s="3">
        <v>191.312532195279</v>
      </c>
      <c r="BP245" s="3">
        <v>194.873062710627</v>
      </c>
      <c r="BQ245" s="3">
        <v>204.433797489667</v>
      </c>
      <c r="BR245" s="3">
        <v>200.816307741267</v>
      </c>
      <c r="BS245" s="3">
        <v>193.1046501496</v>
      </c>
      <c r="BT245" s="3">
        <v>170.682794979726</v>
      </c>
      <c r="BU245" s="3">
        <v>169.378043259555</v>
      </c>
      <c r="BV245" s="3">
        <v>176.954135748706</v>
      </c>
      <c r="BW245" s="3">
        <v>181.423492458812</v>
      </c>
      <c r="BX245" s="3">
        <v>163.271668534431</v>
      </c>
      <c r="BY245" s="3">
        <v>159.604994678982</v>
      </c>
      <c r="BZ245" s="3">
        <v>151.114465902724</v>
      </c>
      <c r="CA245" s="3">
        <v>163.146742533436</v>
      </c>
      <c r="CB245" s="3">
        <v>159.09824886811</v>
      </c>
      <c r="CC245" s="3">
        <v>166.92754558098</v>
      </c>
      <c r="CD245" s="3">
        <v>180.976876498543</v>
      </c>
      <c r="CE245" s="3">
        <v>193.527579904859</v>
      </c>
      <c r="CF245" s="3">
        <v>191.41370709449</v>
      </c>
      <c r="CG245" s="3">
        <v>189.380612872699</v>
      </c>
      <c r="CH245" s="3">
        <v>187.28260155405</v>
      </c>
      <c r="CI245" s="3">
        <v>197.117164610808</v>
      </c>
      <c r="CJ245" s="3">
        <v>202.438045515734</v>
      </c>
      <c r="CK245" s="3">
        <v>226.117392220869</v>
      </c>
      <c r="CL245" s="3">
        <v>234.701732546021</v>
      </c>
      <c r="CM245" s="3">
        <v>251.989310800726</v>
      </c>
      <c r="CN245" s="3">
        <v>264.806084439639</v>
      </c>
      <c r="CO245" s="3">
        <v>269.230053046966</v>
      </c>
      <c r="CP245" s="3">
        <v>270.681891537369</v>
      </c>
      <c r="CQ245" s="3">
        <v>270.486486620675</v>
      </c>
      <c r="CR245" s="3">
        <v>283.85437748991</v>
      </c>
      <c r="CS245" s="3">
        <v>305.702183453522</v>
      </c>
      <c r="CT245" s="3">
        <v>309.92111202801</v>
      </c>
      <c r="CU245" s="3">
        <v>308.882371127159</v>
      </c>
      <c r="CV245" s="3">
        <v>321.935698579692</v>
      </c>
      <c r="CW245" s="3">
        <v>350.079266637593</v>
      </c>
      <c r="CX245" s="3">
        <v>284.526926637328</v>
      </c>
      <c r="CY245" s="3">
        <v>272.325228776603</v>
      </c>
      <c r="CZ245" s="3">
        <v>277.571080282941</v>
      </c>
      <c r="DA245" s="3">
        <v>310.551050232703</v>
      </c>
      <c r="DB245" s="3">
        <v>288.338732098248</v>
      </c>
      <c r="DC245" s="3">
        <v>268.570597739847</v>
      </c>
      <c r="DD245" s="3">
        <v>267.12001427753</v>
      </c>
      <c r="DE245" s="3">
        <v>266.950718851528</v>
      </c>
      <c r="DF245" s="3">
        <v>265.467772555539</v>
      </c>
      <c r="DG245" s="3">
        <v>276.49087320502</v>
      </c>
      <c r="DH245" s="3">
        <v>271.881852667265</v>
      </c>
      <c r="DI245" s="3">
        <v>278.303370336995</v>
      </c>
      <c r="DJ245" s="3">
        <v>270.188441607445</v>
      </c>
      <c r="DK245" s="3">
        <v>268.571202899621</v>
      </c>
      <c r="DL245" s="3">
        <v>275.375465613281</v>
      </c>
      <c r="DM245" s="3">
        <v>262.633153670369</v>
      </c>
      <c r="DN245" s="3">
        <v>256.021914471339</v>
      </c>
      <c r="DO245" s="3">
        <v>245.691689711161</v>
      </c>
      <c r="DP245" s="3">
        <v>241.014574224363</v>
      </c>
      <c r="DQ245" s="3">
        <v>273.351146568875</v>
      </c>
      <c r="DR245" s="3">
        <v>283.212440718004</v>
      </c>
      <c r="DS245" s="3">
        <v>271.143630522787</v>
      </c>
      <c r="DT245" s="3">
        <v>274.228465731094</v>
      </c>
      <c r="DU245" s="3">
        <v>263.533057384189</v>
      </c>
      <c r="DV245" s="3">
        <v>267.213589384108</v>
      </c>
      <c r="DW245" s="3">
        <v>276.178214739003</v>
      </c>
      <c r="DX245" s="3">
        <v>291.652984026578</v>
      </c>
      <c r="DY245" s="3">
        <v>316.682275504597</v>
      </c>
      <c r="DZ245" s="3">
        <v>351.384964873121</v>
      </c>
      <c r="EA245" s="3">
        <v>340.090348297907</v>
      </c>
      <c r="EB245" s="3">
        <v>333.361750076031</v>
      </c>
      <c r="EC245" s="3">
        <v>314.501767309263</v>
      </c>
      <c r="ED245" s="3">
        <v>294.758056640625</v>
      </c>
    </row>
    <row r="246">
      <c r="A246" s="3" t="s">
        <v>245</v>
      </c>
      <c r="B246" s="3">
        <v>51.4706058747925</v>
      </c>
      <c r="C246" s="3">
        <v>50.4343757654246</v>
      </c>
      <c r="D246" s="3">
        <v>53.0524442447529</v>
      </c>
      <c r="E246" s="3">
        <v>54.5861246201926</v>
      </c>
      <c r="F246" s="3">
        <v>56.7270162780663</v>
      </c>
      <c r="G246" s="3">
        <v>57.2795313169929</v>
      </c>
      <c r="H246" s="3">
        <v>55.3722406767683</v>
      </c>
      <c r="I246" s="3">
        <v>57.8378071524553</v>
      </c>
      <c r="J246" s="3">
        <v>58.3785405190904</v>
      </c>
      <c r="K246" s="3">
        <v>52.1453717301838</v>
      </c>
      <c r="L246" s="3">
        <v>52.2056640346307</v>
      </c>
      <c r="M246" s="3">
        <v>48.9518265886157</v>
      </c>
      <c r="N246" s="3">
        <v>46.054660558871</v>
      </c>
      <c r="O246" s="3">
        <v>53.1875981996223</v>
      </c>
      <c r="P246" s="3">
        <v>53.7860130851322</v>
      </c>
      <c r="Q246" s="3">
        <v>55.363401256745</v>
      </c>
      <c r="R246" s="3">
        <v>56.4496967944642</v>
      </c>
      <c r="S246" s="3">
        <v>55.313360675656</v>
      </c>
      <c r="T246" s="3">
        <v>56.9361050992698</v>
      </c>
      <c r="U246" s="3">
        <v>55.7909782463497</v>
      </c>
      <c r="V246" s="3">
        <v>55.5233840881223</v>
      </c>
      <c r="W246" s="3">
        <v>58.5792479564996</v>
      </c>
      <c r="X246" s="3">
        <v>65.1840196254025</v>
      </c>
      <c r="Y246" s="3">
        <v>60.3528706349345</v>
      </c>
      <c r="Z246" s="3">
        <v>55.5012072399904</v>
      </c>
      <c r="AA246" s="3">
        <v>55.9908421273845</v>
      </c>
      <c r="AB246" s="3">
        <v>62.2570635224882</v>
      </c>
      <c r="AC246" s="3">
        <v>61.9041744252626</v>
      </c>
      <c r="AD246" s="3">
        <v>57.0723891099952</v>
      </c>
      <c r="AE246" s="3">
        <v>57.6422930563997</v>
      </c>
      <c r="AF246" s="3">
        <v>54.9800692825245</v>
      </c>
      <c r="AG246" s="3">
        <v>56.5518189029611</v>
      </c>
      <c r="AH246" s="3">
        <v>57.7790646527904</v>
      </c>
      <c r="AI246" s="3">
        <v>58.4896336676439</v>
      </c>
      <c r="AJ246" s="3">
        <v>60.3297856809207</v>
      </c>
      <c r="AK246" s="3">
        <v>63.713374779232</v>
      </c>
      <c r="AL246" s="3">
        <v>61.9266112086651</v>
      </c>
      <c r="AM246" s="3">
        <v>58.4837515486036</v>
      </c>
      <c r="AN246" s="3">
        <v>58.1414361395053</v>
      </c>
      <c r="AO246" s="3">
        <v>57.33565599208</v>
      </c>
      <c r="AP246" s="3">
        <v>58.5184347407166</v>
      </c>
      <c r="AQ246" s="3">
        <v>59.1885049310895</v>
      </c>
      <c r="AR246" s="3">
        <v>61.8401260674869</v>
      </c>
      <c r="AS246" s="3">
        <v>62.8376433140247</v>
      </c>
      <c r="AT246" s="3">
        <v>65.937590404211</v>
      </c>
      <c r="AU246" s="3">
        <v>69.4433813955688</v>
      </c>
      <c r="AV246" s="3">
        <v>70.6713292288961</v>
      </c>
      <c r="AW246" s="3">
        <v>75.6770215669375</v>
      </c>
      <c r="AX246" s="3">
        <v>78.8173536120968</v>
      </c>
      <c r="AY246" s="3">
        <v>71.318104878007</v>
      </c>
      <c r="AZ246" s="3">
        <v>72.2044702583114</v>
      </c>
      <c r="BA246" s="3">
        <v>79.8789753536764</v>
      </c>
      <c r="BB246" s="3">
        <v>90.0530292213984</v>
      </c>
      <c r="BC246" s="3">
        <v>88.4902029386246</v>
      </c>
      <c r="BD246" s="3">
        <v>86.818011520278</v>
      </c>
      <c r="BE246" s="3">
        <v>92.5264851733073</v>
      </c>
      <c r="BF246" s="3">
        <v>88.1834559105173</v>
      </c>
      <c r="BG246" s="3">
        <v>84.1313922154566</v>
      </c>
      <c r="BH246" s="3">
        <v>74.9710655653248</v>
      </c>
      <c r="BI246" s="3">
        <v>68.0120754831692</v>
      </c>
      <c r="BJ246" s="3">
        <v>72.0736396268426</v>
      </c>
      <c r="BK246" s="3">
        <v>75.1341187134499</v>
      </c>
      <c r="BL246" s="3">
        <v>76.724444810793</v>
      </c>
      <c r="BM246" s="3">
        <v>76.0073934692825</v>
      </c>
      <c r="BN246" s="3">
        <v>67.9723421273585</v>
      </c>
      <c r="BO246" s="3">
        <v>69.401280818358</v>
      </c>
      <c r="BP246" s="3">
        <v>79.6564360057955</v>
      </c>
      <c r="BQ246" s="3">
        <v>78.5451033971301</v>
      </c>
      <c r="BR246" s="3">
        <v>82.3789768824549</v>
      </c>
      <c r="BS246" s="3">
        <v>86.241452753826</v>
      </c>
      <c r="BT246" s="3">
        <v>94.986586612153</v>
      </c>
      <c r="BU246" s="3">
        <v>91.3320445750959</v>
      </c>
      <c r="BV246" s="3">
        <v>83.5295688580668</v>
      </c>
      <c r="BW246" s="3">
        <v>71.2805907709115</v>
      </c>
      <c r="BX246" s="3">
        <v>45.9007417717511</v>
      </c>
      <c r="BY246" s="3">
        <v>48.9100213350776</v>
      </c>
      <c r="BZ246" s="3">
        <v>61.8982433005571</v>
      </c>
      <c r="CA246" s="3">
        <v>64.1102178475139</v>
      </c>
      <c r="CB246" s="3">
        <v>53.4128152042175</v>
      </c>
      <c r="CC246" s="3">
        <v>51.7904122483164</v>
      </c>
      <c r="CD246" s="3">
        <v>47.7009640938612</v>
      </c>
      <c r="CE246" s="3">
        <v>42.1679081397187</v>
      </c>
      <c r="CF246" s="3">
        <v>49.1829251337555</v>
      </c>
      <c r="CG246" s="3">
        <v>57.7043549832235</v>
      </c>
      <c r="CH246" s="3">
        <v>61.474959482061</v>
      </c>
      <c r="CI246" s="3">
        <v>66.517906205497</v>
      </c>
      <c r="CJ246" s="3">
        <v>72.8035460710297</v>
      </c>
      <c r="CK246" s="3">
        <v>68.0100400023348</v>
      </c>
      <c r="CL246" s="3">
        <v>73.6100521562677</v>
      </c>
      <c r="CM246" s="3">
        <v>77.9041784248484</v>
      </c>
      <c r="CN246" s="3">
        <v>67.9533243347073</v>
      </c>
      <c r="CO246" s="3">
        <v>62.9418579724201</v>
      </c>
      <c r="CP246" s="3">
        <v>59.9740057574123</v>
      </c>
      <c r="CQ246" s="3">
        <v>70.7550399579184</v>
      </c>
      <c r="CR246" s="3">
        <v>66.9062864244388</v>
      </c>
      <c r="CS246" s="3">
        <v>63.9704429260487</v>
      </c>
      <c r="CT246" s="3">
        <v>74.9555496697666</v>
      </c>
      <c r="CU246" s="3">
        <v>78.4264662259395</v>
      </c>
      <c r="CV246" s="3">
        <v>73.5135424117723</v>
      </c>
      <c r="CW246" s="3">
        <v>76.7732691810095</v>
      </c>
      <c r="CX246" s="3">
        <v>85.9553083430286</v>
      </c>
      <c r="CY246" s="3">
        <v>89.2736224513137</v>
      </c>
      <c r="CZ246" s="3">
        <v>76.2233647765064</v>
      </c>
      <c r="DA246" s="3">
        <v>81.134918442554</v>
      </c>
      <c r="DB246" s="3">
        <v>76.7161787314916</v>
      </c>
      <c r="DC246" s="3">
        <v>88.437820968776</v>
      </c>
      <c r="DD246" s="3">
        <v>99.8958532820578</v>
      </c>
      <c r="DE246" s="3">
        <v>95.8259112775075</v>
      </c>
      <c r="DF246" s="3">
        <v>97.2811715934464</v>
      </c>
      <c r="DG246" s="3">
        <v>95.4399971351357</v>
      </c>
      <c r="DH246" s="3">
        <v>92.865602610803</v>
      </c>
      <c r="DI246" s="3">
        <v>96.4092089665045</v>
      </c>
      <c r="DJ246" s="3">
        <v>89.3202231185519</v>
      </c>
      <c r="DK246" s="3">
        <v>90.572404315046</v>
      </c>
      <c r="DL246" s="3">
        <v>97.5968006752599</v>
      </c>
      <c r="DM246" s="3">
        <v>107.830818233642</v>
      </c>
      <c r="DN246" s="3">
        <v>115.749264660401</v>
      </c>
      <c r="DO246" s="3">
        <v>108.150633129627</v>
      </c>
      <c r="DP246" s="3">
        <v>112.223653788904</v>
      </c>
      <c r="DQ246" s="3">
        <v>125.964252979807</v>
      </c>
      <c r="DR246" s="3">
        <v>129.549005072943</v>
      </c>
      <c r="DS246" s="3">
        <v>141.111036321685</v>
      </c>
      <c r="DT246" s="3">
        <v>149.479524023373</v>
      </c>
      <c r="DU246" s="3">
        <v>157.144790040254</v>
      </c>
      <c r="DV246" s="3">
        <v>140.881989250814</v>
      </c>
      <c r="DW246" s="3">
        <v>135.826672809049</v>
      </c>
      <c r="DX246" s="3">
        <v>137.047092201195</v>
      </c>
      <c r="DY246" s="3">
        <v>133.904478948849</v>
      </c>
      <c r="DZ246" s="3">
        <v>128.58169538428</v>
      </c>
      <c r="EA246" s="3">
        <v>130.837840148472</v>
      </c>
      <c r="EB246" s="3">
        <v>128.400947949248</v>
      </c>
      <c r="EC246" s="3">
        <v>120.691190447126</v>
      </c>
      <c r="ED246" s="3">
        <v>118.34527821011</v>
      </c>
    </row>
    <row r="247">
      <c r="A247" s="3" t="s">
        <v>246</v>
      </c>
      <c r="B247" s="3">
        <v>30.792971558637</v>
      </c>
      <c r="C247" s="3">
        <v>31.9522038648627</v>
      </c>
      <c r="D247" s="3">
        <v>35.4706372098292</v>
      </c>
      <c r="E247" s="3">
        <v>35.3121151802496</v>
      </c>
      <c r="F247" s="3">
        <v>33.1294647761347</v>
      </c>
      <c r="G247" s="3">
        <v>33.6127590153803</v>
      </c>
      <c r="H247" s="3">
        <v>34.3359531775409</v>
      </c>
      <c r="I247" s="3">
        <v>34.2912851261818</v>
      </c>
      <c r="J247" s="3">
        <v>36.1554773465386</v>
      </c>
      <c r="K247" s="3">
        <v>32.3996843461647</v>
      </c>
      <c r="L247" s="3">
        <v>32.8962313108173</v>
      </c>
      <c r="M247" s="3">
        <v>27.6586938447221</v>
      </c>
      <c r="N247" s="3">
        <v>26.5654864564325</v>
      </c>
      <c r="O247" s="3">
        <v>28.3112523629735</v>
      </c>
      <c r="P247" s="3">
        <v>27.7426113993956</v>
      </c>
      <c r="Q247" s="3">
        <v>28.5228789405238</v>
      </c>
      <c r="R247" s="3">
        <v>28.540810944439</v>
      </c>
      <c r="S247" s="3">
        <v>29.0297208192579</v>
      </c>
      <c r="T247" s="3">
        <v>27.5439764253266</v>
      </c>
      <c r="U247" s="3">
        <v>23.6102272608845</v>
      </c>
      <c r="V247" s="3">
        <v>23.7703898091337</v>
      </c>
      <c r="W247" s="3">
        <v>22.271221909232</v>
      </c>
      <c r="X247" s="3">
        <v>20.6856686574275</v>
      </c>
      <c r="Y247" s="3">
        <v>20.3815111041126</v>
      </c>
      <c r="Z247" s="3">
        <v>18.0701213780247</v>
      </c>
      <c r="AA247" s="3">
        <v>18.2186004504634</v>
      </c>
      <c r="AB247" s="3">
        <v>21.7297737841347</v>
      </c>
      <c r="AC247" s="3">
        <v>22.3331385059947</v>
      </c>
      <c r="AD247" s="3">
        <v>22.810118244264</v>
      </c>
      <c r="AE247" s="3">
        <v>22.9144421411654</v>
      </c>
      <c r="AF247" s="3">
        <v>24.4860681798921</v>
      </c>
      <c r="AG247" s="3">
        <v>24.9726575883092</v>
      </c>
      <c r="AH247" s="3">
        <v>25.4559494558468</v>
      </c>
      <c r="AI247" s="3">
        <v>27.7021937461458</v>
      </c>
      <c r="AJ247" s="3">
        <v>30.5329701752083</v>
      </c>
      <c r="AK247" s="3">
        <v>34.2442885781779</v>
      </c>
      <c r="AL247" s="3">
        <v>34.6955936142167</v>
      </c>
      <c r="AM247" s="3">
        <v>36.3756667760182</v>
      </c>
      <c r="AN247" s="3">
        <v>36.4295773410848</v>
      </c>
      <c r="AO247" s="3">
        <v>34.9530376183584</v>
      </c>
      <c r="AP247" s="3">
        <v>32.2652392137996</v>
      </c>
      <c r="AQ247" s="3">
        <v>31.3443756265995</v>
      </c>
      <c r="AR247" s="3">
        <v>32.8751835392237</v>
      </c>
      <c r="AS247" s="3">
        <v>34.4525225661179</v>
      </c>
      <c r="AT247" s="3">
        <v>35.9412803081177</v>
      </c>
      <c r="AU247" s="3">
        <v>36.8670984081536</v>
      </c>
      <c r="AV247" s="3">
        <v>35.7135702527266</v>
      </c>
      <c r="AW247" s="3">
        <v>37.9949199786935</v>
      </c>
      <c r="AX247" s="3">
        <v>38.3378903253772</v>
      </c>
      <c r="AY247" s="3">
        <v>34.4343754338344</v>
      </c>
      <c r="AZ247" s="3">
        <v>34.1622211260918</v>
      </c>
      <c r="BA247" s="3">
        <v>33.2561930684589</v>
      </c>
      <c r="BB247" s="3">
        <v>34.9905563226706</v>
      </c>
      <c r="BC247" s="3">
        <v>34.9382455797355</v>
      </c>
      <c r="BD247" s="3">
        <v>32.9379733542691</v>
      </c>
      <c r="BE247" s="3">
        <v>33.6594407073147</v>
      </c>
      <c r="BF247" s="3">
        <v>33.6255110881987</v>
      </c>
      <c r="BG247" s="3">
        <v>31.4580172396784</v>
      </c>
      <c r="BH247" s="3">
        <v>33.6658349271623</v>
      </c>
      <c r="BI247" s="3">
        <v>30.0620880484085</v>
      </c>
      <c r="BJ247" s="3">
        <v>32.0859241067188</v>
      </c>
      <c r="BK247" s="3">
        <v>34.8211231408906</v>
      </c>
      <c r="BL247" s="3">
        <v>35.9738056750769</v>
      </c>
      <c r="BM247" s="3">
        <v>39.1292508652845</v>
      </c>
      <c r="BN247" s="3">
        <v>35.9161744323151</v>
      </c>
      <c r="BO247" s="3">
        <v>37.104040923818</v>
      </c>
      <c r="BP247" s="3">
        <v>37.5109326335628</v>
      </c>
      <c r="BQ247" s="3">
        <v>32.9416839994884</v>
      </c>
      <c r="BR247" s="3">
        <v>36.4272611605098</v>
      </c>
      <c r="BS247" s="3">
        <v>38.7383774034719</v>
      </c>
      <c r="BT247" s="3">
        <v>41.9208061610369</v>
      </c>
      <c r="BU247" s="3">
        <v>40.325486718001</v>
      </c>
      <c r="BV247" s="3">
        <v>40.1267858417901</v>
      </c>
      <c r="BW247" s="3">
        <v>39.0309632792774</v>
      </c>
      <c r="BX247" s="3">
        <v>31.3705624261448</v>
      </c>
      <c r="BY247" s="3">
        <v>33.0836401584798</v>
      </c>
      <c r="BZ247" s="3">
        <v>33.6281200393557</v>
      </c>
      <c r="CA247" s="3">
        <v>38.8943270415631</v>
      </c>
      <c r="CB247" s="3">
        <v>39.0352703240773</v>
      </c>
      <c r="CC247" s="3">
        <v>47.9535476318297</v>
      </c>
      <c r="CD247" s="3">
        <v>51.3641840388917</v>
      </c>
      <c r="CE247" s="3">
        <v>59.3642220371475</v>
      </c>
      <c r="CF247" s="3">
        <v>66.9417280877587</v>
      </c>
      <c r="CG247" s="3">
        <v>69.7153550991797</v>
      </c>
      <c r="CH247" s="3">
        <v>74.4034760720913</v>
      </c>
      <c r="CI247" s="3">
        <v>76.732989284685</v>
      </c>
      <c r="CJ247" s="3">
        <v>84.6216068531625</v>
      </c>
      <c r="CK247" s="3">
        <v>94.0049716527485</v>
      </c>
      <c r="CL247" s="3">
        <v>95.1412782011315</v>
      </c>
      <c r="CM247" s="3">
        <v>91.023742898092</v>
      </c>
      <c r="CN247" s="3">
        <v>88.4393591941057</v>
      </c>
      <c r="CO247" s="3">
        <v>95.6767097344883</v>
      </c>
      <c r="CP247" s="3">
        <v>114.640713267093</v>
      </c>
      <c r="CQ247" s="3">
        <v>114.159516048432</v>
      </c>
      <c r="CR247" s="3">
        <v>118.053390747069</v>
      </c>
      <c r="CS247" s="3">
        <v>112.13288188927</v>
      </c>
      <c r="CT247" s="3">
        <v>104.381194306884</v>
      </c>
      <c r="CU247" s="3">
        <v>102.318935095354</v>
      </c>
      <c r="CV247" s="3">
        <v>122.162869266701</v>
      </c>
      <c r="CW247" s="3">
        <v>128.393631377659</v>
      </c>
      <c r="CX247" s="3">
        <v>114.924288363777</v>
      </c>
      <c r="CY247" s="3">
        <v>123.518588002689</v>
      </c>
      <c r="CZ247" s="3">
        <v>130.554288838226</v>
      </c>
      <c r="DA247" s="3">
        <v>140.436194892291</v>
      </c>
      <c r="DB247" s="3">
        <v>136.715660084723</v>
      </c>
      <c r="DC247" s="3">
        <v>132.959425778793</v>
      </c>
      <c r="DD247" s="3">
        <v>145.381439390683</v>
      </c>
      <c r="DE247" s="3">
        <v>146.467722012458</v>
      </c>
      <c r="DF247" s="3">
        <v>144.508651353705</v>
      </c>
      <c r="DG247" s="3">
        <v>153.983631832072</v>
      </c>
      <c r="DH247" s="3">
        <v>160.152075565759</v>
      </c>
      <c r="DI247" s="3">
        <v>164.725635493833</v>
      </c>
      <c r="DJ247" s="3">
        <v>170.657904525347</v>
      </c>
      <c r="DK247" s="3">
        <v>185.531457946637</v>
      </c>
      <c r="DL247" s="3">
        <v>198.790849372584</v>
      </c>
      <c r="DM247" s="3">
        <v>203.212466192558</v>
      </c>
      <c r="DN247" s="3">
        <v>198.194378904942</v>
      </c>
      <c r="DO247" s="3">
        <v>171.459857916118</v>
      </c>
      <c r="DP247" s="3">
        <v>177.603591859472</v>
      </c>
      <c r="DQ247" s="3">
        <v>206.001453536911</v>
      </c>
      <c r="DR247" s="3">
        <v>200.530018448117</v>
      </c>
      <c r="DS247" s="3">
        <v>215.812099798143</v>
      </c>
      <c r="DT247" s="3">
        <v>246.720941062389</v>
      </c>
      <c r="DU247" s="3">
        <v>254.726961766732</v>
      </c>
      <c r="DV247" s="3">
        <v>268.784591050417</v>
      </c>
      <c r="DW247" s="3">
        <v>272.042386893595</v>
      </c>
      <c r="DX247" s="3">
        <v>257.437593249492</v>
      </c>
      <c r="DY247" s="3">
        <v>262.171936196356</v>
      </c>
      <c r="DZ247" s="3">
        <v>274.590910011046</v>
      </c>
      <c r="EA247" s="3">
        <v>308.038163030821</v>
      </c>
      <c r="EB247" s="3">
        <v>327.647056962699</v>
      </c>
      <c r="EC247" s="3">
        <v>330.708668190798</v>
      </c>
      <c r="ED247" s="3">
        <v>326.58472442627</v>
      </c>
    </row>
    <row r="248">
      <c r="A248" s="3" t="s">
        <v>247</v>
      </c>
      <c r="B248" s="3">
        <v>53.9711968560397</v>
      </c>
      <c r="C248" s="3">
        <v>54.8510400595155</v>
      </c>
      <c r="D248" s="3">
        <v>56.792489519082</v>
      </c>
      <c r="E248" s="3">
        <v>58.3235115703995</v>
      </c>
      <c r="F248" s="3">
        <v>58.6420871140063</v>
      </c>
      <c r="G248" s="3">
        <v>58.7361096909079</v>
      </c>
      <c r="H248" s="3">
        <v>58.3327940859202</v>
      </c>
      <c r="I248" s="3">
        <v>55.4265660188585</v>
      </c>
      <c r="J248" s="3">
        <v>56.1719582447394</v>
      </c>
      <c r="K248" s="3">
        <v>55.157282888914</v>
      </c>
      <c r="L248" s="3">
        <v>53.5089430245755</v>
      </c>
      <c r="M248" s="3">
        <v>54.6760645018864</v>
      </c>
      <c r="N248" s="3">
        <v>53.7315010458942</v>
      </c>
      <c r="O248" s="3">
        <v>51.9868862143769</v>
      </c>
      <c r="P248" s="3">
        <v>52.6309361083934</v>
      </c>
      <c r="Q248" s="3">
        <v>51.4552336538388</v>
      </c>
      <c r="R248" s="3">
        <v>52.2657297397224</v>
      </c>
      <c r="S248" s="3">
        <v>50.7322990314665</v>
      </c>
      <c r="T248" s="3">
        <v>47.9012059050973</v>
      </c>
      <c r="U248" s="3">
        <v>45.8540617192071</v>
      </c>
      <c r="V248" s="3">
        <v>41.568497235313</v>
      </c>
      <c r="W248" s="3">
        <v>44.4200796048832</v>
      </c>
      <c r="X248" s="3">
        <v>40.0709333502681</v>
      </c>
      <c r="Y248" s="3">
        <v>38.1479602654238</v>
      </c>
      <c r="Z248" s="3">
        <v>36.2654911332765</v>
      </c>
      <c r="AA248" s="3">
        <v>36.2536722483451</v>
      </c>
      <c r="AB248" s="3">
        <v>40.2861794589429</v>
      </c>
      <c r="AC248" s="3">
        <v>40.034314533255</v>
      </c>
      <c r="AD248" s="3">
        <v>41.0270420065196</v>
      </c>
      <c r="AE248" s="3">
        <v>42.3034856840168</v>
      </c>
      <c r="AF248" s="3">
        <v>44.5434936373215</v>
      </c>
      <c r="AG248" s="3">
        <v>48.9492466449778</v>
      </c>
      <c r="AH248" s="3">
        <v>49.9749398813238</v>
      </c>
      <c r="AI248" s="3">
        <v>53.3229743062846</v>
      </c>
      <c r="AJ248" s="3">
        <v>53.4140558370672</v>
      </c>
      <c r="AK248" s="3">
        <v>53.6576854597107</v>
      </c>
      <c r="AL248" s="3">
        <v>49.3643577786273</v>
      </c>
      <c r="AM248" s="3">
        <v>44.0202189839502</v>
      </c>
      <c r="AN248" s="3">
        <v>46.3002438747138</v>
      </c>
      <c r="AO248" s="3">
        <v>43.7710283029383</v>
      </c>
      <c r="AP248" s="3">
        <v>45.2515452310182</v>
      </c>
      <c r="AQ248" s="3">
        <v>46.5139245897462</v>
      </c>
      <c r="AR248" s="3">
        <v>44.658189449809</v>
      </c>
      <c r="AS248" s="3">
        <v>42.9098340586239</v>
      </c>
      <c r="AT248" s="3">
        <v>42.3239230413811</v>
      </c>
      <c r="AU248" s="3">
        <v>43.5559787087778</v>
      </c>
      <c r="AV248" s="3">
        <v>53.1603267066543</v>
      </c>
      <c r="AW248" s="3">
        <v>53.7875833336036</v>
      </c>
      <c r="AX248" s="3">
        <v>55.5819118054881</v>
      </c>
      <c r="AY248" s="3">
        <v>53.8042522815026</v>
      </c>
      <c r="AZ248" s="3">
        <v>49.9816737277377</v>
      </c>
      <c r="BA248" s="3">
        <v>44.7099190743384</v>
      </c>
      <c r="BB248" s="3">
        <v>46.5686303648016</v>
      </c>
      <c r="BC248" s="3">
        <v>49.645806906124</v>
      </c>
      <c r="BD248" s="3">
        <v>49.9165910401617</v>
      </c>
      <c r="BE248" s="3">
        <v>56.0363487555341</v>
      </c>
      <c r="BF248" s="3">
        <v>61.963922362474</v>
      </c>
      <c r="BG248" s="3">
        <v>57.0884499914386</v>
      </c>
      <c r="BH248" s="3">
        <v>49.2378557699351</v>
      </c>
      <c r="BI248" s="3">
        <v>49.1392974002654</v>
      </c>
      <c r="BJ248" s="3">
        <v>46.9161006469253</v>
      </c>
      <c r="BK248" s="3">
        <v>44.5828297755783</v>
      </c>
      <c r="BL248" s="3">
        <v>48.5930990516155</v>
      </c>
      <c r="BM248" s="3">
        <v>60.3625321739286</v>
      </c>
      <c r="BN248" s="3">
        <v>68.7512572354588</v>
      </c>
      <c r="BO248" s="3">
        <v>62.3415899519946</v>
      </c>
      <c r="BP248" s="3">
        <v>66.5911017158008</v>
      </c>
      <c r="BQ248" s="3">
        <v>64.025819013373</v>
      </c>
      <c r="BR248" s="3">
        <v>68.9131055647636</v>
      </c>
      <c r="BS248" s="3">
        <v>69.0016428629062</v>
      </c>
      <c r="BT248" s="3">
        <v>77.8119851926276</v>
      </c>
      <c r="BU248" s="3">
        <v>77.4288016703</v>
      </c>
      <c r="BV248" s="3">
        <v>80.4445050347016</v>
      </c>
      <c r="BW248" s="3">
        <v>77.6016258433459</v>
      </c>
      <c r="BX248" s="3">
        <v>63.3807191278988</v>
      </c>
      <c r="BY248" s="3">
        <v>66.4866490141769</v>
      </c>
      <c r="BZ248" s="3">
        <v>70.8924848076691</v>
      </c>
      <c r="CA248" s="3">
        <v>79.7519384609648</v>
      </c>
      <c r="CB248" s="3">
        <v>84.7974794457239</v>
      </c>
      <c r="CC248" s="3">
        <v>102.39719275361</v>
      </c>
      <c r="CD248" s="3">
        <v>105.18145568849</v>
      </c>
      <c r="CE248" s="3">
        <v>114.384316272081</v>
      </c>
      <c r="CF248" s="3">
        <v>130.458130110777</v>
      </c>
      <c r="CG248" s="3">
        <v>138.099102439125</v>
      </c>
      <c r="CH248" s="3">
        <v>145.097186228208</v>
      </c>
      <c r="CI248" s="3">
        <v>134.842932423184</v>
      </c>
      <c r="CJ248" s="3">
        <v>121.135176657266</v>
      </c>
      <c r="CK248" s="3">
        <v>126.969808033495</v>
      </c>
      <c r="CL248" s="3">
        <v>121.829245143665</v>
      </c>
      <c r="CM248" s="3">
        <v>125.611256473938</v>
      </c>
      <c r="CN248" s="3">
        <v>131.849155247508</v>
      </c>
      <c r="CO248" s="3">
        <v>135.022688810026</v>
      </c>
      <c r="CP248" s="3">
        <v>128.506546988722</v>
      </c>
      <c r="CQ248" s="3">
        <v>120.60964762447</v>
      </c>
      <c r="CR248" s="3">
        <v>156.121523764844</v>
      </c>
      <c r="CS248" s="3">
        <v>169.627301310915</v>
      </c>
      <c r="CT248" s="3">
        <v>165.597899950275</v>
      </c>
      <c r="CU248" s="3">
        <v>161.30643989107</v>
      </c>
      <c r="CV248" s="3">
        <v>146.455680169989</v>
      </c>
      <c r="CW248" s="3">
        <v>131.398312737373</v>
      </c>
      <c r="CX248" s="3">
        <v>128.047108200452</v>
      </c>
      <c r="CY248" s="3">
        <v>124.165972968071</v>
      </c>
      <c r="CZ248" s="3">
        <v>133.12839311885</v>
      </c>
      <c r="DA248" s="3">
        <v>137.251815293703</v>
      </c>
      <c r="DB248" s="3">
        <v>118.560758572864</v>
      </c>
      <c r="DC248" s="3">
        <v>110.019953141624</v>
      </c>
      <c r="DD248" s="3">
        <v>112.23833699765</v>
      </c>
      <c r="DE248" s="3">
        <v>111.516900281084</v>
      </c>
      <c r="DF248" s="3">
        <v>116.213571121848</v>
      </c>
      <c r="DG248" s="3">
        <v>124.071132799419</v>
      </c>
      <c r="DH248" s="3">
        <v>116.891343022483</v>
      </c>
      <c r="DI248" s="3">
        <v>115.047668941434</v>
      </c>
      <c r="DJ248" s="3">
        <v>103.492831955044</v>
      </c>
      <c r="DK248" s="3">
        <v>114.39503422584</v>
      </c>
      <c r="DL248" s="3">
        <v>118.039017006622</v>
      </c>
      <c r="DM248" s="3">
        <v>111.258075643533</v>
      </c>
      <c r="DN248" s="3">
        <v>108.324073167629</v>
      </c>
      <c r="DO248" s="3">
        <v>106.935440949833</v>
      </c>
      <c r="DP248" s="3">
        <v>121.351791137256</v>
      </c>
      <c r="DQ248" s="3">
        <v>135.798777563339</v>
      </c>
      <c r="DR248" s="3">
        <v>141.685699607056</v>
      </c>
      <c r="DS248" s="3">
        <v>148.064941144292</v>
      </c>
      <c r="DT248" s="3">
        <v>165.864387519317</v>
      </c>
      <c r="DU248" s="3">
        <v>165.651082580192</v>
      </c>
      <c r="DV248" s="3">
        <v>189.235944222564</v>
      </c>
      <c r="DW248" s="3">
        <v>207.382319299397</v>
      </c>
      <c r="DX248" s="3">
        <v>193.043479841616</v>
      </c>
      <c r="DY248" s="3">
        <v>166.251222686636</v>
      </c>
      <c r="DZ248" s="3">
        <v>166.054582761765</v>
      </c>
      <c r="EA248" s="3">
        <v>168.8644843727</v>
      </c>
      <c r="EB248" s="3">
        <v>162.425839397613</v>
      </c>
      <c r="EC248" s="3">
        <v>157.772501402672</v>
      </c>
      <c r="ED248" s="3">
        <v>164.020835028754</v>
      </c>
    </row>
    <row r="249">
      <c r="A249" s="3" t="s">
        <v>248</v>
      </c>
      <c r="B249" s="3">
        <v>281.382380894252</v>
      </c>
      <c r="C249" s="3">
        <v>317.898158023232</v>
      </c>
      <c r="D249" s="3">
        <v>325.945474533808</v>
      </c>
      <c r="E249" s="3">
        <v>295.924286615281</v>
      </c>
      <c r="F249" s="3">
        <v>294.123096284412</v>
      </c>
      <c r="G249" s="3">
        <v>299.714997791109</v>
      </c>
      <c r="H249" s="3">
        <v>309.111819180575</v>
      </c>
      <c r="I249" s="3">
        <v>341.921428862072</v>
      </c>
      <c r="J249" s="3">
        <v>355.532618931362</v>
      </c>
      <c r="K249" s="3">
        <v>367.579349683679</v>
      </c>
      <c r="L249" s="3">
        <v>397.792367232473</v>
      </c>
      <c r="M249" s="3">
        <v>415.61454634233</v>
      </c>
      <c r="N249" s="3">
        <v>411.976000213623</v>
      </c>
      <c r="O249" s="3">
        <v>411.481577019942</v>
      </c>
      <c r="P249" s="3">
        <v>445.258408286355</v>
      </c>
      <c r="Q249" s="3">
        <v>457.95595296224</v>
      </c>
      <c r="R249" s="3">
        <v>490.988251495361</v>
      </c>
      <c r="S249" s="3">
        <v>514.908412586559</v>
      </c>
      <c r="T249" s="3">
        <v>537.634090076793</v>
      </c>
      <c r="U249" s="3">
        <v>557.538091750372</v>
      </c>
      <c r="V249" s="3">
        <v>517.904999505906</v>
      </c>
      <c r="W249" s="3">
        <v>514.605685147372</v>
      </c>
      <c r="X249" s="3">
        <v>566.805500793457</v>
      </c>
      <c r="Y249" s="3">
        <v>544.957502885298</v>
      </c>
      <c r="Z249" s="3">
        <v>473.650525544819</v>
      </c>
      <c r="AA249" s="3">
        <v>392.211249542236</v>
      </c>
      <c r="AB249" s="3">
        <v>379.253635753285</v>
      </c>
      <c r="AC249" s="3">
        <v>405.246188935779</v>
      </c>
      <c r="AD249" s="3">
        <v>383.317618960426</v>
      </c>
      <c r="AE249" s="3">
        <v>368.705909035422</v>
      </c>
      <c r="AF249" s="3">
        <v>381.299999237061</v>
      </c>
      <c r="AG249" s="3">
        <v>416.580433057702</v>
      </c>
      <c r="AH249" s="3">
        <v>402.075951712472</v>
      </c>
      <c r="AI249" s="3">
        <v>376.302855718704</v>
      </c>
      <c r="AJ249" s="3">
        <v>390.389286586216</v>
      </c>
      <c r="AK249" s="3">
        <v>375.684524536133</v>
      </c>
      <c r="AL249" s="3">
        <v>360.759750366211</v>
      </c>
      <c r="AM249" s="3">
        <v>365.982629876388</v>
      </c>
      <c r="AN249" s="3">
        <v>381.99369612984</v>
      </c>
      <c r="AO249" s="3">
        <v>374.415525737562</v>
      </c>
      <c r="AP249" s="3">
        <v>438.968638333407</v>
      </c>
      <c r="AQ249" s="3">
        <v>488.607047341087</v>
      </c>
      <c r="AR249" s="3">
        <v>503.629000091553</v>
      </c>
      <c r="AS249" s="3">
        <v>474.464129904042</v>
      </c>
      <c r="AT249" s="3">
        <v>450.723250579834</v>
      </c>
      <c r="AU249" s="3">
        <v>441.521591880105</v>
      </c>
      <c r="AV249" s="3">
        <v>391.225238618397</v>
      </c>
      <c r="AW249" s="3">
        <v>380.923249816895</v>
      </c>
      <c r="AX249" s="3">
        <v>377.423094249907</v>
      </c>
      <c r="AY249" s="3">
        <v>331.256578144274</v>
      </c>
      <c r="AZ249" s="3">
        <v>334.8371400379</v>
      </c>
      <c r="BA249" s="3">
        <v>321.929522559756</v>
      </c>
      <c r="BB249" s="3">
        <v>296.929774197665</v>
      </c>
      <c r="BC249" s="3">
        <v>320.227144513811</v>
      </c>
      <c r="BD249" s="3">
        <v>366.158094860259</v>
      </c>
      <c r="BE249" s="3">
        <v>381.044564952021</v>
      </c>
      <c r="BF249" s="3">
        <v>394.123421919973</v>
      </c>
      <c r="BG249" s="3">
        <v>378.768260126528</v>
      </c>
      <c r="BH249" s="3">
        <v>350.518571399507</v>
      </c>
      <c r="BI249" s="3">
        <v>369.353423269171</v>
      </c>
      <c r="BJ249" s="3">
        <v>404.079999651228</v>
      </c>
      <c r="BK249" s="3">
        <v>419.518945794356</v>
      </c>
      <c r="BL249" s="3">
        <v>412.073570614769</v>
      </c>
      <c r="BM249" s="3">
        <v>375.61714390346</v>
      </c>
      <c r="BN249" s="3">
        <v>316.514547868208</v>
      </c>
      <c r="BO249" s="3">
        <v>308.557500457764</v>
      </c>
      <c r="BP249" s="3">
        <v>305.035000887784</v>
      </c>
      <c r="BQ249" s="3">
        <v>297.029090881348</v>
      </c>
      <c r="BR249" s="3">
        <v>286.031748199463</v>
      </c>
      <c r="BS249" s="3">
        <v>296.698693980341</v>
      </c>
      <c r="BT249" s="3">
        <v>343.180498504639</v>
      </c>
      <c r="BU249" s="3">
        <v>371.890953427269</v>
      </c>
      <c r="BV249" s="3">
        <v>366.818335396903</v>
      </c>
      <c r="BW249" s="3">
        <v>399.754209819593</v>
      </c>
      <c r="BX249" s="3">
        <v>465.853863802823</v>
      </c>
      <c r="BY249" s="3">
        <v>528.426433018276</v>
      </c>
      <c r="BZ249" s="3">
        <v>562.117250061035</v>
      </c>
      <c r="CA249" s="3">
        <v>607.717727661133</v>
      </c>
      <c r="CB249" s="3">
        <v>633.070000388406</v>
      </c>
      <c r="CC249" s="3">
        <v>617.25238327753</v>
      </c>
      <c r="CD249" s="3">
        <v>570.599527994792</v>
      </c>
      <c r="CE249" s="3">
        <v>584.730680985884</v>
      </c>
      <c r="CF249" s="3">
        <v>546.280498504639</v>
      </c>
      <c r="CG249" s="3">
        <v>492.93409243497</v>
      </c>
      <c r="CH249" s="3">
        <v>513.495790180407</v>
      </c>
      <c r="CI249" s="3">
        <v>484.156315853721</v>
      </c>
      <c r="CJ249" s="3">
        <v>469.682828156844</v>
      </c>
      <c r="CK249" s="3">
        <v>488.007380894252</v>
      </c>
      <c r="CL249" s="3">
        <v>502.49649810791</v>
      </c>
      <c r="CM249" s="3">
        <v>527.369999972257</v>
      </c>
      <c r="CN249" s="3">
        <v>580.966904413132</v>
      </c>
      <c r="CO249" s="3">
        <v>632.114316073331</v>
      </c>
      <c r="CP249" s="3">
        <v>647.733097621373</v>
      </c>
      <c r="CQ249" s="3">
        <v>565.236668178013</v>
      </c>
      <c r="CR249" s="3">
        <v>638.543815976098</v>
      </c>
      <c r="CS249" s="3">
        <v>637.41977483576</v>
      </c>
      <c r="CT249" s="3">
        <v>614.344250488281</v>
      </c>
      <c r="CU249" s="3">
        <v>619.216841848273</v>
      </c>
      <c r="CV249" s="3">
        <v>657.037824547809</v>
      </c>
      <c r="CW249" s="3">
        <v>704.956001281738</v>
      </c>
      <c r="CX249" s="3">
        <v>654.569519042969</v>
      </c>
      <c r="CY249" s="3">
        <v>595.237140473865</v>
      </c>
      <c r="CZ249" s="3">
        <v>595.978503417969</v>
      </c>
      <c r="DA249" s="3">
        <v>612.924352231233</v>
      </c>
      <c r="DB249" s="3">
        <v>678.534994942801</v>
      </c>
      <c r="DC249" s="3">
        <v>731.530952090309</v>
      </c>
      <c r="DD249" s="3">
        <v>741.24404616583</v>
      </c>
      <c r="DE249" s="3">
        <v>738.54095023019</v>
      </c>
      <c r="DF249" s="3">
        <v>723.882247924805</v>
      </c>
      <c r="DG249" s="3">
        <v>755.860790051912</v>
      </c>
      <c r="DH249" s="3">
        <v>777.478039285411</v>
      </c>
      <c r="DI249" s="3">
        <v>811.693944027549</v>
      </c>
      <c r="DJ249" s="3">
        <v>754.411135586825</v>
      </c>
      <c r="DK249" s="3">
        <v>753.284531366257</v>
      </c>
      <c r="DL249" s="3">
        <v>721.793251037598</v>
      </c>
      <c r="DM249" s="3">
        <v>803.239998195482</v>
      </c>
      <c r="DN249" s="3">
        <v>829.373001098633</v>
      </c>
      <c r="DO249" s="3">
        <v>816.193865689364</v>
      </c>
      <c r="DP249" s="3">
        <v>806.534047444661</v>
      </c>
      <c r="DQ249" s="3">
        <v>849.338000488281</v>
      </c>
      <c r="DR249" s="3">
        <v>928.13571312314</v>
      </c>
      <c r="DS249" s="3">
        <v>956.900247192383</v>
      </c>
      <c r="DT249" s="3">
        <v>967.521746826172</v>
      </c>
      <c r="DU249" s="3">
        <v>918.392952658913</v>
      </c>
      <c r="DV249" s="3">
        <v>967.781589854847</v>
      </c>
      <c r="DW249" s="4">
        <v>1028.94078947368</v>
      </c>
      <c r="DX249" s="4">
        <v>1067.80749789151</v>
      </c>
      <c r="DY249" s="4">
        <v>1149.78317815607</v>
      </c>
      <c r="DZ249" s="4">
        <v>1124.42825012207</v>
      </c>
      <c r="EA249" s="3">
        <v>982.441093113112</v>
      </c>
      <c r="EB249" s="3">
        <v>787.185249328613</v>
      </c>
      <c r="EC249" s="3">
        <v>737.515956333705</v>
      </c>
      <c r="ED249" s="3">
        <v>699.78167046441</v>
      </c>
    </row>
    <row r="250">
      <c r="A250" s="3" t="s">
        <v>249</v>
      </c>
      <c r="B250" s="3">
        <v>7.29642944986191</v>
      </c>
      <c r="C250" s="3">
        <v>7.18890722366286</v>
      </c>
      <c r="D250" s="3">
        <v>7.64945936100216</v>
      </c>
      <c r="E250" s="3">
        <v>7.37580131120435</v>
      </c>
      <c r="F250" s="3">
        <v>7.13743545597365</v>
      </c>
      <c r="G250" s="3">
        <v>7.49931276023623</v>
      </c>
      <c r="H250" s="3">
        <v>7.3834948103834</v>
      </c>
      <c r="I250" s="3">
        <v>7.02911980107167</v>
      </c>
      <c r="J250" s="3">
        <v>7.23116893954422</v>
      </c>
      <c r="K250" s="3">
        <v>6.79525628345288</v>
      </c>
      <c r="L250" s="3">
        <v>7.17935945937062</v>
      </c>
      <c r="M250" s="3">
        <v>7.32108037850798</v>
      </c>
      <c r="N250" s="3">
        <v>6.66519256421782</v>
      </c>
      <c r="O250" s="3">
        <v>6.71625810298036</v>
      </c>
      <c r="P250" s="3">
        <v>6.86812812048342</v>
      </c>
      <c r="Q250" s="3">
        <v>6.88788733063475</v>
      </c>
      <c r="R250" s="3">
        <v>7.24177548470592</v>
      </c>
      <c r="S250" s="3">
        <v>7.52612322308019</v>
      </c>
      <c r="T250" s="3">
        <v>7.43095384256751</v>
      </c>
      <c r="U250" s="3">
        <v>7.2788379346745</v>
      </c>
      <c r="V250" s="3">
        <v>6.69374883365419</v>
      </c>
      <c r="W250" s="3">
        <v>6.64231552824202</v>
      </c>
      <c r="X250" s="3">
        <v>7.19541323006598</v>
      </c>
      <c r="Y250" s="3">
        <v>7.0883583540867</v>
      </c>
      <c r="Z250" s="3">
        <v>6.12389882960328</v>
      </c>
      <c r="AA250" s="3">
        <v>5.5938618281689</v>
      </c>
      <c r="AB250" s="3">
        <v>5.9359275239785</v>
      </c>
      <c r="AC250" s="3">
        <v>6.2929716331485</v>
      </c>
      <c r="AD250" s="3">
        <v>6.87535607801251</v>
      </c>
      <c r="AE250" s="3">
        <v>6.81188279426799</v>
      </c>
      <c r="AF250" s="3">
        <v>6.51061543873652</v>
      </c>
      <c r="AG250" s="3">
        <v>7.00837764848497</v>
      </c>
      <c r="AH250" s="3">
        <v>7.25814545023631</v>
      </c>
      <c r="AI250" s="3">
        <v>7.7244954775895</v>
      </c>
      <c r="AJ250" s="3">
        <v>9.16445714810668</v>
      </c>
      <c r="AK250" s="3">
        <v>10.7250708579144</v>
      </c>
      <c r="AL250" s="3">
        <v>10.74787983572</v>
      </c>
      <c r="AM250" s="3">
        <v>11.2509272655241</v>
      </c>
      <c r="AN250" s="3">
        <v>11.1678205841237</v>
      </c>
      <c r="AO250" s="3">
        <v>10.5263130941087</v>
      </c>
      <c r="AP250" s="3">
        <v>10.647595212704</v>
      </c>
      <c r="AQ250" s="3">
        <v>10.6259160347245</v>
      </c>
      <c r="AR250" s="3">
        <v>11.030906027919</v>
      </c>
      <c r="AS250" s="3">
        <v>10.907368962536</v>
      </c>
      <c r="AT250" s="3">
        <v>10.700969177658</v>
      </c>
      <c r="AU250" s="3">
        <v>11.5578322754886</v>
      </c>
      <c r="AV250" s="3">
        <v>11.9341831295301</v>
      </c>
      <c r="AW250" s="3">
        <v>13.1069135142695</v>
      </c>
      <c r="AX250" s="3">
        <v>14.0767621145616</v>
      </c>
      <c r="AY250" s="3">
        <v>14.6226280033714</v>
      </c>
      <c r="AZ250" s="3">
        <v>14.8325803876165</v>
      </c>
      <c r="BA250" s="3">
        <v>14.2741384789396</v>
      </c>
      <c r="BB250" s="3">
        <v>14.5664532912612</v>
      </c>
      <c r="BC250" s="3">
        <v>14.397770216994</v>
      </c>
      <c r="BD250" s="3">
        <v>13.8320213379536</v>
      </c>
      <c r="BE250" s="3">
        <v>14.8708144281844</v>
      </c>
      <c r="BF250" s="3">
        <v>14.9651741581094</v>
      </c>
      <c r="BG250" s="3">
        <v>13.4846306292241</v>
      </c>
      <c r="BH250" s="3">
        <v>12.9650312964727</v>
      </c>
      <c r="BI250" s="3">
        <v>10.9313755823443</v>
      </c>
      <c r="BJ250" s="3">
        <v>11.736040087944</v>
      </c>
      <c r="BK250" s="3">
        <v>12.4148048624215</v>
      </c>
      <c r="BL250" s="3">
        <v>12.0101704899771</v>
      </c>
      <c r="BM250" s="3">
        <v>12.0717599739399</v>
      </c>
      <c r="BN250" s="3">
        <v>11.5588304361128</v>
      </c>
      <c r="BO250" s="3">
        <v>11.48724652928</v>
      </c>
      <c r="BP250" s="3">
        <v>12.2194200681202</v>
      </c>
      <c r="BQ250" s="3">
        <v>11.4640270778422</v>
      </c>
      <c r="BR250" s="3">
        <v>12.7008337071546</v>
      </c>
      <c r="BS250" s="3">
        <v>12.6854958271077</v>
      </c>
      <c r="BT250" s="3">
        <v>13.4777466618246</v>
      </c>
      <c r="BU250" s="3">
        <v>13.9076166643121</v>
      </c>
      <c r="BV250" s="3">
        <v>13.2269859368493</v>
      </c>
      <c r="BW250" s="3">
        <v>12.9749536158527</v>
      </c>
      <c r="BX250" s="3">
        <v>8.46408102590471</v>
      </c>
      <c r="BY250" s="3">
        <v>7.93227923075147</v>
      </c>
      <c r="BZ250" s="3">
        <v>8.34352307204028</v>
      </c>
      <c r="CA250" s="3">
        <v>10.102963213863</v>
      </c>
      <c r="CB250" s="3">
        <v>8.83780928206628</v>
      </c>
      <c r="CC250" s="3">
        <v>9.50191429972025</v>
      </c>
      <c r="CD250" s="3">
        <v>9.72132664139944</v>
      </c>
      <c r="CE250" s="3">
        <v>10.7706075848568</v>
      </c>
      <c r="CF250" s="3">
        <v>12.5960109011077</v>
      </c>
      <c r="CG250" s="3">
        <v>13.4584577765118</v>
      </c>
      <c r="CH250" s="3">
        <v>15.050133327186</v>
      </c>
      <c r="CI250" s="3">
        <v>16.8087189641688</v>
      </c>
      <c r="CJ250" s="3">
        <v>18.0326627759652</v>
      </c>
      <c r="CK250" s="3">
        <v>18.0770578038355</v>
      </c>
      <c r="CL250" s="3">
        <v>19.5117561802173</v>
      </c>
      <c r="CM250" s="3">
        <v>18.4131405214524</v>
      </c>
      <c r="CN250" s="3">
        <v>16.826996144396</v>
      </c>
      <c r="CO250" s="3">
        <v>17.435157805344</v>
      </c>
      <c r="CP250" s="3">
        <v>17.555515290753</v>
      </c>
      <c r="CQ250" s="3">
        <v>19.7963390776367</v>
      </c>
      <c r="CR250" s="3">
        <v>21.0373551601075</v>
      </c>
      <c r="CS250" s="3">
        <v>19.3173730262677</v>
      </c>
      <c r="CT250" s="3">
        <v>20.930857929104</v>
      </c>
      <c r="CU250" s="3">
        <v>21.3041736989069</v>
      </c>
      <c r="CV250" s="3">
        <v>20.1641111036737</v>
      </c>
      <c r="CW250" s="3">
        <v>18.810563782869</v>
      </c>
      <c r="CX250" s="3">
        <v>18.3999198819369</v>
      </c>
      <c r="CY250" s="3">
        <v>17.9365127953904</v>
      </c>
      <c r="CZ250" s="3">
        <v>17.5907454863612</v>
      </c>
      <c r="DA250" s="3">
        <v>19.6692262382276</v>
      </c>
      <c r="DB250" s="3">
        <v>19.3676214308621</v>
      </c>
      <c r="DC250" s="3">
        <v>18.7651966143445</v>
      </c>
      <c r="DD250" s="3">
        <v>20.4766517184505</v>
      </c>
      <c r="DE250" s="3">
        <v>19.6203044937916</v>
      </c>
      <c r="DF250" s="3">
        <v>20.4270120757383</v>
      </c>
      <c r="DG250" s="3">
        <v>21.4647274730935</v>
      </c>
      <c r="DH250" s="3">
        <v>18.0197019475227</v>
      </c>
      <c r="DI250" s="3">
        <v>16.9094860922693</v>
      </c>
      <c r="DJ250" s="3">
        <v>15.4430720951943</v>
      </c>
      <c r="DK250" s="3">
        <v>16.6410325001228</v>
      </c>
      <c r="DL250" s="3">
        <v>17.9629621949373</v>
      </c>
      <c r="DM250" s="3">
        <v>18.3222574529391</v>
      </c>
      <c r="DN250" s="3">
        <v>16.7263572568481</v>
      </c>
      <c r="DO250" s="3">
        <v>14.765314211899</v>
      </c>
      <c r="DP250" s="3">
        <v>14.8320105917086</v>
      </c>
      <c r="DQ250" s="3">
        <v>17.5761097592838</v>
      </c>
      <c r="DR250" s="3">
        <v>18.0363915867814</v>
      </c>
      <c r="DS250" s="3">
        <v>17.429284599461</v>
      </c>
      <c r="DT250" s="3">
        <v>18.9279347666812</v>
      </c>
      <c r="DU250" s="3">
        <v>19.0404316600888</v>
      </c>
      <c r="DV250" s="3">
        <v>19.0221702568021</v>
      </c>
      <c r="DW250" s="3">
        <v>18.4411252803819</v>
      </c>
      <c r="DX250" s="3">
        <v>20.8738041491778</v>
      </c>
      <c r="DY250" s="3">
        <v>21.2119911706038</v>
      </c>
      <c r="DZ250" s="3">
        <v>22.460856215301</v>
      </c>
      <c r="EA250" s="3">
        <v>23.2597119839863</v>
      </c>
      <c r="EB250" s="3">
        <v>25.7964819813328</v>
      </c>
      <c r="EC250" s="3">
        <v>24.8966667538597</v>
      </c>
      <c r="ED250" s="3">
        <v>24.1330556339688</v>
      </c>
    </row>
    <row r="251">
      <c r="A251" s="3" t="s">
        <v>250</v>
      </c>
      <c r="B251" s="3">
        <v>133.620649271131</v>
      </c>
      <c r="C251" s="3">
        <v>126.680347015623</v>
      </c>
      <c r="D251" s="3">
        <v>129.837491498817</v>
      </c>
      <c r="E251" s="3">
        <v>126.143625637785</v>
      </c>
      <c r="F251" s="3">
        <v>122.337834305925</v>
      </c>
      <c r="G251" s="3">
        <v>125.538413360607</v>
      </c>
      <c r="H251" s="3">
        <v>129.579001446475</v>
      </c>
      <c r="I251" s="3">
        <v>132.766922094088</v>
      </c>
      <c r="J251" s="3">
        <v>138.483583767036</v>
      </c>
      <c r="K251" s="3">
        <v>131.260730658779</v>
      </c>
      <c r="L251" s="3">
        <v>141.931792314619</v>
      </c>
      <c r="M251" s="3">
        <v>148.162996727727</v>
      </c>
      <c r="N251" s="3">
        <v>140.706728754449</v>
      </c>
      <c r="O251" s="3">
        <v>115.010576753304</v>
      </c>
      <c r="P251" s="3">
        <v>108.018176472002</v>
      </c>
      <c r="Q251" s="3">
        <v>111.680144759227</v>
      </c>
      <c r="R251" s="3">
        <v>108.452351634087</v>
      </c>
      <c r="S251" s="3">
        <v>111.463024707599</v>
      </c>
      <c r="T251" s="3">
        <v>107.226899555999</v>
      </c>
      <c r="U251" s="3">
        <v>95.1892677321977</v>
      </c>
      <c r="V251" s="3">
        <v>90.3611372772107</v>
      </c>
      <c r="W251" s="3">
        <v>96.2919272429254</v>
      </c>
      <c r="X251" s="3">
        <v>101.774676320022</v>
      </c>
      <c r="Y251" s="3">
        <v>95.8095227680799</v>
      </c>
      <c r="Z251" s="3">
        <v>87.696238642202</v>
      </c>
      <c r="AA251" s="3">
        <v>76.3941714370455</v>
      </c>
      <c r="AB251" s="3">
        <v>80.1339345780865</v>
      </c>
      <c r="AC251" s="3">
        <v>78.3271308090235</v>
      </c>
      <c r="AD251" s="3">
        <v>75.5915860487415</v>
      </c>
      <c r="AE251" s="3">
        <v>77.9884504888971</v>
      </c>
      <c r="AF251" s="3">
        <v>80.933201987854</v>
      </c>
      <c r="AG251" s="3">
        <v>86.742390326619</v>
      </c>
      <c r="AH251" s="3">
        <v>84.2621747654712</v>
      </c>
      <c r="AI251" s="3">
        <v>83.7613614862439</v>
      </c>
      <c r="AJ251" s="3">
        <v>89.6809461506628</v>
      </c>
      <c r="AK251" s="3">
        <v>83.5222253991735</v>
      </c>
      <c r="AL251" s="3">
        <v>75.1761597046154</v>
      </c>
      <c r="AM251" s="3">
        <v>66.7313269090705</v>
      </c>
      <c r="AN251" s="3">
        <v>67.9826429637893</v>
      </c>
      <c r="AO251" s="3">
        <v>68.2713360338743</v>
      </c>
      <c r="AP251" s="3">
        <v>63.8776265097923</v>
      </c>
      <c r="AQ251" s="3">
        <v>60.4484112631327</v>
      </c>
      <c r="AR251" s="3">
        <v>62.8174074443083</v>
      </c>
      <c r="AS251" s="3">
        <v>71.8443847538849</v>
      </c>
      <c r="AT251" s="3">
        <v>77.0854875944504</v>
      </c>
      <c r="AU251" s="3">
        <v>76.1522095681476</v>
      </c>
      <c r="AV251" s="3">
        <v>77.3475865291857</v>
      </c>
      <c r="AW251" s="3">
        <v>85.7551112457192</v>
      </c>
      <c r="AX251" s="3">
        <v>95.0700015270872</v>
      </c>
      <c r="AY251" s="3">
        <v>92.4225339891828</v>
      </c>
      <c r="AZ251" s="3">
        <v>93.7186423691136</v>
      </c>
      <c r="BA251" s="3">
        <v>96.9231553134099</v>
      </c>
      <c r="BB251" s="3">
        <v>101.587883192799</v>
      </c>
      <c r="BC251" s="3">
        <v>118.707935782304</v>
      </c>
      <c r="BD251" s="3">
        <v>114.971726252238</v>
      </c>
      <c r="BE251" s="3">
        <v>117.974981830436</v>
      </c>
      <c r="BF251" s="3">
        <v>116.961946426161</v>
      </c>
      <c r="BG251" s="3">
        <v>112.018027166601</v>
      </c>
      <c r="BH251" s="3">
        <v>106.320549230919</v>
      </c>
      <c r="BI251" s="3">
        <v>91.4031052543176</v>
      </c>
      <c r="BJ251" s="3">
        <v>96.4705275582321</v>
      </c>
      <c r="BK251" s="3">
        <v>110.105710331773</v>
      </c>
      <c r="BL251" s="3">
        <v>109.760203632697</v>
      </c>
      <c r="BM251" s="3">
        <v>114.89275065423</v>
      </c>
      <c r="BN251" s="3">
        <v>104.337636404593</v>
      </c>
      <c r="BO251" s="3">
        <v>100.433520900833</v>
      </c>
      <c r="BP251" s="3">
        <v>98.9055887522543</v>
      </c>
      <c r="BQ251" s="3">
        <v>81.0221351650658</v>
      </c>
      <c r="BR251" s="3">
        <v>85.7135904499005</v>
      </c>
      <c r="BS251" s="3">
        <v>84.7144365546504</v>
      </c>
      <c r="BT251" s="3">
        <v>97.6207070971703</v>
      </c>
      <c r="BU251" s="3">
        <v>103.44240644369</v>
      </c>
      <c r="BV251" s="3">
        <v>106.649676602212</v>
      </c>
      <c r="BW251" s="3">
        <v>105.620085378737</v>
      </c>
      <c r="BX251" s="3">
        <v>75.6228163924734</v>
      </c>
      <c r="BY251" s="3">
        <v>65.6888392631822</v>
      </c>
      <c r="BZ251" s="3">
        <v>65.8204135757986</v>
      </c>
      <c r="CA251" s="3">
        <v>70.456052880159</v>
      </c>
      <c r="CB251" s="3">
        <v>65.1010527374984</v>
      </c>
      <c r="CC251" s="3">
        <v>62.8689170090342</v>
      </c>
      <c r="CD251" s="3">
        <v>67.7372231574806</v>
      </c>
      <c r="CE251" s="3">
        <v>66.9527511687336</v>
      </c>
      <c r="CF251" s="3">
        <v>71.8394865372397</v>
      </c>
      <c r="CG251" s="3">
        <v>90.8117760556968</v>
      </c>
      <c r="CH251" s="3">
        <v>98.7467029559257</v>
      </c>
      <c r="CI251" s="3">
        <v>101.849969852364</v>
      </c>
      <c r="CJ251" s="3">
        <v>111.020623587033</v>
      </c>
      <c r="CK251" s="3">
        <v>114.953183502426</v>
      </c>
      <c r="CL251" s="3">
        <v>119.640656707667</v>
      </c>
      <c r="CM251" s="3">
        <v>109.980340482814</v>
      </c>
      <c r="CN251" s="3">
        <v>103.423987902626</v>
      </c>
      <c r="CO251" s="3">
        <v>110.699740478184</v>
      </c>
      <c r="CP251" s="3">
        <v>105.374629241247</v>
      </c>
      <c r="CQ251" s="3">
        <v>109.998969757266</v>
      </c>
      <c r="CR251" s="3">
        <v>115.020599996309</v>
      </c>
      <c r="CS251" s="3">
        <v>108.900392147215</v>
      </c>
      <c r="CT251" s="3">
        <v>106.363630980764</v>
      </c>
      <c r="CU251" s="3">
        <v>115.927410781655</v>
      </c>
      <c r="CV251" s="3">
        <v>108.10241301838</v>
      </c>
      <c r="CW251" s="3">
        <v>101.762388609813</v>
      </c>
      <c r="CX251" s="3">
        <v>91.5537535202008</v>
      </c>
      <c r="CY251" s="3">
        <v>90.8867426475343</v>
      </c>
      <c r="CZ251" s="3">
        <v>88.7078029419658</v>
      </c>
      <c r="DA251" s="3">
        <v>91.824554621795</v>
      </c>
      <c r="DB251" s="3">
        <v>86.2417284509189</v>
      </c>
      <c r="DC251" s="3">
        <v>87.5019026640631</v>
      </c>
      <c r="DD251" s="3">
        <v>95.7965461371455</v>
      </c>
      <c r="DE251" s="3">
        <v>102.689926085146</v>
      </c>
      <c r="DF251" s="3">
        <v>113.825636597901</v>
      </c>
      <c r="DG251" s="3">
        <v>116.207481457584</v>
      </c>
      <c r="DH251" s="3">
        <v>109.834457721512</v>
      </c>
      <c r="DI251" s="3">
        <v>112.344622248051</v>
      </c>
      <c r="DJ251" s="3">
        <v>107.569243331069</v>
      </c>
      <c r="DK251" s="3">
        <v>114.942333704192</v>
      </c>
      <c r="DL251" s="3">
        <v>123.386731620437</v>
      </c>
      <c r="DM251" s="3">
        <v>117.618793187481</v>
      </c>
      <c r="DN251" s="3">
        <v>112.241091536673</v>
      </c>
      <c r="DO251" s="3">
        <v>111.107949671939</v>
      </c>
      <c r="DP251" s="3">
        <v>117.17999147501</v>
      </c>
      <c r="DQ251" s="3">
        <v>136.008174669369</v>
      </c>
      <c r="DR251" s="3">
        <v>139.509617088175</v>
      </c>
      <c r="DS251" s="3">
        <v>169.293035633539</v>
      </c>
      <c r="DT251" s="3">
        <v>180.003486770655</v>
      </c>
      <c r="DU251" s="3">
        <v>165.030816992729</v>
      </c>
      <c r="DV251" s="3">
        <v>167.484425125238</v>
      </c>
      <c r="DW251" s="3">
        <v>180.548684997008</v>
      </c>
      <c r="DX251" s="3">
        <v>170.461120339171</v>
      </c>
      <c r="DY251" s="3">
        <v>164.961332349746</v>
      </c>
      <c r="DZ251" s="3">
        <v>180.502858944224</v>
      </c>
      <c r="EA251" s="3">
        <v>198.395185494357</v>
      </c>
      <c r="EB251" s="3">
        <v>211.13702915103</v>
      </c>
      <c r="EC251" s="3">
        <v>228.701517590039</v>
      </c>
      <c r="ED251" s="3">
        <v>243.706389957004</v>
      </c>
    </row>
    <row r="252">
      <c r="A252" s="3" t="s">
        <v>251</v>
      </c>
      <c r="B252" s="3">
        <v>93.5903192934019</v>
      </c>
      <c r="C252" s="3">
        <v>93.4228728120148</v>
      </c>
      <c r="D252" s="3">
        <v>98.9316440461414</v>
      </c>
      <c r="E252" s="3">
        <v>100.031010909841</v>
      </c>
      <c r="F252" s="3">
        <v>97.0096094508968</v>
      </c>
      <c r="G252" s="3">
        <v>101.342431347533</v>
      </c>
      <c r="H252" s="3">
        <v>99.065073890145</v>
      </c>
      <c r="I252" s="3">
        <v>93.1944805468509</v>
      </c>
      <c r="J252" s="3">
        <v>93.7518245866753</v>
      </c>
      <c r="K252" s="3">
        <v>86.6620272078636</v>
      </c>
      <c r="L252" s="3">
        <v>91.2312832326625</v>
      </c>
      <c r="M252" s="3">
        <v>90.9471313659237</v>
      </c>
      <c r="N252" s="3">
        <v>87.7307015626803</v>
      </c>
      <c r="O252" s="3">
        <v>95.037458097616</v>
      </c>
      <c r="P252" s="3">
        <v>93.8643043264111</v>
      </c>
      <c r="Q252" s="3">
        <v>93.1193786181431</v>
      </c>
      <c r="R252" s="3">
        <v>101.379773062363</v>
      </c>
      <c r="S252" s="3">
        <v>103.369759942677</v>
      </c>
      <c r="T252" s="3">
        <v>100.631543258947</v>
      </c>
      <c r="U252" s="3">
        <v>94.0516978265584</v>
      </c>
      <c r="V252" s="3">
        <v>87.1498864646714</v>
      </c>
      <c r="W252" s="3">
        <v>87.2913427046101</v>
      </c>
      <c r="X252" s="3">
        <v>88.2845377898586</v>
      </c>
      <c r="Y252" s="3">
        <v>86.7300683586238</v>
      </c>
      <c r="Z252" s="3">
        <v>78.5979796596465</v>
      </c>
      <c r="AA252" s="3">
        <v>83.4395770107191</v>
      </c>
      <c r="AB252" s="3">
        <v>92.5272991798402</v>
      </c>
      <c r="AC252" s="3">
        <v>96.2669913718561</v>
      </c>
      <c r="AD252" s="3">
        <v>95.8995054368004</v>
      </c>
      <c r="AE252" s="3">
        <v>98.5536467440881</v>
      </c>
      <c r="AF252" s="3">
        <v>99.547501220676</v>
      </c>
      <c r="AG252" s="3">
        <v>100.133263157013</v>
      </c>
      <c r="AH252" s="3">
        <v>99.0439463526153</v>
      </c>
      <c r="AI252" s="3">
        <v>101.301286258013</v>
      </c>
      <c r="AJ252" s="3">
        <v>109.968848368242</v>
      </c>
      <c r="AK252" s="3">
        <v>117.153075231949</v>
      </c>
      <c r="AL252" s="3">
        <v>122.562876068838</v>
      </c>
      <c r="AM252" s="3">
        <v>129.775887892055</v>
      </c>
      <c r="AN252" s="3">
        <v>133.252912239947</v>
      </c>
      <c r="AO252" s="3">
        <v>133.702565537586</v>
      </c>
      <c r="AP252" s="3">
        <v>136.067370276616</v>
      </c>
      <c r="AQ252" s="3">
        <v>139.848407586822</v>
      </c>
      <c r="AR252" s="3">
        <v>142.955397130147</v>
      </c>
      <c r="AS252" s="3">
        <v>141.819933063602</v>
      </c>
      <c r="AT252" s="3">
        <v>149.883702343109</v>
      </c>
      <c r="AU252" s="3">
        <v>162.198432134543</v>
      </c>
      <c r="AV252" s="3">
        <v>169.581290970651</v>
      </c>
      <c r="AW252" s="3">
        <v>168.947954641624</v>
      </c>
      <c r="AX252" s="3">
        <v>177.336310360028</v>
      </c>
      <c r="AY252" s="3">
        <v>163.814713900783</v>
      </c>
      <c r="AZ252" s="3">
        <v>158.91945123654</v>
      </c>
      <c r="BA252" s="3">
        <v>150.578924579578</v>
      </c>
      <c r="BB252" s="3">
        <v>155.926405198295</v>
      </c>
      <c r="BC252" s="3">
        <v>153.680859872316</v>
      </c>
      <c r="BD252" s="3">
        <v>152.728426278195</v>
      </c>
      <c r="BE252" s="3">
        <v>156.488211466448</v>
      </c>
      <c r="BF252" s="3">
        <v>167.80659436264</v>
      </c>
      <c r="BG252" s="3">
        <v>153.447457445274</v>
      </c>
      <c r="BH252" s="3">
        <v>152.299504465462</v>
      </c>
      <c r="BI252" s="3">
        <v>140.005986697612</v>
      </c>
      <c r="BJ252" s="3">
        <v>142.244248472645</v>
      </c>
      <c r="BK252" s="3">
        <v>156.502599378735</v>
      </c>
      <c r="BL252" s="3">
        <v>158.725989171572</v>
      </c>
      <c r="BM252" s="3">
        <v>165.469761856532</v>
      </c>
      <c r="BN252" s="3">
        <v>147.770485449044</v>
      </c>
      <c r="BO252" s="3">
        <v>143.76849175572</v>
      </c>
      <c r="BP252" s="3">
        <v>145.756097058866</v>
      </c>
      <c r="BQ252" s="3">
        <v>137.232472584836</v>
      </c>
      <c r="BR252" s="3">
        <v>147.113969188109</v>
      </c>
      <c r="BS252" s="3">
        <v>150.855613618326</v>
      </c>
      <c r="BT252" s="3">
        <v>174.243717784263</v>
      </c>
      <c r="BU252" s="3">
        <v>184.125870635757</v>
      </c>
      <c r="BV252" s="3">
        <v>184.475718248474</v>
      </c>
      <c r="BW252" s="3">
        <v>183.535322693157</v>
      </c>
      <c r="BX252" s="3">
        <v>143.641705102755</v>
      </c>
      <c r="BY252" s="3">
        <v>153.451194083165</v>
      </c>
      <c r="BZ252" s="3">
        <v>183.179847167947</v>
      </c>
      <c r="CA252" s="3">
        <v>197.517957021838</v>
      </c>
      <c r="CB252" s="3">
        <v>202.669887498442</v>
      </c>
      <c r="CC252" s="3">
        <v>212.198690444612</v>
      </c>
      <c r="CD252" s="3">
        <v>206.536169476315</v>
      </c>
      <c r="CE252" s="3">
        <v>221.155414633295</v>
      </c>
      <c r="CF252" s="3">
        <v>231.243965630049</v>
      </c>
      <c r="CG252" s="3">
        <v>231.140171917121</v>
      </c>
      <c r="CH252" s="3">
        <v>240.055154606355</v>
      </c>
      <c r="CI252" s="3">
        <v>230.678962427768</v>
      </c>
      <c r="CJ252" s="3">
        <v>243.712975291302</v>
      </c>
      <c r="CK252" s="3">
        <v>248.334430608108</v>
      </c>
      <c r="CL252" s="3">
        <v>247.799140173579</v>
      </c>
      <c r="CM252" s="3">
        <v>262.78775241012</v>
      </c>
      <c r="CN252" s="3">
        <v>275.90169690199</v>
      </c>
      <c r="CO252" s="3">
        <v>297.824134058561</v>
      </c>
      <c r="CP252" s="3">
        <v>293.786059657606</v>
      </c>
      <c r="CQ252" s="3">
        <v>290.801014114048</v>
      </c>
      <c r="CR252" s="3">
        <v>320.555884048757</v>
      </c>
      <c r="CS252" s="3">
        <v>326.982335457031</v>
      </c>
      <c r="CT252" s="3">
        <v>302.776951358403</v>
      </c>
      <c r="CU252" s="3">
        <v>260.691172951872</v>
      </c>
      <c r="CV252" s="3">
        <v>257.564450631186</v>
      </c>
      <c r="CW252" s="3">
        <v>254.356835257522</v>
      </c>
      <c r="CX252" s="3">
        <v>198.176859162782</v>
      </c>
      <c r="CY252" s="3">
        <v>195.875606809055</v>
      </c>
      <c r="CZ252" s="3">
        <v>203.188850865035</v>
      </c>
      <c r="DA252" s="3">
        <v>238.846906332077</v>
      </c>
      <c r="DB252" s="3">
        <v>225.748077111045</v>
      </c>
      <c r="DC252" s="3">
        <v>224.41766765478</v>
      </c>
      <c r="DD252" s="3">
        <v>249.894496078716</v>
      </c>
      <c r="DE252" s="3">
        <v>250.273652882993</v>
      </c>
      <c r="DF252" s="3">
        <v>264.476895322924</v>
      </c>
      <c r="DG252" s="3">
        <v>280.376399655614</v>
      </c>
      <c r="DH252" s="3">
        <v>278.920623532313</v>
      </c>
      <c r="DI252" s="3">
        <v>269.285267175549</v>
      </c>
      <c r="DJ252" s="3">
        <v>269.969294191463</v>
      </c>
      <c r="DK252" s="3">
        <v>300.68370143199</v>
      </c>
      <c r="DL252" s="3">
        <v>327.07277062716</v>
      </c>
      <c r="DM252" s="3">
        <v>294.057917058133</v>
      </c>
      <c r="DN252" s="3">
        <v>284.710681073357</v>
      </c>
      <c r="DO252" s="3">
        <v>273.383729399903</v>
      </c>
      <c r="DP252" s="3">
        <v>261.027287674502</v>
      </c>
      <c r="DQ252" s="3">
        <v>289.725116318412</v>
      </c>
      <c r="DR252" s="3">
        <v>295.799737495308</v>
      </c>
      <c r="DS252" s="3">
        <v>271.013830099394</v>
      </c>
      <c r="DT252" s="3">
        <v>281.898448414311</v>
      </c>
      <c r="DU252" s="3">
        <v>275.884013215658</v>
      </c>
      <c r="DV252" s="3">
        <v>265.865213289574</v>
      </c>
      <c r="DW252" s="3">
        <v>257.808599835232</v>
      </c>
      <c r="DX252" s="3">
        <v>270.454383368437</v>
      </c>
      <c r="DY252" s="3">
        <v>259.754064802427</v>
      </c>
      <c r="DZ252" s="3">
        <v>261.346804587615</v>
      </c>
      <c r="EA252" s="3">
        <v>267.952021023129</v>
      </c>
      <c r="EB252" s="3">
        <v>281.695259916494</v>
      </c>
      <c r="EC252" s="3">
        <v>293.37952604748</v>
      </c>
      <c r="ED252" s="3">
        <v>282.553056504991</v>
      </c>
    </row>
    <row r="253">
      <c r="A253" s="3" t="s">
        <v>252</v>
      </c>
      <c r="B253" s="3">
        <v>129.906176003639</v>
      </c>
      <c r="C253" s="3">
        <v>126.092602867185</v>
      </c>
      <c r="D253" s="3">
        <v>126.833956698599</v>
      </c>
      <c r="E253" s="3">
        <v>125.034655632462</v>
      </c>
      <c r="F253" s="3">
        <v>131.247673234858</v>
      </c>
      <c r="G253" s="3">
        <v>136.60147189069</v>
      </c>
      <c r="H253" s="3">
        <v>136.139877865267</v>
      </c>
      <c r="I253" s="3">
        <v>139.087301472827</v>
      </c>
      <c r="J253" s="3">
        <v>139.309970423187</v>
      </c>
      <c r="K253" s="3">
        <v>138.105229263751</v>
      </c>
      <c r="L253" s="3">
        <v>148.433247008737</v>
      </c>
      <c r="M253" s="3">
        <v>147.042792313489</v>
      </c>
      <c r="N253" s="3">
        <v>142.684597927215</v>
      </c>
      <c r="O253" s="3">
        <v>155.001488696758</v>
      </c>
      <c r="P253" s="3">
        <v>159.389080087569</v>
      </c>
      <c r="Q253" s="3">
        <v>160.670058689938</v>
      </c>
      <c r="R253" s="3">
        <v>164.019333964137</v>
      </c>
      <c r="S253" s="3">
        <v>165.69039921867</v>
      </c>
      <c r="T253" s="3">
        <v>163.195679421342</v>
      </c>
      <c r="U253" s="3">
        <v>156.485018404885</v>
      </c>
      <c r="V253" s="3">
        <v>148.808729840153</v>
      </c>
      <c r="W253" s="3">
        <v>164.092643073706</v>
      </c>
      <c r="X253" s="3">
        <v>178.635223276721</v>
      </c>
      <c r="Y253" s="3">
        <v>177.567605512292</v>
      </c>
      <c r="Z253" s="3">
        <v>164.687874136426</v>
      </c>
      <c r="AA253" s="3">
        <v>157.298396256127</v>
      </c>
      <c r="AB253" s="3">
        <v>167.366232138637</v>
      </c>
      <c r="AC253" s="3">
        <v>169.499037420729</v>
      </c>
      <c r="AD253" s="3">
        <v>167.315983072906</v>
      </c>
      <c r="AE253" s="3">
        <v>161.706381305279</v>
      </c>
      <c r="AF253" s="3">
        <v>161.271885666902</v>
      </c>
      <c r="AG253" s="3">
        <v>165.408635841428</v>
      </c>
      <c r="AH253" s="3">
        <v>170.48801974195</v>
      </c>
      <c r="AI253" s="3">
        <v>166.901259992997</v>
      </c>
      <c r="AJ253" s="3">
        <v>169.906626157245</v>
      </c>
      <c r="AK253" s="3">
        <v>176.136863684241</v>
      </c>
      <c r="AL253" s="3">
        <v>179.173951702754</v>
      </c>
      <c r="AM253" s="3">
        <v>193.029751259283</v>
      </c>
      <c r="AN253" s="3">
        <v>200.510803396051</v>
      </c>
      <c r="AO253" s="3">
        <v>200.387366512458</v>
      </c>
      <c r="AP253" s="3">
        <v>212.45143134448</v>
      </c>
      <c r="AQ253" s="3">
        <v>220.670516420003</v>
      </c>
      <c r="AR253" s="3">
        <v>224.588936324232</v>
      </c>
      <c r="AS253" s="3">
        <v>222.622583248563</v>
      </c>
      <c r="AT253" s="3">
        <v>228.118353589739</v>
      </c>
      <c r="AU253" s="3">
        <v>242.085558045261</v>
      </c>
      <c r="AV253" s="3">
        <v>248.475221647002</v>
      </c>
      <c r="AW253" s="3">
        <v>248.535246021929</v>
      </c>
      <c r="AX253" s="3">
        <v>262.60059644706</v>
      </c>
      <c r="AY253" s="3">
        <v>263.606211230797</v>
      </c>
      <c r="AZ253" s="3">
        <v>268.907618278027</v>
      </c>
      <c r="BA253" s="3">
        <v>263.195128282599</v>
      </c>
      <c r="BB253" s="3">
        <v>264.412991751106</v>
      </c>
      <c r="BC253" s="3">
        <v>269.185677780461</v>
      </c>
      <c r="BD253" s="3">
        <v>273.659749314453</v>
      </c>
      <c r="BE253" s="3">
        <v>286.388057922357</v>
      </c>
      <c r="BF253" s="3">
        <v>293.071885566542</v>
      </c>
      <c r="BG253" s="3">
        <v>273.934277894449</v>
      </c>
      <c r="BH253" s="3">
        <v>280.413776593936</v>
      </c>
      <c r="BI253" s="3">
        <v>264.684248433743</v>
      </c>
      <c r="BJ253" s="3">
        <v>265.121681471399</v>
      </c>
      <c r="BK253" s="3">
        <v>297.335516362492</v>
      </c>
      <c r="BL253" s="3">
        <v>316.857001921137</v>
      </c>
      <c r="BM253" s="3">
        <v>337.902549561328</v>
      </c>
      <c r="BN253" s="3">
        <v>341.858643315145</v>
      </c>
      <c r="BO253" s="3">
        <v>351.428340035914</v>
      </c>
      <c r="BP253" s="3">
        <v>362.699951600151</v>
      </c>
      <c r="BQ253" s="3">
        <v>344.436630340873</v>
      </c>
      <c r="BR253" s="3">
        <v>349.227892569426</v>
      </c>
      <c r="BS253" s="3">
        <v>328.508746546824</v>
      </c>
      <c r="BT253" s="3">
        <v>337.795683856591</v>
      </c>
      <c r="BU253" s="3">
        <v>340.678006239784</v>
      </c>
      <c r="BV253" s="3">
        <v>362.124362012971</v>
      </c>
      <c r="BW253" s="3">
        <v>370.785736299799</v>
      </c>
      <c r="BX253" s="3">
        <v>302.717849964229</v>
      </c>
      <c r="BY253" s="3">
        <v>307.919691343759</v>
      </c>
      <c r="BZ253" s="3">
        <v>351.514877043354</v>
      </c>
      <c r="CA253" s="3">
        <v>385.831352602035</v>
      </c>
      <c r="CB253" s="3">
        <v>397.274204556481</v>
      </c>
      <c r="CC253" s="3">
        <v>425.815253065104</v>
      </c>
      <c r="CD253" s="3">
        <v>394.00096052951</v>
      </c>
      <c r="CE253" s="3">
        <v>399.560136772491</v>
      </c>
      <c r="CF253" s="3">
        <v>392.08439751028</v>
      </c>
      <c r="CG253" s="3">
        <v>410.581212642481</v>
      </c>
      <c r="CH253" s="3">
        <v>411.05062676315</v>
      </c>
      <c r="CI253" s="3">
        <v>385.095276628636</v>
      </c>
      <c r="CJ253" s="3">
        <v>383.990014869815</v>
      </c>
      <c r="CK253" s="3">
        <v>417.474970220773</v>
      </c>
      <c r="CL253" s="3">
        <v>432.343087513617</v>
      </c>
      <c r="CM253" s="3">
        <v>447.030434252408</v>
      </c>
      <c r="CN253" s="3">
        <v>474.970645206469</v>
      </c>
      <c r="CO253" s="3">
        <v>473.723370839259</v>
      </c>
      <c r="CP253" s="3">
        <v>460.629844145109</v>
      </c>
      <c r="CQ253" s="3">
        <v>457.761967330768</v>
      </c>
      <c r="CR253" s="3">
        <v>476.19313389811</v>
      </c>
      <c r="CS253" s="3">
        <v>467.013172556228</v>
      </c>
      <c r="CT253" s="3">
        <v>442.012385353496</v>
      </c>
      <c r="CU253" s="3">
        <v>436.13155607203</v>
      </c>
      <c r="CV253" s="3">
        <v>447.153309838619</v>
      </c>
      <c r="CW253" s="3">
        <v>464.195946490629</v>
      </c>
      <c r="CX253" s="3">
        <v>427.147935522795</v>
      </c>
      <c r="CY253" s="3">
        <v>394.845757076168</v>
      </c>
      <c r="CZ253" s="3">
        <v>398.299994182626</v>
      </c>
      <c r="DA253" s="3">
        <v>421.058552995906</v>
      </c>
      <c r="DB253" s="3">
        <v>381.77705744264</v>
      </c>
      <c r="DC253" s="3">
        <v>372.177823969667</v>
      </c>
      <c r="DD253" s="3">
        <v>419.028505389608</v>
      </c>
      <c r="DE253" s="3">
        <v>427.769069010035</v>
      </c>
      <c r="DF253" s="3">
        <v>435.835624198112</v>
      </c>
      <c r="DG253" s="3">
        <v>423.03195191532</v>
      </c>
      <c r="DH253" s="3">
        <v>423.132148677801</v>
      </c>
      <c r="DI253" s="3">
        <v>437.0358074757</v>
      </c>
      <c r="DJ253" s="3">
        <v>451.497079553268</v>
      </c>
      <c r="DK253" s="3">
        <v>454.64627954737</v>
      </c>
      <c r="DL253" s="3">
        <v>479.387772131969</v>
      </c>
      <c r="DM253" s="3">
        <v>487.79486338847</v>
      </c>
      <c r="DN253" s="3">
        <v>490.4524995586</v>
      </c>
      <c r="DO253" s="3">
        <v>486.010178226437</v>
      </c>
      <c r="DP253" s="3">
        <v>513.113994094871</v>
      </c>
      <c r="DQ253" s="3">
        <v>537.080304818136</v>
      </c>
      <c r="DR253" s="3">
        <v>536.185651669879</v>
      </c>
      <c r="DS253" s="3">
        <v>543.609504396459</v>
      </c>
      <c r="DT253" s="3">
        <v>547.112693430171</v>
      </c>
      <c r="DU253" s="3">
        <v>533.864331574034</v>
      </c>
      <c r="DV253" s="3">
        <v>526.781369024894</v>
      </c>
      <c r="DW253" s="3">
        <v>551.684571558138</v>
      </c>
      <c r="DX253" s="3">
        <v>556.373844230985</v>
      </c>
      <c r="DY253" s="3">
        <v>538.2882721704</v>
      </c>
      <c r="DZ253" s="3">
        <v>552.079225823004</v>
      </c>
      <c r="EA253" s="3">
        <v>547.949413098893</v>
      </c>
      <c r="EB253" s="3">
        <v>556.463803425642</v>
      </c>
      <c r="EC253" s="3">
        <v>540.445102622245</v>
      </c>
      <c r="ED253" s="3">
        <v>521.797427663663</v>
      </c>
    </row>
    <row r="254">
      <c r="A254" s="3" t="s">
        <v>253</v>
      </c>
      <c r="B254" s="3">
        <v>32.11474702104</v>
      </c>
      <c r="C254" s="3">
        <v>31.0253163264854</v>
      </c>
      <c r="D254" s="3">
        <v>32.6515877013977</v>
      </c>
      <c r="E254" s="3">
        <v>31.5841540310286</v>
      </c>
      <c r="F254" s="3">
        <v>30.8477866804529</v>
      </c>
      <c r="G254" s="3">
        <v>30.5030643833697</v>
      </c>
      <c r="H254" s="3">
        <v>29.2577581004005</v>
      </c>
      <c r="I254" s="3">
        <v>30.9719516107207</v>
      </c>
      <c r="J254" s="3">
        <v>34.1965700277266</v>
      </c>
      <c r="K254" s="3">
        <v>35.2660608843832</v>
      </c>
      <c r="L254" s="3">
        <v>37.9183800877949</v>
      </c>
      <c r="M254" s="3">
        <v>41.5664672718889</v>
      </c>
      <c r="N254" s="3">
        <v>42.6178178976368</v>
      </c>
      <c r="O254" s="3">
        <v>43.7712460809522</v>
      </c>
      <c r="P254" s="3">
        <v>48.0665676869603</v>
      </c>
      <c r="Q254" s="3">
        <v>46.926978002928</v>
      </c>
      <c r="R254" s="3">
        <v>45.6649427168592</v>
      </c>
      <c r="S254" s="3">
        <v>44.879499797684</v>
      </c>
      <c r="T254" s="3">
        <v>47.2411853221347</v>
      </c>
      <c r="U254" s="3">
        <v>47.7509728443467</v>
      </c>
      <c r="V254" s="3">
        <v>44.7852223377663</v>
      </c>
      <c r="W254" s="3">
        <v>45.2696900985291</v>
      </c>
      <c r="X254" s="3">
        <v>45.3642888834213</v>
      </c>
      <c r="Y254" s="3">
        <v>49.438909009453</v>
      </c>
      <c r="Z254" s="3">
        <v>48.932685200569</v>
      </c>
      <c r="AA254" s="3">
        <v>50.3418272175052</v>
      </c>
      <c r="AB254" s="3">
        <v>53.0621027679994</v>
      </c>
      <c r="AC254" s="3">
        <v>52.6590312097815</v>
      </c>
      <c r="AD254" s="3">
        <v>50.6608670855083</v>
      </c>
      <c r="AE254" s="3">
        <v>49.7787417309827</v>
      </c>
      <c r="AF254" s="3">
        <v>54.1851352944026</v>
      </c>
      <c r="AG254" s="3">
        <v>57.5802864056014</v>
      </c>
      <c r="AH254" s="3">
        <v>57.8824551425456</v>
      </c>
      <c r="AI254" s="3">
        <v>58.920292713458</v>
      </c>
      <c r="AJ254" s="3">
        <v>59.9801041363237</v>
      </c>
      <c r="AK254" s="3">
        <v>62.4727916530592</v>
      </c>
      <c r="AL254" s="3">
        <v>61.0690154001727</v>
      </c>
      <c r="AM254" s="3">
        <v>62.7142384415054</v>
      </c>
      <c r="AN254" s="3">
        <v>61.7990201938307</v>
      </c>
      <c r="AO254" s="3">
        <v>59.493359662384</v>
      </c>
      <c r="AP254" s="3">
        <v>58.8883574876527</v>
      </c>
      <c r="AQ254" s="3">
        <v>55.7912447809203</v>
      </c>
      <c r="AR254" s="3">
        <v>51.1773759937476</v>
      </c>
      <c r="AS254" s="3">
        <v>52.7182578722635</v>
      </c>
      <c r="AT254" s="3">
        <v>56.8447841078373</v>
      </c>
      <c r="AU254" s="3">
        <v>59.8146007269427</v>
      </c>
      <c r="AV254" s="3">
        <v>63.3862250927826</v>
      </c>
      <c r="AW254" s="3">
        <v>72.904950131411</v>
      </c>
      <c r="AX254" s="3">
        <v>77.1468100388483</v>
      </c>
      <c r="AY254" s="3">
        <v>73.334863546469</v>
      </c>
      <c r="AZ254" s="3">
        <v>71.9780305909898</v>
      </c>
      <c r="BA254" s="3">
        <v>73.2586003424057</v>
      </c>
      <c r="BB254" s="3">
        <v>75.8238652123622</v>
      </c>
      <c r="BC254" s="3">
        <v>79.5808094891609</v>
      </c>
      <c r="BD254" s="3">
        <v>80.9160993249402</v>
      </c>
      <c r="BE254" s="3">
        <v>86.5103264699278</v>
      </c>
      <c r="BF254" s="3">
        <v>91.6829628016631</v>
      </c>
      <c r="BG254" s="3">
        <v>90.9504824396371</v>
      </c>
      <c r="BH254" s="3">
        <v>88.0683230546773</v>
      </c>
      <c r="BI254" s="3">
        <v>75.7810712627249</v>
      </c>
      <c r="BJ254" s="3">
        <v>84.886831138189</v>
      </c>
      <c r="BK254" s="3">
        <v>88.3561410329245</v>
      </c>
      <c r="BL254" s="3">
        <v>86.6266505525173</v>
      </c>
      <c r="BM254" s="3">
        <v>92.4296262358545</v>
      </c>
      <c r="BN254" s="3">
        <v>89.9360151985015</v>
      </c>
      <c r="BO254" s="3">
        <v>94.5416022936769</v>
      </c>
      <c r="BP254" s="3">
        <v>98.9310785768955</v>
      </c>
      <c r="BQ254" s="3">
        <v>99.000095047785</v>
      </c>
      <c r="BR254" s="3">
        <v>102.688311440363</v>
      </c>
      <c r="BS254" s="3">
        <v>104.854322924871</v>
      </c>
      <c r="BT254" s="3">
        <v>107.093688703437</v>
      </c>
      <c r="BU254" s="3">
        <v>109.602280432887</v>
      </c>
      <c r="BV254" s="3">
        <v>111.859808889187</v>
      </c>
      <c r="BW254" s="3">
        <v>113.265316472671</v>
      </c>
      <c r="BX254" s="3">
        <v>82.4933803660318</v>
      </c>
      <c r="BY254" s="3">
        <v>83.2659251040122</v>
      </c>
      <c r="BZ254" s="3">
        <v>86.7859249937115</v>
      </c>
      <c r="CA254" s="3">
        <v>90.2481332843717</v>
      </c>
      <c r="CB254" s="3">
        <v>82.5410107819766</v>
      </c>
      <c r="CC254" s="3">
        <v>86.9667217250935</v>
      </c>
      <c r="CD254" s="3">
        <v>87.9054068542943</v>
      </c>
      <c r="CE254" s="3">
        <v>89.9269328521726</v>
      </c>
      <c r="CF254" s="3">
        <v>100.176335818127</v>
      </c>
      <c r="CG254" s="3">
        <v>110.389138810235</v>
      </c>
      <c r="CH254" s="3">
        <v>111.376826746233</v>
      </c>
      <c r="CI254" s="3">
        <v>113.928671302457</v>
      </c>
      <c r="CJ254" s="3">
        <v>114.61033053535</v>
      </c>
      <c r="CK254" s="3">
        <v>121.687999623507</v>
      </c>
      <c r="CL254" s="3">
        <v>122.116366687271</v>
      </c>
      <c r="CM254" s="3">
        <v>115.640368304171</v>
      </c>
      <c r="CN254" s="3">
        <v>117.67968630484</v>
      </c>
      <c r="CO254" s="3">
        <v>117.744148151534</v>
      </c>
      <c r="CP254" s="3">
        <v>110.283636723833</v>
      </c>
      <c r="CQ254" s="3">
        <v>105.445429026035</v>
      </c>
      <c r="CR254" s="3">
        <v>111.226230238259</v>
      </c>
      <c r="CS254" s="3">
        <v>106.831807822235</v>
      </c>
      <c r="CT254" s="3">
        <v>98.8853000261532</v>
      </c>
      <c r="CU254" s="3">
        <v>90.8559725725796</v>
      </c>
      <c r="CV254" s="3">
        <v>87.6701110593372</v>
      </c>
      <c r="CW254" s="3">
        <v>97.3891515064157</v>
      </c>
      <c r="CX254" s="3">
        <v>87.1537196041367</v>
      </c>
      <c r="CY254" s="3">
        <v>74.7975099980232</v>
      </c>
      <c r="CZ254" s="3">
        <v>75.7473383764017</v>
      </c>
      <c r="DA254" s="3">
        <v>84.953399419312</v>
      </c>
      <c r="DB254" s="3">
        <v>86.1543489739119</v>
      </c>
      <c r="DC254" s="3">
        <v>85.5194479843523</v>
      </c>
      <c r="DD254" s="3">
        <v>99.9452823672506</v>
      </c>
      <c r="DE254" s="3">
        <v>113.342703649127</v>
      </c>
      <c r="DF254" s="3">
        <v>115.904621667675</v>
      </c>
      <c r="DG254" s="3">
        <v>112.186487773032</v>
      </c>
      <c r="DH254" s="3">
        <v>103.095023697195</v>
      </c>
      <c r="DI254" s="3">
        <v>103.555110233896</v>
      </c>
      <c r="DJ254" s="3">
        <v>101.835794845487</v>
      </c>
      <c r="DK254" s="3">
        <v>104.491777537044</v>
      </c>
      <c r="DL254" s="3">
        <v>109.975826081113</v>
      </c>
      <c r="DM254" s="3">
        <v>114.528012181218</v>
      </c>
      <c r="DN254" s="3">
        <v>114.665177410721</v>
      </c>
      <c r="DO254" s="3">
        <v>112.867163244763</v>
      </c>
      <c r="DP254" s="3">
        <v>123.733559061604</v>
      </c>
      <c r="DQ254" s="3">
        <v>133.479800549278</v>
      </c>
      <c r="DR254" s="3">
        <v>136.470291255356</v>
      </c>
      <c r="DS254" s="3">
        <v>143.991399044704</v>
      </c>
      <c r="DT254" s="3">
        <v>145.415645334476</v>
      </c>
      <c r="DU254" s="3">
        <v>135.589709396892</v>
      </c>
      <c r="DV254" s="3">
        <v>132.882171815279</v>
      </c>
      <c r="DW254" s="3">
        <v>145.035618705479</v>
      </c>
      <c r="DX254" s="3">
        <v>144.758036518098</v>
      </c>
      <c r="DY254" s="3">
        <v>145.46825441816</v>
      </c>
      <c r="DZ254" s="3">
        <v>151.749555053674</v>
      </c>
      <c r="EA254" s="3">
        <v>144.246189370622</v>
      </c>
      <c r="EB254" s="3">
        <v>143.605961195791</v>
      </c>
      <c r="EC254" s="3">
        <v>152.621958141429</v>
      </c>
      <c r="ED254" s="3">
        <v>150.481665717231</v>
      </c>
    </row>
    <row r="255">
      <c r="A255" s="3" t="s">
        <v>254</v>
      </c>
      <c r="B255" s="3">
        <v>26.1004318999512</v>
      </c>
      <c r="C255" s="3">
        <v>26.8149243284737</v>
      </c>
      <c r="D255" s="3">
        <v>27.4425889649775</v>
      </c>
      <c r="E255" s="3">
        <v>28.1170854083929</v>
      </c>
      <c r="F255" s="3">
        <v>28.4611855429403</v>
      </c>
      <c r="G255" s="3">
        <v>29.9003413468722</v>
      </c>
      <c r="H255" s="3">
        <v>30.6306344578041</v>
      </c>
      <c r="I255" s="3">
        <v>31.8154775108534</v>
      </c>
      <c r="J255" s="3">
        <v>32.1105190922083</v>
      </c>
      <c r="K255" s="3">
        <v>31.8220764221154</v>
      </c>
      <c r="L255" s="3">
        <v>32.3493612473132</v>
      </c>
      <c r="M255" s="3">
        <v>32.8300257930162</v>
      </c>
      <c r="N255" s="3">
        <v>33.6584199462609</v>
      </c>
      <c r="O255" s="3">
        <v>33.6864288299244</v>
      </c>
      <c r="P255" s="3">
        <v>34.088385146273</v>
      </c>
      <c r="Q255" s="3">
        <v>33.7128378703577</v>
      </c>
      <c r="R255" s="3">
        <v>33.7110939702962</v>
      </c>
      <c r="S255" s="3">
        <v>33.5630897035149</v>
      </c>
      <c r="T255" s="3">
        <v>34.2016125287506</v>
      </c>
      <c r="U255" s="3">
        <v>35.5819858153</v>
      </c>
      <c r="V255" s="3">
        <v>34.2966302621288</v>
      </c>
      <c r="W255" s="3">
        <v>36.4279147338068</v>
      </c>
      <c r="X255" s="3">
        <v>37.1785003447996</v>
      </c>
      <c r="Y255" s="3">
        <v>37.4315478369174</v>
      </c>
      <c r="Z255" s="3">
        <v>37.0734494805606</v>
      </c>
      <c r="AA255" s="3">
        <v>38.245099460067</v>
      </c>
      <c r="AB255" s="3">
        <v>40.5894527123432</v>
      </c>
      <c r="AC255" s="3">
        <v>39.8118396022594</v>
      </c>
      <c r="AD255" s="3">
        <v>41.2444103401891</v>
      </c>
      <c r="AE255" s="3">
        <v>42.5095420103735</v>
      </c>
      <c r="AF255" s="3">
        <v>45.1164585227943</v>
      </c>
      <c r="AG255" s="3">
        <v>44.1614181599272</v>
      </c>
      <c r="AH255" s="3">
        <v>43.7336406461392</v>
      </c>
      <c r="AI255" s="3">
        <v>43.7688360002505</v>
      </c>
      <c r="AJ255" s="3">
        <v>46.7747375704193</v>
      </c>
      <c r="AK255" s="3">
        <v>49.3651174355203</v>
      </c>
      <c r="AL255" s="3">
        <v>50.0472135203568</v>
      </c>
      <c r="AM255" s="3">
        <v>51.7362553943752</v>
      </c>
      <c r="AN255" s="3">
        <v>54.7622248292576</v>
      </c>
      <c r="AO255" s="3">
        <v>55.3702837613894</v>
      </c>
      <c r="AP255" s="3">
        <v>55.1875093578421</v>
      </c>
      <c r="AQ255" s="3">
        <v>56.4907100406151</v>
      </c>
      <c r="AR255" s="3">
        <v>57.0033164959604</v>
      </c>
      <c r="AS255" s="3">
        <v>57.0074150149629</v>
      </c>
      <c r="AT255" s="3">
        <v>58.4288974131381</v>
      </c>
      <c r="AU255" s="3">
        <v>56.9520818202148</v>
      </c>
      <c r="AV255" s="3">
        <v>56.4439001306706</v>
      </c>
      <c r="AW255" s="3">
        <v>58.4791456288241</v>
      </c>
      <c r="AX255" s="3">
        <v>60.870098104278</v>
      </c>
      <c r="AY255" s="3">
        <v>58.2436877750495</v>
      </c>
      <c r="AZ255" s="3">
        <v>60.4493828736613</v>
      </c>
      <c r="BA255" s="3">
        <v>59.3449955774937</v>
      </c>
      <c r="BB255" s="3">
        <v>60.3939180852619</v>
      </c>
      <c r="BC255" s="3">
        <v>61.7719364731918</v>
      </c>
      <c r="BD255" s="3">
        <v>62.7587151379866</v>
      </c>
      <c r="BE255" s="3">
        <v>66.1449248680842</v>
      </c>
      <c r="BF255" s="3">
        <v>67.0534692515572</v>
      </c>
      <c r="BG255" s="3">
        <v>64.8116778439125</v>
      </c>
      <c r="BH255" s="3">
        <v>67.9430501270305</v>
      </c>
      <c r="BI255" s="3">
        <v>66.7634067347274</v>
      </c>
      <c r="BJ255" s="3">
        <v>68.0190671905721</v>
      </c>
      <c r="BK255" s="3">
        <v>70.6048874195706</v>
      </c>
      <c r="BL255" s="3">
        <v>72.0116758696487</v>
      </c>
      <c r="BM255" s="3">
        <v>72.9122250191667</v>
      </c>
      <c r="BN255" s="3">
        <v>76.7141092562428</v>
      </c>
      <c r="BO255" s="3">
        <v>79.2204137625808</v>
      </c>
      <c r="BP255" s="3">
        <v>80.6342985419569</v>
      </c>
      <c r="BQ255" s="3">
        <v>81.8792769874332</v>
      </c>
      <c r="BR255" s="3">
        <v>80.007123292663</v>
      </c>
      <c r="BS255" s="3">
        <v>80.0234542757626</v>
      </c>
      <c r="BT255" s="3">
        <v>80.3559677939432</v>
      </c>
      <c r="BU255" s="3">
        <v>82.2745361210211</v>
      </c>
      <c r="BV255" s="3">
        <v>85.9969799302269</v>
      </c>
      <c r="BW255" s="3">
        <v>90.4895801831926</v>
      </c>
      <c r="BX255" s="3">
        <v>76.2028396752974</v>
      </c>
      <c r="BY255" s="3">
        <v>72.1978093697202</v>
      </c>
      <c r="BZ255" s="3">
        <v>75.5990626074876</v>
      </c>
      <c r="CA255" s="3">
        <v>78.1507980919225</v>
      </c>
      <c r="CB255" s="3">
        <v>78.669165304077</v>
      </c>
      <c r="CC255" s="3">
        <v>84.4808704314254</v>
      </c>
      <c r="CD255" s="3">
        <v>88.6944111991001</v>
      </c>
      <c r="CE255" s="3">
        <v>86.8171255991584</v>
      </c>
      <c r="CF255" s="3">
        <v>92.6279257373376</v>
      </c>
      <c r="CG255" s="3">
        <v>90.0695236713257</v>
      </c>
      <c r="CH255" s="3">
        <v>89.1625634004831</v>
      </c>
      <c r="CI255" s="3">
        <v>85.9803394329967</v>
      </c>
      <c r="CJ255" s="3">
        <v>90.7807568111685</v>
      </c>
      <c r="CK255" s="3">
        <v>98.7817222777839</v>
      </c>
      <c r="CL255" s="3">
        <v>104.056395656563</v>
      </c>
      <c r="CM255" s="3">
        <v>103.598769955321</v>
      </c>
      <c r="CN255" s="3">
        <v>108.852806079118</v>
      </c>
      <c r="CO255" s="3">
        <v>115.150428740689</v>
      </c>
      <c r="CP255" s="3">
        <v>118.380205324522</v>
      </c>
      <c r="CQ255" s="3">
        <v>122.117645309941</v>
      </c>
      <c r="CR255" s="3">
        <v>129.465918688984</v>
      </c>
      <c r="CS255" s="3">
        <v>130.299782494113</v>
      </c>
      <c r="CT255" s="3">
        <v>125.148844734054</v>
      </c>
      <c r="CU255" s="3">
        <v>117.182218646891</v>
      </c>
      <c r="CV255" s="3">
        <v>123.937671366336</v>
      </c>
      <c r="CW255" s="3">
        <v>129.412121720102</v>
      </c>
      <c r="CX255" s="3">
        <v>126.80960460549</v>
      </c>
      <c r="CY255" s="3">
        <v>123.843933726951</v>
      </c>
      <c r="CZ255" s="3">
        <v>126.532991857599</v>
      </c>
      <c r="DA255" s="3">
        <v>139.330465363675</v>
      </c>
      <c r="DB255" s="3">
        <v>138.915488829336</v>
      </c>
      <c r="DC255" s="3">
        <v>129.626713148103</v>
      </c>
      <c r="DD255" s="3">
        <v>129.338540938563</v>
      </c>
      <c r="DE255" s="3">
        <v>130.149488771639</v>
      </c>
      <c r="DF255" s="3">
        <v>121.954088576522</v>
      </c>
      <c r="DG255" s="3">
        <v>123.623943260965</v>
      </c>
      <c r="DH255" s="3">
        <v>127.163296551224</v>
      </c>
      <c r="DI255" s="3">
        <v>134.452063788586</v>
      </c>
      <c r="DJ255" s="3">
        <v>141.998975554209</v>
      </c>
      <c r="DK255" s="3">
        <v>142.406782347549</v>
      </c>
      <c r="DL255" s="3">
        <v>148.596285257628</v>
      </c>
      <c r="DM255" s="3">
        <v>144.82998831307</v>
      </c>
      <c r="DN255" s="3">
        <v>144.424149631188</v>
      </c>
      <c r="DO255" s="3">
        <v>143.520664484982</v>
      </c>
      <c r="DP255" s="3">
        <v>154.92111239242</v>
      </c>
      <c r="DQ255" s="3">
        <v>160.619183815466</v>
      </c>
      <c r="DR255" s="3">
        <v>165.24607324205</v>
      </c>
      <c r="DS255" s="3">
        <v>176.575368854618</v>
      </c>
      <c r="DT255" s="3">
        <v>184.616339150665</v>
      </c>
      <c r="DU255" s="3">
        <v>188.232922681381</v>
      </c>
      <c r="DV255" s="3">
        <v>184.948626756017</v>
      </c>
      <c r="DW255" s="3">
        <v>188.214549226334</v>
      </c>
      <c r="DX255" s="3">
        <v>196.37905309827</v>
      </c>
      <c r="DY255" s="3">
        <v>201.697929284533</v>
      </c>
      <c r="DZ255" s="3">
        <v>202.388000300374</v>
      </c>
      <c r="EA255" s="3">
        <v>202.052564042267</v>
      </c>
      <c r="EB255" s="3">
        <v>210.187521610256</v>
      </c>
      <c r="EC255" s="3">
        <v>208.001215429226</v>
      </c>
      <c r="ED255" s="3">
        <v>208.926666683621</v>
      </c>
    </row>
    <row r="256">
      <c r="A256" s="3" t="s">
        <v>255</v>
      </c>
      <c r="B256" s="3">
        <v>30.5185079048304</v>
      </c>
      <c r="C256" s="3">
        <v>29.5945568579478</v>
      </c>
      <c r="D256" s="3">
        <v>30.1647570904892</v>
      </c>
      <c r="E256" s="3">
        <v>29.003930734978</v>
      </c>
      <c r="F256" s="3">
        <v>29.0350747229078</v>
      </c>
      <c r="G256" s="3">
        <v>30.9256226208854</v>
      </c>
      <c r="H256" s="3">
        <v>32.1059916238489</v>
      </c>
      <c r="I256" s="3">
        <v>31.765130251968</v>
      </c>
      <c r="J256" s="3">
        <v>31.1316878020621</v>
      </c>
      <c r="K256" s="3">
        <v>30.6158248734492</v>
      </c>
      <c r="L256" s="3">
        <v>32.1403032405581</v>
      </c>
      <c r="M256" s="3">
        <v>33.5743301024023</v>
      </c>
      <c r="N256" s="3">
        <v>34.1483577450699</v>
      </c>
      <c r="O256" s="3">
        <v>37.7583647835449</v>
      </c>
      <c r="P256" s="3">
        <v>39.0934841347212</v>
      </c>
      <c r="Q256" s="3">
        <v>40.1656216370852</v>
      </c>
      <c r="R256" s="3">
        <v>41.8709514502806</v>
      </c>
      <c r="S256" s="3">
        <v>43.8712358678924</v>
      </c>
      <c r="T256" s="3">
        <v>46.2927828758102</v>
      </c>
      <c r="U256" s="3">
        <v>46.6115254065802</v>
      </c>
      <c r="V256" s="3">
        <v>46.7180297639772</v>
      </c>
      <c r="W256" s="3">
        <v>50.2867266134296</v>
      </c>
      <c r="X256" s="3">
        <v>51.4554138084207</v>
      </c>
      <c r="Y256" s="3">
        <v>50.5151249276324</v>
      </c>
      <c r="Z256" s="3">
        <v>48.5741917725137</v>
      </c>
      <c r="AA256" s="3">
        <v>48.0378798421562</v>
      </c>
      <c r="AB256" s="3">
        <v>49.2386503975645</v>
      </c>
      <c r="AC256" s="3">
        <v>49.880511558179</v>
      </c>
      <c r="AD256" s="3">
        <v>46.7832530526439</v>
      </c>
      <c r="AE256" s="3">
        <v>46.3967541823835</v>
      </c>
      <c r="AF256" s="3">
        <v>48.1217417051242</v>
      </c>
      <c r="AG256" s="3">
        <v>47.2669365929982</v>
      </c>
      <c r="AH256" s="3">
        <v>45.9260423732162</v>
      </c>
      <c r="AI256" s="3">
        <v>44.9876267326666</v>
      </c>
      <c r="AJ256" s="3">
        <v>46.467754147522</v>
      </c>
      <c r="AK256" s="3">
        <v>48.7979824493024</v>
      </c>
      <c r="AL256" s="3">
        <v>48.5373459851969</v>
      </c>
      <c r="AM256" s="3">
        <v>47.7528898362788</v>
      </c>
      <c r="AN256" s="3">
        <v>47.7579266578022</v>
      </c>
      <c r="AO256" s="3">
        <v>50.1747851628697</v>
      </c>
      <c r="AP256" s="3">
        <v>52.0589592604784</v>
      </c>
      <c r="AQ256" s="3">
        <v>52.182051230009</v>
      </c>
      <c r="AR256" s="3">
        <v>49.4021305347783</v>
      </c>
      <c r="AS256" s="3">
        <v>46.3993099319191</v>
      </c>
      <c r="AT256" s="3">
        <v>46.7794058891656</v>
      </c>
      <c r="AU256" s="3">
        <v>47.0232956153992</v>
      </c>
      <c r="AV256" s="3">
        <v>48.7362423124362</v>
      </c>
      <c r="AW256" s="3">
        <v>50.2986329677428</v>
      </c>
      <c r="AX256" s="3">
        <v>51.35758124641</v>
      </c>
      <c r="AY256" s="3">
        <v>48.2495122673206</v>
      </c>
      <c r="AZ256" s="3">
        <v>50.1963963575629</v>
      </c>
      <c r="BA256" s="3">
        <v>50.8269058527185</v>
      </c>
      <c r="BB256" s="3">
        <v>49.8758438304243</v>
      </c>
      <c r="BC256" s="3">
        <v>47.4271913496482</v>
      </c>
      <c r="BD256" s="3">
        <v>44.1316064311909</v>
      </c>
      <c r="BE256" s="3">
        <v>46.0766641107466</v>
      </c>
      <c r="BF256" s="3">
        <v>48.6430433183677</v>
      </c>
      <c r="BG256" s="3">
        <v>50.3076724432209</v>
      </c>
      <c r="BH256" s="3">
        <v>58.3809190499273</v>
      </c>
      <c r="BI256" s="3">
        <v>57.0163416968165</v>
      </c>
      <c r="BJ256" s="3">
        <v>57.1577153579556</v>
      </c>
      <c r="BK256" s="3">
        <v>61.9642364783499</v>
      </c>
      <c r="BL256" s="3">
        <v>63.2947455316024</v>
      </c>
      <c r="BM256" s="3">
        <v>67.088919421</v>
      </c>
      <c r="BN256" s="3">
        <v>68.6948537327661</v>
      </c>
      <c r="BO256" s="3">
        <v>73.4518379149917</v>
      </c>
      <c r="BP256" s="3">
        <v>80.5361960227602</v>
      </c>
      <c r="BQ256" s="3">
        <v>85.7041060595116</v>
      </c>
      <c r="BR256" s="3">
        <v>82.148259370469</v>
      </c>
      <c r="BS256" s="3">
        <v>76.2955225292646</v>
      </c>
      <c r="BT256" s="3">
        <v>74.8860452527721</v>
      </c>
      <c r="BU256" s="3">
        <v>78.3957840227287</v>
      </c>
      <c r="BV256" s="3">
        <v>80.8321066605336</v>
      </c>
      <c r="BW256" s="3">
        <v>77.7925467506657</v>
      </c>
      <c r="BX256" s="3">
        <v>60.9881792193037</v>
      </c>
      <c r="BY256" s="3">
        <v>65.6880451637077</v>
      </c>
      <c r="BZ256" s="3">
        <v>68.8938727472592</v>
      </c>
      <c r="CA256" s="3">
        <v>69.8326251660068</v>
      </c>
      <c r="CB256" s="3">
        <v>68.0989941562501</v>
      </c>
      <c r="CC256" s="3">
        <v>71.8658657326884</v>
      </c>
      <c r="CD256" s="3">
        <v>78.173401771582</v>
      </c>
      <c r="CE256" s="3">
        <v>80.9323290029746</v>
      </c>
      <c r="CF256" s="3">
        <v>86.8906144321316</v>
      </c>
      <c r="CG256" s="3">
        <v>94.1835478049964</v>
      </c>
      <c r="CH256" s="3">
        <v>94.377979863652</v>
      </c>
      <c r="CI256" s="3">
        <v>95.4620465653133</v>
      </c>
      <c r="CJ256" s="3">
        <v>99.1568535571714</v>
      </c>
      <c r="CK256" s="3">
        <v>105.56017484292</v>
      </c>
      <c r="CL256" s="3">
        <v>104.00963978783</v>
      </c>
      <c r="CM256" s="3">
        <v>103.528913247007</v>
      </c>
      <c r="CN256" s="3">
        <v>110.245712147293</v>
      </c>
      <c r="CO256" s="3">
        <v>108.259664872913</v>
      </c>
      <c r="CP256" s="3">
        <v>107.009783447385</v>
      </c>
      <c r="CQ256" s="3">
        <v>104.346850655274</v>
      </c>
      <c r="CR256" s="3">
        <v>104.424026932577</v>
      </c>
      <c r="CS256" s="3">
        <v>105.724911270876</v>
      </c>
      <c r="CT256" s="3">
        <v>95.6211181439585</v>
      </c>
      <c r="CU256" s="3">
        <v>88.212148402357</v>
      </c>
      <c r="CV256" s="3">
        <v>82.2904078882775</v>
      </c>
      <c r="CW256" s="3">
        <v>75.6713301729769</v>
      </c>
      <c r="CX256" s="3">
        <v>69.8782012066384</v>
      </c>
      <c r="CY256" s="3">
        <v>71.6115802460875</v>
      </c>
      <c r="CZ256" s="3">
        <v>75.9813481109965</v>
      </c>
      <c r="DA256" s="3">
        <v>81.6261190460402</v>
      </c>
      <c r="DB256" s="3">
        <v>83.1007776569821</v>
      </c>
      <c r="DC256" s="3">
        <v>82.7179789159966</v>
      </c>
      <c r="DD256" s="3">
        <v>90.5816488464805</v>
      </c>
      <c r="DE256" s="3">
        <v>96.100054483428</v>
      </c>
      <c r="DF256" s="3">
        <v>101.121741408763</v>
      </c>
      <c r="DG256" s="3">
        <v>101.448166577698</v>
      </c>
      <c r="DH256" s="3">
        <v>96.6001205384614</v>
      </c>
      <c r="DI256" s="3">
        <v>102.966787880329</v>
      </c>
      <c r="DJ256" s="3">
        <v>100.99921492728</v>
      </c>
      <c r="DK256" s="3">
        <v>95.8243111854289</v>
      </c>
      <c r="DL256" s="3">
        <v>96.9410521093709</v>
      </c>
      <c r="DM256" s="3">
        <v>95.8329051623076</v>
      </c>
      <c r="DN256" s="3">
        <v>92.0010894404778</v>
      </c>
      <c r="DO256" s="3">
        <v>89.8828767921865</v>
      </c>
      <c r="DP256" s="3">
        <v>100.070005546422</v>
      </c>
      <c r="DQ256" s="3">
        <v>94.3166804428112</v>
      </c>
      <c r="DR256" s="3">
        <v>90.8338703677904</v>
      </c>
      <c r="DS256" s="3">
        <v>92.4515417040984</v>
      </c>
      <c r="DT256" s="3">
        <v>89.7958804556813</v>
      </c>
      <c r="DU256" s="3">
        <v>85.8409473729048</v>
      </c>
      <c r="DV256" s="3">
        <v>75.0719258557997</v>
      </c>
      <c r="DW256" s="3">
        <v>79.3440813454592</v>
      </c>
      <c r="DX256" s="3">
        <v>74.4202937085486</v>
      </c>
      <c r="DY256" s="3">
        <v>86.6428350113304</v>
      </c>
      <c r="DZ256" s="3">
        <v>94.9226209900122</v>
      </c>
      <c r="EA256" s="3">
        <v>95.7116847701578</v>
      </c>
      <c r="EB256" s="3">
        <v>98.8073413329313</v>
      </c>
      <c r="EC256" s="3">
        <v>94.8471430823916</v>
      </c>
      <c r="ED256" s="3">
        <v>95.5113892025418</v>
      </c>
    </row>
    <row r="257">
      <c r="A257" s="3" t="s">
        <v>256</v>
      </c>
      <c r="B257" s="3">
        <v>22.5985378939685</v>
      </c>
      <c r="C257" s="3">
        <v>22.3659119199686</v>
      </c>
      <c r="D257" s="3">
        <v>23.9013763535857</v>
      </c>
      <c r="E257" s="3">
        <v>23.41463379384</v>
      </c>
      <c r="F257" s="3">
        <v>22.7646196817836</v>
      </c>
      <c r="G257" s="3">
        <v>23.23739232991</v>
      </c>
      <c r="H257" s="3">
        <v>24.3023533841177</v>
      </c>
      <c r="I257" s="3">
        <v>24.7031568297915</v>
      </c>
      <c r="J257" s="3">
        <v>26.0075434245119</v>
      </c>
      <c r="K257" s="3">
        <v>23.9731719229939</v>
      </c>
      <c r="L257" s="3">
        <v>25.3458877527789</v>
      </c>
      <c r="M257" s="3">
        <v>26.2012272974885</v>
      </c>
      <c r="N257" s="3">
        <v>24.5489861193546</v>
      </c>
      <c r="O257" s="3">
        <v>25.6668980519209</v>
      </c>
      <c r="P257" s="3">
        <v>26.8085291574356</v>
      </c>
      <c r="Q257" s="3">
        <v>26.9056092844147</v>
      </c>
      <c r="R257" s="3">
        <v>28.0072982382411</v>
      </c>
      <c r="S257" s="3">
        <v>29.2724849101337</v>
      </c>
      <c r="T257" s="3">
        <v>30.1492622940144</v>
      </c>
      <c r="U257" s="3">
        <v>29.3915946747166</v>
      </c>
      <c r="V257" s="3">
        <v>26.1857387072027</v>
      </c>
      <c r="W257" s="3">
        <v>25.7567027872631</v>
      </c>
      <c r="X257" s="3">
        <v>29.3100426647075</v>
      </c>
      <c r="Y257" s="3">
        <v>29.6419872417253</v>
      </c>
      <c r="Z257" s="3">
        <v>24.6727961205958</v>
      </c>
      <c r="AA257" s="3">
        <v>21.511572268847</v>
      </c>
      <c r="AB257" s="3">
        <v>24.6028579104288</v>
      </c>
      <c r="AC257" s="3">
        <v>25.4481619096416</v>
      </c>
      <c r="AD257" s="3">
        <v>25.6744814856759</v>
      </c>
      <c r="AE257" s="3">
        <v>25.2960576163514</v>
      </c>
      <c r="AF257" s="3">
        <v>24.1786829249346</v>
      </c>
      <c r="AG257" s="3">
        <v>26.9110080622687</v>
      </c>
      <c r="AH257" s="3">
        <v>27.7352450520594</v>
      </c>
      <c r="AI257" s="3">
        <v>28.8483214453808</v>
      </c>
      <c r="AJ257" s="3">
        <v>32.0359977602364</v>
      </c>
      <c r="AK257" s="3">
        <v>35.5704094176374</v>
      </c>
      <c r="AL257" s="3">
        <v>37.2551943851199</v>
      </c>
      <c r="AM257" s="3">
        <v>36.7662285096082</v>
      </c>
      <c r="AN257" s="3">
        <v>37.619157238884</v>
      </c>
      <c r="AO257" s="3">
        <v>35.3851116921533</v>
      </c>
      <c r="AP257" s="3">
        <v>35.7769968724705</v>
      </c>
      <c r="AQ257" s="3">
        <v>37.3700598231892</v>
      </c>
      <c r="AR257" s="3">
        <v>38.8101426505221</v>
      </c>
      <c r="AS257" s="3">
        <v>37.0785251308919</v>
      </c>
      <c r="AT257" s="3">
        <v>37.0105573899942</v>
      </c>
      <c r="AU257" s="3">
        <v>40.4794153481921</v>
      </c>
      <c r="AV257" s="3">
        <v>41.0479288889806</v>
      </c>
      <c r="AW257" s="3">
        <v>46.6335998614034</v>
      </c>
      <c r="AX257" s="3">
        <v>49.0111412080723</v>
      </c>
      <c r="AY257" s="3">
        <v>47.4898445430802</v>
      </c>
      <c r="AZ257" s="3">
        <v>49.5756879633891</v>
      </c>
      <c r="BA257" s="3">
        <v>48.101689619775</v>
      </c>
      <c r="BB257" s="3">
        <v>52.5325812169684</v>
      </c>
      <c r="BC257" s="3">
        <v>50.7102817699158</v>
      </c>
      <c r="BD257" s="3">
        <v>47.1825321420293</v>
      </c>
      <c r="BE257" s="3">
        <v>46.2614055471646</v>
      </c>
      <c r="BF257" s="3">
        <v>46.5320462354265</v>
      </c>
      <c r="BG257" s="3">
        <v>43.6530120596421</v>
      </c>
      <c r="BH257" s="3">
        <v>42.4033831715053</v>
      </c>
      <c r="BI257" s="3">
        <v>37.7382234924465</v>
      </c>
      <c r="BJ257" s="3">
        <v>41.387780897238</v>
      </c>
      <c r="BK257" s="3">
        <v>42.3136800224914</v>
      </c>
      <c r="BL257" s="3">
        <v>40.7235426372924</v>
      </c>
      <c r="BM257" s="3">
        <v>41.4197265117081</v>
      </c>
      <c r="BN257" s="3">
        <v>40.6737289274249</v>
      </c>
      <c r="BO257" s="3">
        <v>38.3115721447331</v>
      </c>
      <c r="BP257" s="3">
        <v>38.5288526129442</v>
      </c>
      <c r="BQ257" s="3">
        <v>35.0072494799658</v>
      </c>
      <c r="BR257" s="3">
        <v>38.6370932302447</v>
      </c>
      <c r="BS257" s="3">
        <v>35.9000281346334</v>
      </c>
      <c r="BT257" s="3">
        <v>41.9370758285618</v>
      </c>
      <c r="BU257" s="3">
        <v>45.6577756857897</v>
      </c>
      <c r="BV257" s="3">
        <v>44.2239025939224</v>
      </c>
      <c r="BW257" s="3">
        <v>42.8386651531264</v>
      </c>
      <c r="BX257" s="3">
        <v>30.9865688608786</v>
      </c>
      <c r="BY257" s="3">
        <v>33.408444057671</v>
      </c>
      <c r="BZ257" s="3">
        <v>32.6066027315108</v>
      </c>
      <c r="CA257" s="3">
        <v>34.8338664627657</v>
      </c>
      <c r="CB257" s="3">
        <v>32.165920124637</v>
      </c>
      <c r="CC257" s="3">
        <v>32.763671670985</v>
      </c>
      <c r="CD257" s="3">
        <v>33.407665820695</v>
      </c>
      <c r="CE257" s="3">
        <v>36.3786322858035</v>
      </c>
      <c r="CF257" s="3">
        <v>43.4243693894788</v>
      </c>
      <c r="CG257" s="3">
        <v>48.6246797216309</v>
      </c>
      <c r="CH257" s="3">
        <v>54.2579089657947</v>
      </c>
      <c r="CI257" s="3">
        <v>55.6270608073162</v>
      </c>
      <c r="CJ257" s="3">
        <v>61.9132472999867</v>
      </c>
      <c r="CK257" s="3">
        <v>63.9138350301454</v>
      </c>
      <c r="CL257" s="3">
        <v>68.1429648411468</v>
      </c>
      <c r="CM257" s="3">
        <v>70.1009101325967</v>
      </c>
      <c r="CN257" s="3">
        <v>66.2425869346812</v>
      </c>
      <c r="CO257" s="3">
        <v>69.0953316259207</v>
      </c>
      <c r="CP257" s="3">
        <v>69.2137174123368</v>
      </c>
      <c r="CQ257" s="3">
        <v>75.5861081741944</v>
      </c>
      <c r="CR257" s="3">
        <v>77.9237953749026</v>
      </c>
      <c r="CS257" s="3">
        <v>78.6900941599291</v>
      </c>
      <c r="CT257" s="3">
        <v>86.8549822750764</v>
      </c>
      <c r="CU257" s="3">
        <v>84.9803077883904</v>
      </c>
      <c r="CV257" s="3">
        <v>81.7920635719975</v>
      </c>
      <c r="CW257" s="3">
        <v>73.9466798953989</v>
      </c>
      <c r="CX257" s="3">
        <v>63.7908298063203</v>
      </c>
      <c r="CY257" s="3">
        <v>62.0392481077398</v>
      </c>
      <c r="CZ257" s="3">
        <v>60.868286322541</v>
      </c>
      <c r="DA257" s="3">
        <v>69.3940684952842</v>
      </c>
      <c r="DB257" s="3">
        <v>69.8612165805952</v>
      </c>
      <c r="DC257" s="3">
        <v>70.4463070853331</v>
      </c>
      <c r="DD257" s="3">
        <v>76.957011869779</v>
      </c>
      <c r="DE257" s="3">
        <v>77.933500434029</v>
      </c>
      <c r="DF257" s="3">
        <v>78.2109245641105</v>
      </c>
      <c r="DG257" s="3">
        <v>77.2425616226312</v>
      </c>
      <c r="DH257" s="3">
        <v>60.1583511256878</v>
      </c>
      <c r="DI257" s="3">
        <v>50.3651639885658</v>
      </c>
      <c r="DJ257" s="3">
        <v>49.4822681716518</v>
      </c>
      <c r="DK257" s="3">
        <v>53.3239338313045</v>
      </c>
      <c r="DL257" s="3">
        <v>60.6399535831814</v>
      </c>
      <c r="DM257" s="3">
        <v>60.4305482565592</v>
      </c>
      <c r="DN257" s="3">
        <v>56.4579318093944</v>
      </c>
      <c r="DO257" s="3">
        <v>50.477789404291</v>
      </c>
      <c r="DP257" s="3">
        <v>54.8699931650062</v>
      </c>
      <c r="DQ257" s="3">
        <v>65.5414863786062</v>
      </c>
      <c r="DR257" s="3">
        <v>64.0020378718926</v>
      </c>
      <c r="DS257" s="3">
        <v>62.9396028285692</v>
      </c>
      <c r="DT257" s="3">
        <v>67.961819148289</v>
      </c>
      <c r="DU257" s="3">
        <v>71.9730499268731</v>
      </c>
      <c r="DV257" s="3">
        <v>74.7453612004954</v>
      </c>
      <c r="DW257" s="3">
        <v>72.8216107850156</v>
      </c>
      <c r="DX257" s="3">
        <v>68.727288823418</v>
      </c>
      <c r="DY257" s="3">
        <v>63.6212304845899</v>
      </c>
      <c r="DZ257" s="3">
        <v>63.6898939688325</v>
      </c>
      <c r="EA257" s="3">
        <v>68.686470191337</v>
      </c>
      <c r="EB257" s="3">
        <v>78.0538512944328</v>
      </c>
      <c r="EC257" s="3">
        <v>78.2840476263137</v>
      </c>
      <c r="ED257" s="3">
        <v>76.7180557250977</v>
      </c>
    </row>
    <row r="258">
      <c r="A258" s="3" t="s">
        <v>257</v>
      </c>
      <c r="B258" s="3">
        <v>57.0595652571328</v>
      </c>
      <c r="C258" s="3">
        <v>56.556166469631</v>
      </c>
      <c r="D258" s="3">
        <v>60.6872175504848</v>
      </c>
      <c r="E258" s="3">
        <v>59.1644466413175</v>
      </c>
      <c r="F258" s="3">
        <v>60.4105999645462</v>
      </c>
      <c r="G258" s="3">
        <v>61.6075882336672</v>
      </c>
      <c r="H258" s="3">
        <v>62.8879506729594</v>
      </c>
      <c r="I258" s="3">
        <v>64.2205580441737</v>
      </c>
      <c r="J258" s="3">
        <v>66.0428499203869</v>
      </c>
      <c r="K258" s="3">
        <v>65.9798559948152</v>
      </c>
      <c r="L258" s="3">
        <v>72.0711761333828</v>
      </c>
      <c r="M258" s="3">
        <v>76.9271813097692</v>
      </c>
      <c r="N258" s="3">
        <v>82.0960428600863</v>
      </c>
      <c r="O258" s="3">
        <v>85.6802781732008</v>
      </c>
      <c r="P258" s="3">
        <v>86.6921198929129</v>
      </c>
      <c r="Q258" s="3">
        <v>86.722526526393</v>
      </c>
      <c r="R258" s="3">
        <v>87.2166969613089</v>
      </c>
      <c r="S258" s="3">
        <v>86.0168085408694</v>
      </c>
      <c r="T258" s="3">
        <v>83.7373177997335</v>
      </c>
      <c r="U258" s="3">
        <v>82.4186778235721</v>
      </c>
      <c r="V258" s="3">
        <v>74.8801135017902</v>
      </c>
      <c r="W258" s="3">
        <v>74.1772102247643</v>
      </c>
      <c r="X258" s="3">
        <v>82.6446912848088</v>
      </c>
      <c r="Y258" s="3">
        <v>81.6121676655349</v>
      </c>
      <c r="Z258" s="3">
        <v>75.5568804253937</v>
      </c>
      <c r="AA258" s="3">
        <v>78.6667540904851</v>
      </c>
      <c r="AB258" s="3">
        <v>86.3011842720741</v>
      </c>
      <c r="AC258" s="3">
        <v>90.5514177941167</v>
      </c>
      <c r="AD258" s="3">
        <v>89.7246324655722</v>
      </c>
      <c r="AE258" s="3">
        <v>89.4913228330187</v>
      </c>
      <c r="AF258" s="3">
        <v>92.646986490264</v>
      </c>
      <c r="AG258" s="3">
        <v>90.421632105297</v>
      </c>
      <c r="AH258" s="3">
        <v>86.4363117644064</v>
      </c>
      <c r="AI258" s="3">
        <v>82.2753217698459</v>
      </c>
      <c r="AJ258" s="3">
        <v>80.4727955177135</v>
      </c>
      <c r="AK258" s="3">
        <v>83.5073178040801</v>
      </c>
      <c r="AL258" s="3">
        <v>88.545573281817</v>
      </c>
      <c r="AM258" s="3">
        <v>95.5635079577907</v>
      </c>
      <c r="AN258" s="3">
        <v>96.739012294909</v>
      </c>
      <c r="AO258" s="3">
        <v>98.7495040104354</v>
      </c>
      <c r="AP258" s="3">
        <v>104.125724560848</v>
      </c>
      <c r="AQ258" s="3">
        <v>109.388112684346</v>
      </c>
      <c r="AR258" s="3">
        <v>109.814891589746</v>
      </c>
      <c r="AS258" s="3">
        <v>104.509550332699</v>
      </c>
      <c r="AT258" s="3">
        <v>108.445583706384</v>
      </c>
      <c r="AU258" s="3">
        <v>120.175270407349</v>
      </c>
      <c r="AV258" s="3">
        <v>122.524092061427</v>
      </c>
      <c r="AW258" s="3">
        <v>127.692251300322</v>
      </c>
      <c r="AX258" s="3">
        <v>132.652621333089</v>
      </c>
      <c r="AY258" s="3">
        <v>125.792653768557</v>
      </c>
      <c r="AZ258" s="3">
        <v>126.180829548287</v>
      </c>
      <c r="BA258" s="3">
        <v>121.426202313458</v>
      </c>
      <c r="BB258" s="3">
        <v>119.650279257654</v>
      </c>
      <c r="BC258" s="3">
        <v>124.811891116461</v>
      </c>
      <c r="BD258" s="3">
        <v>133.152548572833</v>
      </c>
      <c r="BE258" s="3">
        <v>139.951517034183</v>
      </c>
      <c r="BF258" s="3">
        <v>146.833385919534</v>
      </c>
      <c r="BG258" s="3">
        <v>129.74367576953</v>
      </c>
      <c r="BH258" s="3">
        <v>129.859707886891</v>
      </c>
      <c r="BI258" s="3">
        <v>123.178812772797</v>
      </c>
      <c r="BJ258" s="3">
        <v>124.539609021957</v>
      </c>
      <c r="BK258" s="3">
        <v>136.096526837745</v>
      </c>
      <c r="BL258" s="3">
        <v>135.392568514557</v>
      </c>
      <c r="BM258" s="3">
        <v>141.555248609457</v>
      </c>
      <c r="BN258" s="3">
        <v>138.265450700487</v>
      </c>
      <c r="BO258" s="3">
        <v>146.787832315074</v>
      </c>
      <c r="BP258" s="3">
        <v>151.22931193184</v>
      </c>
      <c r="BQ258" s="3">
        <v>164.703154387254</v>
      </c>
      <c r="BR258" s="3">
        <v>171.240025593707</v>
      </c>
      <c r="BS258" s="3">
        <v>178.207401023765</v>
      </c>
      <c r="BT258" s="3">
        <v>184.80233134746</v>
      </c>
      <c r="BU258" s="3">
        <v>184.174005333188</v>
      </c>
      <c r="BV258" s="3">
        <v>184.403884632365</v>
      </c>
      <c r="BW258" s="3">
        <v>181.875532192447</v>
      </c>
      <c r="BX258" s="3">
        <v>153.422504620148</v>
      </c>
      <c r="BY258" s="3">
        <v>155.907958288801</v>
      </c>
      <c r="BZ258" s="3">
        <v>178.259096606392</v>
      </c>
      <c r="CA258" s="3">
        <v>184.822744988533</v>
      </c>
      <c r="CB258" s="3">
        <v>194.195743398578</v>
      </c>
      <c r="CC258" s="3">
        <v>213.084844387058</v>
      </c>
      <c r="CD258" s="3">
        <v>223.564426188936</v>
      </c>
      <c r="CE258" s="3">
        <v>220.699264823751</v>
      </c>
      <c r="CF258" s="3">
        <v>233.206503005598</v>
      </c>
      <c r="CG258" s="3">
        <v>233.20203173645</v>
      </c>
      <c r="CH258" s="3">
        <v>233.613701764174</v>
      </c>
      <c r="CI258" s="3">
        <v>227.807182999928</v>
      </c>
      <c r="CJ258" s="3">
        <v>229.218652393862</v>
      </c>
      <c r="CK258" s="3">
        <v>253.843827366988</v>
      </c>
      <c r="CL258" s="3">
        <v>274.947342485582</v>
      </c>
      <c r="CM258" s="3">
        <v>267.300430493232</v>
      </c>
      <c r="CN258" s="3">
        <v>271.749011920483</v>
      </c>
      <c r="CO258" s="3">
        <v>292.045417994629</v>
      </c>
      <c r="CP258" s="3">
        <v>286.784036624019</v>
      </c>
      <c r="CQ258" s="3">
        <v>290.179846713092</v>
      </c>
      <c r="CR258" s="3">
        <v>316.26336557178</v>
      </c>
      <c r="CS258" s="3">
        <v>333.436839338001</v>
      </c>
      <c r="CT258" s="3">
        <v>302.615201512336</v>
      </c>
      <c r="CU258" s="3">
        <v>267.506271406937</v>
      </c>
      <c r="CV258" s="3">
        <v>242.261324601555</v>
      </c>
      <c r="CW258" s="3">
        <v>253.224480727961</v>
      </c>
      <c r="CX258" s="3">
        <v>262.252991775882</v>
      </c>
      <c r="CY258" s="3">
        <v>236.31688238061</v>
      </c>
      <c r="CZ258" s="3">
        <v>238.552229876963</v>
      </c>
      <c r="DA258" s="3">
        <v>237.406094553462</v>
      </c>
      <c r="DB258" s="3">
        <v>218.493535085704</v>
      </c>
      <c r="DC258" s="3">
        <v>207.761591929334</v>
      </c>
      <c r="DD258" s="3">
        <v>229.921628085611</v>
      </c>
      <c r="DE258" s="3">
        <v>242.298345420423</v>
      </c>
      <c r="DF258" s="3">
        <v>234.434524662378</v>
      </c>
      <c r="DG258" s="3">
        <v>227.123149193651</v>
      </c>
      <c r="DH258" s="3">
        <v>214.399820100027</v>
      </c>
      <c r="DI258" s="3">
        <v>225.692543625611</v>
      </c>
      <c r="DJ258" s="3">
        <v>226.236677398769</v>
      </c>
      <c r="DK258" s="3">
        <v>243.532870646863</v>
      </c>
      <c r="DL258" s="3">
        <v>263.97313629968</v>
      </c>
      <c r="DM258" s="3">
        <v>269.01497341103</v>
      </c>
      <c r="DN258" s="3">
        <v>260.56696517765</v>
      </c>
      <c r="DO258" s="3">
        <v>243.57453209721</v>
      </c>
      <c r="DP258" s="3">
        <v>259.968886137469</v>
      </c>
      <c r="DQ258" s="3">
        <v>297.434226178875</v>
      </c>
      <c r="DR258" s="3">
        <v>299.196985076605</v>
      </c>
      <c r="DS258" s="3">
        <v>311.670078288604</v>
      </c>
      <c r="DT258" s="3">
        <v>337.738700720197</v>
      </c>
      <c r="DU258" s="3">
        <v>315.979884975147</v>
      </c>
      <c r="DV258" s="3">
        <v>309.038256343057</v>
      </c>
      <c r="DW258" s="3">
        <v>298.360918113166</v>
      </c>
      <c r="DX258" s="3">
        <v>320.200737106207</v>
      </c>
      <c r="DY258" s="3">
        <v>351.574415531017</v>
      </c>
      <c r="DZ258" s="3">
        <v>373.593597001359</v>
      </c>
      <c r="EA258" s="3">
        <v>373.052529775094</v>
      </c>
      <c r="EB258" s="3">
        <v>383.199523373715</v>
      </c>
      <c r="EC258" s="3">
        <v>364.323094685872</v>
      </c>
      <c r="ED258" s="3">
        <v>348.304447597928</v>
      </c>
    </row>
    <row r="259">
      <c r="A259" s="3" t="s">
        <v>258</v>
      </c>
      <c r="B259" s="3">
        <v>72.531838047194</v>
      </c>
      <c r="C259" s="3">
        <v>70.3799218635305</v>
      </c>
      <c r="D259" s="3">
        <v>71.6881633510167</v>
      </c>
      <c r="E259" s="3">
        <v>71.4038025692665</v>
      </c>
      <c r="F259" s="3">
        <v>73.2893250818544</v>
      </c>
      <c r="G259" s="3">
        <v>78.0971521077694</v>
      </c>
      <c r="H259" s="3">
        <v>78.2875971333751</v>
      </c>
      <c r="I259" s="3">
        <v>75.9721502933804</v>
      </c>
      <c r="J259" s="3">
        <v>75.0294907321438</v>
      </c>
      <c r="K259" s="3">
        <v>74.627733688277</v>
      </c>
      <c r="L259" s="3">
        <v>76.7898642508376</v>
      </c>
      <c r="M259" s="3">
        <v>76.4866940680406</v>
      </c>
      <c r="N259" s="3">
        <v>77.2212035414053</v>
      </c>
      <c r="O259" s="3">
        <v>84.7042316793666</v>
      </c>
      <c r="P259" s="3">
        <v>85.6855592448653</v>
      </c>
      <c r="Q259" s="3">
        <v>88.3131168842463</v>
      </c>
      <c r="R259" s="3">
        <v>89.4928465868136</v>
      </c>
      <c r="S259" s="3">
        <v>85.697427719305</v>
      </c>
      <c r="T259" s="3">
        <v>82.3561202974496</v>
      </c>
      <c r="U259" s="3">
        <v>84.7452213951082</v>
      </c>
      <c r="V259" s="3">
        <v>88.10215348253</v>
      </c>
      <c r="W259" s="3">
        <v>89.4726076318479</v>
      </c>
      <c r="X259" s="3">
        <v>90.220880709656</v>
      </c>
      <c r="Y259" s="3">
        <v>94.4115292768007</v>
      </c>
      <c r="Z259" s="3">
        <v>93.5514733346539</v>
      </c>
      <c r="AA259" s="3">
        <v>98.2109482753745</v>
      </c>
      <c r="AB259" s="3">
        <v>99.3656184520859</v>
      </c>
      <c r="AC259" s="3">
        <v>98.8420956018058</v>
      </c>
      <c r="AD259" s="3">
        <v>99.8924231943451</v>
      </c>
      <c r="AE259" s="3">
        <v>110.055825596739</v>
      </c>
      <c r="AF259" s="3">
        <v>118.765473003321</v>
      </c>
      <c r="AG259" s="3">
        <v>117.15351207492</v>
      </c>
      <c r="AH259" s="3">
        <v>107.393926781952</v>
      </c>
      <c r="AI259" s="3">
        <v>103.336305409472</v>
      </c>
      <c r="AJ259" s="3">
        <v>100.632996290241</v>
      </c>
      <c r="AK259" s="3">
        <v>100.824555774719</v>
      </c>
      <c r="AL259" s="3">
        <v>103.601929306737</v>
      </c>
      <c r="AM259" s="3">
        <v>109.269549139622</v>
      </c>
      <c r="AN259" s="3">
        <v>108.237405414483</v>
      </c>
      <c r="AO259" s="3">
        <v>101.249391432906</v>
      </c>
      <c r="AP259" s="3">
        <v>100.019930352959</v>
      </c>
      <c r="AQ259" s="3">
        <v>99.6153423059612</v>
      </c>
      <c r="AR259" s="3">
        <v>93.7054780900149</v>
      </c>
      <c r="AS259" s="3">
        <v>93.903694376724</v>
      </c>
      <c r="AT259" s="3">
        <v>85.4680750986767</v>
      </c>
      <c r="AU259" s="3">
        <v>83.5530776353672</v>
      </c>
      <c r="AV259" s="3">
        <v>87.5230153482915</v>
      </c>
      <c r="AW259" s="3">
        <v>97.1526716601068</v>
      </c>
      <c r="AX259" s="3">
        <v>101.691499269372</v>
      </c>
      <c r="AY259" s="3">
        <v>98.8349280104668</v>
      </c>
      <c r="AZ259" s="3">
        <v>102.315093000138</v>
      </c>
      <c r="BA259" s="3">
        <v>97.3797852424142</v>
      </c>
      <c r="BB259" s="3">
        <v>90.6749580407014</v>
      </c>
      <c r="BC259" s="3">
        <v>86.3851998235076</v>
      </c>
      <c r="BD259" s="3">
        <v>89.4364414131025</v>
      </c>
      <c r="BE259" s="3">
        <v>89.9119438191329</v>
      </c>
      <c r="BF259" s="3">
        <v>89.1785436854129</v>
      </c>
      <c r="BG259" s="3">
        <v>85.9295454103696</v>
      </c>
      <c r="BH259" s="3">
        <v>90.7769702937593</v>
      </c>
      <c r="BI259" s="3">
        <v>81.7637950247271</v>
      </c>
      <c r="BJ259" s="3">
        <v>83.8158704047904</v>
      </c>
      <c r="BK259" s="3">
        <v>86.9257483810726</v>
      </c>
      <c r="BL259" s="3">
        <v>89.8832589225962</v>
      </c>
      <c r="BM259" s="3">
        <v>99.6933869806667</v>
      </c>
      <c r="BN259" s="3">
        <v>104.908456911558</v>
      </c>
      <c r="BO259" s="3">
        <v>102.464925398258</v>
      </c>
      <c r="BP259" s="3">
        <v>97.1866608159402</v>
      </c>
      <c r="BQ259" s="3">
        <v>94.1049734015072</v>
      </c>
      <c r="BR259" s="3">
        <v>90.9543867990337</v>
      </c>
      <c r="BS259" s="3">
        <v>91.0886316051888</v>
      </c>
      <c r="BT259" s="3">
        <v>90.225205082977</v>
      </c>
      <c r="BU259" s="3">
        <v>89.2117671976318</v>
      </c>
      <c r="BV259" s="3">
        <v>89.8674810680692</v>
      </c>
      <c r="BW259" s="3">
        <v>92.9593058381472</v>
      </c>
      <c r="BX259" s="3">
        <v>92.118991672451</v>
      </c>
      <c r="BY259" s="3">
        <v>99.7783238333127</v>
      </c>
      <c r="BZ259" s="3">
        <v>98.206709303759</v>
      </c>
      <c r="CA259" s="3">
        <v>94.2376182564857</v>
      </c>
      <c r="CB259" s="3">
        <v>92.7296696878615</v>
      </c>
      <c r="CC259" s="3">
        <v>99.8555551426422</v>
      </c>
      <c r="CD259" s="3">
        <v>99.3192188713454</v>
      </c>
      <c r="CE259" s="3">
        <v>101.671292434193</v>
      </c>
      <c r="CF259" s="3">
        <v>102.97558036433</v>
      </c>
      <c r="CG259" s="3">
        <v>101.994781455957</v>
      </c>
      <c r="CH259" s="3">
        <v>102.632137823533</v>
      </c>
      <c r="CI259" s="3">
        <v>101.700761389691</v>
      </c>
      <c r="CJ259" s="3">
        <v>108.464082280706</v>
      </c>
      <c r="CK259" s="3">
        <v>115.564121307082</v>
      </c>
      <c r="CL259" s="3">
        <v>120.384805188252</v>
      </c>
      <c r="CM259" s="3">
        <v>119.623352294073</v>
      </c>
      <c r="CN259" s="3">
        <v>116.975300630634</v>
      </c>
      <c r="CO259" s="3">
        <v>116.376784869709</v>
      </c>
      <c r="CP259" s="3">
        <v>109.418253361755</v>
      </c>
      <c r="CQ259" s="3">
        <v>110.128992301312</v>
      </c>
      <c r="CR259" s="3">
        <v>115.312662508038</v>
      </c>
      <c r="CS259" s="3">
        <v>120.721808028375</v>
      </c>
      <c r="CT259" s="3">
        <v>128.364954981769</v>
      </c>
      <c r="CU259" s="3">
        <v>125.184707318093</v>
      </c>
      <c r="CV259" s="3">
        <v>120.069419242336</v>
      </c>
      <c r="CW259" s="3">
        <v>127.744026191013</v>
      </c>
      <c r="CX259" s="3">
        <v>124.068837940834</v>
      </c>
      <c r="CY259" s="3">
        <v>116.183464052996</v>
      </c>
      <c r="CZ259" s="3">
        <v>120.99639859268</v>
      </c>
      <c r="DA259" s="3">
        <v>127.289239656315</v>
      </c>
      <c r="DB259" s="3">
        <v>129.743412279531</v>
      </c>
      <c r="DC259" s="3">
        <v>132.680180481944</v>
      </c>
      <c r="DD259" s="3">
        <v>137.906337363098</v>
      </c>
      <c r="DE259" s="3">
        <v>145.849263064037</v>
      </c>
      <c r="DF259" s="3">
        <v>144.338109986709</v>
      </c>
      <c r="DG259" s="3">
        <v>140.076943119374</v>
      </c>
      <c r="DH259" s="3">
        <v>143.400234193568</v>
      </c>
      <c r="DI259" s="3">
        <v>145.191165502947</v>
      </c>
      <c r="DJ259" s="3">
        <v>145.302539682036</v>
      </c>
      <c r="DK259" s="3">
        <v>142.231065358165</v>
      </c>
      <c r="DL259" s="3">
        <v>141.835397424315</v>
      </c>
      <c r="DM259" s="3">
        <v>138.216928852866</v>
      </c>
      <c r="DN259" s="3">
        <v>125.315998216127</v>
      </c>
      <c r="DO259" s="3">
        <v>109.755982421108</v>
      </c>
      <c r="DP259" s="3">
        <v>106.719737321925</v>
      </c>
      <c r="DQ259" s="3">
        <v>117.337690687569</v>
      </c>
      <c r="DR259" s="3">
        <v>125.156466497285</v>
      </c>
      <c r="DS259" s="3">
        <v>123.306529496751</v>
      </c>
      <c r="DT259" s="3">
        <v>119.133490332223</v>
      </c>
      <c r="DU259" s="3">
        <v>112.484945502758</v>
      </c>
      <c r="DV259" s="3">
        <v>110.064550883199</v>
      </c>
      <c r="DW259" s="3">
        <v>109.072315261692</v>
      </c>
      <c r="DX259" s="3">
        <v>112.39096770131</v>
      </c>
      <c r="DY259" s="3">
        <v>117.539963144902</v>
      </c>
      <c r="DZ259" s="3">
        <v>118.323286616746</v>
      </c>
      <c r="EA259" s="3">
        <v>116.684188544404</v>
      </c>
      <c r="EB259" s="3">
        <v>113.31142267934</v>
      </c>
      <c r="EC259" s="3">
        <v>113.339524042039</v>
      </c>
      <c r="ED259" s="3">
        <v>104.90083334181</v>
      </c>
    </row>
    <row r="260">
      <c r="A260" s="3" t="s">
        <v>259</v>
      </c>
      <c r="B260" s="3">
        <v>65.99567810983</v>
      </c>
      <c r="C260" s="3">
        <v>67.2518084814146</v>
      </c>
      <c r="D260" s="3">
        <v>69.380126807432</v>
      </c>
      <c r="E260" s="3">
        <v>74.5959297410711</v>
      </c>
      <c r="F260" s="3">
        <v>75.6596515139119</v>
      </c>
      <c r="G260" s="3">
        <v>81.1131837025516</v>
      </c>
      <c r="H260" s="3">
        <v>85.9303688310674</v>
      </c>
      <c r="I260" s="3">
        <v>81.7615915661783</v>
      </c>
      <c r="J260" s="3">
        <v>78.5146021167757</v>
      </c>
      <c r="K260" s="3">
        <v>72.2204363864143</v>
      </c>
      <c r="L260" s="3">
        <v>72.3780215824186</v>
      </c>
      <c r="M260" s="3">
        <v>64.3048757983922</v>
      </c>
      <c r="N260" s="3">
        <v>61.6529600694252</v>
      </c>
      <c r="O260" s="3">
        <v>65.3311884603284</v>
      </c>
      <c r="P260" s="3">
        <v>62.8791533546375</v>
      </c>
      <c r="Q260" s="3">
        <v>68.5488258061906</v>
      </c>
      <c r="R260" s="3">
        <v>70.0183247677404</v>
      </c>
      <c r="S260" s="3">
        <v>68.1920202564183</v>
      </c>
      <c r="T260" s="3">
        <v>64.286100127284</v>
      </c>
      <c r="U260" s="3">
        <v>61.4071902512316</v>
      </c>
      <c r="V260" s="3">
        <v>56.685376899143</v>
      </c>
      <c r="W260" s="3">
        <v>58.0179283123962</v>
      </c>
      <c r="X260" s="3">
        <v>60.1505681105901</v>
      </c>
      <c r="Y260" s="3">
        <v>55.4518281400809</v>
      </c>
      <c r="Z260" s="3">
        <v>50.8621735142308</v>
      </c>
      <c r="AA260" s="3">
        <v>55.2910772901476</v>
      </c>
      <c r="AB260" s="3">
        <v>57.6145786704635</v>
      </c>
      <c r="AC260" s="3">
        <v>59.9076023858676</v>
      </c>
      <c r="AD260" s="3">
        <v>58.9789415859908</v>
      </c>
      <c r="AE260" s="3">
        <v>61.0985770054057</v>
      </c>
      <c r="AF260" s="3">
        <v>62.4982742071759</v>
      </c>
      <c r="AG260" s="3">
        <v>63.9451993677009</v>
      </c>
      <c r="AH260" s="3">
        <v>61.1983093918964</v>
      </c>
      <c r="AI260" s="3">
        <v>63.9692203035191</v>
      </c>
      <c r="AJ260" s="3">
        <v>63.3822167079333</v>
      </c>
      <c r="AK260" s="3">
        <v>67.7235450538844</v>
      </c>
      <c r="AL260" s="3">
        <v>67.9956750546475</v>
      </c>
      <c r="AM260" s="3">
        <v>65.1212736499297</v>
      </c>
      <c r="AN260" s="3">
        <v>63.3387069945378</v>
      </c>
      <c r="AO260" s="3">
        <v>61.6356545872498</v>
      </c>
      <c r="AP260" s="3">
        <v>57.2949991440117</v>
      </c>
      <c r="AQ260" s="3">
        <v>54.5935682874502</v>
      </c>
      <c r="AR260" s="3">
        <v>53.7921230185063</v>
      </c>
      <c r="AS260" s="3">
        <v>52.2711830673182</v>
      </c>
      <c r="AT260" s="3">
        <v>54.6370209713871</v>
      </c>
      <c r="AU260" s="3">
        <v>53.8067827410072</v>
      </c>
      <c r="AV260" s="3">
        <v>51.7010569053348</v>
      </c>
      <c r="AW260" s="3">
        <v>53.0101687748566</v>
      </c>
      <c r="AX260" s="3">
        <v>62.0289233812472</v>
      </c>
      <c r="AY260" s="3">
        <v>56.0188909958852</v>
      </c>
      <c r="AZ260" s="3">
        <v>54.4241753394691</v>
      </c>
      <c r="BA260" s="3">
        <v>55.7073744578304</v>
      </c>
      <c r="BB260" s="3">
        <v>58.4707260207187</v>
      </c>
      <c r="BC260" s="3">
        <v>56.1902967181758</v>
      </c>
      <c r="BD260" s="3">
        <v>55.7297355805651</v>
      </c>
      <c r="BE260" s="3">
        <v>53.997183384549</v>
      </c>
      <c r="BF260" s="3">
        <v>51.2512602239954</v>
      </c>
      <c r="BG260" s="3">
        <v>48.9592227444033</v>
      </c>
      <c r="BH260" s="3">
        <v>40.9383137241767</v>
      </c>
      <c r="BI260" s="3">
        <v>33.4896517406717</v>
      </c>
      <c r="BJ260" s="3">
        <v>35.523718812089</v>
      </c>
      <c r="BK260" s="3">
        <v>37.9597373634517</v>
      </c>
      <c r="BL260" s="3">
        <v>37.1152056700137</v>
      </c>
      <c r="BM260" s="3">
        <v>38.6864105535004</v>
      </c>
      <c r="BN260" s="3">
        <v>33.3901110652712</v>
      </c>
      <c r="BO260" s="3">
        <v>32.1108252503963</v>
      </c>
      <c r="BP260" s="3">
        <v>34.6049283365757</v>
      </c>
      <c r="BQ260" s="3">
        <v>29.5405937679694</v>
      </c>
      <c r="BR260" s="3">
        <v>31.7853734902194</v>
      </c>
      <c r="BS260" s="3">
        <v>29.0864001502361</v>
      </c>
      <c r="BT260" s="3">
        <v>31.6210722394498</v>
      </c>
      <c r="BU260" s="3">
        <v>34.4824592422905</v>
      </c>
      <c r="BV260" s="3">
        <v>33.7945376272963</v>
      </c>
      <c r="BW260" s="3">
        <v>29.7159195968382</v>
      </c>
      <c r="BX260" s="3">
        <v>15.8592041914484</v>
      </c>
      <c r="BY260" s="3">
        <v>14.2002350520388</v>
      </c>
      <c r="BZ260" s="3">
        <v>15.6621206210556</v>
      </c>
      <c r="CA260" s="3">
        <v>17.9833958277699</v>
      </c>
      <c r="CB260" s="3">
        <v>17.0177779714673</v>
      </c>
      <c r="CC260" s="3">
        <v>17.8063592313554</v>
      </c>
      <c r="CD260" s="3">
        <v>16.4045454666263</v>
      </c>
      <c r="CE260" s="3">
        <v>14.2187532068927</v>
      </c>
      <c r="CF260" s="3">
        <v>17.3053724955503</v>
      </c>
      <c r="CG260" s="3">
        <v>20.6281477203321</v>
      </c>
      <c r="CH260" s="3">
        <v>22.4078372266093</v>
      </c>
      <c r="CI260" s="3">
        <v>24.1941596331695</v>
      </c>
      <c r="CJ260" s="3">
        <v>26.3451544817534</v>
      </c>
      <c r="CK260" s="3">
        <v>24.8377701243873</v>
      </c>
      <c r="CL260" s="3">
        <v>29.1952414940633</v>
      </c>
      <c r="CM260" s="3">
        <v>31.7314684181253</v>
      </c>
      <c r="CN260" s="3">
        <v>27.7968537058594</v>
      </c>
      <c r="CO260" s="3">
        <v>26.1649360526208</v>
      </c>
      <c r="CP260" s="3">
        <v>26.6296583758917</v>
      </c>
      <c r="CQ260" s="3">
        <v>30.7728750904592</v>
      </c>
      <c r="CR260" s="3">
        <v>30.1362652509977</v>
      </c>
      <c r="CS260" s="3">
        <v>28.0412250203512</v>
      </c>
      <c r="CT260" s="3">
        <v>34.2620251463237</v>
      </c>
      <c r="CU260" s="3">
        <v>37.4302471061487</v>
      </c>
      <c r="CV260" s="3">
        <v>38.8636740202189</v>
      </c>
      <c r="CW260" s="3">
        <v>39.1691740472184</v>
      </c>
      <c r="CX260" s="3">
        <v>39.663325883181</v>
      </c>
      <c r="CY260" s="3">
        <v>39.8389093179651</v>
      </c>
      <c r="CZ260" s="3">
        <v>32.4265714171033</v>
      </c>
      <c r="DA260" s="3">
        <v>34.9907348005908</v>
      </c>
      <c r="DB260" s="3">
        <v>35.756216215772</v>
      </c>
      <c r="DC260" s="3">
        <v>43.0894473419392</v>
      </c>
      <c r="DD260" s="3">
        <v>50.2080454040032</v>
      </c>
      <c r="DE260" s="3">
        <v>49.03177728507</v>
      </c>
      <c r="DF260" s="3">
        <v>53.4491043426916</v>
      </c>
      <c r="DG260" s="3">
        <v>52.2781325435713</v>
      </c>
      <c r="DH260" s="3">
        <v>47.6442232792735</v>
      </c>
      <c r="DI260" s="3">
        <v>48.7806893052692</v>
      </c>
      <c r="DJ260" s="3">
        <v>43.6636413264814</v>
      </c>
      <c r="DK260" s="3">
        <v>45.733014084382</v>
      </c>
      <c r="DL260" s="3">
        <v>53.4369743858835</v>
      </c>
      <c r="DM260" s="3">
        <v>56.1121161347417</v>
      </c>
      <c r="DN260" s="3">
        <v>58.6308178521012</v>
      </c>
      <c r="DO260" s="3">
        <v>56.1531531806894</v>
      </c>
      <c r="DP260" s="3">
        <v>52.1137471033203</v>
      </c>
      <c r="DQ260" s="3">
        <v>50.1259662095045</v>
      </c>
      <c r="DR260" s="3">
        <v>49.1466783163786</v>
      </c>
      <c r="DS260" s="3">
        <v>47.413883127245</v>
      </c>
      <c r="DT260" s="3">
        <v>51.4320104582004</v>
      </c>
      <c r="DU260" s="3">
        <v>51.0247678829693</v>
      </c>
      <c r="DV260" s="3">
        <v>46.6801242999405</v>
      </c>
      <c r="DW260" s="3">
        <v>44.3684634057562</v>
      </c>
      <c r="DX260" s="3">
        <v>46.9970225797748</v>
      </c>
      <c r="DY260" s="3">
        <v>43.8670291550152</v>
      </c>
      <c r="DZ260" s="3">
        <v>41.1633813326596</v>
      </c>
      <c r="EA260" s="3">
        <v>42.7567469215704</v>
      </c>
      <c r="EB260" s="3">
        <v>42.870450275757</v>
      </c>
      <c r="EC260" s="3">
        <v>39.8522747909263</v>
      </c>
      <c r="ED260" s="3">
        <v>40.6850002076891</v>
      </c>
    </row>
    <row r="261">
      <c r="A261" s="3" t="s">
        <v>260</v>
      </c>
      <c r="B261" s="3">
        <v>82.8522692044882</v>
      </c>
      <c r="C261" s="3">
        <v>84.2116628881193</v>
      </c>
      <c r="D261" s="3">
        <v>88.6138787964578</v>
      </c>
      <c r="E261" s="3">
        <v>89.6415168812898</v>
      </c>
      <c r="F261" s="3">
        <v>91.4669086144643</v>
      </c>
      <c r="G261" s="3">
        <v>93.3402195099752</v>
      </c>
      <c r="H261" s="3">
        <v>96.0525274731426</v>
      </c>
      <c r="I261" s="3">
        <v>97.7827593206198</v>
      </c>
      <c r="J261" s="3">
        <v>98.8866619183028</v>
      </c>
      <c r="K261" s="3">
        <v>97.4155787639367</v>
      </c>
      <c r="L261" s="3">
        <v>107.682984358945</v>
      </c>
      <c r="M261" s="3">
        <v>108.760040320536</v>
      </c>
      <c r="N261" s="3">
        <v>107.147198167232</v>
      </c>
      <c r="O261" s="3">
        <v>113.786712882931</v>
      </c>
      <c r="P261" s="3">
        <v>115.962613326941</v>
      </c>
      <c r="Q261" s="3">
        <v>119.449224946738</v>
      </c>
      <c r="R261" s="3">
        <v>124.743799653768</v>
      </c>
      <c r="S261" s="3">
        <v>126.933384124922</v>
      </c>
      <c r="T261" s="3">
        <v>129.983102283072</v>
      </c>
      <c r="U261" s="3">
        <v>131.763788535309</v>
      </c>
      <c r="V261" s="3">
        <v>125.629931110904</v>
      </c>
      <c r="W261" s="3">
        <v>128.910702832884</v>
      </c>
      <c r="X261" s="3">
        <v>135.974783342433</v>
      </c>
      <c r="Y261" s="3">
        <v>138.347554550185</v>
      </c>
      <c r="Z261" s="3">
        <v>129.712036526091</v>
      </c>
      <c r="AA261" s="3">
        <v>117.53725046011</v>
      </c>
      <c r="AB261" s="3">
        <v>125.580905890088</v>
      </c>
      <c r="AC261" s="3">
        <v>129.294893759829</v>
      </c>
      <c r="AD261" s="3">
        <v>131.439612091584</v>
      </c>
      <c r="AE261" s="3">
        <v>126.991317477307</v>
      </c>
      <c r="AF261" s="3">
        <v>129.648050338522</v>
      </c>
      <c r="AG261" s="3">
        <v>126.383427246596</v>
      </c>
      <c r="AH261" s="3">
        <v>123.087188664532</v>
      </c>
      <c r="AI261" s="3">
        <v>124.434180254581</v>
      </c>
      <c r="AJ261" s="3">
        <v>134.320848580052</v>
      </c>
      <c r="AK261" s="3">
        <v>141.680659488501</v>
      </c>
      <c r="AL261" s="3">
        <v>144.802495062871</v>
      </c>
      <c r="AM261" s="3">
        <v>141.079707548172</v>
      </c>
      <c r="AN261" s="3">
        <v>139.92077289836</v>
      </c>
      <c r="AO261" s="3">
        <v>138.162239626039</v>
      </c>
      <c r="AP261" s="3">
        <v>137.930979960274</v>
      </c>
      <c r="AQ261" s="3">
        <v>130.957646308473</v>
      </c>
      <c r="AR261" s="3">
        <v>127.839133646399</v>
      </c>
      <c r="AS261" s="3">
        <v>124.148990473566</v>
      </c>
      <c r="AT261" s="3">
        <v>123.126407161835</v>
      </c>
      <c r="AU261" s="3">
        <v>128.530178248526</v>
      </c>
      <c r="AV261" s="3">
        <v>133.011174536049</v>
      </c>
      <c r="AW261" s="3">
        <v>144.174074667356</v>
      </c>
      <c r="AX261" s="3">
        <v>150.595905157213</v>
      </c>
      <c r="AY261" s="3">
        <v>135.347097761687</v>
      </c>
      <c r="AZ261" s="3">
        <v>128.068570697436</v>
      </c>
      <c r="BA261" s="3">
        <v>123.926034108845</v>
      </c>
      <c r="BB261" s="3">
        <v>125.703174368835</v>
      </c>
      <c r="BC261" s="3">
        <v>133.742172059249</v>
      </c>
      <c r="BD261" s="3">
        <v>140.201685490336</v>
      </c>
      <c r="BE261" s="3">
        <v>147.326302835476</v>
      </c>
      <c r="BF261" s="3">
        <v>156.991566489243</v>
      </c>
      <c r="BG261" s="3">
        <v>140.567289741535</v>
      </c>
      <c r="BH261" s="3">
        <v>137.045620834427</v>
      </c>
      <c r="BI261" s="3">
        <v>126.337219857107</v>
      </c>
      <c r="BJ261" s="3">
        <v>136.43201538972</v>
      </c>
      <c r="BK261" s="3">
        <v>136.731454798479</v>
      </c>
      <c r="BL261" s="3">
        <v>135.28313193632</v>
      </c>
      <c r="BM261" s="3">
        <v>139.558280323579</v>
      </c>
      <c r="BN261" s="3">
        <v>140.318359563107</v>
      </c>
      <c r="BO261" s="3">
        <v>141.161123854223</v>
      </c>
      <c r="BP261" s="3">
        <v>135.916636368156</v>
      </c>
      <c r="BQ261" s="3">
        <v>129.199180863005</v>
      </c>
      <c r="BR261" s="3">
        <v>135.531468747323</v>
      </c>
      <c r="BS261" s="3">
        <v>138.12258603589</v>
      </c>
      <c r="BT261" s="3">
        <v>143.364399306185</v>
      </c>
      <c r="BU261" s="3">
        <v>146.450915055785</v>
      </c>
      <c r="BV261" s="3">
        <v>146.084182692217</v>
      </c>
      <c r="BW261" s="3">
        <v>137.768383043302</v>
      </c>
      <c r="BX261" s="3">
        <v>107.909719061594</v>
      </c>
      <c r="BY261" s="3">
        <v>101.121235313669</v>
      </c>
      <c r="BZ261" s="3">
        <v>113.20700563597</v>
      </c>
      <c r="CA261" s="3">
        <v>123.159583432285</v>
      </c>
      <c r="CB261" s="3">
        <v>123.588763374218</v>
      </c>
      <c r="CC261" s="3">
        <v>133.323284882652</v>
      </c>
      <c r="CD261" s="3">
        <v>132.528838375831</v>
      </c>
      <c r="CE261" s="3">
        <v>140.876311317028</v>
      </c>
      <c r="CF261" s="3">
        <v>153.010517482025</v>
      </c>
      <c r="CG261" s="3">
        <v>157.593228163553</v>
      </c>
      <c r="CH261" s="3">
        <v>157.862500973399</v>
      </c>
      <c r="CI261" s="3">
        <v>172.600755552817</v>
      </c>
      <c r="CJ261" s="3">
        <v>199.644454753859</v>
      </c>
      <c r="CK261" s="3">
        <v>214.383110515748</v>
      </c>
      <c r="CL261" s="3">
        <v>227.588023047</v>
      </c>
      <c r="CM261" s="3">
        <v>213.493390964288</v>
      </c>
      <c r="CN261" s="3">
        <v>203.654704330294</v>
      </c>
      <c r="CO261" s="3">
        <v>205.444519590085</v>
      </c>
      <c r="CP261" s="3">
        <v>200.324792999751</v>
      </c>
      <c r="CQ261" s="3">
        <v>196.720422436125</v>
      </c>
      <c r="CR261" s="3">
        <v>197.486002816649</v>
      </c>
      <c r="CS261" s="3">
        <v>196.414818144165</v>
      </c>
      <c r="CT261" s="3">
        <v>197.875397983882</v>
      </c>
      <c r="CU261" s="3">
        <v>196.065216625614</v>
      </c>
      <c r="CV261" s="3">
        <v>193.573452739722</v>
      </c>
      <c r="CW261" s="3">
        <v>200.002976202817</v>
      </c>
      <c r="CX261" s="3">
        <v>202.484428156623</v>
      </c>
      <c r="CY261" s="3">
        <v>194.341353328038</v>
      </c>
      <c r="CZ261" s="3">
        <v>192.330695806668</v>
      </c>
      <c r="DA261" s="3">
        <v>211.667373500783</v>
      </c>
      <c r="DB261" s="3">
        <v>202.177764745666</v>
      </c>
      <c r="DC261" s="3">
        <v>200.22394039072</v>
      </c>
      <c r="DD261" s="3">
        <v>220.390956690592</v>
      </c>
      <c r="DE261" s="3">
        <v>220.60522838507</v>
      </c>
      <c r="DF261" s="3">
        <v>228.232668307683</v>
      </c>
      <c r="DG261" s="3">
        <v>238.881817611775</v>
      </c>
      <c r="DH261" s="3">
        <v>230.445987630427</v>
      </c>
      <c r="DI261" s="3">
        <v>234.306779799304</v>
      </c>
      <c r="DJ261" s="3">
        <v>247.623597841269</v>
      </c>
      <c r="DK261" s="3">
        <v>260.745221095487</v>
      </c>
      <c r="DL261" s="3">
        <v>271.90642415673</v>
      </c>
      <c r="DM261" s="3">
        <v>259.454092385869</v>
      </c>
      <c r="DN261" s="3">
        <v>251.307063683943</v>
      </c>
      <c r="DO261" s="3">
        <v>246.991468331286</v>
      </c>
      <c r="DP261" s="3">
        <v>262.8243458135</v>
      </c>
      <c r="DQ261" s="3">
        <v>276.981036575909</v>
      </c>
      <c r="DR261" s="3">
        <v>278.585532467282</v>
      </c>
      <c r="DS261" s="3">
        <v>268.205559848401</v>
      </c>
      <c r="DT261" s="3">
        <v>284.721834246117</v>
      </c>
      <c r="DU261" s="3">
        <v>276.947376102896</v>
      </c>
      <c r="DV261" s="3">
        <v>270.033719451034</v>
      </c>
      <c r="DW261" s="3">
        <v>262.936943821437</v>
      </c>
      <c r="DX261" s="3">
        <v>265.771136588509</v>
      </c>
      <c r="DY261" s="3">
        <v>274.137473816192</v>
      </c>
      <c r="DZ261" s="3">
        <v>279.57146640281</v>
      </c>
      <c r="EA261" s="3">
        <v>305.945806718996</v>
      </c>
      <c r="EB261" s="3">
        <v>354.779416110402</v>
      </c>
      <c r="EC261" s="3">
        <v>351.553569975353</v>
      </c>
      <c r="ED261" s="3">
        <v>343.951111687554</v>
      </c>
    </row>
    <row r="262">
      <c r="A262" s="3" t="s">
        <v>261</v>
      </c>
      <c r="B262" s="3">
        <v>25.3870929803022</v>
      </c>
      <c r="C262" s="3">
        <v>26.1400324539459</v>
      </c>
      <c r="D262" s="3">
        <v>26.798572279586</v>
      </c>
      <c r="E262" s="3">
        <v>28.0745113150612</v>
      </c>
      <c r="F262" s="3">
        <v>27.6501454110748</v>
      </c>
      <c r="G262" s="3">
        <v>27.8609223365131</v>
      </c>
      <c r="H262" s="3">
        <v>28.2521685601329</v>
      </c>
      <c r="I262" s="3">
        <v>27.7902664743469</v>
      </c>
      <c r="J262" s="3">
        <v>28.0217107992939</v>
      </c>
      <c r="K262" s="3">
        <v>29.4212448805384</v>
      </c>
      <c r="L262" s="3">
        <v>30.4903109164696</v>
      </c>
      <c r="M262" s="3">
        <v>31.4745478428595</v>
      </c>
      <c r="N262" s="3">
        <v>32.9618298304736</v>
      </c>
      <c r="O262" s="3">
        <v>30.9929428330363</v>
      </c>
      <c r="P262" s="3">
        <v>29.1295980102429</v>
      </c>
      <c r="Q262" s="3">
        <v>29.1223548176463</v>
      </c>
      <c r="R262" s="3">
        <v>28.8732390315828</v>
      </c>
      <c r="S262" s="3">
        <v>28.2225757540724</v>
      </c>
      <c r="T262" s="3">
        <v>28.7856521377225</v>
      </c>
      <c r="U262" s="3">
        <v>30.1074093972063</v>
      </c>
      <c r="V262" s="3">
        <v>28.8946321232606</v>
      </c>
      <c r="W262" s="3">
        <v>30.4859583618244</v>
      </c>
      <c r="X262" s="3">
        <v>30.2027715467649</v>
      </c>
      <c r="Y262" s="3">
        <v>31.0815693313313</v>
      </c>
      <c r="Z262" s="3">
        <v>32.0745093719855</v>
      </c>
      <c r="AA262" s="3">
        <v>33.2600543183061</v>
      </c>
      <c r="AB262" s="3">
        <v>34.2415146681561</v>
      </c>
      <c r="AC262" s="3">
        <v>34.5623457729768</v>
      </c>
      <c r="AD262" s="3">
        <v>34.2165655676274</v>
      </c>
      <c r="AE262" s="3">
        <v>35.3672721056374</v>
      </c>
      <c r="AF262" s="3">
        <v>37.3403978458491</v>
      </c>
      <c r="AG262" s="3">
        <v>36.4731277447704</v>
      </c>
      <c r="AH262" s="3">
        <v>36.6217603250819</v>
      </c>
      <c r="AI262" s="3">
        <v>35.3974362635073</v>
      </c>
      <c r="AJ262" s="3">
        <v>34.3140442615677</v>
      </c>
      <c r="AK262" s="3">
        <v>34.3368523914085</v>
      </c>
      <c r="AL262" s="3">
        <v>34.7186747896364</v>
      </c>
      <c r="AM262" s="3">
        <v>34.951601199242</v>
      </c>
      <c r="AN262" s="3">
        <v>36.0466808490898</v>
      </c>
      <c r="AO262" s="3">
        <v>35.8213110158692</v>
      </c>
      <c r="AP262" s="3">
        <v>36.147391209403</v>
      </c>
      <c r="AQ262" s="3">
        <v>36.7759326614777</v>
      </c>
      <c r="AR262" s="3">
        <v>34.4579385985472</v>
      </c>
      <c r="AS262" s="3">
        <v>35.4849955401726</v>
      </c>
      <c r="AT262" s="3">
        <v>36.3776614033149</v>
      </c>
      <c r="AU262" s="3">
        <v>37.413484706994</v>
      </c>
      <c r="AV262" s="3">
        <v>38.2298459182873</v>
      </c>
      <c r="AW262" s="3">
        <v>37.3923344395636</v>
      </c>
      <c r="AX262" s="3">
        <v>33.7553436246841</v>
      </c>
      <c r="AY262" s="3">
        <v>32.7769705746282</v>
      </c>
      <c r="AZ262" s="3">
        <v>33.1438610902427</v>
      </c>
      <c r="BA262" s="3">
        <v>33.9745653044238</v>
      </c>
      <c r="BB262" s="3">
        <v>33.7833407564398</v>
      </c>
      <c r="BC262" s="3">
        <v>34.093952316272</v>
      </c>
      <c r="BD262" s="3">
        <v>36.3460676663002</v>
      </c>
      <c r="BE262" s="3">
        <v>35.7103547810345</v>
      </c>
      <c r="BF262" s="3">
        <v>34.0379873788646</v>
      </c>
      <c r="BG262" s="3">
        <v>34.3174640339799</v>
      </c>
      <c r="BH262" s="3">
        <v>36.0434862195695</v>
      </c>
      <c r="BI262" s="3">
        <v>35.9979681543309</v>
      </c>
      <c r="BJ262" s="3">
        <v>36.3739325443945</v>
      </c>
      <c r="BK262" s="3">
        <v>38.7601858005702</v>
      </c>
      <c r="BL262" s="3">
        <v>40.6886655892478</v>
      </c>
      <c r="BM262" s="3">
        <v>41.2837181789961</v>
      </c>
      <c r="BN262" s="3">
        <v>42.5980353686304</v>
      </c>
      <c r="BO262" s="3">
        <v>44.31828757585</v>
      </c>
      <c r="BP262" s="3">
        <v>44.8653113061032</v>
      </c>
      <c r="BQ262" s="3">
        <v>46.5500851237095</v>
      </c>
      <c r="BR262" s="3">
        <v>49.0812227463004</v>
      </c>
      <c r="BS262" s="3">
        <v>49.9139900419621</v>
      </c>
      <c r="BT262" s="3">
        <v>50.5302496287644</v>
      </c>
      <c r="BU262" s="3">
        <v>51.1942155943606</v>
      </c>
      <c r="BV262" s="3">
        <v>54.311381366808</v>
      </c>
      <c r="BW262" s="3">
        <v>56.1265197966431</v>
      </c>
      <c r="BX262" s="3">
        <v>46.5154869094101</v>
      </c>
      <c r="BY262" s="3">
        <v>46.5423931200685</v>
      </c>
      <c r="BZ262" s="3">
        <v>45.6229251213722</v>
      </c>
      <c r="CA262" s="3">
        <v>46.7716027696971</v>
      </c>
      <c r="CB262" s="3">
        <v>45.1208199895012</v>
      </c>
      <c r="CC262" s="3">
        <v>45.0126885565726</v>
      </c>
      <c r="CD262" s="3">
        <v>44.7737183358566</v>
      </c>
      <c r="CE262" s="3">
        <v>49.3416579648485</v>
      </c>
      <c r="CF262" s="3">
        <v>52.3833947502915</v>
      </c>
      <c r="CG262" s="3">
        <v>51.8524241051961</v>
      </c>
      <c r="CH262" s="3">
        <v>51.3635127828308</v>
      </c>
      <c r="CI262" s="3">
        <v>51.298842407538</v>
      </c>
      <c r="CJ262" s="3">
        <v>51.7712116261595</v>
      </c>
      <c r="CK262" s="3">
        <v>55.4167367275324</v>
      </c>
      <c r="CL262" s="3">
        <v>56.4749461153493</v>
      </c>
      <c r="CM262" s="3">
        <v>54.9540284013264</v>
      </c>
      <c r="CN262" s="3">
        <v>54.6418463810067</v>
      </c>
      <c r="CO262" s="3">
        <v>57.5746698621722</v>
      </c>
      <c r="CP262" s="3">
        <v>57.2783567106339</v>
      </c>
      <c r="CQ262" s="3">
        <v>55.3209008753562</v>
      </c>
      <c r="CR262" s="3">
        <v>55.5274239820234</v>
      </c>
      <c r="CS262" s="3">
        <v>58.5999953643971</v>
      </c>
      <c r="CT262" s="3">
        <v>60.6750977080517</v>
      </c>
      <c r="CU262" s="3">
        <v>59.1388629909974</v>
      </c>
      <c r="CV262" s="3">
        <v>61.780809789803</v>
      </c>
      <c r="CW262" s="3">
        <v>67.726354876823</v>
      </c>
      <c r="CX262" s="3">
        <v>67.2533311420369</v>
      </c>
      <c r="CY262" s="3">
        <v>64.4927211440179</v>
      </c>
      <c r="CZ262" s="3">
        <v>65.6006069849451</v>
      </c>
      <c r="DA262" s="3">
        <v>71.4719251310368</v>
      </c>
      <c r="DB262" s="3">
        <v>70.1990467528235</v>
      </c>
      <c r="DC262" s="3">
        <v>59.9711462668964</v>
      </c>
      <c r="DD262" s="3">
        <v>60.1480863566921</v>
      </c>
      <c r="DE262" s="3">
        <v>64.7420144037136</v>
      </c>
      <c r="DF262" s="3">
        <v>64.201702019953</v>
      </c>
      <c r="DG262" s="3">
        <v>61.6821421877826</v>
      </c>
      <c r="DH262" s="3">
        <v>62.1961743274777</v>
      </c>
      <c r="DI262" s="3">
        <v>67.6604729248412</v>
      </c>
      <c r="DJ262" s="3">
        <v>68.1651561874217</v>
      </c>
      <c r="DK262" s="3">
        <v>66.6278226246709</v>
      </c>
      <c r="DL262" s="3">
        <v>67.4631912485689</v>
      </c>
      <c r="DM262" s="3">
        <v>65.1570320585943</v>
      </c>
      <c r="DN262" s="3">
        <v>65.4121850207916</v>
      </c>
      <c r="DO262" s="3">
        <v>62.9536059141688</v>
      </c>
      <c r="DP262" s="3">
        <v>66.5083097455329</v>
      </c>
      <c r="DQ262" s="3">
        <v>68.3200639362105</v>
      </c>
      <c r="DR262" s="3">
        <v>67.7367998265555</v>
      </c>
      <c r="DS262" s="3">
        <v>65.2776340390462</v>
      </c>
      <c r="DT262" s="3">
        <v>67.6155297713705</v>
      </c>
      <c r="DU262" s="3">
        <v>69.3414870184855</v>
      </c>
      <c r="DV262" s="3">
        <v>76.0852518550098</v>
      </c>
      <c r="DW262" s="3">
        <v>77.4003557311717</v>
      </c>
      <c r="DX262" s="3">
        <v>79.0435372167623</v>
      </c>
      <c r="DY262" s="3">
        <v>85.665835388502</v>
      </c>
      <c r="DZ262" s="3">
        <v>88.5891167565037</v>
      </c>
      <c r="EA262" s="3">
        <v>90.3180377336726</v>
      </c>
      <c r="EB262" s="3">
        <v>87.815099918235</v>
      </c>
      <c r="EC262" s="3">
        <v>83.8204759870257</v>
      </c>
      <c r="ED262" s="3">
        <v>82.8391664293077</v>
      </c>
    </row>
    <row r="263">
      <c r="A263" s="3" t="s">
        <v>262</v>
      </c>
      <c r="B263" s="3">
        <v>86.257046180857</v>
      </c>
      <c r="C263" s="3">
        <v>88.5845905895018</v>
      </c>
      <c r="D263" s="3">
        <v>91.1005133105892</v>
      </c>
      <c r="E263" s="3">
        <v>94.781971917594</v>
      </c>
      <c r="F263" s="3">
        <v>98.7852560441924</v>
      </c>
      <c r="G263" s="3">
        <v>100.066935320039</v>
      </c>
      <c r="H263" s="3">
        <v>101.715167345178</v>
      </c>
      <c r="I263" s="3">
        <v>101.885592328079</v>
      </c>
      <c r="J263" s="3">
        <v>101.673303191233</v>
      </c>
      <c r="K263" s="3">
        <v>103.015281040486</v>
      </c>
      <c r="L263" s="3">
        <v>109.606622509169</v>
      </c>
      <c r="M263" s="3">
        <v>111.870272593641</v>
      </c>
      <c r="N263" s="3">
        <v>120.950888136872</v>
      </c>
      <c r="O263" s="3">
        <v>119.30247959326</v>
      </c>
      <c r="P263" s="3">
        <v>116.409454470342</v>
      </c>
      <c r="Q263" s="3">
        <v>117.888488342028</v>
      </c>
      <c r="R263" s="3">
        <v>113.604180518485</v>
      </c>
      <c r="S263" s="3">
        <v>109.884582569567</v>
      </c>
      <c r="T263" s="3">
        <v>112.478227859689</v>
      </c>
      <c r="U263" s="3">
        <v>117.672941801075</v>
      </c>
      <c r="V263" s="3">
        <v>112.746282337586</v>
      </c>
      <c r="W263" s="3">
        <v>123.780492967426</v>
      </c>
      <c r="X263" s="3">
        <v>121.513277436165</v>
      </c>
      <c r="Y263" s="3">
        <v>119.759757012046</v>
      </c>
      <c r="Z263" s="3">
        <v>118.351873695899</v>
      </c>
      <c r="AA263" s="3">
        <v>118.384854742533</v>
      </c>
      <c r="AB263" s="3">
        <v>127.680969307563</v>
      </c>
      <c r="AC263" s="3">
        <v>131.18525787325</v>
      </c>
      <c r="AD263" s="3">
        <v>128.655081651671</v>
      </c>
      <c r="AE263" s="3">
        <v>131.233538629485</v>
      </c>
      <c r="AF263" s="3">
        <v>142.383980591123</v>
      </c>
      <c r="AG263" s="3">
        <v>139.724268369521</v>
      </c>
      <c r="AH263" s="3">
        <v>137.170196120738</v>
      </c>
      <c r="AI263" s="3">
        <v>126.569700865603</v>
      </c>
      <c r="AJ263" s="3">
        <v>118.120597763243</v>
      </c>
      <c r="AK263" s="3">
        <v>117.654339874368</v>
      </c>
      <c r="AL263" s="3">
        <v>119.580920801328</v>
      </c>
      <c r="AM263" s="3">
        <v>119.772236326462</v>
      </c>
      <c r="AN263" s="3">
        <v>112.96566149748</v>
      </c>
      <c r="AO263" s="3">
        <v>112.866995345447</v>
      </c>
      <c r="AP263" s="3">
        <v>106.208637237078</v>
      </c>
      <c r="AQ263" s="3">
        <v>105.4076114332</v>
      </c>
      <c r="AR263" s="3">
        <v>106.431488827575</v>
      </c>
      <c r="AS263" s="3">
        <v>106.73539466885</v>
      </c>
      <c r="AT263" s="3">
        <v>108.002326102246</v>
      </c>
      <c r="AU263" s="3">
        <v>109.470481978347</v>
      </c>
      <c r="AV263" s="3">
        <v>107.571872719218</v>
      </c>
      <c r="AW263" s="3">
        <v>113.123483631943</v>
      </c>
      <c r="AX263" s="3">
        <v>113.251701259405</v>
      </c>
      <c r="AY263" s="3">
        <v>106.886282069422</v>
      </c>
      <c r="AZ263" s="3">
        <v>107.220803327507</v>
      </c>
      <c r="BA263" s="3">
        <v>105.037344086235</v>
      </c>
      <c r="BB263" s="3">
        <v>109.978691601207</v>
      </c>
      <c r="BC263" s="3">
        <v>116.388281064518</v>
      </c>
      <c r="BD263" s="3">
        <v>119.76586526652</v>
      </c>
      <c r="BE263" s="3">
        <v>125.436339590934</v>
      </c>
      <c r="BF263" s="3">
        <v>128.004997116989</v>
      </c>
      <c r="BG263" s="3">
        <v>123.81575781693</v>
      </c>
      <c r="BH263" s="3">
        <v>131.164703318567</v>
      </c>
      <c r="BI263" s="3">
        <v>126.797646456779</v>
      </c>
      <c r="BJ263" s="3">
        <v>123.644946258867</v>
      </c>
      <c r="BK263" s="3">
        <v>131.57878896845</v>
      </c>
      <c r="BL263" s="3">
        <v>128.21624991368</v>
      </c>
      <c r="BM263" s="3">
        <v>130.606435487525</v>
      </c>
      <c r="BN263" s="3">
        <v>125.654965993708</v>
      </c>
      <c r="BO263" s="3">
        <v>119.282305187331</v>
      </c>
      <c r="BP263" s="3">
        <v>117.63070345435</v>
      </c>
      <c r="BQ263" s="3">
        <v>111.39165538362</v>
      </c>
      <c r="BR263" s="3">
        <v>114.521617605285</v>
      </c>
      <c r="BS263" s="3">
        <v>111.60919437643</v>
      </c>
      <c r="BT263" s="3">
        <v>114.010122328348</v>
      </c>
      <c r="BU263" s="3">
        <v>110.331860607205</v>
      </c>
      <c r="BV263" s="3">
        <v>108.633631857065</v>
      </c>
      <c r="BW263" s="3">
        <v>104.224736847585</v>
      </c>
      <c r="BX263" s="3">
        <v>62.3661901506356</v>
      </c>
      <c r="BY263" s="3">
        <v>43.9355184553285</v>
      </c>
      <c r="BZ263" s="3">
        <v>43.8955047341636</v>
      </c>
      <c r="CA263" s="3">
        <v>55.5402951303013</v>
      </c>
      <c r="CB263" s="3">
        <v>49.5643537842814</v>
      </c>
      <c r="CC263" s="3">
        <v>51.1565674401449</v>
      </c>
      <c r="CD263" s="3">
        <v>52.2774929576824</v>
      </c>
      <c r="CE263" s="3">
        <v>52.0278743800653</v>
      </c>
      <c r="CF263" s="3">
        <v>60.2318416480074</v>
      </c>
      <c r="CG263" s="3">
        <v>69.4360279236021</v>
      </c>
      <c r="CH263" s="3">
        <v>73.1477503181106</v>
      </c>
      <c r="CI263" s="3">
        <v>84.8444021549782</v>
      </c>
      <c r="CJ263" s="3">
        <v>92.0992000209243</v>
      </c>
      <c r="CK263" s="3">
        <v>95.1541161552212</v>
      </c>
      <c r="CL263" s="3">
        <v>100.186381909464</v>
      </c>
      <c r="CM263" s="3">
        <v>107.619833755196</v>
      </c>
      <c r="CN263" s="3">
        <v>104.090698612555</v>
      </c>
      <c r="CO263" s="3">
        <v>108.130851749789</v>
      </c>
      <c r="CP263" s="3">
        <v>110.214462929812</v>
      </c>
      <c r="CQ263" s="3">
        <v>115.949386426224</v>
      </c>
      <c r="CR263" s="3">
        <v>136.897033687208</v>
      </c>
      <c r="CS263" s="3">
        <v>129.060250303345</v>
      </c>
      <c r="CT263" s="3">
        <v>130.042713489714</v>
      </c>
      <c r="CU263" s="3">
        <v>119.658130984939</v>
      </c>
      <c r="CV263" s="3">
        <v>112.641232638434</v>
      </c>
      <c r="CW263" s="3">
        <v>108.996526063519</v>
      </c>
      <c r="CX263" s="3">
        <v>98.482085929346</v>
      </c>
      <c r="CY263" s="3">
        <v>87.6474436724562</v>
      </c>
      <c r="CZ263" s="3">
        <v>86.4412739210357</v>
      </c>
      <c r="DA263" s="3">
        <v>94.1802757716354</v>
      </c>
      <c r="DB263" s="3">
        <v>85.4567748349218</v>
      </c>
      <c r="DC263" s="3">
        <v>86.6479324766031</v>
      </c>
      <c r="DD263" s="3">
        <v>102.801445414695</v>
      </c>
      <c r="DE263" s="3">
        <v>104.691067701179</v>
      </c>
      <c r="DF263" s="3">
        <v>109.643741408879</v>
      </c>
      <c r="DG263" s="3">
        <v>111.604597116498</v>
      </c>
      <c r="DH263" s="3">
        <v>101.152839241364</v>
      </c>
      <c r="DI263" s="3">
        <v>100.103323273288</v>
      </c>
      <c r="DJ263" s="3">
        <v>96.5318861148075</v>
      </c>
      <c r="DK263" s="3">
        <v>101.280688571372</v>
      </c>
      <c r="DL263" s="3">
        <v>112.340727437616</v>
      </c>
      <c r="DM263" s="3">
        <v>107.200018516455</v>
      </c>
      <c r="DN263" s="3">
        <v>106.041623232243</v>
      </c>
      <c r="DO263" s="3">
        <v>99.5898850145657</v>
      </c>
      <c r="DP263" s="3">
        <v>111.510647164205</v>
      </c>
      <c r="DQ263" s="3">
        <v>131.273049785787</v>
      </c>
      <c r="DR263" s="3">
        <v>135.345274311086</v>
      </c>
      <c r="DS263" s="3">
        <v>138.583497788453</v>
      </c>
      <c r="DT263" s="3">
        <v>145.877127878637</v>
      </c>
      <c r="DU263" s="3">
        <v>140.163893235596</v>
      </c>
      <c r="DV263" s="3">
        <v>141.675803738062</v>
      </c>
      <c r="DW263" s="3">
        <v>146.136480435625</v>
      </c>
      <c r="DX263" s="3">
        <v>147.431719349757</v>
      </c>
      <c r="DY263" s="3">
        <v>155.155246492865</v>
      </c>
      <c r="DZ263" s="3">
        <v>163.264933618805</v>
      </c>
      <c r="EA263" s="3">
        <v>169.409650138934</v>
      </c>
      <c r="EB263" s="3">
        <v>176.484972039228</v>
      </c>
      <c r="EC263" s="3">
        <v>176.441656814576</v>
      </c>
      <c r="ED263" s="3">
        <v>174.040556589762</v>
      </c>
    </row>
    <row r="264">
      <c r="A264" s="3" t="s">
        <v>263</v>
      </c>
      <c r="B264" s="3">
        <v>68.177347690649</v>
      </c>
      <c r="C264" s="3">
        <v>70.9221242940118</v>
      </c>
      <c r="D264" s="3">
        <v>70.5316852593918</v>
      </c>
      <c r="E264" s="3">
        <v>67.4601006742284</v>
      </c>
      <c r="F264" s="3">
        <v>69.8361381859367</v>
      </c>
      <c r="G264" s="3">
        <v>74.4934780825229</v>
      </c>
      <c r="H264" s="3">
        <v>74.0421021837782</v>
      </c>
      <c r="I264" s="3">
        <v>71.3513786988936</v>
      </c>
      <c r="J264" s="3">
        <v>76.4546476445686</v>
      </c>
      <c r="K264" s="3">
        <v>74.0671093357189</v>
      </c>
      <c r="L264" s="3">
        <v>82.2274935171284</v>
      </c>
      <c r="M264" s="3">
        <v>82.1047220177905</v>
      </c>
      <c r="N264" s="3">
        <v>80.6839110165509</v>
      </c>
      <c r="O264" s="3">
        <v>90.4806396336177</v>
      </c>
      <c r="P264" s="3">
        <v>94.8109633781595</v>
      </c>
      <c r="Q264" s="3">
        <v>94.7901733977853</v>
      </c>
      <c r="R264" s="3">
        <v>96.0174968808266</v>
      </c>
      <c r="S264" s="3">
        <v>94.1869710318438</v>
      </c>
      <c r="T264" s="3">
        <v>93.8907998984569</v>
      </c>
      <c r="U264" s="3">
        <v>91.1212487196645</v>
      </c>
      <c r="V264" s="3">
        <v>84.165883113521</v>
      </c>
      <c r="W264" s="3">
        <v>83.6646131337606</v>
      </c>
      <c r="X264" s="3">
        <v>88.0230634747987</v>
      </c>
      <c r="Y264" s="3">
        <v>88.3134071575139</v>
      </c>
      <c r="Z264" s="3">
        <v>79.652266098319</v>
      </c>
      <c r="AA264" s="3">
        <v>78.9781682003291</v>
      </c>
      <c r="AB264" s="3">
        <v>87.5811611771055</v>
      </c>
      <c r="AC264" s="3">
        <v>92.9443544635012</v>
      </c>
      <c r="AD264" s="3">
        <v>98.3591667854959</v>
      </c>
      <c r="AE264" s="3">
        <v>99.2739934844939</v>
      </c>
      <c r="AF264" s="3">
        <v>105.238188358034</v>
      </c>
      <c r="AG264" s="3">
        <v>111.579183852757</v>
      </c>
      <c r="AH264" s="3">
        <v>115.575993999121</v>
      </c>
      <c r="AI264" s="3">
        <v>114.464414892318</v>
      </c>
      <c r="AJ264" s="3">
        <v>113.36721179536</v>
      </c>
      <c r="AK264" s="3">
        <v>104.894012254434</v>
      </c>
      <c r="AL264" s="3">
        <v>106.699428450164</v>
      </c>
      <c r="AM264" s="3">
        <v>117.777577340205</v>
      </c>
      <c r="AN264" s="3">
        <v>121.15703146135</v>
      </c>
      <c r="AO264" s="3">
        <v>122.200159960223</v>
      </c>
      <c r="AP264" s="3">
        <v>128.467725166727</v>
      </c>
      <c r="AQ264" s="3">
        <v>136.699019243561</v>
      </c>
      <c r="AR264" s="3">
        <v>140.695268885918</v>
      </c>
      <c r="AS264" s="3">
        <v>141.391221263108</v>
      </c>
      <c r="AT264" s="3">
        <v>144.490222346905</v>
      </c>
      <c r="AU264" s="3">
        <v>150.188372694971</v>
      </c>
      <c r="AV264" s="3">
        <v>150.371737275874</v>
      </c>
      <c r="AW264" s="3">
        <v>159.052063007675</v>
      </c>
      <c r="AX264" s="3">
        <v>167.175573210536</v>
      </c>
      <c r="AY264" s="3">
        <v>172.857313775054</v>
      </c>
      <c r="AZ264" s="3">
        <v>180.349449550021</v>
      </c>
      <c r="BA264" s="3">
        <v>179.396172539537</v>
      </c>
      <c r="BB264" s="3">
        <v>185.337781864504</v>
      </c>
      <c r="BC264" s="3">
        <v>193.84917719613</v>
      </c>
      <c r="BD264" s="3">
        <v>197.431355532756</v>
      </c>
      <c r="BE264" s="3">
        <v>190.889943921364</v>
      </c>
      <c r="BF264" s="3">
        <v>197.796049472803</v>
      </c>
      <c r="BG264" s="3">
        <v>176.116982933109</v>
      </c>
      <c r="BH264" s="3">
        <v>171.58522742018</v>
      </c>
      <c r="BI264" s="3">
        <v>160.546328986552</v>
      </c>
      <c r="BJ264" s="3">
        <v>171.564966878711</v>
      </c>
      <c r="BK264" s="3">
        <v>186.963728067022</v>
      </c>
      <c r="BL264" s="3">
        <v>192.832301883623</v>
      </c>
      <c r="BM264" s="3">
        <v>205.417923460538</v>
      </c>
      <c r="BN264" s="3">
        <v>204.435870290599</v>
      </c>
      <c r="BO264" s="3">
        <v>214.615327273144</v>
      </c>
      <c r="BP264" s="3">
        <v>228.20633167661</v>
      </c>
      <c r="BQ264" s="3">
        <v>244.544811646463</v>
      </c>
      <c r="BR264" s="3">
        <v>244.138894578181</v>
      </c>
      <c r="BS264" s="3">
        <v>237.846140906262</v>
      </c>
      <c r="BT264" s="3">
        <v>249.530374159159</v>
      </c>
      <c r="BU264" s="3">
        <v>259.795746311892</v>
      </c>
      <c r="BV264" s="3">
        <v>278.827542906225</v>
      </c>
      <c r="BW264" s="3">
        <v>282.30135758436</v>
      </c>
      <c r="BX264" s="3">
        <v>230.755234992944</v>
      </c>
      <c r="BY264" s="3">
        <v>260.536838888816</v>
      </c>
      <c r="BZ264" s="3">
        <v>291.956311171712</v>
      </c>
      <c r="CA264" s="3">
        <v>313.37958601499</v>
      </c>
      <c r="CB264" s="3">
        <v>336.584743512438</v>
      </c>
      <c r="CC264" s="3">
        <v>342.253704073437</v>
      </c>
      <c r="CD264" s="3">
        <v>340.908151996845</v>
      </c>
      <c r="CE264" s="3">
        <v>334.494298230905</v>
      </c>
      <c r="CF264" s="3">
        <v>329.616603961421</v>
      </c>
      <c r="CG264" s="3">
        <v>315.069679653284</v>
      </c>
      <c r="CH264" s="3">
        <v>308.084877503318</v>
      </c>
      <c r="CI264" s="3">
        <v>320.788996523253</v>
      </c>
      <c r="CJ264" s="3">
        <v>334.250921838163</v>
      </c>
      <c r="CK264" s="3">
        <v>364.080459796984</v>
      </c>
      <c r="CL264" s="3">
        <v>369.850659011858</v>
      </c>
      <c r="CM264" s="3">
        <v>382.507789397764</v>
      </c>
      <c r="CN264" s="3">
        <v>402.932876990947</v>
      </c>
      <c r="CO264" s="3">
        <v>425.620249813696</v>
      </c>
      <c r="CP264" s="3">
        <v>434.362189441389</v>
      </c>
      <c r="CQ264" s="3">
        <v>429.435593952468</v>
      </c>
      <c r="CR264" s="3">
        <v>447.957326892613</v>
      </c>
      <c r="CS264" s="3">
        <v>457.470338508621</v>
      </c>
      <c r="CT264" s="3">
        <v>419.059073841609</v>
      </c>
      <c r="CU264" s="3">
        <v>383.837366091132</v>
      </c>
      <c r="CV264" s="3">
        <v>390.251039875746</v>
      </c>
      <c r="CW264" s="3">
        <v>386.734006928844</v>
      </c>
      <c r="CX264" s="3">
        <v>335.723194767987</v>
      </c>
      <c r="CY264" s="3">
        <v>323.233656311386</v>
      </c>
      <c r="CZ264" s="3">
        <v>345.242596615543</v>
      </c>
      <c r="DA264" s="3">
        <v>368.831971009847</v>
      </c>
      <c r="DB264" s="3">
        <v>334.563632237523</v>
      </c>
      <c r="DC264" s="3">
        <v>299.234745744456</v>
      </c>
      <c r="DD264" s="3">
        <v>332.402414188934</v>
      </c>
      <c r="DE264" s="3">
        <v>338.20881797791</v>
      </c>
      <c r="DF264" s="3">
        <v>353.559855547237</v>
      </c>
      <c r="DG264" s="3">
        <v>355.03217902493</v>
      </c>
      <c r="DH264" s="3">
        <v>332.059107780467</v>
      </c>
      <c r="DI264" s="3">
        <v>342.239839466328</v>
      </c>
      <c r="DJ264" s="3">
        <v>354.598151353795</v>
      </c>
      <c r="DK264" s="3">
        <v>381.849514790711</v>
      </c>
      <c r="DL264" s="3">
        <v>403.952384731067</v>
      </c>
      <c r="DM264" s="3">
        <v>383.482631507093</v>
      </c>
      <c r="DN264" s="3">
        <v>379.560671564533</v>
      </c>
      <c r="DO264" s="3">
        <v>355.031092024812</v>
      </c>
      <c r="DP264" s="3">
        <v>394.007061938325</v>
      </c>
      <c r="DQ264" s="3">
        <v>426.4881993986</v>
      </c>
      <c r="DR264" s="3">
        <v>436.21016564788</v>
      </c>
      <c r="DS264" s="3">
        <v>432.382951867549</v>
      </c>
      <c r="DT264" s="3">
        <v>422.558997113212</v>
      </c>
      <c r="DU264" s="3">
        <v>418.267967351728</v>
      </c>
      <c r="DV264" s="3">
        <v>428.236394827459</v>
      </c>
      <c r="DW264" s="3">
        <v>435.592350887623</v>
      </c>
      <c r="DX264" s="3">
        <v>473.486463954652</v>
      </c>
      <c r="DY264" s="3">
        <v>491.643263984682</v>
      </c>
      <c r="DZ264" s="3">
        <v>516.798163928386</v>
      </c>
      <c r="EA264" s="3">
        <v>510.32733620333</v>
      </c>
      <c r="EB264" s="3">
        <v>504.146860909236</v>
      </c>
      <c r="EC264" s="3">
        <v>506.583331880115</v>
      </c>
      <c r="ED264" s="3">
        <v>501.499441358778</v>
      </c>
    </row>
    <row r="265">
      <c r="A265" s="3" t="s">
        <v>264</v>
      </c>
      <c r="B265" s="3">
        <v>32.4696592365323</v>
      </c>
      <c r="C265" s="3">
        <v>33.1004138527878</v>
      </c>
      <c r="D265" s="3">
        <v>34.1184816247494</v>
      </c>
      <c r="E265" s="3">
        <v>34.9431664575504</v>
      </c>
      <c r="F265" s="3">
        <v>35.4954044529244</v>
      </c>
      <c r="G265" s="3">
        <v>36.7408589828695</v>
      </c>
      <c r="H265" s="3">
        <v>36.9603548497182</v>
      </c>
      <c r="I265" s="3">
        <v>36.8976522665808</v>
      </c>
      <c r="J265" s="3">
        <v>38.1754246246653</v>
      </c>
      <c r="K265" s="3">
        <v>38.5862648714632</v>
      </c>
      <c r="L265" s="3">
        <v>40.4522189801125</v>
      </c>
      <c r="M265" s="3">
        <v>40.2424351220053</v>
      </c>
      <c r="N265" s="3">
        <v>41.237349089628</v>
      </c>
      <c r="O265" s="3">
        <v>40.1640699936783</v>
      </c>
      <c r="P265" s="3">
        <v>39.957063158433</v>
      </c>
      <c r="Q265" s="3">
        <v>40.0347771198846</v>
      </c>
      <c r="R265" s="3">
        <v>39.2397446655358</v>
      </c>
      <c r="S265" s="3">
        <v>38.105605334743</v>
      </c>
      <c r="T265" s="3">
        <v>37.5305752218886</v>
      </c>
      <c r="U265" s="3">
        <v>37.768111348169</v>
      </c>
      <c r="V265" s="3">
        <v>34.4388020330585</v>
      </c>
      <c r="W265" s="3">
        <v>37.4793213973363</v>
      </c>
      <c r="X265" s="3">
        <v>37.9259627722412</v>
      </c>
      <c r="Y265" s="3">
        <v>35.7103997409234</v>
      </c>
      <c r="Z265" s="3">
        <v>34.4995284369852</v>
      </c>
      <c r="AA265" s="3">
        <v>36.2594500043324</v>
      </c>
      <c r="AB265" s="3">
        <v>37.9854834088222</v>
      </c>
      <c r="AC265" s="3">
        <v>39.2515606299388</v>
      </c>
      <c r="AD265" s="3">
        <v>39.6942983977787</v>
      </c>
      <c r="AE265" s="3">
        <v>41.685144009762</v>
      </c>
      <c r="AF265" s="3">
        <v>43.245911691249</v>
      </c>
      <c r="AG265" s="3">
        <v>41.037311474381</v>
      </c>
      <c r="AH265" s="3">
        <v>40.8704749319887</v>
      </c>
      <c r="AI265" s="3">
        <v>40.2608489272463</v>
      </c>
      <c r="AJ265" s="3">
        <v>38.5528010255581</v>
      </c>
      <c r="AK265" s="3">
        <v>38.9816508366463</v>
      </c>
      <c r="AL265" s="3">
        <v>39.6173352342157</v>
      </c>
      <c r="AM265" s="3">
        <v>40.7697056260563</v>
      </c>
      <c r="AN265" s="3">
        <v>42.9601152431473</v>
      </c>
      <c r="AO265" s="3">
        <v>43.6069717601927</v>
      </c>
      <c r="AP265" s="3">
        <v>43.937742868173</v>
      </c>
      <c r="AQ265" s="3">
        <v>45.0197111660898</v>
      </c>
      <c r="AR265" s="3">
        <v>44.2553688917635</v>
      </c>
      <c r="AS265" s="3">
        <v>46.1165142338911</v>
      </c>
      <c r="AT265" s="3">
        <v>46.3562157337483</v>
      </c>
      <c r="AU265" s="3">
        <v>45.3777739480669</v>
      </c>
      <c r="AV265" s="3">
        <v>47.4832640176335</v>
      </c>
      <c r="AW265" s="3">
        <v>45.1953710693787</v>
      </c>
      <c r="AX265" s="3">
        <v>42.6074511440026</v>
      </c>
      <c r="AY265" s="3">
        <v>42.6289576624073</v>
      </c>
      <c r="AZ265" s="3">
        <v>44.1809823516756</v>
      </c>
      <c r="BA265" s="3">
        <v>44.6522550804699</v>
      </c>
      <c r="BB265" s="3">
        <v>42.9026443224548</v>
      </c>
      <c r="BC265" s="3">
        <v>44.8137890102275</v>
      </c>
      <c r="BD265" s="3">
        <v>46.9278305096054</v>
      </c>
      <c r="BE265" s="3">
        <v>46.98158044289</v>
      </c>
      <c r="BF265" s="3">
        <v>47.2791745463952</v>
      </c>
      <c r="BG265" s="3">
        <v>47.0507710544368</v>
      </c>
      <c r="BH265" s="3">
        <v>46.5222811530683</v>
      </c>
      <c r="BI265" s="3">
        <v>46.630955886944</v>
      </c>
      <c r="BJ265" s="3">
        <v>46.3254413263607</v>
      </c>
      <c r="BK265" s="3">
        <v>48.2870759658216</v>
      </c>
      <c r="BL265" s="3">
        <v>51.2273749350507</v>
      </c>
      <c r="BM265" s="3">
        <v>52.9817696184279</v>
      </c>
      <c r="BN265" s="3">
        <v>54.007387761305</v>
      </c>
      <c r="BO265" s="3">
        <v>56.8312808725247</v>
      </c>
      <c r="BP265" s="3">
        <v>58.2658160545509</v>
      </c>
      <c r="BQ265" s="3">
        <v>57.901768939115</v>
      </c>
      <c r="BR265" s="3">
        <v>60.0044664080592</v>
      </c>
      <c r="BS265" s="3">
        <v>61.3310567743696</v>
      </c>
      <c r="BT265" s="3">
        <v>61.4651658998844</v>
      </c>
      <c r="BU265" s="3">
        <v>63.0100556759237</v>
      </c>
      <c r="BV265" s="3">
        <v>65.542314791169</v>
      </c>
      <c r="BW265" s="3">
        <v>66.4604718234685</v>
      </c>
      <c r="BX265" s="3">
        <v>50.0393706819703</v>
      </c>
      <c r="BY265" s="3">
        <v>51.9224060934762</v>
      </c>
      <c r="BZ265" s="3">
        <v>52.9077671083318</v>
      </c>
      <c r="CA265" s="3">
        <v>53.5473711369961</v>
      </c>
      <c r="CB265" s="3">
        <v>52.9526101869622</v>
      </c>
      <c r="CC265" s="3">
        <v>55.3174437036962</v>
      </c>
      <c r="CD265" s="3">
        <v>51.6695571284286</v>
      </c>
      <c r="CE265" s="3">
        <v>55.3016767334759</v>
      </c>
      <c r="CF265" s="3">
        <v>57.3269571479199</v>
      </c>
      <c r="CG265" s="3">
        <v>56.289177147578</v>
      </c>
      <c r="CH265" s="3">
        <v>53.8032784276239</v>
      </c>
      <c r="CI265" s="3">
        <v>54.6814649609268</v>
      </c>
      <c r="CJ265" s="3">
        <v>55.7345097542795</v>
      </c>
      <c r="CK265" s="3">
        <v>60.2743854007124</v>
      </c>
      <c r="CL265" s="3">
        <v>60.8845173143848</v>
      </c>
      <c r="CM265" s="3">
        <v>61.2478653867539</v>
      </c>
      <c r="CN265" s="3">
        <v>59.1339459251855</v>
      </c>
      <c r="CO265" s="3">
        <v>59.1731621366699</v>
      </c>
      <c r="CP265" s="3">
        <v>59.1811003167047</v>
      </c>
      <c r="CQ265" s="3">
        <v>57.7711469275681</v>
      </c>
      <c r="CR265" s="3">
        <v>56.4289173319884</v>
      </c>
      <c r="CS265" s="3">
        <v>57.6204315627338</v>
      </c>
      <c r="CT265" s="3">
        <v>61.7126223249256</v>
      </c>
      <c r="CU265" s="3">
        <v>62.2353904821516</v>
      </c>
      <c r="CV265" s="3">
        <v>71.2277963652782</v>
      </c>
      <c r="CW265" s="3">
        <v>77.2272372495628</v>
      </c>
      <c r="CX265" s="3">
        <v>74.5618882948444</v>
      </c>
      <c r="CY265" s="3">
        <v>69.6829233560211</v>
      </c>
      <c r="CZ265" s="3">
        <v>70.3538337357308</v>
      </c>
      <c r="DA265" s="3">
        <v>76.7547737979301</v>
      </c>
      <c r="DB265" s="3">
        <v>77.0769108248988</v>
      </c>
      <c r="DC265" s="3">
        <v>68.5481841682666</v>
      </c>
      <c r="DD265" s="3">
        <v>72.7900612716357</v>
      </c>
      <c r="DE265" s="3">
        <v>75.0299360693743</v>
      </c>
      <c r="DF265" s="3">
        <v>74.1719521064255</v>
      </c>
      <c r="DG265" s="3">
        <v>73.3590940563187</v>
      </c>
      <c r="DH265" s="3">
        <v>69.0250353298764</v>
      </c>
      <c r="DI265" s="3">
        <v>73.218431918265</v>
      </c>
      <c r="DJ265" s="3">
        <v>70.9211116160934</v>
      </c>
      <c r="DK265" s="3">
        <v>69.2490644254268</v>
      </c>
      <c r="DL265" s="3">
        <v>70.4585664277304</v>
      </c>
      <c r="DM265" s="3">
        <v>68.2002688804444</v>
      </c>
      <c r="DN265" s="3">
        <v>67.9580677259821</v>
      </c>
      <c r="DO265" s="3">
        <v>66.0889855868395</v>
      </c>
      <c r="DP265" s="3">
        <v>69.2987957120125</v>
      </c>
      <c r="DQ265" s="3">
        <v>71.6037408782686</v>
      </c>
      <c r="DR265" s="3">
        <v>71.5377962102726</v>
      </c>
      <c r="DS265" s="3">
        <v>68.4373034308008</v>
      </c>
      <c r="DT265" s="3">
        <v>68.5832555884305</v>
      </c>
      <c r="DU265" s="3">
        <v>68.8533098104997</v>
      </c>
      <c r="DV265" s="3">
        <v>74.0117360021898</v>
      </c>
      <c r="DW265" s="3">
        <v>74.1828372207987</v>
      </c>
      <c r="DX265" s="3">
        <v>76.1007661323808</v>
      </c>
      <c r="DY265" s="3">
        <v>79.0167319938877</v>
      </c>
      <c r="DZ265" s="3">
        <v>81.807178031059</v>
      </c>
      <c r="EA265" s="3">
        <v>83.2112297239415</v>
      </c>
      <c r="EB265" s="3">
        <v>90.0081947073692</v>
      </c>
      <c r="EC265" s="3">
        <v>88.4574423518247</v>
      </c>
      <c r="ED265" s="3">
        <v>83.1269444359674</v>
      </c>
    </row>
    <row r="266">
      <c r="A266" s="3" t="s">
        <v>265</v>
      </c>
      <c r="B266" s="3">
        <v>54.2027862165963</v>
      </c>
      <c r="C266" s="3">
        <v>50.3427061416471</v>
      </c>
      <c r="D266" s="3">
        <v>50.3088724619309</v>
      </c>
      <c r="E266" s="3">
        <v>49.5013029424484</v>
      </c>
      <c r="F266" s="3">
        <v>48.3710549051599</v>
      </c>
      <c r="G266" s="3">
        <v>50.1487434728995</v>
      </c>
      <c r="H266" s="3">
        <v>52.280771490771</v>
      </c>
      <c r="I266" s="3">
        <v>53.1177078253278</v>
      </c>
      <c r="J266" s="3">
        <v>55.427756110012</v>
      </c>
      <c r="K266" s="3">
        <v>53.2539459016274</v>
      </c>
      <c r="L266" s="3">
        <v>58.047346470386</v>
      </c>
      <c r="M266" s="3">
        <v>59.2683074112785</v>
      </c>
      <c r="N266" s="3">
        <v>56.5253209323928</v>
      </c>
      <c r="O266" s="3">
        <v>57.6586457332786</v>
      </c>
      <c r="P266" s="3">
        <v>56.2884844016707</v>
      </c>
      <c r="Q266" s="3">
        <v>58.0286797364292</v>
      </c>
      <c r="R266" s="3">
        <v>59.7016971261144</v>
      </c>
      <c r="S266" s="3">
        <v>60.2396332038046</v>
      </c>
      <c r="T266" s="3">
        <v>59.1990891453456</v>
      </c>
      <c r="U266" s="3">
        <v>58.0125668753314</v>
      </c>
      <c r="V266" s="3">
        <v>53.638298840306</v>
      </c>
      <c r="W266" s="3">
        <v>52.4591131954173</v>
      </c>
      <c r="X266" s="3">
        <v>55.2635343868501</v>
      </c>
      <c r="Y266" s="3">
        <v>52.7435269748717</v>
      </c>
      <c r="Z266" s="3">
        <v>44.4917141356187</v>
      </c>
      <c r="AA266" s="3">
        <v>42.295357314239</v>
      </c>
      <c r="AB266" s="3">
        <v>44.8539638155657</v>
      </c>
      <c r="AC266" s="3">
        <v>46.4898043036353</v>
      </c>
      <c r="AD266" s="3">
        <v>47.5229867293547</v>
      </c>
      <c r="AE266" s="3">
        <v>45.4378839484256</v>
      </c>
      <c r="AF266" s="3">
        <v>44.4472725876959</v>
      </c>
      <c r="AG266" s="3">
        <v>53.4573178325241</v>
      </c>
      <c r="AH266" s="3">
        <v>54.834904542362</v>
      </c>
      <c r="AI266" s="3">
        <v>55.7037579296092</v>
      </c>
      <c r="AJ266" s="3">
        <v>59.5891908962128</v>
      </c>
      <c r="AK266" s="3">
        <v>62.5095911665686</v>
      </c>
      <c r="AL266" s="3">
        <v>63.0794641345757</v>
      </c>
      <c r="AM266" s="3">
        <v>62.3559828204028</v>
      </c>
      <c r="AN266" s="3">
        <v>62.6504300228731</v>
      </c>
      <c r="AO266" s="3">
        <v>63.0567756952616</v>
      </c>
      <c r="AP266" s="3">
        <v>65.51609236715</v>
      </c>
      <c r="AQ266" s="3">
        <v>69.3264255881142</v>
      </c>
      <c r="AR266" s="3">
        <v>73.3152040933605</v>
      </c>
      <c r="AS266" s="3">
        <v>74.4738291913804</v>
      </c>
      <c r="AT266" s="3">
        <v>75.2482349925594</v>
      </c>
      <c r="AU266" s="3">
        <v>77.8196905942187</v>
      </c>
      <c r="AV266" s="3">
        <v>73.8717675788146</v>
      </c>
      <c r="AW266" s="3">
        <v>78.3844066407095</v>
      </c>
      <c r="AX266" s="3">
        <v>85.059755152554</v>
      </c>
      <c r="AY266" s="3">
        <v>83.8533376533084</v>
      </c>
      <c r="AZ266" s="3">
        <v>84.296923776335</v>
      </c>
      <c r="BA266" s="3">
        <v>81.0802612484403</v>
      </c>
      <c r="BB266" s="3">
        <v>80.4589774027342</v>
      </c>
      <c r="BC266" s="3">
        <v>79.1435860826375</v>
      </c>
      <c r="BD266" s="3">
        <v>73.9219865065034</v>
      </c>
      <c r="BE266" s="3">
        <v>69.764911486204</v>
      </c>
      <c r="BF266" s="3">
        <v>70.6479935197231</v>
      </c>
      <c r="BG266" s="3">
        <v>63.8744638375702</v>
      </c>
      <c r="BH266" s="3">
        <v>58.7434970290012</v>
      </c>
      <c r="BI266" s="3">
        <v>52.1055218640674</v>
      </c>
      <c r="BJ266" s="3">
        <v>56.3021894392582</v>
      </c>
      <c r="BK266" s="3">
        <v>58.3105458416316</v>
      </c>
      <c r="BL266" s="3">
        <v>56.6386802207765</v>
      </c>
      <c r="BM266" s="3">
        <v>56.8383301702879</v>
      </c>
      <c r="BN266" s="3">
        <v>51.2993196903642</v>
      </c>
      <c r="BO266" s="3">
        <v>46.2135328729512</v>
      </c>
      <c r="BP266" s="3">
        <v>47.7084025446743</v>
      </c>
      <c r="BQ266" s="3">
        <v>43.1642390974478</v>
      </c>
      <c r="BR266" s="3">
        <v>48.2826519746672</v>
      </c>
      <c r="BS266" s="3">
        <v>51.3792326949518</v>
      </c>
      <c r="BT266" s="3">
        <v>61.2414038179158</v>
      </c>
      <c r="BU266" s="3">
        <v>66.1081481664953</v>
      </c>
      <c r="BV266" s="3">
        <v>67.9230666069965</v>
      </c>
      <c r="BW266" s="3">
        <v>64.9250054792838</v>
      </c>
      <c r="BX266" s="3">
        <v>45.2290797389978</v>
      </c>
      <c r="BY266" s="3">
        <v>49.7032813411345</v>
      </c>
      <c r="BZ266" s="3">
        <v>49.9743057250779</v>
      </c>
      <c r="CA266" s="3">
        <v>55.4325074517554</v>
      </c>
      <c r="CB266" s="3">
        <v>54.5711422343186</v>
      </c>
      <c r="CC266" s="3">
        <v>59.3301979833302</v>
      </c>
      <c r="CD266" s="3">
        <v>54.6287365899094</v>
      </c>
      <c r="CE266" s="3">
        <v>55.2677445951615</v>
      </c>
      <c r="CF266" s="3">
        <v>59.1201979732843</v>
      </c>
      <c r="CG266" s="3">
        <v>63.2144054988349</v>
      </c>
      <c r="CH266" s="3">
        <v>66.1862414580579</v>
      </c>
      <c r="CI266" s="3">
        <v>64.8787188064232</v>
      </c>
      <c r="CJ266" s="3">
        <v>72.0824884651245</v>
      </c>
      <c r="CK266" s="3">
        <v>73.7045966881274</v>
      </c>
      <c r="CL266" s="3">
        <v>75.9245020102669</v>
      </c>
      <c r="CM266" s="3">
        <v>74.376035978018</v>
      </c>
      <c r="CN266" s="3">
        <v>74.5679139382093</v>
      </c>
      <c r="CO266" s="3">
        <v>79.7010776269849</v>
      </c>
      <c r="CP266" s="3">
        <v>77.8027512557947</v>
      </c>
      <c r="CQ266" s="3">
        <v>83.5763068226842</v>
      </c>
      <c r="CR266" s="3">
        <v>86.7619126379851</v>
      </c>
      <c r="CS266" s="3">
        <v>82.8737305028782</v>
      </c>
      <c r="CT266" s="3">
        <v>87.757098560398</v>
      </c>
      <c r="CU266" s="3">
        <v>86.2884936001913</v>
      </c>
      <c r="CV266" s="3">
        <v>77.3958986023934</v>
      </c>
      <c r="CW266" s="3">
        <v>70.4217592204008</v>
      </c>
      <c r="CX266" s="3">
        <v>62.7336750843301</v>
      </c>
      <c r="CY266" s="3">
        <v>59.9493655660032</v>
      </c>
      <c r="CZ266" s="3">
        <v>59.6123786556232</v>
      </c>
      <c r="DA266" s="3">
        <v>65.3121459710592</v>
      </c>
      <c r="DB266" s="3">
        <v>62.1866396616743</v>
      </c>
      <c r="DC266" s="3">
        <v>60.9557219892841</v>
      </c>
      <c r="DD266" s="3">
        <v>70.7560095528463</v>
      </c>
      <c r="DE266" s="3">
        <v>72.2208506425869</v>
      </c>
      <c r="DF266" s="3">
        <v>77.9800287742575</v>
      </c>
      <c r="DG266" s="3">
        <v>84.9144877321341</v>
      </c>
      <c r="DH266" s="3">
        <v>73.4481464734712</v>
      </c>
      <c r="DI266" s="3">
        <v>70.1232230978734</v>
      </c>
      <c r="DJ266" s="3">
        <v>64.3831606827399</v>
      </c>
      <c r="DK266" s="3">
        <v>68.3314482510036</v>
      </c>
      <c r="DL266" s="3">
        <v>68.162826523362</v>
      </c>
      <c r="DM266" s="3">
        <v>66.4448887676463</v>
      </c>
      <c r="DN266" s="3">
        <v>66.0167993408611</v>
      </c>
      <c r="DO266" s="3">
        <v>62.3079680587751</v>
      </c>
      <c r="DP266" s="3">
        <v>65.6656896752145</v>
      </c>
      <c r="DQ266" s="3">
        <v>72.6604504029016</v>
      </c>
      <c r="DR266" s="3">
        <v>73.3940054539382</v>
      </c>
      <c r="DS266" s="3">
        <v>70.2090878518181</v>
      </c>
      <c r="DT266" s="3">
        <v>71.2971813525944</v>
      </c>
      <c r="DU266" s="3">
        <v>72.9478229200338</v>
      </c>
      <c r="DV266" s="3">
        <v>73.6993437209459</v>
      </c>
      <c r="DW266" s="3">
        <v>71.1605909020603</v>
      </c>
      <c r="DX266" s="3">
        <v>78.8522221899438</v>
      </c>
      <c r="DY266" s="3">
        <v>79.8131512381728</v>
      </c>
      <c r="DZ266" s="3">
        <v>84.8754832265695</v>
      </c>
      <c r="EA266" s="3">
        <v>89.5013437060959</v>
      </c>
      <c r="EB266" s="3">
        <v>95.0681214576769</v>
      </c>
      <c r="EC266" s="3">
        <v>97.8646293327499</v>
      </c>
      <c r="ED266" s="3">
        <v>97.9152772691515</v>
      </c>
    </row>
    <row r="267">
      <c r="A267" s="3" t="s">
        <v>266</v>
      </c>
      <c r="B267" s="3">
        <v>34.2774206588731</v>
      </c>
      <c r="C267" s="3">
        <v>30.0094568311159</v>
      </c>
      <c r="D267" s="3">
        <v>31.2182093720642</v>
      </c>
      <c r="E267" s="3">
        <v>32.8926625399016</v>
      </c>
      <c r="F267" s="3">
        <v>30.7486376132413</v>
      </c>
      <c r="G267" s="3">
        <v>33.414858510615</v>
      </c>
      <c r="H267" s="3">
        <v>35.6874193163214</v>
      </c>
      <c r="I267" s="3">
        <v>35.8026501140208</v>
      </c>
      <c r="J267" s="3">
        <v>36.1262274285619</v>
      </c>
      <c r="K267" s="3">
        <v>33.920176127154</v>
      </c>
      <c r="L267" s="3">
        <v>39.0422725567828</v>
      </c>
      <c r="M267" s="3">
        <v>40.7558054006756</v>
      </c>
      <c r="N267" s="3">
        <v>38.5141887012627</v>
      </c>
      <c r="O267" s="3">
        <v>37.3046723343199</v>
      </c>
      <c r="P267" s="3">
        <v>34.345784314658</v>
      </c>
      <c r="Q267" s="3">
        <v>34.7070927437389</v>
      </c>
      <c r="R267" s="3">
        <v>35.2901581035167</v>
      </c>
      <c r="S267" s="3">
        <v>33.1095182120035</v>
      </c>
      <c r="T267" s="3">
        <v>29.8385386006264</v>
      </c>
      <c r="U267" s="3">
        <v>31.610898353291</v>
      </c>
      <c r="V267" s="3">
        <v>29.6307904658162</v>
      </c>
      <c r="W267" s="3">
        <v>26.8745666926677</v>
      </c>
      <c r="X267" s="3">
        <v>23.0006082389423</v>
      </c>
      <c r="Y267" s="3">
        <v>22.6656507502119</v>
      </c>
      <c r="Z267" s="3">
        <v>19.7684736898794</v>
      </c>
      <c r="AA267" s="3">
        <v>20.0426155966502</v>
      </c>
      <c r="AB267" s="3">
        <v>22.6510220054433</v>
      </c>
      <c r="AC267" s="3">
        <v>19.1947069261097</v>
      </c>
      <c r="AD267" s="3">
        <v>13.4693254925947</v>
      </c>
      <c r="AE267" s="3">
        <v>15.7529377056091</v>
      </c>
      <c r="AF267" s="3">
        <v>19.2751033301088</v>
      </c>
      <c r="AG267" s="3">
        <v>21.6772498871865</v>
      </c>
      <c r="AH267" s="3">
        <v>24.6784738936775</v>
      </c>
      <c r="AI267" s="3">
        <v>24.6018436378782</v>
      </c>
      <c r="AJ267" s="3">
        <v>25.3217505168605</v>
      </c>
      <c r="AK267" s="3">
        <v>27.1022037591413</v>
      </c>
      <c r="AL267" s="3">
        <v>27.3493548901422</v>
      </c>
      <c r="AM267" s="3">
        <v>32.6234215283979</v>
      </c>
      <c r="AN267" s="3">
        <v>32.8516413339862</v>
      </c>
      <c r="AO267" s="3">
        <v>33.1889682870477</v>
      </c>
      <c r="AP267" s="3">
        <v>30.2657351581554</v>
      </c>
      <c r="AQ267" s="3">
        <v>29.6314857910552</v>
      </c>
      <c r="AR267" s="3">
        <v>26.7466524984366</v>
      </c>
      <c r="AS267" s="3">
        <v>23.1035550064618</v>
      </c>
      <c r="AT267" s="3">
        <v>23.5896397360299</v>
      </c>
      <c r="AU267" s="3">
        <v>25.8279526643817</v>
      </c>
      <c r="AV267" s="3">
        <v>28.0259530465964</v>
      </c>
      <c r="AW267" s="3">
        <v>30.2868173374584</v>
      </c>
      <c r="AX267" s="3">
        <v>37.0677562011908</v>
      </c>
      <c r="AY267" s="3">
        <v>37.9208150276659</v>
      </c>
      <c r="AZ267" s="3">
        <v>43.2387081225834</v>
      </c>
      <c r="BA267" s="3">
        <v>44.3975445301086</v>
      </c>
      <c r="BB267" s="3">
        <v>42.6456738216478</v>
      </c>
      <c r="BC267" s="3">
        <v>43.2948084353523</v>
      </c>
      <c r="BD267" s="3">
        <v>43.3849844271467</v>
      </c>
      <c r="BE267" s="3">
        <v>40.887066003771</v>
      </c>
      <c r="BF267" s="3">
        <v>37.1354979171022</v>
      </c>
      <c r="BG267" s="3">
        <v>33.465005776681</v>
      </c>
      <c r="BH267" s="3">
        <v>33.2911914171258</v>
      </c>
      <c r="BI267" s="3">
        <v>30.1654845674625</v>
      </c>
      <c r="BJ267" s="3">
        <v>31.4845991823979</v>
      </c>
      <c r="BK267" s="3">
        <v>35.7341520385147</v>
      </c>
      <c r="BL267" s="3">
        <v>36.9492397375279</v>
      </c>
      <c r="BM267" s="3">
        <v>38.5588962141964</v>
      </c>
      <c r="BN267" s="3">
        <v>36.2823536942539</v>
      </c>
      <c r="BO267" s="3">
        <v>35.8752056712595</v>
      </c>
      <c r="BP267" s="3">
        <v>38.1007417418399</v>
      </c>
      <c r="BQ267" s="3">
        <v>36.9342630554214</v>
      </c>
      <c r="BR267" s="3">
        <v>43.4778653347869</v>
      </c>
      <c r="BS267" s="3">
        <v>44.5373532775909</v>
      </c>
      <c r="BT267" s="3">
        <v>47.7425981851905</v>
      </c>
      <c r="BU267" s="3">
        <v>48.0761718917742</v>
      </c>
      <c r="BV267" s="3">
        <v>49.584541038165</v>
      </c>
      <c r="BW267" s="3">
        <v>44.4129552599526</v>
      </c>
      <c r="BX267" s="3">
        <v>37.9640869603695</v>
      </c>
      <c r="BY267" s="3">
        <v>41.5161727581396</v>
      </c>
      <c r="BZ267" s="3">
        <v>41.3705371073708</v>
      </c>
      <c r="CA267" s="3">
        <v>43.0176157259261</v>
      </c>
      <c r="CB267" s="3">
        <v>40.3049418142532</v>
      </c>
      <c r="CC267" s="3">
        <v>38.444339231537</v>
      </c>
      <c r="CD267" s="3">
        <v>40.5583903355908</v>
      </c>
      <c r="CE267" s="3">
        <v>43.0235968170738</v>
      </c>
      <c r="CF267" s="3">
        <v>46.8444452458749</v>
      </c>
      <c r="CG267" s="3">
        <v>54.5286167451244</v>
      </c>
      <c r="CH267" s="3">
        <v>53.3482996725614</v>
      </c>
      <c r="CI267" s="3">
        <v>61.5154782176694</v>
      </c>
      <c r="CJ267" s="3">
        <v>64.930109104992</v>
      </c>
      <c r="CK267" s="3">
        <v>73.5509680584257</v>
      </c>
      <c r="CL267" s="3">
        <v>82.1709285816388</v>
      </c>
      <c r="CM267" s="3">
        <v>81.559059502482</v>
      </c>
      <c r="CN267" s="3">
        <v>75.9373706418085</v>
      </c>
      <c r="CO267" s="3">
        <v>78.8335803494942</v>
      </c>
      <c r="CP267" s="3">
        <v>75.1679542794399</v>
      </c>
      <c r="CQ267" s="3">
        <v>74.1778143653401</v>
      </c>
      <c r="CR267" s="3">
        <v>88.5729116314507</v>
      </c>
      <c r="CS267" s="3">
        <v>95.3778554599507</v>
      </c>
      <c r="CT267" s="3">
        <v>95.7630162825044</v>
      </c>
      <c r="CU267" s="3">
        <v>96.6857126741245</v>
      </c>
      <c r="CV267" s="3">
        <v>84.133115652605</v>
      </c>
      <c r="CW267" s="3">
        <v>76.0040851784952</v>
      </c>
      <c r="CX267" s="3">
        <v>74.2284303857667</v>
      </c>
      <c r="CY267" s="3">
        <v>69.6621647319749</v>
      </c>
      <c r="CZ267" s="3">
        <v>69.070873833773</v>
      </c>
      <c r="DA267" s="3">
        <v>71.214282580954</v>
      </c>
      <c r="DB267" s="3">
        <v>56.4314246753784</v>
      </c>
      <c r="DC267" s="3">
        <v>49.3320746353342</v>
      </c>
      <c r="DD267" s="3">
        <v>48.8671144884549</v>
      </c>
      <c r="DE267" s="3">
        <v>48.5347933474655</v>
      </c>
      <c r="DF267" s="3">
        <v>55.3766649575631</v>
      </c>
      <c r="DG267" s="3">
        <v>64.6295041731355</v>
      </c>
      <c r="DH267" s="3">
        <v>58.4100472064232</v>
      </c>
      <c r="DI267" s="3">
        <v>58.5366514054613</v>
      </c>
      <c r="DJ267" s="3">
        <v>55.9609413819177</v>
      </c>
      <c r="DK267" s="3">
        <v>58.6037631051042</v>
      </c>
      <c r="DL267" s="3">
        <v>57.9167029212186</v>
      </c>
      <c r="DM267" s="3">
        <v>63.1187148260391</v>
      </c>
      <c r="DN267" s="3">
        <v>62.7473744939865</v>
      </c>
      <c r="DO267" s="3">
        <v>64.8860067930678</v>
      </c>
      <c r="DP267" s="3">
        <v>71.6004679452777</v>
      </c>
      <c r="DQ267" s="3">
        <v>79.8798930040418</v>
      </c>
      <c r="DR267" s="3">
        <v>82.3714108307938</v>
      </c>
      <c r="DS267" s="3">
        <v>85.3986764101709</v>
      </c>
      <c r="DT267" s="3">
        <v>89.1616837777014</v>
      </c>
      <c r="DU267" s="3">
        <v>85.5462380798917</v>
      </c>
      <c r="DV267" s="3">
        <v>91.1228192450353</v>
      </c>
      <c r="DW267" s="3">
        <v>98.9253405413341</v>
      </c>
      <c r="DX267" s="3">
        <v>103.27213093537</v>
      </c>
      <c r="DY267" s="3">
        <v>97.6035717409792</v>
      </c>
      <c r="DZ267" s="3">
        <v>102.01937477711</v>
      </c>
      <c r="EA267" s="3">
        <v>106.748289377722</v>
      </c>
      <c r="EB267" s="3">
        <v>99.5643527584802</v>
      </c>
      <c r="EC267" s="3">
        <v>93.6932094548285</v>
      </c>
      <c r="ED267" s="3">
        <v>95.9572219848633</v>
      </c>
    </row>
    <row r="268">
      <c r="A268" s="3" t="s">
        <v>267</v>
      </c>
      <c r="B268" s="3">
        <v>67.2754718532762</v>
      </c>
      <c r="C268" s="3">
        <v>69.4568464427174</v>
      </c>
      <c r="D268" s="3">
        <v>72.5554884191836</v>
      </c>
      <c r="E268" s="3">
        <v>71.1386656850953</v>
      </c>
      <c r="F268" s="3">
        <v>71.5351404458962</v>
      </c>
      <c r="G268" s="3">
        <v>74.6785329126591</v>
      </c>
      <c r="H268" s="3">
        <v>77.4602369455708</v>
      </c>
      <c r="I268" s="3">
        <v>75.3818290544893</v>
      </c>
      <c r="J268" s="3">
        <v>76.2075959106948</v>
      </c>
      <c r="K268" s="3">
        <v>75.7795073647099</v>
      </c>
      <c r="L268" s="3">
        <v>82.2155649297037</v>
      </c>
      <c r="M268" s="3">
        <v>83.4377133879968</v>
      </c>
      <c r="N268" s="3">
        <v>94.540220410584</v>
      </c>
      <c r="O268" s="3">
        <v>99.6945783838489</v>
      </c>
      <c r="P268" s="3">
        <v>101.552694450233</v>
      </c>
      <c r="Q268" s="3">
        <v>103.146704272713</v>
      </c>
      <c r="R268" s="3">
        <v>103.341087190626</v>
      </c>
      <c r="S268" s="3">
        <v>104.954283982403</v>
      </c>
      <c r="T268" s="3">
        <v>103.347991462294</v>
      </c>
      <c r="U268" s="3">
        <v>110.203343872734</v>
      </c>
      <c r="V268" s="3">
        <v>112.863652884804</v>
      </c>
      <c r="W268" s="3">
        <v>118.797314157564</v>
      </c>
      <c r="X268" s="3">
        <v>120.720197168668</v>
      </c>
      <c r="Y268" s="3">
        <v>125.299358152918</v>
      </c>
      <c r="Z268" s="3">
        <v>129.309346012612</v>
      </c>
      <c r="AA268" s="3">
        <v>125.692912257159</v>
      </c>
      <c r="AB268" s="3">
        <v>128.777250847789</v>
      </c>
      <c r="AC268" s="3">
        <v>138.390940342683</v>
      </c>
      <c r="AD268" s="3">
        <v>140.7817964906</v>
      </c>
      <c r="AE268" s="3">
        <v>137.630661950503</v>
      </c>
      <c r="AF268" s="3">
        <v>146.403553194326</v>
      </c>
      <c r="AG268" s="3">
        <v>146.869052715338</v>
      </c>
      <c r="AH268" s="3">
        <v>146.847648736908</v>
      </c>
      <c r="AI268" s="3">
        <v>149.895355845787</v>
      </c>
      <c r="AJ268" s="3">
        <v>139.898050904505</v>
      </c>
      <c r="AK268" s="3">
        <v>135.549495721578</v>
      </c>
      <c r="AL268" s="3">
        <v>134.591428871898</v>
      </c>
      <c r="AM268" s="3">
        <v>138.866210219075</v>
      </c>
      <c r="AN268" s="3">
        <v>143.82261872508</v>
      </c>
      <c r="AO268" s="3">
        <v>152.057554504986</v>
      </c>
      <c r="AP268" s="3">
        <v>160.75378697305</v>
      </c>
      <c r="AQ268" s="3">
        <v>165.212753484433</v>
      </c>
      <c r="AR268" s="3">
        <v>175.451321111135</v>
      </c>
      <c r="AS268" s="3">
        <v>176.933028267979</v>
      </c>
      <c r="AT268" s="3">
        <v>181.891356491011</v>
      </c>
      <c r="AU268" s="3">
        <v>188.601700037262</v>
      </c>
      <c r="AV268" s="3">
        <v>196.635220586885</v>
      </c>
      <c r="AW268" s="3">
        <v>200.125557125992</v>
      </c>
      <c r="AX268" s="3">
        <v>199.334029880829</v>
      </c>
      <c r="AY268" s="3">
        <v>194.570268211843</v>
      </c>
      <c r="AZ268" s="3">
        <v>203.066580053661</v>
      </c>
      <c r="BA268" s="3">
        <v>206.271917736769</v>
      </c>
      <c r="BB268" s="3">
        <v>200.948591686108</v>
      </c>
      <c r="BC268" s="3">
        <v>207.165564462755</v>
      </c>
      <c r="BD268" s="3">
        <v>195.183269213702</v>
      </c>
      <c r="BE268" s="3">
        <v>190.275844394483</v>
      </c>
      <c r="BF268" s="3">
        <v>194.640784449663</v>
      </c>
      <c r="BG268" s="3">
        <v>198.653953516679</v>
      </c>
      <c r="BH268" s="3">
        <v>181.476961738145</v>
      </c>
      <c r="BI268" s="3">
        <v>162.199493278192</v>
      </c>
      <c r="BJ268" s="3">
        <v>149.906160791543</v>
      </c>
      <c r="BK268" s="3">
        <v>157.690563064595</v>
      </c>
      <c r="BL268" s="3">
        <v>155.529881434057</v>
      </c>
      <c r="BM268" s="3">
        <v>179.300303196728</v>
      </c>
      <c r="BN268" s="3">
        <v>186.354436806472</v>
      </c>
      <c r="BO268" s="3">
        <v>172.101568931018</v>
      </c>
      <c r="BP268" s="3">
        <v>184.303414410763</v>
      </c>
      <c r="BQ268" s="3">
        <v>181.642735941608</v>
      </c>
      <c r="BR268" s="3">
        <v>190.740751663457</v>
      </c>
      <c r="BS268" s="3">
        <v>180.831362300429</v>
      </c>
      <c r="BT268" s="3">
        <v>172.375823458423</v>
      </c>
      <c r="BU268" s="3">
        <v>171.687700196699</v>
      </c>
      <c r="BV268" s="3">
        <v>176.843545274837</v>
      </c>
      <c r="BW268" s="3">
        <v>183.747159217314</v>
      </c>
      <c r="BX268" s="3">
        <v>135.178076262376</v>
      </c>
      <c r="BY268" s="3">
        <v>145.254512638262</v>
      </c>
      <c r="BZ268" s="3">
        <v>156.03134923882</v>
      </c>
      <c r="CA268" s="3">
        <v>165.546377156083</v>
      </c>
      <c r="CB268" s="3">
        <v>170.107974234402</v>
      </c>
      <c r="CC268" s="3">
        <v>166.235690085407</v>
      </c>
      <c r="CD268" s="3">
        <v>177.459139396347</v>
      </c>
      <c r="CE268" s="3">
        <v>169.302179161216</v>
      </c>
      <c r="CF268" s="3">
        <v>185.947196160002</v>
      </c>
      <c r="CG268" s="3">
        <v>200.884556143348</v>
      </c>
      <c r="CH268" s="3">
        <v>210.548844840171</v>
      </c>
      <c r="CI268" s="3">
        <v>214.073248753006</v>
      </c>
      <c r="CJ268" s="3">
        <v>215.197666799508</v>
      </c>
      <c r="CK268" s="3">
        <v>222.027871102537</v>
      </c>
      <c r="CL268" s="3">
        <v>225.317907478516</v>
      </c>
      <c r="CM268" s="3">
        <v>221.71579332304</v>
      </c>
      <c r="CN268" s="3">
        <v>215.113587183707</v>
      </c>
      <c r="CO268" s="3">
        <v>205.717599476276</v>
      </c>
      <c r="CP268" s="3">
        <v>203.40709536322</v>
      </c>
      <c r="CQ268" s="3">
        <v>207.018698634111</v>
      </c>
      <c r="CR268" s="3">
        <v>217.270495423946</v>
      </c>
      <c r="CS268" s="3">
        <v>228.2344697632</v>
      </c>
      <c r="CT268" s="3">
        <v>234.032354743947</v>
      </c>
      <c r="CU268" s="3">
        <v>218.930296193631</v>
      </c>
      <c r="CV268" s="3">
        <v>212.964436688833</v>
      </c>
      <c r="CW268" s="3">
        <v>236.010086451165</v>
      </c>
      <c r="CX268" s="3">
        <v>235.935234599775</v>
      </c>
      <c r="CY268" s="3">
        <v>230.504414048872</v>
      </c>
      <c r="CZ268" s="3">
        <v>233.44349794121</v>
      </c>
      <c r="DA268" s="3">
        <v>239.180480262481</v>
      </c>
      <c r="DB268" s="3">
        <v>232.651401752016</v>
      </c>
      <c r="DC268" s="3">
        <v>222.491730424964</v>
      </c>
      <c r="DD268" s="3">
        <v>240.213485878979</v>
      </c>
      <c r="DE268" s="3">
        <v>233.156165976071</v>
      </c>
      <c r="DF268" s="3">
        <v>216.462373148005</v>
      </c>
      <c r="DG268" s="3">
        <v>221.256194779764</v>
      </c>
      <c r="DH268" s="3">
        <v>212.162138303521</v>
      </c>
      <c r="DI268" s="3">
        <v>220.104202798981</v>
      </c>
      <c r="DJ268" s="3">
        <v>224.696758428477</v>
      </c>
      <c r="DK268" s="3">
        <v>239.331561100449</v>
      </c>
      <c r="DL268" s="3">
        <v>254.235727639775</v>
      </c>
      <c r="DM268" s="3">
        <v>259.065947574243</v>
      </c>
      <c r="DN268" s="3">
        <v>253.269552627579</v>
      </c>
      <c r="DO268" s="3">
        <v>231.880947726066</v>
      </c>
      <c r="DP268" s="3">
        <v>235.155252394126</v>
      </c>
      <c r="DQ268" s="3">
        <v>234.637667280095</v>
      </c>
      <c r="DR268" s="3">
        <v>246.532198190935</v>
      </c>
      <c r="DS268" s="3">
        <v>242.8572761655</v>
      </c>
      <c r="DT268" s="3">
        <v>258.685469034121</v>
      </c>
      <c r="DU268" s="3">
        <v>259.511821306153</v>
      </c>
      <c r="DV268" s="3">
        <v>251.060849386318</v>
      </c>
      <c r="DW268" s="3">
        <v>253.677698275955</v>
      </c>
      <c r="DX268" s="3">
        <v>249.042143885806</v>
      </c>
      <c r="DY268" s="3">
        <v>240.584792763329</v>
      </c>
      <c r="DZ268" s="3">
        <v>250.036411210609</v>
      </c>
      <c r="EA268" s="3">
        <v>241.399356362181</v>
      </c>
      <c r="EB268" s="3">
        <v>237.095911305308</v>
      </c>
      <c r="EC268" s="3">
        <v>233.226428440639</v>
      </c>
      <c r="ED268" s="3">
        <v>194.126390245226</v>
      </c>
    </row>
    <row r="269">
      <c r="A269" s="3" t="s">
        <v>268</v>
      </c>
      <c r="B269" s="3">
        <v>61.9163946257469</v>
      </c>
      <c r="C269" s="3">
        <v>61.8313669833949</v>
      </c>
      <c r="D269" s="3">
        <v>62.7572592492858</v>
      </c>
      <c r="E269" s="3">
        <v>63.4944883419079</v>
      </c>
      <c r="F269" s="3">
        <v>67.1370911012863</v>
      </c>
      <c r="G269" s="3">
        <v>68.5956112696348</v>
      </c>
      <c r="H269" s="3">
        <v>68.287530379332</v>
      </c>
      <c r="I269" s="3">
        <v>70.056561294792</v>
      </c>
      <c r="J269" s="3">
        <v>72.039475235804</v>
      </c>
      <c r="K269" s="3">
        <v>68.3338024417243</v>
      </c>
      <c r="L269" s="3">
        <v>74.7686987545204</v>
      </c>
      <c r="M269" s="3">
        <v>75.4904554515958</v>
      </c>
      <c r="N269" s="3">
        <v>74.0587860628784</v>
      </c>
      <c r="O269" s="3">
        <v>77.1126541605428</v>
      </c>
      <c r="P269" s="3">
        <v>76.5008006272406</v>
      </c>
      <c r="Q269" s="3">
        <v>77.4569327915801</v>
      </c>
      <c r="R269" s="3">
        <v>81.7956527984154</v>
      </c>
      <c r="S269" s="3">
        <v>84.1804298510095</v>
      </c>
      <c r="T269" s="3">
        <v>85.4389337602456</v>
      </c>
      <c r="U269" s="3">
        <v>82.397528935931</v>
      </c>
      <c r="V269" s="3">
        <v>79.7458694074566</v>
      </c>
      <c r="W269" s="3">
        <v>81.5982099202476</v>
      </c>
      <c r="X269" s="3">
        <v>86.0472637273486</v>
      </c>
      <c r="Y269" s="3">
        <v>87.1867973287108</v>
      </c>
      <c r="Z269" s="3">
        <v>78.1636633029474</v>
      </c>
      <c r="AA269" s="3">
        <v>75.3214883415998</v>
      </c>
      <c r="AB269" s="3">
        <v>81.819160886398</v>
      </c>
      <c r="AC269" s="3">
        <v>88.3856840405658</v>
      </c>
      <c r="AD269" s="3">
        <v>91.6019505160721</v>
      </c>
      <c r="AE269" s="3">
        <v>91.4773751738764</v>
      </c>
      <c r="AF269" s="3">
        <v>95.6681083911856</v>
      </c>
      <c r="AG269" s="3">
        <v>100.238558873438</v>
      </c>
      <c r="AH269" s="3">
        <v>99.9676274234689</v>
      </c>
      <c r="AI269" s="3">
        <v>98.6356882604289</v>
      </c>
      <c r="AJ269" s="3">
        <v>98.3007396289153</v>
      </c>
      <c r="AK269" s="3">
        <v>97.3025906862329</v>
      </c>
      <c r="AL269" s="3">
        <v>99.1249062046144</v>
      </c>
      <c r="AM269" s="3">
        <v>103.181553306436</v>
      </c>
      <c r="AN269" s="3">
        <v>107.860501732084</v>
      </c>
      <c r="AO269" s="3">
        <v>110.662995114056</v>
      </c>
      <c r="AP269" s="3">
        <v>113.463697645548</v>
      </c>
      <c r="AQ269" s="3">
        <v>116.786514989542</v>
      </c>
      <c r="AR269" s="3">
        <v>119.998880869361</v>
      </c>
      <c r="AS269" s="3">
        <v>116.236346772034</v>
      </c>
      <c r="AT269" s="3">
        <v>123.641606538288</v>
      </c>
      <c r="AU269" s="3">
        <v>132.785459892048</v>
      </c>
      <c r="AV269" s="3">
        <v>137.504784848444</v>
      </c>
      <c r="AW269" s="3">
        <v>141.054088844346</v>
      </c>
      <c r="AX269" s="3">
        <v>143.898370358985</v>
      </c>
      <c r="AY269" s="3">
        <v>134.152398381062</v>
      </c>
      <c r="AZ269" s="3">
        <v>131.084196064606</v>
      </c>
      <c r="BA269" s="3">
        <v>126.020391913557</v>
      </c>
      <c r="BB269" s="3">
        <v>120.387906460096</v>
      </c>
      <c r="BC269" s="3">
        <v>118.168830820441</v>
      </c>
      <c r="BD269" s="3">
        <v>116.723581118842</v>
      </c>
      <c r="BE269" s="3">
        <v>120.396158849057</v>
      </c>
      <c r="BF269" s="3">
        <v>124.738705737139</v>
      </c>
      <c r="BG269" s="3">
        <v>108.600627506491</v>
      </c>
      <c r="BH269" s="3">
        <v>107.155456509434</v>
      </c>
      <c r="BI269" s="3">
        <v>103.031908133839</v>
      </c>
      <c r="BJ269" s="3">
        <v>106.92701665268</v>
      </c>
      <c r="BK269" s="3">
        <v>113.564353588199</v>
      </c>
      <c r="BL269" s="3">
        <v>114.063873735923</v>
      </c>
      <c r="BM269" s="3">
        <v>123.784112925623</v>
      </c>
      <c r="BN269" s="3">
        <v>118.685431884969</v>
      </c>
      <c r="BO269" s="3">
        <v>121.022921063034</v>
      </c>
      <c r="BP269" s="3">
        <v>126.859493694841</v>
      </c>
      <c r="BQ269" s="3">
        <v>117.093550444291</v>
      </c>
      <c r="BR269" s="3">
        <v>122.617731606108</v>
      </c>
      <c r="BS269" s="3">
        <v>126.549013099926</v>
      </c>
      <c r="BT269" s="3">
        <v>136.59580290563</v>
      </c>
      <c r="BU269" s="3">
        <v>141.093225250496</v>
      </c>
      <c r="BV269" s="3">
        <v>144.842346998668</v>
      </c>
      <c r="BW269" s="3">
        <v>138.753693436955</v>
      </c>
      <c r="BX269" s="3">
        <v>93.2920725512977</v>
      </c>
      <c r="BY269" s="3">
        <v>95.2644956379688</v>
      </c>
      <c r="BZ269" s="3">
        <v>101.38711083539</v>
      </c>
      <c r="CA269" s="3">
        <v>119.892442859853</v>
      </c>
      <c r="CB269" s="3">
        <v>130.103897994489</v>
      </c>
      <c r="CC269" s="3">
        <v>139.995448919548</v>
      </c>
      <c r="CD269" s="3">
        <v>141.923139528708</v>
      </c>
      <c r="CE269" s="3">
        <v>151.991799831284</v>
      </c>
      <c r="CF269" s="3">
        <v>160.98437164742</v>
      </c>
      <c r="CG269" s="3">
        <v>158.628010723967</v>
      </c>
      <c r="CH269" s="3">
        <v>155.358100362094</v>
      </c>
      <c r="CI269" s="3">
        <v>155.141826877028</v>
      </c>
      <c r="CJ269" s="3">
        <v>170.653232699722</v>
      </c>
      <c r="CK269" s="3">
        <v>182.19775980625</v>
      </c>
      <c r="CL269" s="3">
        <v>190.393617442275</v>
      </c>
      <c r="CM269" s="3">
        <v>182.887047607218</v>
      </c>
      <c r="CN269" s="3">
        <v>182.670605923792</v>
      </c>
      <c r="CO269" s="3">
        <v>174.858984253353</v>
      </c>
      <c r="CP269" s="3">
        <v>166.745709313206</v>
      </c>
      <c r="CQ269" s="3">
        <v>162.143762490483</v>
      </c>
      <c r="CR269" s="3">
        <v>168.345013012365</v>
      </c>
      <c r="CS269" s="3">
        <v>167.269966554006</v>
      </c>
      <c r="CT269" s="3">
        <v>166.385353378382</v>
      </c>
      <c r="CU269" s="3">
        <v>148.171864487416</v>
      </c>
      <c r="CV269" s="3">
        <v>135.202517449022</v>
      </c>
      <c r="CW269" s="3">
        <v>126.434358171054</v>
      </c>
      <c r="CX269" s="3">
        <v>109.239256862476</v>
      </c>
      <c r="CY269" s="3">
        <v>100.228771378927</v>
      </c>
      <c r="CZ269" s="3">
        <v>99.8681089147792</v>
      </c>
      <c r="DA269" s="3">
        <v>87.336923615685</v>
      </c>
      <c r="DB269" s="3">
        <v>77.4308815685386</v>
      </c>
      <c r="DC269" s="3">
        <v>71.111300341977</v>
      </c>
      <c r="DD269" s="3">
        <v>73.1655258685021</v>
      </c>
      <c r="DE269" s="3">
        <v>71.8805595726035</v>
      </c>
      <c r="DF269" s="3">
        <v>78.5070337917852</v>
      </c>
      <c r="DG269" s="3">
        <v>82.1760911236191</v>
      </c>
      <c r="DH269" s="3">
        <v>75.3331000695605</v>
      </c>
      <c r="DI269" s="3">
        <v>74.10605034338</v>
      </c>
      <c r="DJ269" s="3">
        <v>76.7430285447966</v>
      </c>
      <c r="DK269" s="3">
        <v>82.5386764272052</v>
      </c>
      <c r="DL269" s="3">
        <v>90.8852471760725</v>
      </c>
      <c r="DM269" s="3">
        <v>89.3601393132563</v>
      </c>
      <c r="DN269" s="3">
        <v>83.9877007742402</v>
      </c>
      <c r="DO269" s="3">
        <v>76.885039864698</v>
      </c>
      <c r="DP269" s="3">
        <v>84.7042981081842</v>
      </c>
      <c r="DQ269" s="3">
        <v>92.486078843063</v>
      </c>
      <c r="DR269" s="3">
        <v>92.0925571108572</v>
      </c>
      <c r="DS269" s="3">
        <v>85.8537371943981</v>
      </c>
      <c r="DT269" s="3">
        <v>89.2405580548906</v>
      </c>
      <c r="DU269" s="3">
        <v>89.7911585090917</v>
      </c>
      <c r="DV269" s="3">
        <v>85.5335458688504</v>
      </c>
      <c r="DW269" s="3">
        <v>82.2183895382525</v>
      </c>
      <c r="DX269" s="3">
        <v>86.1046971392752</v>
      </c>
      <c r="DY269" s="3">
        <v>96.1035292391187</v>
      </c>
      <c r="DZ269" s="3">
        <v>101.96972376612</v>
      </c>
      <c r="EA269" s="3">
        <v>103.738882259278</v>
      </c>
      <c r="EB269" s="3">
        <v>88.8078578036551</v>
      </c>
      <c r="EC269" s="3">
        <v>83.1238094511486</v>
      </c>
      <c r="ED269" s="3">
        <v>84.2488886515299</v>
      </c>
    </row>
    <row r="270">
      <c r="A270" s="3" t="s">
        <v>269</v>
      </c>
      <c r="B270" s="3">
        <v>67.5336620976106</v>
      </c>
      <c r="C270" s="3">
        <v>70.5760953954576</v>
      </c>
      <c r="D270" s="3">
        <v>70.9009375086113</v>
      </c>
      <c r="E270" s="3">
        <v>70.3078320251139</v>
      </c>
      <c r="F270" s="3">
        <v>70.5558743776748</v>
      </c>
      <c r="G270" s="3">
        <v>74.7051255360301</v>
      </c>
      <c r="H270" s="3">
        <v>72.9596769106125</v>
      </c>
      <c r="I270" s="3">
        <v>71.5750197822397</v>
      </c>
      <c r="J270" s="3">
        <v>73.3174729028689</v>
      </c>
      <c r="K270" s="3">
        <v>73.3082867223218</v>
      </c>
      <c r="L270" s="3">
        <v>79.0370595942189</v>
      </c>
      <c r="M270" s="3">
        <v>83.4557651886632</v>
      </c>
      <c r="N270" s="3">
        <v>82.7263093270141</v>
      </c>
      <c r="O270" s="3">
        <v>83.3701748312115</v>
      </c>
      <c r="P270" s="3">
        <v>82.1861086295369</v>
      </c>
      <c r="Q270" s="3">
        <v>83.3068115075614</v>
      </c>
      <c r="R270" s="3">
        <v>84.6378893658873</v>
      </c>
      <c r="S270" s="3">
        <v>85.6262529612939</v>
      </c>
      <c r="T270" s="3">
        <v>88.1067199252765</v>
      </c>
      <c r="U270" s="3">
        <v>90.7123140577093</v>
      </c>
      <c r="V270" s="3">
        <v>87.4758796047386</v>
      </c>
      <c r="W270" s="3">
        <v>87.0856885768655</v>
      </c>
      <c r="X270" s="3">
        <v>86.9366036726707</v>
      </c>
      <c r="Y270" s="3">
        <v>84.0538317989615</v>
      </c>
      <c r="Z270" s="3">
        <v>82.9350435862686</v>
      </c>
      <c r="AA270" s="3">
        <v>88.6256681916458</v>
      </c>
      <c r="AB270" s="3">
        <v>94.0502094974433</v>
      </c>
      <c r="AC270" s="3">
        <v>98.8443385495726</v>
      </c>
      <c r="AD270" s="3">
        <v>100.247456985042</v>
      </c>
      <c r="AE270" s="3">
        <v>104.180682395211</v>
      </c>
      <c r="AF270" s="3">
        <v>109.148173373473</v>
      </c>
      <c r="AG270" s="3">
        <v>104.273019014684</v>
      </c>
      <c r="AH270" s="3">
        <v>104.518156020233</v>
      </c>
      <c r="AI270" s="3">
        <v>104.437439428666</v>
      </c>
      <c r="AJ270" s="3">
        <v>103.421375172359</v>
      </c>
      <c r="AK270" s="3">
        <v>106.915678504843</v>
      </c>
      <c r="AL270" s="3">
        <v>111.011763990573</v>
      </c>
      <c r="AM270" s="3">
        <v>114.452971689554</v>
      </c>
      <c r="AN270" s="3">
        <v>120.122224349948</v>
      </c>
      <c r="AO270" s="3">
        <v>121.361164365961</v>
      </c>
      <c r="AP270" s="3">
        <v>125.570592600582</v>
      </c>
      <c r="AQ270" s="3">
        <v>130.147732027954</v>
      </c>
      <c r="AR270" s="3">
        <v>132.415087747221</v>
      </c>
      <c r="AS270" s="3">
        <v>132.538159859104</v>
      </c>
      <c r="AT270" s="3">
        <v>130.944117292827</v>
      </c>
      <c r="AU270" s="3">
        <v>137.237609709926</v>
      </c>
      <c r="AV270" s="3">
        <v>143.523453786624</v>
      </c>
      <c r="AW270" s="3">
        <v>142.115520664873</v>
      </c>
      <c r="AX270" s="3">
        <v>149.96733717671</v>
      </c>
      <c r="AY270" s="3">
        <v>146.267084409337</v>
      </c>
      <c r="AZ270" s="3">
        <v>151.255626528592</v>
      </c>
      <c r="BA270" s="3">
        <v>150.582638294508</v>
      </c>
      <c r="BB270" s="3">
        <v>158.410215725248</v>
      </c>
      <c r="BC270" s="3">
        <v>159.788913616148</v>
      </c>
      <c r="BD270" s="3">
        <v>160.209411544344</v>
      </c>
      <c r="BE270" s="3">
        <v>156.258524168472</v>
      </c>
      <c r="BF270" s="3">
        <v>160.719781147371</v>
      </c>
      <c r="BG270" s="3">
        <v>159.303570549454</v>
      </c>
      <c r="BH270" s="3">
        <v>156.930679070711</v>
      </c>
      <c r="BI270" s="3">
        <v>152.348536833179</v>
      </c>
      <c r="BJ270" s="3">
        <v>152.457866155577</v>
      </c>
      <c r="BK270" s="3">
        <v>172.491490337871</v>
      </c>
      <c r="BL270" s="3">
        <v>180.901653423431</v>
      </c>
      <c r="BM270" s="3">
        <v>179.182841526142</v>
      </c>
      <c r="BN270" s="3">
        <v>174.449999242476</v>
      </c>
      <c r="BO270" s="3">
        <v>185.181147620579</v>
      </c>
      <c r="BP270" s="3">
        <v>197.32547362241</v>
      </c>
      <c r="BQ270" s="3">
        <v>203.540334674362</v>
      </c>
      <c r="BR270" s="3">
        <v>205.834421449462</v>
      </c>
      <c r="BS270" s="3">
        <v>201.396396965999</v>
      </c>
      <c r="BT270" s="3">
        <v>192.122235307419</v>
      </c>
      <c r="BU270" s="3">
        <v>194.07062660224</v>
      </c>
      <c r="BV270" s="3">
        <v>200.319688187734</v>
      </c>
      <c r="BW270" s="3">
        <v>203.305466332279</v>
      </c>
      <c r="BX270" s="3">
        <v>155.009780043661</v>
      </c>
      <c r="BY270" s="3">
        <v>166.75635111369</v>
      </c>
      <c r="BZ270" s="3">
        <v>178.529812513725</v>
      </c>
      <c r="CA270" s="3">
        <v>181.132647767095</v>
      </c>
      <c r="CB270" s="3">
        <v>179.903982786679</v>
      </c>
      <c r="CC270" s="3">
        <v>181.280361213439</v>
      </c>
      <c r="CD270" s="3">
        <v>194.518419886137</v>
      </c>
      <c r="CE270" s="3">
        <v>207.235618021301</v>
      </c>
      <c r="CF270" s="3">
        <v>216.501567757928</v>
      </c>
      <c r="CG270" s="3">
        <v>225.980148882231</v>
      </c>
      <c r="CH270" s="3">
        <v>229.86397421685</v>
      </c>
      <c r="CI270" s="3">
        <v>231.731797080094</v>
      </c>
      <c r="CJ270" s="3">
        <v>228.537223244572</v>
      </c>
      <c r="CK270" s="3">
        <v>246.169156243076</v>
      </c>
      <c r="CL270" s="3">
        <v>244.068311056393</v>
      </c>
      <c r="CM270" s="3">
        <v>246.89098973966</v>
      </c>
      <c r="CN270" s="3">
        <v>252.774491178569</v>
      </c>
      <c r="CO270" s="3">
        <v>256.012609221585</v>
      </c>
      <c r="CP270" s="3">
        <v>264.025528120637</v>
      </c>
      <c r="CQ270" s="3">
        <v>257.302559597704</v>
      </c>
      <c r="CR270" s="3">
        <v>254.085260431049</v>
      </c>
      <c r="CS270" s="3">
        <v>249.291733532257</v>
      </c>
      <c r="CT270" s="3">
        <v>252.244509054499</v>
      </c>
      <c r="CU270" s="3">
        <v>245.647964106633</v>
      </c>
      <c r="CV270" s="3">
        <v>252.691495426589</v>
      </c>
      <c r="CW270" s="3">
        <v>253.923714732447</v>
      </c>
      <c r="CX270" s="3">
        <v>227.562575139041</v>
      </c>
      <c r="CY270" s="3">
        <v>204.375454624744</v>
      </c>
      <c r="CZ270" s="3">
        <v>195.514269011412</v>
      </c>
      <c r="DA270" s="3">
        <v>209.794495873743</v>
      </c>
      <c r="DB270" s="3">
        <v>208.329342740514</v>
      </c>
      <c r="DC270" s="3">
        <v>211.571124425352</v>
      </c>
      <c r="DD270" s="3">
        <v>215.247571088459</v>
      </c>
      <c r="DE270" s="3">
        <v>237.656904771856</v>
      </c>
      <c r="DF270" s="3">
        <v>249.676198835381</v>
      </c>
      <c r="DG270" s="3">
        <v>261.848854384595</v>
      </c>
      <c r="DH270" s="3">
        <v>266.696759821658</v>
      </c>
      <c r="DI270" s="3">
        <v>288.98706053605</v>
      </c>
      <c r="DJ270" s="3">
        <v>278.671081694913</v>
      </c>
      <c r="DK270" s="3">
        <v>284.667703251874</v>
      </c>
      <c r="DL270" s="3">
        <v>290.035125023037</v>
      </c>
      <c r="DM270" s="3">
        <v>276.496970084153</v>
      </c>
      <c r="DN270" s="3">
        <v>283.240382779947</v>
      </c>
      <c r="DO270" s="3">
        <v>261.725717921263</v>
      </c>
      <c r="DP270" s="3">
        <v>280.804443838159</v>
      </c>
      <c r="DQ270" s="3">
        <v>290.347249969311</v>
      </c>
      <c r="DR270" s="3">
        <v>306.40142789582</v>
      </c>
      <c r="DS270" s="3">
        <v>343.112182466647</v>
      </c>
      <c r="DT270" s="3">
        <v>351.757863575189</v>
      </c>
      <c r="DU270" s="3">
        <v>339.346159226635</v>
      </c>
      <c r="DV270" s="3">
        <v>329.938536663732</v>
      </c>
      <c r="DW270" s="3">
        <v>341.497364240336</v>
      </c>
      <c r="DX270" s="3">
        <v>333.689406940852</v>
      </c>
      <c r="DY270" s="3">
        <v>337.034398032726</v>
      </c>
      <c r="DZ270" s="3">
        <v>362.012139348176</v>
      </c>
      <c r="EA270" s="3">
        <v>357.110441830691</v>
      </c>
      <c r="EB270" s="3">
        <v>380.685708589172</v>
      </c>
      <c r="EC270" s="3">
        <v>373.523001873897</v>
      </c>
      <c r="ED270" s="3">
        <v>376.627221001519</v>
      </c>
    </row>
    <row r="271">
      <c r="A271" s="3" t="s">
        <v>270</v>
      </c>
      <c r="B271" s="3">
        <v>26.9838458406609</v>
      </c>
      <c r="C271" s="3">
        <v>26.5679101661966</v>
      </c>
      <c r="D271" s="3">
        <v>26.9671196111774</v>
      </c>
      <c r="E271" s="3">
        <v>27.1433036089993</v>
      </c>
      <c r="F271" s="3">
        <v>27.6218364375692</v>
      </c>
      <c r="G271" s="3">
        <v>28.1970508090459</v>
      </c>
      <c r="H271" s="3">
        <v>27.9614022575979</v>
      </c>
      <c r="I271" s="3">
        <v>28.1888002860118</v>
      </c>
      <c r="J271" s="3">
        <v>28.8643106969243</v>
      </c>
      <c r="K271" s="3">
        <v>28.6239373829495</v>
      </c>
      <c r="L271" s="3">
        <v>29.646011530886</v>
      </c>
      <c r="M271" s="3">
        <v>30.7330678364804</v>
      </c>
      <c r="N271" s="3">
        <v>31.0635787519587</v>
      </c>
      <c r="O271" s="3">
        <v>30.4495905958592</v>
      </c>
      <c r="P271" s="3">
        <v>29.6974858572742</v>
      </c>
      <c r="Q271" s="3">
        <v>29.2780903630718</v>
      </c>
      <c r="R271" s="3">
        <v>28.8447993501814</v>
      </c>
      <c r="S271" s="3">
        <v>29.0789729452976</v>
      </c>
      <c r="T271" s="3">
        <v>28.2560539323212</v>
      </c>
      <c r="U271" s="3">
        <v>30.4419031077123</v>
      </c>
      <c r="V271" s="3">
        <v>30.9698427660487</v>
      </c>
      <c r="W271" s="3">
        <v>32.2704679196995</v>
      </c>
      <c r="X271" s="3">
        <v>32.257407558143</v>
      </c>
      <c r="Y271" s="3">
        <v>32.4682975060114</v>
      </c>
      <c r="Z271" s="3">
        <v>31.6785753257447</v>
      </c>
      <c r="AA271" s="3">
        <v>34.4298129237452</v>
      </c>
      <c r="AB271" s="3">
        <v>36.3705051469767</v>
      </c>
      <c r="AC271" s="3">
        <v>37.3256309020084</v>
      </c>
      <c r="AD271" s="3">
        <v>39.2900739500576</v>
      </c>
      <c r="AE271" s="3">
        <v>39.4827639474618</v>
      </c>
      <c r="AF271" s="3">
        <v>41.6317330928537</v>
      </c>
      <c r="AG271" s="3">
        <v>41.9514916359215</v>
      </c>
      <c r="AH271" s="3">
        <v>40.5486815420909</v>
      </c>
      <c r="AI271" s="3">
        <v>38.9452643427412</v>
      </c>
      <c r="AJ271" s="3">
        <v>42.446652961834</v>
      </c>
      <c r="AK271" s="3">
        <v>44.8438390339948</v>
      </c>
      <c r="AL271" s="3">
        <v>44.3036667509808</v>
      </c>
      <c r="AM271" s="3">
        <v>42.8466109984593</v>
      </c>
      <c r="AN271" s="3">
        <v>42.6536376324144</v>
      </c>
      <c r="AO271" s="3">
        <v>42.8705732904609</v>
      </c>
      <c r="AP271" s="3">
        <v>44.5319774314889</v>
      </c>
      <c r="AQ271" s="3">
        <v>43.9533706816338</v>
      </c>
      <c r="AR271" s="3">
        <v>41.9013335851177</v>
      </c>
      <c r="AS271" s="3">
        <v>42.8507909636685</v>
      </c>
      <c r="AT271" s="3">
        <v>44.2282012373055</v>
      </c>
      <c r="AU271" s="3">
        <v>45.246628472707</v>
      </c>
      <c r="AV271" s="3">
        <v>45.6955931172464</v>
      </c>
      <c r="AW271" s="3">
        <v>50.4676182320837</v>
      </c>
      <c r="AX271" s="3">
        <v>52.0523675373011</v>
      </c>
      <c r="AY271" s="3">
        <v>49.5313760093521</v>
      </c>
      <c r="AZ271" s="3">
        <v>50.2429580078454</v>
      </c>
      <c r="BA271" s="3">
        <v>51.3760117259556</v>
      </c>
      <c r="BB271" s="3">
        <v>53.4801444555511</v>
      </c>
      <c r="BC271" s="3">
        <v>56.2259418462897</v>
      </c>
      <c r="BD271" s="3">
        <v>59.0575309322566</v>
      </c>
      <c r="BE271" s="3">
        <v>61.2959992105676</v>
      </c>
      <c r="BF271" s="3">
        <v>62.4374240392785</v>
      </c>
      <c r="BG271" s="3">
        <v>60.4728186271549</v>
      </c>
      <c r="BH271" s="3">
        <v>56.4970372045074</v>
      </c>
      <c r="BI271" s="3">
        <v>54.4206785219606</v>
      </c>
      <c r="BJ271" s="3">
        <v>53.374577092229</v>
      </c>
      <c r="BK271" s="3">
        <v>56.854282946591</v>
      </c>
      <c r="BL271" s="3">
        <v>56.7000011715644</v>
      </c>
      <c r="BM271" s="3">
        <v>59.0407222802642</v>
      </c>
      <c r="BN271" s="3">
        <v>63.2301156955748</v>
      </c>
      <c r="BO271" s="3">
        <v>61.2744689320865</v>
      </c>
      <c r="BP271" s="3">
        <v>61.6177069854979</v>
      </c>
      <c r="BQ271" s="3">
        <v>62.1564688309901</v>
      </c>
      <c r="BR271" s="3">
        <v>67.0032134828805</v>
      </c>
      <c r="BS271" s="3">
        <v>68.5265014261506</v>
      </c>
      <c r="BT271" s="3">
        <v>69.9595300329442</v>
      </c>
      <c r="BU271" s="3">
        <v>72.8177175084618</v>
      </c>
      <c r="BV271" s="3">
        <v>72.8860688229122</v>
      </c>
      <c r="BW271" s="3">
        <v>66.244497593258</v>
      </c>
      <c r="BX271" s="3">
        <v>44.1617090481105</v>
      </c>
      <c r="BY271" s="3">
        <v>43.1061445471597</v>
      </c>
      <c r="BZ271" s="3">
        <v>46.1631569915886</v>
      </c>
      <c r="CA271" s="3">
        <v>50.1212038425878</v>
      </c>
      <c r="CB271" s="3">
        <v>47.8898756317034</v>
      </c>
      <c r="CC271" s="3">
        <v>51.7495706304142</v>
      </c>
      <c r="CD271" s="3">
        <v>55.861282052641</v>
      </c>
      <c r="CE271" s="3">
        <v>57.012779882325</v>
      </c>
      <c r="CF271" s="3">
        <v>61.5270373901332</v>
      </c>
      <c r="CG271" s="3">
        <v>66.5361218082918</v>
      </c>
      <c r="CH271" s="3">
        <v>67.6809013321239</v>
      </c>
      <c r="CI271" s="3">
        <v>69.055866741786</v>
      </c>
      <c r="CJ271" s="3">
        <v>72.4901133595008</v>
      </c>
      <c r="CK271" s="3">
        <v>73.8577774748901</v>
      </c>
      <c r="CL271" s="3">
        <v>75.1126384821344</v>
      </c>
      <c r="CM271" s="3">
        <v>71.209344393579</v>
      </c>
      <c r="CN271" s="3">
        <v>67.5191057243125</v>
      </c>
      <c r="CO271" s="3">
        <v>70.2960367781371</v>
      </c>
      <c r="CP271" s="3">
        <v>71.2402544542036</v>
      </c>
      <c r="CQ271" s="3">
        <v>73.8868415516301</v>
      </c>
      <c r="CR271" s="3">
        <v>70.3830792119334</v>
      </c>
      <c r="CS271" s="3">
        <v>67.9946094710433</v>
      </c>
      <c r="CT271" s="3">
        <v>72.5035746924374</v>
      </c>
      <c r="CU271" s="3">
        <v>76.161639289432</v>
      </c>
      <c r="CV271" s="3">
        <v>75.1576137650643</v>
      </c>
      <c r="CW271" s="3">
        <v>80.0255392880293</v>
      </c>
      <c r="CX271" s="3">
        <v>77.03774640255</v>
      </c>
      <c r="CY271" s="3">
        <v>76.7506569977241</v>
      </c>
      <c r="CZ271" s="3">
        <v>80.8498800090968</v>
      </c>
      <c r="DA271" s="3">
        <v>79.3469703421376</v>
      </c>
      <c r="DB271" s="3">
        <v>73.5693389389871</v>
      </c>
      <c r="DC271" s="3">
        <v>72.5506654510483</v>
      </c>
      <c r="DD271" s="3">
        <v>79.3704919553887</v>
      </c>
      <c r="DE271" s="3">
        <v>76.0113954373418</v>
      </c>
      <c r="DF271" s="3">
        <v>74.2155302343529</v>
      </c>
      <c r="DG271" s="3">
        <v>72.930324223966</v>
      </c>
      <c r="DH271" s="3">
        <v>71.0615432588858</v>
      </c>
      <c r="DI271" s="3">
        <v>72.2059456620062</v>
      </c>
      <c r="DJ271" s="3">
        <v>70.1095801732912</v>
      </c>
      <c r="DK271" s="3">
        <v>69.245313923048</v>
      </c>
      <c r="DL271" s="3">
        <v>71.4624249314202</v>
      </c>
      <c r="DM271" s="3">
        <v>69.1025271685115</v>
      </c>
      <c r="DN271" s="3">
        <v>66.3741155845976</v>
      </c>
      <c r="DO271" s="3">
        <v>62.4473035494208</v>
      </c>
      <c r="DP271" s="3">
        <v>66.9742911262898</v>
      </c>
      <c r="DQ271" s="3">
        <v>71.0454571606827</v>
      </c>
      <c r="DR271" s="3">
        <v>73.5556413260253</v>
      </c>
      <c r="DS271" s="3">
        <v>78.0680982287114</v>
      </c>
      <c r="DT271" s="3">
        <v>78.4338190309473</v>
      </c>
      <c r="DU271" s="3">
        <v>75.4620218067353</v>
      </c>
      <c r="DV271" s="3">
        <v>72.9266251781621</v>
      </c>
      <c r="DW271" s="3">
        <v>70.9966492183406</v>
      </c>
      <c r="DX271" s="3">
        <v>71.1163339033402</v>
      </c>
      <c r="DY271" s="3">
        <v>75.3066494151062</v>
      </c>
      <c r="DZ271" s="3">
        <v>76.1443952180424</v>
      </c>
      <c r="EA271" s="3">
        <v>74.580805049896</v>
      </c>
      <c r="EB271" s="3">
        <v>75.5511193922888</v>
      </c>
      <c r="EC271" s="3">
        <v>77.9910732693297</v>
      </c>
      <c r="ED271" s="3">
        <v>74.1331157244131</v>
      </c>
    </row>
    <row r="272">
      <c r="A272" s="3" t="s">
        <v>271</v>
      </c>
      <c r="B272" s="3">
        <v>11.3812812451095</v>
      </c>
      <c r="C272" s="3">
        <v>10.988924854522</v>
      </c>
      <c r="D272" s="3">
        <v>11.2116592612445</v>
      </c>
      <c r="E272" s="3">
        <v>12.0833194519935</v>
      </c>
      <c r="F272" s="3">
        <v>12.2982936912054</v>
      </c>
      <c r="G272" s="3">
        <v>12.0671209276317</v>
      </c>
      <c r="H272" s="3">
        <v>12.4872919439878</v>
      </c>
      <c r="I272" s="3">
        <v>12.1275105752943</v>
      </c>
      <c r="J272" s="3">
        <v>12.2312096958003</v>
      </c>
      <c r="K272" s="3">
        <v>12.1913122852809</v>
      </c>
      <c r="L272" s="3">
        <v>12.4986712098857</v>
      </c>
      <c r="M272" s="3">
        <v>11.9133718418023</v>
      </c>
      <c r="N272" s="3">
        <v>12.0654487247258</v>
      </c>
      <c r="O272" s="3">
        <v>12.4277440313953</v>
      </c>
      <c r="P272" s="3">
        <v>12.0409803857218</v>
      </c>
      <c r="Q272" s="3">
        <v>12.2184675246949</v>
      </c>
      <c r="R272" s="3">
        <v>12.6301320896395</v>
      </c>
      <c r="S272" s="3">
        <v>12.9229846723327</v>
      </c>
      <c r="T272" s="3">
        <v>13.0446048875728</v>
      </c>
      <c r="U272" s="3">
        <v>12.7049211415163</v>
      </c>
      <c r="V272" s="3">
        <v>12.2283492073655</v>
      </c>
      <c r="W272" s="3">
        <v>12.7271600755412</v>
      </c>
      <c r="X272" s="3">
        <v>12.7204428412378</v>
      </c>
      <c r="Y272" s="3">
        <v>13.0170622120241</v>
      </c>
      <c r="Z272" s="3">
        <v>13.3876150756558</v>
      </c>
      <c r="AA272" s="3">
        <v>14.2881777548523</v>
      </c>
      <c r="AB272" s="3">
        <v>14.982176966558</v>
      </c>
      <c r="AC272" s="3">
        <v>15.2382202982825</v>
      </c>
      <c r="AD272" s="3">
        <v>15.4016677847181</v>
      </c>
      <c r="AE272" s="3">
        <v>16.066897279369</v>
      </c>
      <c r="AF272" s="3">
        <v>17.1551703648188</v>
      </c>
      <c r="AG272" s="3">
        <v>16.9362575949671</v>
      </c>
      <c r="AH272" s="3">
        <v>16.3459497402828</v>
      </c>
      <c r="AI272" s="3">
        <v>15.7061647772896</v>
      </c>
      <c r="AJ272" s="3">
        <v>15.3042159116782</v>
      </c>
      <c r="AK272" s="3">
        <v>16.8096483480509</v>
      </c>
      <c r="AL272" s="3">
        <v>17.1731421732064</v>
      </c>
      <c r="AM272" s="3">
        <v>17.1758065846281</v>
      </c>
      <c r="AN272" s="3">
        <v>17.406083149149</v>
      </c>
      <c r="AO272" s="3">
        <v>17.0099283419974</v>
      </c>
      <c r="AP272" s="3">
        <v>16.1742190378487</v>
      </c>
      <c r="AQ272" s="3">
        <v>16.2238119713145</v>
      </c>
      <c r="AR272" s="3">
        <v>15.8673241029274</v>
      </c>
      <c r="AS272" s="3">
        <v>16.3286751396088</v>
      </c>
      <c r="AT272" s="3">
        <v>16.0596375927097</v>
      </c>
      <c r="AU272" s="3">
        <v>15.8482923810718</v>
      </c>
      <c r="AV272" s="3">
        <v>14.9222865385856</v>
      </c>
      <c r="AW272" s="3">
        <v>16.48568717761</v>
      </c>
      <c r="AX272" s="3">
        <v>16.5256633698277</v>
      </c>
      <c r="AY272" s="3">
        <v>16.3502951215077</v>
      </c>
      <c r="AZ272" s="3">
        <v>16.1221198585822</v>
      </c>
      <c r="BA272" s="3">
        <v>15.7431737375788</v>
      </c>
      <c r="BB272" s="3">
        <v>14.5570426745091</v>
      </c>
      <c r="BC272" s="3">
        <v>14.7207929708581</v>
      </c>
      <c r="BD272" s="3">
        <v>14.5846004021512</v>
      </c>
      <c r="BE272" s="3">
        <v>14.9733706535008</v>
      </c>
      <c r="BF272" s="3">
        <v>15.2860088432118</v>
      </c>
      <c r="BG272" s="3">
        <v>15.1329826995832</v>
      </c>
      <c r="BH272" s="3">
        <v>14.3127378152237</v>
      </c>
      <c r="BI272" s="3">
        <v>13.8951674154412</v>
      </c>
      <c r="BJ272" s="3">
        <v>14.5521762804208</v>
      </c>
      <c r="BK272" s="3">
        <v>14.5517077506338</v>
      </c>
      <c r="BL272" s="3">
        <v>14.7124021592151</v>
      </c>
      <c r="BM272" s="3">
        <v>15.4776491455317</v>
      </c>
      <c r="BN272" s="3">
        <v>15.3532641202593</v>
      </c>
      <c r="BO272" s="3">
        <v>15.8434387861875</v>
      </c>
      <c r="BP272" s="3">
        <v>16.7336376266953</v>
      </c>
      <c r="BQ272" s="3">
        <v>17.3350368504844</v>
      </c>
      <c r="BR272" s="3">
        <v>18.6133810818136</v>
      </c>
      <c r="BS272" s="3">
        <v>19.1351403063811</v>
      </c>
      <c r="BT272" s="3">
        <v>19.6591884750224</v>
      </c>
      <c r="BU272" s="3">
        <v>19.6247332654271</v>
      </c>
      <c r="BV272" s="3">
        <v>19.8570850032723</v>
      </c>
      <c r="BW272" s="3">
        <v>19.6022088608757</v>
      </c>
      <c r="BX272" s="3">
        <v>16.872326157036</v>
      </c>
      <c r="BY272" s="3">
        <v>15.8624022111214</v>
      </c>
      <c r="BZ272" s="3">
        <v>15.7645422587579</v>
      </c>
      <c r="CA272" s="3">
        <v>16.3816247883495</v>
      </c>
      <c r="CB272" s="3">
        <v>16.1888213235306</v>
      </c>
      <c r="CC272" s="3">
        <v>16.2614612285693</v>
      </c>
      <c r="CD272" s="3">
        <v>15.7215265132876</v>
      </c>
      <c r="CE272" s="3">
        <v>15.3549075236922</v>
      </c>
      <c r="CF272" s="3">
        <v>15.8071838597935</v>
      </c>
      <c r="CG272" s="3">
        <v>16.4435093701684</v>
      </c>
      <c r="CH272" s="3">
        <v>16.4953584699058</v>
      </c>
      <c r="CI272" s="3">
        <v>16.457865945628</v>
      </c>
      <c r="CJ272" s="3">
        <v>16.9385709934564</v>
      </c>
      <c r="CK272" s="3">
        <v>17.6971914860993</v>
      </c>
      <c r="CL272" s="3">
        <v>18.0641853413809</v>
      </c>
      <c r="CM272" s="3">
        <v>16.9090468350164</v>
      </c>
      <c r="CN272" s="3">
        <v>16.848302473125</v>
      </c>
      <c r="CO272" s="3">
        <v>16.5824252559887</v>
      </c>
      <c r="CP272" s="3">
        <v>16.3303787032193</v>
      </c>
      <c r="CQ272" s="3">
        <v>15.8658434704596</v>
      </c>
      <c r="CR272" s="3">
        <v>15.1195833240555</v>
      </c>
      <c r="CS272" s="3">
        <v>14.4749244479689</v>
      </c>
      <c r="CT272" s="3">
        <v>16.3577912527716</v>
      </c>
      <c r="CU272" s="3">
        <v>15.096890788046</v>
      </c>
      <c r="CV272" s="3">
        <v>14.7611388072368</v>
      </c>
      <c r="CW272" s="3">
        <v>15.9937357608673</v>
      </c>
      <c r="CX272" s="3">
        <v>17.0516866993802</v>
      </c>
      <c r="CY272" s="3">
        <v>17.3166197053921</v>
      </c>
      <c r="CZ272" s="3">
        <v>17.0615735193351</v>
      </c>
      <c r="DA272" s="3">
        <v>15.5786405577831</v>
      </c>
      <c r="DB272" s="3">
        <v>14.1652954458725</v>
      </c>
      <c r="DC272" s="3">
        <v>14.0903711120629</v>
      </c>
      <c r="DD272" s="3">
        <v>16.3589614715199</v>
      </c>
      <c r="DE272" s="3">
        <v>16.2712036512657</v>
      </c>
      <c r="DF272" s="3">
        <v>17.1215209113118</v>
      </c>
      <c r="DG272" s="3">
        <v>17.1254776900452</v>
      </c>
      <c r="DH272" s="3">
        <v>16.4409362081751</v>
      </c>
      <c r="DI272" s="3">
        <v>16.9651668505986</v>
      </c>
      <c r="DJ272" s="3">
        <v>14.8781044575349</v>
      </c>
      <c r="DK272" s="3">
        <v>14.1276915982841</v>
      </c>
      <c r="DL272" s="3">
        <v>13.5906584841297</v>
      </c>
      <c r="DM272" s="3">
        <v>12.9911268986897</v>
      </c>
      <c r="DN272" s="3">
        <v>13.5838926876372</v>
      </c>
      <c r="DO272" s="3">
        <v>13.7709162550892</v>
      </c>
      <c r="DP272" s="3">
        <v>14.7928859866269</v>
      </c>
      <c r="DQ272" s="3">
        <v>15.4927779491915</v>
      </c>
      <c r="DR272" s="3">
        <v>15.9471181012841</v>
      </c>
      <c r="DS272" s="3">
        <v>16.1594385258473</v>
      </c>
      <c r="DT272" s="3">
        <v>16.2144878797219</v>
      </c>
      <c r="DU272" s="3">
        <v>16.0653484944612</v>
      </c>
      <c r="DV272" s="3">
        <v>16.5709161116297</v>
      </c>
      <c r="DW272" s="3">
        <v>17.456144630142</v>
      </c>
      <c r="DX272" s="3">
        <v>18.3335356776803</v>
      </c>
      <c r="DY272" s="3">
        <v>18.978478441698</v>
      </c>
      <c r="DZ272" s="3">
        <v>20.8770573652181</v>
      </c>
      <c r="EA272" s="3">
        <v>21.4725319087611</v>
      </c>
      <c r="EB272" s="3">
        <v>22.2922966722337</v>
      </c>
      <c r="EC272" s="3">
        <v>22.8523193396294</v>
      </c>
      <c r="ED272" s="3">
        <v>22.4933852362624</v>
      </c>
    </row>
    <row r="273">
      <c r="A273" s="3" t="s">
        <v>272</v>
      </c>
      <c r="B273" s="3">
        <v>42.7312625373364</v>
      </c>
      <c r="C273" s="3">
        <v>42.3036080030157</v>
      </c>
      <c r="D273" s="3">
        <v>45.2634472619226</v>
      </c>
      <c r="E273" s="3">
        <v>45.9862062687489</v>
      </c>
      <c r="F273" s="3">
        <v>49.5488029711208</v>
      </c>
      <c r="G273" s="3">
        <v>55.565905430656</v>
      </c>
      <c r="H273" s="3">
        <v>56.8873746129093</v>
      </c>
      <c r="I273" s="3">
        <v>57.039557812286</v>
      </c>
      <c r="J273" s="3">
        <v>58.5738075974834</v>
      </c>
      <c r="K273" s="3">
        <v>57.0069861905911</v>
      </c>
      <c r="L273" s="3">
        <v>60.0464547835585</v>
      </c>
      <c r="M273" s="3">
        <v>59.2494825558197</v>
      </c>
      <c r="N273" s="3">
        <v>60.4213216509394</v>
      </c>
      <c r="O273" s="3">
        <v>60.2920258218234</v>
      </c>
      <c r="P273" s="3">
        <v>59.1311394128381</v>
      </c>
      <c r="Q273" s="3">
        <v>60.6921731101903</v>
      </c>
      <c r="R273" s="3">
        <v>59.3783786279943</v>
      </c>
      <c r="S273" s="3">
        <v>58.3944866658813</v>
      </c>
      <c r="T273" s="3">
        <v>56.8245754504816</v>
      </c>
      <c r="U273" s="3">
        <v>56.9121088593267</v>
      </c>
      <c r="V273" s="3">
        <v>61.2066174898686</v>
      </c>
      <c r="W273" s="3">
        <v>69.2137164320532</v>
      </c>
      <c r="X273" s="3">
        <v>73.6206644622279</v>
      </c>
      <c r="Y273" s="3">
        <v>75.8242572463924</v>
      </c>
      <c r="Z273" s="3">
        <v>71.8877462272262</v>
      </c>
      <c r="AA273" s="3">
        <v>69.9554843642002</v>
      </c>
      <c r="AB273" s="3">
        <v>75.0411751965802</v>
      </c>
      <c r="AC273" s="3">
        <v>77.4719151310972</v>
      </c>
      <c r="AD273" s="3">
        <v>80.2577100935011</v>
      </c>
      <c r="AE273" s="3">
        <v>82.5413478764209</v>
      </c>
      <c r="AF273" s="3">
        <v>81.7482835157962</v>
      </c>
      <c r="AG273" s="3">
        <v>82.0181993263743</v>
      </c>
      <c r="AH273" s="3">
        <v>85.957793988751</v>
      </c>
      <c r="AI273" s="3">
        <v>89.0720583380781</v>
      </c>
      <c r="AJ273" s="3">
        <v>82.514775788242</v>
      </c>
      <c r="AK273" s="3">
        <v>80.2823338336887</v>
      </c>
      <c r="AL273" s="3">
        <v>80.2209190098754</v>
      </c>
      <c r="AM273" s="3">
        <v>80.9836190809191</v>
      </c>
      <c r="AN273" s="3">
        <v>80.7517944265359</v>
      </c>
      <c r="AO273" s="3">
        <v>79.1696692620789</v>
      </c>
      <c r="AP273" s="3">
        <v>77.7462435627749</v>
      </c>
      <c r="AQ273" s="3">
        <v>74.0310432385903</v>
      </c>
      <c r="AR273" s="3">
        <v>72.7949006050617</v>
      </c>
      <c r="AS273" s="3">
        <v>75.0660707702193</v>
      </c>
      <c r="AT273" s="3">
        <v>71.8455436278196</v>
      </c>
      <c r="AU273" s="3">
        <v>68.9182104776529</v>
      </c>
      <c r="AV273" s="3">
        <v>66.4128220525146</v>
      </c>
      <c r="AW273" s="3">
        <v>67.6621612745096</v>
      </c>
      <c r="AX273" s="3">
        <v>70.270947154787</v>
      </c>
      <c r="AY273" s="3">
        <v>65.901443747002</v>
      </c>
      <c r="AZ273" s="3">
        <v>65.7308942044352</v>
      </c>
      <c r="BA273" s="3">
        <v>61.6392527564255</v>
      </c>
      <c r="BB273" s="3">
        <v>51.8605537328073</v>
      </c>
      <c r="BC273" s="3">
        <v>55.9068022738416</v>
      </c>
      <c r="BD273" s="3">
        <v>56.6531931799822</v>
      </c>
      <c r="BE273" s="3">
        <v>57.5601054665553</v>
      </c>
      <c r="BF273" s="3">
        <v>54.5140405918091</v>
      </c>
      <c r="BG273" s="3">
        <v>51.2897297556905</v>
      </c>
      <c r="BH273" s="3">
        <v>55.2314779793661</v>
      </c>
      <c r="BI273" s="3">
        <v>51.9536979240375</v>
      </c>
      <c r="BJ273" s="3">
        <v>53.5182163716869</v>
      </c>
      <c r="BK273" s="3">
        <v>53.9193243647352</v>
      </c>
      <c r="BL273" s="3">
        <v>52.1601619256612</v>
      </c>
      <c r="BM273" s="3">
        <v>52.7882823195769</v>
      </c>
      <c r="BN273" s="3">
        <v>50.7283638519069</v>
      </c>
      <c r="BO273" s="3">
        <v>48.4281741025083</v>
      </c>
      <c r="BP273" s="3">
        <v>48.4712290371826</v>
      </c>
      <c r="BQ273" s="3">
        <v>45.0431504327401</v>
      </c>
      <c r="BR273" s="3">
        <v>49.0654778450792</v>
      </c>
      <c r="BS273" s="3">
        <v>49.7788106818942</v>
      </c>
      <c r="BT273" s="3">
        <v>46.4450183841936</v>
      </c>
      <c r="BU273" s="3">
        <v>46.5122633397571</v>
      </c>
      <c r="BV273" s="3">
        <v>49.5571252563439</v>
      </c>
      <c r="BW273" s="3">
        <v>49.2534111229918</v>
      </c>
      <c r="BX273" s="3">
        <v>37.9436284952784</v>
      </c>
      <c r="BY273" s="3">
        <v>39.1374952258603</v>
      </c>
      <c r="BZ273" s="3">
        <v>34.1641744493379</v>
      </c>
      <c r="CA273" s="3">
        <v>34.914727960268</v>
      </c>
      <c r="CB273" s="3">
        <v>32.1826766490592</v>
      </c>
      <c r="CC273" s="3">
        <v>33.8628503629572</v>
      </c>
      <c r="CD273" s="3">
        <v>31.8314438436934</v>
      </c>
      <c r="CE273" s="3">
        <v>31.4762725147256</v>
      </c>
      <c r="CF273" s="3">
        <v>38.4213228764007</v>
      </c>
      <c r="CG273" s="3">
        <v>41.7208606407657</v>
      </c>
      <c r="CH273" s="3">
        <v>45.8502668565634</v>
      </c>
      <c r="CI273" s="3">
        <v>42.3528186741294</v>
      </c>
      <c r="CJ273" s="3">
        <v>43.3832869536217</v>
      </c>
      <c r="CK273" s="3">
        <v>47.3166391606324</v>
      </c>
      <c r="CL273" s="3">
        <v>51.9786174215519</v>
      </c>
      <c r="CM273" s="3">
        <v>52.0315106389</v>
      </c>
      <c r="CN273" s="3">
        <v>46.3745525268844</v>
      </c>
      <c r="CO273" s="3">
        <v>44.2031152882776</v>
      </c>
      <c r="CP273" s="3">
        <v>42.2807634974219</v>
      </c>
      <c r="CQ273" s="3">
        <v>41.4695325318762</v>
      </c>
      <c r="CR273" s="3">
        <v>42.3467962121964</v>
      </c>
      <c r="CS273" s="3">
        <v>41.6726253920776</v>
      </c>
      <c r="CT273" s="3">
        <v>45.2169766018434</v>
      </c>
      <c r="CU273" s="3">
        <v>45.089044014398</v>
      </c>
      <c r="CV273" s="3">
        <v>48.1333991907928</v>
      </c>
      <c r="CW273" s="3">
        <v>49.6232341729595</v>
      </c>
      <c r="CX273" s="3">
        <v>49.8697321838274</v>
      </c>
      <c r="CY273" s="3">
        <v>49.5424666363833</v>
      </c>
      <c r="CZ273" s="3">
        <v>53.2358535498832</v>
      </c>
      <c r="DA273" s="3">
        <v>51.3763428162276</v>
      </c>
      <c r="DB273" s="3">
        <v>47.0896655025163</v>
      </c>
      <c r="DC273" s="3">
        <v>45.8859145348021</v>
      </c>
      <c r="DD273" s="3">
        <v>49.0772598931781</v>
      </c>
      <c r="DE273" s="3">
        <v>49.5199551271251</v>
      </c>
      <c r="DF273" s="3">
        <v>47.8599871697845</v>
      </c>
      <c r="DG273" s="3">
        <v>49.72273393277</v>
      </c>
      <c r="DH273" s="3">
        <v>49.3153638407227</v>
      </c>
      <c r="DI273" s="3">
        <v>53.056895794776</v>
      </c>
      <c r="DJ273" s="3">
        <v>59.7631796545253</v>
      </c>
      <c r="DK273" s="3">
        <v>63.0165914165274</v>
      </c>
      <c r="DL273" s="3">
        <v>65.0293237635188</v>
      </c>
      <c r="DM273" s="3">
        <v>61.1734424952825</v>
      </c>
      <c r="DN273" s="3">
        <v>61.1164697765134</v>
      </c>
      <c r="DO273" s="3">
        <v>57.076790225928</v>
      </c>
      <c r="DP273" s="3">
        <v>57.1579256228632</v>
      </c>
      <c r="DQ273" s="3">
        <v>60.1435908637552</v>
      </c>
      <c r="DR273" s="3">
        <v>60.6900545976608</v>
      </c>
      <c r="DS273" s="3">
        <v>59.995246271339</v>
      </c>
      <c r="DT273" s="3">
        <v>64.1464376202752</v>
      </c>
      <c r="DU273" s="3">
        <v>63.7955217940887</v>
      </c>
      <c r="DV273" s="3">
        <v>55.0390256803606</v>
      </c>
      <c r="DW273" s="3">
        <v>50.4279238230427</v>
      </c>
      <c r="DX273" s="3">
        <v>51.174631650074</v>
      </c>
      <c r="DY273" s="3">
        <v>52.4878110737935</v>
      </c>
      <c r="DZ273" s="3">
        <v>54.9714729094151</v>
      </c>
      <c r="EA273" s="3">
        <v>55.1236460634281</v>
      </c>
      <c r="EB273" s="3">
        <v>59.3784138088097</v>
      </c>
      <c r="EC273" s="3">
        <v>59.9175982646386</v>
      </c>
      <c r="ED273" s="3">
        <v>55.0913889143202</v>
      </c>
    </row>
    <row r="274">
      <c r="A274" s="3" t="s">
        <v>273</v>
      </c>
      <c r="B274" s="3">
        <v>45.8660658538096</v>
      </c>
      <c r="C274" s="3">
        <v>46.4792521976885</v>
      </c>
      <c r="D274" s="3">
        <v>48.2386035258269</v>
      </c>
      <c r="E274" s="3">
        <v>49.2422427920351</v>
      </c>
      <c r="F274" s="3">
        <v>47.747146764766</v>
      </c>
      <c r="G274" s="3">
        <v>50.6397437160138</v>
      </c>
      <c r="H274" s="3">
        <v>52.1552695516328</v>
      </c>
      <c r="I274" s="3">
        <v>51.1602332715236</v>
      </c>
      <c r="J274" s="3">
        <v>50.7813989827665</v>
      </c>
      <c r="K274" s="3">
        <v>45.5791727033311</v>
      </c>
      <c r="L274" s="3">
        <v>51.4385713271742</v>
      </c>
      <c r="M274" s="3">
        <v>52.9749823012241</v>
      </c>
      <c r="N274" s="3">
        <v>52.8672872999077</v>
      </c>
      <c r="O274" s="3">
        <v>58.2685340731633</v>
      </c>
      <c r="P274" s="3">
        <v>60.1612673584759</v>
      </c>
      <c r="Q274" s="3">
        <v>58.3989881740526</v>
      </c>
      <c r="R274" s="3">
        <v>57.9297488469861</v>
      </c>
      <c r="S274" s="3">
        <v>57.317042259659</v>
      </c>
      <c r="T274" s="3">
        <v>52.1914314618759</v>
      </c>
      <c r="U274" s="3">
        <v>50.9552590501227</v>
      </c>
      <c r="V274" s="3">
        <v>50.3787292464493</v>
      </c>
      <c r="W274" s="3">
        <v>52.6285151795166</v>
      </c>
      <c r="X274" s="3">
        <v>55.94309761851</v>
      </c>
      <c r="Y274" s="3">
        <v>55.0094073787471</v>
      </c>
      <c r="Z274" s="3">
        <v>49.4816799236173</v>
      </c>
      <c r="AA274" s="3">
        <v>47.168344837713</v>
      </c>
      <c r="AB274" s="3">
        <v>51.4049635170437</v>
      </c>
      <c r="AC274" s="3">
        <v>52.6196943767921</v>
      </c>
      <c r="AD274" s="3">
        <v>50.2485498878224</v>
      </c>
      <c r="AE274" s="3">
        <v>51.5150584783721</v>
      </c>
      <c r="AF274" s="3">
        <v>50.8959288196697</v>
      </c>
      <c r="AG274" s="3">
        <v>52.5311253273106</v>
      </c>
      <c r="AH274" s="3">
        <v>54.2660358112553</v>
      </c>
      <c r="AI274" s="3">
        <v>54.1202632215305</v>
      </c>
      <c r="AJ274" s="3">
        <v>57.0489708610563</v>
      </c>
      <c r="AK274" s="3">
        <v>60.8477973557969</v>
      </c>
      <c r="AL274" s="3">
        <v>61.1208605618093</v>
      </c>
      <c r="AM274" s="3">
        <v>65.2978752947545</v>
      </c>
      <c r="AN274" s="3">
        <v>65.3910254763536</v>
      </c>
      <c r="AO274" s="3">
        <v>64.6214791541533</v>
      </c>
      <c r="AP274" s="3">
        <v>66.5452297785145</v>
      </c>
      <c r="AQ274" s="3">
        <v>69.394471549722</v>
      </c>
      <c r="AR274" s="3">
        <v>70.912290644942</v>
      </c>
      <c r="AS274" s="3">
        <v>69.5965380926175</v>
      </c>
      <c r="AT274" s="3">
        <v>71.683645247405</v>
      </c>
      <c r="AU274" s="3">
        <v>77.0543861753378</v>
      </c>
      <c r="AV274" s="3">
        <v>82.9386763650797</v>
      </c>
      <c r="AW274" s="3">
        <v>84.1077485164342</v>
      </c>
      <c r="AX274" s="3">
        <v>88.9124000965425</v>
      </c>
      <c r="AY274" s="3">
        <v>89.31294896661</v>
      </c>
      <c r="AZ274" s="3">
        <v>90.7655319671066</v>
      </c>
      <c r="BA274" s="3">
        <v>87.2236225716089</v>
      </c>
      <c r="BB274" s="3">
        <v>83.5151781664623</v>
      </c>
      <c r="BC274" s="3">
        <v>85.4886141870469</v>
      </c>
      <c r="BD274" s="3">
        <v>82.3550271948134</v>
      </c>
      <c r="BE274" s="3">
        <v>82.9744545509408</v>
      </c>
      <c r="BF274" s="3">
        <v>81.3751018297612</v>
      </c>
      <c r="BG274" s="3">
        <v>71.902448091443</v>
      </c>
      <c r="BH274" s="3">
        <v>68.9603779364568</v>
      </c>
      <c r="BI274" s="3">
        <v>66.6147908152875</v>
      </c>
      <c r="BJ274" s="3">
        <v>70.0564671450472</v>
      </c>
      <c r="BK274" s="3">
        <v>74.1010277563896</v>
      </c>
      <c r="BL274" s="3">
        <v>74.7716636927895</v>
      </c>
      <c r="BM274" s="3">
        <v>80.5095372236981</v>
      </c>
      <c r="BN274" s="3">
        <v>81.4992470636457</v>
      </c>
      <c r="BO274" s="3">
        <v>83.9859586061114</v>
      </c>
      <c r="BP274" s="3">
        <v>84.608695409891</v>
      </c>
      <c r="BQ274" s="3">
        <v>81.9543906204065</v>
      </c>
      <c r="BR274" s="3">
        <v>85.999484732408</v>
      </c>
      <c r="BS274" s="3">
        <v>83.6559217373071</v>
      </c>
      <c r="BT274" s="3">
        <v>85.409499104509</v>
      </c>
      <c r="BU274" s="3">
        <v>86.4267231354259</v>
      </c>
      <c r="BV274" s="3">
        <v>90.1061597528011</v>
      </c>
      <c r="BW274" s="3">
        <v>84.6469254642048</v>
      </c>
      <c r="BX274" s="3">
        <v>62.9620397977374</v>
      </c>
      <c r="BY274" s="3">
        <v>62.5917560441518</v>
      </c>
      <c r="BZ274" s="3">
        <v>69.4785598349088</v>
      </c>
      <c r="CA274" s="3">
        <v>77.5139751527592</v>
      </c>
      <c r="CB274" s="3">
        <v>78.5795196324674</v>
      </c>
      <c r="CC274" s="3">
        <v>87.7251448805239</v>
      </c>
      <c r="CD274" s="3">
        <v>91.6387275043248</v>
      </c>
      <c r="CE274" s="3">
        <v>97.0553567302034</v>
      </c>
      <c r="CF274" s="3">
        <v>102.076685780171</v>
      </c>
      <c r="CG274" s="3">
        <v>111.016691084359</v>
      </c>
      <c r="CH274" s="3">
        <v>119.242751616961</v>
      </c>
      <c r="CI274" s="3">
        <v>121.085982068545</v>
      </c>
      <c r="CJ274" s="3">
        <v>122.724358729831</v>
      </c>
      <c r="CK274" s="3">
        <v>125.213916707234</v>
      </c>
      <c r="CL274" s="3">
        <v>126.664344505339</v>
      </c>
      <c r="CM274" s="3">
        <v>128.358327118262</v>
      </c>
      <c r="CN274" s="3">
        <v>130.766446350468</v>
      </c>
      <c r="CO274" s="3">
        <v>142.597790688305</v>
      </c>
      <c r="CP274" s="3">
        <v>137.432562288496</v>
      </c>
      <c r="CQ274" s="3">
        <v>138.042226233389</v>
      </c>
      <c r="CR274" s="3">
        <v>151.930047184412</v>
      </c>
      <c r="CS274" s="3">
        <v>151.257863036316</v>
      </c>
      <c r="CT274" s="3">
        <v>147.684582390758</v>
      </c>
      <c r="CU274" s="3">
        <v>137.930298570194</v>
      </c>
      <c r="CV274" s="3">
        <v>126.411536542109</v>
      </c>
      <c r="CW274" s="3">
        <v>119.891963698964</v>
      </c>
      <c r="CX274" s="3">
        <v>119.986975630238</v>
      </c>
      <c r="CY274" s="3">
        <v>116.745249165756</v>
      </c>
      <c r="CZ274" s="3">
        <v>113.746468263239</v>
      </c>
      <c r="DA274" s="3">
        <v>127.519389493647</v>
      </c>
      <c r="DB274" s="3">
        <v>117.230130042635</v>
      </c>
      <c r="DC274" s="3">
        <v>110.655213669815</v>
      </c>
      <c r="DD274" s="3">
        <v>118.388189556034</v>
      </c>
      <c r="DE274" s="3">
        <v>115.796823050832</v>
      </c>
      <c r="DF274" s="3">
        <v>118.564197011956</v>
      </c>
      <c r="DG274" s="3">
        <v>126.61370337201</v>
      </c>
      <c r="DH274" s="3">
        <v>123.322082999606</v>
      </c>
      <c r="DI274" s="3">
        <v>122.486579304836</v>
      </c>
      <c r="DJ274" s="3">
        <v>118.823505951916</v>
      </c>
      <c r="DK274" s="3">
        <v>128.915994985194</v>
      </c>
      <c r="DL274" s="3">
        <v>138.62458939526</v>
      </c>
      <c r="DM274" s="3">
        <v>130.619759162507</v>
      </c>
      <c r="DN274" s="3">
        <v>124.475460231137</v>
      </c>
      <c r="DO274" s="3">
        <v>118.872181858117</v>
      </c>
      <c r="DP274" s="3">
        <v>126.345719361401</v>
      </c>
      <c r="DQ274" s="3">
        <v>135.544619400699</v>
      </c>
      <c r="DR274" s="3">
        <v>134.553067616129</v>
      </c>
      <c r="DS274" s="3">
        <v>140.98640404286</v>
      </c>
      <c r="DT274" s="3">
        <v>140.655104549752</v>
      </c>
      <c r="DU274" s="3">
        <v>142.110235955959</v>
      </c>
      <c r="DV274" s="3">
        <v>146.435832045096</v>
      </c>
      <c r="DW274" s="3">
        <v>149.058729039476</v>
      </c>
      <c r="DX274" s="3">
        <v>152.879292986715</v>
      </c>
      <c r="DY274" s="3">
        <v>148.154680758578</v>
      </c>
      <c r="DZ274" s="3">
        <v>147.307000732422</v>
      </c>
      <c r="EA274" s="3">
        <v>147.433695585831</v>
      </c>
      <c r="EB274" s="3">
        <v>151.560999679565</v>
      </c>
      <c r="EC274" s="3">
        <v>148.519047328404</v>
      </c>
      <c r="ED274" s="3">
        <v>146.246666378445</v>
      </c>
    </row>
    <row r="275">
      <c r="A275" s="3" t="s">
        <v>274</v>
      </c>
      <c r="B275" s="3">
        <v>44.2185058138546</v>
      </c>
      <c r="C275" s="3">
        <v>41.8208526610494</v>
      </c>
      <c r="D275" s="3">
        <v>44.3860816756459</v>
      </c>
      <c r="E275" s="3">
        <v>44.689759595361</v>
      </c>
      <c r="F275" s="3">
        <v>42.9643492002081</v>
      </c>
      <c r="G275" s="3">
        <v>42.7985997540543</v>
      </c>
      <c r="H275" s="3">
        <v>44.495312165781</v>
      </c>
      <c r="I275" s="3">
        <v>44.2227139891058</v>
      </c>
      <c r="J275" s="3">
        <v>46.6020105331144</v>
      </c>
      <c r="K275" s="3">
        <v>45.931224405414</v>
      </c>
      <c r="L275" s="3">
        <v>50.5709421944138</v>
      </c>
      <c r="M275" s="3">
        <v>55.7225685602517</v>
      </c>
      <c r="N275" s="3">
        <v>56.7870193934519</v>
      </c>
      <c r="O275" s="3">
        <v>57.7767030137726</v>
      </c>
      <c r="P275" s="3">
        <v>60.5554089343152</v>
      </c>
      <c r="Q275" s="3">
        <v>62.2642367925792</v>
      </c>
      <c r="R275" s="3">
        <v>60.4612627732355</v>
      </c>
      <c r="S275" s="3">
        <v>62.265981046852</v>
      </c>
      <c r="T275" s="3">
        <v>63.3777869994724</v>
      </c>
      <c r="U275" s="3">
        <v>60.4600612909308</v>
      </c>
      <c r="V275" s="3">
        <v>59.8522577340737</v>
      </c>
      <c r="W275" s="3">
        <v>59.2334015994976</v>
      </c>
      <c r="X275" s="3">
        <v>57.4263314302283</v>
      </c>
      <c r="Y275" s="3">
        <v>56.5026960829484</v>
      </c>
      <c r="Z275" s="3">
        <v>55.2739544423041</v>
      </c>
      <c r="AA275" s="3">
        <v>56.4471860645395</v>
      </c>
      <c r="AB275" s="3">
        <v>63.935622094271</v>
      </c>
      <c r="AC275" s="3">
        <v>64.2197882121844</v>
      </c>
      <c r="AD275" s="3">
        <v>57.8629516277976</v>
      </c>
      <c r="AE275" s="3">
        <v>53.919343887374</v>
      </c>
      <c r="AF275" s="3">
        <v>57.7353093389693</v>
      </c>
      <c r="AG275" s="3">
        <v>57.5423093239842</v>
      </c>
      <c r="AH275" s="3">
        <v>54.8799458909631</v>
      </c>
      <c r="AI275" s="3">
        <v>54.1787468130233</v>
      </c>
      <c r="AJ275" s="3">
        <v>58.2062057592668</v>
      </c>
      <c r="AK275" s="3">
        <v>61.0383969148747</v>
      </c>
      <c r="AL275" s="3">
        <v>54.709852120437</v>
      </c>
      <c r="AM275" s="3">
        <v>52.3560595122542</v>
      </c>
      <c r="AN275" s="3">
        <v>44.5026071344548</v>
      </c>
      <c r="AO275" s="3">
        <v>43.8479058912272</v>
      </c>
      <c r="AP275" s="3">
        <v>45.5126570100477</v>
      </c>
      <c r="AQ275" s="3">
        <v>43.9503709626076</v>
      </c>
      <c r="AR275" s="3">
        <v>43.6637340289429</v>
      </c>
      <c r="AS275" s="3">
        <v>46.2021121536742</v>
      </c>
      <c r="AT275" s="3">
        <v>48.2952154702821</v>
      </c>
      <c r="AU275" s="3">
        <v>49.4619166410832</v>
      </c>
      <c r="AV275" s="3">
        <v>48.4361182495582</v>
      </c>
      <c r="AW275" s="3">
        <v>52.6619739948951</v>
      </c>
      <c r="AX275" s="3">
        <v>61.480057414143</v>
      </c>
      <c r="AY275" s="3">
        <v>61.9683115519817</v>
      </c>
      <c r="AZ275" s="3">
        <v>59.8259324610769</v>
      </c>
      <c r="BA275" s="3">
        <v>60.3146443211006</v>
      </c>
      <c r="BB275" s="3">
        <v>61.0813188093892</v>
      </c>
      <c r="BC275" s="3">
        <v>65.3434103257806</v>
      </c>
      <c r="BD275" s="3">
        <v>66.3286157419928</v>
      </c>
      <c r="BE275" s="3">
        <v>71.4510445065066</v>
      </c>
      <c r="BF275" s="3">
        <v>75.4141883891199</v>
      </c>
      <c r="BG275" s="3">
        <v>72.417092274146</v>
      </c>
      <c r="BH275" s="3">
        <v>67.6671790419228</v>
      </c>
      <c r="BI275" s="3">
        <v>57.099640975296</v>
      </c>
      <c r="BJ275" s="3">
        <v>59.9900839044721</v>
      </c>
      <c r="BK275" s="3">
        <v>62.5579349526235</v>
      </c>
      <c r="BL275" s="3">
        <v>67.3293526977282</v>
      </c>
      <c r="BM275" s="3">
        <v>70.3533211580677</v>
      </c>
      <c r="BN275" s="3">
        <v>66.1458887916745</v>
      </c>
      <c r="BO275" s="3">
        <v>75.9996437778114</v>
      </c>
      <c r="BP275" s="3">
        <v>77.0178761622107</v>
      </c>
      <c r="BQ275" s="3">
        <v>80.4373079922864</v>
      </c>
      <c r="BR275" s="3">
        <v>95.4474286996513</v>
      </c>
      <c r="BS275" s="3">
        <v>97.3389358260595</v>
      </c>
      <c r="BT275" s="3">
        <v>102.828404798555</v>
      </c>
      <c r="BU275" s="3">
        <v>113.119303658511</v>
      </c>
      <c r="BV275" s="3">
        <v>106.091341241439</v>
      </c>
      <c r="BW275" s="3">
        <v>102.244876532929</v>
      </c>
      <c r="BX275" s="3">
        <v>89.8763161513708</v>
      </c>
      <c r="BY275" s="3">
        <v>93.8278813784</v>
      </c>
      <c r="BZ275" s="3">
        <v>105.485043941413</v>
      </c>
      <c r="CA275" s="3">
        <v>107.888063309575</v>
      </c>
      <c r="CB275" s="3">
        <v>108.957924697293</v>
      </c>
      <c r="CC275" s="3">
        <v>127.396845090889</v>
      </c>
      <c r="CD275" s="3">
        <v>135.832756460271</v>
      </c>
      <c r="CE275" s="3">
        <v>145.673822172842</v>
      </c>
      <c r="CF275" s="3">
        <v>150.283461057894</v>
      </c>
      <c r="CG275" s="3">
        <v>157.963726218376</v>
      </c>
      <c r="CH275" s="3">
        <v>171.859867046993</v>
      </c>
      <c r="CI275" s="3">
        <v>171.970958357052</v>
      </c>
      <c r="CJ275" s="3">
        <v>167.671048381833</v>
      </c>
      <c r="CK275" s="3">
        <v>187.336884393103</v>
      </c>
      <c r="CL275" s="3">
        <v>197.317848278712</v>
      </c>
      <c r="CM275" s="3">
        <v>214.036383182104</v>
      </c>
      <c r="CN275" s="3">
        <v>231.411196136943</v>
      </c>
      <c r="CO275" s="3">
        <v>234.600287141209</v>
      </c>
      <c r="CP275" s="3">
        <v>222.658652438481</v>
      </c>
      <c r="CQ275" s="3">
        <v>223.107656019453</v>
      </c>
      <c r="CR275" s="3">
        <v>234.045838767589</v>
      </c>
      <c r="CS275" s="3">
        <v>214.323601281752</v>
      </c>
      <c r="CT275" s="3">
        <v>205.639297628462</v>
      </c>
      <c r="CU275" s="3">
        <v>191.623660050377</v>
      </c>
      <c r="CV275" s="3">
        <v>202.020639456413</v>
      </c>
      <c r="CW275" s="3">
        <v>214.771479230928</v>
      </c>
      <c r="CX275" s="3">
        <v>181.320756956166</v>
      </c>
      <c r="CY275" s="3">
        <v>138.509259497044</v>
      </c>
      <c r="CZ275" s="3">
        <v>139.83246131713</v>
      </c>
      <c r="DA275" s="3">
        <v>155.600815103236</v>
      </c>
      <c r="DB275" s="3">
        <v>150.827567579771</v>
      </c>
      <c r="DC275" s="3">
        <v>146.996079252884</v>
      </c>
      <c r="DD275" s="3">
        <v>152.741941101744</v>
      </c>
      <c r="DE275" s="3">
        <v>141.25892751967</v>
      </c>
      <c r="DF275" s="3">
        <v>151.455053478764</v>
      </c>
      <c r="DG275" s="3">
        <v>161.916464391907</v>
      </c>
      <c r="DH275" s="3">
        <v>152.454298803937</v>
      </c>
      <c r="DI275" s="3">
        <v>154.21872972381</v>
      </c>
      <c r="DJ275" s="3">
        <v>144.385489597908</v>
      </c>
      <c r="DK275" s="3">
        <v>125.679341375706</v>
      </c>
      <c r="DL275" s="3">
        <v>126.807957217613</v>
      </c>
      <c r="DM275" s="3">
        <v>123.346659923868</v>
      </c>
      <c r="DN275" s="3">
        <v>114.790284654298</v>
      </c>
      <c r="DO275" s="3">
        <v>104.652346737924</v>
      </c>
      <c r="DP275" s="3">
        <v>116.853133345197</v>
      </c>
      <c r="DQ275" s="3">
        <v>133.769965318767</v>
      </c>
      <c r="DR275" s="3">
        <v>136.831823267764</v>
      </c>
      <c r="DS275" s="3">
        <v>143.93537957233</v>
      </c>
      <c r="DT275" s="3">
        <v>164.376894461954</v>
      </c>
      <c r="DU275" s="3">
        <v>165.256631158124</v>
      </c>
      <c r="DV275" s="3">
        <v>152.713875469475</v>
      </c>
      <c r="DW275" s="3">
        <v>144.376820401802</v>
      </c>
      <c r="DX275" s="3">
        <v>146.934114738351</v>
      </c>
      <c r="DY275" s="3">
        <v>144.128792955883</v>
      </c>
      <c r="DZ275" s="3">
        <v>151.87597078778</v>
      </c>
      <c r="EA275" s="3">
        <v>151.712037963954</v>
      </c>
      <c r="EB275" s="3">
        <v>142.745720520882</v>
      </c>
      <c r="EC275" s="3">
        <v>132.839522952125</v>
      </c>
      <c r="ED275" s="3">
        <v>137.68638865153</v>
      </c>
    </row>
    <row r="276">
      <c r="A276" s="3" t="s">
        <v>275</v>
      </c>
      <c r="B276" s="3">
        <v>26.2605151940813</v>
      </c>
      <c r="C276" s="3">
        <v>25.6358712142483</v>
      </c>
      <c r="D276" s="3">
        <v>26.3170262701554</v>
      </c>
      <c r="E276" s="3">
        <v>25.6465810484359</v>
      </c>
      <c r="F276" s="3">
        <v>24.6378206885768</v>
      </c>
      <c r="G276" s="3">
        <v>23.6645046773641</v>
      </c>
      <c r="H276" s="3">
        <v>23.008852052034</v>
      </c>
      <c r="I276" s="3">
        <v>24.2925037576011</v>
      </c>
      <c r="J276" s="3">
        <v>25.9982010497636</v>
      </c>
      <c r="K276" s="3">
        <v>26.5282218280486</v>
      </c>
      <c r="L276" s="3">
        <v>27.5885601835285</v>
      </c>
      <c r="M276" s="3">
        <v>28.8567418903054</v>
      </c>
      <c r="N276" s="3">
        <v>29.2563792179281</v>
      </c>
      <c r="O276" s="3">
        <v>29.6510929985108</v>
      </c>
      <c r="P276" s="3">
        <v>29.9682406678638</v>
      </c>
      <c r="Q276" s="3">
        <v>29.2666872984076</v>
      </c>
      <c r="R276" s="3">
        <v>29.0864141070514</v>
      </c>
      <c r="S276" s="3">
        <v>28.8607106715213</v>
      </c>
      <c r="T276" s="3">
        <v>29.8834694327439</v>
      </c>
      <c r="U276" s="3">
        <v>31.0922749584457</v>
      </c>
      <c r="V276" s="3">
        <v>31.1779886957258</v>
      </c>
      <c r="W276" s="3">
        <v>31.7346991285114</v>
      </c>
      <c r="X276" s="3">
        <v>30.9695994905961</v>
      </c>
      <c r="Y276" s="3">
        <v>31.1595100997766</v>
      </c>
      <c r="Z276" s="3">
        <v>30.3265780159804</v>
      </c>
      <c r="AA276" s="3">
        <v>31.5398038134893</v>
      </c>
      <c r="AB276" s="3">
        <v>33.7568667966523</v>
      </c>
      <c r="AC276" s="3">
        <v>34.0114931081057</v>
      </c>
      <c r="AD276" s="3">
        <v>33.5208884309022</v>
      </c>
      <c r="AE276" s="3">
        <v>33.7353331795367</v>
      </c>
      <c r="AF276" s="3">
        <v>35.0049225675425</v>
      </c>
      <c r="AG276" s="3">
        <v>35.5164091166451</v>
      </c>
      <c r="AH276" s="3">
        <v>33.5970173739152</v>
      </c>
      <c r="AI276" s="3">
        <v>32.8735886501262</v>
      </c>
      <c r="AJ276" s="3">
        <v>33.6606898912673</v>
      </c>
      <c r="AK276" s="3">
        <v>34.3866327079667</v>
      </c>
      <c r="AL276" s="3">
        <v>33.6912173421768</v>
      </c>
      <c r="AM276" s="3">
        <v>34.246429373481</v>
      </c>
      <c r="AN276" s="3">
        <v>35.1834087500966</v>
      </c>
      <c r="AO276" s="3">
        <v>34.6805882947551</v>
      </c>
      <c r="AP276" s="3">
        <v>34.420746894245</v>
      </c>
      <c r="AQ276" s="3">
        <v>32.5078348078135</v>
      </c>
      <c r="AR276" s="3">
        <v>31.295191979646</v>
      </c>
      <c r="AS276" s="3">
        <v>31.9804346880208</v>
      </c>
      <c r="AT276" s="3">
        <v>33.0052126391613</v>
      </c>
      <c r="AU276" s="3">
        <v>32.5296039268492</v>
      </c>
      <c r="AV276" s="3">
        <v>31.7728851740609</v>
      </c>
      <c r="AW276" s="3">
        <v>34.1381184064002</v>
      </c>
      <c r="AX276" s="3">
        <v>35.2733546337412</v>
      </c>
      <c r="AY276" s="3">
        <v>35.0872183535651</v>
      </c>
      <c r="AZ276" s="3">
        <v>37.3486963492517</v>
      </c>
      <c r="BA276" s="3">
        <v>37.8582842526644</v>
      </c>
      <c r="BB276" s="3">
        <v>38.9443296895242</v>
      </c>
      <c r="BC276" s="3">
        <v>43.2881701029886</v>
      </c>
      <c r="BD276" s="3">
        <v>43.952698557298</v>
      </c>
      <c r="BE276" s="3">
        <v>46.9405652879706</v>
      </c>
      <c r="BF276" s="3">
        <v>50.5520501632227</v>
      </c>
      <c r="BG276" s="3">
        <v>50.2571126335669</v>
      </c>
      <c r="BH276" s="3">
        <v>47.2027153463203</v>
      </c>
      <c r="BI276" s="3">
        <v>41.3619014070107</v>
      </c>
      <c r="BJ276" s="3">
        <v>43.7488683384694</v>
      </c>
      <c r="BK276" s="3">
        <v>45.9120354007754</v>
      </c>
      <c r="BL276" s="3">
        <v>48.2588015422779</v>
      </c>
      <c r="BM276" s="3">
        <v>50.2765197469188</v>
      </c>
      <c r="BN276" s="3">
        <v>48.8104223270796</v>
      </c>
      <c r="BO276" s="3">
        <v>48.752287867501</v>
      </c>
      <c r="BP276" s="3">
        <v>51.07136925382</v>
      </c>
      <c r="BQ276" s="3">
        <v>49.1291218797282</v>
      </c>
      <c r="BR276" s="3">
        <v>52.0228466379673</v>
      </c>
      <c r="BS276" s="3">
        <v>53.889715607558</v>
      </c>
      <c r="BT276" s="3">
        <v>55.4880648174169</v>
      </c>
      <c r="BU276" s="3">
        <v>56.5970236510027</v>
      </c>
      <c r="BV276" s="3">
        <v>57.8567653670178</v>
      </c>
      <c r="BW276" s="3">
        <v>58.3992987135423</v>
      </c>
      <c r="BX276" s="3">
        <v>46.5565201925634</v>
      </c>
      <c r="BY276" s="3">
        <v>44.5232436551691</v>
      </c>
      <c r="BZ276" s="3">
        <v>46.8286071392736</v>
      </c>
      <c r="CA276" s="3">
        <v>50.373005456593</v>
      </c>
      <c r="CB276" s="3">
        <v>48.7844946736702</v>
      </c>
      <c r="CC276" s="3">
        <v>51.4641222546314</v>
      </c>
      <c r="CD276" s="3">
        <v>51.7074216267111</v>
      </c>
      <c r="CE276" s="3">
        <v>52.7291720186129</v>
      </c>
      <c r="CF276" s="3">
        <v>55.9712955660223</v>
      </c>
      <c r="CG276" s="3">
        <v>62.6689577144145</v>
      </c>
      <c r="CH276" s="3">
        <v>63.3555395333655</v>
      </c>
      <c r="CI276" s="3">
        <v>64.0056398385158</v>
      </c>
      <c r="CJ276" s="3">
        <v>62.0883669802377</v>
      </c>
      <c r="CK276" s="3">
        <v>65.0864044661194</v>
      </c>
      <c r="CL276" s="3">
        <v>66.2770690776942</v>
      </c>
      <c r="CM276" s="3">
        <v>62.3287408296571</v>
      </c>
      <c r="CN276" s="3">
        <v>64.1738449187635</v>
      </c>
      <c r="CO276" s="3">
        <v>67.8469926606121</v>
      </c>
      <c r="CP276" s="3">
        <v>66.628176686193</v>
      </c>
      <c r="CQ276" s="3">
        <v>61.446548276924</v>
      </c>
      <c r="CR276" s="3">
        <v>66.6904312605526</v>
      </c>
      <c r="CS276" s="3">
        <v>69.978852019598</v>
      </c>
      <c r="CT276" s="3">
        <v>68.4209890542412</v>
      </c>
      <c r="CU276" s="3">
        <v>65.106453057649</v>
      </c>
      <c r="CV276" s="3">
        <v>59.3767739895377</v>
      </c>
      <c r="CW276" s="3">
        <v>59.9304518995099</v>
      </c>
      <c r="CX276" s="3">
        <v>57.5799177495783</v>
      </c>
      <c r="CY276" s="3">
        <v>56.9414017056006</v>
      </c>
      <c r="CZ276" s="3">
        <v>57.871363495512</v>
      </c>
      <c r="DA276" s="3">
        <v>61.9423291840499</v>
      </c>
      <c r="DB276" s="3">
        <v>61.5122949126648</v>
      </c>
      <c r="DC276" s="3">
        <v>64.5474511679343</v>
      </c>
      <c r="DD276" s="3">
        <v>73.3600672249486</v>
      </c>
      <c r="DE276" s="3">
        <v>76.6892554272282</v>
      </c>
      <c r="DF276" s="3">
        <v>78.8051718557012</v>
      </c>
      <c r="DG276" s="3">
        <v>77.473537161829</v>
      </c>
      <c r="DH276" s="3">
        <v>73.9476207017287</v>
      </c>
      <c r="DI276" s="3">
        <v>76.0824755059062</v>
      </c>
      <c r="DJ276" s="3">
        <v>76.3193916704874</v>
      </c>
      <c r="DK276" s="3">
        <v>78.7714243931606</v>
      </c>
      <c r="DL276" s="3">
        <v>83.4987858566792</v>
      </c>
      <c r="DM276" s="3">
        <v>86.4249977693241</v>
      </c>
      <c r="DN276" s="3">
        <v>89.2962232874823</v>
      </c>
      <c r="DO276" s="3">
        <v>87.2722211554882</v>
      </c>
      <c r="DP276" s="3">
        <v>88.5632198023345</v>
      </c>
      <c r="DQ276" s="3">
        <v>89.2635259083867</v>
      </c>
      <c r="DR276" s="3">
        <v>93.2270721419872</v>
      </c>
      <c r="DS276" s="3">
        <v>97.0390255789404</v>
      </c>
      <c r="DT276" s="3">
        <v>97.0762292489985</v>
      </c>
      <c r="DU276" s="3">
        <v>94.734652409273</v>
      </c>
      <c r="DV276" s="3">
        <v>98.1879869813432</v>
      </c>
      <c r="DW276" s="3">
        <v>107.849505870192</v>
      </c>
      <c r="DX276" s="3">
        <v>111.819670117262</v>
      </c>
      <c r="DY276" s="3">
        <v>113.464839673693</v>
      </c>
      <c r="DZ276" s="3">
        <v>117.533502405705</v>
      </c>
      <c r="EA276" s="3">
        <v>114.545151949197</v>
      </c>
      <c r="EB276" s="3">
        <v>119.173584765073</v>
      </c>
      <c r="EC276" s="3">
        <v>124.313570840018</v>
      </c>
      <c r="ED276" s="3">
        <v>121.795833163791</v>
      </c>
    </row>
    <row r="277">
      <c r="A277" s="3" t="s">
        <v>276</v>
      </c>
      <c r="B277" s="3">
        <v>109.32606989805</v>
      </c>
      <c r="C277" s="3">
        <v>116.480606463959</v>
      </c>
      <c r="D277" s="3">
        <v>119.095378630378</v>
      </c>
      <c r="E277" s="3">
        <v>114.356399096613</v>
      </c>
      <c r="F277" s="3">
        <v>112.285849010208</v>
      </c>
      <c r="G277" s="3">
        <v>115.031954339682</v>
      </c>
      <c r="H277" s="3">
        <v>116.926940591331</v>
      </c>
      <c r="I277" s="3">
        <v>117.266619065703</v>
      </c>
      <c r="J277" s="3">
        <v>119.148805152122</v>
      </c>
      <c r="K277" s="3">
        <v>113.004606551709</v>
      </c>
      <c r="L277" s="3">
        <v>117.509857465998</v>
      </c>
      <c r="M277" s="3">
        <v>123.272962817386</v>
      </c>
      <c r="N277" s="3">
        <v>122.87603957732</v>
      </c>
      <c r="O277" s="3">
        <v>123.946924921936</v>
      </c>
      <c r="P277" s="3">
        <v>128.117903645903</v>
      </c>
      <c r="Q277" s="3">
        <v>127.91358817809</v>
      </c>
      <c r="R277" s="3">
        <v>126.097191886775</v>
      </c>
      <c r="S277" s="3">
        <v>126.177739704735</v>
      </c>
      <c r="T277" s="3">
        <v>131.470192923968</v>
      </c>
      <c r="U277" s="3">
        <v>128.825341885066</v>
      </c>
      <c r="V277" s="3">
        <v>120.078536939397</v>
      </c>
      <c r="W277" s="3">
        <v>122.948752185341</v>
      </c>
      <c r="X277" s="3">
        <v>132.240217289819</v>
      </c>
      <c r="Y277" s="3">
        <v>134.3726178948</v>
      </c>
      <c r="Z277" s="3">
        <v>131.307822537732</v>
      </c>
      <c r="AA277" s="3">
        <v>124.604203303365</v>
      </c>
      <c r="AB277" s="3">
        <v>135.499419797771</v>
      </c>
      <c r="AC277" s="3">
        <v>141.107795324216</v>
      </c>
      <c r="AD277" s="3">
        <v>144.925623690672</v>
      </c>
      <c r="AE277" s="3">
        <v>145.91044307069</v>
      </c>
      <c r="AF277" s="3">
        <v>151.27777290756</v>
      </c>
      <c r="AG277" s="3">
        <v>151.569206078148</v>
      </c>
      <c r="AH277" s="3">
        <v>148.776988481392</v>
      </c>
      <c r="AI277" s="3">
        <v>149.897374488003</v>
      </c>
      <c r="AJ277" s="3">
        <v>144.085594519038</v>
      </c>
      <c r="AK277" s="3">
        <v>139.404581955479</v>
      </c>
      <c r="AL277" s="3">
        <v>142.04844750066</v>
      </c>
      <c r="AM277" s="3">
        <v>152.479124051164</v>
      </c>
      <c r="AN277" s="3">
        <v>153.818020235516</v>
      </c>
      <c r="AO277" s="3">
        <v>152.834309337935</v>
      </c>
      <c r="AP277" s="3">
        <v>167.707948279276</v>
      </c>
      <c r="AQ277" s="3">
        <v>171.680889151954</v>
      </c>
      <c r="AR277" s="3">
        <v>174.983005983843</v>
      </c>
      <c r="AS277" s="3">
        <v>172.504188077308</v>
      </c>
      <c r="AT277" s="3">
        <v>186.097445881701</v>
      </c>
      <c r="AU277" s="3">
        <v>189.697893201488</v>
      </c>
      <c r="AV277" s="3">
        <v>188.468391565399</v>
      </c>
      <c r="AW277" s="3">
        <v>186.301906272776</v>
      </c>
      <c r="AX277" s="3">
        <v>205.941555211067</v>
      </c>
      <c r="AY277" s="3">
        <v>205.799775975817</v>
      </c>
      <c r="AZ277" s="3">
        <v>207.0235496882</v>
      </c>
      <c r="BA277" s="3">
        <v>209.431789499314</v>
      </c>
      <c r="BB277" s="3">
        <v>208.567566399702</v>
      </c>
      <c r="BC277" s="3">
        <v>208.509020049868</v>
      </c>
      <c r="BD277" s="3">
        <v>212.685342969472</v>
      </c>
      <c r="BE277" s="3">
        <v>230.121522233048</v>
      </c>
      <c r="BF277" s="3">
        <v>236.31666040141</v>
      </c>
      <c r="BG277" s="3">
        <v>230.651037790515</v>
      </c>
      <c r="BH277" s="3">
        <v>235.302426052463</v>
      </c>
      <c r="BI277" s="3">
        <v>227.986916240136</v>
      </c>
      <c r="BJ277" s="3">
        <v>231.122025023989</v>
      </c>
      <c r="BK277" s="3">
        <v>245.328589514984</v>
      </c>
      <c r="BL277" s="3">
        <v>258.464468810797</v>
      </c>
      <c r="BM277" s="3">
        <v>268.443285559665</v>
      </c>
      <c r="BN277" s="3">
        <v>265.247465647986</v>
      </c>
      <c r="BO277" s="3">
        <v>281.818792339936</v>
      </c>
      <c r="BP277" s="3">
        <v>288.798467448068</v>
      </c>
      <c r="BQ277" s="3">
        <v>272.309569308016</v>
      </c>
      <c r="BR277" s="3">
        <v>287.511559074587</v>
      </c>
      <c r="BS277" s="3">
        <v>283.940249259659</v>
      </c>
      <c r="BT277" s="3">
        <v>299.056143886903</v>
      </c>
      <c r="BU277" s="3">
        <v>316.861115992291</v>
      </c>
      <c r="BV277" s="3">
        <v>326.54896120307</v>
      </c>
      <c r="BW277" s="3">
        <v>322.339086943501</v>
      </c>
      <c r="BX277" s="3">
        <v>287.325124376299</v>
      </c>
      <c r="BY277" s="3">
        <v>313.457079250023</v>
      </c>
      <c r="BZ277" s="3">
        <v>334.420677691962</v>
      </c>
      <c r="CA277" s="3">
        <v>345.609478352579</v>
      </c>
      <c r="CB277" s="3">
        <v>389.828439361149</v>
      </c>
      <c r="CC277" s="3">
        <v>413.781288058324</v>
      </c>
      <c r="CD277" s="3">
        <v>422.634955708201</v>
      </c>
      <c r="CE277" s="3">
        <v>459.816034161583</v>
      </c>
      <c r="CF277" s="3">
        <v>472.438941709153</v>
      </c>
      <c r="CG277" s="3">
        <v>462.831881013841</v>
      </c>
      <c r="CH277" s="3">
        <v>495.925870313596</v>
      </c>
      <c r="CI277" s="3">
        <v>483.853627023872</v>
      </c>
      <c r="CJ277" s="3">
        <v>446.26474471516</v>
      </c>
      <c r="CK277" s="3">
        <v>474.968596652067</v>
      </c>
      <c r="CL277" s="3">
        <v>458.733210314602</v>
      </c>
      <c r="CM277" s="3">
        <v>468.183636662121</v>
      </c>
      <c r="CN277" s="3">
        <v>516.026520953926</v>
      </c>
      <c r="CO277" s="3">
        <v>542.021776246572</v>
      </c>
      <c r="CP277" s="3">
        <v>574.499413733172</v>
      </c>
      <c r="CQ277" s="3">
        <v>587.126535797184</v>
      </c>
      <c r="CR277" s="3">
        <v>628.774870485023</v>
      </c>
      <c r="CS277" s="3">
        <v>641.007749981784</v>
      </c>
      <c r="CT277" s="3">
        <v>593.94357947971</v>
      </c>
      <c r="CU277" s="3">
        <v>561.399552743859</v>
      </c>
      <c r="CV277" s="3">
        <v>558.014967469046</v>
      </c>
      <c r="CW277" s="3">
        <v>569.15542074311</v>
      </c>
      <c r="CX277" s="3">
        <v>540.677014502531</v>
      </c>
      <c r="CY277" s="3">
        <v>530.762530047933</v>
      </c>
      <c r="CZ277" s="3">
        <v>549.496292239511</v>
      </c>
      <c r="DA277" s="3">
        <v>580.251036287603</v>
      </c>
      <c r="DB277" s="3">
        <v>535.816782561634</v>
      </c>
      <c r="DC277" s="3">
        <v>509.169198297115</v>
      </c>
      <c r="DD277" s="3">
        <v>521.676884807252</v>
      </c>
      <c r="DE277" s="3">
        <v>548.728688384374</v>
      </c>
      <c r="DF277" s="3">
        <v>569.331971325068</v>
      </c>
      <c r="DG277" s="3">
        <v>562.833830482522</v>
      </c>
      <c r="DH277" s="3">
        <v>550.568311100907</v>
      </c>
      <c r="DI277" s="3">
        <v>568.169199120719</v>
      </c>
      <c r="DJ277" s="3">
        <v>528.058035051237</v>
      </c>
      <c r="DK277" s="3">
        <v>518.953218820247</v>
      </c>
      <c r="DL277" s="3">
        <v>534.569534220101</v>
      </c>
      <c r="DM277" s="3">
        <v>541.860770373388</v>
      </c>
      <c r="DN277" s="3">
        <v>514.086072813946</v>
      </c>
      <c r="DO277" s="3">
        <v>471.883077454272</v>
      </c>
      <c r="DP277" s="3">
        <v>465.785778637069</v>
      </c>
      <c r="DQ277" s="3">
        <v>510.802917449736</v>
      </c>
      <c r="DR277" s="3">
        <v>542.769864151594</v>
      </c>
      <c r="DS277" s="3">
        <v>552.489259023189</v>
      </c>
      <c r="DT277" s="3">
        <v>583.252085305927</v>
      </c>
      <c r="DU277" s="3">
        <v>567.27519642798</v>
      </c>
      <c r="DV277" s="3">
        <v>580.695017059642</v>
      </c>
      <c r="DW277" s="3">
        <v>567.408852300059</v>
      </c>
      <c r="DX277" s="3">
        <v>557.322180650302</v>
      </c>
      <c r="DY277" s="3">
        <v>605.443540726422</v>
      </c>
      <c r="DZ277" s="3">
        <v>612.966632310873</v>
      </c>
      <c r="EA277" s="3">
        <v>586.378863497415</v>
      </c>
      <c r="EB277" s="3">
        <v>532.437934352422</v>
      </c>
      <c r="EC277" s="3">
        <v>526.452696952888</v>
      </c>
      <c r="ED277" s="3">
        <v>556.952780829536</v>
      </c>
    </row>
    <row r="278">
      <c r="A278" s="3" t="s">
        <v>277</v>
      </c>
      <c r="B278" s="3">
        <v>37.2197045626642</v>
      </c>
      <c r="C278" s="3">
        <v>33.7101575856714</v>
      </c>
      <c r="D278" s="3">
        <v>35.1529746348136</v>
      </c>
      <c r="E278" s="3">
        <v>35.0866325634306</v>
      </c>
      <c r="F278" s="3">
        <v>30.0280464870279</v>
      </c>
      <c r="G278" s="3">
        <v>27.2243789475796</v>
      </c>
      <c r="H278" s="3">
        <v>24.8574425695061</v>
      </c>
      <c r="I278" s="3">
        <v>26.0479906439329</v>
      </c>
      <c r="J278" s="3">
        <v>26.7628114202551</v>
      </c>
      <c r="K278" s="3">
        <v>25.3436773131676</v>
      </c>
      <c r="L278" s="3">
        <v>25.480353608513</v>
      </c>
      <c r="M278" s="3">
        <v>26.2342557196646</v>
      </c>
      <c r="N278" s="3">
        <v>27.4356991110245</v>
      </c>
      <c r="O278" s="3">
        <v>29.5421912772328</v>
      </c>
      <c r="P278" s="3">
        <v>30.7362557673963</v>
      </c>
      <c r="Q278" s="3">
        <v>30.9321669393292</v>
      </c>
      <c r="R278" s="3">
        <v>27.7464179339502</v>
      </c>
      <c r="S278" s="3">
        <v>26.5339316087937</v>
      </c>
      <c r="T278" s="3">
        <v>24.2535410652875</v>
      </c>
      <c r="U278" s="3">
        <v>23.2741760223963</v>
      </c>
      <c r="V278" s="3">
        <v>22.0024053194222</v>
      </c>
      <c r="W278" s="3">
        <v>22.9947945449025</v>
      </c>
      <c r="X278" s="3">
        <v>23.4133988908091</v>
      </c>
      <c r="Y278" s="3">
        <v>24.3212165907387</v>
      </c>
      <c r="Z278" s="3">
        <v>25.0144884552048</v>
      </c>
      <c r="AA278" s="3">
        <v>27.5633616357308</v>
      </c>
      <c r="AB278" s="3">
        <v>30.1131083215605</v>
      </c>
      <c r="AC278" s="3">
        <v>30.8687583682842</v>
      </c>
      <c r="AD278" s="3">
        <v>30.1848939348883</v>
      </c>
      <c r="AE278" s="3">
        <v>30.2270438505636</v>
      </c>
      <c r="AF278" s="3">
        <v>32.785351959354</v>
      </c>
      <c r="AG278" s="3">
        <v>31.2575541801857</v>
      </c>
      <c r="AH278" s="3">
        <v>28.5937352957607</v>
      </c>
      <c r="AI278" s="3">
        <v>28.2427548191861</v>
      </c>
      <c r="AJ278" s="3">
        <v>29.0858801088142</v>
      </c>
      <c r="AK278" s="3">
        <v>28.7459496153455</v>
      </c>
      <c r="AL278" s="3">
        <v>28.1416456068057</v>
      </c>
      <c r="AM278" s="3">
        <v>29.9301743116677</v>
      </c>
      <c r="AN278" s="3">
        <v>31.2495323810606</v>
      </c>
      <c r="AO278" s="3">
        <v>31.7168500836122</v>
      </c>
      <c r="AP278" s="3">
        <v>35.692723537136</v>
      </c>
      <c r="AQ278" s="3">
        <v>37.3508828685979</v>
      </c>
      <c r="AR278" s="3">
        <v>38.4034370479955</v>
      </c>
      <c r="AS278" s="3">
        <v>35.2504053577009</v>
      </c>
      <c r="AT278" s="3">
        <v>32.9058465629724</v>
      </c>
      <c r="AU278" s="3">
        <v>32.3019044660432</v>
      </c>
      <c r="AV278" s="3">
        <v>33.1969685502043</v>
      </c>
      <c r="AW278" s="3">
        <v>35.0088714697296</v>
      </c>
      <c r="AX278" s="3">
        <v>37.9805345664404</v>
      </c>
      <c r="AY278" s="3">
        <v>40.2760492354417</v>
      </c>
      <c r="AZ278" s="3">
        <v>42.8035617768849</v>
      </c>
      <c r="BA278" s="3">
        <v>43.6952422176445</v>
      </c>
      <c r="BB278" s="3">
        <v>37.1635642418547</v>
      </c>
      <c r="BC278" s="3">
        <v>38.2604556467933</v>
      </c>
      <c r="BD278" s="3">
        <v>38.9922651375122</v>
      </c>
      <c r="BE278" s="3">
        <v>41.0922743361667</v>
      </c>
      <c r="BF278" s="3">
        <v>41.7645835350989</v>
      </c>
      <c r="BG278" s="3">
        <v>37.3405733265525</v>
      </c>
      <c r="BH278" s="3">
        <v>33.7311669884404</v>
      </c>
      <c r="BI278" s="3">
        <v>29.5255330222007</v>
      </c>
      <c r="BJ278" s="3">
        <v>30.4033068694543</v>
      </c>
      <c r="BK278" s="3">
        <v>30.1993029204393</v>
      </c>
      <c r="BL278" s="3">
        <v>28.1705931923649</v>
      </c>
      <c r="BM278" s="3">
        <v>27.7427133315743</v>
      </c>
      <c r="BN278" s="3">
        <v>26.177613618702</v>
      </c>
      <c r="BO278" s="3">
        <v>25.9361394304242</v>
      </c>
      <c r="BP278" s="3">
        <v>26.1291842760454</v>
      </c>
      <c r="BQ278" s="3">
        <v>20.5814566509391</v>
      </c>
      <c r="BR278" s="3">
        <v>21.4419398655312</v>
      </c>
      <c r="BS278" s="3">
        <v>22.3368760987238</v>
      </c>
      <c r="BT278" s="3">
        <v>23.1898021677079</v>
      </c>
      <c r="BU278" s="3">
        <v>23.0664473533471</v>
      </c>
      <c r="BV278" s="3">
        <v>24.333957590646</v>
      </c>
      <c r="BW278" s="3">
        <v>24.0531617231184</v>
      </c>
      <c r="BX278" s="3">
        <v>14.6549587969525</v>
      </c>
      <c r="BY278" s="3">
        <v>12.7295679961461</v>
      </c>
      <c r="BZ278" s="3">
        <v>12.5082160946099</v>
      </c>
      <c r="CA278" s="3">
        <v>13.0956199744111</v>
      </c>
      <c r="CB278" s="3">
        <v>11.9738901316357</v>
      </c>
      <c r="CC278" s="3">
        <v>13.3292150953131</v>
      </c>
      <c r="CD278" s="3">
        <v>14.4426012277042</v>
      </c>
      <c r="CE278" s="3">
        <v>17.5019640376046</v>
      </c>
      <c r="CF278" s="3">
        <v>23.9945743936547</v>
      </c>
      <c r="CG278" s="3">
        <v>26.6871342953643</v>
      </c>
      <c r="CH278" s="3">
        <v>30.0791661930941</v>
      </c>
      <c r="CI278" s="3">
        <v>34.3297583558263</v>
      </c>
      <c r="CJ278" s="3">
        <v>38.4200879064411</v>
      </c>
      <c r="CK278" s="3">
        <v>40.4500958180214</v>
      </c>
      <c r="CL278" s="3">
        <v>41.2395956659904</v>
      </c>
      <c r="CM278" s="3">
        <v>38.6577603146525</v>
      </c>
      <c r="CN278" s="3">
        <v>36.7761359623737</v>
      </c>
      <c r="CO278" s="3">
        <v>38.3236282102278</v>
      </c>
      <c r="CP278" s="3">
        <v>35.9736609527875</v>
      </c>
      <c r="CQ278" s="3">
        <v>34.7665461312443</v>
      </c>
      <c r="CR278" s="3">
        <v>39.259276483581</v>
      </c>
      <c r="CS278" s="3">
        <v>37.6872366957162</v>
      </c>
      <c r="CT278" s="3">
        <v>35.0234291484216</v>
      </c>
      <c r="CU278" s="3">
        <v>35.9606905313508</v>
      </c>
      <c r="CV278" s="3">
        <v>34.0015573937087</v>
      </c>
      <c r="CW278" s="3">
        <v>31.1437181807745</v>
      </c>
      <c r="CX278" s="3">
        <v>28.7725514502358</v>
      </c>
      <c r="CY278" s="3">
        <v>30.2403757651409</v>
      </c>
      <c r="CZ278" s="3">
        <v>29.6804787917078</v>
      </c>
      <c r="DA278" s="3">
        <v>32.4863893979915</v>
      </c>
      <c r="DB278" s="3">
        <v>30.1434359229457</v>
      </c>
      <c r="DC278" s="3">
        <v>28.9539916128138</v>
      </c>
      <c r="DD278" s="3">
        <v>31.6923581671229</v>
      </c>
      <c r="DE278" s="3">
        <v>34.9119730334499</v>
      </c>
      <c r="DF278" s="3">
        <v>39.8596397398211</v>
      </c>
      <c r="DG278" s="3">
        <v>41.5847058082237</v>
      </c>
      <c r="DH278" s="3">
        <v>39.4345188364322</v>
      </c>
      <c r="DI278" s="3">
        <v>39.1690702511385</v>
      </c>
      <c r="DJ278" s="3">
        <v>38.4495897550188</v>
      </c>
      <c r="DK278" s="3">
        <v>40.5222441969715</v>
      </c>
      <c r="DL278" s="3">
        <v>40.7654248851358</v>
      </c>
      <c r="DM278" s="3">
        <v>34.7804357848404</v>
      </c>
      <c r="DN278" s="3">
        <v>29.2886086079078</v>
      </c>
      <c r="DO278" s="3">
        <v>26.9224178410796</v>
      </c>
      <c r="DP278" s="3">
        <v>28.2563461227726</v>
      </c>
      <c r="DQ278" s="3">
        <v>34.0053167408877</v>
      </c>
      <c r="DR278" s="3">
        <v>36.4308993791472</v>
      </c>
      <c r="DS278" s="3">
        <v>42.9599395721288</v>
      </c>
      <c r="DT278" s="3">
        <v>45.9440791732564</v>
      </c>
      <c r="DU278" s="3">
        <v>41.020431092779</v>
      </c>
      <c r="DV278" s="3">
        <v>40.180552960352</v>
      </c>
      <c r="DW278" s="3">
        <v>41.8767680196875</v>
      </c>
      <c r="DX278" s="3">
        <v>40.9056754998381</v>
      </c>
      <c r="DY278" s="3">
        <v>38.7537839858494</v>
      </c>
      <c r="DZ278" s="3">
        <v>42.9211835278496</v>
      </c>
      <c r="EA278" s="3">
        <v>45.8399160863741</v>
      </c>
      <c r="EB278" s="3">
        <v>54.2693029303042</v>
      </c>
      <c r="EC278" s="3">
        <v>63.7193377023719</v>
      </c>
      <c r="ED278" s="3">
        <v>70.0450005001492</v>
      </c>
    </row>
    <row r="279">
      <c r="A279" s="3" t="s">
        <v>278</v>
      </c>
      <c r="B279" s="3">
        <v>55.8105373276763</v>
      </c>
      <c r="C279" s="3">
        <v>54.2223809208296</v>
      </c>
      <c r="D279" s="3">
        <v>56.0824011083236</v>
      </c>
      <c r="E279" s="3">
        <v>55.5202430021683</v>
      </c>
      <c r="F279" s="3">
        <v>55.5181156029049</v>
      </c>
      <c r="G279" s="3">
        <v>57.1489377360015</v>
      </c>
      <c r="H279" s="3">
        <v>56.61416188863</v>
      </c>
      <c r="I279" s="3">
        <v>54.3514490018767</v>
      </c>
      <c r="J279" s="3">
        <v>55.2343971618939</v>
      </c>
      <c r="K279" s="3">
        <v>53.5486326246619</v>
      </c>
      <c r="L279" s="3">
        <v>57.2934704168461</v>
      </c>
      <c r="M279" s="3">
        <v>59.0070480944351</v>
      </c>
      <c r="N279" s="3">
        <v>57.439543716164</v>
      </c>
      <c r="O279" s="3">
        <v>57.3273803366156</v>
      </c>
      <c r="P279" s="3">
        <v>57.718050705573</v>
      </c>
      <c r="Q279" s="3">
        <v>58.6552472231052</v>
      </c>
      <c r="R279" s="3">
        <v>58.5484342600742</v>
      </c>
      <c r="S279" s="3">
        <v>57.019298128688</v>
      </c>
      <c r="T279" s="3">
        <v>56.2807438698823</v>
      </c>
      <c r="U279" s="3">
        <v>53.9418218527956</v>
      </c>
      <c r="V279" s="3">
        <v>50.8899639146359</v>
      </c>
      <c r="W279" s="3">
        <v>52.1457681828429</v>
      </c>
      <c r="X279" s="3">
        <v>55.368575357301</v>
      </c>
      <c r="Y279" s="3">
        <v>53.3182407905217</v>
      </c>
      <c r="Z279" s="3">
        <v>49.1057620935264</v>
      </c>
      <c r="AA279" s="3">
        <v>50.343661537556</v>
      </c>
      <c r="AB279" s="3">
        <v>53.3518938814938</v>
      </c>
      <c r="AC279" s="3">
        <v>55.7412789351274</v>
      </c>
      <c r="AD279" s="3">
        <v>55.6799771304829</v>
      </c>
      <c r="AE279" s="3">
        <v>54.0969240376946</v>
      </c>
      <c r="AF279" s="3">
        <v>54.3846506239725</v>
      </c>
      <c r="AG279" s="3">
        <v>51.5639592909694</v>
      </c>
      <c r="AH279" s="3">
        <v>50.4234620783852</v>
      </c>
      <c r="AI279" s="3">
        <v>49.5757011092464</v>
      </c>
      <c r="AJ279" s="3">
        <v>52.6058471249537</v>
      </c>
      <c r="AK279" s="3">
        <v>57.6861799076651</v>
      </c>
      <c r="AL279" s="3">
        <v>55.4120055643312</v>
      </c>
      <c r="AM279" s="3">
        <v>52.67969979894</v>
      </c>
      <c r="AN279" s="3">
        <v>53.2720172414561</v>
      </c>
      <c r="AO279" s="3">
        <v>53.64743022163</v>
      </c>
      <c r="AP279" s="3">
        <v>54.002975444648</v>
      </c>
      <c r="AQ279" s="3">
        <v>56.0329807462189</v>
      </c>
      <c r="AR279" s="3">
        <v>60.9485225243445</v>
      </c>
      <c r="AS279" s="3">
        <v>64.0112345940974</v>
      </c>
      <c r="AT279" s="3">
        <v>65.7984736138603</v>
      </c>
      <c r="AU279" s="3">
        <v>72.5976865022629</v>
      </c>
      <c r="AV279" s="3">
        <v>74.1104690561072</v>
      </c>
      <c r="AW279" s="3">
        <v>80.2296808690626</v>
      </c>
      <c r="AX279" s="3">
        <v>88.1172420741961</v>
      </c>
      <c r="AY279" s="3">
        <v>84.585195838266</v>
      </c>
      <c r="AZ279" s="3">
        <v>87.4965352982437</v>
      </c>
      <c r="BA279" s="3">
        <v>84.807575357925</v>
      </c>
      <c r="BB279" s="3">
        <v>92.0315880796796</v>
      </c>
      <c r="BC279" s="3">
        <v>96.4494059759174</v>
      </c>
      <c r="BD279" s="3">
        <v>93.9150571506847</v>
      </c>
      <c r="BE279" s="3">
        <v>91.9760140862036</v>
      </c>
      <c r="BF279" s="3">
        <v>87.6143097818888</v>
      </c>
      <c r="BG279" s="3">
        <v>80.9799809347223</v>
      </c>
      <c r="BH279" s="3">
        <v>76.5847689878514</v>
      </c>
      <c r="BI279" s="3">
        <v>73.0954190776701</v>
      </c>
      <c r="BJ279" s="3">
        <v>74.0002563688196</v>
      </c>
      <c r="BK279" s="3">
        <v>76.9910146286716</v>
      </c>
      <c r="BL279" s="3">
        <v>80.1451234857929</v>
      </c>
      <c r="BM279" s="3">
        <v>84.9884009086657</v>
      </c>
      <c r="BN279" s="3">
        <v>83.5394055357239</v>
      </c>
      <c r="BO279" s="3">
        <v>85.6754115001671</v>
      </c>
      <c r="BP279" s="3">
        <v>89.8151076002687</v>
      </c>
      <c r="BQ279" s="3">
        <v>87.5796035135886</v>
      </c>
      <c r="BR279" s="3">
        <v>93.9352983823069</v>
      </c>
      <c r="BS279" s="3">
        <v>90.8318147315724</v>
      </c>
      <c r="BT279" s="3">
        <v>98.4340831417776</v>
      </c>
      <c r="BU279" s="3">
        <v>100.523379968583</v>
      </c>
      <c r="BV279" s="3">
        <v>106.602321955344</v>
      </c>
      <c r="BW279" s="3">
        <v>110.261961215316</v>
      </c>
      <c r="BX279" s="3">
        <v>86.2124868082975</v>
      </c>
      <c r="BY279" s="3">
        <v>85.1998725282282</v>
      </c>
      <c r="BZ279" s="3">
        <v>94.6368959462418</v>
      </c>
      <c r="CA279" s="3">
        <v>103.693873507743</v>
      </c>
      <c r="CB279" s="3">
        <v>108.890549163163</v>
      </c>
      <c r="CC279" s="3">
        <v>114.8305877904</v>
      </c>
      <c r="CD279" s="3">
        <v>108.0826422442</v>
      </c>
      <c r="CE279" s="3">
        <v>117.926840547102</v>
      </c>
      <c r="CF279" s="3">
        <v>116.789439223731</v>
      </c>
      <c r="CG279" s="3">
        <v>126.030264484331</v>
      </c>
      <c r="CH279" s="3">
        <v>132.140051805973</v>
      </c>
      <c r="CI279" s="3">
        <v>136.849289656954</v>
      </c>
      <c r="CJ279" s="3">
        <v>146.12333071586</v>
      </c>
      <c r="CK279" s="3">
        <v>151.321165958036</v>
      </c>
      <c r="CL279" s="3">
        <v>159.793100558029</v>
      </c>
      <c r="CM279" s="3">
        <v>166.606611423686</v>
      </c>
      <c r="CN279" s="3">
        <v>177.295071621299</v>
      </c>
      <c r="CO279" s="3">
        <v>186.89125245997</v>
      </c>
      <c r="CP279" s="3">
        <v>185.430910180901</v>
      </c>
      <c r="CQ279" s="3">
        <v>174.819861768498</v>
      </c>
      <c r="CR279" s="3">
        <v>186.315171680527</v>
      </c>
      <c r="CS279" s="3">
        <v>172.163747761657</v>
      </c>
      <c r="CT279" s="3">
        <v>152.996471568508</v>
      </c>
      <c r="CU279" s="3">
        <v>129.356866192706</v>
      </c>
      <c r="CV279" s="3">
        <v>127.229294300052</v>
      </c>
      <c r="CW279" s="3">
        <v>125.826204307141</v>
      </c>
      <c r="CX279" s="3">
        <v>109.758726195078</v>
      </c>
      <c r="CY279" s="3">
        <v>104.09881889241</v>
      </c>
      <c r="CZ279" s="3">
        <v>104.998306330542</v>
      </c>
      <c r="DA279" s="3">
        <v>112.966586161857</v>
      </c>
      <c r="DB279" s="3">
        <v>102.722756988892</v>
      </c>
      <c r="DC279" s="3">
        <v>95.3969499055992</v>
      </c>
      <c r="DD279" s="3">
        <v>106.452977431069</v>
      </c>
      <c r="DE279" s="3">
        <v>105.932724494099</v>
      </c>
      <c r="DF279" s="3">
        <v>105.527407697925</v>
      </c>
      <c r="DG279" s="3">
        <v>108.113609815905</v>
      </c>
      <c r="DH279" s="3">
        <v>101.075316575433</v>
      </c>
      <c r="DI279" s="3">
        <v>103.23956663845</v>
      </c>
      <c r="DJ279" s="3">
        <v>98.5607195312576</v>
      </c>
      <c r="DK279" s="3">
        <v>103.15834501097</v>
      </c>
      <c r="DL279" s="3">
        <v>109.993251484744</v>
      </c>
      <c r="DM279" s="3">
        <v>105.08323592043</v>
      </c>
      <c r="DN279" s="3">
        <v>102.148885825955</v>
      </c>
      <c r="DO279" s="3">
        <v>93.4438838952483</v>
      </c>
      <c r="DP279" s="3">
        <v>90.9747457772316</v>
      </c>
      <c r="DQ279" s="3">
        <v>99.2616049770068</v>
      </c>
      <c r="DR279" s="3">
        <v>103.839476459188</v>
      </c>
      <c r="DS279" s="3">
        <v>104.600903269453</v>
      </c>
      <c r="DT279" s="3">
        <v>112.859331416896</v>
      </c>
      <c r="DU279" s="3">
        <v>110.839411220233</v>
      </c>
      <c r="DV279" s="3">
        <v>110.652260604347</v>
      </c>
      <c r="DW279" s="3">
        <v>113.477764330322</v>
      </c>
      <c r="DX279" s="3">
        <v>113.157440855077</v>
      </c>
      <c r="DY279" s="3">
        <v>104.91496158009</v>
      </c>
      <c r="DZ279" s="3">
        <v>104.955326009237</v>
      </c>
      <c r="EA279" s="3">
        <v>109.011347052627</v>
      </c>
      <c r="EB279" s="3">
        <v>117.563088195252</v>
      </c>
      <c r="EC279" s="3">
        <v>118.689067708007</v>
      </c>
      <c r="ED279" s="3">
        <v>113.159166547987</v>
      </c>
    </row>
    <row r="280">
      <c r="A280" s="3" t="s">
        <v>279</v>
      </c>
      <c r="B280" s="3">
        <v>66.9503566271554</v>
      </c>
      <c r="C280" s="3">
        <v>64.4311505009612</v>
      </c>
      <c r="D280" s="3">
        <v>65.6356198564241</v>
      </c>
      <c r="E280" s="3">
        <v>67.9071882958542</v>
      </c>
      <c r="F280" s="3">
        <v>72.3280758796839</v>
      </c>
      <c r="G280" s="3">
        <v>74.6354298888689</v>
      </c>
      <c r="H280" s="3">
        <v>73.9216635590181</v>
      </c>
      <c r="I280" s="3">
        <v>72.6126263800432</v>
      </c>
      <c r="J280" s="3">
        <v>74.4240256978947</v>
      </c>
      <c r="K280" s="3">
        <v>75.5748955897632</v>
      </c>
      <c r="L280" s="3">
        <v>81.5504387318588</v>
      </c>
      <c r="M280" s="3">
        <v>83.8486318188352</v>
      </c>
      <c r="N280" s="3">
        <v>84.1437316964742</v>
      </c>
      <c r="O280" s="3">
        <v>85.3586311674991</v>
      </c>
      <c r="P280" s="3">
        <v>86.2970743374439</v>
      </c>
      <c r="Q280" s="3">
        <v>84.7907369084788</v>
      </c>
      <c r="R280" s="3">
        <v>82.1729181761483</v>
      </c>
      <c r="S280" s="3">
        <v>80.0083464705275</v>
      </c>
      <c r="T280" s="3">
        <v>82.9839975755351</v>
      </c>
      <c r="U280" s="3">
        <v>84.2664180503492</v>
      </c>
      <c r="V280" s="3">
        <v>80.6260540593622</v>
      </c>
      <c r="W280" s="3">
        <v>86.4972236313204</v>
      </c>
      <c r="X280" s="3">
        <v>92.5806170240525</v>
      </c>
      <c r="Y280" s="3">
        <v>91.9779948670866</v>
      </c>
      <c r="Z280" s="3">
        <v>86.4068251065781</v>
      </c>
      <c r="AA280" s="3">
        <v>87.5433797844027</v>
      </c>
      <c r="AB280" s="3">
        <v>93.0578365245492</v>
      </c>
      <c r="AC280" s="3">
        <v>93.526670862479</v>
      </c>
      <c r="AD280" s="3">
        <v>91.6932285682697</v>
      </c>
      <c r="AE280" s="3">
        <v>93.5630832457581</v>
      </c>
      <c r="AF280" s="3">
        <v>97.2609503586554</v>
      </c>
      <c r="AG280" s="3">
        <v>97.2362304366671</v>
      </c>
      <c r="AH280" s="3">
        <v>96.005333094095</v>
      </c>
      <c r="AI280" s="3">
        <v>93.3234843655803</v>
      </c>
      <c r="AJ280" s="3">
        <v>91.3120649623981</v>
      </c>
      <c r="AK280" s="3">
        <v>100.16730845962</v>
      </c>
      <c r="AL280" s="3">
        <v>98.6638405997408</v>
      </c>
      <c r="AM280" s="3">
        <v>100.100755039811</v>
      </c>
      <c r="AN280" s="3">
        <v>102.566280636858</v>
      </c>
      <c r="AO280" s="3">
        <v>101.456614080547</v>
      </c>
      <c r="AP280" s="3">
        <v>101.866136498479</v>
      </c>
      <c r="AQ280" s="3">
        <v>106.92243134284</v>
      </c>
      <c r="AR280" s="3">
        <v>106.523159678399</v>
      </c>
      <c r="AS280" s="3">
        <v>107.728719794157</v>
      </c>
      <c r="AT280" s="3">
        <v>102.582655936223</v>
      </c>
      <c r="AU280" s="3">
        <v>109.208927648985</v>
      </c>
      <c r="AV280" s="3">
        <v>112.778251644174</v>
      </c>
      <c r="AW280" s="3">
        <v>115.10892288707</v>
      </c>
      <c r="AX280" s="3">
        <v>118.659576169961</v>
      </c>
      <c r="AY280" s="3">
        <v>120.294794757616</v>
      </c>
      <c r="AZ280" s="3">
        <v>119.82845646091</v>
      </c>
      <c r="BA280" s="3">
        <v>116.928101640367</v>
      </c>
      <c r="BB280" s="3">
        <v>111.612798952499</v>
      </c>
      <c r="BC280" s="3">
        <v>109.739783606807</v>
      </c>
      <c r="BD280" s="3">
        <v>109.09430676959</v>
      </c>
      <c r="BE280" s="3">
        <v>112.392166185721</v>
      </c>
      <c r="BF280" s="3">
        <v>113.549279738276</v>
      </c>
      <c r="BG280" s="3">
        <v>109.633620995655</v>
      </c>
      <c r="BH280" s="3">
        <v>111.363695719509</v>
      </c>
      <c r="BI280" s="3">
        <v>105.585753342929</v>
      </c>
      <c r="BJ280" s="3">
        <v>106.215464518669</v>
      </c>
      <c r="BK280" s="3">
        <v>112.358896577483</v>
      </c>
      <c r="BL280" s="3">
        <v>117.367854807963</v>
      </c>
      <c r="BM280" s="3">
        <v>121.19119364224</v>
      </c>
      <c r="BN280" s="3">
        <v>127.479336040235</v>
      </c>
      <c r="BO280" s="3">
        <v>132.394947824857</v>
      </c>
      <c r="BP280" s="3">
        <v>133.942351862862</v>
      </c>
      <c r="BQ280" s="3">
        <v>129.754133434304</v>
      </c>
      <c r="BR280" s="3">
        <v>131.314867925437</v>
      </c>
      <c r="BS280" s="3">
        <v>123.12906867952</v>
      </c>
      <c r="BT280" s="3">
        <v>119.034965476901</v>
      </c>
      <c r="BU280" s="3">
        <v>121.349289850794</v>
      </c>
      <c r="BV280" s="3">
        <v>121.978794623915</v>
      </c>
      <c r="BW280" s="3">
        <v>119.670689177391</v>
      </c>
      <c r="BX280" s="3">
        <v>94.0093577486646</v>
      </c>
      <c r="BY280" s="3">
        <v>91.9209191125258</v>
      </c>
      <c r="BZ280" s="3">
        <v>87.6186259643678</v>
      </c>
      <c r="CA280" s="3">
        <v>104.821971597723</v>
      </c>
      <c r="CB280" s="3">
        <v>105.469657262889</v>
      </c>
      <c r="CC280" s="3">
        <v>104.985108557947</v>
      </c>
      <c r="CD280" s="3">
        <v>102.149442348712</v>
      </c>
      <c r="CE280" s="3">
        <v>106.191126908497</v>
      </c>
      <c r="CF280" s="3">
        <v>121.003293213621</v>
      </c>
      <c r="CG280" s="3">
        <v>125.295967652026</v>
      </c>
      <c r="CH280" s="3">
        <v>129.863861540136</v>
      </c>
      <c r="CI280" s="3">
        <v>133.795361809708</v>
      </c>
      <c r="CJ280" s="3">
        <v>141.02558829234</v>
      </c>
      <c r="CK280" s="3">
        <v>142.37112846452</v>
      </c>
      <c r="CL280" s="3">
        <v>146.412662665127</v>
      </c>
      <c r="CM280" s="3">
        <v>142.414904955953</v>
      </c>
      <c r="CN280" s="3">
        <v>140.387224586231</v>
      </c>
      <c r="CO280" s="3">
        <v>145.533485294879</v>
      </c>
      <c r="CP280" s="3">
        <v>146.165938968129</v>
      </c>
      <c r="CQ280" s="3">
        <v>146.899886214093</v>
      </c>
      <c r="CR280" s="3">
        <v>146.991573693491</v>
      </c>
      <c r="CS280" s="3">
        <v>145.094360747558</v>
      </c>
      <c r="CT280" s="3">
        <v>153.964078980309</v>
      </c>
      <c r="CU280" s="3">
        <v>160.672552358563</v>
      </c>
      <c r="CV280" s="3">
        <v>168.114086882366</v>
      </c>
      <c r="CW280" s="3">
        <v>169.999751091145</v>
      </c>
      <c r="CX280" s="3">
        <v>163.658490867485</v>
      </c>
      <c r="CY280" s="3">
        <v>160.232785492946</v>
      </c>
      <c r="CZ280" s="3">
        <v>153.862466449501</v>
      </c>
      <c r="DA280" s="3">
        <v>157.544960423432</v>
      </c>
      <c r="DB280" s="3">
        <v>152.628988495954</v>
      </c>
      <c r="DC280" s="3">
        <v>159.979431272564</v>
      </c>
      <c r="DD280" s="3">
        <v>176.129961369583</v>
      </c>
      <c r="DE280" s="3">
        <v>179.755236941187</v>
      </c>
      <c r="DF280" s="3">
        <v>181.520916222628</v>
      </c>
      <c r="DG280" s="3">
        <v>178.021589203832</v>
      </c>
      <c r="DH280" s="3">
        <v>166.592749970275</v>
      </c>
      <c r="DI280" s="3">
        <v>168.697826162141</v>
      </c>
      <c r="DJ280" s="3">
        <v>173.780173968162</v>
      </c>
      <c r="DK280" s="3">
        <v>168.790945772922</v>
      </c>
      <c r="DL280" s="3">
        <v>166.635387483517</v>
      </c>
      <c r="DM280" s="3">
        <v>160.265091022047</v>
      </c>
      <c r="DN280" s="3">
        <v>160.840628944977</v>
      </c>
      <c r="DO280" s="3">
        <v>159.69434238361</v>
      </c>
      <c r="DP280" s="3">
        <v>168.212814340061</v>
      </c>
      <c r="DQ280" s="3">
        <v>180.854312220229</v>
      </c>
      <c r="DR280" s="3">
        <v>197.94567454451</v>
      </c>
      <c r="DS280" s="3">
        <v>213.149921044435</v>
      </c>
      <c r="DT280" s="3">
        <v>219.158526208157</v>
      </c>
      <c r="DU280" s="3">
        <v>216.959001440834</v>
      </c>
      <c r="DV280" s="3">
        <v>212.595510472402</v>
      </c>
      <c r="DW280" s="3">
        <v>206.745291153343</v>
      </c>
      <c r="DX280" s="3">
        <v>207.877101132556</v>
      </c>
      <c r="DY280" s="3">
        <v>214.606649581398</v>
      </c>
      <c r="DZ280" s="3">
        <v>235.250667625215</v>
      </c>
      <c r="EA280" s="3">
        <v>244.174117957277</v>
      </c>
      <c r="EB280" s="3">
        <v>256.193724314961</v>
      </c>
      <c r="EC280" s="3">
        <v>247.709629774088</v>
      </c>
      <c r="ED280" s="3">
        <v>241.957221137153</v>
      </c>
    </row>
    <row r="281">
      <c r="A281" s="3" t="s">
        <v>280</v>
      </c>
      <c r="B281" s="3">
        <v>27.5595303576979</v>
      </c>
      <c r="C281" s="3">
        <v>29.9766889706577</v>
      </c>
      <c r="D281" s="3">
        <v>33.0666198520856</v>
      </c>
      <c r="E281" s="3">
        <v>33.8340771673153</v>
      </c>
      <c r="F281" s="3">
        <v>32.3385253214298</v>
      </c>
      <c r="G281" s="3">
        <v>30.1069238678121</v>
      </c>
      <c r="H281" s="3">
        <v>31.3266488910317</v>
      </c>
      <c r="I281" s="3">
        <v>29.9405661654062</v>
      </c>
      <c r="J281" s="3">
        <v>30.7110638569095</v>
      </c>
      <c r="K281" s="3">
        <v>31.7812892103021</v>
      </c>
      <c r="L281" s="3">
        <v>33.4059385685894</v>
      </c>
      <c r="M281" s="3">
        <v>32.8004965007561</v>
      </c>
      <c r="N281" s="3">
        <v>32.3606855536293</v>
      </c>
      <c r="O281" s="3">
        <v>32.6205445797047</v>
      </c>
      <c r="P281" s="3">
        <v>31.8089825540959</v>
      </c>
      <c r="Q281" s="3">
        <v>31.3634984200913</v>
      </c>
      <c r="R281" s="3">
        <v>33.7178611670757</v>
      </c>
      <c r="S281" s="3">
        <v>34.2537209230661</v>
      </c>
      <c r="T281" s="3">
        <v>34.9199818208084</v>
      </c>
      <c r="U281" s="3">
        <v>33.8245868258954</v>
      </c>
      <c r="V281" s="3">
        <v>34.5799847575779</v>
      </c>
      <c r="W281" s="3">
        <v>36.6912105685511</v>
      </c>
      <c r="X281" s="3">
        <v>37.1000746623698</v>
      </c>
      <c r="Y281" s="3">
        <v>42.8851152234199</v>
      </c>
      <c r="Z281" s="3">
        <v>42.2519279768751</v>
      </c>
      <c r="AA281" s="3">
        <v>49.1713769957489</v>
      </c>
      <c r="AB281" s="3">
        <v>54.2521886637053</v>
      </c>
      <c r="AC281" s="3">
        <v>53.7198802365634</v>
      </c>
      <c r="AD281" s="3">
        <v>54.2426008099208</v>
      </c>
      <c r="AE281" s="3">
        <v>50.7550528545153</v>
      </c>
      <c r="AF281" s="3">
        <v>57.1313246818779</v>
      </c>
      <c r="AG281" s="3">
        <v>61.0140438656797</v>
      </c>
      <c r="AH281" s="3">
        <v>61.2740952018313</v>
      </c>
      <c r="AI281" s="3">
        <v>58.1726453683942</v>
      </c>
      <c r="AJ281" s="3">
        <v>53.647067248616</v>
      </c>
      <c r="AK281" s="3">
        <v>50.0063471074221</v>
      </c>
      <c r="AL281" s="3">
        <v>51.2865671326391</v>
      </c>
      <c r="AM281" s="3">
        <v>52.8292816160694</v>
      </c>
      <c r="AN281" s="3">
        <v>51.4792783137242</v>
      </c>
      <c r="AO281" s="3">
        <v>52.5814286328012</v>
      </c>
      <c r="AP281" s="3">
        <v>49.0438737559264</v>
      </c>
      <c r="AQ281" s="3">
        <v>50.509286943558</v>
      </c>
      <c r="AR281" s="3">
        <v>50.8178845322855</v>
      </c>
      <c r="AS281" s="3">
        <v>53.3025908377642</v>
      </c>
      <c r="AT281" s="3">
        <v>54.6690650083388</v>
      </c>
      <c r="AU281" s="3">
        <v>59.0387965650398</v>
      </c>
      <c r="AV281" s="3">
        <v>63.6784903506277</v>
      </c>
      <c r="AW281" s="3">
        <v>68.4867051832365</v>
      </c>
      <c r="AX281" s="3">
        <v>66.7635147506934</v>
      </c>
      <c r="AY281" s="3">
        <v>62.5102045498412</v>
      </c>
      <c r="AZ281" s="3">
        <v>61.9992234795867</v>
      </c>
      <c r="BA281" s="3">
        <v>59.0598787650473</v>
      </c>
      <c r="BB281" s="3">
        <v>57.0558553050764</v>
      </c>
      <c r="BC281" s="3">
        <v>58.7884969343983</v>
      </c>
      <c r="BD281" s="3">
        <v>54.4543976129935</v>
      </c>
      <c r="BE281" s="3">
        <v>51.2169098383909</v>
      </c>
      <c r="BF281" s="3">
        <v>52.5097761972633</v>
      </c>
      <c r="BG281" s="3">
        <v>51.7257241479568</v>
      </c>
      <c r="BH281" s="3">
        <v>50.6216843330557</v>
      </c>
      <c r="BI281" s="3">
        <v>46.4521177778718</v>
      </c>
      <c r="BJ281" s="3">
        <v>49.7471754399864</v>
      </c>
      <c r="BK281" s="3">
        <v>52.4055554254629</v>
      </c>
      <c r="BL281" s="3">
        <v>55.757885916168</v>
      </c>
      <c r="BM281" s="3">
        <v>61.3537696611925</v>
      </c>
      <c r="BN281" s="3">
        <v>67.5622231816638</v>
      </c>
      <c r="BO281" s="3">
        <v>68.9546155207989</v>
      </c>
      <c r="BP281" s="3">
        <v>69.8786602506658</v>
      </c>
      <c r="BQ281" s="3">
        <v>75.367652909267</v>
      </c>
      <c r="BR281" s="3">
        <v>74.4692637927602</v>
      </c>
      <c r="BS281" s="3">
        <v>70.5241810043779</v>
      </c>
      <c r="BT281" s="3">
        <v>75.1888900254515</v>
      </c>
      <c r="BU281" s="3">
        <v>77.8638687518338</v>
      </c>
      <c r="BV281" s="3">
        <v>76.8009841487164</v>
      </c>
      <c r="BW281" s="3">
        <v>68.0893292950525</v>
      </c>
      <c r="BX281" s="3">
        <v>51.1392010240993</v>
      </c>
      <c r="BY281" s="3">
        <v>52.1969793452074</v>
      </c>
      <c r="BZ281" s="3">
        <v>51.8817612292586</v>
      </c>
      <c r="CA281" s="3">
        <v>54.9631479654534</v>
      </c>
      <c r="CB281" s="3">
        <v>52.4922200463626</v>
      </c>
      <c r="CC281" s="3">
        <v>55.9809573670333</v>
      </c>
      <c r="CD281" s="3">
        <v>54.4933067286583</v>
      </c>
      <c r="CE281" s="3">
        <v>51.8929790584291</v>
      </c>
      <c r="CF281" s="3">
        <v>54.316984163752</v>
      </c>
      <c r="CG281" s="3">
        <v>59.1870035953285</v>
      </c>
      <c r="CH281" s="3">
        <v>57.7824857537744</v>
      </c>
      <c r="CI281" s="3">
        <v>59.597841443187</v>
      </c>
      <c r="CJ281" s="3">
        <v>66.3098265289279</v>
      </c>
      <c r="CK281" s="3">
        <v>69.3081618841878</v>
      </c>
      <c r="CL281" s="3">
        <v>71.1905507313294</v>
      </c>
      <c r="CM281" s="3">
        <v>68.6052646792028</v>
      </c>
      <c r="CN281" s="3">
        <v>64.9204796622754</v>
      </c>
      <c r="CO281" s="3">
        <v>69.87269659097</v>
      </c>
      <c r="CP281" s="3">
        <v>69.5598155680649</v>
      </c>
      <c r="CQ281" s="3">
        <v>72.4685108491008</v>
      </c>
      <c r="CR281" s="3">
        <v>74.3541862339803</v>
      </c>
      <c r="CS281" s="3">
        <v>77.0291179242488</v>
      </c>
      <c r="CT281" s="3">
        <v>82.8081397925554</v>
      </c>
      <c r="CU281" s="3">
        <v>85.6267272002624</v>
      </c>
      <c r="CV281" s="3">
        <v>81.7384598114264</v>
      </c>
      <c r="CW281" s="3">
        <v>85.8905622244383</v>
      </c>
      <c r="CX281" s="3">
        <v>82.3308867637205</v>
      </c>
      <c r="CY281" s="3">
        <v>78.692942270392</v>
      </c>
      <c r="CZ281" s="3">
        <v>77.1326894274837</v>
      </c>
      <c r="DA281" s="3">
        <v>75.218876062341</v>
      </c>
      <c r="DB281" s="3">
        <v>66.5811446981084</v>
      </c>
      <c r="DC281" s="3">
        <v>60.9990958003818</v>
      </c>
      <c r="DD281" s="3">
        <v>61.5209937695014</v>
      </c>
      <c r="DE281" s="3">
        <v>58.7347485373005</v>
      </c>
      <c r="DF281" s="3">
        <v>60.6392127443499</v>
      </c>
      <c r="DG281" s="3">
        <v>57.4096897802718</v>
      </c>
      <c r="DH281" s="3">
        <v>54.6757813594657</v>
      </c>
      <c r="DI281" s="3">
        <v>57.2213914056502</v>
      </c>
      <c r="DJ281" s="3">
        <v>49.6427932425201</v>
      </c>
      <c r="DK281" s="3">
        <v>47.8391961146701</v>
      </c>
      <c r="DL281" s="3">
        <v>50.1569063373518</v>
      </c>
      <c r="DM281" s="3">
        <v>51.6298386906875</v>
      </c>
      <c r="DN281" s="3">
        <v>50.038356452013</v>
      </c>
      <c r="DO281" s="3">
        <v>45.0845098378261</v>
      </c>
      <c r="DP281" s="3">
        <v>45.3670496927828</v>
      </c>
      <c r="DQ281" s="3">
        <v>49.6251740881325</v>
      </c>
      <c r="DR281" s="3">
        <v>52.5642904848984</v>
      </c>
      <c r="DS281" s="3">
        <v>52.3438313929205</v>
      </c>
      <c r="DT281" s="3">
        <v>54.6553218393581</v>
      </c>
      <c r="DU281" s="3">
        <v>57.922798111646</v>
      </c>
      <c r="DV281" s="3">
        <v>58.309028608406</v>
      </c>
      <c r="DW281" s="3">
        <v>55.1700627436231</v>
      </c>
      <c r="DX281" s="3">
        <v>57.648510142512</v>
      </c>
      <c r="DY281" s="3">
        <v>61.586489204022</v>
      </c>
      <c r="DZ281" s="3">
        <v>61.5832543364222</v>
      </c>
      <c r="EA281" s="3">
        <v>58.5608307740545</v>
      </c>
      <c r="EB281" s="3">
        <v>61.5902907024414</v>
      </c>
      <c r="EC281" s="3">
        <v>60.4590476808094</v>
      </c>
      <c r="ED281" s="3">
        <v>56.2736110687256</v>
      </c>
    </row>
    <row r="282">
      <c r="A282" s="3" t="s">
        <v>281</v>
      </c>
      <c r="B282" s="3">
        <v>32.0859863559757</v>
      </c>
      <c r="C282" s="3">
        <v>32.3675536562975</v>
      </c>
      <c r="D282" s="3">
        <v>34.3305154766644</v>
      </c>
      <c r="E282" s="3">
        <v>34.7897577158658</v>
      </c>
      <c r="F282" s="3">
        <v>34.5830990127005</v>
      </c>
      <c r="G282" s="3">
        <v>35.9513071112583</v>
      </c>
      <c r="H282" s="3">
        <v>36.4620470920697</v>
      </c>
      <c r="I282" s="3">
        <v>35.7518955097299</v>
      </c>
      <c r="J282" s="3">
        <v>36.6019561897408</v>
      </c>
      <c r="K282" s="3">
        <v>34.8861357179612</v>
      </c>
      <c r="L282" s="3">
        <v>39.4923614767651</v>
      </c>
      <c r="M282" s="3">
        <v>41.5592914788597</v>
      </c>
      <c r="N282" s="3">
        <v>40.9613263695165</v>
      </c>
      <c r="O282" s="3">
        <v>43.610797874801</v>
      </c>
      <c r="P282" s="3">
        <v>44.4802681756775</v>
      </c>
      <c r="Q282" s="3">
        <v>43.6245717117419</v>
      </c>
      <c r="R282" s="3">
        <v>42.5930718417654</v>
      </c>
      <c r="S282" s="3">
        <v>41.6105959685956</v>
      </c>
      <c r="T282" s="3">
        <v>38.6881125104314</v>
      </c>
      <c r="U282" s="3">
        <v>38.1091149743068</v>
      </c>
      <c r="V282" s="3">
        <v>36.9727290797243</v>
      </c>
      <c r="W282" s="3">
        <v>41.5241936806659</v>
      </c>
      <c r="X282" s="3">
        <v>44.8998212106971</v>
      </c>
      <c r="Y282" s="3">
        <v>44.6338329992619</v>
      </c>
      <c r="Z282" s="3">
        <v>39.9092957882794</v>
      </c>
      <c r="AA282" s="3">
        <v>40.9523481033331</v>
      </c>
      <c r="AB282" s="3">
        <v>44.1746047955919</v>
      </c>
      <c r="AC282" s="3">
        <v>46.1811605648044</v>
      </c>
      <c r="AD282" s="3">
        <v>46.1823058753124</v>
      </c>
      <c r="AE282" s="3">
        <v>48.8268230507583</v>
      </c>
      <c r="AF282" s="3">
        <v>51.8792212623113</v>
      </c>
      <c r="AG282" s="3">
        <v>55.8286500071505</v>
      </c>
      <c r="AH282" s="3">
        <v>55.1760447658418</v>
      </c>
      <c r="AI282" s="3">
        <v>55.8881066014634</v>
      </c>
      <c r="AJ282" s="3">
        <v>57.2773943429883</v>
      </c>
      <c r="AK282" s="3">
        <v>58.67584776142</v>
      </c>
      <c r="AL282" s="3">
        <v>60.672343678681</v>
      </c>
      <c r="AM282" s="3">
        <v>61.789530791027</v>
      </c>
      <c r="AN282" s="3">
        <v>64.9240935905387</v>
      </c>
      <c r="AO282" s="3">
        <v>64.8813757106339</v>
      </c>
      <c r="AP282" s="3">
        <v>65.3945254353062</v>
      </c>
      <c r="AQ282" s="3">
        <v>65.4526709873351</v>
      </c>
      <c r="AR282" s="3">
        <v>65.4896974676846</v>
      </c>
      <c r="AS282" s="3">
        <v>66.6865691992051</v>
      </c>
      <c r="AT282" s="3">
        <v>69.6738884395158</v>
      </c>
      <c r="AU282" s="3">
        <v>76.7206741593717</v>
      </c>
      <c r="AV282" s="3">
        <v>80.6910346743265</v>
      </c>
      <c r="AW282" s="3">
        <v>83.2020579060464</v>
      </c>
      <c r="AX282" s="3">
        <v>92.3853815960694</v>
      </c>
      <c r="AY282" s="3">
        <v>86.8284795110394</v>
      </c>
      <c r="AZ282" s="3">
        <v>89.4589030984003</v>
      </c>
      <c r="BA282" s="3">
        <v>84.7486767036524</v>
      </c>
      <c r="BB282" s="3">
        <v>90.4527139211317</v>
      </c>
      <c r="BC282" s="3">
        <v>95.0535940319481</v>
      </c>
      <c r="BD282" s="3">
        <v>94.5314301510719</v>
      </c>
      <c r="BE282" s="3">
        <v>94.2200990416644</v>
      </c>
      <c r="BF282" s="3">
        <v>90.4541499014549</v>
      </c>
      <c r="BG282" s="3">
        <v>83.7124855564612</v>
      </c>
      <c r="BH282" s="3">
        <v>81.5005990082519</v>
      </c>
      <c r="BI282" s="3">
        <v>79.5817707814647</v>
      </c>
      <c r="BJ282" s="3">
        <v>82.5183740007135</v>
      </c>
      <c r="BK282" s="3">
        <v>90.1578593223331</v>
      </c>
      <c r="BL282" s="3">
        <v>91.7641373488672</v>
      </c>
      <c r="BM282" s="3">
        <v>97.9084174875902</v>
      </c>
      <c r="BN282" s="3">
        <v>93.820127266029</v>
      </c>
      <c r="BO282" s="3">
        <v>95.4029409975817</v>
      </c>
      <c r="BP282" s="3">
        <v>103.222297512349</v>
      </c>
      <c r="BQ282" s="3">
        <v>105.635024998636</v>
      </c>
      <c r="BR282" s="3">
        <v>110.184356088758</v>
      </c>
      <c r="BS282" s="3">
        <v>108.934394783975</v>
      </c>
      <c r="BT282" s="3">
        <v>103.38228449989</v>
      </c>
      <c r="BU282" s="3">
        <v>108.72505651727</v>
      </c>
      <c r="BV282" s="3">
        <v>112.485249482731</v>
      </c>
      <c r="BW282" s="3">
        <v>111.301710912317</v>
      </c>
      <c r="BX282" s="3">
        <v>92.1461299551512</v>
      </c>
      <c r="BY282" s="3">
        <v>95.9706389243845</v>
      </c>
      <c r="BZ282" s="3">
        <v>100.113619228217</v>
      </c>
      <c r="CA282" s="3">
        <v>111.442020353523</v>
      </c>
      <c r="CB282" s="3">
        <v>115.347264680681</v>
      </c>
      <c r="CC282" s="3">
        <v>122.254291950456</v>
      </c>
      <c r="CD282" s="3">
        <v>124.243002573371</v>
      </c>
      <c r="CE282" s="3">
        <v>131.882004849412</v>
      </c>
      <c r="CF282" s="3">
        <v>139.360034510537</v>
      </c>
      <c r="CG282" s="3">
        <v>145.822348772385</v>
      </c>
      <c r="CH282" s="3">
        <v>151.96316073518</v>
      </c>
      <c r="CI282" s="3">
        <v>157.517163463503</v>
      </c>
      <c r="CJ282" s="3">
        <v>158.6904117748</v>
      </c>
      <c r="CK282" s="3">
        <v>171.310852946626</v>
      </c>
      <c r="CL282" s="3">
        <v>166.225921955466</v>
      </c>
      <c r="CM282" s="3">
        <v>170.723491192572</v>
      </c>
      <c r="CN282" s="3">
        <v>171.496795647891</v>
      </c>
      <c r="CO282" s="3">
        <v>172.347225387363</v>
      </c>
      <c r="CP282" s="3">
        <v>176.388183735295</v>
      </c>
      <c r="CQ282" s="3">
        <v>176.67396712768</v>
      </c>
      <c r="CR282" s="3">
        <v>175.003361030938</v>
      </c>
      <c r="CS282" s="3">
        <v>175.565878262548</v>
      </c>
      <c r="CT282" s="3">
        <v>166.822660001674</v>
      </c>
      <c r="CU282" s="3">
        <v>157.379922549868</v>
      </c>
      <c r="CV282" s="3">
        <v>162.749713618028</v>
      </c>
      <c r="CW282" s="3">
        <v>161.924372245351</v>
      </c>
      <c r="CX282" s="3">
        <v>158.111972240949</v>
      </c>
      <c r="CY282" s="3">
        <v>148.170054460931</v>
      </c>
      <c r="CZ282" s="3">
        <v>148.688458465484</v>
      </c>
      <c r="DA282" s="3">
        <v>166.11419989708</v>
      </c>
      <c r="DB282" s="3">
        <v>153.30921859728</v>
      </c>
      <c r="DC282" s="3">
        <v>147.465611161528</v>
      </c>
      <c r="DD282" s="3">
        <v>161.736862204852</v>
      </c>
      <c r="DE282" s="3">
        <v>161.222175238925</v>
      </c>
      <c r="DF282" s="3">
        <v>164.352851987097</v>
      </c>
      <c r="DG282" s="3">
        <v>167.229359927497</v>
      </c>
      <c r="DH282" s="3">
        <v>167.563804324975</v>
      </c>
      <c r="DI282" s="3">
        <v>167.582652657692</v>
      </c>
      <c r="DJ282" s="3">
        <v>159.342047310425</v>
      </c>
      <c r="DK282" s="3">
        <v>166.319464430916</v>
      </c>
      <c r="DL282" s="3">
        <v>172.418574482353</v>
      </c>
      <c r="DM282" s="3">
        <v>162.474569084206</v>
      </c>
      <c r="DN282" s="3">
        <v>157.503622083722</v>
      </c>
      <c r="DO282" s="3">
        <v>146.130944224458</v>
      </c>
      <c r="DP282" s="3">
        <v>145.996566974929</v>
      </c>
      <c r="DQ282" s="3">
        <v>159.175144357065</v>
      </c>
      <c r="DR282" s="3">
        <v>162.430564461637</v>
      </c>
      <c r="DS282" s="3">
        <v>158.148635761361</v>
      </c>
      <c r="DT282" s="3">
        <v>168.351599014808</v>
      </c>
      <c r="DU282" s="3">
        <v>166.53397482997</v>
      </c>
      <c r="DV282" s="3">
        <v>187.884226010988</v>
      </c>
      <c r="DW282" s="3">
        <v>192.552859179283</v>
      </c>
      <c r="DX282" s="3">
        <v>198.833621078216</v>
      </c>
      <c r="DY282" s="3">
        <v>197.97319150162</v>
      </c>
      <c r="DZ282" s="3">
        <v>201.836663841315</v>
      </c>
      <c r="EA282" s="3">
        <v>201.732862958456</v>
      </c>
      <c r="EB282" s="3">
        <v>205.658999633789</v>
      </c>
      <c r="EC282" s="3">
        <v>191.293571108863</v>
      </c>
      <c r="ED282" s="3">
        <v>190.782499949137</v>
      </c>
    </row>
    <row r="283">
      <c r="A283" s="3" t="s">
        <v>282</v>
      </c>
      <c r="B283" s="3">
        <v>35.5392908316962</v>
      </c>
      <c r="C283" s="3">
        <v>36.3935940991417</v>
      </c>
      <c r="D283" s="3">
        <v>38.2460568754974</v>
      </c>
      <c r="E283" s="3">
        <v>38.5613650369336</v>
      </c>
      <c r="F283" s="3">
        <v>38.3857245494925</v>
      </c>
      <c r="G283" s="3">
        <v>38.713772036862</v>
      </c>
      <c r="H283" s="3">
        <v>37.3880089275277</v>
      </c>
      <c r="I283" s="3">
        <v>37.1217432390433</v>
      </c>
      <c r="J283" s="3">
        <v>36.4560258610232</v>
      </c>
      <c r="K283" s="3">
        <v>35.824161619634</v>
      </c>
      <c r="L283" s="3">
        <v>41.7922825238415</v>
      </c>
      <c r="M283" s="3">
        <v>41.2754403520106</v>
      </c>
      <c r="N283" s="3">
        <v>41.6792458186908</v>
      </c>
      <c r="O283" s="3">
        <v>43.3767212408781</v>
      </c>
      <c r="P283" s="3">
        <v>43.4282559902122</v>
      </c>
      <c r="Q283" s="3">
        <v>44.4365133224071</v>
      </c>
      <c r="R283" s="3">
        <v>44.9890900353273</v>
      </c>
      <c r="S283" s="3">
        <v>44.8647606720586</v>
      </c>
      <c r="T283" s="3">
        <v>42.8883745986257</v>
      </c>
      <c r="U283" s="3">
        <v>41.0780950095513</v>
      </c>
      <c r="V283" s="3">
        <v>38.6581365336375</v>
      </c>
      <c r="W283" s="3">
        <v>39.2992233791322</v>
      </c>
      <c r="X283" s="3">
        <v>41.6848363993526</v>
      </c>
      <c r="Y283" s="3">
        <v>41.3504346925712</v>
      </c>
      <c r="Z283" s="3">
        <v>37.2247092233096</v>
      </c>
      <c r="AA283" s="3">
        <v>32.5408125231715</v>
      </c>
      <c r="AB283" s="3">
        <v>34.2043882336064</v>
      </c>
      <c r="AC283" s="3">
        <v>37.6003580372927</v>
      </c>
      <c r="AD283" s="3">
        <v>37.6760688061547</v>
      </c>
      <c r="AE283" s="3">
        <v>37.5023205368255</v>
      </c>
      <c r="AF283" s="3">
        <v>37.7797153861906</v>
      </c>
      <c r="AG283" s="3">
        <v>39.4364012385484</v>
      </c>
      <c r="AH283" s="3">
        <v>39.3781889068843</v>
      </c>
      <c r="AI283" s="3">
        <v>38.417443721153</v>
      </c>
      <c r="AJ283" s="3">
        <v>42.8305386629515</v>
      </c>
      <c r="AK283" s="3">
        <v>47.8118740810792</v>
      </c>
      <c r="AL283" s="3">
        <v>48.4542413442686</v>
      </c>
      <c r="AM283" s="3">
        <v>47.6839400137757</v>
      </c>
      <c r="AN283" s="3">
        <v>47.0066615538158</v>
      </c>
      <c r="AO283" s="3">
        <v>46.5596045688956</v>
      </c>
      <c r="AP283" s="3">
        <v>46.6139834646499</v>
      </c>
      <c r="AQ283" s="3">
        <v>46.4848924543185</v>
      </c>
      <c r="AR283" s="3">
        <v>48.2363266683653</v>
      </c>
      <c r="AS283" s="3">
        <v>48.1555199504864</v>
      </c>
      <c r="AT283" s="3">
        <v>51.1961524065943</v>
      </c>
      <c r="AU283" s="3">
        <v>53.41154446717</v>
      </c>
      <c r="AV283" s="3">
        <v>53.3329101617411</v>
      </c>
      <c r="AW283" s="3">
        <v>55.1211468942905</v>
      </c>
      <c r="AX283" s="3">
        <v>58.4746307102962</v>
      </c>
      <c r="AY283" s="3">
        <v>58.1150754960282</v>
      </c>
      <c r="AZ283" s="3">
        <v>58.07291819867</v>
      </c>
      <c r="BA283" s="3">
        <v>60.4664891613084</v>
      </c>
      <c r="BB283" s="3">
        <v>64.6571824175516</v>
      </c>
      <c r="BC283" s="3">
        <v>66.6747214364836</v>
      </c>
      <c r="BD283" s="3">
        <v>66.1416771253931</v>
      </c>
      <c r="BE283" s="3">
        <v>66.9257939616563</v>
      </c>
      <c r="BF283" s="3">
        <v>70.0423601709561</v>
      </c>
      <c r="BG283" s="3">
        <v>62.3693011195191</v>
      </c>
      <c r="BH283" s="3">
        <v>55.1611397047006</v>
      </c>
      <c r="BI283" s="3">
        <v>48.835866944107</v>
      </c>
      <c r="BJ283" s="3">
        <v>48.6374426516567</v>
      </c>
      <c r="BK283" s="3">
        <v>53.7229818879433</v>
      </c>
      <c r="BL283" s="3">
        <v>51.423490610098</v>
      </c>
      <c r="BM283" s="3">
        <v>51.9650241604333</v>
      </c>
      <c r="BN283" s="3">
        <v>49.3718394611487</v>
      </c>
      <c r="BO283" s="3">
        <v>49.6239169271236</v>
      </c>
      <c r="BP283" s="3">
        <v>51.2160243103781</v>
      </c>
      <c r="BQ283" s="3">
        <v>45.0072431490376</v>
      </c>
      <c r="BR283" s="3">
        <v>49.2538454703631</v>
      </c>
      <c r="BS283" s="3">
        <v>47.1463043109687</v>
      </c>
      <c r="BT283" s="3">
        <v>46.3869591995443</v>
      </c>
      <c r="BU283" s="3">
        <v>44.4503651598038</v>
      </c>
      <c r="BV283" s="3">
        <v>44.9643128632026</v>
      </c>
      <c r="BW283" s="3">
        <v>46.969589320754</v>
      </c>
      <c r="BX283" s="3">
        <v>29.6780010260804</v>
      </c>
      <c r="BY283" s="3">
        <v>26.9171500214328</v>
      </c>
      <c r="BZ283" s="3">
        <v>26.6145266201472</v>
      </c>
      <c r="CA283" s="3">
        <v>34.2893570897626</v>
      </c>
      <c r="CB283" s="3">
        <v>33.0276076463626</v>
      </c>
      <c r="CC283" s="3">
        <v>37.7046712914849</v>
      </c>
      <c r="CD283" s="3">
        <v>37.6165753557833</v>
      </c>
      <c r="CE283" s="3">
        <v>35.217664268841</v>
      </c>
      <c r="CF283" s="3">
        <v>43.1543325731062</v>
      </c>
      <c r="CG283" s="3">
        <v>47.218367738011</v>
      </c>
      <c r="CH283" s="3">
        <v>48.2343014008504</v>
      </c>
      <c r="CI283" s="3">
        <v>49.2456220429161</v>
      </c>
      <c r="CJ283" s="3">
        <v>53.1755228015199</v>
      </c>
      <c r="CK283" s="3">
        <v>58.8697528113572</v>
      </c>
      <c r="CL283" s="3">
        <v>66.6380163501443</v>
      </c>
      <c r="CM283" s="3">
        <v>67.5302193916628</v>
      </c>
      <c r="CN283" s="3">
        <v>67.402053446881</v>
      </c>
      <c r="CO283" s="3">
        <v>71.8916226747844</v>
      </c>
      <c r="CP283" s="3">
        <v>70.5655160960801</v>
      </c>
      <c r="CQ283" s="3">
        <v>72.2421509951095</v>
      </c>
      <c r="CR283" s="3">
        <v>75.2517288310228</v>
      </c>
      <c r="CS283" s="3">
        <v>74.3746800937879</v>
      </c>
      <c r="CT283" s="3">
        <v>73.9391518086869</v>
      </c>
      <c r="CU283" s="3">
        <v>69.2643848158576</v>
      </c>
      <c r="CV283" s="3">
        <v>72.5184605021897</v>
      </c>
      <c r="CW283" s="3">
        <v>69.3893227481826</v>
      </c>
      <c r="CX283" s="3">
        <v>65.1454246767172</v>
      </c>
      <c r="CY283" s="3">
        <v>62.2067371677311</v>
      </c>
      <c r="CZ283" s="3">
        <v>61.8739851376087</v>
      </c>
      <c r="DA283" s="3">
        <v>65.5950271584734</v>
      </c>
      <c r="DB283" s="3">
        <v>62.0140635539397</v>
      </c>
      <c r="DC283" s="3">
        <v>62.611397566089</v>
      </c>
      <c r="DD283" s="3">
        <v>69.5349877973434</v>
      </c>
      <c r="DE283" s="3">
        <v>71.0079270570231</v>
      </c>
      <c r="DF283" s="3">
        <v>70.2190613474103</v>
      </c>
      <c r="DG283" s="3">
        <v>73.9260932817331</v>
      </c>
      <c r="DH283" s="3">
        <v>69.7439460977487</v>
      </c>
      <c r="DI283" s="3">
        <v>68.0731892391046</v>
      </c>
      <c r="DJ283" s="3">
        <v>64.5165944827659</v>
      </c>
      <c r="DK283" s="3">
        <v>65.2688930629126</v>
      </c>
      <c r="DL283" s="3">
        <v>69.0546637386973</v>
      </c>
      <c r="DM283" s="3">
        <v>76.7331937012006</v>
      </c>
      <c r="DN283" s="3">
        <v>76.9877618424572</v>
      </c>
      <c r="DO283" s="3">
        <v>77.036981820675</v>
      </c>
      <c r="DP283" s="3">
        <v>76.9037095180329</v>
      </c>
      <c r="DQ283" s="3">
        <v>78.5701456922561</v>
      </c>
      <c r="DR283" s="3">
        <v>80.4923107154442</v>
      </c>
      <c r="DS283" s="3">
        <v>86.3267480763318</v>
      </c>
      <c r="DT283" s="3">
        <v>92.7805630193776</v>
      </c>
      <c r="DU283" s="3">
        <v>92.9136117235629</v>
      </c>
      <c r="DV283" s="3">
        <v>87.4667951181301</v>
      </c>
      <c r="DW283" s="3">
        <v>86.1780827712914</v>
      </c>
      <c r="DX283" s="3">
        <v>89.454844868481</v>
      </c>
      <c r="DY283" s="3">
        <v>87.6895517274599</v>
      </c>
      <c r="DZ283" s="3">
        <v>87.4596359549779</v>
      </c>
      <c r="EA283" s="3">
        <v>86.0529002531078</v>
      </c>
      <c r="EB283" s="3">
        <v>85.0545176677562</v>
      </c>
      <c r="EC283" s="3">
        <v>80.2278380692035</v>
      </c>
      <c r="ED283" s="3">
        <v>77.3913889990913</v>
      </c>
    </row>
    <row r="284">
      <c r="A284" s="3" t="s">
        <v>283</v>
      </c>
      <c r="B284" s="3">
        <v>62.2533640091734</v>
      </c>
      <c r="C284" s="3">
        <v>61.4502079984318</v>
      </c>
      <c r="D284" s="3">
        <v>66.9432570168117</v>
      </c>
      <c r="E284" s="3">
        <v>66.6287917327774</v>
      </c>
      <c r="F284" s="3">
        <v>65.4822791265108</v>
      </c>
      <c r="G284" s="3">
        <v>68.2610263826641</v>
      </c>
      <c r="H284" s="3">
        <v>71.3441789671752</v>
      </c>
      <c r="I284" s="3">
        <v>70.3499592486694</v>
      </c>
      <c r="J284" s="3">
        <v>74.428656356887</v>
      </c>
      <c r="K284" s="3">
        <v>75.2058518736177</v>
      </c>
      <c r="L284" s="3">
        <v>82.3509947310835</v>
      </c>
      <c r="M284" s="3">
        <v>86.3673168310618</v>
      </c>
      <c r="N284" s="3">
        <v>90.6854447753967</v>
      </c>
      <c r="O284" s="3">
        <v>94.7594822536365</v>
      </c>
      <c r="P284" s="3">
        <v>100.264031228553</v>
      </c>
      <c r="Q284" s="3">
        <v>101.861809750636</v>
      </c>
      <c r="R284" s="3">
        <v>101.024320825868</v>
      </c>
      <c r="S284" s="3">
        <v>103.368845975219</v>
      </c>
      <c r="T284" s="3">
        <v>105.272735651165</v>
      </c>
      <c r="U284" s="3">
        <v>103.52092502351</v>
      </c>
      <c r="V284" s="3">
        <v>102.334853478587</v>
      </c>
      <c r="W284" s="3">
        <v>103.201381993318</v>
      </c>
      <c r="X284" s="3">
        <v>99.2789631567985</v>
      </c>
      <c r="Y284" s="3">
        <v>102.306425308061</v>
      </c>
      <c r="Z284" s="3">
        <v>98.5236459668653</v>
      </c>
      <c r="AA284" s="3">
        <v>101.016079677529</v>
      </c>
      <c r="AB284" s="3">
        <v>109.383852066341</v>
      </c>
      <c r="AC284" s="3">
        <v>113.824202974167</v>
      </c>
      <c r="AD284" s="3">
        <v>115.346027067802</v>
      </c>
      <c r="AE284" s="3">
        <v>121.320283738106</v>
      </c>
      <c r="AF284" s="3">
        <v>124.824629792008</v>
      </c>
      <c r="AG284" s="3">
        <v>124.346099173189</v>
      </c>
      <c r="AH284" s="3">
        <v>121.362584179679</v>
      </c>
      <c r="AI284" s="3">
        <v>123.530704512988</v>
      </c>
      <c r="AJ284" s="3">
        <v>130.688679964487</v>
      </c>
      <c r="AK284" s="3">
        <v>142.710185616755</v>
      </c>
      <c r="AL284" s="3">
        <v>143.175290946068</v>
      </c>
      <c r="AM284" s="3">
        <v>143.621340831955</v>
      </c>
      <c r="AN284" s="3">
        <v>149.268342952948</v>
      </c>
      <c r="AO284" s="3">
        <v>150.400412598094</v>
      </c>
      <c r="AP284" s="3">
        <v>154.801715186114</v>
      </c>
      <c r="AQ284" s="3">
        <v>163.097968964142</v>
      </c>
      <c r="AR284" s="3">
        <v>168.736366602118</v>
      </c>
      <c r="AS284" s="3">
        <v>173.848396904358</v>
      </c>
      <c r="AT284" s="3">
        <v>176.707567629711</v>
      </c>
      <c r="AU284" s="3">
        <v>181.12055508509</v>
      </c>
      <c r="AV284" s="3">
        <v>191.107132653514</v>
      </c>
      <c r="AW284" s="3">
        <v>200.389189488851</v>
      </c>
      <c r="AX284" s="3">
        <v>211.49568502438</v>
      </c>
      <c r="AY284" s="3">
        <v>204.630938789719</v>
      </c>
      <c r="AZ284" s="3">
        <v>202.022691497119</v>
      </c>
      <c r="BA284" s="3">
        <v>208.32866858198</v>
      </c>
      <c r="BB284" s="3">
        <v>216.636725834826</v>
      </c>
      <c r="BC284" s="3">
        <v>226.898652738066</v>
      </c>
      <c r="BD284" s="3">
        <v>230.075003914844</v>
      </c>
      <c r="BE284" s="3">
        <v>237.609128670212</v>
      </c>
      <c r="BF284" s="3">
        <v>241.505789490666</v>
      </c>
      <c r="BG284" s="3">
        <v>241.177048172818</v>
      </c>
      <c r="BH284" s="3">
        <v>244.908438641233</v>
      </c>
      <c r="BI284" s="3">
        <v>236.710166780041</v>
      </c>
      <c r="BJ284" s="3">
        <v>233.501615089106</v>
      </c>
      <c r="BK284" s="3">
        <v>241.909338041525</v>
      </c>
      <c r="BL284" s="3">
        <v>225.622158189989</v>
      </c>
      <c r="BM284" s="3">
        <v>217.022761943676</v>
      </c>
      <c r="BN284" s="3">
        <v>220.091170381815</v>
      </c>
      <c r="BO284" s="3">
        <v>225.949217254561</v>
      </c>
      <c r="BP284" s="3">
        <v>233.736269380143</v>
      </c>
      <c r="BQ284" s="3">
        <v>222.095747974173</v>
      </c>
      <c r="BR284" s="3">
        <v>211.346194180888</v>
      </c>
      <c r="BS284" s="3">
        <v>216.796075268912</v>
      </c>
      <c r="BT284" s="3">
        <v>244.947869505256</v>
      </c>
      <c r="BU284" s="3">
        <v>266.947555839936</v>
      </c>
      <c r="BV284" s="3">
        <v>270.7791640005</v>
      </c>
      <c r="BW284" s="3">
        <v>266.029557867404</v>
      </c>
      <c r="BX284" s="3">
        <v>231.811668105753</v>
      </c>
      <c r="BY284" s="3">
        <v>253.408406333002</v>
      </c>
      <c r="BZ284" s="3">
        <v>271.675035149562</v>
      </c>
      <c r="CA284" s="3">
        <v>277.418584320242</v>
      </c>
      <c r="CB284" s="3">
        <v>282.378370705574</v>
      </c>
      <c r="CC284" s="3">
        <v>294.617109758245</v>
      </c>
      <c r="CD284" s="3">
        <v>287.394295669068</v>
      </c>
      <c r="CE284" s="3">
        <v>301.680498691942</v>
      </c>
      <c r="CF284" s="3">
        <v>323.351093648801</v>
      </c>
      <c r="CG284" s="3">
        <v>323.217935498036</v>
      </c>
      <c r="CH284" s="3">
        <v>331.140472366456</v>
      </c>
      <c r="CI284" s="3">
        <v>311.66045906039</v>
      </c>
      <c r="CJ284" s="3">
        <v>337.240509865482</v>
      </c>
      <c r="CK284" s="3">
        <v>364.440338440058</v>
      </c>
      <c r="CL284" s="3">
        <v>389.870078348849</v>
      </c>
      <c r="CM284" s="3">
        <v>380.416807503036</v>
      </c>
      <c r="CN284" s="3">
        <v>393.026991589222</v>
      </c>
      <c r="CO284" s="3">
        <v>397.055473158736</v>
      </c>
      <c r="CP284" s="3">
        <v>393.027317683924</v>
      </c>
      <c r="CQ284" s="3">
        <v>403.226177968698</v>
      </c>
      <c r="CR284" s="3">
        <v>431.79423764097</v>
      </c>
      <c r="CS284" s="3">
        <v>460.203296038957</v>
      </c>
      <c r="CT284" s="3">
        <v>449.651052725576</v>
      </c>
      <c r="CU284" s="3">
        <v>456.25871197915</v>
      </c>
      <c r="CV284" s="3">
        <v>477.509126621769</v>
      </c>
      <c r="CW284" s="3">
        <v>507.136632144617</v>
      </c>
      <c r="CX284" s="3">
        <v>472.577855372588</v>
      </c>
      <c r="CY284" s="3">
        <v>468.164009371105</v>
      </c>
      <c r="CZ284" s="3">
        <v>502.31928078692</v>
      </c>
      <c r="DA284" s="3">
        <v>518.37184181681</v>
      </c>
      <c r="DB284" s="3">
        <v>500.151934001704</v>
      </c>
      <c r="DC284" s="3">
        <v>506.224681190897</v>
      </c>
      <c r="DD284" s="3">
        <v>515.026474075655</v>
      </c>
      <c r="DE284" s="3">
        <v>518.1023623666</v>
      </c>
      <c r="DF284" s="3">
        <v>477.550882909074</v>
      </c>
      <c r="DG284" s="3">
        <v>472.045973660619</v>
      </c>
      <c r="DH284" s="3">
        <v>459.487399847764</v>
      </c>
      <c r="DI284" s="3">
        <v>487.342581357466</v>
      </c>
      <c r="DJ284" s="3">
        <v>472.88086867959</v>
      </c>
      <c r="DK284" s="3">
        <v>468.996637470614</v>
      </c>
      <c r="DL284" s="3">
        <v>475.227712993527</v>
      </c>
      <c r="DM284" s="3">
        <v>488.233888634753</v>
      </c>
      <c r="DN284" s="3">
        <v>480.552228496415</v>
      </c>
      <c r="DO284" s="3">
        <v>516.170396872375</v>
      </c>
      <c r="DP284" s="3">
        <v>528.526078520302</v>
      </c>
      <c r="DQ284" s="3">
        <v>527.099788310309</v>
      </c>
      <c r="DR284" s="3">
        <v>513.040524008935</v>
      </c>
      <c r="DS284" s="3">
        <v>507.935603141098</v>
      </c>
      <c r="DT284" s="3">
        <v>481.089182556512</v>
      </c>
      <c r="DU284" s="3">
        <v>466.883888571917</v>
      </c>
      <c r="DV284" s="3">
        <v>499.535842309469</v>
      </c>
      <c r="DW284" s="3">
        <v>488.360211450159</v>
      </c>
      <c r="DX284" s="3">
        <v>529.352008915472</v>
      </c>
      <c r="DY284" s="3">
        <v>573.811628678351</v>
      </c>
      <c r="DZ284" s="3">
        <v>583.227214486191</v>
      </c>
      <c r="EA284" s="3">
        <v>574.248130154315</v>
      </c>
      <c r="EB284" s="3">
        <v>594.06845472233</v>
      </c>
      <c r="EC284" s="3">
        <v>533.475799912888</v>
      </c>
      <c r="ED284" s="3">
        <v>525.608050876193</v>
      </c>
    </row>
    <row r="285">
      <c r="A285" s="3" t="s">
        <v>284</v>
      </c>
      <c r="B285" s="3">
        <v>66.6340504833825</v>
      </c>
      <c r="C285" s="3">
        <v>69.5469251555943</v>
      </c>
      <c r="D285" s="3">
        <v>73.4123938760183</v>
      </c>
      <c r="E285" s="3">
        <v>74.1102016180497</v>
      </c>
      <c r="F285" s="3">
        <v>76.0215098048925</v>
      </c>
      <c r="G285" s="3">
        <v>79.4650174596184</v>
      </c>
      <c r="H285" s="3">
        <v>79.8792889647274</v>
      </c>
      <c r="I285" s="3">
        <v>80.9232194602813</v>
      </c>
      <c r="J285" s="3">
        <v>85.9010796076391</v>
      </c>
      <c r="K285" s="3">
        <v>86.128821586154</v>
      </c>
      <c r="L285" s="3">
        <v>95.5584106140116</v>
      </c>
      <c r="M285" s="3">
        <v>93.8676661652442</v>
      </c>
      <c r="N285" s="3">
        <v>92.8270021549915</v>
      </c>
      <c r="O285" s="3">
        <v>97.5272852655275</v>
      </c>
      <c r="P285" s="3">
        <v>92.3105070026213</v>
      </c>
      <c r="Q285" s="3">
        <v>86.9020518703451</v>
      </c>
      <c r="R285" s="3">
        <v>84.2153526153829</v>
      </c>
      <c r="S285" s="3">
        <v>80.9789146276744</v>
      </c>
      <c r="T285" s="3">
        <v>77.9639891165449</v>
      </c>
      <c r="U285" s="3">
        <v>73.1761755753918</v>
      </c>
      <c r="V285" s="3">
        <v>70.4302274947451</v>
      </c>
      <c r="W285" s="3">
        <v>76.0616968671119</v>
      </c>
      <c r="X285" s="3">
        <v>69.9282286343183</v>
      </c>
      <c r="Y285" s="3">
        <v>63.9911449173009</v>
      </c>
      <c r="Z285" s="3">
        <v>59.9252809069038</v>
      </c>
      <c r="AA285" s="3">
        <v>63.1685272062336</v>
      </c>
      <c r="AB285" s="3">
        <v>66.5129471120368</v>
      </c>
      <c r="AC285" s="3">
        <v>68.1556693265258</v>
      </c>
      <c r="AD285" s="3">
        <v>69.120300503841</v>
      </c>
      <c r="AE285" s="3">
        <v>72.0330648316181</v>
      </c>
      <c r="AF285" s="3">
        <v>75.9559694411514</v>
      </c>
      <c r="AG285" s="3">
        <v>78.0433521372586</v>
      </c>
      <c r="AH285" s="3">
        <v>78.8549128257171</v>
      </c>
      <c r="AI285" s="3">
        <v>78.7607450751159</v>
      </c>
      <c r="AJ285" s="3">
        <v>80.3252806770152</v>
      </c>
      <c r="AK285" s="3">
        <v>87.5143613596186</v>
      </c>
      <c r="AL285" s="3">
        <v>88.779318337305</v>
      </c>
      <c r="AM285" s="3">
        <v>90.8730831208811</v>
      </c>
      <c r="AN285" s="3">
        <v>89.6415614977566</v>
      </c>
      <c r="AO285" s="3">
        <v>91.0499864332274</v>
      </c>
      <c r="AP285" s="3">
        <v>92.6822307087816</v>
      </c>
      <c r="AQ285" s="3">
        <v>92.960100741734</v>
      </c>
      <c r="AR285" s="3">
        <v>90.8120790605791</v>
      </c>
      <c r="AS285" s="3">
        <v>88.3544812950893</v>
      </c>
      <c r="AT285" s="3">
        <v>94.8905081325779</v>
      </c>
      <c r="AU285" s="3">
        <v>96.9202316853946</v>
      </c>
      <c r="AV285" s="3">
        <v>100.352437063126</v>
      </c>
      <c r="AW285" s="3">
        <v>112.738768609095</v>
      </c>
      <c r="AX285" s="3">
        <v>118.833800408434</v>
      </c>
      <c r="AY285" s="3">
        <v>112.641309158785</v>
      </c>
      <c r="AZ285" s="3">
        <v>115.522523201519</v>
      </c>
      <c r="BA285" s="3">
        <v>115.774068541998</v>
      </c>
      <c r="BB285" s="3">
        <v>121.088838423935</v>
      </c>
      <c r="BC285" s="3">
        <v>124.661962420399</v>
      </c>
      <c r="BD285" s="3">
        <v>124.101579956431</v>
      </c>
      <c r="BE285" s="3">
        <v>130.123310695782</v>
      </c>
      <c r="BF285" s="3">
        <v>138.881448979394</v>
      </c>
      <c r="BG285" s="3">
        <v>133.34731293559</v>
      </c>
      <c r="BH285" s="3">
        <v>129.662919202981</v>
      </c>
      <c r="BI285" s="3">
        <v>125.029070116915</v>
      </c>
      <c r="BJ285" s="3">
        <v>133.351117978331</v>
      </c>
      <c r="BK285" s="3">
        <v>145.887145504017</v>
      </c>
      <c r="BL285" s="3">
        <v>145.043241726419</v>
      </c>
      <c r="BM285" s="3">
        <v>151.268841573524</v>
      </c>
      <c r="BN285" s="3">
        <v>153.16388235443</v>
      </c>
      <c r="BO285" s="3">
        <v>149.289645009875</v>
      </c>
      <c r="BP285" s="3">
        <v>153.19664322453</v>
      </c>
      <c r="BQ285" s="3">
        <v>147.190453043458</v>
      </c>
      <c r="BR285" s="3">
        <v>147.677215832812</v>
      </c>
      <c r="BS285" s="3">
        <v>144.523106808452</v>
      </c>
      <c r="BT285" s="3">
        <v>156.879519138254</v>
      </c>
      <c r="BU285" s="3">
        <v>157.931493613622</v>
      </c>
      <c r="BV285" s="3">
        <v>162.437277881423</v>
      </c>
      <c r="BW285" s="3">
        <v>160.860013088013</v>
      </c>
      <c r="BX285" s="3">
        <v>123.894506784177</v>
      </c>
      <c r="BY285" s="3">
        <v>134.723454054289</v>
      </c>
      <c r="BZ285" s="3">
        <v>144.47347229812</v>
      </c>
      <c r="CA285" s="3">
        <v>155.124213634956</v>
      </c>
      <c r="CB285" s="3">
        <v>157.172779449998</v>
      </c>
      <c r="CC285" s="3">
        <v>170.642242568358</v>
      </c>
      <c r="CD285" s="3">
        <v>178.883230078106</v>
      </c>
      <c r="CE285" s="3">
        <v>178.806520641301</v>
      </c>
      <c r="CF285" s="3">
        <v>182.085519583215</v>
      </c>
      <c r="CG285" s="3">
        <v>185.97754070524</v>
      </c>
      <c r="CH285" s="3">
        <v>192.095134652055</v>
      </c>
      <c r="CI285" s="3">
        <v>189.414578476654</v>
      </c>
      <c r="CJ285" s="3">
        <v>195.562504920058</v>
      </c>
      <c r="CK285" s="3">
        <v>204.802157335292</v>
      </c>
      <c r="CL285" s="3">
        <v>206.684006796045</v>
      </c>
      <c r="CM285" s="3">
        <v>204.418432143687</v>
      </c>
      <c r="CN285" s="3">
        <v>203.198340016442</v>
      </c>
      <c r="CO285" s="3">
        <v>205.470060325881</v>
      </c>
      <c r="CP285" s="3">
        <v>191.312822205659</v>
      </c>
      <c r="CQ285" s="3">
        <v>207.236956212793</v>
      </c>
      <c r="CR285" s="3">
        <v>223.725306822407</v>
      </c>
      <c r="CS285" s="3">
        <v>228.302611865328</v>
      </c>
      <c r="CT285" s="3">
        <v>230.414892838095</v>
      </c>
      <c r="CU285" s="3">
        <v>229.2571931773</v>
      </c>
      <c r="CV285" s="3">
        <v>246.307452063631</v>
      </c>
      <c r="CW285" s="3">
        <v>229.091222786623</v>
      </c>
      <c r="CX285" s="3">
        <v>211.238461409211</v>
      </c>
      <c r="CY285" s="3">
        <v>202.568770891678</v>
      </c>
      <c r="CZ285" s="3">
        <v>200.665235662393</v>
      </c>
      <c r="DA285" s="3">
        <v>220.210518669846</v>
      </c>
      <c r="DB285" s="3">
        <v>204.78062208261</v>
      </c>
      <c r="DC285" s="3">
        <v>186.152026128466</v>
      </c>
      <c r="DD285" s="3">
        <v>196.922625961</v>
      </c>
      <c r="DE285" s="3">
        <v>201.130529591954</v>
      </c>
      <c r="DF285" s="3">
        <v>198.283474133467</v>
      </c>
      <c r="DG285" s="3">
        <v>194.544733420406</v>
      </c>
      <c r="DH285" s="3">
        <v>189.518177215993</v>
      </c>
      <c r="DI285" s="3">
        <v>190.130616140812</v>
      </c>
      <c r="DJ285" s="3">
        <v>189.649136172769</v>
      </c>
      <c r="DK285" s="3">
        <v>194.390247413735</v>
      </c>
      <c r="DL285" s="3">
        <v>207.316359062159</v>
      </c>
      <c r="DM285" s="3">
        <v>219.194436297122</v>
      </c>
      <c r="DN285" s="3">
        <v>205.679054673015</v>
      </c>
      <c r="DO285" s="3">
        <v>200.648453519243</v>
      </c>
      <c r="DP285" s="3">
        <v>210.630057866613</v>
      </c>
      <c r="DQ285" s="3">
        <v>232.484482432545</v>
      </c>
      <c r="DR285" s="3">
        <v>235.469783898433</v>
      </c>
      <c r="DS285" s="3">
        <v>244.739537352654</v>
      </c>
      <c r="DT285" s="3">
        <v>243.726952366298</v>
      </c>
      <c r="DU285" s="3">
        <v>233.897680266811</v>
      </c>
      <c r="DV285" s="3">
        <v>235.212051159027</v>
      </c>
      <c r="DW285" s="3">
        <v>223.204786233376</v>
      </c>
      <c r="DX285" s="3">
        <v>231.904113698932</v>
      </c>
      <c r="DY285" s="3">
        <v>241.270693821623</v>
      </c>
      <c r="DZ285" s="3">
        <v>248.028334088451</v>
      </c>
      <c r="EA285" s="3">
        <v>237.742100206911</v>
      </c>
      <c r="EB285" s="3">
        <v>238.181903437207</v>
      </c>
      <c r="EC285" s="3">
        <v>231.476608431712</v>
      </c>
      <c r="ED285" s="3">
        <v>236.505276997884</v>
      </c>
    </row>
    <row r="286">
      <c r="A286" s="3" t="s">
        <v>285</v>
      </c>
      <c r="B286" s="3">
        <v>69.8728417149508</v>
      </c>
      <c r="C286" s="3">
        <v>67.1092305203153</v>
      </c>
      <c r="D286" s="3">
        <v>68.7662898205783</v>
      </c>
      <c r="E286" s="3">
        <v>69.0698495617386</v>
      </c>
      <c r="F286" s="3">
        <v>71.4739916776467</v>
      </c>
      <c r="G286" s="3">
        <v>72.9339962310352</v>
      </c>
      <c r="H286" s="3">
        <v>73.1126642607197</v>
      </c>
      <c r="I286" s="3">
        <v>69.2912645493271</v>
      </c>
      <c r="J286" s="3">
        <v>70.2281833350972</v>
      </c>
      <c r="K286" s="3">
        <v>70.7414245007632</v>
      </c>
      <c r="L286" s="3">
        <v>77.1945439483917</v>
      </c>
      <c r="M286" s="3">
        <v>79.8726989186444</v>
      </c>
      <c r="N286" s="3">
        <v>77.2923923852048</v>
      </c>
      <c r="O286" s="3">
        <v>73.2139370680031</v>
      </c>
      <c r="P286" s="3">
        <v>72.1585750759779</v>
      </c>
      <c r="Q286" s="3">
        <v>70.6831594205492</v>
      </c>
      <c r="R286" s="3">
        <v>73.4461930343428</v>
      </c>
      <c r="S286" s="3">
        <v>73.0484501101196</v>
      </c>
      <c r="T286" s="3">
        <v>71.3900146808787</v>
      </c>
      <c r="U286" s="3">
        <v>74.0072251139185</v>
      </c>
      <c r="V286" s="3">
        <v>72.0262325757413</v>
      </c>
      <c r="W286" s="3">
        <v>75.9958396521758</v>
      </c>
      <c r="X286" s="3">
        <v>76.7067997764315</v>
      </c>
      <c r="Y286" s="3">
        <v>73.8405194200637</v>
      </c>
      <c r="Z286" s="3">
        <v>67.8816750409406</v>
      </c>
      <c r="AA286" s="3">
        <v>71.8072785162045</v>
      </c>
      <c r="AB286" s="3">
        <v>76.4102076715303</v>
      </c>
      <c r="AC286" s="3">
        <v>78.6001490436556</v>
      </c>
      <c r="AD286" s="3">
        <v>76.8621234327939</v>
      </c>
      <c r="AE286" s="3">
        <v>78.7283369646082</v>
      </c>
      <c r="AF286" s="3">
        <v>82.5605298254642</v>
      </c>
      <c r="AG286" s="3">
        <v>82.6792238944445</v>
      </c>
      <c r="AH286" s="3">
        <v>82.3461405670251</v>
      </c>
      <c r="AI286" s="3">
        <v>82.2155973422138</v>
      </c>
      <c r="AJ286" s="3">
        <v>85.7482765219315</v>
      </c>
      <c r="AK286" s="3">
        <v>89.4287662235137</v>
      </c>
      <c r="AL286" s="3">
        <v>87.7863569916003</v>
      </c>
      <c r="AM286" s="3">
        <v>81.7202877949913</v>
      </c>
      <c r="AN286" s="3">
        <v>81.9187669385862</v>
      </c>
      <c r="AO286" s="3">
        <v>81.6265139143341</v>
      </c>
      <c r="AP286" s="3">
        <v>81.535486540762</v>
      </c>
      <c r="AQ286" s="3">
        <v>84.5631858268966</v>
      </c>
      <c r="AR286" s="3">
        <v>86.2027708635573</v>
      </c>
      <c r="AS286" s="3">
        <v>88.0833472499068</v>
      </c>
      <c r="AT286" s="3">
        <v>91.3296975415001</v>
      </c>
      <c r="AU286" s="3">
        <v>92.877050003595</v>
      </c>
      <c r="AV286" s="3">
        <v>90.0886991201807</v>
      </c>
      <c r="AW286" s="3">
        <v>93.8249168626237</v>
      </c>
      <c r="AX286" s="3">
        <v>102.687840411434</v>
      </c>
      <c r="AY286" s="3">
        <v>86.0213730791642</v>
      </c>
      <c r="AZ286" s="3">
        <v>85.0234759320567</v>
      </c>
      <c r="BA286" s="3">
        <v>85.8046955338529</v>
      </c>
      <c r="BB286" s="3">
        <v>90.996625650392</v>
      </c>
      <c r="BC286" s="3">
        <v>91.6296787646464</v>
      </c>
      <c r="BD286" s="3">
        <v>89.2012730853311</v>
      </c>
      <c r="BE286" s="3">
        <v>97.1714259487607</v>
      </c>
      <c r="BF286" s="3">
        <v>97.0421876693197</v>
      </c>
      <c r="BG286" s="3">
        <v>92.0567716744011</v>
      </c>
      <c r="BH286" s="3">
        <v>88.8879347048086</v>
      </c>
      <c r="BI286" s="3">
        <v>81.5270758585242</v>
      </c>
      <c r="BJ286" s="3">
        <v>80.6920754094223</v>
      </c>
      <c r="BK286" s="3">
        <v>89.2899526952022</v>
      </c>
      <c r="BL286" s="3">
        <v>89.6400001086204</v>
      </c>
      <c r="BM286" s="3">
        <v>92.0647250050196</v>
      </c>
      <c r="BN286" s="3">
        <v>82.1652999024421</v>
      </c>
      <c r="BO286" s="3">
        <v>82.8380997819589</v>
      </c>
      <c r="BP286" s="3">
        <v>88.7946194556541</v>
      </c>
      <c r="BQ286" s="3">
        <v>96.1503181963047</v>
      </c>
      <c r="BR286" s="3">
        <v>100.517266908893</v>
      </c>
      <c r="BS286" s="3">
        <v>96.8978928103512</v>
      </c>
      <c r="BT286" s="3">
        <v>101.893540591871</v>
      </c>
      <c r="BU286" s="3">
        <v>99.2420097181874</v>
      </c>
      <c r="BV286" s="3">
        <v>97.5145082578552</v>
      </c>
      <c r="BW286" s="3">
        <v>86.1551813589638</v>
      </c>
      <c r="BX286" s="3">
        <v>79.0288671280645</v>
      </c>
      <c r="BY286" s="3">
        <v>83.081665695222</v>
      </c>
      <c r="BZ286" s="3">
        <v>80.7474737894476</v>
      </c>
      <c r="CA286" s="3">
        <v>91.1936234321157</v>
      </c>
      <c r="CB286" s="3">
        <v>102.521722094487</v>
      </c>
      <c r="CC286" s="3">
        <v>134.520243339256</v>
      </c>
      <c r="CD286" s="3">
        <v>139.924013313768</v>
      </c>
      <c r="CE286" s="3">
        <v>147.515637838344</v>
      </c>
      <c r="CF286" s="3">
        <v>144.028465319008</v>
      </c>
      <c r="CG286" s="3">
        <v>147.516140995707</v>
      </c>
      <c r="CH286" s="3">
        <v>139.530977670802</v>
      </c>
      <c r="CI286" s="3">
        <v>140.71608050267</v>
      </c>
      <c r="CJ286" s="3">
        <v>142.707114800921</v>
      </c>
      <c r="CK286" s="3">
        <v>157.985386071101</v>
      </c>
      <c r="CL286" s="3">
        <v>187.490179777202</v>
      </c>
      <c r="CM286" s="3">
        <v>180.849566148978</v>
      </c>
      <c r="CN286" s="3">
        <v>183.042155908419</v>
      </c>
      <c r="CO286" s="3">
        <v>170.144431319983</v>
      </c>
      <c r="CP286" s="3">
        <v>168.775497567934</v>
      </c>
      <c r="CQ286" s="3">
        <v>170.740562477797</v>
      </c>
      <c r="CR286" s="3">
        <v>185.590091766374</v>
      </c>
      <c r="CS286" s="3">
        <v>183.888416242024</v>
      </c>
      <c r="CT286" s="3">
        <v>184.252639359747</v>
      </c>
      <c r="CU286" s="3">
        <v>193.625860824042</v>
      </c>
      <c r="CV286" s="3">
        <v>190.450126520839</v>
      </c>
      <c r="CW286" s="3">
        <v>171.134196640124</v>
      </c>
      <c r="CX286" s="3">
        <v>159.70102618447</v>
      </c>
      <c r="CY286" s="3">
        <v>161.154840417886</v>
      </c>
      <c r="CZ286" s="3">
        <v>166.110694584855</v>
      </c>
      <c r="DA286" s="3">
        <v>181.777639679086</v>
      </c>
      <c r="DB286" s="3">
        <v>165.192074714107</v>
      </c>
      <c r="DC286" s="3">
        <v>149.687172917399</v>
      </c>
      <c r="DD286" s="3">
        <v>160.375525380646</v>
      </c>
      <c r="DE286" s="3">
        <v>164.485760812573</v>
      </c>
      <c r="DF286" s="3">
        <v>164.161925842679</v>
      </c>
      <c r="DG286" s="3">
        <v>169.719149655598</v>
      </c>
      <c r="DH286" s="3">
        <v>171.931999071729</v>
      </c>
      <c r="DI286" s="3">
        <v>175.064973551012</v>
      </c>
      <c r="DJ286" s="3">
        <v>160.104904864078</v>
      </c>
      <c r="DK286" s="3">
        <v>161.276718052529</v>
      </c>
      <c r="DL286" s="3">
        <v>172.204254702307</v>
      </c>
      <c r="DM286" s="3">
        <v>164.310615546374</v>
      </c>
      <c r="DN286" s="3">
        <v>149.609003890884</v>
      </c>
      <c r="DO286" s="3">
        <v>142.266962771806</v>
      </c>
      <c r="DP286" s="3">
        <v>138.368175558281</v>
      </c>
      <c r="DQ286" s="3">
        <v>150.064385014208</v>
      </c>
      <c r="DR286" s="3">
        <v>149.686086254498</v>
      </c>
      <c r="DS286" s="3">
        <v>140.283008440717</v>
      </c>
      <c r="DT286" s="3">
        <v>147.244586143804</v>
      </c>
      <c r="DU286" s="3">
        <v>142.119921007116</v>
      </c>
      <c r="DV286" s="3">
        <v>140.900934423297</v>
      </c>
      <c r="DW286" s="3">
        <v>133.353383740213</v>
      </c>
      <c r="DX286" s="3">
        <v>133.015296574523</v>
      </c>
      <c r="DY286" s="3">
        <v>125.027833395008</v>
      </c>
      <c r="DZ286" s="3">
        <v>128.301439429474</v>
      </c>
      <c r="EA286" s="3">
        <v>132.339502569157</v>
      </c>
      <c r="EB286" s="3">
        <v>132.821649753102</v>
      </c>
      <c r="EC286" s="3">
        <v>127.63500050136</v>
      </c>
      <c r="ED286" s="3">
        <v>129.032776938544</v>
      </c>
    </row>
    <row r="287">
      <c r="A287" s="3" t="s">
        <v>286</v>
      </c>
      <c r="B287" s="3">
        <v>28.2854996687618</v>
      </c>
      <c r="C287" s="3">
        <v>27.932381612144</v>
      </c>
      <c r="D287" s="3">
        <v>29.3423268269626</v>
      </c>
      <c r="E287" s="3">
        <v>28.8267314751112</v>
      </c>
      <c r="F287" s="3">
        <v>28.5622411772019</v>
      </c>
      <c r="G287" s="3">
        <v>30.0562865759736</v>
      </c>
      <c r="H287" s="3">
        <v>30.0737636362744</v>
      </c>
      <c r="I287" s="3">
        <v>29.2255989662932</v>
      </c>
      <c r="J287" s="3">
        <v>29.7100057535289</v>
      </c>
      <c r="K287" s="3">
        <v>28.7231703656322</v>
      </c>
      <c r="L287" s="3">
        <v>30.9443477370361</v>
      </c>
      <c r="M287" s="3">
        <v>31.6597014203623</v>
      </c>
      <c r="N287" s="3">
        <v>30.3750936996034</v>
      </c>
      <c r="O287" s="3">
        <v>31.463432684383</v>
      </c>
      <c r="P287" s="3">
        <v>31.4720949856546</v>
      </c>
      <c r="Q287" s="3">
        <v>30.7931762256124</v>
      </c>
      <c r="R287" s="3">
        <v>31.2299887788078</v>
      </c>
      <c r="S287" s="3">
        <v>31.6234117924571</v>
      </c>
      <c r="T287" s="3">
        <v>32.0550726282988</v>
      </c>
      <c r="U287" s="3">
        <v>31.6958653942496</v>
      </c>
      <c r="V287" s="3">
        <v>29.5950509249139</v>
      </c>
      <c r="W287" s="3">
        <v>30.0779479644071</v>
      </c>
      <c r="X287" s="3">
        <v>31.3122454910339</v>
      </c>
      <c r="Y287" s="3">
        <v>31.3535108503767</v>
      </c>
      <c r="Z287" s="3">
        <v>28.8914502846861</v>
      </c>
      <c r="AA287" s="3">
        <v>28.5935415209376</v>
      </c>
      <c r="AB287" s="3">
        <v>29.5040168205865</v>
      </c>
      <c r="AC287" s="3">
        <v>30.2883978797678</v>
      </c>
      <c r="AD287" s="3">
        <v>30.7191641308104</v>
      </c>
      <c r="AE287" s="3">
        <v>30.321906753797</v>
      </c>
      <c r="AF287" s="3">
        <v>30.2802347077449</v>
      </c>
      <c r="AG287" s="3">
        <v>31.6320498296443</v>
      </c>
      <c r="AH287" s="3">
        <v>31.8441193413289</v>
      </c>
      <c r="AI287" s="3">
        <v>32.3513552356347</v>
      </c>
      <c r="AJ287" s="3">
        <v>35.1059120410757</v>
      </c>
      <c r="AK287" s="3">
        <v>38.254712600031</v>
      </c>
      <c r="AL287" s="3">
        <v>38.4334753512092</v>
      </c>
      <c r="AM287" s="3">
        <v>40.4145167323368</v>
      </c>
      <c r="AN287" s="3">
        <v>40.3307245275164</v>
      </c>
      <c r="AO287" s="3">
        <v>38.2469501188933</v>
      </c>
      <c r="AP287" s="3">
        <v>38.6518414710215</v>
      </c>
      <c r="AQ287" s="3">
        <v>38.9053736320161</v>
      </c>
      <c r="AR287" s="3">
        <v>39.4265970145918</v>
      </c>
      <c r="AS287" s="3">
        <v>39.4370792327936</v>
      </c>
      <c r="AT287" s="3">
        <v>39.3910697243219</v>
      </c>
      <c r="AU287" s="3">
        <v>40.875020333752</v>
      </c>
      <c r="AV287" s="3">
        <v>40.0264598338132</v>
      </c>
      <c r="AW287" s="3">
        <v>41.4897874653491</v>
      </c>
      <c r="AX287" s="3">
        <v>43.0288050314614</v>
      </c>
      <c r="AY287" s="3">
        <v>41.8975710902313</v>
      </c>
      <c r="AZ287" s="3">
        <v>40.2360622253829</v>
      </c>
      <c r="BA287" s="3">
        <v>38.8655835662533</v>
      </c>
      <c r="BB287" s="3">
        <v>38.7498314373968</v>
      </c>
      <c r="BC287" s="3">
        <v>39.109879996458</v>
      </c>
      <c r="BD287" s="3">
        <v>39.5458015243585</v>
      </c>
      <c r="BE287" s="3">
        <v>41.1927972201025</v>
      </c>
      <c r="BF287" s="3">
        <v>41.8384244920545</v>
      </c>
      <c r="BG287" s="3">
        <v>40.5617576549074</v>
      </c>
      <c r="BH287" s="3">
        <v>41.5382919749322</v>
      </c>
      <c r="BI287" s="3">
        <v>37.652144714731</v>
      </c>
      <c r="BJ287" s="3">
        <v>38.1601221807778</v>
      </c>
      <c r="BK287" s="3">
        <v>40.0938862080209</v>
      </c>
      <c r="BL287" s="3">
        <v>39.588281964223</v>
      </c>
      <c r="BM287" s="3">
        <v>39.8075946502648</v>
      </c>
      <c r="BN287" s="3">
        <v>40.7732775020777</v>
      </c>
      <c r="BO287" s="3">
        <v>41.2764962947757</v>
      </c>
      <c r="BP287" s="3">
        <v>43.3841145801718</v>
      </c>
      <c r="BQ287" s="3">
        <v>41.7381588726345</v>
      </c>
      <c r="BR287" s="3">
        <v>43.7468133748701</v>
      </c>
      <c r="BS287" s="3">
        <v>43.9129253382492</v>
      </c>
      <c r="BT287" s="3">
        <v>47.2742543431753</v>
      </c>
      <c r="BU287" s="3">
        <v>47.9780657320102</v>
      </c>
      <c r="BV287" s="3">
        <v>44.8870162501724</v>
      </c>
      <c r="BW287" s="3">
        <v>43.0913432409953</v>
      </c>
      <c r="BX287" s="3">
        <v>29.5032061253994</v>
      </c>
      <c r="BY287" s="3">
        <v>28.2793778424605</v>
      </c>
      <c r="BZ287" s="3">
        <v>27.4592210785091</v>
      </c>
      <c r="CA287" s="3">
        <v>31.4848617283623</v>
      </c>
      <c r="CB287" s="3">
        <v>30.0595659140009</v>
      </c>
      <c r="CC287" s="3">
        <v>30.4113262234597</v>
      </c>
      <c r="CD287" s="3">
        <v>30.2252808141578</v>
      </c>
      <c r="CE287" s="3">
        <v>32.2431685000657</v>
      </c>
      <c r="CF287" s="3">
        <v>35.7478618518395</v>
      </c>
      <c r="CG287" s="3">
        <v>38.0451823815442</v>
      </c>
      <c r="CH287" s="3">
        <v>39.6694463622406</v>
      </c>
      <c r="CI287" s="3">
        <v>40.520620991657</v>
      </c>
      <c r="CJ287" s="3">
        <v>45.3242862601285</v>
      </c>
      <c r="CK287" s="3">
        <v>48.6070348066126</v>
      </c>
      <c r="CL287" s="3">
        <v>51.4152626049136</v>
      </c>
      <c r="CM287" s="3">
        <v>49.5382166344498</v>
      </c>
      <c r="CN287" s="3">
        <v>48.321253617676</v>
      </c>
      <c r="CO287" s="3">
        <v>48.6389495592889</v>
      </c>
      <c r="CP287" s="3">
        <v>49.2019892778212</v>
      </c>
      <c r="CQ287" s="3">
        <v>52.9016514297378</v>
      </c>
      <c r="CR287" s="3">
        <v>51.4939754605707</v>
      </c>
      <c r="CS287" s="3">
        <v>48.8062028911505</v>
      </c>
      <c r="CT287" s="3">
        <v>51.3953585501609</v>
      </c>
      <c r="CU287" s="3">
        <v>50.6226517834268</v>
      </c>
      <c r="CV287" s="3">
        <v>48.1355156938391</v>
      </c>
      <c r="CW287" s="3">
        <v>45.3671175472214</v>
      </c>
      <c r="CX287" s="3">
        <v>43.6521389516054</v>
      </c>
      <c r="CY287" s="3">
        <v>42.4416813968799</v>
      </c>
      <c r="CZ287" s="3">
        <v>41.3184979149389</v>
      </c>
      <c r="DA287" s="3">
        <v>42.1344454466153</v>
      </c>
      <c r="DB287" s="3">
        <v>39.359450662186</v>
      </c>
      <c r="DC287" s="3">
        <v>37.051568892661</v>
      </c>
      <c r="DD287" s="3">
        <v>38.9998474421104</v>
      </c>
      <c r="DE287" s="3">
        <v>38.8935594047899</v>
      </c>
      <c r="DF287" s="3">
        <v>42.5737758665646</v>
      </c>
      <c r="DG287" s="3">
        <v>43.9702876350722</v>
      </c>
      <c r="DH287" s="3">
        <v>35.5174054200273</v>
      </c>
      <c r="DI287" s="3">
        <v>31.7323898640912</v>
      </c>
      <c r="DJ287" s="3">
        <v>27.8170105079814</v>
      </c>
      <c r="DK287" s="3">
        <v>29.8326525693421</v>
      </c>
      <c r="DL287" s="3">
        <v>33.918724266016</v>
      </c>
      <c r="DM287" s="3">
        <v>35.1344608939424</v>
      </c>
      <c r="DN287" s="3">
        <v>32.5189374172293</v>
      </c>
      <c r="DO287" s="3">
        <v>30.2581543588524</v>
      </c>
      <c r="DP287" s="3">
        <v>33.9126508548193</v>
      </c>
      <c r="DQ287" s="3">
        <v>39.8049162476942</v>
      </c>
      <c r="DR287" s="3">
        <v>40.6526876282621</v>
      </c>
      <c r="DS287" s="3">
        <v>39.0134182658248</v>
      </c>
      <c r="DT287" s="3">
        <v>41.2958081411</v>
      </c>
      <c r="DU287" s="3">
        <v>40.4006938473678</v>
      </c>
      <c r="DV287" s="3">
        <v>39.716335665069</v>
      </c>
      <c r="DW287" s="3">
        <v>38.0270738977999</v>
      </c>
      <c r="DX287" s="3">
        <v>41.908612361336</v>
      </c>
      <c r="DY287" s="3">
        <v>42.575724330916</v>
      </c>
      <c r="DZ287" s="3">
        <v>44.4777109714036</v>
      </c>
      <c r="EA287" s="3">
        <v>46.4576639853844</v>
      </c>
      <c r="EB287" s="3">
        <v>50.2889150277381</v>
      </c>
      <c r="EC287" s="3">
        <v>49.7661045379687</v>
      </c>
      <c r="ED287" s="3">
        <v>48.6772223578559</v>
      </c>
    </row>
    <row r="288">
      <c r="A288" s="3" t="s">
        <v>287</v>
      </c>
      <c r="B288" s="3">
        <v>51.5564323453359</v>
      </c>
      <c r="C288" s="3">
        <v>51.5282178381174</v>
      </c>
      <c r="D288" s="3">
        <v>51.5133276956135</v>
      </c>
      <c r="E288" s="3">
        <v>47.883536649193</v>
      </c>
      <c r="F288" s="3">
        <v>48.6988749993127</v>
      </c>
      <c r="G288" s="3">
        <v>49.0188101425015</v>
      </c>
      <c r="H288" s="3">
        <v>50.4633153787099</v>
      </c>
      <c r="I288" s="3">
        <v>49.5379715797021</v>
      </c>
      <c r="J288" s="3">
        <v>49.8821988425542</v>
      </c>
      <c r="K288" s="3">
        <v>49.2496276933202</v>
      </c>
      <c r="L288" s="3">
        <v>58.3970798280154</v>
      </c>
      <c r="M288" s="3">
        <v>61.0361858364366</v>
      </c>
      <c r="N288" s="3">
        <v>60.0040326133827</v>
      </c>
      <c r="O288" s="3">
        <v>62.6339932320063</v>
      </c>
      <c r="P288" s="3">
        <v>62.662131726564</v>
      </c>
      <c r="Q288" s="3">
        <v>61.7813041863807</v>
      </c>
      <c r="R288" s="3">
        <v>63.9999624979928</v>
      </c>
      <c r="S288" s="3">
        <v>64.3038500356116</v>
      </c>
      <c r="T288" s="3">
        <v>66.5676909662115</v>
      </c>
      <c r="U288" s="3">
        <v>68.4389868212294</v>
      </c>
      <c r="V288" s="3">
        <v>65.651092197953</v>
      </c>
      <c r="W288" s="3">
        <v>70.3762020097858</v>
      </c>
      <c r="X288" s="3">
        <v>74.0226505046329</v>
      </c>
      <c r="Y288" s="3">
        <v>73.6477572911521</v>
      </c>
      <c r="Z288" s="3">
        <v>68.5481322901512</v>
      </c>
      <c r="AA288" s="3">
        <v>67.3522682732042</v>
      </c>
      <c r="AB288" s="3">
        <v>68.8657936450999</v>
      </c>
      <c r="AC288" s="3">
        <v>74.1248514186849</v>
      </c>
      <c r="AD288" s="3">
        <v>73.391675023003</v>
      </c>
      <c r="AE288" s="3">
        <v>73.6656298212016</v>
      </c>
      <c r="AF288" s="3">
        <v>73.0536846266461</v>
      </c>
      <c r="AG288" s="3">
        <v>75.5500618698894</v>
      </c>
      <c r="AH288" s="3">
        <v>77.7028493022778</v>
      </c>
      <c r="AI288" s="3">
        <v>77.873014618894</v>
      </c>
      <c r="AJ288" s="3">
        <v>76.2488686739625</v>
      </c>
      <c r="AK288" s="3">
        <v>74.0108083966961</v>
      </c>
      <c r="AL288" s="3">
        <v>77.4201877376417</v>
      </c>
      <c r="AM288" s="3">
        <v>81.8498895914105</v>
      </c>
      <c r="AN288" s="3">
        <v>84.5245476169522</v>
      </c>
      <c r="AO288" s="3">
        <v>85.3436090167897</v>
      </c>
      <c r="AP288" s="3">
        <v>88.1533868248209</v>
      </c>
      <c r="AQ288" s="3">
        <v>90.2721079253045</v>
      </c>
      <c r="AR288" s="3">
        <v>92.2729138722615</v>
      </c>
      <c r="AS288" s="3">
        <v>97.1144702744483</v>
      </c>
      <c r="AT288" s="3">
        <v>99.6097348675106</v>
      </c>
      <c r="AU288" s="3">
        <v>102.568957520142</v>
      </c>
      <c r="AV288" s="3">
        <v>106.062881921453</v>
      </c>
      <c r="AW288" s="3">
        <v>107.028884008975</v>
      </c>
      <c r="AX288" s="3">
        <v>115.534298436764</v>
      </c>
      <c r="AY288" s="3">
        <v>114.978353964351</v>
      </c>
      <c r="AZ288" s="3">
        <v>116.216982522351</v>
      </c>
      <c r="BA288" s="3">
        <v>116.494460498949</v>
      </c>
      <c r="BB288" s="3">
        <v>124.181341661464</v>
      </c>
      <c r="BC288" s="3">
        <v>128.073365125936</v>
      </c>
      <c r="BD288" s="3">
        <v>132.0006386073</v>
      </c>
      <c r="BE288" s="3">
        <v>135.463310838379</v>
      </c>
      <c r="BF288" s="3">
        <v>141.015954957776</v>
      </c>
      <c r="BG288" s="3">
        <v>134.982387647867</v>
      </c>
      <c r="BH288" s="3">
        <v>133.38383163508</v>
      </c>
      <c r="BI288" s="3">
        <v>128.479506852434</v>
      </c>
      <c r="BJ288" s="3">
        <v>130.790791846992</v>
      </c>
      <c r="BK288" s="3">
        <v>137.504338814671</v>
      </c>
      <c r="BL288" s="3">
        <v>146.185305671119</v>
      </c>
      <c r="BM288" s="3">
        <v>153.552479279644</v>
      </c>
      <c r="BN288" s="3">
        <v>155.628331467254</v>
      </c>
      <c r="BO288" s="3">
        <v>163.311256110083</v>
      </c>
      <c r="BP288" s="3">
        <v>172.742994880113</v>
      </c>
      <c r="BQ288" s="3">
        <v>171.011025782077</v>
      </c>
      <c r="BR288" s="3">
        <v>171.195877682941</v>
      </c>
      <c r="BS288" s="3">
        <v>169.369562244329</v>
      </c>
      <c r="BT288" s="3">
        <v>173.794396520795</v>
      </c>
      <c r="BU288" s="3">
        <v>178.479052617292</v>
      </c>
      <c r="BV288" s="3">
        <v>191.650976636876</v>
      </c>
      <c r="BW288" s="3">
        <v>194.731231907508</v>
      </c>
      <c r="BX288" s="3">
        <v>160.96154331477</v>
      </c>
      <c r="BY288" s="3">
        <v>162.311796567896</v>
      </c>
      <c r="BZ288" s="3">
        <v>179.566174072981</v>
      </c>
      <c r="CA288" s="3">
        <v>188.457152898208</v>
      </c>
      <c r="CB288" s="3">
        <v>189.004031281729</v>
      </c>
      <c r="CC288" s="3">
        <v>194.999945609726</v>
      </c>
      <c r="CD288" s="3">
        <v>197.110042591626</v>
      </c>
      <c r="CE288" s="3">
        <v>192.243165368731</v>
      </c>
      <c r="CF288" s="3">
        <v>199.701123197162</v>
      </c>
      <c r="CG288" s="3">
        <v>204.320116383053</v>
      </c>
      <c r="CH288" s="3">
        <v>200.667640886634</v>
      </c>
      <c r="CI288" s="3">
        <v>202.016722476358</v>
      </c>
      <c r="CJ288" s="3">
        <v>210.388954131735</v>
      </c>
      <c r="CK288" s="3">
        <v>218.841066613951</v>
      </c>
      <c r="CL288" s="3">
        <v>221.68864840729</v>
      </c>
      <c r="CM288" s="3">
        <v>226.877036905584</v>
      </c>
      <c r="CN288" s="3">
        <v>236.94776385134</v>
      </c>
      <c r="CO288" s="3">
        <v>229.121936607168</v>
      </c>
      <c r="CP288" s="3">
        <v>220.096651581003</v>
      </c>
      <c r="CQ288" s="3">
        <v>221.229837955574</v>
      </c>
      <c r="CR288" s="3">
        <v>202.55207560702</v>
      </c>
      <c r="CS288" s="3">
        <v>205.508795084948</v>
      </c>
      <c r="CT288" s="3">
        <v>209.659999753848</v>
      </c>
      <c r="CU288" s="3">
        <v>220.201816547248</v>
      </c>
      <c r="CV288" s="3">
        <v>205.595766157054</v>
      </c>
      <c r="CW288" s="3">
        <v>211.705425670172</v>
      </c>
      <c r="CX288" s="3">
        <v>198.962064434407</v>
      </c>
      <c r="CY288" s="3">
        <v>197.729176958011</v>
      </c>
      <c r="CZ288" s="3">
        <v>203.477233306969</v>
      </c>
      <c r="DA288" s="3">
        <v>206.102052127473</v>
      </c>
      <c r="DB288" s="3">
        <v>188.887398256858</v>
      </c>
      <c r="DC288" s="3">
        <v>185.472624066232</v>
      </c>
      <c r="DD288" s="3">
        <v>203.041938801167</v>
      </c>
      <c r="DE288" s="3">
        <v>206.100697269234</v>
      </c>
      <c r="DF288" s="3">
        <v>217.840538049014</v>
      </c>
      <c r="DG288" s="3">
        <v>222.904407109758</v>
      </c>
      <c r="DH288" s="3">
        <v>217.371768054525</v>
      </c>
      <c r="DI288" s="3">
        <v>227.364964888977</v>
      </c>
      <c r="DJ288" s="3">
        <v>226.229915818169</v>
      </c>
      <c r="DK288" s="3">
        <v>224.415194520633</v>
      </c>
      <c r="DL288" s="3">
        <v>236.471692720241</v>
      </c>
      <c r="DM288" s="3">
        <v>238.121249587928</v>
      </c>
      <c r="DN288" s="3">
        <v>238.81056184112</v>
      </c>
      <c r="DO288" s="3">
        <v>232.001465122754</v>
      </c>
      <c r="DP288" s="3">
        <v>245.857750863192</v>
      </c>
      <c r="DQ288" s="3">
        <v>255.839204063407</v>
      </c>
      <c r="DR288" s="3">
        <v>264.5696221195</v>
      </c>
      <c r="DS288" s="3">
        <v>277.055314410211</v>
      </c>
      <c r="DT288" s="3">
        <v>281.481361484002</v>
      </c>
      <c r="DU288" s="3">
        <v>273.191448698387</v>
      </c>
      <c r="DV288" s="3">
        <v>273.680609642913</v>
      </c>
      <c r="DW288" s="3">
        <v>271.944257095416</v>
      </c>
      <c r="DX288" s="3">
        <v>263.79304059855</v>
      </c>
      <c r="DY288" s="3">
        <v>264.487094817072</v>
      </c>
      <c r="DZ288" s="3">
        <v>281.482846257107</v>
      </c>
      <c r="EA288" s="3">
        <v>281.378310692165</v>
      </c>
      <c r="EB288" s="3">
        <v>306.969510493315</v>
      </c>
      <c r="EC288" s="3">
        <v>314.635951450893</v>
      </c>
      <c r="ED288" s="3">
        <v>319.243335300022</v>
      </c>
    </row>
    <row r="289">
      <c r="A289" s="3" t="s">
        <v>288</v>
      </c>
      <c r="B289" s="3">
        <v>33.6558651953718</v>
      </c>
      <c r="C289" s="3">
        <v>32.528946144144</v>
      </c>
      <c r="D289" s="3">
        <v>35.212533637496</v>
      </c>
      <c r="E289" s="3">
        <v>36.2857499962966</v>
      </c>
      <c r="F289" s="3">
        <v>37.2828800805829</v>
      </c>
      <c r="G289" s="3">
        <v>36.2486610477415</v>
      </c>
      <c r="H289" s="3">
        <v>32.969705404781</v>
      </c>
      <c r="I289" s="3">
        <v>34.9656069345966</v>
      </c>
      <c r="J289" s="3">
        <v>33.1456906186393</v>
      </c>
      <c r="K289" s="3">
        <v>31.1074406338259</v>
      </c>
      <c r="L289" s="3">
        <v>33.7677428356139</v>
      </c>
      <c r="M289" s="3">
        <v>32.7960090381431</v>
      </c>
      <c r="N289" s="3">
        <v>32.646989435957</v>
      </c>
      <c r="O289" s="3">
        <v>39.090875630932</v>
      </c>
      <c r="P289" s="3">
        <v>40.9692178532901</v>
      </c>
      <c r="Q289" s="3">
        <v>39.9771713779271</v>
      </c>
      <c r="R289" s="3">
        <v>40.2006177875744</v>
      </c>
      <c r="S289" s="3">
        <v>40.4046842702282</v>
      </c>
      <c r="T289" s="3">
        <v>44.7298819575515</v>
      </c>
      <c r="U289" s="3">
        <v>44.4812941079986</v>
      </c>
      <c r="V289" s="3">
        <v>41.2177560618712</v>
      </c>
      <c r="W289" s="3">
        <v>43.1755357471356</v>
      </c>
      <c r="X289" s="3">
        <v>48.7601250991938</v>
      </c>
      <c r="Y289" s="3">
        <v>48.8505964000376</v>
      </c>
      <c r="Z289" s="3">
        <v>46.8219367758268</v>
      </c>
      <c r="AA289" s="3">
        <v>41.1400407391973</v>
      </c>
      <c r="AB289" s="3">
        <v>44.8987516015403</v>
      </c>
      <c r="AC289" s="3">
        <v>42.938669064628</v>
      </c>
      <c r="AD289" s="3">
        <v>38.9884944275588</v>
      </c>
      <c r="AE289" s="3">
        <v>37.3978759620629</v>
      </c>
      <c r="AF289" s="3">
        <v>35.4397480206802</v>
      </c>
      <c r="AG289" s="3">
        <v>38.6164394583074</v>
      </c>
      <c r="AH289" s="3">
        <v>39.4340535133964</v>
      </c>
      <c r="AI289" s="3">
        <v>39.5835697636784</v>
      </c>
      <c r="AJ289" s="3">
        <v>44.4274021465821</v>
      </c>
      <c r="AK289" s="3">
        <v>48.1581742756705</v>
      </c>
      <c r="AL289" s="3">
        <v>48.3912180430213</v>
      </c>
      <c r="AM289" s="3">
        <v>48.2013868571312</v>
      </c>
      <c r="AN289" s="3">
        <v>48.8582396860498</v>
      </c>
      <c r="AO289" s="3">
        <v>47.4905617505181</v>
      </c>
      <c r="AP289" s="3">
        <v>47.2123583899278</v>
      </c>
      <c r="AQ289" s="3">
        <v>47.7108587166711</v>
      </c>
      <c r="AR289" s="3">
        <v>49.8437943435948</v>
      </c>
      <c r="AS289" s="3">
        <v>49.7756451569651</v>
      </c>
      <c r="AT289" s="3">
        <v>53.3947674453135</v>
      </c>
      <c r="AU289" s="3">
        <v>57.6173084739991</v>
      </c>
      <c r="AV289" s="3">
        <v>61.0667755186548</v>
      </c>
      <c r="AW289" s="3">
        <v>66.1141785387716</v>
      </c>
      <c r="AX289" s="3">
        <v>71.8369052118942</v>
      </c>
      <c r="AY289" s="3">
        <v>68.8630359801408</v>
      </c>
      <c r="AZ289" s="3">
        <v>70.1378934133046</v>
      </c>
      <c r="BA289" s="3">
        <v>77.5746814013974</v>
      </c>
      <c r="BB289" s="3">
        <v>88.6337345325233</v>
      </c>
      <c r="BC289" s="3">
        <v>88.9039393533661</v>
      </c>
      <c r="BD289" s="3">
        <v>83.148316383119</v>
      </c>
      <c r="BE289" s="3">
        <v>88.9477365497959</v>
      </c>
      <c r="BF289" s="3">
        <v>88.4994820490175</v>
      </c>
      <c r="BG289" s="3">
        <v>79.1725337927288</v>
      </c>
      <c r="BH289" s="3">
        <v>64.9080128338971</v>
      </c>
      <c r="BI289" s="3">
        <v>57.3823174051461</v>
      </c>
      <c r="BJ289" s="3">
        <v>61.4846773406794</v>
      </c>
      <c r="BK289" s="3">
        <v>65.8295580953245</v>
      </c>
      <c r="BL289" s="3">
        <v>65.8809296706156</v>
      </c>
      <c r="BM289" s="3">
        <v>68.8261743074588</v>
      </c>
      <c r="BN289" s="3">
        <v>64.3724679467078</v>
      </c>
      <c r="BO289" s="3">
        <v>61.6666548983482</v>
      </c>
      <c r="BP289" s="3">
        <v>66.2419853605832</v>
      </c>
      <c r="BQ289" s="3">
        <v>61.7648456357777</v>
      </c>
      <c r="BR289" s="3">
        <v>65.2976742554438</v>
      </c>
      <c r="BS289" s="3">
        <v>72.3686750254328</v>
      </c>
      <c r="BT289" s="3">
        <v>79.8201642305981</v>
      </c>
      <c r="BU289" s="3">
        <v>76.1604809149303</v>
      </c>
      <c r="BV289" s="3">
        <v>73.6288309614199</v>
      </c>
      <c r="BW289" s="3">
        <v>65.4888939000187</v>
      </c>
      <c r="BX289" s="3">
        <v>39.9030822008405</v>
      </c>
      <c r="BY289" s="3">
        <v>41.1393412862448</v>
      </c>
      <c r="BZ289" s="3">
        <v>52.8437239766254</v>
      </c>
      <c r="CA289" s="3">
        <v>53.822396041874</v>
      </c>
      <c r="CB289" s="3">
        <v>46.330536887244</v>
      </c>
      <c r="CC289" s="3">
        <v>45.3871700121813</v>
      </c>
      <c r="CD289" s="3">
        <v>40.267518229724</v>
      </c>
      <c r="CE289" s="3">
        <v>34.4978350342409</v>
      </c>
      <c r="CF289" s="3">
        <v>42.0198226226444</v>
      </c>
      <c r="CG289" s="3">
        <v>48.9202217886517</v>
      </c>
      <c r="CH289" s="3">
        <v>50.4085258251791</v>
      </c>
      <c r="CI289" s="3">
        <v>58.1056588689511</v>
      </c>
      <c r="CJ289" s="3">
        <v>66.6839444832465</v>
      </c>
      <c r="CK289" s="3">
        <v>62.8912122289868</v>
      </c>
      <c r="CL289" s="3">
        <v>69.4268144923872</v>
      </c>
      <c r="CM289" s="3">
        <v>71.7894839855663</v>
      </c>
      <c r="CN289" s="3">
        <v>60.6265766152748</v>
      </c>
      <c r="CO289" s="3">
        <v>58.3792002503232</v>
      </c>
      <c r="CP289" s="3">
        <v>59.2748923249539</v>
      </c>
      <c r="CQ289" s="3">
        <v>70.2762401044144</v>
      </c>
      <c r="CR289" s="3">
        <v>67.1187625041666</v>
      </c>
      <c r="CS289" s="3">
        <v>64.2655255752528</v>
      </c>
      <c r="CT289" s="3">
        <v>74.0118425073282</v>
      </c>
      <c r="CU289" s="3">
        <v>80.0946191921707</v>
      </c>
      <c r="CV289" s="3">
        <v>83.0742844197656</v>
      </c>
      <c r="CW289" s="3">
        <v>96.3347483824343</v>
      </c>
      <c r="CX289" s="3">
        <v>115.01355001688</v>
      </c>
      <c r="CY289" s="3">
        <v>115.910259657838</v>
      </c>
      <c r="CZ289" s="3">
        <v>98.4545129638547</v>
      </c>
      <c r="DA289" s="3">
        <v>107.148117063956</v>
      </c>
      <c r="DB289" s="3">
        <v>101.001153304509</v>
      </c>
      <c r="DC289" s="3">
        <v>112.009478671284</v>
      </c>
      <c r="DD289" s="3">
        <v>125.656258292006</v>
      </c>
      <c r="DE289" s="3">
        <v>115.17601772974</v>
      </c>
      <c r="DF289" s="3">
        <v>127.819191041933</v>
      </c>
      <c r="DG289" s="3">
        <v>126.697370789782</v>
      </c>
      <c r="DH289" s="3">
        <v>125.944527233869</v>
      </c>
      <c r="DI289" s="3">
        <v>120.618417726401</v>
      </c>
      <c r="DJ289" s="3">
        <v>105.447621187813</v>
      </c>
      <c r="DK289" s="3">
        <v>107.207087198549</v>
      </c>
      <c r="DL289" s="3">
        <v>113.982978068693</v>
      </c>
      <c r="DM289" s="3">
        <v>126.359431140258</v>
      </c>
      <c r="DN289" s="3">
        <v>137.387008918455</v>
      </c>
      <c r="DO289" s="3">
        <v>124.6398742612</v>
      </c>
      <c r="DP289" s="3">
        <v>120.690969523836</v>
      </c>
      <c r="DQ289" s="3">
        <v>124.31559935895</v>
      </c>
      <c r="DR289" s="3">
        <v>127.3640123951</v>
      </c>
      <c r="DS289" s="3">
        <v>137.498497526856</v>
      </c>
      <c r="DT289" s="3">
        <v>155.066656063103</v>
      </c>
      <c r="DU289" s="3">
        <v>168.066031390404</v>
      </c>
      <c r="DV289" s="3">
        <v>155.599917063239</v>
      </c>
      <c r="DW289" s="3">
        <v>150.724211882108</v>
      </c>
      <c r="DX289" s="3">
        <v>150.00293773106</v>
      </c>
      <c r="DY289" s="3">
        <v>146.224877759471</v>
      </c>
      <c r="DZ289" s="3">
        <v>134.878764198267</v>
      </c>
      <c r="EA289" s="3">
        <v>135.255113858535</v>
      </c>
      <c r="EB289" s="3">
        <v>137.425088385046</v>
      </c>
      <c r="EC289" s="3">
        <v>127.22738084339</v>
      </c>
      <c r="ED289" s="3">
        <v>133.237778345744</v>
      </c>
    </row>
    <row r="290">
      <c r="A290" s="3" t="s">
        <v>289</v>
      </c>
      <c r="B290" s="3">
        <v>54.8353559644119</v>
      </c>
      <c r="C290" s="3">
        <v>59.4962127321294</v>
      </c>
      <c r="D290" s="3">
        <v>61.5263989587923</v>
      </c>
      <c r="E290" s="3">
        <v>59.437061612554</v>
      </c>
      <c r="F290" s="3">
        <v>56.540698710251</v>
      </c>
      <c r="G290" s="3">
        <v>58.4099435826108</v>
      </c>
      <c r="H290" s="3">
        <v>59.2033058373616</v>
      </c>
      <c r="I290" s="3">
        <v>57.5577933565356</v>
      </c>
      <c r="J290" s="3">
        <v>57.2007186430596</v>
      </c>
      <c r="K290" s="3">
        <v>54.0106940079113</v>
      </c>
      <c r="L290" s="3">
        <v>60.6698793536652</v>
      </c>
      <c r="M290" s="3">
        <v>60.0533090089702</v>
      </c>
      <c r="N290" s="3">
        <v>62.662103646755</v>
      </c>
      <c r="O290" s="3">
        <v>71.9177973971382</v>
      </c>
      <c r="P290" s="3">
        <v>77.8076333784569</v>
      </c>
      <c r="Q290" s="3">
        <v>76.5476936911454</v>
      </c>
      <c r="R290" s="3">
        <v>83.2009490089608</v>
      </c>
      <c r="S290" s="3">
        <v>81.5041874590466</v>
      </c>
      <c r="T290" s="3">
        <v>82.5245075587397</v>
      </c>
      <c r="U290" s="3">
        <v>86.8086296653643</v>
      </c>
      <c r="V290" s="3">
        <v>88.5957798936642</v>
      </c>
      <c r="W290" s="3">
        <v>85.6841628348524</v>
      </c>
      <c r="X290" s="3">
        <v>93.634181286729</v>
      </c>
      <c r="Y290" s="3">
        <v>89.6490892193574</v>
      </c>
      <c r="Z290" s="3">
        <v>79.3620148882681</v>
      </c>
      <c r="AA290" s="3">
        <v>86.1455764111376</v>
      </c>
      <c r="AB290" s="3">
        <v>96.1260352202443</v>
      </c>
      <c r="AC290" s="3">
        <v>99.6539494738171</v>
      </c>
      <c r="AD290" s="3">
        <v>107.245786353685</v>
      </c>
      <c r="AE290" s="3">
        <v>107.641604048968</v>
      </c>
      <c r="AF290" s="3">
        <v>115.281819444635</v>
      </c>
      <c r="AG290" s="3">
        <v>109.882899708416</v>
      </c>
      <c r="AH290" s="3">
        <v>103.694093571462</v>
      </c>
      <c r="AI290" s="3">
        <v>102.719776964482</v>
      </c>
      <c r="AJ290" s="3">
        <v>117.388208965379</v>
      </c>
      <c r="AK290" s="3">
        <v>117.701034476935</v>
      </c>
      <c r="AL290" s="3">
        <v>118.895617266383</v>
      </c>
      <c r="AM290" s="3">
        <v>113.986833612328</v>
      </c>
      <c r="AN290" s="3">
        <v>109.827039634838</v>
      </c>
      <c r="AO290" s="3">
        <v>111.988995187217</v>
      </c>
      <c r="AP290" s="3">
        <v>118.602884767132</v>
      </c>
      <c r="AQ290" s="3">
        <v>120.515295727211</v>
      </c>
      <c r="AR290" s="3">
        <v>117.763605549505</v>
      </c>
      <c r="AS290" s="3">
        <v>109.580131369445</v>
      </c>
      <c r="AT290" s="3">
        <v>110.202686555016</v>
      </c>
      <c r="AU290" s="3">
        <v>112.318143175718</v>
      </c>
      <c r="AV290" s="3">
        <v>115.610227905115</v>
      </c>
      <c r="AW290" s="3">
        <v>115.879700417587</v>
      </c>
      <c r="AX290" s="3">
        <v>126.789352329014</v>
      </c>
      <c r="AY290" s="3">
        <v>118.25242050357</v>
      </c>
      <c r="AZ290" s="3">
        <v>110.333571375357</v>
      </c>
      <c r="BA290" s="3">
        <v>107.364424858873</v>
      </c>
      <c r="BB290" s="3">
        <v>118.043993911592</v>
      </c>
      <c r="BC290" s="3">
        <v>122.749549298675</v>
      </c>
      <c r="BD290" s="3">
        <v>117.256073843829</v>
      </c>
      <c r="BE290" s="3">
        <v>105.994083914909</v>
      </c>
      <c r="BF290" s="3">
        <v>105.51233427675</v>
      </c>
      <c r="BG290" s="3">
        <v>95.1930499780243</v>
      </c>
      <c r="BH290" s="3">
        <v>99.3469533403545</v>
      </c>
      <c r="BI290" s="3">
        <v>93.8235911110177</v>
      </c>
      <c r="BJ290" s="3">
        <v>95.9485621416899</v>
      </c>
      <c r="BK290" s="3">
        <v>103.213302092528</v>
      </c>
      <c r="BL290" s="3">
        <v>108.464852258563</v>
      </c>
      <c r="BM290" s="3">
        <v>115.617730832908</v>
      </c>
      <c r="BN290" s="3">
        <v>121.65918596156</v>
      </c>
      <c r="BO290" s="3">
        <v>126.98731531107</v>
      </c>
      <c r="BP290" s="3">
        <v>130.732274384036</v>
      </c>
      <c r="BQ290" s="3">
        <v>133.412632740672</v>
      </c>
      <c r="BR290" s="3">
        <v>140.260905506712</v>
      </c>
      <c r="BS290" s="3">
        <v>140.132642807851</v>
      </c>
      <c r="BT290" s="3">
        <v>133.823717382941</v>
      </c>
      <c r="BU290" s="3">
        <v>136.391232990772</v>
      </c>
      <c r="BV290" s="3">
        <v>135.157327072815</v>
      </c>
      <c r="BW290" s="3">
        <v>132.196178531103</v>
      </c>
      <c r="BX290" s="3">
        <v>101.66710928689</v>
      </c>
      <c r="BY290" s="3">
        <v>103.992776267525</v>
      </c>
      <c r="BZ290" s="3">
        <v>98.9940000124028</v>
      </c>
      <c r="CA290" s="3">
        <v>112.795989846486</v>
      </c>
      <c r="CB290" s="3">
        <v>117.843143125921</v>
      </c>
      <c r="CC290" s="3">
        <v>121.98952465667</v>
      </c>
      <c r="CD290" s="3">
        <v>123.353180086598</v>
      </c>
      <c r="CE290" s="3">
        <v>139.085355995072</v>
      </c>
      <c r="CF290" s="3">
        <v>136.192740888006</v>
      </c>
      <c r="CG290" s="3">
        <v>137.745361113352</v>
      </c>
      <c r="CH290" s="3">
        <v>151.907201650813</v>
      </c>
      <c r="CI290" s="3">
        <v>154.632431769085</v>
      </c>
      <c r="CJ290" s="3">
        <v>163.412244971095</v>
      </c>
      <c r="CK290" s="3">
        <v>169.448451301533</v>
      </c>
      <c r="CL290" s="3">
        <v>182.012141679405</v>
      </c>
      <c r="CM290" s="3">
        <v>170.288634386627</v>
      </c>
      <c r="CN290" s="3">
        <v>170.432522632314</v>
      </c>
      <c r="CO290" s="3">
        <v>180.091181272405</v>
      </c>
      <c r="CP290" s="3">
        <v>171.70977646106</v>
      </c>
      <c r="CQ290" s="3">
        <v>174.342920428282</v>
      </c>
      <c r="CR290" s="3">
        <v>193.850874274929</v>
      </c>
      <c r="CS290" s="3">
        <v>197.437904991434</v>
      </c>
      <c r="CT290" s="3">
        <v>191.071557722366</v>
      </c>
      <c r="CU290" s="3">
        <v>180.735308575335</v>
      </c>
      <c r="CV290" s="3">
        <v>176.122945390977</v>
      </c>
      <c r="CW290" s="3">
        <v>173.357056503187</v>
      </c>
      <c r="CX290" s="3">
        <v>162.509472883739</v>
      </c>
      <c r="CY290" s="3">
        <v>150.114451638681</v>
      </c>
      <c r="CZ290" s="3">
        <v>148.054400070222</v>
      </c>
      <c r="DA290" s="3">
        <v>168.707387857731</v>
      </c>
      <c r="DB290" s="3">
        <v>159.307777597756</v>
      </c>
      <c r="DC290" s="3">
        <v>155.404000904714</v>
      </c>
      <c r="DD290" s="3">
        <v>172.696754360361</v>
      </c>
      <c r="DE290" s="3">
        <v>176.440059138884</v>
      </c>
      <c r="DF290" s="3">
        <v>176.49422671576</v>
      </c>
      <c r="DG290" s="3">
        <v>181.14322522011</v>
      </c>
      <c r="DH290" s="3">
        <v>168.198800626201</v>
      </c>
      <c r="DI290" s="3">
        <v>167.395664726576</v>
      </c>
      <c r="DJ290" s="3">
        <v>190.272168259149</v>
      </c>
      <c r="DK290" s="3">
        <v>207.162068918288</v>
      </c>
      <c r="DL290" s="3">
        <v>219.20590045097</v>
      </c>
      <c r="DM290" s="3">
        <v>218.036291992997</v>
      </c>
      <c r="DN290" s="3">
        <v>208.724518680628</v>
      </c>
      <c r="DO290" s="3">
        <v>203.029917442191</v>
      </c>
      <c r="DP290" s="3">
        <v>208.755531192938</v>
      </c>
      <c r="DQ290" s="3">
        <v>219.171508073641</v>
      </c>
      <c r="DR290" s="3">
        <v>222.302174136925</v>
      </c>
      <c r="DS290" s="3">
        <v>244.193271989596</v>
      </c>
      <c r="DT290" s="3">
        <v>268.355307922611</v>
      </c>
      <c r="DU290" s="3">
        <v>260.942759552727</v>
      </c>
      <c r="DV290" s="3">
        <v>261.654605590842</v>
      </c>
      <c r="DW290" s="3">
        <v>248.671506699623</v>
      </c>
      <c r="DX290" s="3">
        <v>253.197171699659</v>
      </c>
      <c r="DY290" s="3">
        <v>247.53743126844</v>
      </c>
      <c r="DZ290" s="3">
        <v>242.45182795929</v>
      </c>
      <c r="EA290" s="3">
        <v>251.634224979048</v>
      </c>
      <c r="EB290" s="3">
        <v>283.592291482219</v>
      </c>
      <c r="EC290" s="3">
        <v>273.514762515114</v>
      </c>
      <c r="ED290" s="3">
        <v>265.355278015137</v>
      </c>
    </row>
    <row r="291">
      <c r="A291" s="3" t="s">
        <v>290</v>
      </c>
      <c r="B291" s="3">
        <v>60.7435714176723</v>
      </c>
      <c r="C291" s="3">
        <v>54.8399999518143</v>
      </c>
      <c r="D291" s="3">
        <v>53.9873811630976</v>
      </c>
      <c r="E291" s="3">
        <v>50.1976193019322</v>
      </c>
      <c r="F291" s="3">
        <v>48.7202377319336</v>
      </c>
      <c r="G291" s="3">
        <v>50.7288095383417</v>
      </c>
      <c r="H291" s="3">
        <v>50.5093184384433</v>
      </c>
      <c r="I291" s="3">
        <v>55.547619047619</v>
      </c>
      <c r="J291" s="3">
        <v>56.0714286622547</v>
      </c>
      <c r="K291" s="3">
        <v>55.8802173448646</v>
      </c>
      <c r="L291" s="3">
        <v>59.9328947569195</v>
      </c>
      <c r="M291" s="3">
        <v>57.7850001942028</v>
      </c>
      <c r="N291" s="3">
        <v>56.0087498664856</v>
      </c>
      <c r="O291" s="3">
        <v>61.1565791682193</v>
      </c>
      <c r="P291" s="3">
        <v>64.5934091047807</v>
      </c>
      <c r="Q291" s="3">
        <v>66.4690476372128</v>
      </c>
      <c r="R291" s="3">
        <v>63.9494996070862</v>
      </c>
      <c r="S291" s="3">
        <v>63.02909079465</v>
      </c>
      <c r="T291" s="3">
        <v>65.39068144018</v>
      </c>
      <c r="U291" s="3">
        <v>69.8561908176967</v>
      </c>
      <c r="V291" s="3">
        <v>69.0600002833776</v>
      </c>
      <c r="W291" s="3">
        <v>75.9313635392622</v>
      </c>
      <c r="X291" s="3">
        <v>84.5135004043579</v>
      </c>
      <c r="Y291" s="3">
        <v>89.4599999514493</v>
      </c>
      <c r="Z291" s="3">
        <v>77.1884211490029</v>
      </c>
      <c r="AA291" s="3">
        <v>78.5057500839234</v>
      </c>
      <c r="AB291" s="3">
        <v>88.3618181402033</v>
      </c>
      <c r="AC291" s="3">
        <v>89.2033329918271</v>
      </c>
      <c r="AD291" s="3">
        <v>84.805238087972</v>
      </c>
      <c r="AE291" s="3">
        <v>84.7552273490212</v>
      </c>
      <c r="AF291" s="3">
        <v>84.2767505645752</v>
      </c>
      <c r="AG291" s="3">
        <v>79.6386955924656</v>
      </c>
      <c r="AH291" s="3">
        <v>77.1959520975749</v>
      </c>
      <c r="AI291" s="3">
        <v>78.2207138424828</v>
      </c>
      <c r="AJ291" s="3">
        <v>80.583809807187</v>
      </c>
      <c r="AK291" s="3">
        <v>78.5969043913342</v>
      </c>
      <c r="AL291" s="3">
        <v>80.3297494888306</v>
      </c>
      <c r="AM291" s="3">
        <v>82.3002634550396</v>
      </c>
      <c r="AN291" s="3">
        <v>85.8806525520656</v>
      </c>
      <c r="AO291" s="3">
        <v>88.2839469909668</v>
      </c>
      <c r="AP291" s="3">
        <v>89.7638638236306</v>
      </c>
      <c r="AQ291" s="3">
        <v>92.6775001179088</v>
      </c>
      <c r="AR291" s="3">
        <v>97.8397500991821</v>
      </c>
      <c r="AS291" s="3">
        <v>99.8513040957244</v>
      </c>
      <c r="AT291" s="3">
        <v>104.318250274658</v>
      </c>
      <c r="AU291" s="3">
        <v>108.426363684914</v>
      </c>
      <c r="AV291" s="3">
        <v>112.329285212926</v>
      </c>
      <c r="AW291" s="3">
        <v>114.27975063324</v>
      </c>
      <c r="AX291" s="3">
        <v>113.500952766055</v>
      </c>
      <c r="AY291" s="3">
        <v>113.462104998137</v>
      </c>
      <c r="AZ291" s="3">
        <v>120.324285234724</v>
      </c>
      <c r="BA291" s="3">
        <v>120.859523773193</v>
      </c>
      <c r="BB291" s="3">
        <v>125.293181852861</v>
      </c>
      <c r="BC291" s="3">
        <v>138.362856910342</v>
      </c>
      <c r="BD291" s="3">
        <v>146.263808840797</v>
      </c>
      <c r="BE291" s="3">
        <v>153.453043066937</v>
      </c>
      <c r="BF291" s="3">
        <v>160.176578320955</v>
      </c>
      <c r="BG291" s="3">
        <v>145.562608470088</v>
      </c>
      <c r="BH291" s="3">
        <v>154.341905139741</v>
      </c>
      <c r="BI291" s="3">
        <v>151.446841591283</v>
      </c>
      <c r="BJ291" s="3">
        <v>159.022617885045</v>
      </c>
      <c r="BK291" s="3">
        <v>174.922366895174</v>
      </c>
      <c r="BL291" s="3">
        <v>180.440476190476</v>
      </c>
      <c r="BM291" s="3">
        <v>189.559286934989</v>
      </c>
      <c r="BN291" s="3">
        <v>194.267954739657</v>
      </c>
      <c r="BO291" s="3">
        <v>205.33724861145</v>
      </c>
      <c r="BP291" s="3">
        <v>216.209317987615</v>
      </c>
      <c r="BQ291" s="3">
        <v>205.845227328214</v>
      </c>
      <c r="BR291" s="3">
        <v>194.110999679565</v>
      </c>
      <c r="BS291" s="3">
        <v>185.816957556683</v>
      </c>
      <c r="BT291" s="3">
        <v>188.213250350952</v>
      </c>
      <c r="BU291" s="3">
        <v>190.272142319452</v>
      </c>
      <c r="BV291" s="3">
        <v>209.043095906575</v>
      </c>
      <c r="BW291" s="3">
        <v>205.71078892758</v>
      </c>
      <c r="BX291" s="3">
        <v>175.892272602428</v>
      </c>
      <c r="BY291" s="3">
        <v>201.656429109119</v>
      </c>
      <c r="BZ291" s="3">
        <v>212.07799949646</v>
      </c>
      <c r="CA291" s="3">
        <v>209.074090437456</v>
      </c>
      <c r="CB291" s="3">
        <v>206.870908216997</v>
      </c>
      <c r="CC291" s="3">
        <v>208.438095092773</v>
      </c>
      <c r="CD291" s="3">
        <v>204.436428251721</v>
      </c>
      <c r="CE291" s="3">
        <v>203.908409812234</v>
      </c>
      <c r="CF291" s="3">
        <v>198.778249740601</v>
      </c>
      <c r="CG291" s="3">
        <v>210.766363317316</v>
      </c>
      <c r="CH291" s="3">
        <v>199.050525866057</v>
      </c>
      <c r="CI291" s="3">
        <v>198.573157059519</v>
      </c>
      <c r="CJ291" s="3">
        <v>193.07978256889</v>
      </c>
      <c r="CK291" s="3">
        <v>209.101667131696</v>
      </c>
      <c r="CL291" s="3">
        <v>220.861999893188</v>
      </c>
      <c r="CM291" s="3">
        <v>222.410226648504</v>
      </c>
      <c r="CN291" s="3">
        <v>227.293333507719</v>
      </c>
      <c r="CO291" s="3">
        <v>213.122500332919</v>
      </c>
      <c r="CP291" s="3">
        <v>217.569284711565</v>
      </c>
      <c r="CQ291" s="3">
        <v>211.646905444917</v>
      </c>
      <c r="CR291" s="3">
        <v>236.073334103539</v>
      </c>
      <c r="CS291" s="3">
        <v>244.581816586581</v>
      </c>
      <c r="CT291" s="3">
        <v>227.752000427246</v>
      </c>
      <c r="CU291" s="3">
        <v>213.843683744732</v>
      </c>
      <c r="CV291" s="3">
        <v>213.910435552182</v>
      </c>
      <c r="CW291" s="3">
        <v>214.067750930786</v>
      </c>
      <c r="CX291" s="3">
        <v>170.180476960682</v>
      </c>
      <c r="CY291" s="3">
        <v>168.112856547038</v>
      </c>
      <c r="CZ291" s="3">
        <v>178.284999465942</v>
      </c>
      <c r="DA291" s="3">
        <v>195.968695267387</v>
      </c>
      <c r="DB291" s="3">
        <v>178.947617667062</v>
      </c>
      <c r="DC291" s="3">
        <v>182.027618771508</v>
      </c>
      <c r="DD291" s="3">
        <v>191.605476742699</v>
      </c>
      <c r="DE291" s="3">
        <v>201.152620224726</v>
      </c>
      <c r="DF291" s="3">
        <v>211.548500061035</v>
      </c>
      <c r="DG291" s="3">
        <v>209.414736296001</v>
      </c>
      <c r="DH291" s="3">
        <v>198.329781905464</v>
      </c>
      <c r="DI291" s="3">
        <v>214.634211088482</v>
      </c>
      <c r="DJ291" s="3">
        <v>222.936592102051</v>
      </c>
      <c r="DK291" s="3">
        <v>222.41619073777</v>
      </c>
      <c r="DL291" s="3">
        <v>215.963500595093</v>
      </c>
      <c r="DM291" s="3">
        <v>205.595000225565</v>
      </c>
      <c r="DN291" s="3">
        <v>202.160499954224</v>
      </c>
      <c r="DO291" s="3">
        <v>206.116817821156</v>
      </c>
      <c r="DP291" s="3">
        <v>207.856667654855</v>
      </c>
      <c r="DQ291" s="3">
        <v>210.973500061035</v>
      </c>
      <c r="DR291" s="3">
        <v>202.303571065267</v>
      </c>
      <c r="DS291" s="3">
        <v>196.42525062561</v>
      </c>
      <c r="DT291" s="3">
        <v>190.923749923706</v>
      </c>
      <c r="DU291" s="3">
        <v>184.845454129306</v>
      </c>
      <c r="DV291" s="3">
        <v>170.744545676491</v>
      </c>
      <c r="DW291" s="3">
        <v>179.33631575735</v>
      </c>
      <c r="DX291" s="3">
        <v>178.155226620761</v>
      </c>
      <c r="DY291" s="3">
        <v>179.876591422341</v>
      </c>
      <c r="DZ291" s="3">
        <v>183.330750656128</v>
      </c>
      <c r="EA291" s="3">
        <v>185.227608058764</v>
      </c>
      <c r="EB291" s="3">
        <v>182.769751358032</v>
      </c>
      <c r="EC291" s="3">
        <v>196.863571166992</v>
      </c>
      <c r="ED291" s="3">
        <v>209.62888929579</v>
      </c>
    </row>
    <row r="292">
      <c r="A292" s="3" t="s">
        <v>291</v>
      </c>
      <c r="B292" s="3">
        <v>78.8328572227841</v>
      </c>
      <c r="C292" s="3">
        <v>82.0826315628855</v>
      </c>
      <c r="D292" s="3">
        <v>77.0711909702846</v>
      </c>
      <c r="E292" s="3">
        <v>66.5640475863502</v>
      </c>
      <c r="F292" s="3">
        <v>68.0066667284284</v>
      </c>
      <c r="G292" s="3">
        <v>75.9390471322196</v>
      </c>
      <c r="H292" s="3">
        <v>96.2511360862038</v>
      </c>
      <c r="I292" s="3">
        <v>89.3709524245489</v>
      </c>
      <c r="J292" s="3">
        <v>99.4409521193732</v>
      </c>
      <c r="K292" s="3">
        <v>106.930434848951</v>
      </c>
      <c r="L292" s="3">
        <v>114.047105488024</v>
      </c>
      <c r="M292" s="3">
        <v>117.418181852861</v>
      </c>
      <c r="N292" s="3">
        <v>121.311750030518</v>
      </c>
      <c r="O292" s="3">
        <v>112.623684130217</v>
      </c>
      <c r="P292" s="3">
        <v>124.334545135498</v>
      </c>
      <c r="Q292" s="3">
        <v>126.052619389125</v>
      </c>
      <c r="R292" s="3">
        <v>125.613750267029</v>
      </c>
      <c r="S292" s="3">
        <v>126.337499791926</v>
      </c>
      <c r="T292" s="3">
        <v>128.658863587813</v>
      </c>
      <c r="U292" s="3">
        <v>134.824286142985</v>
      </c>
      <c r="V292" s="3">
        <v>122.499524252755</v>
      </c>
      <c r="W292" s="3">
        <v>113.730909000744</v>
      </c>
      <c r="X292" s="3">
        <v>126.016249656677</v>
      </c>
      <c r="Y292" s="3">
        <v>122.635454177856</v>
      </c>
      <c r="Z292" s="3">
        <v>102.845263230173</v>
      </c>
      <c r="AA292" s="3">
        <v>86.5887502670288</v>
      </c>
      <c r="AB292" s="3">
        <v>84.1065906177868</v>
      </c>
      <c r="AC292" s="3">
        <v>84.6057145254952</v>
      </c>
      <c r="AD292" s="3">
        <v>84.7221425374349</v>
      </c>
      <c r="AE292" s="3">
        <v>89.3499996878884</v>
      </c>
      <c r="AF292" s="3">
        <v>90.9875</v>
      </c>
      <c r="AG292" s="3">
        <v>99.5378257088039</v>
      </c>
      <c r="AH292" s="3">
        <v>92.4628572009858</v>
      </c>
      <c r="AI292" s="3">
        <v>81.9188096182687</v>
      </c>
      <c r="AJ292" s="3">
        <v>86.7507138933454</v>
      </c>
      <c r="AK292" s="3">
        <v>75.9488094874791</v>
      </c>
      <c r="AL292" s="3">
        <v>81.8160003662109</v>
      </c>
      <c r="AM292" s="3">
        <v>87.5102635433799</v>
      </c>
      <c r="AN292" s="3">
        <v>93.5447823897652</v>
      </c>
      <c r="AO292" s="3">
        <v>114.92131584569</v>
      </c>
      <c r="AP292" s="3">
        <v>117.548863324252</v>
      </c>
      <c r="AQ292" s="3">
        <v>127.760681845925</v>
      </c>
      <c r="AR292" s="3">
        <v>143.458751869202</v>
      </c>
      <c r="AS292" s="3">
        <v>153.169564620308</v>
      </c>
      <c r="AT292" s="3">
        <v>154.573000717163</v>
      </c>
      <c r="AU292" s="3">
        <v>152.188636779785</v>
      </c>
      <c r="AV292" s="3">
        <v>147.011428106399</v>
      </c>
      <c r="AW292" s="3">
        <v>144.508000183105</v>
      </c>
      <c r="AX292" s="3">
        <v>159.831190563384</v>
      </c>
      <c r="AY292" s="3">
        <v>160.163685045744</v>
      </c>
      <c r="AZ292" s="3">
        <v>169.664286295573</v>
      </c>
      <c r="BA292" s="3">
        <v>158.97976175944</v>
      </c>
      <c r="BB292" s="3">
        <v>153.887955058705</v>
      </c>
      <c r="BC292" s="3">
        <v>152.4690486363</v>
      </c>
      <c r="BD292" s="3">
        <v>175.62857128325</v>
      </c>
      <c r="BE292" s="3">
        <v>177.193043584409</v>
      </c>
      <c r="BF292" s="3">
        <v>181.189736215692</v>
      </c>
      <c r="BG292" s="3">
        <v>179.569347547448</v>
      </c>
      <c r="BH292" s="3">
        <v>171.553571065267</v>
      </c>
      <c r="BI292" s="3">
        <v>168.346051667866</v>
      </c>
      <c r="BJ292" s="3">
        <v>183.467381795247</v>
      </c>
      <c r="BK292" s="3">
        <v>185.971052069413</v>
      </c>
      <c r="BL292" s="3">
        <v>184.422856648763</v>
      </c>
      <c r="BM292" s="3">
        <v>180.191666739328</v>
      </c>
      <c r="BN292" s="3">
        <v>169.466590187766</v>
      </c>
      <c r="BO292" s="3">
        <v>175.340250015259</v>
      </c>
      <c r="BP292" s="3">
        <v>175.412952769886</v>
      </c>
      <c r="BQ292" s="3">
        <v>180.677499250932</v>
      </c>
      <c r="BR292" s="3">
        <v>174.920249938965</v>
      </c>
      <c r="BS292" s="3">
        <v>180.018478393555</v>
      </c>
      <c r="BT292" s="3">
        <v>208.43424987793</v>
      </c>
      <c r="BU292" s="3">
        <v>220.525239127023</v>
      </c>
      <c r="BV292" s="3">
        <v>229.513809204102</v>
      </c>
      <c r="BW292" s="3">
        <v>239.097368340743</v>
      </c>
      <c r="BX292" s="3">
        <v>219.758636127819</v>
      </c>
      <c r="BY292" s="3">
        <v>257.135951814197</v>
      </c>
      <c r="BZ292" s="3">
        <v>276.476499557495</v>
      </c>
      <c r="CA292" s="3">
        <v>280.011590437456</v>
      </c>
      <c r="CB292" s="3">
        <v>289.102497447621</v>
      </c>
      <c r="CC292" s="3">
        <v>271.358095441546</v>
      </c>
      <c r="CD292" s="3">
        <v>266.871903919038</v>
      </c>
      <c r="CE292" s="3">
        <v>238.716818376021</v>
      </c>
      <c r="CF292" s="3">
        <v>218.824751281738</v>
      </c>
      <c r="CG292" s="3">
        <v>230.996817848899</v>
      </c>
      <c r="CH292" s="3">
        <v>232.125788638466</v>
      </c>
      <c r="CI292" s="3">
        <v>214.718158922697</v>
      </c>
      <c r="CJ292" s="3">
        <v>214.081956614619</v>
      </c>
      <c r="CK292" s="3">
        <v>216.161666870117</v>
      </c>
      <c r="CL292" s="3">
        <v>213.375999450684</v>
      </c>
      <c r="CM292" s="3">
        <v>198.943864995783</v>
      </c>
      <c r="CN292" s="3">
        <v>199.349048069545</v>
      </c>
      <c r="CO292" s="3">
        <v>198.052955280651</v>
      </c>
      <c r="CP292" s="3">
        <v>188.516904921759</v>
      </c>
      <c r="CQ292" s="3">
        <v>181.8573815482</v>
      </c>
      <c r="CR292" s="3">
        <v>187.533333188012</v>
      </c>
      <c r="CS292" s="3">
        <v>212.751136779785</v>
      </c>
      <c r="CT292" s="3">
        <v>227.255499649048</v>
      </c>
      <c r="CU292" s="3">
        <v>236.577897322805</v>
      </c>
      <c r="CV292" s="3">
        <v>245.169564620308</v>
      </c>
      <c r="CW292" s="3">
        <v>276.024498748779</v>
      </c>
      <c r="CX292" s="3">
        <v>258.138809567406</v>
      </c>
      <c r="CY292" s="3">
        <v>268.338572547549</v>
      </c>
      <c r="CZ292" s="3">
        <v>287.527251434326</v>
      </c>
      <c r="DA292" s="3">
        <v>289.208914051885</v>
      </c>
      <c r="DB292" s="3">
        <v>286.060240246001</v>
      </c>
      <c r="DC292" s="3">
        <v>299.390478224981</v>
      </c>
      <c r="DD292" s="3">
        <v>311.314761933826</v>
      </c>
      <c r="DE292" s="3">
        <v>304.174046107701</v>
      </c>
      <c r="DF292" s="3">
        <v>303.159248352051</v>
      </c>
      <c r="DG292" s="3">
        <v>297.338684082031</v>
      </c>
      <c r="DH292" s="3">
        <v>298.39695607061</v>
      </c>
      <c r="DI292" s="3">
        <v>326.979998939916</v>
      </c>
      <c r="DJ292" s="3">
        <v>341.639545787465</v>
      </c>
      <c r="DK292" s="3">
        <v>340.764761061896</v>
      </c>
      <c r="DL292" s="3">
        <v>351.735000610352</v>
      </c>
      <c r="DM292" s="3">
        <v>348.463695360267</v>
      </c>
      <c r="DN292" s="3">
        <v>349.588500213623</v>
      </c>
      <c r="DO292" s="3">
        <v>361.446361888539</v>
      </c>
      <c r="DP292" s="3">
        <v>363.461669921875</v>
      </c>
      <c r="DQ292" s="3">
        <v>384.248249816895</v>
      </c>
      <c r="DR292" s="3">
        <v>427.810475667318</v>
      </c>
      <c r="DS292" s="3">
        <v>424.31900100708</v>
      </c>
      <c r="DT292" s="3">
        <v>415.906751251221</v>
      </c>
      <c r="DU292" s="3">
        <v>401.51841319691</v>
      </c>
      <c r="DV292" s="3">
        <v>430.206589438699</v>
      </c>
      <c r="DW292" s="3">
        <v>475.286844353927</v>
      </c>
      <c r="DX292" s="3">
        <v>488.162501942028</v>
      </c>
      <c r="DY292" s="3">
        <v>479.682956348766</v>
      </c>
      <c r="DZ292" s="3">
        <v>472.720500946045</v>
      </c>
      <c r="EA292" s="3">
        <v>473.112392259681</v>
      </c>
      <c r="EB292" s="3">
        <v>476.916000366211</v>
      </c>
      <c r="EC292" s="3">
        <v>440.552381969634</v>
      </c>
      <c r="ED292" s="3">
        <v>420.815001593696</v>
      </c>
    </row>
    <row r="293">
      <c r="A293" s="3" t="s">
        <v>292</v>
      </c>
      <c r="B293" s="3">
        <v>41.667473512381</v>
      </c>
      <c r="C293" s="3">
        <v>42.8941791303568</v>
      </c>
      <c r="D293" s="3">
        <v>42.585867640137</v>
      </c>
      <c r="E293" s="3">
        <v>44.8067059860261</v>
      </c>
      <c r="F293" s="3">
        <v>47.0102179383713</v>
      </c>
      <c r="G293" s="3">
        <v>45.4024048819391</v>
      </c>
      <c r="H293" s="3">
        <v>45.6033889458007</v>
      </c>
      <c r="I293" s="3">
        <v>45.8291968924778</v>
      </c>
      <c r="J293" s="3">
        <v>44.9985937432366</v>
      </c>
      <c r="K293" s="3">
        <v>47.1205128950199</v>
      </c>
      <c r="L293" s="3">
        <v>49.5469977209139</v>
      </c>
      <c r="M293" s="3">
        <v>52.236756523898</v>
      </c>
      <c r="N293" s="3">
        <v>56.4493168748027</v>
      </c>
      <c r="O293" s="3">
        <v>55.9079458828893</v>
      </c>
      <c r="P293" s="3">
        <v>52.67123986713</v>
      </c>
      <c r="Q293" s="3">
        <v>53.7302137458102</v>
      </c>
      <c r="R293" s="3">
        <v>50.0401930336925</v>
      </c>
      <c r="S293" s="3">
        <v>47.4710586786434</v>
      </c>
      <c r="T293" s="3">
        <v>47.8616408123426</v>
      </c>
      <c r="U293" s="3">
        <v>44.0891469661685</v>
      </c>
      <c r="V293" s="3">
        <v>35.9370186040589</v>
      </c>
      <c r="W293" s="3">
        <v>37.2569533127654</v>
      </c>
      <c r="X293" s="3">
        <v>34.1811766165229</v>
      </c>
      <c r="Y293" s="3">
        <v>36.1004579936084</v>
      </c>
      <c r="Z293" s="3">
        <v>36.9808197782698</v>
      </c>
      <c r="AA293" s="3">
        <v>35.3480957296492</v>
      </c>
      <c r="AB293" s="3">
        <v>40.3657898274989</v>
      </c>
      <c r="AC293" s="3">
        <v>42.2577610621665</v>
      </c>
      <c r="AD293" s="3">
        <v>44.3583067870728</v>
      </c>
      <c r="AE293" s="3">
        <v>47.0643026530774</v>
      </c>
      <c r="AF293" s="3">
        <v>49.9180355691808</v>
      </c>
      <c r="AG293" s="3">
        <v>50.3912758457015</v>
      </c>
      <c r="AH293" s="3">
        <v>48.7792138998181</v>
      </c>
      <c r="AI293" s="3">
        <v>46.6773971065725</v>
      </c>
      <c r="AJ293" s="3">
        <v>42.2303795154242</v>
      </c>
      <c r="AK293" s="3">
        <v>42.5638460490477</v>
      </c>
      <c r="AL293" s="3">
        <v>43.2839636883654</v>
      </c>
      <c r="AM293" s="3">
        <v>43.7292265557172</v>
      </c>
      <c r="AN293" s="3">
        <v>44.0367885534872</v>
      </c>
      <c r="AO293" s="3">
        <v>46.101731019051</v>
      </c>
      <c r="AP293" s="3">
        <v>46.2363047350146</v>
      </c>
      <c r="AQ293" s="3">
        <v>49.3130838420188</v>
      </c>
      <c r="AR293" s="3">
        <v>48.7506172679181</v>
      </c>
      <c r="AS293" s="3">
        <v>47.6677029621386</v>
      </c>
      <c r="AT293" s="3">
        <v>49.0076879642909</v>
      </c>
      <c r="AU293" s="3">
        <v>45.6394402490575</v>
      </c>
      <c r="AV293" s="3">
        <v>46.5464251551966</v>
      </c>
      <c r="AW293" s="3">
        <v>45.2377780055117</v>
      </c>
      <c r="AX293" s="3">
        <v>41.4588573220767</v>
      </c>
      <c r="AY293" s="3">
        <v>37.5999588726021</v>
      </c>
      <c r="AZ293" s="3">
        <v>36.4576433043444</v>
      </c>
      <c r="BA293" s="3">
        <v>36.4930617147768</v>
      </c>
      <c r="BB293" s="3">
        <v>39.4536826712829</v>
      </c>
      <c r="BC293" s="3">
        <v>40.9913397534057</v>
      </c>
      <c r="BD293" s="3">
        <v>43.6760400334811</v>
      </c>
      <c r="BE293" s="3">
        <v>44.1417545965234</v>
      </c>
      <c r="BF293" s="3">
        <v>43.4494017882359</v>
      </c>
      <c r="BG293" s="3">
        <v>42.1951893634534</v>
      </c>
      <c r="BH293" s="3">
        <v>46.3843415860368</v>
      </c>
      <c r="BI293" s="3">
        <v>47.5560643561204</v>
      </c>
      <c r="BJ293" s="3">
        <v>46.9955450849713</v>
      </c>
      <c r="BK293" s="3">
        <v>49.6847886599216</v>
      </c>
      <c r="BL293" s="3">
        <v>49.0648165688593</v>
      </c>
      <c r="BM293" s="3">
        <v>48.1223282590258</v>
      </c>
      <c r="BN293" s="3">
        <v>49.9045125261592</v>
      </c>
      <c r="BO293" s="3">
        <v>52.6755052966861</v>
      </c>
      <c r="BP293" s="3">
        <v>54.6254136119208</v>
      </c>
      <c r="BQ293" s="3">
        <v>56.9595901752503</v>
      </c>
      <c r="BR293" s="3">
        <v>58.0385697298651</v>
      </c>
      <c r="BS293" s="3">
        <v>57.3225995830533</v>
      </c>
      <c r="BT293" s="3">
        <v>47.7831701150797</v>
      </c>
      <c r="BU293" s="3">
        <v>45.922846091607</v>
      </c>
      <c r="BV293" s="3">
        <v>47.1520407029624</v>
      </c>
      <c r="BW293" s="3">
        <v>48.2396819083867</v>
      </c>
      <c r="BX293" s="3">
        <v>27.9497179042972</v>
      </c>
      <c r="BY293" s="3">
        <v>24.1848705322517</v>
      </c>
      <c r="BZ293" s="3">
        <v>26.2081169014459</v>
      </c>
      <c r="CA293" s="3">
        <v>32.4705801887558</v>
      </c>
      <c r="CB293" s="3">
        <v>30.7806303456143</v>
      </c>
      <c r="CC293" s="3">
        <v>34.5506114106294</v>
      </c>
      <c r="CD293" s="3">
        <v>36.5792666573298</v>
      </c>
      <c r="CE293" s="3">
        <v>36.5804537660565</v>
      </c>
      <c r="CF293" s="3">
        <v>40.3103929993587</v>
      </c>
      <c r="CG293" s="3">
        <v>42.2498451846895</v>
      </c>
      <c r="CH293" s="3">
        <v>41.2488425344478</v>
      </c>
      <c r="CI293" s="3">
        <v>43.7965971787</v>
      </c>
      <c r="CJ293" s="3">
        <v>47.5449001877994</v>
      </c>
      <c r="CK293" s="3">
        <v>48.123801870538</v>
      </c>
      <c r="CL293" s="3">
        <v>47.6228257038031</v>
      </c>
      <c r="CM293" s="3">
        <v>50.4898460389331</v>
      </c>
      <c r="CN293" s="3">
        <v>51.9089523847595</v>
      </c>
      <c r="CO293" s="3">
        <v>49.8129922346602</v>
      </c>
      <c r="CP293" s="3">
        <v>49.7320219464812</v>
      </c>
      <c r="CQ293" s="3">
        <v>49.0405787938609</v>
      </c>
      <c r="CR293" s="3">
        <v>46.8350407563464</v>
      </c>
      <c r="CS293" s="3">
        <v>43.4941098349596</v>
      </c>
      <c r="CT293" s="3">
        <v>46.7713152993146</v>
      </c>
      <c r="CU293" s="3">
        <v>46.2659414573461</v>
      </c>
      <c r="CV293" s="3">
        <v>52.804288622564</v>
      </c>
      <c r="CW293" s="3">
        <v>54.3881709697809</v>
      </c>
      <c r="CX293" s="3">
        <v>50.5227941894201</v>
      </c>
      <c r="CY293" s="3">
        <v>46.9977971121968</v>
      </c>
      <c r="CZ293" s="3">
        <v>46.835230715865</v>
      </c>
      <c r="DA293" s="3">
        <v>45.5772169632434</v>
      </c>
      <c r="DB293" s="3">
        <v>41.9173971963003</v>
      </c>
      <c r="DC293" s="3">
        <v>35.1347468560261</v>
      </c>
      <c r="DD293" s="3">
        <v>39.4324316766063</v>
      </c>
      <c r="DE293" s="3">
        <v>41.7918794557858</v>
      </c>
      <c r="DF293" s="3">
        <v>45.5618993469074</v>
      </c>
      <c r="DG293" s="3">
        <v>47.2410716187782</v>
      </c>
      <c r="DH293" s="3">
        <v>42.101212162219</v>
      </c>
      <c r="DI293" s="3">
        <v>41.6987696492885</v>
      </c>
      <c r="DJ293" s="3">
        <v>42.9976469733998</v>
      </c>
      <c r="DK293" s="3">
        <v>42.8585156062639</v>
      </c>
      <c r="DL293" s="3">
        <v>45.9597642605295</v>
      </c>
      <c r="DM293" s="3">
        <v>41.6695265213237</v>
      </c>
      <c r="DN293" s="3">
        <v>40.7204962337033</v>
      </c>
      <c r="DO293" s="3">
        <v>40.1228510426263</v>
      </c>
      <c r="DP293" s="3">
        <v>42.4440718154353</v>
      </c>
      <c r="DQ293" s="3">
        <v>46.442216759536</v>
      </c>
      <c r="DR293" s="3">
        <v>46.7930316597758</v>
      </c>
      <c r="DS293" s="3">
        <v>42.9136784202123</v>
      </c>
      <c r="DT293" s="3">
        <v>41.974765738692</v>
      </c>
      <c r="DU293" s="3">
        <v>42.0989224400721</v>
      </c>
      <c r="DV293" s="3">
        <v>46.5888372506178</v>
      </c>
      <c r="DW293" s="3">
        <v>48.8610110374858</v>
      </c>
      <c r="DX293" s="3">
        <v>52.1722778321959</v>
      </c>
      <c r="DY293" s="3">
        <v>57.7609820122624</v>
      </c>
      <c r="DZ293" s="3">
        <v>62.9204996697042</v>
      </c>
      <c r="EA293" s="3">
        <v>63.6298750883023</v>
      </c>
      <c r="EB293" s="3">
        <v>63.6920991389716</v>
      </c>
      <c r="EC293" s="3">
        <v>59.7925533050647</v>
      </c>
      <c r="ED293" s="3">
        <v>58.822500122918</v>
      </c>
    </row>
    <row r="294">
      <c r="A294" s="3" t="s">
        <v>293</v>
      </c>
      <c r="B294" s="3">
        <v>27.5414480901867</v>
      </c>
      <c r="C294" s="3">
        <v>26.9469690610267</v>
      </c>
      <c r="D294" s="3">
        <v>27.0137832477386</v>
      </c>
      <c r="E294" s="3">
        <v>27.4723824332708</v>
      </c>
      <c r="F294" s="3">
        <v>28.2283487344604</v>
      </c>
      <c r="G294" s="3">
        <v>28.7020980191423</v>
      </c>
      <c r="H294" s="3">
        <v>29.5986404402569</v>
      </c>
      <c r="I294" s="3">
        <v>28.8887178031959</v>
      </c>
      <c r="J294" s="3">
        <v>29.1071538350038</v>
      </c>
      <c r="K294" s="3">
        <v>29.0715412310388</v>
      </c>
      <c r="L294" s="3">
        <v>30.0195256211273</v>
      </c>
      <c r="M294" s="3">
        <v>28.2194008584043</v>
      </c>
      <c r="N294" s="3">
        <v>28.2290438775509</v>
      </c>
      <c r="O294" s="3">
        <v>29.344975364635</v>
      </c>
      <c r="P294" s="3">
        <v>29.3906004578938</v>
      </c>
      <c r="Q294" s="3">
        <v>30.0210103197509</v>
      </c>
      <c r="R294" s="3">
        <v>30.2977384717272</v>
      </c>
      <c r="S294" s="3">
        <v>29.0057794561419</v>
      </c>
      <c r="T294" s="3">
        <v>28.7864497084686</v>
      </c>
      <c r="U294" s="3">
        <v>28.6718371926034</v>
      </c>
      <c r="V294" s="3">
        <v>27.681822437722</v>
      </c>
      <c r="W294" s="3">
        <v>27.8686930032402</v>
      </c>
      <c r="X294" s="3">
        <v>28.3272025816851</v>
      </c>
      <c r="Y294" s="3">
        <v>28.6064423950483</v>
      </c>
      <c r="Z294" s="3">
        <v>29.0239675623209</v>
      </c>
      <c r="AA294" s="3">
        <v>31.8434021113994</v>
      </c>
      <c r="AB294" s="3">
        <v>33.3116250816596</v>
      </c>
      <c r="AC294" s="3">
        <v>33.0083052000876</v>
      </c>
      <c r="AD294" s="3">
        <v>32.2885360328079</v>
      </c>
      <c r="AE294" s="3">
        <v>33.7723689382263</v>
      </c>
      <c r="AF294" s="3">
        <v>35.8439163399116</v>
      </c>
      <c r="AG294" s="3">
        <v>34.3019642636077</v>
      </c>
      <c r="AH294" s="3">
        <v>33.6612173473046</v>
      </c>
      <c r="AI294" s="3">
        <v>32.3193935802746</v>
      </c>
      <c r="AJ294" s="3">
        <v>31.3922826360885</v>
      </c>
      <c r="AK294" s="3">
        <v>33.9004023547487</v>
      </c>
      <c r="AL294" s="3">
        <v>34.1683530089912</v>
      </c>
      <c r="AM294" s="3">
        <v>32.2040709179677</v>
      </c>
      <c r="AN294" s="3">
        <v>32.6800166063379</v>
      </c>
      <c r="AO294" s="3">
        <v>32.0557932162616</v>
      </c>
      <c r="AP294" s="3">
        <v>30.4912990019223</v>
      </c>
      <c r="AQ294" s="3">
        <v>30.673441966741</v>
      </c>
      <c r="AR294" s="3">
        <v>29.9089078771661</v>
      </c>
      <c r="AS294" s="3">
        <v>32.6497125267187</v>
      </c>
      <c r="AT294" s="3">
        <v>32.4895419061986</v>
      </c>
      <c r="AU294" s="3">
        <v>33.332767030187</v>
      </c>
      <c r="AV294" s="3">
        <v>31.7026341713405</v>
      </c>
      <c r="AW294" s="3">
        <v>35.7444628638228</v>
      </c>
      <c r="AX294" s="3">
        <v>36.4056139636813</v>
      </c>
      <c r="AY294" s="3">
        <v>34.5131639375965</v>
      </c>
      <c r="AZ294" s="3">
        <v>33.2540620470113</v>
      </c>
      <c r="BA294" s="3">
        <v>33.8053934998009</v>
      </c>
      <c r="BB294" s="3">
        <v>33.6345625825729</v>
      </c>
      <c r="BC294" s="3">
        <v>34.0690338900502</v>
      </c>
      <c r="BD294" s="3">
        <v>36.17468536279</v>
      </c>
      <c r="BE294" s="3">
        <v>37.8853661013461</v>
      </c>
      <c r="BF294" s="3">
        <v>38.2411584380445</v>
      </c>
      <c r="BG294" s="3">
        <v>39.3146108779369</v>
      </c>
      <c r="BH294" s="3">
        <v>42.0232992007312</v>
      </c>
      <c r="BI294" s="3">
        <v>40.4181509745598</v>
      </c>
      <c r="BJ294" s="3">
        <v>40.8371493376293</v>
      </c>
      <c r="BK294" s="3">
        <v>39.8332189022316</v>
      </c>
      <c r="BL294" s="3">
        <v>41.8978334104464</v>
      </c>
      <c r="BM294" s="3">
        <v>42.3430715779758</v>
      </c>
      <c r="BN294" s="3">
        <v>41.9583017830697</v>
      </c>
      <c r="BO294" s="3">
        <v>41.8487805357422</v>
      </c>
      <c r="BP294" s="3">
        <v>41.9516469584291</v>
      </c>
      <c r="BQ294" s="3">
        <v>41.567792590802</v>
      </c>
      <c r="BR294" s="3">
        <v>44.0659711639807</v>
      </c>
      <c r="BS294" s="3">
        <v>44.7345541062394</v>
      </c>
      <c r="BT294" s="3">
        <v>44.5388426256671</v>
      </c>
      <c r="BU294" s="3">
        <v>45.5441877372506</v>
      </c>
      <c r="BV294" s="3">
        <v>44.9699129524127</v>
      </c>
      <c r="BW294" s="3">
        <v>43.8397679148476</v>
      </c>
      <c r="BX294" s="3">
        <v>40.4800272221352</v>
      </c>
      <c r="BY294" s="3">
        <v>43.3117844665649</v>
      </c>
      <c r="BZ294" s="3">
        <v>42.2828491198376</v>
      </c>
      <c r="CA294" s="3">
        <v>42.7948005249098</v>
      </c>
      <c r="CB294" s="3">
        <v>42.8219502917289</v>
      </c>
      <c r="CC294" s="3">
        <v>45.2266403072603</v>
      </c>
      <c r="CD294" s="3">
        <v>46.1139673066452</v>
      </c>
      <c r="CE294" s="3">
        <v>45.254121442781</v>
      </c>
      <c r="CF294" s="3">
        <v>46.5993594649785</v>
      </c>
      <c r="CG294" s="3">
        <v>46.8025111107122</v>
      </c>
      <c r="CH294" s="3">
        <v>45.0016040825322</v>
      </c>
      <c r="CI294" s="3">
        <v>43.7071436956165</v>
      </c>
      <c r="CJ294" s="3">
        <v>44.3866469384716</v>
      </c>
      <c r="CK294" s="3">
        <v>45.8367011005314</v>
      </c>
      <c r="CL294" s="3">
        <v>45.9661274095638</v>
      </c>
      <c r="CM294" s="3">
        <v>45.0755200826423</v>
      </c>
      <c r="CN294" s="3">
        <v>45.0130095512948</v>
      </c>
      <c r="CO294" s="3">
        <v>44.535491706763</v>
      </c>
      <c r="CP294" s="3">
        <v>43.84021239532</v>
      </c>
      <c r="CQ294" s="3">
        <v>43.0214857119074</v>
      </c>
      <c r="CR294" s="3">
        <v>42.3352967282488</v>
      </c>
      <c r="CS294" s="3">
        <v>41.9653775011582</v>
      </c>
      <c r="CT294" s="3">
        <v>43.6621022337272</v>
      </c>
      <c r="CU294" s="3">
        <v>43.9719437164288</v>
      </c>
      <c r="CV294" s="3">
        <v>43.2601324023987</v>
      </c>
      <c r="CW294" s="3">
        <v>43.4287234336076</v>
      </c>
      <c r="CX294" s="3">
        <v>40.7452339448159</v>
      </c>
      <c r="CY294" s="3">
        <v>42.1849408147676</v>
      </c>
      <c r="CZ294" s="3">
        <v>41.1629486865272</v>
      </c>
      <c r="DA294" s="3">
        <v>37.5406871937355</v>
      </c>
      <c r="DB294" s="3">
        <v>34.2798019158762</v>
      </c>
      <c r="DC294" s="3">
        <v>31.6980822182215</v>
      </c>
      <c r="DD294" s="3">
        <v>32.7202589645182</v>
      </c>
      <c r="DE294" s="3">
        <v>32.5155238974172</v>
      </c>
      <c r="DF294" s="3">
        <v>35.4887792414116</v>
      </c>
      <c r="DG294" s="3">
        <v>34.9998028080557</v>
      </c>
      <c r="DH294" s="3">
        <v>32.8050465216875</v>
      </c>
      <c r="DI294" s="3">
        <v>34.1631780366269</v>
      </c>
      <c r="DJ294" s="3">
        <v>32.5845135563795</v>
      </c>
      <c r="DK294" s="3">
        <v>31.680635821387</v>
      </c>
      <c r="DL294" s="3">
        <v>31.1501369696791</v>
      </c>
      <c r="DM294" s="3">
        <v>30.0624345510093</v>
      </c>
      <c r="DN294" s="3">
        <v>30.3290202835675</v>
      </c>
      <c r="DO294" s="3">
        <v>29.5172317337195</v>
      </c>
      <c r="DP294" s="3">
        <v>33.5568134101429</v>
      </c>
      <c r="DQ294" s="3">
        <v>34.7834944136615</v>
      </c>
      <c r="DR294" s="3">
        <v>37.3935010559132</v>
      </c>
      <c r="DS294" s="3">
        <v>38.039524456113</v>
      </c>
      <c r="DT294" s="3">
        <v>37.7001912102808</v>
      </c>
      <c r="DU294" s="3">
        <v>38.467260710834</v>
      </c>
      <c r="DV294" s="3">
        <v>37.8679569519596</v>
      </c>
      <c r="DW294" s="3">
        <v>38.6491932950372</v>
      </c>
      <c r="DX294" s="3">
        <v>39.3008169312524</v>
      </c>
      <c r="DY294" s="3">
        <v>39.4936391837242</v>
      </c>
      <c r="DZ294" s="3">
        <v>42.2329202125165</v>
      </c>
      <c r="EA294" s="3">
        <v>42.2201606010221</v>
      </c>
      <c r="EB294" s="3">
        <v>41.2132041281185</v>
      </c>
      <c r="EC294" s="3">
        <v>40.6539013109477</v>
      </c>
      <c r="ED294" s="3">
        <v>39.0495605590911</v>
      </c>
    </row>
    <row r="295">
      <c r="A295" s="3" t="s">
        <v>294</v>
      </c>
      <c r="B295" s="3">
        <v>103.441666739328</v>
      </c>
      <c r="C295" s="3">
        <v>110.401052575362</v>
      </c>
      <c r="D295" s="3">
        <v>111.573095412481</v>
      </c>
      <c r="E295" s="3">
        <v>109.386190505255</v>
      </c>
      <c r="F295" s="3">
        <v>101.540952591669</v>
      </c>
      <c r="G295" s="3">
        <v>104.669047946022</v>
      </c>
      <c r="H295" s="3">
        <v>103.907045884566</v>
      </c>
      <c r="I295" s="3">
        <v>103.530238015311</v>
      </c>
      <c r="J295" s="3">
        <v>102.007619040353</v>
      </c>
      <c r="K295" s="3">
        <v>101.401521765667</v>
      </c>
      <c r="L295" s="3">
        <v>113.650526548687</v>
      </c>
      <c r="M295" s="3">
        <v>114.388409007679</v>
      </c>
      <c r="N295" s="3">
        <v>115.689749526978</v>
      </c>
      <c r="O295" s="3">
        <v>119.728947288112</v>
      </c>
      <c r="P295" s="3">
        <v>121.869999972257</v>
      </c>
      <c r="Q295" s="3">
        <v>124.650238218762</v>
      </c>
      <c r="R295" s="3">
        <v>130.962499427795</v>
      </c>
      <c r="S295" s="3">
        <v>133.625681443648</v>
      </c>
      <c r="T295" s="3">
        <v>130.40886445479</v>
      </c>
      <c r="U295" s="3">
        <v>127.986666906448</v>
      </c>
      <c r="V295" s="3">
        <v>121.154048011416</v>
      </c>
      <c r="W295" s="3">
        <v>121.740454413674</v>
      </c>
      <c r="X295" s="3">
        <v>131.917000579834</v>
      </c>
      <c r="Y295" s="3">
        <v>131.811590714888</v>
      </c>
      <c r="Z295" s="3">
        <v>125.88315843281</v>
      </c>
      <c r="AA295" s="3">
        <v>119.253499412537</v>
      </c>
      <c r="AB295" s="3">
        <v>128.57840867476</v>
      </c>
      <c r="AC295" s="3">
        <v>134.011904761905</v>
      </c>
      <c r="AD295" s="3">
        <v>134.595476422991</v>
      </c>
      <c r="AE295" s="3">
        <v>136.776591561057</v>
      </c>
      <c r="AF295" s="3">
        <v>148.717750167847</v>
      </c>
      <c r="AG295" s="3">
        <v>158.57152192489</v>
      </c>
      <c r="AH295" s="3">
        <v>156.13047681536</v>
      </c>
      <c r="AI295" s="3">
        <v>153.065953209287</v>
      </c>
      <c r="AJ295" s="3">
        <v>138.980237325033</v>
      </c>
      <c r="AK295" s="3">
        <v>136.630000159854</v>
      </c>
      <c r="AL295" s="3">
        <v>140.563750839233</v>
      </c>
      <c r="AM295" s="3">
        <v>150.604999341463</v>
      </c>
      <c r="AN295" s="3">
        <v>155.525651682978</v>
      </c>
      <c r="AO295" s="3">
        <v>159.753948010896</v>
      </c>
      <c r="AP295" s="3">
        <v>174.996590701017</v>
      </c>
      <c r="AQ295" s="3">
        <v>184.365909229625</v>
      </c>
      <c r="AR295" s="3">
        <v>180.987999343872</v>
      </c>
      <c r="AS295" s="3">
        <v>179.041739754055</v>
      </c>
      <c r="AT295" s="3">
        <v>184.261999511719</v>
      </c>
      <c r="AU295" s="3">
        <v>186.815682497892</v>
      </c>
      <c r="AV295" s="3">
        <v>196.594524201893</v>
      </c>
      <c r="AW295" s="3">
        <v>196.110249328613</v>
      </c>
      <c r="AX295" s="3">
        <v>209.096905299595</v>
      </c>
      <c r="AY295" s="3">
        <v>204.401578401264</v>
      </c>
      <c r="AZ295" s="3">
        <v>206.905951727004</v>
      </c>
      <c r="BA295" s="3">
        <v>200.24285816011</v>
      </c>
      <c r="BB295" s="3">
        <v>192.61954463612</v>
      </c>
      <c r="BC295" s="3">
        <v>197.985476902553</v>
      </c>
      <c r="BD295" s="3">
        <v>196.056903294155</v>
      </c>
      <c r="BE295" s="3">
        <v>190.737391264542</v>
      </c>
      <c r="BF295" s="3">
        <v>194.336052342465</v>
      </c>
      <c r="BG295" s="3">
        <v>185.490652333135</v>
      </c>
      <c r="BH295" s="3">
        <v>197.262144179571</v>
      </c>
      <c r="BI295" s="3">
        <v>186.958155983373</v>
      </c>
      <c r="BJ295" s="3">
        <v>205.073334103539</v>
      </c>
      <c r="BK295" s="3">
        <v>234.126315468236</v>
      </c>
      <c r="BL295" s="3">
        <v>244.043094453358</v>
      </c>
      <c r="BM295" s="3">
        <v>237.819761367071</v>
      </c>
      <c r="BN295" s="3">
        <v>209.523182262074</v>
      </c>
      <c r="BO295" s="3">
        <v>208.172999954224</v>
      </c>
      <c r="BP295" s="3">
        <v>216.639772588556</v>
      </c>
      <c r="BQ295" s="3">
        <v>207.86068240079</v>
      </c>
      <c r="BR295" s="3">
        <v>223.539500045776</v>
      </c>
      <c r="BS295" s="3">
        <v>216.434564673382</v>
      </c>
      <c r="BT295" s="3">
        <v>216.065251159668</v>
      </c>
      <c r="BU295" s="3">
        <v>229.874284653437</v>
      </c>
      <c r="BV295" s="3">
        <v>233.537380400158</v>
      </c>
      <c r="BW295" s="3">
        <v>215.24657922042</v>
      </c>
      <c r="BX295" s="3">
        <v>185.08772763339</v>
      </c>
      <c r="BY295" s="3">
        <v>189.983095441546</v>
      </c>
      <c r="BZ295" s="3">
        <v>186.467249679565</v>
      </c>
      <c r="CA295" s="3">
        <v>190.998635378751</v>
      </c>
      <c r="CB295" s="3">
        <v>207.49909175526</v>
      </c>
      <c r="CC295" s="3">
        <v>214.677855718703</v>
      </c>
      <c r="CD295" s="3">
        <v>201.618571690151</v>
      </c>
      <c r="CE295" s="3">
        <v>210.767954739657</v>
      </c>
      <c r="CF295" s="3">
        <v>226.133250427246</v>
      </c>
      <c r="CG295" s="3">
        <v>242.539317737926</v>
      </c>
      <c r="CH295" s="3">
        <v>265.20710553621</v>
      </c>
      <c r="CI295" s="3">
        <v>281.640525416324</v>
      </c>
      <c r="CJ295" s="3">
        <v>272.096087248429</v>
      </c>
      <c r="CK295" s="3">
        <v>300.71380905878</v>
      </c>
      <c r="CL295" s="3">
        <v>312.026750946045</v>
      </c>
      <c r="CM295" s="3">
        <v>334.781816655939</v>
      </c>
      <c r="CN295" s="3">
        <v>371.18999953497</v>
      </c>
      <c r="CO295" s="3">
        <v>401.138181513006</v>
      </c>
      <c r="CP295" s="3">
        <v>402.507380894252</v>
      </c>
      <c r="CQ295" s="3">
        <v>352.334286644345</v>
      </c>
      <c r="CR295" s="3">
        <v>347.431666782924</v>
      </c>
      <c r="CS295" s="3">
        <v>349.886135448109</v>
      </c>
      <c r="CT295" s="3">
        <v>333.239750671387</v>
      </c>
      <c r="CU295" s="3">
        <v>321.447896053917</v>
      </c>
      <c r="CV295" s="3">
        <v>322.909128603728</v>
      </c>
      <c r="CW295" s="3">
        <v>302.234250640869</v>
      </c>
      <c r="CX295" s="3">
        <v>322.039761497861</v>
      </c>
      <c r="CY295" s="3">
        <v>326.437619163876</v>
      </c>
      <c r="CZ295" s="3">
        <v>341.84700012207</v>
      </c>
      <c r="DA295" s="3">
        <v>326.857175080673</v>
      </c>
      <c r="DB295" s="3">
        <v>289.930713471912</v>
      </c>
      <c r="DC295" s="3">
        <v>283.84928894043</v>
      </c>
      <c r="DD295" s="3">
        <v>321.722144717262</v>
      </c>
      <c r="DE295" s="3">
        <v>342.573569161551</v>
      </c>
      <c r="DF295" s="3">
        <v>335.235749816895</v>
      </c>
      <c r="DG295" s="3">
        <v>331.296055040861</v>
      </c>
      <c r="DH295" s="3">
        <v>307.296740988026</v>
      </c>
      <c r="DI295" s="3">
        <v>303.650000321238</v>
      </c>
      <c r="DJ295" s="3">
        <v>274.510681845925</v>
      </c>
      <c r="DK295" s="3">
        <v>259.475713820684</v>
      </c>
      <c r="DL295" s="3">
        <v>274.331996917725</v>
      </c>
      <c r="DM295" s="3">
        <v>281.901956309443</v>
      </c>
      <c r="DN295" s="3">
        <v>271.330499267578</v>
      </c>
      <c r="DO295" s="3">
        <v>255.697272560813</v>
      </c>
      <c r="DP295" s="3">
        <v>262.973333449591</v>
      </c>
      <c r="DQ295" s="3">
        <v>311.218502044678</v>
      </c>
      <c r="DR295" s="3">
        <v>312.485714140393</v>
      </c>
      <c r="DS295" s="3">
        <v>325.281499481201</v>
      </c>
      <c r="DT295" s="3">
        <v>348.606750488281</v>
      </c>
      <c r="DU295" s="3">
        <v>322.290227023038</v>
      </c>
      <c r="DV295" s="3">
        <v>336.42204284668</v>
      </c>
      <c r="DW295" s="3">
        <v>296.754998458059</v>
      </c>
      <c r="DX295" s="3">
        <v>303.32886505127</v>
      </c>
      <c r="DY295" s="3">
        <v>337.77613622492</v>
      </c>
      <c r="DZ295" s="3">
        <v>336.561747741699</v>
      </c>
      <c r="EA295" s="3">
        <v>345.919347348421</v>
      </c>
      <c r="EB295" s="3">
        <v>377.07850112915</v>
      </c>
      <c r="EC295" s="3">
        <v>377.540238879976</v>
      </c>
      <c r="ED295" s="3">
        <v>395.74111005995</v>
      </c>
    </row>
    <row r="296">
      <c r="A296" s="3" t="s">
        <v>295</v>
      </c>
      <c r="B296" s="3">
        <v>39.0153155939018</v>
      </c>
      <c r="C296" s="3">
        <v>42.4767221001705</v>
      </c>
      <c r="D296" s="3">
        <v>44.7752584993319</v>
      </c>
      <c r="E296" s="3">
        <v>44.4141611334715</v>
      </c>
      <c r="F296" s="3">
        <v>46.6237999890919</v>
      </c>
      <c r="G296" s="3">
        <v>49.890177621255</v>
      </c>
      <c r="H296" s="3">
        <v>48.5911095049337</v>
      </c>
      <c r="I296" s="3">
        <v>42.3386822034552</v>
      </c>
      <c r="J296" s="3">
        <v>42.0233054022609</v>
      </c>
      <c r="K296" s="3">
        <v>41.6273567578599</v>
      </c>
      <c r="L296" s="3">
        <v>45.6253330780852</v>
      </c>
      <c r="M296" s="3">
        <v>49.1440013202058</v>
      </c>
      <c r="N296" s="3">
        <v>51.4422289708017</v>
      </c>
      <c r="O296" s="3">
        <v>53.0176730263301</v>
      </c>
      <c r="P296" s="3">
        <v>58.1285074802871</v>
      </c>
      <c r="Q296" s="3">
        <v>60.0743225111239</v>
      </c>
      <c r="R296" s="3">
        <v>58.2933191181401</v>
      </c>
      <c r="S296" s="3">
        <v>58.9700653340871</v>
      </c>
      <c r="T296" s="3">
        <v>63.8486256731859</v>
      </c>
      <c r="U296" s="3">
        <v>62.5057468776932</v>
      </c>
      <c r="V296" s="3">
        <v>60.4788576869428</v>
      </c>
      <c r="W296" s="3">
        <v>59.8535675885506</v>
      </c>
      <c r="X296" s="3">
        <v>57.8139929376932</v>
      </c>
      <c r="Y296" s="3">
        <v>58.3775610287712</v>
      </c>
      <c r="Z296" s="3">
        <v>55.7490144998942</v>
      </c>
      <c r="AA296" s="3">
        <v>53.736512183066</v>
      </c>
      <c r="AB296" s="3">
        <v>56.8611923064704</v>
      </c>
      <c r="AC296" s="3">
        <v>56.9964624770292</v>
      </c>
      <c r="AD296" s="3">
        <v>54.8616534245666</v>
      </c>
      <c r="AE296" s="3">
        <v>56.9105887376406</v>
      </c>
      <c r="AF296" s="3">
        <v>57.2252783161712</v>
      </c>
      <c r="AG296" s="3">
        <v>56.9903154451959</v>
      </c>
      <c r="AH296" s="3">
        <v>57.356590950641</v>
      </c>
      <c r="AI296" s="3">
        <v>56.3062513114446</v>
      </c>
      <c r="AJ296" s="3">
        <v>58.184266951948</v>
      </c>
      <c r="AK296" s="3">
        <v>60.1337158863144</v>
      </c>
      <c r="AL296" s="3">
        <v>58.3880283254095</v>
      </c>
      <c r="AM296" s="3">
        <v>59.3780255664952</v>
      </c>
      <c r="AN296" s="3">
        <v>60.156786430849</v>
      </c>
      <c r="AO296" s="3">
        <v>59.1860356609136</v>
      </c>
      <c r="AP296" s="3">
        <v>59.4243197460431</v>
      </c>
      <c r="AQ296" s="3">
        <v>57.059023115527</v>
      </c>
      <c r="AR296" s="3">
        <v>56.0216598455725</v>
      </c>
      <c r="AS296" s="3">
        <v>57.8369535070398</v>
      </c>
      <c r="AT296" s="3">
        <v>57.6638448403898</v>
      </c>
      <c r="AU296" s="3">
        <v>50.0397965376204</v>
      </c>
      <c r="AV296" s="3">
        <v>50.0640487482053</v>
      </c>
      <c r="AW296" s="3">
        <v>51.7833271949262</v>
      </c>
      <c r="AX296" s="3">
        <v>54.5401919411084</v>
      </c>
      <c r="AY296" s="3">
        <v>50.8366555597694</v>
      </c>
      <c r="AZ296" s="3">
        <v>49.4178777522844</v>
      </c>
      <c r="BA296" s="3">
        <v>46.9748921258694</v>
      </c>
      <c r="BB296" s="3">
        <v>46.4002602115802</v>
      </c>
      <c r="BC296" s="3">
        <v>46.9278848118986</v>
      </c>
      <c r="BD296" s="3">
        <v>47.2005422337307</v>
      </c>
      <c r="BE296" s="3">
        <v>49.8441419591105</v>
      </c>
      <c r="BF296" s="3">
        <v>51.7706056548759</v>
      </c>
      <c r="BG296" s="3">
        <v>54.9283169240897</v>
      </c>
      <c r="BH296" s="3">
        <v>60.1558378620936</v>
      </c>
      <c r="BI296" s="3">
        <v>56.0820129144555</v>
      </c>
      <c r="BJ296" s="3">
        <v>52.4096453181417</v>
      </c>
      <c r="BK296" s="3">
        <v>52.9249461847265</v>
      </c>
      <c r="BL296" s="3">
        <v>46.4639636227735</v>
      </c>
      <c r="BM296" s="3">
        <v>40.5286620908159</v>
      </c>
      <c r="BN296" s="3">
        <v>39.1252867319961</v>
      </c>
      <c r="BO296" s="3">
        <v>39.17102792403</v>
      </c>
      <c r="BP296" s="3">
        <v>41.251358681778</v>
      </c>
      <c r="BQ296" s="3">
        <v>38.6080711522758</v>
      </c>
      <c r="BR296" s="3">
        <v>41.0605780222473</v>
      </c>
      <c r="BS296" s="3">
        <v>40.9539298290161</v>
      </c>
      <c r="BT296" s="3">
        <v>45.9522856959373</v>
      </c>
      <c r="BU296" s="3">
        <v>44.4956417422938</v>
      </c>
      <c r="BV296" s="3">
        <v>41.5722194292004</v>
      </c>
      <c r="BW296" s="3">
        <v>39.2299932276344</v>
      </c>
      <c r="BX296" s="3">
        <v>35.6012932270768</v>
      </c>
      <c r="BY296" s="3">
        <v>33.3469055628508</v>
      </c>
      <c r="BZ296" s="3">
        <v>31.5776008683634</v>
      </c>
      <c r="CA296" s="3">
        <v>33.3667481877733</v>
      </c>
      <c r="CB296" s="3">
        <v>31.6812756339509</v>
      </c>
      <c r="CC296" s="3">
        <v>31.5912627623137</v>
      </c>
      <c r="CD296" s="3">
        <v>28.2146549493286</v>
      </c>
      <c r="CE296" s="3">
        <v>28.5940451213241</v>
      </c>
      <c r="CF296" s="3">
        <v>30.7269850010836</v>
      </c>
      <c r="CG296" s="3">
        <v>32.3465287359657</v>
      </c>
      <c r="CH296" s="3">
        <v>37.4177322232411</v>
      </c>
      <c r="CI296" s="3">
        <v>39.3034034133671</v>
      </c>
      <c r="CJ296" s="3">
        <v>41.0081418588235</v>
      </c>
      <c r="CK296" s="3">
        <v>43.2546408388597</v>
      </c>
      <c r="CL296" s="3">
        <v>43.6267724443872</v>
      </c>
      <c r="CM296" s="3">
        <v>43.0258658908383</v>
      </c>
      <c r="CN296" s="3">
        <v>38.0826994081357</v>
      </c>
      <c r="CO296" s="3">
        <v>39.1763761353406</v>
      </c>
      <c r="CP296" s="3">
        <v>40.3671431035537</v>
      </c>
      <c r="CQ296" s="3">
        <v>39.1443935572111</v>
      </c>
      <c r="CR296" s="3">
        <v>39.5142201933125</v>
      </c>
      <c r="CS296" s="3">
        <v>40.46204622291</v>
      </c>
      <c r="CT296" s="3">
        <v>43.4590193653118</v>
      </c>
      <c r="CU296" s="3">
        <v>39.7007514789742</v>
      </c>
      <c r="CV296" s="3">
        <v>39.2874836626836</v>
      </c>
      <c r="CW296" s="3">
        <v>37.2601178983592</v>
      </c>
      <c r="CX296" s="3">
        <v>35.9831929016529</v>
      </c>
      <c r="CY296" s="3">
        <v>34.8465736528215</v>
      </c>
      <c r="CZ296" s="3">
        <v>32.2276314181168</v>
      </c>
      <c r="DA296" s="3">
        <v>32.7288417978867</v>
      </c>
      <c r="DB296" s="3">
        <v>29.2059741911957</v>
      </c>
      <c r="DC296" s="3">
        <v>28.6211188550264</v>
      </c>
      <c r="DD296" s="3">
        <v>33.8882420477239</v>
      </c>
      <c r="DE296" s="3">
        <v>34.2906274645018</v>
      </c>
      <c r="DF296" s="3">
        <v>31.4622843454063</v>
      </c>
      <c r="DG296" s="3">
        <v>31.6488755363925</v>
      </c>
      <c r="DH296" s="3">
        <v>29.6103752401022</v>
      </c>
      <c r="DI296" s="3">
        <v>31.0264736253076</v>
      </c>
      <c r="DJ296" s="3">
        <v>27.7242259709738</v>
      </c>
      <c r="DK296" s="3">
        <v>27.547256166384</v>
      </c>
      <c r="DL296" s="3">
        <v>26.5005214273203</v>
      </c>
      <c r="DM296" s="3">
        <v>24.8971014442194</v>
      </c>
      <c r="DN296" s="3">
        <v>19.8568083932801</v>
      </c>
      <c r="DO296" s="3">
        <v>19.9773197210281</v>
      </c>
      <c r="DP296" s="3">
        <v>19.1545211473249</v>
      </c>
      <c r="DQ296" s="3">
        <v>22.3042847736137</v>
      </c>
      <c r="DR296" s="3">
        <v>21.8234390204663</v>
      </c>
      <c r="DS296" s="3">
        <v>20.490322779191</v>
      </c>
      <c r="DT296" s="3">
        <v>19.5462948610027</v>
      </c>
      <c r="DU296" s="3">
        <v>17.1087868825116</v>
      </c>
      <c r="DV296" s="3">
        <v>16.0417165118849</v>
      </c>
      <c r="DW296" s="3">
        <v>14.6114817240016</v>
      </c>
      <c r="DX296" s="3">
        <v>10.8582703211511</v>
      </c>
      <c r="DY296" s="3">
        <v>10.0515811149078</v>
      </c>
      <c r="DZ296" s="3">
        <v>8.57623301329809</v>
      </c>
      <c r="EA296" s="3">
        <v>9.17625612826069</v>
      </c>
      <c r="EB296" s="3">
        <v>8.8029349274077</v>
      </c>
      <c r="EC296" s="3">
        <v>9.39976192656017</v>
      </c>
      <c r="ED296" s="3">
        <v>11.130833334393</v>
      </c>
    </row>
    <row r="297">
      <c r="A297" s="3" t="s">
        <v>296</v>
      </c>
      <c r="B297" s="3">
        <v>71.0167516696409</v>
      </c>
      <c r="C297" s="3">
        <v>71.1093412964982</v>
      </c>
      <c r="D297" s="3">
        <v>72.0407458918608</v>
      </c>
      <c r="E297" s="3">
        <v>75.0528445521645</v>
      </c>
      <c r="F297" s="3">
        <v>70.1468025887054</v>
      </c>
      <c r="G297" s="3">
        <v>75.6120724503482</v>
      </c>
      <c r="H297" s="3">
        <v>81.6818257976558</v>
      </c>
      <c r="I297" s="3">
        <v>84.2730994366223</v>
      </c>
      <c r="J297" s="3">
        <v>82.5645442225264</v>
      </c>
      <c r="K297" s="3">
        <v>76.747644170941</v>
      </c>
      <c r="L297" s="3">
        <v>83.602910549753</v>
      </c>
      <c r="M297" s="3">
        <v>90.6125927360772</v>
      </c>
      <c r="N297" s="3">
        <v>89.2707937941366</v>
      </c>
      <c r="O297" s="3">
        <v>88.8767225295642</v>
      </c>
      <c r="P297" s="3">
        <v>83.3912422514798</v>
      </c>
      <c r="Q297" s="3">
        <v>81.6841183157113</v>
      </c>
      <c r="R297" s="3">
        <v>81.5566147375932</v>
      </c>
      <c r="S297" s="3">
        <v>77.3025803659953</v>
      </c>
      <c r="T297" s="3">
        <v>67.2367433464399</v>
      </c>
      <c r="U297" s="3">
        <v>69.6525431746316</v>
      </c>
      <c r="V297" s="3">
        <v>66.1038989314501</v>
      </c>
      <c r="W297" s="3">
        <v>66.1717218788438</v>
      </c>
      <c r="X297" s="3">
        <v>54.7337395042736</v>
      </c>
      <c r="Y297" s="3">
        <v>52.6745697490316</v>
      </c>
      <c r="Z297" s="3">
        <v>43.4567164267878</v>
      </c>
      <c r="AA297" s="3">
        <v>38.057113894476</v>
      </c>
      <c r="AB297" s="3">
        <v>41.3312011766026</v>
      </c>
      <c r="AC297" s="3">
        <v>38.1160429284952</v>
      </c>
      <c r="AD297" s="3">
        <v>34.3997601782782</v>
      </c>
      <c r="AE297" s="3">
        <v>41.2967662687902</v>
      </c>
      <c r="AF297" s="3">
        <v>44.6259987675523</v>
      </c>
      <c r="AG297" s="3">
        <v>40.2339051800588</v>
      </c>
      <c r="AH297" s="3">
        <v>47.4464577982111</v>
      </c>
      <c r="AI297" s="3">
        <v>50.2439404807907</v>
      </c>
      <c r="AJ297" s="3">
        <v>52.5343979838961</v>
      </c>
      <c r="AK297" s="3">
        <v>60.0976173732028</v>
      </c>
      <c r="AL297" s="3">
        <v>65.8101905545507</v>
      </c>
      <c r="AM297" s="3">
        <v>68.958175490704</v>
      </c>
      <c r="AN297" s="3">
        <v>69.3177851294795</v>
      </c>
      <c r="AO297" s="3">
        <v>76.2153148763512</v>
      </c>
      <c r="AP297" s="3">
        <v>80.0712791158403</v>
      </c>
      <c r="AQ297" s="3">
        <v>81.1950574924569</v>
      </c>
      <c r="AR297" s="3">
        <v>82.6519624223567</v>
      </c>
      <c r="AS297" s="3">
        <v>76.9525702409093</v>
      </c>
      <c r="AT297" s="3">
        <v>79.4152271439919</v>
      </c>
      <c r="AU297" s="3">
        <v>78.4163735909445</v>
      </c>
      <c r="AV297" s="3">
        <v>80.807132318059</v>
      </c>
      <c r="AW297" s="3">
        <v>73.8892576227857</v>
      </c>
      <c r="AX297" s="3">
        <v>77.5905179517954</v>
      </c>
      <c r="AY297" s="3">
        <v>77.7805879516389</v>
      </c>
      <c r="AZ297" s="3">
        <v>89.0695629598118</v>
      </c>
      <c r="BA297" s="3">
        <v>82.0395166030258</v>
      </c>
      <c r="BB297" s="3">
        <v>76.2505751543784</v>
      </c>
      <c r="BC297" s="3">
        <v>75.2281322280344</v>
      </c>
      <c r="BD297" s="3">
        <v>71.3831302565464</v>
      </c>
      <c r="BE297" s="3">
        <v>60.7365867081116</v>
      </c>
      <c r="BF297" s="3">
        <v>54.2259488466119</v>
      </c>
      <c r="BG297" s="3">
        <v>50.100643823728</v>
      </c>
      <c r="BH297" s="3">
        <v>43.6333725102293</v>
      </c>
      <c r="BI297" s="3">
        <v>37.1137106949374</v>
      </c>
      <c r="BJ297" s="3">
        <v>37.417040733592</v>
      </c>
      <c r="BK297" s="3">
        <v>45.5531843630396</v>
      </c>
      <c r="BL297" s="3">
        <v>46.1426628466728</v>
      </c>
      <c r="BM297" s="3">
        <v>49.955688394867</v>
      </c>
      <c r="BN297" s="3">
        <v>42.6774551243209</v>
      </c>
      <c r="BO297" s="3">
        <v>37.7021023236996</v>
      </c>
      <c r="BP297" s="3">
        <v>51.5171220359431</v>
      </c>
      <c r="BQ297" s="3">
        <v>53.2188946474894</v>
      </c>
      <c r="BR297" s="3">
        <v>60.0382955176546</v>
      </c>
      <c r="BS297" s="3">
        <v>57.590744443284</v>
      </c>
      <c r="BT297" s="3">
        <v>49.9763227174044</v>
      </c>
      <c r="BU297" s="3">
        <v>54.0714978935397</v>
      </c>
      <c r="BV297" s="3">
        <v>66.7790512604707</v>
      </c>
      <c r="BW297" s="3">
        <v>65.1887059887974</v>
      </c>
      <c r="BX297" s="3">
        <v>43.1031073497373</v>
      </c>
      <c r="BY297" s="3">
        <v>42.2351592658915</v>
      </c>
      <c r="BZ297" s="3">
        <v>42.0502498626709</v>
      </c>
      <c r="CA297" s="3">
        <v>44.3940906524658</v>
      </c>
      <c r="CB297" s="3">
        <v>43.0915907079523</v>
      </c>
      <c r="CC297" s="3">
        <v>37.0123810541062</v>
      </c>
      <c r="CD297" s="3">
        <v>37.7226186479841</v>
      </c>
      <c r="CE297" s="3">
        <v>38.7515909021551</v>
      </c>
      <c r="CF297" s="3">
        <v>41.7077500343323</v>
      </c>
      <c r="CG297" s="3">
        <v>50.8172726197676</v>
      </c>
      <c r="CH297" s="3">
        <v>52.2855264764083</v>
      </c>
      <c r="CI297" s="3">
        <v>64.0305261110005</v>
      </c>
      <c r="CJ297" s="3">
        <v>68.228478556094</v>
      </c>
      <c r="CK297" s="3">
        <v>70.5123810541062</v>
      </c>
      <c r="CL297" s="3">
        <v>71.1787504196167</v>
      </c>
      <c r="CM297" s="3">
        <v>73.0843174674294</v>
      </c>
      <c r="CN297" s="3">
        <v>66.6502381279355</v>
      </c>
      <c r="CO297" s="3">
        <v>63.6561366861517</v>
      </c>
      <c r="CP297" s="3">
        <v>58.4288093021938</v>
      </c>
      <c r="CQ297" s="3">
        <v>56.0047617412749</v>
      </c>
      <c r="CR297" s="3">
        <v>57.0809524172828</v>
      </c>
      <c r="CS297" s="3">
        <v>59.0772730220448</v>
      </c>
      <c r="CT297" s="3">
        <v>61.6870000839233</v>
      </c>
      <c r="CU297" s="3">
        <v>53.2692105142694</v>
      </c>
      <c r="CV297" s="3">
        <v>48.914782565573</v>
      </c>
      <c r="CW297" s="3">
        <v>48.8110000610352</v>
      </c>
      <c r="CX297" s="3">
        <v>58.5773807707287</v>
      </c>
      <c r="CY297" s="3">
        <v>51.8492858523414</v>
      </c>
      <c r="CZ297" s="3">
        <v>46.5074999809265</v>
      </c>
      <c r="DA297" s="3">
        <v>47.3908696381942</v>
      </c>
      <c r="DB297" s="3">
        <v>37.497619447254</v>
      </c>
      <c r="DC297" s="3">
        <v>34.8421427408854</v>
      </c>
      <c r="DD297" s="3">
        <v>36.5590474264962</v>
      </c>
      <c r="DE297" s="3">
        <v>33.315476054237</v>
      </c>
      <c r="DF297" s="3">
        <v>38.6357498168945</v>
      </c>
      <c r="DG297" s="3">
        <v>41.867105383622</v>
      </c>
      <c r="DH297" s="3">
        <v>36.2669564952021</v>
      </c>
      <c r="DI297" s="3">
        <v>35.2457895780864</v>
      </c>
      <c r="DJ297" s="3">
        <v>35.8865906975486</v>
      </c>
      <c r="DK297" s="3">
        <v>39.2373808906192</v>
      </c>
      <c r="DL297" s="3">
        <v>38.9609997749328</v>
      </c>
      <c r="DM297" s="3">
        <v>41.7295649984608</v>
      </c>
      <c r="DN297" s="3">
        <v>44.3842500686646</v>
      </c>
      <c r="DO297" s="3">
        <v>43.9390909888528</v>
      </c>
      <c r="DP297" s="3">
        <v>45.1452377864293</v>
      </c>
      <c r="DQ297" s="3">
        <v>50.075500202179</v>
      </c>
      <c r="DR297" s="3">
        <v>53.905237924485</v>
      </c>
      <c r="DS297" s="3">
        <v>56.6650002479553</v>
      </c>
      <c r="DT297" s="3">
        <v>63.4175005912781</v>
      </c>
      <c r="DU297" s="3">
        <v>70.6872728521174</v>
      </c>
      <c r="DV297" s="3">
        <v>73.198863809759</v>
      </c>
      <c r="DW297" s="3">
        <v>76.7334215264571</v>
      </c>
      <c r="DX297" s="3">
        <v>73.9202273975719</v>
      </c>
      <c r="DY297" s="3">
        <v>61.5706817453558</v>
      </c>
      <c r="DZ297" s="3">
        <v>65.0192499160767</v>
      </c>
      <c r="EA297" s="3">
        <v>66.9741302987803</v>
      </c>
      <c r="EB297" s="3">
        <v>66.9325001716614</v>
      </c>
      <c r="EC297" s="3">
        <v>65.9902380988711</v>
      </c>
      <c r="ED297" s="3">
        <v>64.6400000254313</v>
      </c>
    </row>
    <row r="298">
      <c r="A298" s="3" t="s">
        <v>297</v>
      </c>
      <c r="B298" s="3">
        <v>28.7713171718296</v>
      </c>
      <c r="C298" s="3">
        <v>30.2545690929286</v>
      </c>
      <c r="D298" s="3">
        <v>31.5697641766305</v>
      </c>
      <c r="E298" s="3">
        <v>33.4025976764249</v>
      </c>
      <c r="F298" s="3">
        <v>32.6485926504044</v>
      </c>
      <c r="G298" s="3">
        <v>32.4812915081839</v>
      </c>
      <c r="H298" s="3">
        <v>32.1564263716718</v>
      </c>
      <c r="I298" s="3">
        <v>31.2119713490905</v>
      </c>
      <c r="J298" s="3">
        <v>31.7219783842668</v>
      </c>
      <c r="K298" s="3">
        <v>33.4286079724122</v>
      </c>
      <c r="L298" s="3">
        <v>35.1900511463368</v>
      </c>
      <c r="M298" s="3">
        <v>37.1992410798627</v>
      </c>
      <c r="N298" s="3">
        <v>39.7436730768514</v>
      </c>
      <c r="O298" s="3">
        <v>38.4028211969256</v>
      </c>
      <c r="P298" s="3">
        <v>35.9219481136052</v>
      </c>
      <c r="Q298" s="3">
        <v>36.3219824710675</v>
      </c>
      <c r="R298" s="3">
        <v>35.2911002166585</v>
      </c>
      <c r="S298" s="3">
        <v>33.8670198313991</v>
      </c>
      <c r="T298" s="3">
        <v>34.9989913591667</v>
      </c>
      <c r="U298" s="3">
        <v>36.8077103100622</v>
      </c>
      <c r="V298" s="3">
        <v>36.0405081541458</v>
      </c>
      <c r="W298" s="3">
        <v>38.9925346897702</v>
      </c>
      <c r="X298" s="3">
        <v>37.3948380371394</v>
      </c>
      <c r="Y298" s="3">
        <v>37.653159920845</v>
      </c>
      <c r="Z298" s="3">
        <v>39.4012999871956</v>
      </c>
      <c r="AA298" s="3">
        <v>42.5444638043594</v>
      </c>
      <c r="AB298" s="3">
        <v>43.8557052946734</v>
      </c>
      <c r="AC298" s="3">
        <v>44.0318321935267</v>
      </c>
      <c r="AD298" s="3">
        <v>44.9881861961037</v>
      </c>
      <c r="AE298" s="3">
        <v>47.6145639684059</v>
      </c>
      <c r="AF298" s="3">
        <v>49.1587389024599</v>
      </c>
      <c r="AG298" s="3">
        <v>47.3790641159786</v>
      </c>
      <c r="AH298" s="3">
        <v>46.78898760134</v>
      </c>
      <c r="AI298" s="3">
        <v>44.4690173510091</v>
      </c>
      <c r="AJ298" s="3">
        <v>43.7574592997836</v>
      </c>
      <c r="AK298" s="3">
        <v>44.4164017135472</v>
      </c>
      <c r="AL298" s="3">
        <v>45.3205488948567</v>
      </c>
      <c r="AM298" s="3">
        <v>45.1405986896453</v>
      </c>
      <c r="AN298" s="3">
        <v>46.7597349221437</v>
      </c>
      <c r="AO298" s="3">
        <v>47.3399316111723</v>
      </c>
      <c r="AP298" s="3">
        <v>48.0961120522633</v>
      </c>
      <c r="AQ298" s="3">
        <v>49.7969112946865</v>
      </c>
      <c r="AR298" s="3">
        <v>48.6575088348254</v>
      </c>
      <c r="AS298" s="3">
        <v>51.0432828381576</v>
      </c>
      <c r="AT298" s="3">
        <v>51.584752695419</v>
      </c>
      <c r="AU298" s="3">
        <v>51.9987160342799</v>
      </c>
      <c r="AV298" s="3">
        <v>54.4919735021601</v>
      </c>
      <c r="AW298" s="3">
        <v>53.9805629301243</v>
      </c>
      <c r="AX298" s="3">
        <v>51.2651343450654</v>
      </c>
      <c r="AY298" s="3">
        <v>49.0292678227298</v>
      </c>
      <c r="AZ298" s="3">
        <v>49.2748229841824</v>
      </c>
      <c r="BA298" s="3">
        <v>50.6154343614755</v>
      </c>
      <c r="BB298" s="3">
        <v>50.6101281669435</v>
      </c>
      <c r="BC298" s="3">
        <v>49.9656843948926</v>
      </c>
      <c r="BD298" s="3">
        <v>53.0205647794269</v>
      </c>
      <c r="BE298" s="3">
        <v>54.9062476863338</v>
      </c>
      <c r="BF298" s="3">
        <v>55.6775329232404</v>
      </c>
      <c r="BG298" s="3">
        <v>56.5116638289216</v>
      </c>
      <c r="BH298" s="3">
        <v>57.7803427545604</v>
      </c>
      <c r="BI298" s="3">
        <v>59.696196017541</v>
      </c>
      <c r="BJ298" s="3">
        <v>57.8400622601708</v>
      </c>
      <c r="BK298" s="3">
        <v>61.9943399908008</v>
      </c>
      <c r="BL298" s="3">
        <v>64.9589791587053</v>
      </c>
      <c r="BM298" s="3">
        <v>64.5405080623142</v>
      </c>
      <c r="BN298" s="3">
        <v>66.8166720240808</v>
      </c>
      <c r="BO298" s="3">
        <v>70.2565361226257</v>
      </c>
      <c r="BP298" s="3">
        <v>72.1683114515908</v>
      </c>
      <c r="BQ298" s="3">
        <v>76.7203578434777</v>
      </c>
      <c r="BR298" s="3">
        <v>79.275631579408</v>
      </c>
      <c r="BS298" s="3">
        <v>79.3947476498507</v>
      </c>
      <c r="BT298" s="3">
        <v>75.626042613437</v>
      </c>
      <c r="BU298" s="3">
        <v>76.9280136970848</v>
      </c>
      <c r="BV298" s="3">
        <v>81.1963835978885</v>
      </c>
      <c r="BW298" s="3">
        <v>85.8474203251497</v>
      </c>
      <c r="BX298" s="3">
        <v>79.5754917476744</v>
      </c>
      <c r="BY298" s="3">
        <v>80.0698137190258</v>
      </c>
      <c r="BZ298" s="3">
        <v>74.6977963457299</v>
      </c>
      <c r="CA298" s="3">
        <v>78.126267324802</v>
      </c>
      <c r="CB298" s="3">
        <v>78.3344999063679</v>
      </c>
      <c r="CC298" s="3">
        <v>80.2941028966258</v>
      </c>
      <c r="CD298" s="3">
        <v>83.5456108580529</v>
      </c>
      <c r="CE298" s="3">
        <v>86.8952357781092</v>
      </c>
      <c r="CF298" s="3">
        <v>87.618421095254</v>
      </c>
      <c r="CG298" s="3">
        <v>80.5602872001107</v>
      </c>
      <c r="CH298" s="3">
        <v>77.5111841973585</v>
      </c>
      <c r="CI298" s="3">
        <v>74.2597833989915</v>
      </c>
      <c r="CJ298" s="3">
        <v>77.7323148632187</v>
      </c>
      <c r="CK298" s="3">
        <v>83.8813895462045</v>
      </c>
      <c r="CL298" s="3">
        <v>85.0616366809052</v>
      </c>
      <c r="CM298" s="3">
        <v>81.4671347342564</v>
      </c>
      <c r="CN298" s="3">
        <v>82.5612482913292</v>
      </c>
      <c r="CO298" s="3">
        <v>85.460290474555</v>
      </c>
      <c r="CP298" s="3">
        <v>82.7304968492027</v>
      </c>
      <c r="CQ298" s="3">
        <v>80.2180957592632</v>
      </c>
      <c r="CR298" s="3">
        <v>81.0071800181787</v>
      </c>
      <c r="CS298" s="3">
        <v>84.87545746631</v>
      </c>
      <c r="CT298" s="3">
        <v>86.5605033275775</v>
      </c>
      <c r="CU298" s="3">
        <v>83.2394039051498</v>
      </c>
      <c r="CV298" s="3">
        <v>86.3506297082958</v>
      </c>
      <c r="CW298" s="3">
        <v>93.737516665425</v>
      </c>
      <c r="CX298" s="3">
        <v>93.814342971883</v>
      </c>
      <c r="CY298" s="3">
        <v>89.9411224115924</v>
      </c>
      <c r="CZ298" s="3">
        <v>91.3296784229709</v>
      </c>
      <c r="DA298" s="3">
        <v>96.7099674435628</v>
      </c>
      <c r="DB298" s="3">
        <v>93.2971122424945</v>
      </c>
      <c r="DC298" s="3">
        <v>80.6119285566352</v>
      </c>
      <c r="DD298" s="3">
        <v>87.0259181043018</v>
      </c>
      <c r="DE298" s="3">
        <v>88.9611657436484</v>
      </c>
      <c r="DF298" s="3">
        <v>87.437518148926</v>
      </c>
      <c r="DG298" s="3">
        <v>86.0201386275819</v>
      </c>
      <c r="DH298" s="3">
        <v>85.6514424965908</v>
      </c>
      <c r="DI298" s="3">
        <v>90.8051435061427</v>
      </c>
      <c r="DJ298" s="3">
        <v>86.4122017270435</v>
      </c>
      <c r="DK298" s="3">
        <v>84.0903681901959</v>
      </c>
      <c r="DL298" s="3">
        <v>85.3768508124998</v>
      </c>
      <c r="DM298" s="3">
        <v>81.9705091251658</v>
      </c>
      <c r="DN298" s="3">
        <v>80.2930379948209</v>
      </c>
      <c r="DO298" s="3">
        <v>77.5577665940997</v>
      </c>
      <c r="DP298" s="3">
        <v>78.5333468563318</v>
      </c>
      <c r="DQ298" s="3">
        <v>80.6795134033445</v>
      </c>
      <c r="DR298" s="3">
        <v>79.3884532456306</v>
      </c>
      <c r="DS298" s="3">
        <v>75.5907142853049</v>
      </c>
      <c r="DT298" s="3">
        <v>78.3585176235521</v>
      </c>
      <c r="DU298" s="3">
        <v>78.7409893464199</v>
      </c>
      <c r="DV298" s="3">
        <v>81.385769873988</v>
      </c>
      <c r="DW298" s="3">
        <v>77.9123256950053</v>
      </c>
      <c r="DX298" s="3">
        <v>79.5184307083148</v>
      </c>
      <c r="DY298" s="3">
        <v>89.2211840645746</v>
      </c>
      <c r="DZ298" s="3">
        <v>94.0853767968601</v>
      </c>
      <c r="EA298" s="3">
        <v>96.0188718305278</v>
      </c>
      <c r="EB298" s="3">
        <v>97.9862501082678</v>
      </c>
      <c r="EC298" s="3">
        <v>95.8947615850539</v>
      </c>
      <c r="ED298" s="3">
        <v>96.2430557674832</v>
      </c>
    </row>
    <row r="299">
      <c r="A299" s="3" t="s">
        <v>298</v>
      </c>
      <c r="B299" s="3">
        <v>34.9728657306416</v>
      </c>
      <c r="C299" s="3">
        <v>36.5185325780411</v>
      </c>
      <c r="D299" s="3">
        <v>37.4968910704897</v>
      </c>
      <c r="E299" s="3">
        <v>39.4407838805866</v>
      </c>
      <c r="F299" s="3">
        <v>41.203241362579</v>
      </c>
      <c r="G299" s="3">
        <v>40.8989069539253</v>
      </c>
      <c r="H299" s="3">
        <v>41.0960921343185</v>
      </c>
      <c r="I299" s="3">
        <v>42.6833408866926</v>
      </c>
      <c r="J299" s="3">
        <v>42.4818840123374</v>
      </c>
      <c r="K299" s="3">
        <v>43.7596345711235</v>
      </c>
      <c r="L299" s="3">
        <v>47.4525825763649</v>
      </c>
      <c r="M299" s="3">
        <v>50.2583956397909</v>
      </c>
      <c r="N299" s="3">
        <v>53.9486918908804</v>
      </c>
      <c r="O299" s="3">
        <v>52.2934778149636</v>
      </c>
      <c r="P299" s="3">
        <v>51.3380436010836</v>
      </c>
      <c r="Q299" s="3">
        <v>51.009487812447</v>
      </c>
      <c r="R299" s="3">
        <v>48.1931102835008</v>
      </c>
      <c r="S299" s="3">
        <v>46.1404292494182</v>
      </c>
      <c r="T299" s="3">
        <v>46.00334324065</v>
      </c>
      <c r="U299" s="3">
        <v>46.2095258748936</v>
      </c>
      <c r="V299" s="3">
        <v>44.4879636528553</v>
      </c>
      <c r="W299" s="3">
        <v>47.1086593792773</v>
      </c>
      <c r="X299" s="3">
        <v>42.617658254982</v>
      </c>
      <c r="Y299" s="3">
        <v>45.3191718342473</v>
      </c>
      <c r="Z299" s="3">
        <v>46.2843920039445</v>
      </c>
      <c r="AA299" s="3">
        <v>42.0291341280343</v>
      </c>
      <c r="AB299" s="3">
        <v>47.0275079158709</v>
      </c>
      <c r="AC299" s="3">
        <v>48.861593770257</v>
      </c>
      <c r="AD299" s="3">
        <v>50.4343664003625</v>
      </c>
      <c r="AE299" s="3">
        <v>51.6154037733727</v>
      </c>
      <c r="AF299" s="3">
        <v>54.8980678473326</v>
      </c>
      <c r="AG299" s="3">
        <v>55.6086398910273</v>
      </c>
      <c r="AH299" s="3">
        <v>54.2969805586591</v>
      </c>
      <c r="AI299" s="3">
        <v>50.6194535011338</v>
      </c>
      <c r="AJ299" s="3">
        <v>46.386232590359</v>
      </c>
      <c r="AK299" s="3">
        <v>47.438952297227</v>
      </c>
      <c r="AL299" s="3">
        <v>48.8489562493208</v>
      </c>
      <c r="AM299" s="3">
        <v>49.3156117953156</v>
      </c>
      <c r="AN299" s="3">
        <v>50.6519508417021</v>
      </c>
      <c r="AO299" s="3">
        <v>53.6461912939323</v>
      </c>
      <c r="AP299" s="3">
        <v>53.5477153156268</v>
      </c>
      <c r="AQ299" s="3">
        <v>56.1888254862694</v>
      </c>
      <c r="AR299" s="3">
        <v>55.1871853898256</v>
      </c>
      <c r="AS299" s="3">
        <v>54.2877092235385</v>
      </c>
      <c r="AT299" s="3">
        <v>55.4269222532082</v>
      </c>
      <c r="AU299" s="3">
        <v>51.5341854717283</v>
      </c>
      <c r="AV299" s="3">
        <v>52.0790696510788</v>
      </c>
      <c r="AW299" s="3">
        <v>50.3205259098157</v>
      </c>
      <c r="AX299" s="3">
        <v>46.708499897928</v>
      </c>
      <c r="AY299" s="3">
        <v>42.9188563316457</v>
      </c>
      <c r="AZ299" s="3">
        <v>41.6280231787083</v>
      </c>
      <c r="BA299" s="3">
        <v>41.301443065965</v>
      </c>
      <c r="BB299" s="3">
        <v>43.9590306586583</v>
      </c>
      <c r="BC299" s="3">
        <v>46.2987229692016</v>
      </c>
      <c r="BD299" s="3">
        <v>49.8904533312504</v>
      </c>
      <c r="BE299" s="3">
        <v>52.0979822006143</v>
      </c>
      <c r="BF299" s="3">
        <v>52.885322027269</v>
      </c>
      <c r="BG299" s="3">
        <v>51.2847751867477</v>
      </c>
      <c r="BH299" s="3">
        <v>56.3832134335005</v>
      </c>
      <c r="BI299" s="3">
        <v>58.0775687039037</v>
      </c>
      <c r="BJ299" s="3">
        <v>58.7315700985661</v>
      </c>
      <c r="BK299" s="3">
        <v>62.3048169468102</v>
      </c>
      <c r="BL299" s="3">
        <v>62.9676282950424</v>
      </c>
      <c r="BM299" s="3">
        <v>61.8331720426941</v>
      </c>
      <c r="BN299" s="3">
        <v>64.8684307564648</v>
      </c>
      <c r="BO299" s="3">
        <v>68.7885776092412</v>
      </c>
      <c r="BP299" s="3">
        <v>70.0187797289932</v>
      </c>
      <c r="BQ299" s="3">
        <v>73.3956308134439</v>
      </c>
      <c r="BR299" s="3">
        <v>75.1435829657022</v>
      </c>
      <c r="BS299" s="3">
        <v>76.4104864560923</v>
      </c>
      <c r="BT299" s="3">
        <v>71.6210301965325</v>
      </c>
      <c r="BU299" s="3">
        <v>68.9141779954953</v>
      </c>
      <c r="BV299" s="3">
        <v>71.8933293168372</v>
      </c>
      <c r="BW299" s="3">
        <v>72.3570453339671</v>
      </c>
      <c r="BX299" s="3">
        <v>46.5934886575049</v>
      </c>
      <c r="BY299" s="3">
        <v>40.1247051576974</v>
      </c>
      <c r="BZ299" s="3">
        <v>39.4351552866742</v>
      </c>
      <c r="CA299" s="3">
        <v>47.6979363254761</v>
      </c>
      <c r="CB299" s="3">
        <v>44.8176933145145</v>
      </c>
      <c r="CC299" s="3">
        <v>49.0502803889582</v>
      </c>
      <c r="CD299" s="3">
        <v>50.51452320194</v>
      </c>
      <c r="CE299" s="3">
        <v>48.5766718058086</v>
      </c>
      <c r="CF299" s="3">
        <v>56.0407599157528</v>
      </c>
      <c r="CG299" s="3">
        <v>57.0021081978123</v>
      </c>
      <c r="CH299" s="3">
        <v>55.4559613736701</v>
      </c>
      <c r="CI299" s="3">
        <v>59.2436869328788</v>
      </c>
      <c r="CJ299" s="3">
        <v>64.426582634149</v>
      </c>
      <c r="CK299" s="3">
        <v>67.6453995995749</v>
      </c>
      <c r="CL299" s="3">
        <v>66.711715557129</v>
      </c>
      <c r="CM299" s="3">
        <v>72.6318736104624</v>
      </c>
      <c r="CN299" s="3">
        <v>78.6056214048116</v>
      </c>
      <c r="CO299" s="3">
        <v>77.5614390220277</v>
      </c>
      <c r="CP299" s="3">
        <v>78.3932093116843</v>
      </c>
      <c r="CQ299" s="3">
        <v>75.6073026057169</v>
      </c>
      <c r="CR299" s="3">
        <v>77.0266381130403</v>
      </c>
      <c r="CS299" s="3">
        <v>76.3996515783776</v>
      </c>
      <c r="CT299" s="3">
        <v>79.3797599375501</v>
      </c>
      <c r="CU299" s="3">
        <v>75.5101188861635</v>
      </c>
      <c r="CV299" s="3">
        <v>84.2945034556616</v>
      </c>
      <c r="CW299" s="3">
        <v>89.0237815508375</v>
      </c>
      <c r="CX299" s="3">
        <v>82.2333039462764</v>
      </c>
      <c r="CY299" s="3">
        <v>77.1596594775948</v>
      </c>
      <c r="CZ299" s="3">
        <v>76.9396266088727</v>
      </c>
      <c r="DA299" s="3">
        <v>75.2919564806759</v>
      </c>
      <c r="DB299" s="3">
        <v>67.3603252307791</v>
      </c>
      <c r="DC299" s="3">
        <v>56.3702979419643</v>
      </c>
      <c r="DD299" s="3">
        <v>62.7618547403886</v>
      </c>
      <c r="DE299" s="3">
        <v>62.8375167397341</v>
      </c>
      <c r="DF299" s="3">
        <v>67.8546056960385</v>
      </c>
      <c r="DG299" s="3">
        <v>71.5795148087529</v>
      </c>
      <c r="DH299" s="3">
        <v>67.585787893565</v>
      </c>
      <c r="DI299" s="3">
        <v>71.2207469792394</v>
      </c>
      <c r="DJ299" s="3">
        <v>73.8907205306009</v>
      </c>
      <c r="DK299" s="3">
        <v>76.3359215568284</v>
      </c>
      <c r="DL299" s="3">
        <v>77.9520449680134</v>
      </c>
      <c r="DM299" s="3">
        <v>80.0510688097433</v>
      </c>
      <c r="DN299" s="3">
        <v>80.512415920554</v>
      </c>
      <c r="DO299" s="3">
        <v>80.850244305795</v>
      </c>
      <c r="DP299" s="3">
        <v>85.2224440120516</v>
      </c>
      <c r="DQ299" s="3">
        <v>87.6461669189814</v>
      </c>
      <c r="DR299" s="3">
        <v>87.0341941900794</v>
      </c>
      <c r="DS299" s="3">
        <v>88.3309104181268</v>
      </c>
      <c r="DT299" s="3">
        <v>90.8912254648627</v>
      </c>
      <c r="DU299" s="3">
        <v>90.1024144627392</v>
      </c>
      <c r="DV299" s="3">
        <v>98.3090425336779</v>
      </c>
      <c r="DW299" s="3">
        <v>102.382151020605</v>
      </c>
      <c r="DX299" s="3">
        <v>105.968512476564</v>
      </c>
      <c r="DY299" s="3">
        <v>115.891564899323</v>
      </c>
      <c r="DZ299" s="3">
        <v>126.212204314837</v>
      </c>
      <c r="EA299" s="3">
        <v>128.595326867735</v>
      </c>
      <c r="EB299" s="3">
        <v>136.289703027962</v>
      </c>
      <c r="EC299" s="3">
        <v>128.570713769822</v>
      </c>
      <c r="ED299" s="3">
        <v>129.336387846205</v>
      </c>
    </row>
    <row r="300">
      <c r="A300" s="3" t="s">
        <v>299</v>
      </c>
      <c r="B300" s="3">
        <v>33.4673036111725</v>
      </c>
      <c r="C300" s="3">
        <v>33.4816325247083</v>
      </c>
      <c r="D300" s="3">
        <v>35.4111806270414</v>
      </c>
      <c r="E300" s="3">
        <v>36.092229351546</v>
      </c>
      <c r="F300" s="3">
        <v>36.6806537348906</v>
      </c>
      <c r="G300" s="3">
        <v>38.4828743253557</v>
      </c>
      <c r="H300" s="3">
        <v>38.2786330021422</v>
      </c>
      <c r="I300" s="3">
        <v>37.7090884501409</v>
      </c>
      <c r="J300" s="3">
        <v>38.7097534691654</v>
      </c>
      <c r="K300" s="3">
        <v>37.826685156548</v>
      </c>
      <c r="L300" s="3">
        <v>40.2206461513136</v>
      </c>
      <c r="M300" s="3">
        <v>40.9203848611983</v>
      </c>
      <c r="N300" s="3">
        <v>39.4539207648847</v>
      </c>
      <c r="O300" s="3">
        <v>41.0553702504263</v>
      </c>
      <c r="P300" s="3">
        <v>41.5582061255736</v>
      </c>
      <c r="Q300" s="3">
        <v>41.1424880352254</v>
      </c>
      <c r="R300" s="3">
        <v>42.3233167007486</v>
      </c>
      <c r="S300" s="3">
        <v>43.305931529721</v>
      </c>
      <c r="T300" s="3">
        <v>43.5666435110674</v>
      </c>
      <c r="U300" s="3">
        <v>42.6724783384806</v>
      </c>
      <c r="V300" s="3">
        <v>39.7040626419147</v>
      </c>
      <c r="W300" s="3">
        <v>40.5146070553281</v>
      </c>
      <c r="X300" s="3">
        <v>42.582284211265</v>
      </c>
      <c r="Y300" s="3">
        <v>42.1492090534725</v>
      </c>
      <c r="Z300" s="3">
        <v>38.3866762444902</v>
      </c>
      <c r="AA300" s="3">
        <v>37.0102041714466</v>
      </c>
      <c r="AB300" s="3">
        <v>38.3547703252177</v>
      </c>
      <c r="AC300" s="3">
        <v>38.0267308029475</v>
      </c>
      <c r="AD300" s="3">
        <v>38.4867885029624</v>
      </c>
      <c r="AE300" s="3">
        <v>37.5765327597256</v>
      </c>
      <c r="AF300" s="3">
        <v>37.4712571127443</v>
      </c>
      <c r="AG300" s="3">
        <v>38.2615104148418</v>
      </c>
      <c r="AH300" s="3">
        <v>37.1488961833169</v>
      </c>
      <c r="AI300" s="3">
        <v>35.6512908136654</v>
      </c>
      <c r="AJ300" s="3">
        <v>39.6856405983556</v>
      </c>
      <c r="AK300" s="3">
        <v>44.1096934024553</v>
      </c>
      <c r="AL300" s="3">
        <v>43.9121474117345</v>
      </c>
      <c r="AM300" s="3">
        <v>45.8841482668605</v>
      </c>
      <c r="AN300" s="3">
        <v>46.0992684647772</v>
      </c>
      <c r="AO300" s="3">
        <v>43.1994661978299</v>
      </c>
      <c r="AP300" s="3">
        <v>43.1693235106554</v>
      </c>
      <c r="AQ300" s="3">
        <v>42.9797900075458</v>
      </c>
      <c r="AR300" s="3">
        <v>44.311975944855</v>
      </c>
      <c r="AS300" s="3">
        <v>42.4950416104899</v>
      </c>
      <c r="AT300" s="3">
        <v>42.4175634215324</v>
      </c>
      <c r="AU300" s="3">
        <v>44.6257898059664</v>
      </c>
      <c r="AV300" s="3">
        <v>44.7998882794765</v>
      </c>
      <c r="AW300" s="3">
        <v>48.8981823276799</v>
      </c>
      <c r="AX300" s="3">
        <v>52.0755247700061</v>
      </c>
      <c r="AY300" s="3">
        <v>48.6582788490302</v>
      </c>
      <c r="AZ300" s="3">
        <v>45.6599640001584</v>
      </c>
      <c r="BA300" s="3">
        <v>42.8300101396562</v>
      </c>
      <c r="BB300" s="3">
        <v>44.6086357507109</v>
      </c>
      <c r="BC300" s="3">
        <v>45.3870697753898</v>
      </c>
      <c r="BD300" s="3">
        <v>47.0791969099554</v>
      </c>
      <c r="BE300" s="3">
        <v>48.7607617223612</v>
      </c>
      <c r="BF300" s="3">
        <v>46.5154132175236</v>
      </c>
      <c r="BG300" s="3">
        <v>43.8939387840226</v>
      </c>
      <c r="BH300" s="3">
        <v>44.6089360978904</v>
      </c>
      <c r="BI300" s="3">
        <v>40.0779725864027</v>
      </c>
      <c r="BJ300" s="3">
        <v>40.9065435452577</v>
      </c>
      <c r="BK300" s="3">
        <v>41.6729187637297</v>
      </c>
      <c r="BL300" s="3">
        <v>42.3039447756819</v>
      </c>
      <c r="BM300" s="3">
        <v>40.6887625684029</v>
      </c>
      <c r="BN300" s="3">
        <v>39.7138981290933</v>
      </c>
      <c r="BO300" s="3">
        <v>39.3072407616587</v>
      </c>
      <c r="BP300" s="3">
        <v>40.5611329676685</v>
      </c>
      <c r="BQ300" s="3">
        <v>39.4199168800967</v>
      </c>
      <c r="BR300" s="3">
        <v>42.0731903807572</v>
      </c>
      <c r="BS300" s="3">
        <v>43.2811569300091</v>
      </c>
      <c r="BT300" s="3">
        <v>46.9249378378176</v>
      </c>
      <c r="BU300" s="3">
        <v>47.067718967907</v>
      </c>
      <c r="BV300" s="3">
        <v>43.7932806957871</v>
      </c>
      <c r="BW300" s="3">
        <v>41.3245787757124</v>
      </c>
      <c r="BX300" s="3">
        <v>28.2093598484388</v>
      </c>
      <c r="BY300" s="3">
        <v>25.2538439877462</v>
      </c>
      <c r="BZ300" s="3">
        <v>22.8716973943722</v>
      </c>
      <c r="CA300" s="3">
        <v>25.5064696161487</v>
      </c>
      <c r="CB300" s="3">
        <v>22.787013186858</v>
      </c>
      <c r="CC300" s="3">
        <v>22.190978511238</v>
      </c>
      <c r="CD300" s="3">
        <v>21.9159679648175</v>
      </c>
      <c r="CE300" s="3">
        <v>21.1952213462917</v>
      </c>
      <c r="CF300" s="3">
        <v>22.5644230065446</v>
      </c>
      <c r="CG300" s="3">
        <v>26.7497257995165</v>
      </c>
      <c r="CH300" s="3">
        <v>29.3148749685968</v>
      </c>
      <c r="CI300" s="3">
        <v>31.4322154595439</v>
      </c>
      <c r="CJ300" s="3">
        <v>35.4028064972686</v>
      </c>
      <c r="CK300" s="3">
        <v>38.5865873707422</v>
      </c>
      <c r="CL300" s="3">
        <v>42.372861084876</v>
      </c>
      <c r="CM300" s="3">
        <v>41.5247068987876</v>
      </c>
      <c r="CN300" s="3">
        <v>40.7687258064434</v>
      </c>
      <c r="CO300" s="3">
        <v>44.4328836607905</v>
      </c>
      <c r="CP300" s="3">
        <v>42.1103850737748</v>
      </c>
      <c r="CQ300" s="3">
        <v>44.7755044875966</v>
      </c>
      <c r="CR300" s="3">
        <v>46.4942259366546</v>
      </c>
      <c r="CS300" s="3">
        <v>44.9593920918002</v>
      </c>
      <c r="CT300" s="3">
        <v>50.2468124909362</v>
      </c>
      <c r="CU300" s="3">
        <v>52.2373244784774</v>
      </c>
      <c r="CV300" s="3">
        <v>46.8553466267899</v>
      </c>
      <c r="CW300" s="3">
        <v>43.8010798259216</v>
      </c>
      <c r="CX300" s="3">
        <v>40.663431105176</v>
      </c>
      <c r="CY300" s="3">
        <v>38.2462165992639</v>
      </c>
      <c r="CZ300" s="3">
        <v>38.4623477240471</v>
      </c>
      <c r="DA300" s="3">
        <v>41.7114395418395</v>
      </c>
      <c r="DB300" s="3">
        <v>40.1609944712086</v>
      </c>
      <c r="DC300" s="3">
        <v>40.8542471742197</v>
      </c>
      <c r="DD300" s="3">
        <v>44.3039140426055</v>
      </c>
      <c r="DE300" s="3">
        <v>40.0575258389655</v>
      </c>
      <c r="DF300" s="3">
        <v>41.3388986715958</v>
      </c>
      <c r="DG300" s="3">
        <v>44.8933846285831</v>
      </c>
      <c r="DH300" s="3">
        <v>38.4181937407496</v>
      </c>
      <c r="DI300" s="3">
        <v>37.6713852047455</v>
      </c>
      <c r="DJ300" s="3">
        <v>37.7398314882425</v>
      </c>
      <c r="DK300" s="3">
        <v>39.8030296022712</v>
      </c>
      <c r="DL300" s="3">
        <v>42.8373218028021</v>
      </c>
      <c r="DM300" s="3">
        <v>41.5890713647017</v>
      </c>
      <c r="DN300" s="3">
        <v>40.3604156907291</v>
      </c>
      <c r="DO300" s="3">
        <v>38.563751306048</v>
      </c>
      <c r="DP300" s="3">
        <v>40.9089017938091</v>
      </c>
      <c r="DQ300" s="3">
        <v>46.503858520553</v>
      </c>
      <c r="DR300" s="3">
        <v>47.6415020848272</v>
      </c>
      <c r="DS300" s="3">
        <v>49.8787490323172</v>
      </c>
      <c r="DT300" s="3">
        <v>55.9482792958569</v>
      </c>
      <c r="DU300" s="3">
        <v>57.1832070240797</v>
      </c>
      <c r="DV300" s="3">
        <v>59.679743457022</v>
      </c>
      <c r="DW300" s="3">
        <v>57.3411284994284</v>
      </c>
      <c r="DX300" s="3">
        <v>58.7868582261892</v>
      </c>
      <c r="DY300" s="3">
        <v>54.484670659543</v>
      </c>
      <c r="DZ300" s="3">
        <v>54.8417500931336</v>
      </c>
      <c r="EA300" s="3">
        <v>61.1576081012098</v>
      </c>
      <c r="EB300" s="3">
        <v>72.3925431935754</v>
      </c>
      <c r="EC300" s="3">
        <v>71.8176191420782</v>
      </c>
      <c r="ED300" s="3">
        <v>74.482222451104</v>
      </c>
    </row>
    <row r="301">
      <c r="A301" s="3" t="s">
        <v>300</v>
      </c>
      <c r="B301" s="3">
        <v>33.9907029751764</v>
      </c>
      <c r="C301" s="3">
        <v>33.0265615461687</v>
      </c>
      <c r="D301" s="3">
        <v>32.7431185608714</v>
      </c>
      <c r="E301" s="3">
        <v>33.670212372467</v>
      </c>
      <c r="F301" s="3">
        <v>35.0901795781524</v>
      </c>
      <c r="G301" s="3">
        <v>35.6875115814786</v>
      </c>
      <c r="H301" s="3">
        <v>35.8464768672762</v>
      </c>
      <c r="I301" s="3">
        <v>36.8249913120445</v>
      </c>
      <c r="J301" s="3">
        <v>38.2614957995768</v>
      </c>
      <c r="K301" s="3">
        <v>38.410773695129</v>
      </c>
      <c r="L301" s="3">
        <v>39.7269141863509</v>
      </c>
      <c r="M301" s="3">
        <v>40.7878567854108</v>
      </c>
      <c r="N301" s="3">
        <v>42.6217684446545</v>
      </c>
      <c r="O301" s="3">
        <v>43.5330647871795</v>
      </c>
      <c r="P301" s="3">
        <v>44.5234120618324</v>
      </c>
      <c r="Q301" s="3">
        <v>44.0000819298874</v>
      </c>
      <c r="R301" s="3">
        <v>40.8562791935478</v>
      </c>
      <c r="S301" s="3">
        <v>39.8902466159464</v>
      </c>
      <c r="T301" s="3">
        <v>40.1505380359408</v>
      </c>
      <c r="U301" s="3">
        <v>42.4748431481324</v>
      </c>
      <c r="V301" s="3">
        <v>41.7016912091275</v>
      </c>
      <c r="W301" s="3">
        <v>44.1004046553408</v>
      </c>
      <c r="X301" s="3">
        <v>44.9238810226604</v>
      </c>
      <c r="Y301" s="3">
        <v>44.6422026411289</v>
      </c>
      <c r="Z301" s="3">
        <v>44.182056697966</v>
      </c>
      <c r="AA301" s="3">
        <v>45.7542770235791</v>
      </c>
      <c r="AB301" s="3">
        <v>49.3688376632738</v>
      </c>
      <c r="AC301" s="3">
        <v>48.6935023233684</v>
      </c>
      <c r="AD301" s="3">
        <v>51.6358992642056</v>
      </c>
      <c r="AE301" s="3">
        <v>53.6455228023135</v>
      </c>
      <c r="AF301" s="3">
        <v>57.4786789355386</v>
      </c>
      <c r="AG301" s="3">
        <v>55.98298604334</v>
      </c>
      <c r="AH301" s="3">
        <v>54.5811678285967</v>
      </c>
      <c r="AI301" s="3">
        <v>54.0530023908149</v>
      </c>
      <c r="AJ301" s="3">
        <v>57.9204624465223</v>
      </c>
      <c r="AK301" s="3">
        <v>60.8896184854984</v>
      </c>
      <c r="AL301" s="3">
        <v>60.4169503003988</v>
      </c>
      <c r="AM301" s="3">
        <v>61.5042405695053</v>
      </c>
      <c r="AN301" s="3">
        <v>63.2543507756811</v>
      </c>
      <c r="AO301" s="3">
        <v>63.4596604959424</v>
      </c>
      <c r="AP301" s="3">
        <v>62.7474131120423</v>
      </c>
      <c r="AQ301" s="3">
        <v>64.2220627993205</v>
      </c>
      <c r="AR301" s="3">
        <v>65.2044151722063</v>
      </c>
      <c r="AS301" s="3">
        <v>66.2439727488502</v>
      </c>
      <c r="AT301" s="3">
        <v>68.3887423298394</v>
      </c>
      <c r="AU301" s="3">
        <v>68.6767050722662</v>
      </c>
      <c r="AV301" s="3">
        <v>71.6867881252575</v>
      </c>
      <c r="AW301" s="3">
        <v>75.2323305595</v>
      </c>
      <c r="AX301" s="3">
        <v>77.9395293144187</v>
      </c>
      <c r="AY301" s="3">
        <v>74.2323349960285</v>
      </c>
      <c r="AZ301" s="3">
        <v>75.9157814667196</v>
      </c>
      <c r="BA301" s="3">
        <v>74.1166597740019</v>
      </c>
      <c r="BB301" s="3">
        <v>73.3789247968868</v>
      </c>
      <c r="BC301" s="3">
        <v>73.9182119561622</v>
      </c>
      <c r="BD301" s="3">
        <v>75.259772356913</v>
      </c>
      <c r="BE301" s="3">
        <v>80.9088299262762</v>
      </c>
      <c r="BF301" s="3">
        <v>82.1346490008849</v>
      </c>
      <c r="BG301" s="3">
        <v>80.0573672257096</v>
      </c>
      <c r="BH301" s="3">
        <v>81.5712898767433</v>
      </c>
      <c r="BI301" s="3">
        <v>81.2028696099778</v>
      </c>
      <c r="BJ301" s="3">
        <v>84.0402313777662</v>
      </c>
      <c r="BK301" s="3">
        <v>88.7906780256344</v>
      </c>
      <c r="BL301" s="3">
        <v>91.8388729217474</v>
      </c>
      <c r="BM301" s="3">
        <v>94.6439189745544</v>
      </c>
      <c r="BN301" s="3">
        <v>97.3444161914297</v>
      </c>
      <c r="BO301" s="3">
        <v>104.225964008611</v>
      </c>
      <c r="BP301" s="3">
        <v>106.960063547115</v>
      </c>
      <c r="BQ301" s="3">
        <v>107.3878445459</v>
      </c>
      <c r="BR301" s="3">
        <v>105.736865720154</v>
      </c>
      <c r="BS301" s="3">
        <v>105.276836017751</v>
      </c>
      <c r="BT301" s="3">
        <v>101.957659726441</v>
      </c>
      <c r="BU301" s="3">
        <v>103.401243698441</v>
      </c>
      <c r="BV301" s="3">
        <v>109.114886409208</v>
      </c>
      <c r="BW301" s="3">
        <v>113.200822455391</v>
      </c>
      <c r="BX301" s="3">
        <v>95.6537810422159</v>
      </c>
      <c r="BY301" s="3">
        <v>89.457942386284</v>
      </c>
      <c r="BZ301" s="3">
        <v>92.4296600691731</v>
      </c>
      <c r="CA301" s="3">
        <v>98.4904196101296</v>
      </c>
      <c r="CB301" s="3">
        <v>98.9147002936954</v>
      </c>
      <c r="CC301" s="3">
        <v>103.632442075984</v>
      </c>
      <c r="CD301" s="3">
        <v>106.012335891951</v>
      </c>
      <c r="CE301" s="3">
        <v>106.1229709663</v>
      </c>
      <c r="CF301" s="3">
        <v>111.735714957382</v>
      </c>
      <c r="CG301" s="3">
        <v>109.676633174145</v>
      </c>
      <c r="CH301" s="3">
        <v>108.07786438456</v>
      </c>
      <c r="CI301" s="3">
        <v>105.552957193002</v>
      </c>
      <c r="CJ301" s="3">
        <v>114.428765057567</v>
      </c>
      <c r="CK301" s="3">
        <v>126.417788155362</v>
      </c>
      <c r="CL301" s="3">
        <v>132.759169535862</v>
      </c>
      <c r="CM301" s="3">
        <v>132.144496301095</v>
      </c>
      <c r="CN301" s="3">
        <v>136.695153343054</v>
      </c>
      <c r="CO301" s="3">
        <v>142.632663406998</v>
      </c>
      <c r="CP301" s="3">
        <v>145.961924847777</v>
      </c>
      <c r="CQ301" s="3">
        <v>148.348759802865</v>
      </c>
      <c r="CR301" s="3">
        <v>154.338261716311</v>
      </c>
      <c r="CS301" s="3">
        <v>155.754242101433</v>
      </c>
      <c r="CT301" s="3">
        <v>148.543187471299</v>
      </c>
      <c r="CU301" s="3">
        <v>137.267563626447</v>
      </c>
      <c r="CV301" s="3">
        <v>147.253130947653</v>
      </c>
      <c r="CW301" s="3">
        <v>154.828173732693</v>
      </c>
      <c r="CX301" s="3">
        <v>151.106187294638</v>
      </c>
      <c r="CY301" s="3">
        <v>144.949796448474</v>
      </c>
      <c r="CZ301" s="3">
        <v>148.255942636942</v>
      </c>
      <c r="DA301" s="3">
        <v>164.250434875755</v>
      </c>
      <c r="DB301" s="3">
        <v>162.813597302384</v>
      </c>
      <c r="DC301" s="3">
        <v>154.320657265199</v>
      </c>
      <c r="DD301" s="3">
        <v>154.53522592171</v>
      </c>
      <c r="DE301" s="3">
        <v>157.864034860395</v>
      </c>
      <c r="DF301" s="3">
        <v>149.435763036927</v>
      </c>
      <c r="DG301" s="3">
        <v>147.18076334768</v>
      </c>
      <c r="DH301" s="3">
        <v>148.819660657547</v>
      </c>
      <c r="DI301" s="3">
        <v>160.045060448685</v>
      </c>
      <c r="DJ301" s="3">
        <v>161.862436966881</v>
      </c>
      <c r="DK301" s="3">
        <v>161.135250555135</v>
      </c>
      <c r="DL301" s="3">
        <v>165.000230436412</v>
      </c>
      <c r="DM301" s="3">
        <v>156.129074506659</v>
      </c>
      <c r="DN301" s="3">
        <v>154.597942538137</v>
      </c>
      <c r="DO301" s="3">
        <v>154.7582724531</v>
      </c>
      <c r="DP301" s="3">
        <v>167.019865051516</v>
      </c>
      <c r="DQ301" s="3">
        <v>173.123217786045</v>
      </c>
      <c r="DR301" s="3">
        <v>179.456393692798</v>
      </c>
      <c r="DS301" s="3">
        <v>194.924561376937</v>
      </c>
      <c r="DT301" s="3">
        <v>207.43213648367</v>
      </c>
      <c r="DU301" s="3">
        <v>206.164420594941</v>
      </c>
      <c r="DV301" s="3">
        <v>206.869807354374</v>
      </c>
      <c r="DW301" s="3">
        <v>204.400557198312</v>
      </c>
      <c r="DX301" s="3">
        <v>210.498164824357</v>
      </c>
      <c r="DY301" s="3">
        <v>205.508057155226</v>
      </c>
      <c r="DZ301" s="3">
        <v>205.876094021264</v>
      </c>
      <c r="EA301" s="3">
        <v>210.342436172579</v>
      </c>
      <c r="EB301" s="3">
        <v>220.922983216415</v>
      </c>
      <c r="EC301" s="3">
        <v>212.624257015333</v>
      </c>
      <c r="ED301" s="3">
        <v>208.118888431125</v>
      </c>
    </row>
    <row r="302">
      <c r="A302" s="3" t="s">
        <v>301</v>
      </c>
      <c r="B302" s="3">
        <v>20.8627475066225</v>
      </c>
      <c r="C302" s="3">
        <v>21.8438591304931</v>
      </c>
      <c r="D302" s="3">
        <v>22.2052409184406</v>
      </c>
      <c r="E302" s="3">
        <v>22.1053251113821</v>
      </c>
      <c r="F302" s="3">
        <v>24.2943272566873</v>
      </c>
      <c r="G302" s="3">
        <v>28.5031549587642</v>
      </c>
      <c r="H302" s="3">
        <v>31.5084953558762</v>
      </c>
      <c r="I302" s="3">
        <v>31.1105496372741</v>
      </c>
      <c r="J302" s="3">
        <v>31.1964744458786</v>
      </c>
      <c r="K302" s="3">
        <v>29.066743890232</v>
      </c>
      <c r="L302" s="3">
        <v>30.0096593615125</v>
      </c>
      <c r="M302" s="3">
        <v>25.5769476536223</v>
      </c>
      <c r="N302" s="3">
        <v>23.7870816440039</v>
      </c>
      <c r="O302" s="3">
        <v>26.5181226118228</v>
      </c>
      <c r="P302" s="3">
        <v>26.994335935089</v>
      </c>
      <c r="Q302" s="3">
        <v>28.8811591667139</v>
      </c>
      <c r="R302" s="3">
        <v>29.0657634258822</v>
      </c>
      <c r="S302" s="3">
        <v>29.0797282087507</v>
      </c>
      <c r="T302" s="3">
        <v>31.6827850321935</v>
      </c>
      <c r="U302" s="3">
        <v>28.4318878823507</v>
      </c>
      <c r="V302" s="3">
        <v>25.0635116663462</v>
      </c>
      <c r="W302" s="3">
        <v>23.4935172084035</v>
      </c>
      <c r="X302" s="3">
        <v>21.5154128528242</v>
      </c>
      <c r="Y302" s="3">
        <v>15.8823143518977</v>
      </c>
      <c r="Z302" s="3">
        <v>11.3716883385626</v>
      </c>
      <c r="AA302" s="3">
        <v>9.25205949557192</v>
      </c>
      <c r="AB302" s="3">
        <v>10.2546109429852</v>
      </c>
      <c r="AC302" s="3">
        <v>10.7859850348254</v>
      </c>
      <c r="AD302" s="3">
        <v>12.4965893723575</v>
      </c>
      <c r="AE302" s="3">
        <v>13.6408499594369</v>
      </c>
      <c r="AF302" s="3">
        <v>14.3638775561271</v>
      </c>
      <c r="AG302" s="3">
        <v>16.7342265533177</v>
      </c>
      <c r="AH302" s="3">
        <v>19.0415507364404</v>
      </c>
      <c r="AI302" s="3">
        <v>19.0176158897177</v>
      </c>
      <c r="AJ302" s="3">
        <v>18.9729762057484</v>
      </c>
      <c r="AK302" s="3">
        <v>19.6263804480521</v>
      </c>
      <c r="AL302" s="3">
        <v>18.8188595096867</v>
      </c>
      <c r="AM302" s="3">
        <v>18.2585344095602</v>
      </c>
      <c r="AN302" s="3">
        <v>18.5988558152982</v>
      </c>
      <c r="AO302" s="3">
        <v>19.5641047451404</v>
      </c>
      <c r="AP302" s="3">
        <v>19.5061615402652</v>
      </c>
      <c r="AQ302" s="3">
        <v>18.8791198013765</v>
      </c>
      <c r="AR302" s="3">
        <v>20.3608683910863</v>
      </c>
      <c r="AS302" s="3">
        <v>19.5855319344952</v>
      </c>
      <c r="AT302" s="3">
        <v>19.873488417974</v>
      </c>
      <c r="AU302" s="3">
        <v>19.4950498860596</v>
      </c>
      <c r="AV302" s="3">
        <v>18.5234052815659</v>
      </c>
      <c r="AW302" s="3">
        <v>19.6855207775712</v>
      </c>
      <c r="AX302" s="3">
        <v>21.6047853096046</v>
      </c>
      <c r="AY302" s="3">
        <v>19.5727229162673</v>
      </c>
      <c r="AZ302" s="3">
        <v>18.0616744458307</v>
      </c>
      <c r="BA302" s="3">
        <v>17.021261119536</v>
      </c>
      <c r="BB302" s="3">
        <v>18.1530209758861</v>
      </c>
      <c r="BC302" s="3">
        <v>18.3673322568911</v>
      </c>
      <c r="BD302" s="3">
        <v>19.1910741110761</v>
      </c>
      <c r="BE302" s="3">
        <v>20.9015358064973</v>
      </c>
      <c r="BF302" s="3">
        <v>19.4786527630059</v>
      </c>
      <c r="BG302" s="3">
        <v>18.3353274287706</v>
      </c>
      <c r="BH302" s="3">
        <v>17.4457628440586</v>
      </c>
      <c r="BI302" s="3">
        <v>16.129487693087</v>
      </c>
      <c r="BJ302" s="3">
        <v>17.7933483639129</v>
      </c>
      <c r="BK302" s="3">
        <v>18.997287492098</v>
      </c>
      <c r="BL302" s="3">
        <v>19.7711531063744</v>
      </c>
      <c r="BM302" s="3">
        <v>20.45933150241</v>
      </c>
      <c r="BN302" s="3">
        <v>19.4098746870018</v>
      </c>
      <c r="BO302" s="3">
        <v>19.7124370076651</v>
      </c>
      <c r="BP302" s="3">
        <v>19.8595124449757</v>
      </c>
      <c r="BQ302" s="3">
        <v>17.0955964820618</v>
      </c>
      <c r="BR302" s="3">
        <v>17.8046520159728</v>
      </c>
      <c r="BS302" s="3">
        <v>16.9614466458329</v>
      </c>
      <c r="BT302" s="3">
        <v>16.4795094751366</v>
      </c>
      <c r="BU302" s="3">
        <v>17.0513091391019</v>
      </c>
      <c r="BV302" s="3">
        <v>17.118547231</v>
      </c>
      <c r="BW302" s="3">
        <v>15.6177346439804</v>
      </c>
      <c r="BX302" s="3">
        <v>11.016078903333</v>
      </c>
      <c r="BY302" s="3">
        <v>12.8355344359256</v>
      </c>
      <c r="BZ302" s="3">
        <v>14.8034486084237</v>
      </c>
      <c r="CA302" s="3">
        <v>15.1583126745832</v>
      </c>
      <c r="CB302" s="3">
        <v>14.9623380732407</v>
      </c>
      <c r="CC302" s="3">
        <v>16.5960925734395</v>
      </c>
      <c r="CD302" s="3">
        <v>16.2710165471621</v>
      </c>
      <c r="CE302" s="3">
        <v>15.4260624204431</v>
      </c>
      <c r="CF302" s="3">
        <v>15.9923078857103</v>
      </c>
      <c r="CG302" s="3">
        <v>17.1347230275725</v>
      </c>
      <c r="CH302" s="3">
        <v>17.5093232600263</v>
      </c>
      <c r="CI302" s="3">
        <v>18.2759008220231</v>
      </c>
      <c r="CJ302" s="3">
        <v>19.3572778695148</v>
      </c>
      <c r="CK302" s="3">
        <v>19.5769570371819</v>
      </c>
      <c r="CL302" s="3">
        <v>21.1513217515899</v>
      </c>
      <c r="CM302" s="3">
        <v>22.5926682171828</v>
      </c>
      <c r="CN302" s="3">
        <v>21.5158469523604</v>
      </c>
      <c r="CO302" s="3">
        <v>20.5765540430406</v>
      </c>
      <c r="CP302" s="3">
        <v>21.2745519466419</v>
      </c>
      <c r="CQ302" s="3">
        <v>24.0872819470853</v>
      </c>
      <c r="CR302" s="3">
        <v>23.9605744754685</v>
      </c>
      <c r="CS302" s="3">
        <v>22.6500175293014</v>
      </c>
      <c r="CT302" s="3">
        <v>24.572917467158</v>
      </c>
      <c r="CU302" s="3">
        <v>26.0863746553939</v>
      </c>
      <c r="CV302" s="3">
        <v>28.2348383164926</v>
      </c>
      <c r="CW302" s="3">
        <v>30.1631048864996</v>
      </c>
      <c r="CX302" s="3">
        <v>31.1533818969607</v>
      </c>
      <c r="CY302" s="3">
        <v>29.4371735793375</v>
      </c>
      <c r="CZ302" s="3">
        <v>28.179695398747</v>
      </c>
      <c r="DA302" s="3">
        <v>30.019176313755</v>
      </c>
      <c r="DB302" s="3">
        <v>28.2362578062878</v>
      </c>
      <c r="DC302" s="3">
        <v>27.4527530794115</v>
      </c>
      <c r="DD302" s="3">
        <v>30.0907663253934</v>
      </c>
      <c r="DE302" s="3">
        <v>30.087118369007</v>
      </c>
      <c r="DF302" s="3">
        <v>29.0465102549506</v>
      </c>
      <c r="DG302" s="3">
        <v>28.5727872996665</v>
      </c>
      <c r="DH302" s="3">
        <v>26.8644941686593</v>
      </c>
      <c r="DI302" s="3">
        <v>27.6066820718947</v>
      </c>
      <c r="DJ302" s="3">
        <v>26.8833749791616</v>
      </c>
      <c r="DK302" s="3">
        <v>28.5846166232151</v>
      </c>
      <c r="DL302" s="3">
        <v>31.2242819776726</v>
      </c>
      <c r="DM302" s="3">
        <v>32.3611228228402</v>
      </c>
      <c r="DN302" s="3">
        <v>32.1770539057675</v>
      </c>
      <c r="DO302" s="3">
        <v>32.5602884790332</v>
      </c>
      <c r="DP302" s="3">
        <v>33.6422662128857</v>
      </c>
      <c r="DQ302" s="3">
        <v>33.674671740045</v>
      </c>
      <c r="DR302" s="3">
        <v>33.3489303120211</v>
      </c>
      <c r="DS302" s="3">
        <v>33.0165350586978</v>
      </c>
      <c r="DT302" s="3">
        <v>35.9903254813992</v>
      </c>
      <c r="DU302" s="3">
        <v>37.5813914680911</v>
      </c>
      <c r="DV302" s="3">
        <v>38.8199635237285</v>
      </c>
      <c r="DW302" s="3">
        <v>40.8686767995837</v>
      </c>
      <c r="DX302" s="3">
        <v>42.0332438655846</v>
      </c>
      <c r="DY302" s="3">
        <v>43.1118429533679</v>
      </c>
      <c r="DZ302" s="3">
        <v>44.5737733348042</v>
      </c>
      <c r="EA302" s="3">
        <v>50.1979110389737</v>
      </c>
      <c r="EB302" s="3">
        <v>56.0900635420108</v>
      </c>
      <c r="EC302" s="3">
        <v>54.5978303852966</v>
      </c>
      <c r="ED302" s="3">
        <v>57.2588889863756</v>
      </c>
    </row>
    <row r="303">
      <c r="A303" s="3" t="s">
        <v>302</v>
      </c>
      <c r="B303" s="3">
        <v>20.3984760957178</v>
      </c>
      <c r="C303" s="3">
        <v>19.6890980668621</v>
      </c>
      <c r="D303" s="3">
        <v>20.152880669962</v>
      </c>
      <c r="E303" s="3">
        <v>20.8307461973304</v>
      </c>
      <c r="F303" s="3">
        <v>20.8364764807797</v>
      </c>
      <c r="G303" s="3">
        <v>20.4982449439682</v>
      </c>
      <c r="H303" s="3">
        <v>20.5417877343292</v>
      </c>
      <c r="I303" s="3">
        <v>20.2334444059325</v>
      </c>
      <c r="J303" s="3">
        <v>20.7037826053099</v>
      </c>
      <c r="K303" s="3">
        <v>20.7530630528872</v>
      </c>
      <c r="L303" s="3">
        <v>22.1708344083636</v>
      </c>
      <c r="M303" s="3">
        <v>23.2245417759906</v>
      </c>
      <c r="N303" s="3">
        <v>23.9157114002908</v>
      </c>
      <c r="O303" s="3">
        <v>23.3279530071593</v>
      </c>
      <c r="P303" s="3">
        <v>22.5962741359721</v>
      </c>
      <c r="Q303" s="3">
        <v>21.8669878276499</v>
      </c>
      <c r="R303" s="3">
        <v>21.3656006254114</v>
      </c>
      <c r="S303" s="3">
        <v>20.14187977412</v>
      </c>
      <c r="T303" s="3">
        <v>20.1011295632832</v>
      </c>
      <c r="U303" s="3">
        <v>19.279118383197</v>
      </c>
      <c r="V303" s="3">
        <v>17.873912475817</v>
      </c>
      <c r="W303" s="3">
        <v>17.1686758735298</v>
      </c>
      <c r="X303" s="3">
        <v>16.3915723652099</v>
      </c>
      <c r="Y303" s="3">
        <v>16.8005330993907</v>
      </c>
      <c r="Z303" s="3">
        <v>17.6863028141523</v>
      </c>
      <c r="AA303" s="3">
        <v>18.553870430361</v>
      </c>
      <c r="AB303" s="3">
        <v>19.0325047263727</v>
      </c>
      <c r="AC303" s="3">
        <v>19.4582983933881</v>
      </c>
      <c r="AD303" s="3">
        <v>19.2943304970001</v>
      </c>
      <c r="AE303" s="3">
        <v>20.2869739632846</v>
      </c>
      <c r="AF303" s="3">
        <v>20.9296143131365</v>
      </c>
      <c r="AG303" s="3">
        <v>20.8341319618253</v>
      </c>
      <c r="AH303" s="3">
        <v>20.6421564398546</v>
      </c>
      <c r="AI303" s="3">
        <v>19.8613787996046</v>
      </c>
      <c r="AJ303" s="3">
        <v>20.1315104483241</v>
      </c>
      <c r="AK303" s="3">
        <v>20.3255197729734</v>
      </c>
      <c r="AL303" s="3">
        <v>19.5466533147872</v>
      </c>
      <c r="AM303" s="3">
        <v>19.8807479289923</v>
      </c>
      <c r="AN303" s="3">
        <v>20.3929051353682</v>
      </c>
      <c r="AO303" s="3">
        <v>21.4075987781257</v>
      </c>
      <c r="AP303" s="3">
        <v>22.4536509545412</v>
      </c>
      <c r="AQ303" s="3">
        <v>22.6818072393953</v>
      </c>
      <c r="AR303" s="3">
        <v>22.3507968737405</v>
      </c>
      <c r="AS303" s="3">
        <v>23.5247639804732</v>
      </c>
      <c r="AT303" s="3">
        <v>23.4227039351896</v>
      </c>
      <c r="AU303" s="3">
        <v>24.9372261254558</v>
      </c>
      <c r="AV303" s="3">
        <v>27.4520107972067</v>
      </c>
      <c r="AW303" s="3">
        <v>28.9673585480841</v>
      </c>
      <c r="AX303" s="3">
        <v>30.552548786965</v>
      </c>
      <c r="AY303" s="3">
        <v>29.1935219471913</v>
      </c>
      <c r="AZ303" s="3">
        <v>26.1822777527032</v>
      </c>
      <c r="BA303" s="3">
        <v>25.8918434760015</v>
      </c>
      <c r="BB303" s="3">
        <v>25.2488488519293</v>
      </c>
      <c r="BC303" s="3">
        <v>25.3399655128425</v>
      </c>
      <c r="BD303" s="3">
        <v>26.0847192746504</v>
      </c>
      <c r="BE303" s="3">
        <v>27.997543762779</v>
      </c>
      <c r="BF303" s="3">
        <v>28.7792848335408</v>
      </c>
      <c r="BG303" s="3">
        <v>29.0648459621285</v>
      </c>
      <c r="BH303" s="3">
        <v>30.0329400732002</v>
      </c>
      <c r="BI303" s="3">
        <v>27.8935318925397</v>
      </c>
      <c r="BJ303" s="3">
        <v>29.0126636051234</v>
      </c>
      <c r="BK303" s="3">
        <v>29.6342954548818</v>
      </c>
      <c r="BL303" s="3">
        <v>29.889269827273</v>
      </c>
      <c r="BM303" s="3">
        <v>30.690685227715</v>
      </c>
      <c r="BN303" s="3">
        <v>30.9962877554028</v>
      </c>
      <c r="BO303" s="3">
        <v>33.120267221383</v>
      </c>
      <c r="BP303" s="3">
        <v>34.5956914937106</v>
      </c>
      <c r="BQ303" s="3">
        <v>33.9642133673562</v>
      </c>
      <c r="BR303" s="3">
        <v>35.9674090943434</v>
      </c>
      <c r="BS303" s="3">
        <v>36.5159963201544</v>
      </c>
      <c r="BT303" s="3">
        <v>36.7711081818731</v>
      </c>
      <c r="BU303" s="3">
        <v>36.9664717213145</v>
      </c>
      <c r="BV303" s="3">
        <v>35.9256530802559</v>
      </c>
      <c r="BW303" s="3">
        <v>35.7867010669048</v>
      </c>
      <c r="BX303" s="3">
        <v>35.2953778910223</v>
      </c>
      <c r="BY303" s="3">
        <v>38.9421856385489</v>
      </c>
      <c r="BZ303" s="3">
        <v>38.7568508710473</v>
      </c>
      <c r="CA303" s="3">
        <v>37.6421286292789</v>
      </c>
      <c r="CB303" s="3">
        <v>40.1973092971102</v>
      </c>
      <c r="CC303" s="3">
        <v>41.3829627875209</v>
      </c>
      <c r="CD303" s="3">
        <v>43.5602746627799</v>
      </c>
      <c r="CE303" s="3">
        <v>44.6884054974489</v>
      </c>
      <c r="CF303" s="3">
        <v>46.3553545295578</v>
      </c>
      <c r="CG303" s="3">
        <v>46.1016146452181</v>
      </c>
      <c r="CH303" s="3">
        <v>45.8500004641783</v>
      </c>
      <c r="CI303" s="3">
        <v>44.1960900391063</v>
      </c>
      <c r="CJ303" s="3">
        <v>41.5746582169289</v>
      </c>
      <c r="CK303" s="3">
        <v>44.0114156679041</v>
      </c>
      <c r="CL303" s="3">
        <v>44.617996215677</v>
      </c>
      <c r="CM303" s="3">
        <v>44.0691201194528</v>
      </c>
      <c r="CN303" s="3">
        <v>44.7297446966538</v>
      </c>
      <c r="CO303" s="3">
        <v>46.9476845404592</v>
      </c>
      <c r="CP303" s="3">
        <v>46.0068317471346</v>
      </c>
      <c r="CQ303" s="3">
        <v>45.3493523941601</v>
      </c>
      <c r="CR303" s="3">
        <v>46.6864281888426</v>
      </c>
      <c r="CS303" s="3">
        <v>44.8184278553775</v>
      </c>
      <c r="CT303" s="3">
        <v>45.2917071398963</v>
      </c>
      <c r="CU303" s="3">
        <v>43.792562653179</v>
      </c>
      <c r="CV303" s="3">
        <v>45.7106159169245</v>
      </c>
      <c r="CW303" s="3">
        <v>49.840000520307</v>
      </c>
      <c r="CX303" s="3">
        <v>44.4609883503666</v>
      </c>
      <c r="CY303" s="3">
        <v>39.3570276185601</v>
      </c>
      <c r="CZ303" s="3">
        <v>40.8700708526085</v>
      </c>
      <c r="DA303" s="3">
        <v>42.86781041379</v>
      </c>
      <c r="DB303" s="3">
        <v>43.2208195915472</v>
      </c>
      <c r="DC303" s="3">
        <v>43.5266458308595</v>
      </c>
      <c r="DD303" s="3">
        <v>47.3129940645204</v>
      </c>
      <c r="DE303" s="3">
        <v>47.4387454304142</v>
      </c>
      <c r="DF303" s="3">
        <v>46.5580455742163</v>
      </c>
      <c r="DG303" s="3">
        <v>46.5086013263196</v>
      </c>
      <c r="DH303" s="3">
        <v>45.7158570405426</v>
      </c>
      <c r="DI303" s="3">
        <v>48.9120325400092</v>
      </c>
      <c r="DJ303" s="3">
        <v>49.1041466000072</v>
      </c>
      <c r="DK303" s="3">
        <v>50.1700359246632</v>
      </c>
      <c r="DL303" s="3">
        <v>51.2936765687994</v>
      </c>
      <c r="DM303" s="3">
        <v>52.192853573623</v>
      </c>
      <c r="DN303" s="3">
        <v>53.5184489320744</v>
      </c>
      <c r="DO303" s="3">
        <v>52.5727852481794</v>
      </c>
      <c r="DP303" s="3">
        <v>52.9126186618145</v>
      </c>
      <c r="DQ303" s="3">
        <v>50.8032504117479</v>
      </c>
      <c r="DR303" s="3">
        <v>53.1652921437815</v>
      </c>
      <c r="DS303" s="3">
        <v>56.7528340681426</v>
      </c>
      <c r="DT303" s="3">
        <v>59.9452359933535</v>
      </c>
      <c r="DU303" s="3">
        <v>59.3436754755013</v>
      </c>
      <c r="DV303" s="3">
        <v>62.0555504055263</v>
      </c>
      <c r="DW303" s="3">
        <v>66.8372963545285</v>
      </c>
      <c r="DX303" s="3">
        <v>69.3676911304271</v>
      </c>
      <c r="DY303" s="3">
        <v>71.7407443732336</v>
      </c>
      <c r="DZ303" s="3">
        <v>78.8101394772678</v>
      </c>
      <c r="EA303" s="3">
        <v>80.9519486191802</v>
      </c>
      <c r="EB303" s="3">
        <v>86.0456087548133</v>
      </c>
      <c r="EC303" s="3">
        <v>93.3534598393569</v>
      </c>
      <c r="ED303" s="3">
        <v>92.7770839267307</v>
      </c>
    </row>
    <row r="304">
      <c r="A304" s="3" t="s">
        <v>303</v>
      </c>
      <c r="B304" s="3">
        <v>20.1023402534239</v>
      </c>
      <c r="C304" s="3">
        <v>19.5373153782096</v>
      </c>
      <c r="D304" s="3">
        <v>19.356725602835</v>
      </c>
      <c r="E304" s="3">
        <v>18.9150924487958</v>
      </c>
      <c r="F304" s="3">
        <v>20.06416894882</v>
      </c>
      <c r="G304" s="3">
        <v>20.7488717364721</v>
      </c>
      <c r="H304" s="3">
        <v>21.4536905507466</v>
      </c>
      <c r="I304" s="3">
        <v>21.826280543715</v>
      </c>
      <c r="J304" s="3">
        <v>22.0027880749511</v>
      </c>
      <c r="K304" s="3">
        <v>21.8786067964379</v>
      </c>
      <c r="L304" s="3">
        <v>23.1171134104501</v>
      </c>
      <c r="M304" s="3">
        <v>24.1162048707423</v>
      </c>
      <c r="N304" s="3">
        <v>24.3234797954829</v>
      </c>
      <c r="O304" s="3">
        <v>23.7533250055859</v>
      </c>
      <c r="P304" s="3">
        <v>22.9031688481434</v>
      </c>
      <c r="Q304" s="3">
        <v>21.7729718791485</v>
      </c>
      <c r="R304" s="3">
        <v>21.8829309515696</v>
      </c>
      <c r="S304" s="3">
        <v>21.9485075867378</v>
      </c>
      <c r="T304" s="3">
        <v>21.1445789148269</v>
      </c>
      <c r="U304" s="3">
        <v>20.5627361849911</v>
      </c>
      <c r="V304" s="3">
        <v>19.0366483200657</v>
      </c>
      <c r="W304" s="3">
        <v>19.9512294407653</v>
      </c>
      <c r="X304" s="3">
        <v>21.5852475794487</v>
      </c>
      <c r="Y304" s="3">
        <v>21.566983877221</v>
      </c>
      <c r="Z304" s="3">
        <v>18.6023992222527</v>
      </c>
      <c r="AA304" s="3">
        <v>16.9565528672251</v>
      </c>
      <c r="AB304" s="3">
        <v>20.4973215103073</v>
      </c>
      <c r="AC304" s="3">
        <v>22.3586201561232</v>
      </c>
      <c r="AD304" s="3">
        <v>22.0316500557501</v>
      </c>
      <c r="AE304" s="3">
        <v>21.081756803842</v>
      </c>
      <c r="AF304" s="3">
        <v>22.6058331277493</v>
      </c>
      <c r="AG304" s="3">
        <v>22.8270129409956</v>
      </c>
      <c r="AH304" s="3">
        <v>22.4852592625095</v>
      </c>
      <c r="AI304" s="3">
        <v>22.4929411995654</v>
      </c>
      <c r="AJ304" s="3">
        <v>21.9953631353075</v>
      </c>
      <c r="AK304" s="3">
        <v>22.7751993179722</v>
      </c>
      <c r="AL304" s="3">
        <v>22.48620422401</v>
      </c>
      <c r="AM304" s="3">
        <v>23.992671019081</v>
      </c>
      <c r="AN304" s="3">
        <v>24.6692714966834</v>
      </c>
      <c r="AO304" s="3">
        <v>25.3608605975889</v>
      </c>
      <c r="AP304" s="3">
        <v>24.3924987082054</v>
      </c>
      <c r="AQ304" s="3">
        <v>24.8391280293831</v>
      </c>
      <c r="AR304" s="3">
        <v>24.7154944588766</v>
      </c>
      <c r="AS304" s="3">
        <v>23.7908069340469</v>
      </c>
      <c r="AT304" s="3">
        <v>24.9257597149915</v>
      </c>
      <c r="AU304" s="3">
        <v>26.0420551732</v>
      </c>
      <c r="AV304" s="3">
        <v>26.9851332770983</v>
      </c>
      <c r="AW304" s="3">
        <v>26.8177503728491</v>
      </c>
      <c r="AX304" s="3">
        <v>27.1910759302728</v>
      </c>
      <c r="AY304" s="3">
        <v>26.421248772655</v>
      </c>
      <c r="AZ304" s="3">
        <v>26.6495869114436</v>
      </c>
      <c r="BA304" s="3">
        <v>27.4851912484338</v>
      </c>
      <c r="BB304" s="3">
        <v>27.9433473072771</v>
      </c>
      <c r="BC304" s="3">
        <v>28.4727299715597</v>
      </c>
      <c r="BD304" s="3">
        <v>27.527153869577</v>
      </c>
      <c r="BE304" s="3">
        <v>26.684429487699</v>
      </c>
      <c r="BF304" s="3">
        <v>26.139117203752</v>
      </c>
      <c r="BG304" s="3">
        <v>22.502920143466</v>
      </c>
      <c r="BH304" s="3">
        <v>20.9493533163761</v>
      </c>
      <c r="BI304" s="3">
        <v>18.7121087178734</v>
      </c>
      <c r="BJ304" s="3">
        <v>19.1074333424537</v>
      </c>
      <c r="BK304" s="3">
        <v>20.3254840507277</v>
      </c>
      <c r="BL304" s="3">
        <v>20.3203924633384</v>
      </c>
      <c r="BM304" s="3">
        <v>21.2878042864312</v>
      </c>
      <c r="BN304" s="3">
        <v>19.6378880453528</v>
      </c>
      <c r="BO304" s="3">
        <v>20.1750147139251</v>
      </c>
      <c r="BP304" s="3">
        <v>20.9276498776213</v>
      </c>
      <c r="BQ304" s="3">
        <v>20.3258009482684</v>
      </c>
      <c r="BR304" s="3">
        <v>22.4547118499291</v>
      </c>
      <c r="BS304" s="3">
        <v>22.9297866486851</v>
      </c>
      <c r="BT304" s="3">
        <v>24.1844263947201</v>
      </c>
      <c r="BU304" s="3">
        <v>24.5629799872001</v>
      </c>
      <c r="BV304" s="3">
        <v>24.9738139226745</v>
      </c>
      <c r="BW304" s="3">
        <v>24.0841111491723</v>
      </c>
      <c r="BX304" s="3">
        <v>17.0864036050039</v>
      </c>
      <c r="BY304" s="3">
        <v>16.0373754167282</v>
      </c>
      <c r="BZ304" s="3">
        <v>16.0088271347335</v>
      </c>
      <c r="CA304" s="3">
        <v>18.7460204480736</v>
      </c>
      <c r="CB304" s="3">
        <v>20.9901839687921</v>
      </c>
      <c r="CC304" s="3">
        <v>24.2741730940118</v>
      </c>
      <c r="CD304" s="3">
        <v>23.9453088938089</v>
      </c>
      <c r="CE304" s="3">
        <v>24.4520367455448</v>
      </c>
      <c r="CF304" s="3">
        <v>24.1289028862839</v>
      </c>
      <c r="CG304" s="3">
        <v>27.2284256868978</v>
      </c>
      <c r="CH304" s="3">
        <v>27.8365596771443</v>
      </c>
      <c r="CI304" s="3">
        <v>28.9756904934802</v>
      </c>
      <c r="CJ304" s="3">
        <v>29.4584611527737</v>
      </c>
      <c r="CK304" s="3">
        <v>32.3451449884163</v>
      </c>
      <c r="CL304" s="3">
        <v>32.5633688813936</v>
      </c>
      <c r="CM304" s="3">
        <v>29.9452675341412</v>
      </c>
      <c r="CN304" s="3">
        <v>29.3824810539175</v>
      </c>
      <c r="CO304" s="3">
        <v>29.5855771865762</v>
      </c>
      <c r="CP304" s="3">
        <v>30.7705180403759</v>
      </c>
      <c r="CQ304" s="3">
        <v>31.8301043652509</v>
      </c>
      <c r="CR304" s="3">
        <v>32.8858329772382</v>
      </c>
      <c r="CS304" s="3">
        <v>34.3112752764152</v>
      </c>
      <c r="CT304" s="3">
        <v>34.7075201684418</v>
      </c>
      <c r="CU304" s="3">
        <v>35.7271904469208</v>
      </c>
      <c r="CV304" s="3">
        <v>35.4061296959773</v>
      </c>
      <c r="CW304" s="3">
        <v>36.2837533696971</v>
      </c>
      <c r="CX304" s="3">
        <v>35.5650635002534</v>
      </c>
      <c r="CY304" s="3">
        <v>32.3439689598056</v>
      </c>
      <c r="CZ304" s="3">
        <v>31.8799185414434</v>
      </c>
      <c r="DA304" s="3">
        <v>32.7366331911828</v>
      </c>
      <c r="DB304" s="3">
        <v>28.6878546218911</v>
      </c>
      <c r="DC304" s="3">
        <v>27.281606762353</v>
      </c>
      <c r="DD304" s="3">
        <v>28.9840451482855</v>
      </c>
      <c r="DE304" s="3">
        <v>29.1270719691228</v>
      </c>
      <c r="DF304" s="3">
        <v>29.5301851364848</v>
      </c>
      <c r="DG304" s="3">
        <v>30.8131782374887</v>
      </c>
      <c r="DH304" s="3">
        <v>28.4642017151063</v>
      </c>
      <c r="DI304" s="3">
        <v>29.0593619514549</v>
      </c>
      <c r="DJ304" s="3">
        <v>27.9868650155312</v>
      </c>
      <c r="DK304" s="3">
        <v>29.251612599419</v>
      </c>
      <c r="DL304" s="3">
        <v>32.6194978895799</v>
      </c>
      <c r="DM304" s="3">
        <v>31.6099221246285</v>
      </c>
      <c r="DN304" s="3">
        <v>30.7525520310379</v>
      </c>
      <c r="DO304" s="3">
        <v>28.5214062975775</v>
      </c>
      <c r="DP304" s="3">
        <v>29.9567695478382</v>
      </c>
      <c r="DQ304" s="3">
        <v>31.9148976370347</v>
      </c>
      <c r="DR304" s="3">
        <v>32.428834498747</v>
      </c>
      <c r="DS304" s="3">
        <v>32.2320618342205</v>
      </c>
      <c r="DT304" s="3">
        <v>34.1946987259258</v>
      </c>
      <c r="DU304" s="3">
        <v>32.3239356110702</v>
      </c>
      <c r="DV304" s="3">
        <v>30.1487630957889</v>
      </c>
      <c r="DW304" s="3">
        <v>28.650366707354</v>
      </c>
      <c r="DX304" s="3">
        <v>29.009526331547</v>
      </c>
      <c r="DY304" s="3">
        <v>30.3606139450818</v>
      </c>
      <c r="DZ304" s="3">
        <v>31.9273852571231</v>
      </c>
      <c r="EA304" s="3">
        <v>32.3595662022532</v>
      </c>
      <c r="EB304" s="3">
        <v>31.1751425925462</v>
      </c>
      <c r="EC304" s="3">
        <v>29.682857013884</v>
      </c>
      <c r="ED304" s="3">
        <v>29.2663889990913</v>
      </c>
    </row>
    <row r="305">
      <c r="A305" s="3" t="s">
        <v>304</v>
      </c>
      <c r="B305" s="3">
        <v>170.409282936667</v>
      </c>
      <c r="C305" s="3">
        <v>188.64177148073</v>
      </c>
      <c r="D305" s="3">
        <v>196.371165023035</v>
      </c>
      <c r="E305" s="3">
        <v>178.488463116884</v>
      </c>
      <c r="F305" s="3">
        <v>175.6844277954</v>
      </c>
      <c r="G305" s="3">
        <v>172.552457975047</v>
      </c>
      <c r="H305" s="3">
        <v>175.338208056716</v>
      </c>
      <c r="I305" s="3">
        <v>172.107974169237</v>
      </c>
      <c r="J305" s="3">
        <v>156.762416519536</v>
      </c>
      <c r="K305" s="3">
        <v>155.47378172757</v>
      </c>
      <c r="L305" s="3">
        <v>156.20326088629</v>
      </c>
      <c r="M305" s="3">
        <v>133.293575895413</v>
      </c>
      <c r="N305" s="3">
        <v>128.210824993553</v>
      </c>
      <c r="O305" s="3">
        <v>131.842802457149</v>
      </c>
      <c r="P305" s="3">
        <v>114.302835215407</v>
      </c>
      <c r="Q305" s="3">
        <v>111.68780491737</v>
      </c>
      <c r="R305" s="3">
        <v>96.4006745482796</v>
      </c>
      <c r="S305" s="3">
        <v>89.4286969455043</v>
      </c>
      <c r="T305" s="3">
        <v>90.8001700516256</v>
      </c>
      <c r="U305" s="3">
        <v>79.8997576676344</v>
      </c>
      <c r="V305" s="3">
        <v>59.1051488231607</v>
      </c>
      <c r="W305" s="3">
        <v>59.8754952842732</v>
      </c>
      <c r="X305" s="3">
        <v>58.2972334224342</v>
      </c>
      <c r="Y305" s="3">
        <v>59.1291104834166</v>
      </c>
      <c r="Z305" s="3">
        <v>53.8456132645812</v>
      </c>
      <c r="AA305" s="3">
        <v>62.6019356321941</v>
      </c>
      <c r="AB305" s="3">
        <v>78.985181457622</v>
      </c>
      <c r="AC305" s="3">
        <v>84.9094081058356</v>
      </c>
      <c r="AD305" s="3">
        <v>82.6744617415795</v>
      </c>
      <c r="AE305" s="3">
        <v>88.3013719566024</v>
      </c>
      <c r="AF305" s="3">
        <v>85.2539971656054</v>
      </c>
      <c r="AG305" s="3">
        <v>87.6312404198656</v>
      </c>
      <c r="AH305" s="3">
        <v>90.937177985715</v>
      </c>
      <c r="AI305" s="3">
        <v>86.8210356771356</v>
      </c>
      <c r="AJ305" s="3">
        <v>83.9591409593732</v>
      </c>
      <c r="AK305" s="3">
        <v>84.3296586641186</v>
      </c>
      <c r="AL305" s="3">
        <v>85.1998532049145</v>
      </c>
      <c r="AM305" s="3">
        <v>88.4979023975223</v>
      </c>
      <c r="AN305" s="3">
        <v>97.7668139493015</v>
      </c>
      <c r="AO305" s="3">
        <v>107.324556031989</v>
      </c>
      <c r="AP305" s="3">
        <v>113.96370906959</v>
      </c>
      <c r="AQ305" s="3">
        <v>123.564009978918</v>
      </c>
      <c r="AR305" s="3">
        <v>121.78352063538</v>
      </c>
      <c r="AS305" s="3">
        <v>121.583660234932</v>
      </c>
      <c r="AT305" s="3">
        <v>133.322011617823</v>
      </c>
      <c r="AU305" s="3">
        <v>133.303234664641</v>
      </c>
      <c r="AV305" s="3">
        <v>142.467198628828</v>
      </c>
      <c r="AW305" s="3">
        <v>151.895699589776</v>
      </c>
      <c r="AX305" s="3">
        <v>160.507976519779</v>
      </c>
      <c r="AY305" s="3">
        <v>154.481533370141</v>
      </c>
      <c r="AZ305" s="3">
        <v>165.070201123165</v>
      </c>
      <c r="BA305" s="3">
        <v>171.971719237738</v>
      </c>
      <c r="BB305" s="3">
        <v>179.532950478971</v>
      </c>
      <c r="BC305" s="3">
        <v>162.979426513652</v>
      </c>
      <c r="BD305" s="3">
        <v>150.936539071296</v>
      </c>
      <c r="BE305" s="3">
        <v>138.280526100731</v>
      </c>
      <c r="BF305" s="3">
        <v>125.680170852506</v>
      </c>
      <c r="BG305" s="3">
        <v>105.77745069921</v>
      </c>
      <c r="BH305" s="3">
        <v>99.7694746516585</v>
      </c>
      <c r="BI305" s="3">
        <v>97.9389477155802</v>
      </c>
      <c r="BJ305" s="3">
        <v>105.825205643006</v>
      </c>
      <c r="BK305" s="3">
        <v>120.274047333462</v>
      </c>
      <c r="BL305" s="3">
        <v>113.065757709842</v>
      </c>
      <c r="BM305" s="3">
        <v>134.356212120421</v>
      </c>
      <c r="BN305" s="3">
        <v>120.161827027192</v>
      </c>
      <c r="BO305" s="3">
        <v>111.964712263287</v>
      </c>
      <c r="BP305" s="3">
        <v>128.949774270459</v>
      </c>
      <c r="BQ305" s="3">
        <v>105.694039671321</v>
      </c>
      <c r="BR305" s="3">
        <v>108.103486460896</v>
      </c>
      <c r="BS305" s="3">
        <v>109.476877374699</v>
      </c>
      <c r="BT305" s="3">
        <v>118.058893379949</v>
      </c>
      <c r="BU305" s="3">
        <v>126.645078224012</v>
      </c>
      <c r="BV305" s="3">
        <v>135.502114858283</v>
      </c>
      <c r="BW305" s="3">
        <v>123.921508233631</v>
      </c>
      <c r="BX305" s="3">
        <v>72.2898940705423</v>
      </c>
      <c r="BY305" s="3">
        <v>69.5772273686656</v>
      </c>
      <c r="BZ305" s="3">
        <v>80.2068756973502</v>
      </c>
      <c r="CA305" s="3">
        <v>86.6680202284101</v>
      </c>
      <c r="CB305" s="3">
        <v>75.3245586786947</v>
      </c>
      <c r="CC305" s="3">
        <v>80.572416093359</v>
      </c>
      <c r="CD305" s="3">
        <v>77.9120095866321</v>
      </c>
      <c r="CE305" s="3">
        <v>71.5087569845814</v>
      </c>
      <c r="CF305" s="3">
        <v>89.8932165365348</v>
      </c>
      <c r="CG305" s="3">
        <v>109.742836016341</v>
      </c>
      <c r="CH305" s="3">
        <v>105.608067958799</v>
      </c>
      <c r="CI305" s="3">
        <v>116.537971678929</v>
      </c>
      <c r="CJ305" s="3">
        <v>130.319925021398</v>
      </c>
      <c r="CK305" s="3">
        <v>126.192874863089</v>
      </c>
      <c r="CL305" s="3">
        <v>124.539590865769</v>
      </c>
      <c r="CM305" s="3">
        <v>124.469820620814</v>
      </c>
      <c r="CN305" s="3">
        <v>107.210154130243</v>
      </c>
      <c r="CO305" s="3">
        <v>94.3736773126396</v>
      </c>
      <c r="CP305" s="3">
        <v>89.5255051819447</v>
      </c>
      <c r="CQ305" s="3">
        <v>87.6437056454058</v>
      </c>
      <c r="CR305" s="3">
        <v>90.6015833847107</v>
      </c>
      <c r="CS305" s="3">
        <v>82.8644845226757</v>
      </c>
      <c r="CT305" s="3">
        <v>84.5392051718522</v>
      </c>
      <c r="CU305" s="3">
        <v>87.9919620070204</v>
      </c>
      <c r="CV305" s="3">
        <v>76.8189607404722</v>
      </c>
      <c r="CW305" s="3">
        <v>72.9253138774538</v>
      </c>
      <c r="CX305" s="3">
        <v>63.2847805807217</v>
      </c>
      <c r="CY305" s="3">
        <v>59.263440603824</v>
      </c>
      <c r="CZ305" s="3">
        <v>57.4261334756447</v>
      </c>
      <c r="DA305" s="3">
        <v>63.4350775096411</v>
      </c>
      <c r="DB305" s="3">
        <v>61.9257192506012</v>
      </c>
      <c r="DC305" s="3">
        <v>59.8910949174527</v>
      </c>
      <c r="DD305" s="3">
        <v>72.9475440028851</v>
      </c>
      <c r="DE305" s="3">
        <v>82.4212637755805</v>
      </c>
      <c r="DF305" s="3">
        <v>95.2474719788374</v>
      </c>
      <c r="DG305" s="3">
        <v>104.242572299351</v>
      </c>
      <c r="DH305" s="3">
        <v>107.206325640179</v>
      </c>
      <c r="DI305" s="3">
        <v>109.213056819933</v>
      </c>
      <c r="DJ305" s="3">
        <v>105.574739907646</v>
      </c>
      <c r="DK305" s="3">
        <v>101.676078262244</v>
      </c>
      <c r="DL305" s="3">
        <v>105.285602046378</v>
      </c>
      <c r="DM305" s="3">
        <v>98.1717465333044</v>
      </c>
      <c r="DN305" s="3">
        <v>93.3596249944196</v>
      </c>
      <c r="DO305" s="3">
        <v>89.0501511127233</v>
      </c>
      <c r="DP305" s="3">
        <v>86.9841511972084</v>
      </c>
      <c r="DQ305" s="3">
        <v>86.6546760625617</v>
      </c>
      <c r="DR305" s="3">
        <v>93.3641273026232</v>
      </c>
      <c r="DS305" s="3">
        <v>101.674304438917</v>
      </c>
      <c r="DT305" s="3">
        <v>99.8565195472032</v>
      </c>
      <c r="DU305" s="3">
        <v>100.106782727336</v>
      </c>
      <c r="DV305" s="3">
        <v>95.2474090828511</v>
      </c>
      <c r="DW305" s="3">
        <v>90.2089903213637</v>
      </c>
      <c r="DX305" s="3">
        <v>83.9145359197576</v>
      </c>
      <c r="DY305" s="3">
        <v>75.7503698534001</v>
      </c>
      <c r="DZ305" s="3">
        <v>80.6615958510704</v>
      </c>
      <c r="EA305" s="3">
        <v>100.332590296411</v>
      </c>
      <c r="EB305" s="3">
        <v>90.0326226055255</v>
      </c>
      <c r="EC305" s="3">
        <v>91.7297619410924</v>
      </c>
      <c r="ED305" s="3">
        <v>83.6472225189209</v>
      </c>
    </row>
    <row r="306">
      <c r="A306" s="3" t="s">
        <v>305</v>
      </c>
      <c r="B306" s="3">
        <v>19.7515555759007</v>
      </c>
      <c r="C306" s="3">
        <v>20.6099272439372</v>
      </c>
      <c r="D306" s="3">
        <v>21.218708247436</v>
      </c>
      <c r="E306" s="3">
        <v>22.0659367882135</v>
      </c>
      <c r="F306" s="3">
        <v>21.8368447320369</v>
      </c>
      <c r="G306" s="3">
        <v>22.1964760846613</v>
      </c>
      <c r="H306" s="3">
        <v>22.6764444248618</v>
      </c>
      <c r="I306" s="3">
        <v>22.1951275056262</v>
      </c>
      <c r="J306" s="3">
        <v>22.5553115151325</v>
      </c>
      <c r="K306" s="3">
        <v>23.1642177020548</v>
      </c>
      <c r="L306" s="3">
        <v>24.2900284052082</v>
      </c>
      <c r="M306" s="3">
        <v>25.5189180055491</v>
      </c>
      <c r="N306" s="3">
        <v>26.9092791334796</v>
      </c>
      <c r="O306" s="3">
        <v>26.3966453929658</v>
      </c>
      <c r="P306" s="3">
        <v>25.2921112393506</v>
      </c>
      <c r="Q306" s="3">
        <v>25.4422978481977</v>
      </c>
      <c r="R306" s="3">
        <v>24.9705221334369</v>
      </c>
      <c r="S306" s="3">
        <v>24.1470493534663</v>
      </c>
      <c r="T306" s="3">
        <v>24.8889997104818</v>
      </c>
      <c r="U306" s="3">
        <v>25.9751236443561</v>
      </c>
      <c r="V306" s="3">
        <v>25.147229277763</v>
      </c>
      <c r="W306" s="3">
        <v>27.0206857049279</v>
      </c>
      <c r="X306" s="3">
        <v>26.7294549373942</v>
      </c>
      <c r="Y306" s="3">
        <v>26.7925546713226</v>
      </c>
      <c r="Z306" s="3">
        <v>27.6919162089183</v>
      </c>
      <c r="AA306" s="3">
        <v>29.7892263770799</v>
      </c>
      <c r="AB306" s="3">
        <v>31.0026595928875</v>
      </c>
      <c r="AC306" s="3">
        <v>30.9464738068298</v>
      </c>
      <c r="AD306" s="3">
        <v>31.2429288039415</v>
      </c>
      <c r="AE306" s="3">
        <v>32.8002798040686</v>
      </c>
      <c r="AF306" s="3">
        <v>34.0090586521274</v>
      </c>
      <c r="AG306" s="3">
        <v>32.7731668159295</v>
      </c>
      <c r="AH306" s="3">
        <v>32.4134566875684</v>
      </c>
      <c r="AI306" s="3">
        <v>31.2318232588426</v>
      </c>
      <c r="AJ306" s="3">
        <v>30.8685188179448</v>
      </c>
      <c r="AK306" s="3">
        <v>31.204805643083</v>
      </c>
      <c r="AL306" s="3">
        <v>31.9938001796994</v>
      </c>
      <c r="AM306" s="3">
        <v>32.9491308996478</v>
      </c>
      <c r="AN306" s="3">
        <v>34.6013752166452</v>
      </c>
      <c r="AO306" s="3">
        <v>35.3841034747677</v>
      </c>
      <c r="AP306" s="3">
        <v>36.1636641202889</v>
      </c>
      <c r="AQ306" s="3">
        <v>37.6320289375355</v>
      </c>
      <c r="AR306" s="3">
        <v>36.9285590698303</v>
      </c>
      <c r="AS306" s="3">
        <v>38.7909174723137</v>
      </c>
      <c r="AT306" s="3">
        <v>38.990351475333</v>
      </c>
      <c r="AU306" s="3">
        <v>38.9178767961177</v>
      </c>
      <c r="AV306" s="3">
        <v>40.5200922918763</v>
      </c>
      <c r="AW306" s="3">
        <v>40.096223961593</v>
      </c>
      <c r="AX306" s="3">
        <v>37.1916429246573</v>
      </c>
      <c r="AY306" s="3">
        <v>35.3857490228214</v>
      </c>
      <c r="AZ306" s="3">
        <v>35.6228187949131</v>
      </c>
      <c r="BA306" s="3">
        <v>37.0381550790934</v>
      </c>
      <c r="BB306" s="3">
        <v>36.7962491950941</v>
      </c>
      <c r="BC306" s="3">
        <v>35.9100469837191</v>
      </c>
      <c r="BD306" s="3">
        <v>37.9207070164533</v>
      </c>
      <c r="BE306" s="3">
        <v>39.1715308279433</v>
      </c>
      <c r="BF306" s="3">
        <v>39.6551471085035</v>
      </c>
      <c r="BG306" s="3">
        <v>40.1886888470215</v>
      </c>
      <c r="BH306" s="3">
        <v>41.8941551921603</v>
      </c>
      <c r="BI306" s="3">
        <v>42.999174689772</v>
      </c>
      <c r="BJ306" s="3">
        <v>41.6099221837676</v>
      </c>
      <c r="BK306" s="3">
        <v>44.7835209100086</v>
      </c>
      <c r="BL306" s="3">
        <v>47.0551081124436</v>
      </c>
      <c r="BM306" s="3">
        <v>46.6984178363177</v>
      </c>
      <c r="BN306" s="3">
        <v>48.2617273147354</v>
      </c>
      <c r="BO306" s="3">
        <v>50.5117485286724</v>
      </c>
      <c r="BP306" s="3">
        <v>51.4589026750965</v>
      </c>
      <c r="BQ306" s="3">
        <v>52.5372462189442</v>
      </c>
      <c r="BR306" s="3">
        <v>54.7747035877577</v>
      </c>
      <c r="BS306" s="3">
        <v>54.4114526203541</v>
      </c>
      <c r="BT306" s="3">
        <v>52.1910825297198</v>
      </c>
      <c r="BU306" s="3">
        <v>53.4527462607816</v>
      </c>
      <c r="BV306" s="3">
        <v>55.6961998040117</v>
      </c>
      <c r="BW306" s="3">
        <v>59.4559550089686</v>
      </c>
      <c r="BX306" s="3">
        <v>53.1498774505597</v>
      </c>
      <c r="BY306" s="3">
        <v>54.847385855976</v>
      </c>
      <c r="BZ306" s="3">
        <v>52.5353340632842</v>
      </c>
      <c r="CA306" s="3">
        <v>56.0950825959358</v>
      </c>
      <c r="CB306" s="3">
        <v>57.1932011251517</v>
      </c>
      <c r="CC306" s="3">
        <v>60.8766394602483</v>
      </c>
      <c r="CD306" s="3">
        <v>60.1326210409303</v>
      </c>
      <c r="CE306" s="3">
        <v>62.7902304868086</v>
      </c>
      <c r="CF306" s="3">
        <v>62.8161325062495</v>
      </c>
      <c r="CG306" s="3">
        <v>57.8496611419259</v>
      </c>
      <c r="CH306" s="3">
        <v>57.1769208026086</v>
      </c>
      <c r="CI306" s="3">
        <v>54.6126240762158</v>
      </c>
      <c r="CJ306" s="3">
        <v>55.5508702589947</v>
      </c>
      <c r="CK306" s="3">
        <v>61.6008953861607</v>
      </c>
      <c r="CL306" s="3">
        <v>63.2446544211116</v>
      </c>
      <c r="CM306" s="3">
        <v>60.9056290795336</v>
      </c>
      <c r="CN306" s="3">
        <v>60.722332148407</v>
      </c>
      <c r="CO306" s="3">
        <v>61.7097756853348</v>
      </c>
      <c r="CP306" s="3">
        <v>58.9372502885321</v>
      </c>
      <c r="CQ306" s="3">
        <v>57.8707826354954</v>
      </c>
      <c r="CR306" s="3">
        <v>57.9213375521355</v>
      </c>
      <c r="CS306" s="3">
        <v>60.2049866287172</v>
      </c>
      <c r="CT306" s="3">
        <v>62.0347098480236</v>
      </c>
      <c r="CU306" s="3">
        <v>60.968045346386</v>
      </c>
      <c r="CV306" s="3">
        <v>63.6196383159419</v>
      </c>
      <c r="CW306" s="3">
        <v>67.6901987114538</v>
      </c>
      <c r="CX306" s="3">
        <v>67.7773829154989</v>
      </c>
      <c r="CY306" s="3">
        <v>64.037480616722</v>
      </c>
      <c r="CZ306" s="3">
        <v>64.1360875169468</v>
      </c>
      <c r="DA306" s="3">
        <v>69.1398467935833</v>
      </c>
      <c r="DB306" s="3">
        <v>67.4777814925874</v>
      </c>
      <c r="DC306" s="3">
        <v>57.2270942436505</v>
      </c>
      <c r="DD306" s="3">
        <v>62.3724856734144</v>
      </c>
      <c r="DE306" s="3">
        <v>64.9988335092608</v>
      </c>
      <c r="DF306" s="3">
        <v>64.9865341638982</v>
      </c>
      <c r="DG306" s="3">
        <v>62.9775652508736</v>
      </c>
      <c r="DH306" s="3">
        <v>61.0631389811028</v>
      </c>
      <c r="DI306" s="3">
        <v>65.9615473605264</v>
      </c>
      <c r="DJ306" s="3">
        <v>63.1704306106838</v>
      </c>
      <c r="DK306" s="3">
        <v>59.5093684672195</v>
      </c>
      <c r="DL306" s="3">
        <v>60.2911916173839</v>
      </c>
      <c r="DM306" s="3">
        <v>55.9412062211841</v>
      </c>
      <c r="DN306" s="3">
        <v>55.0068215890301</v>
      </c>
      <c r="DO306" s="3">
        <v>55.5525399306772</v>
      </c>
      <c r="DP306" s="3">
        <v>57.4771327426671</v>
      </c>
      <c r="DQ306" s="3">
        <v>59.0593879782647</v>
      </c>
      <c r="DR306" s="3">
        <v>58.7722931300289</v>
      </c>
      <c r="DS306" s="3">
        <v>56.5058770830198</v>
      </c>
      <c r="DT306" s="3">
        <v>49.9863760144368</v>
      </c>
      <c r="DU306" s="3">
        <v>52.5439739379843</v>
      </c>
      <c r="DV306" s="3">
        <v>53.4507465218362</v>
      </c>
      <c r="DW306" s="3">
        <v>53.0864071061436</v>
      </c>
      <c r="DX306" s="3">
        <v>53.8790632911211</v>
      </c>
      <c r="DY306" s="3">
        <v>58.6059408633089</v>
      </c>
      <c r="DZ306" s="3">
        <v>63.1486464184284</v>
      </c>
      <c r="EA306" s="3">
        <v>63.2654000352446</v>
      </c>
      <c r="EB306" s="3">
        <v>68.552531182825</v>
      </c>
      <c r="EC306" s="3">
        <v>68.1116353048765</v>
      </c>
      <c r="ED306" s="3">
        <v>65.9723209024616</v>
      </c>
    </row>
    <row r="307">
      <c r="A307" s="3" t="s">
        <v>306</v>
      </c>
      <c r="B307" s="3">
        <v>61.6360560182687</v>
      </c>
      <c r="C307" s="3">
        <v>58.7642986750117</v>
      </c>
      <c r="D307" s="3">
        <v>60.1331260704379</v>
      </c>
      <c r="E307" s="3">
        <v>62.6761644540022</v>
      </c>
      <c r="F307" s="3">
        <v>64.7214706188504</v>
      </c>
      <c r="G307" s="3">
        <v>64.957615642092</v>
      </c>
      <c r="H307" s="3">
        <v>65.5529055455648</v>
      </c>
      <c r="I307" s="3">
        <v>63.5313783747922</v>
      </c>
      <c r="J307" s="3">
        <v>62.1659663867978</v>
      </c>
      <c r="K307" s="3">
        <v>59.7416926831641</v>
      </c>
      <c r="L307" s="3">
        <v>61.5421368008405</v>
      </c>
      <c r="M307" s="3">
        <v>59.2499098531966</v>
      </c>
      <c r="N307" s="3">
        <v>58.6221590729516</v>
      </c>
      <c r="O307" s="3">
        <v>59.0175515598123</v>
      </c>
      <c r="P307" s="3">
        <v>55.5597094789376</v>
      </c>
      <c r="Q307" s="3">
        <v>56.3299940675601</v>
      </c>
      <c r="R307" s="3">
        <v>57.1567088098888</v>
      </c>
      <c r="S307" s="3">
        <v>55.5917066546983</v>
      </c>
      <c r="T307" s="3">
        <v>53.9066443179389</v>
      </c>
      <c r="U307" s="3">
        <v>50.2085678178562</v>
      </c>
      <c r="V307" s="3">
        <v>48.4427096876778</v>
      </c>
      <c r="W307" s="3">
        <v>53.0354741140338</v>
      </c>
      <c r="X307" s="3">
        <v>54.6277848091663</v>
      </c>
      <c r="Y307" s="3">
        <v>52.1200005314791</v>
      </c>
      <c r="Z307" s="3">
        <v>50.8908539584472</v>
      </c>
      <c r="AA307" s="3">
        <v>54.0100501641533</v>
      </c>
      <c r="AB307" s="3">
        <v>56.1243842184879</v>
      </c>
      <c r="AC307" s="3">
        <v>57.5718989600351</v>
      </c>
      <c r="AD307" s="3">
        <v>60.5581678430769</v>
      </c>
      <c r="AE307" s="3">
        <v>61.5269066273239</v>
      </c>
      <c r="AF307" s="3">
        <v>63.5451582345358</v>
      </c>
      <c r="AG307" s="3">
        <v>60.0160831764955</v>
      </c>
      <c r="AH307" s="3">
        <v>58.7406023502994</v>
      </c>
      <c r="AI307" s="3">
        <v>59.5396061275436</v>
      </c>
      <c r="AJ307" s="3">
        <v>59.16231380869</v>
      </c>
      <c r="AK307" s="3">
        <v>62.1784803128447</v>
      </c>
      <c r="AL307" s="3">
        <v>60.0532909638685</v>
      </c>
      <c r="AM307" s="3">
        <v>57.4294590356352</v>
      </c>
      <c r="AN307" s="3">
        <v>57.309925894997</v>
      </c>
      <c r="AO307" s="3">
        <v>57.2783471817173</v>
      </c>
      <c r="AP307" s="3">
        <v>57.7572913651228</v>
      </c>
      <c r="AQ307" s="3">
        <v>57.505371113895</v>
      </c>
      <c r="AR307" s="3">
        <v>56.863254239283</v>
      </c>
      <c r="AS307" s="3">
        <v>55.4400859934352</v>
      </c>
      <c r="AT307" s="3">
        <v>56.8122731805728</v>
      </c>
      <c r="AU307" s="3">
        <v>58.8648491363697</v>
      </c>
      <c r="AV307" s="3">
        <v>58.9230511232134</v>
      </c>
      <c r="AW307" s="3">
        <v>59.8259218665922</v>
      </c>
      <c r="AX307" s="3">
        <v>62.7333939041106</v>
      </c>
      <c r="AY307" s="3">
        <v>56.4911784439482</v>
      </c>
      <c r="AZ307" s="3">
        <v>54.1350302792755</v>
      </c>
      <c r="BA307" s="3">
        <v>56.1876209163521</v>
      </c>
      <c r="BB307" s="3">
        <v>58.4301584813924</v>
      </c>
      <c r="BC307" s="3">
        <v>59.8257392923483</v>
      </c>
      <c r="BD307" s="3">
        <v>60.4677267535094</v>
      </c>
      <c r="BE307" s="3">
        <v>58.8442189023343</v>
      </c>
      <c r="BF307" s="3">
        <v>61.9032958678816</v>
      </c>
      <c r="BG307" s="3">
        <v>60.888376692025</v>
      </c>
      <c r="BH307" s="3">
        <v>59.1593985227947</v>
      </c>
      <c r="BI307" s="3">
        <v>55.0692306893041</v>
      </c>
      <c r="BJ307" s="3">
        <v>53.5661261874023</v>
      </c>
      <c r="BK307" s="3">
        <v>57.9073801648974</v>
      </c>
      <c r="BL307" s="3">
        <v>60.8286525137913</v>
      </c>
      <c r="BM307" s="3">
        <v>61.794844689363</v>
      </c>
      <c r="BN307" s="3">
        <v>57.657958187181</v>
      </c>
      <c r="BO307" s="3">
        <v>57.5335467881241</v>
      </c>
      <c r="BP307" s="3">
        <v>58.1436246493078</v>
      </c>
      <c r="BQ307" s="3">
        <v>53.6829635049087</v>
      </c>
      <c r="BR307" s="3">
        <v>55.4782130428103</v>
      </c>
      <c r="BS307" s="3">
        <v>53.0718274983479</v>
      </c>
      <c r="BT307" s="3">
        <v>54.4744196792018</v>
      </c>
      <c r="BU307" s="3">
        <v>54.4911973465461</v>
      </c>
      <c r="BV307" s="3">
        <v>53.3071351591575</v>
      </c>
      <c r="BW307" s="3">
        <v>46.6525353797128</v>
      </c>
      <c r="BX307" s="3">
        <v>32.1720256366654</v>
      </c>
      <c r="BY307" s="3">
        <v>33.6818546256904</v>
      </c>
      <c r="BZ307" s="3">
        <v>35.9807098621872</v>
      </c>
      <c r="CA307" s="3">
        <v>38.6656776313347</v>
      </c>
      <c r="CB307" s="3">
        <v>35.2597109319859</v>
      </c>
      <c r="CC307" s="3">
        <v>34.8240299100535</v>
      </c>
      <c r="CD307" s="3">
        <v>30.4977310885412</v>
      </c>
      <c r="CE307" s="3">
        <v>27.8495810103522</v>
      </c>
      <c r="CF307" s="3">
        <v>31.0413856140636</v>
      </c>
      <c r="CG307" s="3">
        <v>35.4630494996328</v>
      </c>
      <c r="CH307" s="3">
        <v>39.3593928099331</v>
      </c>
      <c r="CI307" s="3">
        <v>43.9089679308836</v>
      </c>
      <c r="CJ307" s="3">
        <v>50.1334533659043</v>
      </c>
      <c r="CK307" s="3">
        <v>48.6755484145716</v>
      </c>
      <c r="CL307" s="3">
        <v>52.114621354352</v>
      </c>
      <c r="CM307" s="3">
        <v>54.6713505074676</v>
      </c>
      <c r="CN307" s="3">
        <v>51.7911265814562</v>
      </c>
      <c r="CO307" s="3">
        <v>49.461832096957</v>
      </c>
      <c r="CP307" s="3">
        <v>49.5713208606331</v>
      </c>
      <c r="CQ307" s="3">
        <v>55.5227271919882</v>
      </c>
      <c r="CR307" s="3">
        <v>56.978333352862</v>
      </c>
      <c r="CS307" s="3">
        <v>55.1151270107174</v>
      </c>
      <c r="CT307" s="3">
        <v>63.9135282720997</v>
      </c>
      <c r="CU307" s="3">
        <v>71.4410062728666</v>
      </c>
      <c r="CV307" s="3">
        <v>74.6965966011328</v>
      </c>
      <c r="CW307" s="3">
        <v>77.6280063710213</v>
      </c>
      <c r="CX307" s="3">
        <v>83.1395103754892</v>
      </c>
      <c r="CY307" s="3">
        <v>86.5823258833583</v>
      </c>
      <c r="CZ307" s="3">
        <v>80.1312578159771</v>
      </c>
      <c r="DA307" s="3">
        <v>86.5913083690539</v>
      </c>
      <c r="DB307" s="3">
        <v>85.6750176628498</v>
      </c>
      <c r="DC307" s="3">
        <v>94.579951559866</v>
      </c>
      <c r="DD307" s="3">
        <v>104.409528669833</v>
      </c>
      <c r="DE307" s="3">
        <v>100.096042835007</v>
      </c>
      <c r="DF307" s="3">
        <v>104.534415084807</v>
      </c>
      <c r="DG307" s="3">
        <v>106.501845768517</v>
      </c>
      <c r="DH307" s="3">
        <v>100.803626680877</v>
      </c>
      <c r="DI307" s="3">
        <v>109.194271702897</v>
      </c>
      <c r="DJ307" s="3">
        <v>101.205624022669</v>
      </c>
      <c r="DK307" s="3">
        <v>100.140228696465</v>
      </c>
      <c r="DL307" s="3">
        <v>99.2044891928042</v>
      </c>
      <c r="DM307" s="3">
        <v>103.654922922841</v>
      </c>
      <c r="DN307" s="3">
        <v>111.436712610888</v>
      </c>
      <c r="DO307" s="3">
        <v>105.27282536975</v>
      </c>
      <c r="DP307" s="3">
        <v>100.632061722249</v>
      </c>
      <c r="DQ307" s="3">
        <v>97.5770102517938</v>
      </c>
      <c r="DR307" s="3">
        <v>96.9988507087446</v>
      </c>
      <c r="DS307" s="3">
        <v>100.296769017972</v>
      </c>
      <c r="DT307" s="3">
        <v>107.777336696923</v>
      </c>
      <c r="DU307" s="3">
        <v>116.977920697056</v>
      </c>
      <c r="DV307" s="3">
        <v>114.341198872416</v>
      </c>
      <c r="DW307" s="3">
        <v>110.687283867464</v>
      </c>
      <c r="DX307" s="3">
        <v>113.266928131932</v>
      </c>
      <c r="DY307" s="3">
        <v>115.657948237986</v>
      </c>
      <c r="DZ307" s="3">
        <v>113.097165921785</v>
      </c>
      <c r="EA307" s="3">
        <v>119.829260808578</v>
      </c>
      <c r="EB307" s="3">
        <v>119.456288465443</v>
      </c>
      <c r="EC307" s="3">
        <v>110.328332991827</v>
      </c>
      <c r="ED307" s="3">
        <v>109.293611102634</v>
      </c>
    </row>
    <row r="308">
      <c r="A308" s="3" t="s">
        <v>307</v>
      </c>
      <c r="B308" s="3">
        <v>30.2511240690627</v>
      </c>
      <c r="C308" s="3">
        <v>32.6926499979245</v>
      </c>
      <c r="D308" s="3">
        <v>32.4044270381035</v>
      </c>
      <c r="E308" s="3">
        <v>31.5364395385044</v>
      </c>
      <c r="F308" s="3">
        <v>32.7555192109497</v>
      </c>
      <c r="G308" s="3">
        <v>33.5848413838154</v>
      </c>
      <c r="H308" s="3">
        <v>32.7940508287414</v>
      </c>
      <c r="I308" s="3">
        <v>32.1473216592817</v>
      </c>
      <c r="J308" s="3">
        <v>32.7212835092152</v>
      </c>
      <c r="K308" s="3">
        <v>30.2957231749237</v>
      </c>
      <c r="L308" s="3">
        <v>32.9872969828179</v>
      </c>
      <c r="M308" s="3">
        <v>33.4544287206932</v>
      </c>
      <c r="N308" s="3">
        <v>30.9564928881626</v>
      </c>
      <c r="O308" s="3">
        <v>31.3274471594819</v>
      </c>
      <c r="P308" s="3">
        <v>31.1379644285362</v>
      </c>
      <c r="Q308" s="3">
        <v>31.5240403966747</v>
      </c>
      <c r="R308" s="3">
        <v>32.5797305119241</v>
      </c>
      <c r="S308" s="3">
        <v>32.5432218688997</v>
      </c>
      <c r="T308" s="3">
        <v>31.6271704577588</v>
      </c>
      <c r="U308" s="3">
        <v>29.3099592100944</v>
      </c>
      <c r="V308" s="3">
        <v>28.7895712705118</v>
      </c>
      <c r="W308" s="3">
        <v>30.9661018578489</v>
      </c>
      <c r="X308" s="3">
        <v>33.0538604319656</v>
      </c>
      <c r="Y308" s="3">
        <v>32.9084650772082</v>
      </c>
      <c r="Z308" s="3">
        <v>30.7551323079328</v>
      </c>
      <c r="AA308" s="3">
        <v>33.0186814568461</v>
      </c>
      <c r="AB308" s="3">
        <v>34.919693631527</v>
      </c>
      <c r="AC308" s="3">
        <v>37.619241656131</v>
      </c>
      <c r="AD308" s="3">
        <v>38.748073284128</v>
      </c>
      <c r="AE308" s="3">
        <v>40.8310629777368</v>
      </c>
      <c r="AF308" s="3">
        <v>42.1506037440381</v>
      </c>
      <c r="AG308" s="3">
        <v>44.4451895787514</v>
      </c>
      <c r="AH308" s="3">
        <v>46.032091992215</v>
      </c>
      <c r="AI308" s="3">
        <v>45.1125794573377</v>
      </c>
      <c r="AJ308" s="3">
        <v>46.5500339542455</v>
      </c>
      <c r="AK308" s="3">
        <v>46.3463056862642</v>
      </c>
      <c r="AL308" s="3">
        <v>44.7722020895553</v>
      </c>
      <c r="AM308" s="3">
        <v>43.6778248656235</v>
      </c>
      <c r="AN308" s="3">
        <v>44.4788569727814</v>
      </c>
      <c r="AO308" s="3">
        <v>45.9887553213808</v>
      </c>
      <c r="AP308" s="3">
        <v>47.1368681113566</v>
      </c>
      <c r="AQ308" s="3">
        <v>49.2334069530214</v>
      </c>
      <c r="AR308" s="3">
        <v>51.3397813163471</v>
      </c>
      <c r="AS308" s="3">
        <v>54.7820878262018</v>
      </c>
      <c r="AT308" s="3">
        <v>57.8847242793639</v>
      </c>
      <c r="AU308" s="3">
        <v>59.1005766354687</v>
      </c>
      <c r="AV308" s="3">
        <v>61.5188619544096</v>
      </c>
      <c r="AW308" s="3">
        <v>62.5499207461381</v>
      </c>
      <c r="AX308" s="3">
        <v>65.3011195752454</v>
      </c>
      <c r="AY308" s="3">
        <v>67.9488657096881</v>
      </c>
      <c r="AZ308" s="3">
        <v>70.9095066793541</v>
      </c>
      <c r="BA308" s="3">
        <v>70.7931287179633</v>
      </c>
      <c r="BB308" s="3">
        <v>65.8898699054075</v>
      </c>
      <c r="BC308" s="3">
        <v>64.7382234015158</v>
      </c>
      <c r="BD308" s="3">
        <v>63.3290443881317</v>
      </c>
      <c r="BE308" s="3">
        <v>70.064287999531</v>
      </c>
      <c r="BF308" s="3">
        <v>74.1240112075721</v>
      </c>
      <c r="BG308" s="3">
        <v>66.8282122242256</v>
      </c>
      <c r="BH308" s="3">
        <v>64.7143100935656</v>
      </c>
      <c r="BI308" s="3">
        <v>61.1868818351129</v>
      </c>
      <c r="BJ308" s="3">
        <v>63.899705704162</v>
      </c>
      <c r="BK308" s="3">
        <v>67.8959309211324</v>
      </c>
      <c r="BL308" s="3">
        <v>72.0398818884838</v>
      </c>
      <c r="BM308" s="3">
        <v>76.2472665960639</v>
      </c>
      <c r="BN308" s="3">
        <v>71.698973225672</v>
      </c>
      <c r="BO308" s="3">
        <v>75.4264043375885</v>
      </c>
      <c r="BP308" s="3">
        <v>76.6050138463676</v>
      </c>
      <c r="BQ308" s="3">
        <v>71.2400812325893</v>
      </c>
      <c r="BR308" s="3">
        <v>73.28429726276</v>
      </c>
      <c r="BS308" s="3">
        <v>73.9247360886138</v>
      </c>
      <c r="BT308" s="3">
        <v>72.9712933323841</v>
      </c>
      <c r="BU308" s="3">
        <v>72.8733935529565</v>
      </c>
      <c r="BV308" s="3">
        <v>76.6041235272495</v>
      </c>
      <c r="BW308" s="3">
        <v>80.6557824826564</v>
      </c>
      <c r="BX308" s="3">
        <v>66.1025421096695</v>
      </c>
      <c r="BY308" s="3">
        <v>64.216034044405</v>
      </c>
      <c r="BZ308" s="3">
        <v>60.0382395125935</v>
      </c>
      <c r="CA308" s="3">
        <v>63.1842791924599</v>
      </c>
      <c r="CB308" s="3">
        <v>67.7503303546651</v>
      </c>
      <c r="CC308" s="3">
        <v>74.8286930751471</v>
      </c>
      <c r="CD308" s="3">
        <v>79.3747926929915</v>
      </c>
      <c r="CE308" s="3">
        <v>84.7252031180206</v>
      </c>
      <c r="CF308" s="3">
        <v>89.7670233765434</v>
      </c>
      <c r="CG308" s="3">
        <v>94.5249992127467</v>
      </c>
      <c r="CH308" s="3">
        <v>98.3195309314263</v>
      </c>
      <c r="CI308" s="3">
        <v>94.5850246814304</v>
      </c>
      <c r="CJ308" s="3">
        <v>97.9158243861477</v>
      </c>
      <c r="CK308" s="3">
        <v>103.842891176051</v>
      </c>
      <c r="CL308" s="3">
        <v>111.421832683189</v>
      </c>
      <c r="CM308" s="3">
        <v>112.959752997198</v>
      </c>
      <c r="CN308" s="3">
        <v>116.617418479937</v>
      </c>
      <c r="CO308" s="3">
        <v>125.798162316582</v>
      </c>
      <c r="CP308" s="3">
        <v>128.355357622953</v>
      </c>
      <c r="CQ308" s="3">
        <v>119.682374534061</v>
      </c>
      <c r="CR308" s="3">
        <v>123.965312274774</v>
      </c>
      <c r="CS308" s="3">
        <v>115.282245106902</v>
      </c>
      <c r="CT308" s="3">
        <v>106.714737012702</v>
      </c>
      <c r="CU308" s="3">
        <v>88.7781712631114</v>
      </c>
      <c r="CV308" s="3">
        <v>83.6736687761941</v>
      </c>
      <c r="CW308" s="3">
        <v>82.207322650015</v>
      </c>
      <c r="CX308" s="3">
        <v>80.5480752551439</v>
      </c>
      <c r="CY308" s="3">
        <v>77.2305444156703</v>
      </c>
      <c r="CZ308" s="3">
        <v>78.4557144605339</v>
      </c>
      <c r="DA308" s="3">
        <v>94.9293798011156</v>
      </c>
      <c r="DB308" s="3">
        <v>90.2749855538801</v>
      </c>
      <c r="DC308" s="3">
        <v>90.5462528526232</v>
      </c>
      <c r="DD308" s="3">
        <v>107.163475014037</v>
      </c>
      <c r="DE308" s="3">
        <v>108.655942113681</v>
      </c>
      <c r="DF308" s="3">
        <v>106.339408084443</v>
      </c>
      <c r="DG308" s="3">
        <v>102.892088520338</v>
      </c>
      <c r="DH308" s="3">
        <v>97.8663744416299</v>
      </c>
      <c r="DI308" s="3">
        <v>101.00482908154</v>
      </c>
      <c r="DJ308" s="3">
        <v>102.08995813595</v>
      </c>
      <c r="DK308" s="3">
        <v>107.852600023979</v>
      </c>
      <c r="DL308" s="3">
        <v>109.970702820749</v>
      </c>
      <c r="DM308" s="3">
        <v>101.503039423593</v>
      </c>
      <c r="DN308" s="3">
        <v>93.3708569958156</v>
      </c>
      <c r="DO308" s="3">
        <v>89.5831227673318</v>
      </c>
      <c r="DP308" s="3">
        <v>98.363313852911</v>
      </c>
      <c r="DQ308" s="3">
        <v>108.426415293056</v>
      </c>
      <c r="DR308" s="3">
        <v>111.106927829676</v>
      </c>
      <c r="DS308" s="3">
        <v>121.171756732753</v>
      </c>
      <c r="DT308" s="3">
        <v>126.836427005443</v>
      </c>
      <c r="DU308" s="3">
        <v>127.884010786658</v>
      </c>
      <c r="DV308" s="3">
        <v>140.023475150127</v>
      </c>
      <c r="DW308" s="3">
        <v>137.634950713703</v>
      </c>
      <c r="DX308" s="3">
        <v>136.199777853646</v>
      </c>
      <c r="DY308" s="3">
        <v>131.782322811695</v>
      </c>
      <c r="DZ308" s="3">
        <v>131.784777429774</v>
      </c>
      <c r="EA308" s="3">
        <v>132.916119201846</v>
      </c>
      <c r="EB308" s="3">
        <v>123.531371832321</v>
      </c>
      <c r="EC308" s="3">
        <v>121.840952736991</v>
      </c>
      <c r="ED308" s="3">
        <v>118.435555352105</v>
      </c>
    </row>
    <row r="309">
      <c r="A309" s="3" t="s">
        <v>308</v>
      </c>
      <c r="B309" s="3">
        <v>42.1658317678054</v>
      </c>
      <c r="C309" s="3">
        <v>42.4618419668135</v>
      </c>
      <c r="D309" s="3">
        <v>44.1122983718798</v>
      </c>
      <c r="E309" s="3">
        <v>44.9315770321742</v>
      </c>
      <c r="F309" s="3">
        <v>44.6254348410205</v>
      </c>
      <c r="G309" s="3">
        <v>46.9704767910694</v>
      </c>
      <c r="H309" s="3">
        <v>46.3709057087272</v>
      </c>
      <c r="I309" s="3">
        <v>42.207673085644</v>
      </c>
      <c r="J309" s="3">
        <v>42.633075712983</v>
      </c>
      <c r="K309" s="3">
        <v>41.3241705823511</v>
      </c>
      <c r="L309" s="3">
        <v>44.2154951363383</v>
      </c>
      <c r="M309" s="3">
        <v>43.8020826778643</v>
      </c>
      <c r="N309" s="3">
        <v>43.3436721726291</v>
      </c>
      <c r="O309" s="3">
        <v>45.2324389075886</v>
      </c>
      <c r="P309" s="3">
        <v>47.2902324769513</v>
      </c>
      <c r="Q309" s="3">
        <v>49.0014821017137</v>
      </c>
      <c r="R309" s="3">
        <v>54.9967971825518</v>
      </c>
      <c r="S309" s="3">
        <v>54.8438630633685</v>
      </c>
      <c r="T309" s="3">
        <v>53.6301479196641</v>
      </c>
      <c r="U309" s="3">
        <v>50.4907557429576</v>
      </c>
      <c r="V309" s="3">
        <v>48.3140335238462</v>
      </c>
      <c r="W309" s="3">
        <v>44.4226306606502</v>
      </c>
      <c r="X309" s="3">
        <v>43.1111421341155</v>
      </c>
      <c r="Y309" s="3">
        <v>44.7761311737036</v>
      </c>
      <c r="Z309" s="3">
        <v>42.4166474759693</v>
      </c>
      <c r="AA309" s="3">
        <v>42.9792693509228</v>
      </c>
      <c r="AB309" s="3">
        <v>47.8926969052193</v>
      </c>
      <c r="AC309" s="3">
        <v>50.185630881444</v>
      </c>
      <c r="AD309" s="3">
        <v>49.9178742908364</v>
      </c>
      <c r="AE309" s="3">
        <v>51.0154646897194</v>
      </c>
      <c r="AF309" s="3">
        <v>53.863505893786</v>
      </c>
      <c r="AG309" s="3">
        <v>55.4295516128708</v>
      </c>
      <c r="AH309" s="3">
        <v>55.262158555407</v>
      </c>
      <c r="AI309" s="3">
        <v>54.4239239893508</v>
      </c>
      <c r="AJ309" s="3">
        <v>53.3594959566323</v>
      </c>
      <c r="AK309" s="3">
        <v>55.2952967043739</v>
      </c>
      <c r="AL309" s="3">
        <v>56.1009501885376</v>
      </c>
      <c r="AM309" s="3">
        <v>58.1010418542134</v>
      </c>
      <c r="AN309" s="3">
        <v>55.8084210748005</v>
      </c>
      <c r="AO309" s="3">
        <v>56.3664232454125</v>
      </c>
      <c r="AP309" s="3">
        <v>60.815964830074</v>
      </c>
      <c r="AQ309" s="3">
        <v>64.4440900038985</v>
      </c>
      <c r="AR309" s="3">
        <v>64.9029986849591</v>
      </c>
      <c r="AS309" s="3">
        <v>66.4716220688092</v>
      </c>
      <c r="AT309" s="3">
        <v>66.5090635807867</v>
      </c>
      <c r="AU309" s="3">
        <v>66.2095059695209</v>
      </c>
      <c r="AV309" s="3">
        <v>69.8729788201358</v>
      </c>
      <c r="AW309" s="3">
        <v>72.8617524796225</v>
      </c>
      <c r="AX309" s="3">
        <v>73.7318688202523</v>
      </c>
      <c r="AY309" s="3">
        <v>70.1444858857551</v>
      </c>
      <c r="AZ309" s="3">
        <v>72.8894730220651</v>
      </c>
      <c r="BA309" s="3">
        <v>75.8919489172888</v>
      </c>
      <c r="BB309" s="3">
        <v>73.7628626368724</v>
      </c>
      <c r="BC309" s="3">
        <v>72.5373792544757</v>
      </c>
      <c r="BD309" s="3">
        <v>69.9926826579224</v>
      </c>
      <c r="BE309" s="3">
        <v>74.0779437168241</v>
      </c>
      <c r="BF309" s="3">
        <v>79.0438838578803</v>
      </c>
      <c r="BG309" s="3">
        <v>79.4144608939681</v>
      </c>
      <c r="BH309" s="3">
        <v>79.5004658778858</v>
      </c>
      <c r="BI309" s="3">
        <v>81.0249188973446</v>
      </c>
      <c r="BJ309" s="3">
        <v>82.0699932434948</v>
      </c>
      <c r="BK309" s="3">
        <v>84.5241825355508</v>
      </c>
      <c r="BL309" s="3">
        <v>88.2891348229486</v>
      </c>
      <c r="BM309" s="3">
        <v>91.5126506627124</v>
      </c>
      <c r="BN309" s="3">
        <v>91.1951001199448</v>
      </c>
      <c r="BO309" s="3">
        <v>98.4822209910994</v>
      </c>
      <c r="BP309" s="3">
        <v>101.156021996643</v>
      </c>
      <c r="BQ309" s="3">
        <v>105.734373305688</v>
      </c>
      <c r="BR309" s="3">
        <v>103.774409872306</v>
      </c>
      <c r="BS309" s="3">
        <v>100.866622987123</v>
      </c>
      <c r="BT309" s="3">
        <v>89.8409682581765</v>
      </c>
      <c r="BU309" s="3">
        <v>91.0695612853646</v>
      </c>
      <c r="BV309" s="3">
        <v>94.2034272283279</v>
      </c>
      <c r="BW309" s="3">
        <v>93.5395967113143</v>
      </c>
      <c r="BX309" s="3">
        <v>69.3685289758687</v>
      </c>
      <c r="BY309" s="3">
        <v>72.3898135489113</v>
      </c>
      <c r="BZ309" s="3">
        <v>78.785667024712</v>
      </c>
      <c r="CA309" s="3">
        <v>83.645978160009</v>
      </c>
      <c r="CB309" s="3">
        <v>82.7577531263354</v>
      </c>
      <c r="CC309" s="3">
        <v>86.3165831076567</v>
      </c>
      <c r="CD309" s="3">
        <v>85.9773744845972</v>
      </c>
      <c r="CE309" s="3">
        <v>89.0590006627562</v>
      </c>
      <c r="CF309" s="3">
        <v>95.0553288035306</v>
      </c>
      <c r="CG309" s="3">
        <v>99.4721239759757</v>
      </c>
      <c r="CH309" s="3">
        <v>98.7245271459742</v>
      </c>
      <c r="CI309" s="3">
        <v>97.4220589292864</v>
      </c>
      <c r="CJ309" s="3">
        <v>99.4037028451045</v>
      </c>
      <c r="CK309" s="3">
        <v>108.356615045448</v>
      </c>
      <c r="CL309" s="3">
        <v>111.909210122665</v>
      </c>
      <c r="CM309" s="3">
        <v>110.399406424784</v>
      </c>
      <c r="CN309" s="3">
        <v>111.727129335635</v>
      </c>
      <c r="CO309" s="3">
        <v>125.118362968076</v>
      </c>
      <c r="CP309" s="3">
        <v>119.992020130862</v>
      </c>
      <c r="CQ309" s="3">
        <v>117.325698483702</v>
      </c>
      <c r="CR309" s="3">
        <v>118.462396907417</v>
      </c>
      <c r="CS309" s="3">
        <v>125.216966624184</v>
      </c>
      <c r="CT309" s="3">
        <v>121.387662250429</v>
      </c>
      <c r="CU309" s="3">
        <v>117.165173846268</v>
      </c>
      <c r="CV309" s="3">
        <v>112.39384050525</v>
      </c>
      <c r="CW309" s="3">
        <v>114.113513338082</v>
      </c>
      <c r="CX309" s="3">
        <v>107.982226952616</v>
      </c>
      <c r="CY309" s="3">
        <v>109.416723055351</v>
      </c>
      <c r="CZ309" s="3">
        <v>112.768097017791</v>
      </c>
      <c r="DA309" s="3">
        <v>111.835552930074</v>
      </c>
      <c r="DB309" s="3">
        <v>108.12596606123</v>
      </c>
      <c r="DC309" s="3">
        <v>105.768852676242</v>
      </c>
      <c r="DD309" s="3">
        <v>118.301222329244</v>
      </c>
      <c r="DE309" s="3">
        <v>124.611913989724</v>
      </c>
      <c r="DF309" s="3">
        <v>123.875604157755</v>
      </c>
      <c r="DG309" s="3">
        <v>124.976154205967</v>
      </c>
      <c r="DH309" s="3">
        <v>123.490596597586</v>
      </c>
      <c r="DI309" s="3">
        <v>130.927142599757</v>
      </c>
      <c r="DJ309" s="3">
        <v>131.60187544129</v>
      </c>
      <c r="DK309" s="3">
        <v>131.185006424581</v>
      </c>
      <c r="DL309" s="3">
        <v>132.03919461361</v>
      </c>
      <c r="DM309" s="3">
        <v>128.417554960616</v>
      </c>
      <c r="DN309" s="3">
        <v>123.738334396308</v>
      </c>
      <c r="DO309" s="3">
        <v>117.221260602812</v>
      </c>
      <c r="DP309" s="3">
        <v>123.459193998578</v>
      </c>
      <c r="DQ309" s="3">
        <v>125.867890601318</v>
      </c>
      <c r="DR309" s="3">
        <v>127.140765061845</v>
      </c>
      <c r="DS309" s="3">
        <v>130.729628707406</v>
      </c>
      <c r="DT309" s="3">
        <v>135.746710041815</v>
      </c>
      <c r="DU309" s="3">
        <v>136.840607326813</v>
      </c>
      <c r="DV309" s="3">
        <v>135.498363939245</v>
      </c>
      <c r="DW309" s="3">
        <v>135.229611787257</v>
      </c>
      <c r="DX309" s="3">
        <v>127.588643762747</v>
      </c>
      <c r="DY309" s="3">
        <v>135.023327461843</v>
      </c>
      <c r="DZ309" s="3">
        <v>133.177669790173</v>
      </c>
      <c r="EA309" s="3">
        <v>134.080729500709</v>
      </c>
      <c r="EB309" s="3">
        <v>134.643817335818</v>
      </c>
      <c r="EC309" s="3">
        <v>135.936429341634</v>
      </c>
      <c r="ED309" s="3">
        <v>127.828055911594</v>
      </c>
    </row>
    <row r="310">
      <c r="A310" s="3" t="s">
        <v>309</v>
      </c>
      <c r="B310" s="3">
        <v>84.5408131988224</v>
      </c>
      <c r="C310" s="3">
        <v>84.0264023803319</v>
      </c>
      <c r="D310" s="3">
        <v>84.6178675787384</v>
      </c>
      <c r="E310" s="3">
        <v>84.9307514074678</v>
      </c>
      <c r="F310" s="3">
        <v>89.8508335606775</v>
      </c>
      <c r="G310" s="3">
        <v>94.0540081271725</v>
      </c>
      <c r="H310" s="3">
        <v>91.6186286202644</v>
      </c>
      <c r="I310" s="3">
        <v>88.0992134156456</v>
      </c>
      <c r="J310" s="3">
        <v>91.6427281186098</v>
      </c>
      <c r="K310" s="3">
        <v>91.5329954690935</v>
      </c>
      <c r="L310" s="3">
        <v>98.9091815773768</v>
      </c>
      <c r="M310" s="3">
        <v>101.426093528885</v>
      </c>
      <c r="N310" s="3">
        <v>104.321997044216</v>
      </c>
      <c r="O310" s="3">
        <v>106.159626858788</v>
      </c>
      <c r="P310" s="3">
        <v>105.65532185183</v>
      </c>
      <c r="Q310" s="3">
        <v>104.506517331114</v>
      </c>
      <c r="R310" s="3">
        <v>101.363750490676</v>
      </c>
      <c r="S310" s="3">
        <v>101.548981648521</v>
      </c>
      <c r="T310" s="3">
        <v>96.8003653247873</v>
      </c>
      <c r="U310" s="3">
        <v>93.1744342235672</v>
      </c>
      <c r="V310" s="3">
        <v>88.8891557978281</v>
      </c>
      <c r="W310" s="3">
        <v>87.0240121078546</v>
      </c>
      <c r="X310" s="3">
        <v>94.5795687260651</v>
      </c>
      <c r="Y310" s="3">
        <v>91.1423545577066</v>
      </c>
      <c r="Z310" s="3">
        <v>91.1431065433376</v>
      </c>
      <c r="AA310" s="3">
        <v>85.8286978368764</v>
      </c>
      <c r="AB310" s="3">
        <v>92.7449860812064</v>
      </c>
      <c r="AC310" s="3">
        <v>101.530161276034</v>
      </c>
      <c r="AD310" s="3">
        <v>107.134378624084</v>
      </c>
      <c r="AE310" s="3">
        <v>107.739634866606</v>
      </c>
      <c r="AF310" s="3">
        <v>112.935280913529</v>
      </c>
      <c r="AG310" s="3">
        <v>117.695321098032</v>
      </c>
      <c r="AH310" s="3">
        <v>115.543153451792</v>
      </c>
      <c r="AI310" s="3">
        <v>115.185098906689</v>
      </c>
      <c r="AJ310" s="3">
        <v>92.5716458434724</v>
      </c>
      <c r="AK310" s="3">
        <v>93.8078898588241</v>
      </c>
      <c r="AL310" s="3">
        <v>102.419869460896</v>
      </c>
      <c r="AM310" s="3">
        <v>106.948351138226</v>
      </c>
      <c r="AN310" s="3">
        <v>109.192188558413</v>
      </c>
      <c r="AO310" s="3">
        <v>110.216503635037</v>
      </c>
      <c r="AP310" s="3">
        <v>108.661057144405</v>
      </c>
      <c r="AQ310" s="3">
        <v>115.381829672148</v>
      </c>
      <c r="AR310" s="3">
        <v>117.418528907913</v>
      </c>
      <c r="AS310" s="3">
        <v>104.447273481826</v>
      </c>
      <c r="AT310" s="3">
        <v>105.684358803502</v>
      </c>
      <c r="AU310" s="3">
        <v>110.054493264263</v>
      </c>
      <c r="AV310" s="3">
        <v>102.893606099508</v>
      </c>
      <c r="AW310" s="3">
        <v>107.280950292711</v>
      </c>
      <c r="AX310" s="3">
        <v>114.257353175803</v>
      </c>
      <c r="AY310" s="3">
        <v>109.977859873385</v>
      </c>
      <c r="AZ310" s="3">
        <v>105.751731811857</v>
      </c>
      <c r="BA310" s="3">
        <v>100.359682040523</v>
      </c>
      <c r="BB310" s="3">
        <v>105.352253733663</v>
      </c>
      <c r="BC310" s="3">
        <v>103.843051389328</v>
      </c>
      <c r="BD310" s="3">
        <v>106.521037792984</v>
      </c>
      <c r="BE310" s="3">
        <v>114.779012806263</v>
      </c>
      <c r="BF310" s="3">
        <v>117.832703156327</v>
      </c>
      <c r="BG310" s="3">
        <v>114.886119839584</v>
      </c>
      <c r="BH310" s="3">
        <v>106.183647866123</v>
      </c>
      <c r="BI310" s="3">
        <v>99.3267242656593</v>
      </c>
      <c r="BJ310" s="3">
        <v>96.8555780310732</v>
      </c>
      <c r="BK310" s="3">
        <v>112.844304463142</v>
      </c>
      <c r="BL310" s="3">
        <v>115.906666218279</v>
      </c>
      <c r="BM310" s="3">
        <v>116.611090607397</v>
      </c>
      <c r="BN310" s="3">
        <v>109.839714753849</v>
      </c>
      <c r="BO310" s="3">
        <v>109.968657409201</v>
      </c>
      <c r="BP310" s="3">
        <v>115.147615656749</v>
      </c>
      <c r="BQ310" s="3">
        <v>127.330999762371</v>
      </c>
      <c r="BR310" s="3">
        <v>129.491989112401</v>
      </c>
      <c r="BS310" s="3">
        <v>126.349881968431</v>
      </c>
      <c r="BT310" s="3">
        <v>133.718747707962</v>
      </c>
      <c r="BU310" s="3">
        <v>138.421811328534</v>
      </c>
      <c r="BV310" s="3">
        <v>139.164365688974</v>
      </c>
      <c r="BW310" s="3">
        <v>144.405419099617</v>
      </c>
      <c r="BX310" s="3">
        <v>97.9914108736834</v>
      </c>
      <c r="BY310" s="3">
        <v>102.172647409322</v>
      </c>
      <c r="BZ310" s="3">
        <v>112.50959159223</v>
      </c>
      <c r="CA310" s="3">
        <v>118.624046794404</v>
      </c>
      <c r="CB310" s="3">
        <v>119.869177323594</v>
      </c>
      <c r="CC310" s="3">
        <v>128.744562374248</v>
      </c>
      <c r="CD310" s="3">
        <v>130.10695756501</v>
      </c>
      <c r="CE310" s="3">
        <v>133.379962666539</v>
      </c>
      <c r="CF310" s="3">
        <v>137.778758898267</v>
      </c>
      <c r="CG310" s="3">
        <v>139.413207425322</v>
      </c>
      <c r="CH310" s="3">
        <v>149.56470909621</v>
      </c>
      <c r="CI310" s="3">
        <v>150.697337254858</v>
      </c>
      <c r="CJ310" s="3">
        <v>150.459851234567</v>
      </c>
      <c r="CK310" s="3">
        <v>161.162697612007</v>
      </c>
      <c r="CL310" s="3">
        <v>159.224009655915</v>
      </c>
      <c r="CM310" s="3">
        <v>152.000540834962</v>
      </c>
      <c r="CN310" s="3">
        <v>150.201090865305</v>
      </c>
      <c r="CO310" s="3">
        <v>140.291014480376</v>
      </c>
      <c r="CP310" s="3">
        <v>138.82224359008</v>
      </c>
      <c r="CQ310" s="3">
        <v>138.952512386729</v>
      </c>
      <c r="CR310" s="3">
        <v>126.517079619089</v>
      </c>
      <c r="CS310" s="3">
        <v>117.765902239362</v>
      </c>
      <c r="CT310" s="3">
        <v>118.696055334296</v>
      </c>
      <c r="CU310" s="3">
        <v>114.283826496316</v>
      </c>
      <c r="CV310" s="3">
        <v>118.944837744455</v>
      </c>
      <c r="CW310" s="3">
        <v>124.407388274878</v>
      </c>
      <c r="CX310" s="3">
        <v>115.831679634595</v>
      </c>
      <c r="CY310" s="3">
        <v>108.513312392291</v>
      </c>
      <c r="CZ310" s="3">
        <v>104.057630936921</v>
      </c>
      <c r="DA310" s="3">
        <v>110.292449858157</v>
      </c>
      <c r="DB310" s="3">
        <v>107.79578413519</v>
      </c>
      <c r="DC310" s="3">
        <v>107.542372530467</v>
      </c>
      <c r="DD310" s="3">
        <v>110.875934349546</v>
      </c>
      <c r="DE310" s="3">
        <v>123.257379319597</v>
      </c>
      <c r="DF310" s="3">
        <v>123.187690706943</v>
      </c>
      <c r="DG310" s="3">
        <v>124.48851775861</v>
      </c>
      <c r="DH310" s="3">
        <v>123.07215543222</v>
      </c>
      <c r="DI310" s="3">
        <v>131.887034834059</v>
      </c>
      <c r="DJ310" s="3">
        <v>132.929826266003</v>
      </c>
      <c r="DK310" s="3">
        <v>136.83584922027</v>
      </c>
      <c r="DL310" s="3">
        <v>139.749483115364</v>
      </c>
      <c r="DM310" s="3">
        <v>120.472764403627</v>
      </c>
      <c r="DN310" s="3">
        <v>117.366338061035</v>
      </c>
      <c r="DO310" s="3">
        <v>105.434577378919</v>
      </c>
      <c r="DP310" s="3">
        <v>108.714232452551</v>
      </c>
      <c r="DQ310" s="3">
        <v>117.563557804089</v>
      </c>
      <c r="DR310" s="3">
        <v>121.073515708736</v>
      </c>
      <c r="DS310" s="3">
        <v>124.397674572879</v>
      </c>
      <c r="DT310" s="3">
        <v>125.862550175039</v>
      </c>
      <c r="DU310" s="3">
        <v>123.534142449878</v>
      </c>
      <c r="DV310" s="3">
        <v>118.378064137781</v>
      </c>
      <c r="DW310" s="3">
        <v>108.820842408129</v>
      </c>
      <c r="DX310" s="3">
        <v>108.335736775354</v>
      </c>
      <c r="DY310" s="3">
        <v>110.493119585836</v>
      </c>
      <c r="DZ310" s="3">
        <v>106.925655182965</v>
      </c>
      <c r="EA310" s="3">
        <v>104.472246399978</v>
      </c>
      <c r="EB310" s="3">
        <v>109.687117824107</v>
      </c>
      <c r="EC310" s="3">
        <v>107.525889513038</v>
      </c>
      <c r="ED310" s="3">
        <v>107.466944376628</v>
      </c>
    </row>
    <row r="311">
      <c r="A311" s="3" t="s">
        <v>310</v>
      </c>
      <c r="B311" s="3">
        <v>29.1416215403991</v>
      </c>
      <c r="C311" s="3">
        <v>27.7200930971685</v>
      </c>
      <c r="D311" s="3">
        <v>27.5214174949155</v>
      </c>
      <c r="E311" s="3">
        <v>27.0222445008202</v>
      </c>
      <c r="F311" s="3">
        <v>28.1855005171667</v>
      </c>
      <c r="G311" s="3">
        <v>29.632877111245</v>
      </c>
      <c r="H311" s="3">
        <v>30.1682728436821</v>
      </c>
      <c r="I311" s="3">
        <v>31.1192167732174</v>
      </c>
      <c r="J311" s="3">
        <v>33.619442474711</v>
      </c>
      <c r="K311" s="3">
        <v>33.7353981694712</v>
      </c>
      <c r="L311" s="3">
        <v>39.2020094843213</v>
      </c>
      <c r="M311" s="3">
        <v>40.2036791136839</v>
      </c>
      <c r="N311" s="3">
        <v>40.4387126069492</v>
      </c>
      <c r="O311" s="3">
        <v>41.7359947723958</v>
      </c>
      <c r="P311" s="3">
        <v>43.331529763703</v>
      </c>
      <c r="Q311" s="3">
        <v>43.3867621692357</v>
      </c>
      <c r="R311" s="3">
        <v>43.4889087391809</v>
      </c>
      <c r="S311" s="3">
        <v>46.2426166364641</v>
      </c>
      <c r="T311" s="3">
        <v>44.9676667124537</v>
      </c>
      <c r="U311" s="3">
        <v>43.7743934184536</v>
      </c>
      <c r="V311" s="3">
        <v>40.9837700171004</v>
      </c>
      <c r="W311" s="3">
        <v>39.7045716122752</v>
      </c>
      <c r="X311" s="3">
        <v>43.0138056115796</v>
      </c>
      <c r="Y311" s="3">
        <v>43.7736348422013</v>
      </c>
      <c r="Z311" s="3">
        <v>41.6705260430235</v>
      </c>
      <c r="AA311" s="3">
        <v>38.7600195313348</v>
      </c>
      <c r="AB311" s="3">
        <v>38.8566635166239</v>
      </c>
      <c r="AC311" s="3">
        <v>44.3150087140523</v>
      </c>
      <c r="AD311" s="3">
        <v>44.075456722064</v>
      </c>
      <c r="AE311" s="3">
        <v>44.3738740846773</v>
      </c>
      <c r="AF311" s="3">
        <v>46.2453451340281</v>
      </c>
      <c r="AG311" s="3">
        <v>48.2577709305718</v>
      </c>
      <c r="AH311" s="3">
        <v>48.0585079125511</v>
      </c>
      <c r="AI311" s="3">
        <v>47.7953208181325</v>
      </c>
      <c r="AJ311" s="3">
        <v>47.0022891463669</v>
      </c>
      <c r="AK311" s="3">
        <v>48.9128133420384</v>
      </c>
      <c r="AL311" s="3">
        <v>50.7406498154715</v>
      </c>
      <c r="AM311" s="3">
        <v>51.5467342446007</v>
      </c>
      <c r="AN311" s="3">
        <v>50.6336438821596</v>
      </c>
      <c r="AO311" s="3">
        <v>50.849993808271</v>
      </c>
      <c r="AP311" s="3">
        <v>56.5358262191287</v>
      </c>
      <c r="AQ311" s="3">
        <v>59.3444218514869</v>
      </c>
      <c r="AR311" s="3">
        <v>59.2318607660925</v>
      </c>
      <c r="AS311" s="3">
        <v>58.0548571359125</v>
      </c>
      <c r="AT311" s="3">
        <v>60.8919685173198</v>
      </c>
      <c r="AU311" s="3">
        <v>61.0984057717785</v>
      </c>
      <c r="AV311" s="3">
        <v>66.1002139815231</v>
      </c>
      <c r="AW311" s="3">
        <v>68.3537669410739</v>
      </c>
      <c r="AX311" s="3">
        <v>72.0806355052106</v>
      </c>
      <c r="AY311" s="3">
        <v>73.4571087295274</v>
      </c>
      <c r="AZ311" s="3">
        <v>78.7820565520274</v>
      </c>
      <c r="BA311" s="3">
        <v>79.7938612512645</v>
      </c>
      <c r="BB311" s="3">
        <v>79.0813148446356</v>
      </c>
      <c r="BC311" s="3">
        <v>82.0312463499362</v>
      </c>
      <c r="BD311" s="3">
        <v>81.4285238240488</v>
      </c>
      <c r="BE311" s="3">
        <v>86.5004404044807</v>
      </c>
      <c r="BF311" s="3">
        <v>85.3987465836544</v>
      </c>
      <c r="BG311" s="3">
        <v>86.6810988534556</v>
      </c>
      <c r="BH311" s="3">
        <v>88.0154502439987</v>
      </c>
      <c r="BI311" s="3">
        <v>82.8815342513344</v>
      </c>
      <c r="BJ311" s="3">
        <v>80.7989349378834</v>
      </c>
      <c r="BK311" s="3">
        <v>86.6958926666095</v>
      </c>
      <c r="BL311" s="3">
        <v>92.5770235840469</v>
      </c>
      <c r="BM311" s="3">
        <v>96.957167619337</v>
      </c>
      <c r="BN311" s="3">
        <v>97.7116764342595</v>
      </c>
      <c r="BO311" s="3">
        <v>106.294303243898</v>
      </c>
      <c r="BP311" s="3">
        <v>109.834920282262</v>
      </c>
      <c r="BQ311" s="3">
        <v>118.28529669199</v>
      </c>
      <c r="BR311" s="3">
        <v>119.526012303401</v>
      </c>
      <c r="BS311" s="3">
        <v>120.868428850757</v>
      </c>
      <c r="BT311" s="3">
        <v>115.511592493241</v>
      </c>
      <c r="BU311" s="3">
        <v>121.310531886999</v>
      </c>
      <c r="BV311" s="3">
        <v>131.436061672472</v>
      </c>
      <c r="BW311" s="3">
        <v>134.468014816525</v>
      </c>
      <c r="BX311" s="3">
        <v>114.695010006023</v>
      </c>
      <c r="BY311" s="3">
        <v>119.874402897864</v>
      </c>
      <c r="BZ311" s="3">
        <v>124.761653330786</v>
      </c>
      <c r="CA311" s="3">
        <v>132.165769490517</v>
      </c>
      <c r="CB311" s="3">
        <v>137.407172235622</v>
      </c>
      <c r="CC311" s="3">
        <v>152.700025849091</v>
      </c>
      <c r="CD311" s="3">
        <v>154.697051671188</v>
      </c>
      <c r="CE311" s="3">
        <v>156.974550111364</v>
      </c>
      <c r="CF311" s="3">
        <v>159.764740988188</v>
      </c>
      <c r="CG311" s="3">
        <v>155.163772766596</v>
      </c>
      <c r="CH311" s="3">
        <v>157.344023834885</v>
      </c>
      <c r="CI311" s="3">
        <v>155.434594946432</v>
      </c>
      <c r="CJ311" s="3">
        <v>148.340096433484</v>
      </c>
      <c r="CK311" s="3">
        <v>160.024326766303</v>
      </c>
      <c r="CL311" s="3">
        <v>167.352753959665</v>
      </c>
      <c r="CM311" s="3">
        <v>176.245959778452</v>
      </c>
      <c r="CN311" s="3">
        <v>192.556933848174</v>
      </c>
      <c r="CO311" s="3">
        <v>197.252342844986</v>
      </c>
      <c r="CP311" s="3">
        <v>197.005348871846</v>
      </c>
      <c r="CQ311" s="3">
        <v>196.687038537952</v>
      </c>
      <c r="CR311" s="3">
        <v>212.997460818433</v>
      </c>
      <c r="CS311" s="3">
        <v>227.011602633372</v>
      </c>
      <c r="CT311" s="3">
        <v>201.567360734888</v>
      </c>
      <c r="CU311" s="3">
        <v>190.997224847273</v>
      </c>
      <c r="CV311" s="3">
        <v>186.192380078062</v>
      </c>
      <c r="CW311" s="3">
        <v>181.828048178342</v>
      </c>
      <c r="CX311" s="3">
        <v>162.111835609639</v>
      </c>
      <c r="CY311" s="3">
        <v>162.253821852624</v>
      </c>
      <c r="CZ311" s="3">
        <v>171.550001662923</v>
      </c>
      <c r="DA311" s="3">
        <v>166.057430935816</v>
      </c>
      <c r="DB311" s="3">
        <v>152.175400510257</v>
      </c>
      <c r="DC311" s="3">
        <v>146.037690392491</v>
      </c>
      <c r="DD311" s="3">
        <v>141.670536589356</v>
      </c>
      <c r="DE311" s="3">
        <v>146.264753251071</v>
      </c>
      <c r="DF311" s="3">
        <v>155.134693935609</v>
      </c>
      <c r="DG311" s="3">
        <v>163.986313990343</v>
      </c>
      <c r="DH311" s="3">
        <v>162.308719930452</v>
      </c>
      <c r="DI311" s="3">
        <v>169.275637250825</v>
      </c>
      <c r="DJ311" s="3">
        <v>174.338927369264</v>
      </c>
      <c r="DK311" s="3">
        <v>165.396216169917</v>
      </c>
      <c r="DL311" s="3">
        <v>173.352436074725</v>
      </c>
      <c r="DM311" s="3">
        <v>182.762570732835</v>
      </c>
      <c r="DN311" s="3">
        <v>179.334137569053</v>
      </c>
      <c r="DO311" s="3">
        <v>166.609020584235</v>
      </c>
      <c r="DP311" s="3">
        <v>169.531913059013</v>
      </c>
      <c r="DQ311" s="3">
        <v>188.695777211416</v>
      </c>
      <c r="DR311" s="3">
        <v>190.539843500325</v>
      </c>
      <c r="DS311" s="3">
        <v>190.512201730705</v>
      </c>
      <c r="DT311" s="3">
        <v>175.137673164809</v>
      </c>
      <c r="DU311" s="3">
        <v>156.18056607347</v>
      </c>
      <c r="DV311" s="3">
        <v>168.140625583387</v>
      </c>
      <c r="DW311" s="3">
        <v>171.648664094569</v>
      </c>
      <c r="DX311" s="3">
        <v>177.16964033877</v>
      </c>
      <c r="DY311" s="3">
        <v>182.474196293028</v>
      </c>
      <c r="DZ311" s="3">
        <v>190.755929646668</v>
      </c>
      <c r="EA311" s="3">
        <v>187.535378899402</v>
      </c>
      <c r="EB311" s="3">
        <v>175.426410759746</v>
      </c>
      <c r="EC311" s="3">
        <v>170.818829165466</v>
      </c>
      <c r="ED311" s="3">
        <v>166.04542958535</v>
      </c>
    </row>
    <row r="312">
      <c r="A312" s="3" t="s">
        <v>311</v>
      </c>
      <c r="B312" s="3">
        <v>9.38621197909216</v>
      </c>
      <c r="C312" s="3">
        <v>8.48967297270142</v>
      </c>
      <c r="D312" s="3">
        <v>9.22932712147759</v>
      </c>
      <c r="E312" s="3">
        <v>8.70896535381376</v>
      </c>
      <c r="F312" s="3">
        <v>8.29679417553148</v>
      </c>
      <c r="G312" s="3">
        <v>8.22989517337649</v>
      </c>
      <c r="H312" s="3">
        <v>7.92712440067088</v>
      </c>
      <c r="I312" s="3">
        <v>8.11080506999616</v>
      </c>
      <c r="J312" s="3">
        <v>8.03742336569096</v>
      </c>
      <c r="K312" s="3">
        <v>8.14533856232697</v>
      </c>
      <c r="L312" s="3">
        <v>9.61579887450851</v>
      </c>
      <c r="M312" s="3">
        <v>10.0161661112078</v>
      </c>
      <c r="N312" s="3">
        <v>10.1533618143227</v>
      </c>
      <c r="O312" s="3">
        <v>10.9707442607011</v>
      </c>
      <c r="P312" s="3">
        <v>11.1958989498497</v>
      </c>
      <c r="Q312" s="3">
        <v>11.3383411193744</v>
      </c>
      <c r="R312" s="3">
        <v>11.3738439354333</v>
      </c>
      <c r="S312" s="3">
        <v>11.7047818733848</v>
      </c>
      <c r="T312" s="3">
        <v>11.9556627452487</v>
      </c>
      <c r="U312" s="3">
        <v>11.7582211532513</v>
      </c>
      <c r="V312" s="3">
        <v>11.0956139339901</v>
      </c>
      <c r="W312" s="3">
        <v>11.5267610265493</v>
      </c>
      <c r="X312" s="3">
        <v>11.880596049731</v>
      </c>
      <c r="Y312" s="3">
        <v>11.459217399511</v>
      </c>
      <c r="Z312" s="3">
        <v>10.9437496648228</v>
      </c>
      <c r="AA312" s="3">
        <v>11.1016173394719</v>
      </c>
      <c r="AB312" s="3">
        <v>11.7590983542312</v>
      </c>
      <c r="AC312" s="3">
        <v>12.1102580473307</v>
      </c>
      <c r="AD312" s="3">
        <v>12.5826062833159</v>
      </c>
      <c r="AE312" s="3">
        <v>12.5732720345726</v>
      </c>
      <c r="AF312" s="3">
        <v>12.3963403194014</v>
      </c>
      <c r="AG312" s="3">
        <v>11.619920936156</v>
      </c>
      <c r="AH312" s="3">
        <v>9.64919663454318</v>
      </c>
      <c r="AI312" s="3">
        <v>8.89511465790067</v>
      </c>
      <c r="AJ312" s="3">
        <v>9.63272728243015</v>
      </c>
      <c r="AK312" s="3">
        <v>10.5128757382946</v>
      </c>
      <c r="AL312" s="3">
        <v>10.3907697979062</v>
      </c>
      <c r="AM312" s="3">
        <v>10.0015067054084</v>
      </c>
      <c r="AN312" s="3">
        <v>9.74746216940793</v>
      </c>
      <c r="AO312" s="3">
        <v>9.12783805579234</v>
      </c>
      <c r="AP312" s="3">
        <v>8.11658800253605</v>
      </c>
      <c r="AQ312" s="3">
        <v>7.59447176682065</v>
      </c>
      <c r="AR312" s="3">
        <v>7.28834522812856</v>
      </c>
      <c r="AS312" s="3">
        <v>7.78007633396146</v>
      </c>
      <c r="AT312" s="3">
        <v>8.56085397021452</v>
      </c>
      <c r="AU312" s="3">
        <v>8.31252191746037</v>
      </c>
      <c r="AV312" s="3">
        <v>8.8399561250747</v>
      </c>
      <c r="AW312" s="3">
        <v>9.99246768619647</v>
      </c>
      <c r="AX312" s="3">
        <v>11.2500192807448</v>
      </c>
      <c r="AY312" s="3">
        <v>9.56988513700537</v>
      </c>
      <c r="AZ312" s="3">
        <v>9.12963562234579</v>
      </c>
      <c r="BA312" s="3">
        <v>8.93652969771656</v>
      </c>
      <c r="BB312" s="3">
        <v>10.2576974063033</v>
      </c>
      <c r="BC312" s="3">
        <v>11.1108403523779</v>
      </c>
      <c r="BD312" s="3">
        <v>11.3856696100165</v>
      </c>
      <c r="BE312" s="3">
        <v>12.0739709010401</v>
      </c>
      <c r="BF312" s="3">
        <v>13.3074275298747</v>
      </c>
      <c r="BG312" s="3">
        <v>13.136574255678</v>
      </c>
      <c r="BH312" s="3">
        <v>13.8404537498378</v>
      </c>
      <c r="BI312" s="3">
        <v>13.0496274262355</v>
      </c>
      <c r="BJ312" s="3">
        <v>12.8493250126132</v>
      </c>
      <c r="BK312" s="3">
        <v>14.0231776437728</v>
      </c>
      <c r="BL312" s="3">
        <v>14.0193349665545</v>
      </c>
      <c r="BM312" s="3">
        <v>15.4748207325359</v>
      </c>
      <c r="BN312" s="3">
        <v>15.390731024533</v>
      </c>
      <c r="BO312" s="3">
        <v>16.3820624151198</v>
      </c>
      <c r="BP312" s="3">
        <v>17.0742268546467</v>
      </c>
      <c r="BQ312" s="3">
        <v>15.8651989800993</v>
      </c>
      <c r="BR312" s="3">
        <v>14.9360340111261</v>
      </c>
      <c r="BS312" s="3">
        <v>14.4987351199309</v>
      </c>
      <c r="BT312" s="3">
        <v>14.9188165997377</v>
      </c>
      <c r="BU312" s="3">
        <v>14.6855508650473</v>
      </c>
      <c r="BV312" s="3">
        <v>14.3013423945946</v>
      </c>
      <c r="BW312" s="3">
        <v>14.9363394803316</v>
      </c>
      <c r="BX312" s="3">
        <v>12.9046656455684</v>
      </c>
      <c r="BY312" s="3">
        <v>14.585424855931</v>
      </c>
      <c r="BZ312" s="3">
        <v>17.3186956806832</v>
      </c>
      <c r="CA312" s="3">
        <v>20.0655093390969</v>
      </c>
      <c r="CB312" s="3">
        <v>22.5341373674626</v>
      </c>
      <c r="CC312" s="3">
        <v>24.1004274798019</v>
      </c>
      <c r="CD312" s="3">
        <v>22.6761977299954</v>
      </c>
      <c r="CE312" s="3">
        <v>23.2074371532669</v>
      </c>
      <c r="CF312" s="3">
        <v>21.5258669168008</v>
      </c>
      <c r="CG312" s="3">
        <v>22.8264622429802</v>
      </c>
      <c r="CH312" s="3">
        <v>24.3473528795347</v>
      </c>
      <c r="CI312" s="3">
        <v>25.4716280553424</v>
      </c>
      <c r="CJ312" s="3">
        <v>27.1730328965929</v>
      </c>
      <c r="CK312" s="3">
        <v>29.5331770021847</v>
      </c>
      <c r="CL312" s="3">
        <v>30.3745161533852</v>
      </c>
      <c r="CM312" s="3">
        <v>29.305156547765</v>
      </c>
      <c r="CN312" s="3">
        <v>30.1036217347256</v>
      </c>
      <c r="CO312" s="3">
        <v>31.2097794098941</v>
      </c>
      <c r="CP312" s="3">
        <v>33.6474120739563</v>
      </c>
      <c r="CQ312" s="3">
        <v>33.2394609526953</v>
      </c>
      <c r="CR312" s="3">
        <v>36.8220292438722</v>
      </c>
      <c r="CS312" s="3">
        <v>38.4196004693384</v>
      </c>
      <c r="CT312" s="3">
        <v>37.0459939739561</v>
      </c>
      <c r="CU312" s="3">
        <v>35.5893477075259</v>
      </c>
      <c r="CV312" s="3">
        <v>37.8284469563373</v>
      </c>
      <c r="CW312" s="3">
        <v>37.074661743033</v>
      </c>
      <c r="CX312" s="3">
        <v>32.5583566548792</v>
      </c>
      <c r="CY312" s="3">
        <v>33.5513507942656</v>
      </c>
      <c r="CZ312" s="3">
        <v>33.9534703285904</v>
      </c>
      <c r="DA312" s="3">
        <v>33.574594035346</v>
      </c>
      <c r="DB312" s="3">
        <v>32.9178182522762</v>
      </c>
      <c r="DC312" s="3">
        <v>34.9869833601684</v>
      </c>
      <c r="DD312" s="3">
        <v>37.5432106087216</v>
      </c>
      <c r="DE312" s="3">
        <v>38.365121664383</v>
      </c>
      <c r="DF312" s="3">
        <v>38.7575781372569</v>
      </c>
      <c r="DG312" s="3">
        <v>41.2553664015526</v>
      </c>
      <c r="DH312" s="3">
        <v>41.4136934006717</v>
      </c>
      <c r="DI312" s="3">
        <v>43.4001459313459</v>
      </c>
      <c r="DJ312" s="3">
        <v>41.516692208387</v>
      </c>
      <c r="DK312" s="3">
        <v>39.2905208991557</v>
      </c>
      <c r="DL312" s="3">
        <v>39.3599955038859</v>
      </c>
      <c r="DM312" s="3">
        <v>40.1266174060047</v>
      </c>
      <c r="DN312" s="3">
        <v>39.2654509366225</v>
      </c>
      <c r="DO312" s="3">
        <v>37.1266995856544</v>
      </c>
      <c r="DP312" s="3">
        <v>37.2248079086748</v>
      </c>
      <c r="DQ312" s="3">
        <v>40.6363313823461</v>
      </c>
      <c r="DR312" s="3">
        <v>42.5871077183511</v>
      </c>
      <c r="DS312" s="3">
        <v>45.3194633865856</v>
      </c>
      <c r="DT312" s="3">
        <v>48.8201140858016</v>
      </c>
      <c r="DU312" s="3">
        <v>48.8171580032651</v>
      </c>
      <c r="DV312" s="3">
        <v>52.9421688406692</v>
      </c>
      <c r="DW312" s="3">
        <v>52.9071078294974</v>
      </c>
      <c r="DX312" s="3">
        <v>51.1313597342601</v>
      </c>
      <c r="DY312" s="3">
        <v>50.8920333635863</v>
      </c>
      <c r="DZ312" s="3">
        <v>54.3380493916422</v>
      </c>
      <c r="EA312" s="3">
        <v>57.017344741017</v>
      </c>
      <c r="EB312" s="3">
        <v>54.880960514607</v>
      </c>
      <c r="EC312" s="3">
        <v>55.5185238974435</v>
      </c>
      <c r="ED312" s="3">
        <v>54.9627776675754</v>
      </c>
    </row>
    <row r="313">
      <c r="A313" s="3" t="s">
        <v>312</v>
      </c>
      <c r="B313" s="3">
        <v>32.515158556403</v>
      </c>
      <c r="C313" s="3">
        <v>31.8098010280997</v>
      </c>
      <c r="D313" s="3">
        <v>34.287975976544</v>
      </c>
      <c r="E313" s="3">
        <v>33.9323399474964</v>
      </c>
      <c r="F313" s="3">
        <v>32.3907093115797</v>
      </c>
      <c r="G313" s="3">
        <v>34.3336275064791</v>
      </c>
      <c r="H313" s="3">
        <v>34.5875619151219</v>
      </c>
      <c r="I313" s="3">
        <v>34.0924623701629</v>
      </c>
      <c r="J313" s="3">
        <v>35.0660063151261</v>
      </c>
      <c r="K313" s="3">
        <v>32.2010338738923</v>
      </c>
      <c r="L313" s="3">
        <v>33.4079843633214</v>
      </c>
      <c r="M313" s="3">
        <v>32.0902291052958</v>
      </c>
      <c r="N313" s="3">
        <v>29.5608576222564</v>
      </c>
      <c r="O313" s="3">
        <v>31.465440332064</v>
      </c>
      <c r="P313" s="3">
        <v>31.9903659317317</v>
      </c>
      <c r="Q313" s="3">
        <v>32.002741905556</v>
      </c>
      <c r="R313" s="3">
        <v>33.8967580877755</v>
      </c>
      <c r="S313" s="3">
        <v>35.9300853896975</v>
      </c>
      <c r="T313" s="3">
        <v>34.29953364788</v>
      </c>
      <c r="U313" s="3">
        <v>32.0074956281306</v>
      </c>
      <c r="V313" s="3">
        <v>29.3717702688429</v>
      </c>
      <c r="W313" s="3">
        <v>29.8926569356421</v>
      </c>
      <c r="X313" s="3">
        <v>32.2647476774187</v>
      </c>
      <c r="Y313" s="3">
        <v>30.3644036634023</v>
      </c>
      <c r="Z313" s="3">
        <v>25.8482844669182</v>
      </c>
      <c r="AA313" s="3">
        <v>23.8412022443661</v>
      </c>
      <c r="AB313" s="3">
        <v>26.8012854202547</v>
      </c>
      <c r="AC313" s="3">
        <v>28.7462537762661</v>
      </c>
      <c r="AD313" s="3">
        <v>31.3228030945484</v>
      </c>
      <c r="AE313" s="3">
        <v>30.8576029731666</v>
      </c>
      <c r="AF313" s="3">
        <v>31.0040442788859</v>
      </c>
      <c r="AG313" s="3">
        <v>32.7522123125777</v>
      </c>
      <c r="AH313" s="3">
        <v>33.4664245106711</v>
      </c>
      <c r="AI313" s="3">
        <v>35.906039015135</v>
      </c>
      <c r="AJ313" s="3">
        <v>41.2950450270988</v>
      </c>
      <c r="AK313" s="3">
        <v>49.0658256319442</v>
      </c>
      <c r="AL313" s="3">
        <v>49.4046340837205</v>
      </c>
      <c r="AM313" s="3">
        <v>50.6508100403772</v>
      </c>
      <c r="AN313" s="3">
        <v>50.9566428270001</v>
      </c>
      <c r="AO313" s="3">
        <v>49.5118605242257</v>
      </c>
      <c r="AP313" s="3">
        <v>50.7436931599819</v>
      </c>
      <c r="AQ313" s="3">
        <v>52.0783832863287</v>
      </c>
      <c r="AR313" s="3">
        <v>53.5168520184846</v>
      </c>
      <c r="AS313" s="3">
        <v>51.5446905410995</v>
      </c>
      <c r="AT313" s="3">
        <v>51.2330854131601</v>
      </c>
      <c r="AU313" s="3">
        <v>56.3724264424004</v>
      </c>
      <c r="AV313" s="3">
        <v>57.4228686748441</v>
      </c>
      <c r="AW313" s="3">
        <v>62.6423621823662</v>
      </c>
      <c r="AX313" s="3">
        <v>67.6596906719842</v>
      </c>
      <c r="AY313" s="3">
        <v>69.8973185219989</v>
      </c>
      <c r="AZ313" s="3">
        <v>71.8819673193429</v>
      </c>
      <c r="BA313" s="3">
        <v>70.3223277438594</v>
      </c>
      <c r="BB313" s="3">
        <v>71.0252415045587</v>
      </c>
      <c r="BC313" s="3">
        <v>69.8912035619185</v>
      </c>
      <c r="BD313" s="3">
        <v>68.6196789250382</v>
      </c>
      <c r="BE313" s="3">
        <v>72.2631338244482</v>
      </c>
      <c r="BF313" s="3">
        <v>70.0568800331433</v>
      </c>
      <c r="BG313" s="3">
        <v>63.4595013163569</v>
      </c>
      <c r="BH313" s="3">
        <v>60.4203142412721</v>
      </c>
      <c r="BI313" s="3">
        <v>52.4160550536703</v>
      </c>
      <c r="BJ313" s="3">
        <v>57.1613044927588</v>
      </c>
      <c r="BK313" s="3">
        <v>63.0864339095329</v>
      </c>
      <c r="BL313" s="3">
        <v>60.050022881612</v>
      </c>
      <c r="BM313" s="3">
        <v>58.6968308826067</v>
      </c>
      <c r="BN313" s="3">
        <v>55.9626839309576</v>
      </c>
      <c r="BO313" s="3">
        <v>53.3455303747334</v>
      </c>
      <c r="BP313" s="3">
        <v>54.5445314724925</v>
      </c>
      <c r="BQ313" s="3">
        <v>47.3822129562127</v>
      </c>
      <c r="BR313" s="3">
        <v>49.3203290608181</v>
      </c>
      <c r="BS313" s="3">
        <v>49.9236059108192</v>
      </c>
      <c r="BT313" s="3">
        <v>53.9005364865467</v>
      </c>
      <c r="BU313" s="3">
        <v>55.1051233144761</v>
      </c>
      <c r="BV313" s="3">
        <v>52.0457202955995</v>
      </c>
      <c r="BW313" s="3">
        <v>47.332911851097</v>
      </c>
      <c r="BX313" s="3">
        <v>28.8122205925251</v>
      </c>
      <c r="BY313" s="3">
        <v>24.5840748534408</v>
      </c>
      <c r="BZ313" s="3">
        <v>26.255614088759</v>
      </c>
      <c r="CA313" s="3">
        <v>32.0719149151816</v>
      </c>
      <c r="CB313" s="3">
        <v>29.203723262515</v>
      </c>
      <c r="CC313" s="3">
        <v>32.0938988838472</v>
      </c>
      <c r="CD313" s="3">
        <v>31.9693140749349</v>
      </c>
      <c r="CE313" s="3">
        <v>34.713809312629</v>
      </c>
      <c r="CF313" s="3">
        <v>41.189387167064</v>
      </c>
      <c r="CG313" s="3">
        <v>44.232107691695</v>
      </c>
      <c r="CH313" s="3">
        <v>50.7806787296545</v>
      </c>
      <c r="CI313" s="3">
        <v>53.4447184365688</v>
      </c>
      <c r="CJ313" s="3">
        <v>58.2460267669922</v>
      </c>
      <c r="CK313" s="3">
        <v>59.6070627413805</v>
      </c>
      <c r="CL313" s="3">
        <v>64.8868080377351</v>
      </c>
      <c r="CM313" s="3">
        <v>62.2988062373555</v>
      </c>
      <c r="CN313" s="3">
        <v>57.6901463169849</v>
      </c>
      <c r="CO313" s="3">
        <v>61.3325154416406</v>
      </c>
      <c r="CP313" s="3">
        <v>63.7151361533194</v>
      </c>
      <c r="CQ313" s="3">
        <v>72.2632112859698</v>
      </c>
      <c r="CR313" s="3">
        <v>75.1699831780371</v>
      </c>
      <c r="CS313" s="3">
        <v>72.7030215753354</v>
      </c>
      <c r="CT313" s="3">
        <v>81.3201085975612</v>
      </c>
      <c r="CU313" s="3">
        <v>83.2427826865924</v>
      </c>
      <c r="CV313" s="3">
        <v>79.7032332371712</v>
      </c>
      <c r="CW313" s="3">
        <v>75.2136243863824</v>
      </c>
      <c r="CX313" s="3">
        <v>68.3771288550456</v>
      </c>
      <c r="CY313" s="3">
        <v>67.4327814383252</v>
      </c>
      <c r="CZ313" s="3">
        <v>66.2695521923781</v>
      </c>
      <c r="DA313" s="3">
        <v>71.4375556178703</v>
      </c>
      <c r="DB313" s="3">
        <v>69.1202380088671</v>
      </c>
      <c r="DC313" s="3">
        <v>62.6306425231705</v>
      </c>
      <c r="DD313" s="3">
        <v>62.6136235517245</v>
      </c>
      <c r="DE313" s="3">
        <v>58.6327492203114</v>
      </c>
      <c r="DF313" s="3">
        <v>61.5789194678039</v>
      </c>
      <c r="DG313" s="3">
        <v>65.6191650206064</v>
      </c>
      <c r="DH313" s="3">
        <v>46.8281686273472</v>
      </c>
      <c r="DI313" s="3">
        <v>38.8383667906136</v>
      </c>
      <c r="DJ313" s="3">
        <v>33.690163026141</v>
      </c>
      <c r="DK313" s="3">
        <v>38.2495234414803</v>
      </c>
      <c r="DL313" s="3">
        <v>44.9656639863385</v>
      </c>
      <c r="DM313" s="3">
        <v>45.4774023545911</v>
      </c>
      <c r="DN313" s="3">
        <v>40.7831983896423</v>
      </c>
      <c r="DO313" s="3">
        <v>37.6201977744764</v>
      </c>
      <c r="DP313" s="3">
        <v>40.5226343796767</v>
      </c>
      <c r="DQ313" s="3">
        <v>49.6199491630898</v>
      </c>
      <c r="DR313" s="3">
        <v>51.8481835762734</v>
      </c>
      <c r="DS313" s="3">
        <v>47.6907270961733</v>
      </c>
      <c r="DT313" s="3">
        <v>49.1889628381649</v>
      </c>
      <c r="DU313" s="3">
        <v>50.238030621117</v>
      </c>
      <c r="DV313" s="3">
        <v>50.7538616081987</v>
      </c>
      <c r="DW313" s="3">
        <v>46.5527967169086</v>
      </c>
      <c r="DX313" s="3">
        <v>51.64442010001</v>
      </c>
      <c r="DY313" s="3">
        <v>53.3498341029832</v>
      </c>
      <c r="DZ313" s="3">
        <v>57.1783457742591</v>
      </c>
      <c r="EA313" s="3">
        <v>60.5617762884755</v>
      </c>
      <c r="EB313" s="3">
        <v>68.21202727869</v>
      </c>
      <c r="EC313" s="3">
        <v>65.2468409274565</v>
      </c>
      <c r="ED313" s="3">
        <v>63.0955556233724</v>
      </c>
    </row>
    <row r="314">
      <c r="A314" s="3" t="s">
        <v>313</v>
      </c>
      <c r="B314" s="3">
        <v>33.0705980113671</v>
      </c>
      <c r="C314" s="3">
        <v>32.129392835612</v>
      </c>
      <c r="D314" s="3">
        <v>33.5136760787873</v>
      </c>
      <c r="E314" s="3">
        <v>33.8391526467378</v>
      </c>
      <c r="F314" s="3">
        <v>36.112907071671</v>
      </c>
      <c r="G314" s="3">
        <v>37.9112084648326</v>
      </c>
      <c r="H314" s="3">
        <v>39.2808342580889</v>
      </c>
      <c r="I314" s="3">
        <v>39.8757005576547</v>
      </c>
      <c r="J314" s="3">
        <v>40.725360040605</v>
      </c>
      <c r="K314" s="3">
        <v>39.8627574307597</v>
      </c>
      <c r="L314" s="3">
        <v>45.688147419497</v>
      </c>
      <c r="M314" s="3">
        <v>46.5341730296345</v>
      </c>
      <c r="N314" s="3">
        <v>46.8875446452011</v>
      </c>
      <c r="O314" s="3">
        <v>49.699768207762</v>
      </c>
      <c r="P314" s="3">
        <v>49.7238771839804</v>
      </c>
      <c r="Q314" s="3">
        <v>47.6699220804948</v>
      </c>
      <c r="R314" s="3">
        <v>46.0346228782355</v>
      </c>
      <c r="S314" s="3">
        <v>46.1191129769014</v>
      </c>
      <c r="T314" s="3">
        <v>45.2005742422905</v>
      </c>
      <c r="U314" s="3">
        <v>44.8808475323336</v>
      </c>
      <c r="V314" s="3">
        <v>41.8283942846532</v>
      </c>
      <c r="W314" s="3">
        <v>42.53871251266</v>
      </c>
      <c r="X314" s="3">
        <v>42.3741734526887</v>
      </c>
      <c r="Y314" s="3">
        <v>39.3197770632307</v>
      </c>
      <c r="Z314" s="3">
        <v>35.9182572670533</v>
      </c>
      <c r="AA314" s="3">
        <v>32.2091791554543</v>
      </c>
      <c r="AB314" s="3">
        <v>35.3624431077738</v>
      </c>
      <c r="AC314" s="3">
        <v>36.5123084562222</v>
      </c>
      <c r="AD314" s="3">
        <v>32.6425663043382</v>
      </c>
      <c r="AE314" s="3">
        <v>32.5608880876441</v>
      </c>
      <c r="AF314" s="3">
        <v>32.3652644067748</v>
      </c>
      <c r="AG314" s="3">
        <v>31.3877578159221</v>
      </c>
      <c r="AH314" s="3">
        <v>31.509633956061</v>
      </c>
      <c r="AI314" s="3">
        <v>31.7441570283382</v>
      </c>
      <c r="AJ314" s="3">
        <v>35.2349460146873</v>
      </c>
      <c r="AK314" s="3">
        <v>40.5055496686804</v>
      </c>
      <c r="AL314" s="3">
        <v>41.006076361842</v>
      </c>
      <c r="AM314" s="3">
        <v>40.2374318006528</v>
      </c>
      <c r="AN314" s="3">
        <v>40.7467482110311</v>
      </c>
      <c r="AO314" s="3">
        <v>38.8665144567218</v>
      </c>
      <c r="AP314" s="3">
        <v>39.5424416814483</v>
      </c>
      <c r="AQ314" s="3">
        <v>40.2647030608034</v>
      </c>
      <c r="AR314" s="3">
        <v>40.585669009276</v>
      </c>
      <c r="AS314" s="3">
        <v>37.4392060767483</v>
      </c>
      <c r="AT314" s="3">
        <v>40.1598751024197</v>
      </c>
      <c r="AU314" s="3">
        <v>43.3529795450592</v>
      </c>
      <c r="AV314" s="3">
        <v>45.9834413713843</v>
      </c>
      <c r="AW314" s="3">
        <v>47.2543629048879</v>
      </c>
      <c r="AX314" s="3">
        <v>48.6827573528532</v>
      </c>
      <c r="AY314" s="3">
        <v>48.1202473109537</v>
      </c>
      <c r="AZ314" s="3">
        <v>50.3986659818144</v>
      </c>
      <c r="BA314" s="3">
        <v>51.0359222103603</v>
      </c>
      <c r="BB314" s="3">
        <v>54.3726172286706</v>
      </c>
      <c r="BC314" s="3">
        <v>58.8084404516499</v>
      </c>
      <c r="BD314" s="3">
        <v>59.6944779746897</v>
      </c>
      <c r="BE314" s="3">
        <v>67.509825568402</v>
      </c>
      <c r="BF314" s="3">
        <v>62.7340559560032</v>
      </c>
      <c r="BG314" s="3">
        <v>55.8577151439031</v>
      </c>
      <c r="BH314" s="3">
        <v>53.7577190856291</v>
      </c>
      <c r="BI314" s="3">
        <v>50.3006273705086</v>
      </c>
      <c r="BJ314" s="3">
        <v>51.5310541854858</v>
      </c>
      <c r="BK314" s="3">
        <v>57.5769499029199</v>
      </c>
      <c r="BL314" s="3">
        <v>57.4439996009338</v>
      </c>
      <c r="BM314" s="3">
        <v>57.7804214054761</v>
      </c>
      <c r="BN314" s="3">
        <v>50.3153963735329</v>
      </c>
      <c r="BO314" s="3">
        <v>49.172254285008</v>
      </c>
      <c r="BP314" s="3">
        <v>51.8386013576174</v>
      </c>
      <c r="BQ314" s="3">
        <v>48.8909182042893</v>
      </c>
      <c r="BR314" s="3">
        <v>48.7886427461903</v>
      </c>
      <c r="BS314" s="3">
        <v>49.0394143556458</v>
      </c>
      <c r="BT314" s="3">
        <v>51.6049975786196</v>
      </c>
      <c r="BU314" s="3">
        <v>54.241008452236</v>
      </c>
      <c r="BV314" s="3">
        <v>55.6035682438553</v>
      </c>
      <c r="BW314" s="3">
        <v>51.7585882766114</v>
      </c>
      <c r="BX314" s="3">
        <v>38.5959536416202</v>
      </c>
      <c r="BY314" s="3">
        <v>37.5630382575396</v>
      </c>
      <c r="BZ314" s="3">
        <v>42.1960217940313</v>
      </c>
      <c r="CA314" s="3">
        <v>47.8695209398571</v>
      </c>
      <c r="CB314" s="3">
        <v>47.1427275511965</v>
      </c>
      <c r="CC314" s="3">
        <v>49.5068084557613</v>
      </c>
      <c r="CD314" s="3">
        <v>48.0205406513378</v>
      </c>
      <c r="CE314" s="3">
        <v>49.711957864968</v>
      </c>
      <c r="CF314" s="3">
        <v>55.3218776264451</v>
      </c>
      <c r="CG314" s="3">
        <v>57.9669772058573</v>
      </c>
      <c r="CH314" s="3">
        <v>59.5792222229581</v>
      </c>
      <c r="CI314" s="3">
        <v>68.1409087166315</v>
      </c>
      <c r="CJ314" s="3">
        <v>70.3559947583312</v>
      </c>
      <c r="CK314" s="3">
        <v>76.2577931592052</v>
      </c>
      <c r="CL314" s="3">
        <v>81.4707840586245</v>
      </c>
      <c r="CM314" s="3">
        <v>82.591182608189</v>
      </c>
      <c r="CN314" s="3">
        <v>82.342951950581</v>
      </c>
      <c r="CO314" s="3">
        <v>93.5920185998818</v>
      </c>
      <c r="CP314" s="3">
        <v>94.7830737613252</v>
      </c>
      <c r="CQ314" s="3">
        <v>100.109523620415</v>
      </c>
      <c r="CR314" s="3">
        <v>107.945310483697</v>
      </c>
      <c r="CS314" s="3">
        <v>101.185518938542</v>
      </c>
      <c r="CT314" s="3">
        <v>102.931062016581</v>
      </c>
      <c r="CU314" s="3">
        <v>110.929102303315</v>
      </c>
      <c r="CV314" s="3">
        <v>107.685724367015</v>
      </c>
      <c r="CW314" s="3">
        <v>102.99403745142</v>
      </c>
      <c r="CX314" s="3">
        <v>86.6276994549947</v>
      </c>
      <c r="CY314" s="3">
        <v>77.1865632293663</v>
      </c>
      <c r="CZ314" s="3">
        <v>72.8172953142729</v>
      </c>
      <c r="DA314" s="3">
        <v>74.4527877354714</v>
      </c>
      <c r="DB314" s="3">
        <v>72.2039659891621</v>
      </c>
      <c r="DC314" s="3">
        <v>73.3652740044154</v>
      </c>
      <c r="DD314" s="3">
        <v>72.0875869516799</v>
      </c>
      <c r="DE314" s="3">
        <v>70.0676963258704</v>
      </c>
      <c r="DF314" s="3">
        <v>73.4121553904136</v>
      </c>
      <c r="DG314" s="3">
        <v>78.7133242130775</v>
      </c>
      <c r="DH314" s="3">
        <v>73.8692025382333</v>
      </c>
      <c r="DI314" s="3">
        <v>71.2456884100784</v>
      </c>
      <c r="DJ314" s="3">
        <v>64.9224333956455</v>
      </c>
      <c r="DK314" s="3">
        <v>68.8069831045346</v>
      </c>
      <c r="DL314" s="3">
        <v>75.6698712036191</v>
      </c>
      <c r="DM314" s="3">
        <v>72.0164667463288</v>
      </c>
      <c r="DN314" s="3">
        <v>70.9182306629807</v>
      </c>
      <c r="DO314" s="3">
        <v>72.0401089758533</v>
      </c>
      <c r="DP314" s="3">
        <v>76.0383440305975</v>
      </c>
      <c r="DQ314" s="3">
        <v>82.8957538363131</v>
      </c>
      <c r="DR314" s="3">
        <v>79.3100886243747</v>
      </c>
      <c r="DS314" s="3">
        <v>78.1532832347367</v>
      </c>
      <c r="DT314" s="3">
        <v>77.7982242986121</v>
      </c>
      <c r="DU314" s="3">
        <v>71.01489106473</v>
      </c>
      <c r="DV314" s="3">
        <v>67.532590674887</v>
      </c>
      <c r="DW314" s="3">
        <v>62.814447106784</v>
      </c>
      <c r="DX314" s="3">
        <v>62.8276706095353</v>
      </c>
      <c r="DY314" s="3">
        <v>61.0982645135213</v>
      </c>
      <c r="DZ314" s="3">
        <v>63.7324647691717</v>
      </c>
      <c r="EA314" s="3">
        <v>66.848668919467</v>
      </c>
      <c r="EB314" s="3">
        <v>73.3241957906848</v>
      </c>
      <c r="EC314" s="3">
        <v>73.2147616431826</v>
      </c>
      <c r="ED314" s="3">
        <v>69.5766663021512</v>
      </c>
    </row>
    <row r="315">
      <c r="A315" s="3" t="s">
        <v>314</v>
      </c>
      <c r="B315" s="3">
        <v>41.6260638376878</v>
      </c>
      <c r="C315" s="3">
        <v>40.2170153016884</v>
      </c>
      <c r="D315" s="3">
        <v>42.4800540192444</v>
      </c>
      <c r="E315" s="3">
        <v>41.9064593470181</v>
      </c>
      <c r="F315" s="3">
        <v>43.2884517738702</v>
      </c>
      <c r="G315" s="3">
        <v>43.7494933104297</v>
      </c>
      <c r="H315" s="3">
        <v>43.4378059243931</v>
      </c>
      <c r="I315" s="3">
        <v>43.7238510940128</v>
      </c>
      <c r="J315" s="3">
        <v>46.1029338694642</v>
      </c>
      <c r="K315" s="3">
        <v>46.105251402726</v>
      </c>
      <c r="L315" s="3">
        <v>50.0414556152524</v>
      </c>
      <c r="M315" s="3">
        <v>51.9565963437403</v>
      </c>
      <c r="N315" s="3">
        <v>51.2606064081715</v>
      </c>
      <c r="O315" s="3">
        <v>51.3196576819513</v>
      </c>
      <c r="P315" s="3">
        <v>52.7625547369657</v>
      </c>
      <c r="Q315" s="3">
        <v>52.6933749863367</v>
      </c>
      <c r="R315" s="3">
        <v>50.2970633214096</v>
      </c>
      <c r="S315" s="3">
        <v>49.6856027457128</v>
      </c>
      <c r="T315" s="3">
        <v>51.973919333466</v>
      </c>
      <c r="U315" s="3">
        <v>52.9208511186815</v>
      </c>
      <c r="V315" s="3">
        <v>50.4101689067639</v>
      </c>
      <c r="W315" s="3">
        <v>49.9352359445946</v>
      </c>
      <c r="X315" s="3">
        <v>46.8752609234001</v>
      </c>
      <c r="Y315" s="3">
        <v>45.2698869008593</v>
      </c>
      <c r="Z315" s="3">
        <v>41.6397325993052</v>
      </c>
      <c r="AA315" s="3">
        <v>43.5051612948502</v>
      </c>
      <c r="AB315" s="3">
        <v>47.2448082555249</v>
      </c>
      <c r="AC315" s="3">
        <v>46.0561581579908</v>
      </c>
      <c r="AD315" s="3">
        <v>44.9461781810316</v>
      </c>
      <c r="AE315" s="3">
        <v>45.2436282600667</v>
      </c>
      <c r="AF315" s="3">
        <v>45.8313762992996</v>
      </c>
      <c r="AG315" s="3">
        <v>45.7913075630202</v>
      </c>
      <c r="AH315" s="3">
        <v>42.1976083871617</v>
      </c>
      <c r="AI315" s="3">
        <v>39.8344701647635</v>
      </c>
      <c r="AJ315" s="3">
        <v>40.6760119623532</v>
      </c>
      <c r="AK315" s="3">
        <v>40.4674875965292</v>
      </c>
      <c r="AL315" s="3">
        <v>38.4744995555335</v>
      </c>
      <c r="AM315" s="3">
        <v>37.5460839389798</v>
      </c>
      <c r="AN315" s="3">
        <v>39.7148163342092</v>
      </c>
      <c r="AO315" s="3">
        <v>40.9975400538824</v>
      </c>
      <c r="AP315" s="3">
        <v>39.7670743188666</v>
      </c>
      <c r="AQ315" s="3">
        <v>41.4999980425137</v>
      </c>
      <c r="AR315" s="3">
        <v>43.2748842398424</v>
      </c>
      <c r="AS315" s="3">
        <v>46.9991874215093</v>
      </c>
      <c r="AT315" s="3">
        <v>47.1995648722104</v>
      </c>
      <c r="AU315" s="3">
        <v>50.0289564399785</v>
      </c>
      <c r="AV315" s="3">
        <v>53.4499474525459</v>
      </c>
      <c r="AW315" s="3">
        <v>55.4723181913613</v>
      </c>
      <c r="AX315" s="3">
        <v>59.3611419871274</v>
      </c>
      <c r="AY315" s="3">
        <v>59.2060029664973</v>
      </c>
      <c r="AZ315" s="3">
        <v>56.2547262809096</v>
      </c>
      <c r="BA315" s="3">
        <v>59.1001875413946</v>
      </c>
      <c r="BB315" s="3">
        <v>60.5894202098511</v>
      </c>
      <c r="BC315" s="3">
        <v>63.5480245530162</v>
      </c>
      <c r="BD315" s="3">
        <v>66.9581095497056</v>
      </c>
      <c r="BE315" s="3">
        <v>71.1362037256656</v>
      </c>
      <c r="BF315" s="3">
        <v>70.369408370091</v>
      </c>
      <c r="BG315" s="3">
        <v>66.4177743115316</v>
      </c>
      <c r="BH315" s="3">
        <v>63.60179579634</v>
      </c>
      <c r="BI315" s="3">
        <v>57.5927381005286</v>
      </c>
      <c r="BJ315" s="3">
        <v>59.6676852923047</v>
      </c>
      <c r="BK315" s="3">
        <v>66.8557533114405</v>
      </c>
      <c r="BL315" s="3">
        <v>66.6504450430504</v>
      </c>
      <c r="BM315" s="3">
        <v>71.400480186915</v>
      </c>
      <c r="BN315" s="3">
        <v>71.0343490293925</v>
      </c>
      <c r="BO315" s="3">
        <v>71.8796418152062</v>
      </c>
      <c r="BP315" s="3">
        <v>73.3387958603136</v>
      </c>
      <c r="BQ315" s="3">
        <v>67.6610071439992</v>
      </c>
      <c r="BR315" s="3">
        <v>73.2287102103968</v>
      </c>
      <c r="BS315" s="3">
        <v>74.1544841182965</v>
      </c>
      <c r="BT315" s="3">
        <v>72.1861267162201</v>
      </c>
      <c r="BU315" s="3">
        <v>79.0016626767621</v>
      </c>
      <c r="BV315" s="3">
        <v>77.9308987716328</v>
      </c>
      <c r="BW315" s="3">
        <v>68.8711996680432</v>
      </c>
      <c r="BX315" s="3">
        <v>51.4942889450756</v>
      </c>
      <c r="BY315" s="3">
        <v>47.2279519251486</v>
      </c>
      <c r="BZ315" s="3">
        <v>47.9241197588163</v>
      </c>
      <c r="CA315" s="3">
        <v>53.1852429106077</v>
      </c>
      <c r="CB315" s="3">
        <v>51.6961594133429</v>
      </c>
      <c r="CC315" s="3">
        <v>53.8413315966591</v>
      </c>
      <c r="CD315" s="3">
        <v>60.3415937350569</v>
      </c>
      <c r="CE315" s="3">
        <v>63.6191312695621</v>
      </c>
      <c r="CF315" s="3">
        <v>68.4421881427116</v>
      </c>
      <c r="CG315" s="3">
        <v>74.3349953428982</v>
      </c>
      <c r="CH315" s="3">
        <v>73.0733044139125</v>
      </c>
      <c r="CI315" s="3">
        <v>69.4912508368164</v>
      </c>
      <c r="CJ315" s="3">
        <v>68.9293589156682</v>
      </c>
      <c r="CK315" s="3">
        <v>74.1924678502284</v>
      </c>
      <c r="CL315" s="3">
        <v>73.4788077618288</v>
      </c>
      <c r="CM315" s="3">
        <v>70.3686545523851</v>
      </c>
      <c r="CN315" s="3">
        <v>71.2190624568651</v>
      </c>
      <c r="CO315" s="3">
        <v>68.8624915819204</v>
      </c>
      <c r="CP315" s="3">
        <v>61.8198574992685</v>
      </c>
      <c r="CQ315" s="3">
        <v>62.5491773842019</v>
      </c>
      <c r="CR315" s="3">
        <v>66.1585287838314</v>
      </c>
      <c r="CS315" s="3">
        <v>64.6247671174347</v>
      </c>
      <c r="CT315" s="3">
        <v>62.1478511098985</v>
      </c>
      <c r="CU315" s="3">
        <v>54.3846160598825</v>
      </c>
      <c r="CV315" s="3">
        <v>49.9464475997244</v>
      </c>
      <c r="CW315" s="3">
        <v>49.6507169398373</v>
      </c>
      <c r="CX315" s="3">
        <v>43.0711571862909</v>
      </c>
      <c r="CY315" s="3">
        <v>42.7966860762388</v>
      </c>
      <c r="CZ315" s="3">
        <v>41.5422115152766</v>
      </c>
      <c r="DA315" s="3">
        <v>40.6181955489922</v>
      </c>
      <c r="DB315" s="3">
        <v>35.3575940653677</v>
      </c>
      <c r="DC315" s="3">
        <v>26.6202150841514</v>
      </c>
      <c r="DD315" s="3">
        <v>28.4950645437958</v>
      </c>
      <c r="DE315" s="3">
        <v>25.964990556983</v>
      </c>
      <c r="DF315" s="3">
        <v>27.7770123948296</v>
      </c>
      <c r="DG315" s="3">
        <v>25.4060712408104</v>
      </c>
      <c r="DH315" s="3">
        <v>21.1055716693478</v>
      </c>
      <c r="DI315" s="3">
        <v>21.1594776236005</v>
      </c>
      <c r="DJ315" s="3">
        <v>19.3539870449142</v>
      </c>
      <c r="DK315" s="3">
        <v>18.0396307335116</v>
      </c>
      <c r="DL315" s="3">
        <v>18.553729979856</v>
      </c>
      <c r="DM315" s="3">
        <v>18.7819907092519</v>
      </c>
      <c r="DN315" s="3">
        <v>17.5412597983832</v>
      </c>
      <c r="DO315" s="3">
        <v>16.4355527187566</v>
      </c>
      <c r="DP315" s="3">
        <v>15.6397548033227</v>
      </c>
      <c r="DQ315" s="3">
        <v>18.1499580781898</v>
      </c>
      <c r="DR315" s="3">
        <v>16.4369928088683</v>
      </c>
      <c r="DS315" s="3">
        <v>15.8873147733397</v>
      </c>
      <c r="DT315" s="3">
        <v>14.9231156864112</v>
      </c>
      <c r="DU315" s="3">
        <v>12.9604006688901</v>
      </c>
      <c r="DV315" s="3">
        <v>12.3589696695478</v>
      </c>
      <c r="DW315" s="3">
        <v>13.5793403633521</v>
      </c>
      <c r="DX315" s="3">
        <v>14.5997654744788</v>
      </c>
      <c r="DY315" s="3">
        <v>17.0174863840339</v>
      </c>
      <c r="DZ315" s="3">
        <v>18.3220898254894</v>
      </c>
      <c r="EA315" s="3">
        <v>19.3116873746806</v>
      </c>
      <c r="EB315" s="3">
        <v>20.2375375887414</v>
      </c>
      <c r="EC315" s="3">
        <v>21.3941920011701</v>
      </c>
      <c r="ED315" s="3">
        <v>23.642499976688</v>
      </c>
    </row>
    <row r="316">
      <c r="A316" s="3" t="s">
        <v>315</v>
      </c>
      <c r="B316" s="3">
        <v>42.7042741314922</v>
      </c>
      <c r="C316" s="3">
        <v>40.6827188477338</v>
      </c>
      <c r="D316" s="3">
        <v>41.0390752350358</v>
      </c>
      <c r="E316" s="3">
        <v>40.861738570715</v>
      </c>
      <c r="F316" s="3">
        <v>41.5500292362334</v>
      </c>
      <c r="G316" s="3">
        <v>42.9201920996182</v>
      </c>
      <c r="H316" s="3">
        <v>42.4117310291241</v>
      </c>
      <c r="I316" s="3">
        <v>42.4802940478733</v>
      </c>
      <c r="J316" s="3">
        <v>42.0497158248643</v>
      </c>
      <c r="K316" s="3">
        <v>41.4781540944465</v>
      </c>
      <c r="L316" s="3">
        <v>47.3299252812212</v>
      </c>
      <c r="M316" s="3">
        <v>48.9309846600701</v>
      </c>
      <c r="N316" s="3">
        <v>46.2092696073716</v>
      </c>
      <c r="O316" s="3">
        <v>46.7328305324636</v>
      </c>
      <c r="P316" s="3">
        <v>46.5379656299639</v>
      </c>
      <c r="Q316" s="3">
        <v>46.2326685780049</v>
      </c>
      <c r="R316" s="3">
        <v>46.6652655478671</v>
      </c>
      <c r="S316" s="3">
        <v>47.2947357149976</v>
      </c>
      <c r="T316" s="3">
        <v>47.4318202573793</v>
      </c>
      <c r="U316" s="3">
        <v>49.8971520949535</v>
      </c>
      <c r="V316" s="3">
        <v>47.2483873239809</v>
      </c>
      <c r="W316" s="3">
        <v>50.9196291725805</v>
      </c>
      <c r="X316" s="3">
        <v>55.2596153886409</v>
      </c>
      <c r="Y316" s="3">
        <v>55.3717909810963</v>
      </c>
      <c r="Z316" s="3">
        <v>52.2092893784446</v>
      </c>
      <c r="AA316" s="3">
        <v>52.3755938714192</v>
      </c>
      <c r="AB316" s="3">
        <v>55.3194097492417</v>
      </c>
      <c r="AC316" s="3">
        <v>54.9575593106151</v>
      </c>
      <c r="AD316" s="3">
        <v>55.517328258535</v>
      </c>
      <c r="AE316" s="3">
        <v>57.1012084194555</v>
      </c>
      <c r="AF316" s="3">
        <v>57.1932670575396</v>
      </c>
      <c r="AG316" s="3">
        <v>55.9304504504502</v>
      </c>
      <c r="AH316" s="3">
        <v>54.5805119940853</v>
      </c>
      <c r="AI316" s="3">
        <v>53.0257784512328</v>
      </c>
      <c r="AJ316" s="3">
        <v>54.6762058376259</v>
      </c>
      <c r="AK316" s="3">
        <v>53.593734932554</v>
      </c>
      <c r="AL316" s="3">
        <v>52.1774620965191</v>
      </c>
      <c r="AM316" s="3">
        <v>54.3881680100182</v>
      </c>
      <c r="AN316" s="3">
        <v>57.4327541586297</v>
      </c>
      <c r="AO316" s="3">
        <v>57.1401661736679</v>
      </c>
      <c r="AP316" s="3">
        <v>57.4332668740484</v>
      </c>
      <c r="AQ316" s="3">
        <v>58.2695158215</v>
      </c>
      <c r="AR316" s="3">
        <v>58.5077429340668</v>
      </c>
      <c r="AS316" s="3">
        <v>51.5272621101643</v>
      </c>
      <c r="AT316" s="3">
        <v>53.4443343991149</v>
      </c>
      <c r="AU316" s="3">
        <v>54.2516575653655</v>
      </c>
      <c r="AV316" s="3">
        <v>60.1708883979057</v>
      </c>
      <c r="AW316" s="3">
        <v>60.3275457697065</v>
      </c>
      <c r="AX316" s="3">
        <v>58.632320967056</v>
      </c>
      <c r="AY316" s="3">
        <v>53.1061254646808</v>
      </c>
      <c r="AZ316" s="3">
        <v>50.3321172374633</v>
      </c>
      <c r="BA316" s="3">
        <v>45.6220239453355</v>
      </c>
      <c r="BB316" s="3">
        <v>43.3457214912487</v>
      </c>
      <c r="BC316" s="3">
        <v>40.4253233881156</v>
      </c>
      <c r="BD316" s="3">
        <v>41.9780787073479</v>
      </c>
      <c r="BE316" s="3">
        <v>37.2906410243399</v>
      </c>
      <c r="BF316" s="3">
        <v>35.3561815774407</v>
      </c>
      <c r="BG316" s="3">
        <v>33.2468995374999</v>
      </c>
      <c r="BH316" s="3">
        <v>33.6220267132626</v>
      </c>
      <c r="BI316" s="3">
        <v>33.9271209147193</v>
      </c>
      <c r="BJ316" s="3">
        <v>37.0514651699618</v>
      </c>
      <c r="BK316" s="3">
        <v>39.3760062842088</v>
      </c>
      <c r="BL316" s="3">
        <v>45.3989440522716</v>
      </c>
      <c r="BM316" s="3">
        <v>46.564858617129</v>
      </c>
      <c r="BN316" s="3">
        <v>50.0538073589968</v>
      </c>
      <c r="BO316" s="3">
        <v>52.5789046396637</v>
      </c>
      <c r="BP316" s="3">
        <v>52.8299629312359</v>
      </c>
      <c r="BQ316" s="3">
        <v>48.5240301075761</v>
      </c>
      <c r="BR316" s="3">
        <v>47.9174061697474</v>
      </c>
      <c r="BS316" s="3">
        <v>50.031218935783</v>
      </c>
      <c r="BT316" s="3">
        <v>52.497380440646</v>
      </c>
      <c r="BU316" s="3">
        <v>53.1066165011841</v>
      </c>
      <c r="BV316" s="3">
        <v>54.3751425571436</v>
      </c>
      <c r="BW316" s="3">
        <v>52.0744962566686</v>
      </c>
      <c r="BX316" s="3">
        <v>36.8123255009409</v>
      </c>
      <c r="BY316" s="3">
        <v>37.1323161900285</v>
      </c>
      <c r="BZ316" s="3">
        <v>38.5713145288514</v>
      </c>
      <c r="CA316" s="3">
        <v>42.5397702611342</v>
      </c>
      <c r="CB316" s="3">
        <v>40.8744964611762</v>
      </c>
      <c r="CC316" s="3">
        <v>41.4881702574146</v>
      </c>
      <c r="CD316" s="3">
        <v>41.8137945000904</v>
      </c>
      <c r="CE316" s="3">
        <v>42.789965000751</v>
      </c>
      <c r="CF316" s="3">
        <v>46.4550671239379</v>
      </c>
      <c r="CG316" s="3">
        <v>49.4485037166143</v>
      </c>
      <c r="CH316" s="3">
        <v>53.802705306007</v>
      </c>
      <c r="CI316" s="3">
        <v>51.0680206445455</v>
      </c>
      <c r="CJ316" s="3">
        <v>57.8388455862279</v>
      </c>
      <c r="CK316" s="3">
        <v>61.2784070627182</v>
      </c>
      <c r="CL316" s="3">
        <v>63.5744947205332</v>
      </c>
      <c r="CM316" s="3">
        <v>61.2899629718242</v>
      </c>
      <c r="CN316" s="3">
        <v>59.5176875969917</v>
      </c>
      <c r="CO316" s="3">
        <v>57.4068138705459</v>
      </c>
      <c r="CP316" s="3">
        <v>57.5197628971483</v>
      </c>
      <c r="CQ316" s="3">
        <v>54.3187698354426</v>
      </c>
      <c r="CR316" s="3">
        <v>51.2874701223332</v>
      </c>
      <c r="CS316" s="3">
        <v>50.3829568178786</v>
      </c>
      <c r="CT316" s="3">
        <v>51.5360807509318</v>
      </c>
      <c r="CU316" s="3">
        <v>51.4388859926012</v>
      </c>
      <c r="CV316" s="3">
        <v>47.5738557778004</v>
      </c>
      <c r="CW316" s="3">
        <v>42.9424059528128</v>
      </c>
      <c r="CX316" s="3">
        <v>36.7841511620309</v>
      </c>
      <c r="CY316" s="3">
        <v>35.5750796103981</v>
      </c>
      <c r="CZ316" s="3">
        <v>33.8685598154942</v>
      </c>
      <c r="DA316" s="3">
        <v>33.9168383738457</v>
      </c>
      <c r="DB316" s="3">
        <v>29.8943305240013</v>
      </c>
      <c r="DC316" s="3">
        <v>28.0557040699656</v>
      </c>
      <c r="DD316" s="3">
        <v>28.5154583346005</v>
      </c>
      <c r="DE316" s="3">
        <v>29.7041068192443</v>
      </c>
      <c r="DF316" s="3">
        <v>34.0180942248692</v>
      </c>
      <c r="DG316" s="3">
        <v>35.247796809143</v>
      </c>
      <c r="DH316" s="3">
        <v>36.1863709187275</v>
      </c>
      <c r="DI316" s="3">
        <v>39.0348551063926</v>
      </c>
      <c r="DJ316" s="3">
        <v>38.4582823103251</v>
      </c>
      <c r="DK316" s="3">
        <v>37.5291862004327</v>
      </c>
      <c r="DL316" s="3">
        <v>38.9716502827704</v>
      </c>
      <c r="DM316" s="3">
        <v>37.080277407694</v>
      </c>
      <c r="DN316" s="3">
        <v>34.3301527342111</v>
      </c>
      <c r="DO316" s="3">
        <v>30.973963486946</v>
      </c>
      <c r="DP316" s="3">
        <v>28.7920895856982</v>
      </c>
      <c r="DQ316" s="3">
        <v>32.7152035584474</v>
      </c>
      <c r="DR316" s="3">
        <v>34.7751186153119</v>
      </c>
      <c r="DS316" s="3">
        <v>32.6605243585591</v>
      </c>
      <c r="DT316" s="3">
        <v>32.4340295421085</v>
      </c>
      <c r="DU316" s="3">
        <v>30.6683486954979</v>
      </c>
      <c r="DV316" s="3">
        <v>27.5753587701803</v>
      </c>
      <c r="DW316" s="3">
        <v>25.8849913877385</v>
      </c>
      <c r="DX316" s="3">
        <v>25.3683089673547</v>
      </c>
      <c r="DY316" s="3">
        <v>24.5674564139006</v>
      </c>
      <c r="DZ316" s="3">
        <v>25.5975612815026</v>
      </c>
      <c r="EA316" s="3">
        <v>24.1947329957408</v>
      </c>
      <c r="EB316" s="3">
        <v>19.3282360288551</v>
      </c>
      <c r="EC316" s="3">
        <v>19.1004063093491</v>
      </c>
      <c r="ED316" s="3">
        <v>18.8894445631239</v>
      </c>
    </row>
    <row r="317">
      <c r="A317" s="3" t="s">
        <v>316</v>
      </c>
      <c r="B317" s="3">
        <v>104.243254914575</v>
      </c>
      <c r="C317" s="3">
        <v>94.2463231279153</v>
      </c>
      <c r="D317" s="3">
        <v>100.107192377221</v>
      </c>
      <c r="E317" s="3">
        <v>104.936281934343</v>
      </c>
      <c r="F317" s="3">
        <v>102.435728317955</v>
      </c>
      <c r="G317" s="3">
        <v>97.3567328126891</v>
      </c>
      <c r="H317" s="3">
        <v>98.4419705467009</v>
      </c>
      <c r="I317" s="3">
        <v>103.193830134596</v>
      </c>
      <c r="J317" s="3">
        <v>106.276239024674</v>
      </c>
      <c r="K317" s="3">
        <v>104.973737544717</v>
      </c>
      <c r="L317" s="3">
        <v>123.867434082094</v>
      </c>
      <c r="M317" s="3">
        <v>131.289123995549</v>
      </c>
      <c r="N317" s="3">
        <v>138.279091375146</v>
      </c>
      <c r="O317" s="3">
        <v>147.454326183943</v>
      </c>
      <c r="P317" s="3">
        <v>141.4846522222</v>
      </c>
      <c r="Q317" s="3">
        <v>135.869577720618</v>
      </c>
      <c r="R317" s="3">
        <v>131.030939274643</v>
      </c>
      <c r="S317" s="3">
        <v>130.139622675187</v>
      </c>
      <c r="T317" s="3">
        <v>122.196757588083</v>
      </c>
      <c r="U317" s="3">
        <v>122.959196431307</v>
      </c>
      <c r="V317" s="3">
        <v>114.252181251493</v>
      </c>
      <c r="W317" s="3">
        <v>110.033599256424</v>
      </c>
      <c r="X317" s="3">
        <v>113.502864114486</v>
      </c>
      <c r="Y317" s="3">
        <v>107.975405776479</v>
      </c>
      <c r="Z317" s="3">
        <v>96.3678819353452</v>
      </c>
      <c r="AA317" s="3">
        <v>100.340211192354</v>
      </c>
      <c r="AB317" s="3">
        <v>120.830505765564</v>
      </c>
      <c r="AC317" s="3">
        <v>131.842013256911</v>
      </c>
      <c r="AD317" s="3">
        <v>124.107388374773</v>
      </c>
      <c r="AE317" s="3">
        <v>125.199697817505</v>
      </c>
      <c r="AF317" s="3">
        <v>128.721803805213</v>
      </c>
      <c r="AG317" s="3">
        <v>134.059835573695</v>
      </c>
      <c r="AH317" s="3">
        <v>121.422768881689</v>
      </c>
      <c r="AI317" s="3">
        <v>116.476336708348</v>
      </c>
      <c r="AJ317" s="3">
        <v>116.660084377653</v>
      </c>
      <c r="AK317" s="3">
        <v>128.291142411305</v>
      </c>
      <c r="AL317" s="3">
        <v>133.71690206872</v>
      </c>
      <c r="AM317" s="3">
        <v>128.596140593783</v>
      </c>
      <c r="AN317" s="3">
        <v>127.928398712244</v>
      </c>
      <c r="AO317" s="3">
        <v>126.345820578365</v>
      </c>
      <c r="AP317" s="3">
        <v>134.985930699122</v>
      </c>
      <c r="AQ317" s="3">
        <v>141.603807958592</v>
      </c>
      <c r="AR317" s="3">
        <v>140.730133417023</v>
      </c>
      <c r="AS317" s="3">
        <v>127.651735327634</v>
      </c>
      <c r="AT317" s="3">
        <v>129.855639072009</v>
      </c>
      <c r="AU317" s="3">
        <v>130.424146928973</v>
      </c>
      <c r="AV317" s="3">
        <v>122.726161106415</v>
      </c>
      <c r="AW317" s="3">
        <v>126.006412167163</v>
      </c>
      <c r="AX317" s="3">
        <v>129.423203805154</v>
      </c>
      <c r="AY317" s="3">
        <v>128.134085156509</v>
      </c>
      <c r="AZ317" s="3">
        <v>119.402872829827</v>
      </c>
      <c r="BA317" s="3">
        <v>114.61698581517</v>
      </c>
      <c r="BB317" s="3">
        <v>117.902105257604</v>
      </c>
      <c r="BC317" s="3">
        <v>112.361821432686</v>
      </c>
      <c r="BD317" s="3">
        <v>110.02129092435</v>
      </c>
      <c r="BE317" s="3">
        <v>98.0224194217159</v>
      </c>
      <c r="BF317" s="3">
        <v>94.6265544514965</v>
      </c>
      <c r="BG317" s="3">
        <v>83.5692429512454</v>
      </c>
      <c r="BH317" s="3">
        <v>91.1636788493725</v>
      </c>
      <c r="BI317" s="3">
        <v>87.8405694636506</v>
      </c>
      <c r="BJ317" s="3">
        <v>94.1981020140515</v>
      </c>
      <c r="BK317" s="3">
        <v>107.195662003163</v>
      </c>
      <c r="BL317" s="3">
        <v>106.026330153355</v>
      </c>
      <c r="BM317" s="3">
        <v>106.991616384034</v>
      </c>
      <c r="BN317" s="3">
        <v>102.603413584049</v>
      </c>
      <c r="BO317" s="3">
        <v>105.792352506027</v>
      </c>
      <c r="BP317" s="3">
        <v>115.129705484179</v>
      </c>
      <c r="BQ317" s="3">
        <v>107.396279935393</v>
      </c>
      <c r="BR317" s="3">
        <v>117.901629203651</v>
      </c>
      <c r="BS317" s="3">
        <v>124.934038442896</v>
      </c>
      <c r="BT317" s="3">
        <v>119.143385741546</v>
      </c>
      <c r="BU317" s="3">
        <v>116.834673518457</v>
      </c>
      <c r="BV317" s="3">
        <v>120.549171532936</v>
      </c>
      <c r="BW317" s="3">
        <v>117.40733886385</v>
      </c>
      <c r="BX317" s="3">
        <v>81.2000332199435</v>
      </c>
      <c r="BY317" s="3">
        <v>80.6489114178072</v>
      </c>
      <c r="BZ317" s="3">
        <v>92.833670975721</v>
      </c>
      <c r="CA317" s="3">
        <v>104.812235731388</v>
      </c>
      <c r="CB317" s="3">
        <v>118.615977341256</v>
      </c>
      <c r="CC317" s="3">
        <v>145.092544518967</v>
      </c>
      <c r="CD317" s="3">
        <v>145.096446544659</v>
      </c>
      <c r="CE317" s="3">
        <v>160.858281024249</v>
      </c>
      <c r="CF317" s="3">
        <v>159.343425743042</v>
      </c>
      <c r="CG317" s="3">
        <v>154.901660834008</v>
      </c>
      <c r="CH317" s="3">
        <v>157.994658460396</v>
      </c>
      <c r="CI317" s="3">
        <v>160.319031764338</v>
      </c>
      <c r="CJ317" s="3">
        <v>173.67717634029</v>
      </c>
      <c r="CK317" s="3">
        <v>195.595795909422</v>
      </c>
      <c r="CL317" s="3">
        <v>202.781707929467</v>
      </c>
      <c r="CM317" s="3">
        <v>187.037172214224</v>
      </c>
      <c r="CN317" s="3">
        <v>184.278006682221</v>
      </c>
      <c r="CO317" s="3">
        <v>187.834391006784</v>
      </c>
      <c r="CP317" s="3">
        <v>181.113941261294</v>
      </c>
      <c r="CQ317" s="3">
        <v>172.856425468936</v>
      </c>
      <c r="CR317" s="3">
        <v>190.039557019097</v>
      </c>
      <c r="CS317" s="3">
        <v>193.75449542005</v>
      </c>
      <c r="CT317" s="3">
        <v>184.857429430001</v>
      </c>
      <c r="CU317" s="3">
        <v>171.888289703076</v>
      </c>
      <c r="CV317" s="3">
        <v>163.687113092246</v>
      </c>
      <c r="CW317" s="3">
        <v>150.776478551506</v>
      </c>
      <c r="CX317" s="3">
        <v>156.350419226675</v>
      </c>
      <c r="CY317" s="3">
        <v>141.716341496961</v>
      </c>
      <c r="CZ317" s="3">
        <v>141.961370172722</v>
      </c>
      <c r="DA317" s="3">
        <v>144.36427558883</v>
      </c>
      <c r="DB317" s="3">
        <v>128.402548919335</v>
      </c>
      <c r="DC317" s="3">
        <v>121.58831595496</v>
      </c>
      <c r="DD317" s="3">
        <v>126.832817309161</v>
      </c>
      <c r="DE317" s="3">
        <v>126.356485990486</v>
      </c>
      <c r="DF317" s="3">
        <v>133.852512436678</v>
      </c>
      <c r="DG317" s="3">
        <v>129.131149251007</v>
      </c>
      <c r="DH317" s="3">
        <v>117.967903685561</v>
      </c>
      <c r="DI317" s="3">
        <v>120.861987613331</v>
      </c>
      <c r="DJ317" s="3">
        <v>120.716515692129</v>
      </c>
      <c r="DK317" s="3">
        <v>129.858128233309</v>
      </c>
      <c r="DL317" s="3">
        <v>136.492524792356</v>
      </c>
      <c r="DM317" s="3">
        <v>126.226351628543</v>
      </c>
      <c r="DN317" s="3">
        <v>124.681633640095</v>
      </c>
      <c r="DO317" s="3">
        <v>113.66738140096</v>
      </c>
      <c r="DP317" s="3">
        <v>101.993355735821</v>
      </c>
      <c r="DQ317" s="3">
        <v>108.24149998877</v>
      </c>
      <c r="DR317" s="3">
        <v>108.307732327539</v>
      </c>
      <c r="DS317" s="3">
        <v>102.121038861484</v>
      </c>
      <c r="DT317" s="3">
        <v>103.532779278781</v>
      </c>
      <c r="DU317" s="3">
        <v>102.579584561827</v>
      </c>
      <c r="DV317" s="3">
        <v>88.4937657286026</v>
      </c>
      <c r="DW317" s="3">
        <v>89.1056028975864</v>
      </c>
      <c r="DX317" s="3">
        <v>100.613877151628</v>
      </c>
      <c r="DY317" s="3">
        <v>94.0918924373263</v>
      </c>
      <c r="DZ317" s="3">
        <v>99.0396164436716</v>
      </c>
      <c r="EA317" s="3">
        <v>102.881272948334</v>
      </c>
      <c r="EB317" s="3">
        <v>109.679398505277</v>
      </c>
      <c r="EC317" s="3">
        <v>116.565952301025</v>
      </c>
      <c r="ED317" s="3">
        <v>124.741666369968</v>
      </c>
    </row>
    <row r="318">
      <c r="A318" s="3" t="s">
        <v>317</v>
      </c>
      <c r="B318" s="3">
        <v>23.2812961758269</v>
      </c>
      <c r="C318" s="3">
        <v>23.1609580576034</v>
      </c>
      <c r="D318" s="3">
        <v>24.2189990167962</v>
      </c>
      <c r="E318" s="3">
        <v>23.3035255244479</v>
      </c>
      <c r="F318" s="3">
        <v>22.2103550762931</v>
      </c>
      <c r="G318" s="3">
        <v>22.9789814877463</v>
      </c>
      <c r="H318" s="3">
        <v>22.8496771241899</v>
      </c>
      <c r="I318" s="3">
        <v>22.1133538429397</v>
      </c>
      <c r="J318" s="3">
        <v>22.8080197997228</v>
      </c>
      <c r="K318" s="3">
        <v>21.5148897428505</v>
      </c>
      <c r="L318" s="3">
        <v>22.7600420279879</v>
      </c>
      <c r="M318" s="3">
        <v>21.7825239874526</v>
      </c>
      <c r="N318" s="3">
        <v>19.8236746595214</v>
      </c>
      <c r="O318" s="3">
        <v>20.1981866826288</v>
      </c>
      <c r="P318" s="3">
        <v>21.1450743857014</v>
      </c>
      <c r="Q318" s="3">
        <v>21.4604146138599</v>
      </c>
      <c r="R318" s="3">
        <v>22.5878682268078</v>
      </c>
      <c r="S318" s="3">
        <v>24.7899971585816</v>
      </c>
      <c r="T318" s="3">
        <v>24.3876948801736</v>
      </c>
      <c r="U318" s="3">
        <v>23.2674407718074</v>
      </c>
      <c r="V318" s="3">
        <v>21.9928214550338</v>
      </c>
      <c r="W318" s="3">
        <v>22.1427692197929</v>
      </c>
      <c r="X318" s="3">
        <v>23.4504395612198</v>
      </c>
      <c r="Y318" s="3">
        <v>22.0968984814389</v>
      </c>
      <c r="Z318" s="3">
        <v>18.2190908236084</v>
      </c>
      <c r="AA318" s="3">
        <v>16.8104071534011</v>
      </c>
      <c r="AB318" s="3">
        <v>19.1623460199535</v>
      </c>
      <c r="AC318" s="3">
        <v>20.0722134912518</v>
      </c>
      <c r="AD318" s="3">
        <v>21.1912695886963</v>
      </c>
      <c r="AE318" s="3">
        <v>21.3916628833209</v>
      </c>
      <c r="AF318" s="3">
        <v>20.3838603141515</v>
      </c>
      <c r="AG318" s="3">
        <v>22.7377297550503</v>
      </c>
      <c r="AH318" s="3">
        <v>24.070483243182</v>
      </c>
      <c r="AI318" s="3">
        <v>25.0649086858098</v>
      </c>
      <c r="AJ318" s="3">
        <v>28.6260423081144</v>
      </c>
      <c r="AK318" s="3">
        <v>33.7770063948091</v>
      </c>
      <c r="AL318" s="3">
        <v>34.1132184142831</v>
      </c>
      <c r="AM318" s="3">
        <v>34.859132479556</v>
      </c>
      <c r="AN318" s="3">
        <v>34.6279494735024</v>
      </c>
      <c r="AO318" s="3">
        <v>32.4700157031966</v>
      </c>
      <c r="AP318" s="3">
        <v>32.15237479925</v>
      </c>
      <c r="AQ318" s="3">
        <v>33.6117262761089</v>
      </c>
      <c r="AR318" s="3">
        <v>35.543852034949</v>
      </c>
      <c r="AS318" s="3">
        <v>35.664257439667</v>
      </c>
      <c r="AT318" s="3">
        <v>35.2302901448191</v>
      </c>
      <c r="AU318" s="3">
        <v>37.3715376982322</v>
      </c>
      <c r="AV318" s="3">
        <v>37.087970711669</v>
      </c>
      <c r="AW318" s="3">
        <v>40.6073340977577</v>
      </c>
      <c r="AX318" s="3">
        <v>42.291142239823</v>
      </c>
      <c r="AY318" s="3">
        <v>43.3481694867764</v>
      </c>
      <c r="AZ318" s="3">
        <v>44.0719685910286</v>
      </c>
      <c r="BA318" s="3">
        <v>42.8745652831604</v>
      </c>
      <c r="BB318" s="3">
        <v>45.7331002313407</v>
      </c>
      <c r="BC318" s="3">
        <v>44.9101033091274</v>
      </c>
      <c r="BD318" s="3">
        <v>42.5751312865406</v>
      </c>
      <c r="BE318" s="3">
        <v>43.2584432594645</v>
      </c>
      <c r="BF318" s="3">
        <v>42.4620479268204</v>
      </c>
      <c r="BG318" s="3">
        <v>39.5621180182316</v>
      </c>
      <c r="BH318" s="3">
        <v>39.4849741970147</v>
      </c>
      <c r="BI318" s="3">
        <v>34.6663460088287</v>
      </c>
      <c r="BJ318" s="3">
        <v>37.0632180334971</v>
      </c>
      <c r="BK318" s="3">
        <v>40.8927183231144</v>
      </c>
      <c r="BL318" s="3">
        <v>39.4731182017678</v>
      </c>
      <c r="BM318" s="3">
        <v>39.2818595996193</v>
      </c>
      <c r="BN318" s="3">
        <v>38.3367172134887</v>
      </c>
      <c r="BO318" s="3">
        <v>36.7220145224421</v>
      </c>
      <c r="BP318" s="3">
        <v>37.3775050073588</v>
      </c>
      <c r="BQ318" s="3">
        <v>34.0790099057075</v>
      </c>
      <c r="BR318" s="3">
        <v>36.2827603160745</v>
      </c>
      <c r="BS318" s="3">
        <v>37.7768661072889</v>
      </c>
      <c r="BT318" s="3">
        <v>41.8273346325293</v>
      </c>
      <c r="BU318" s="3">
        <v>42.6247560078091</v>
      </c>
      <c r="BV318" s="3">
        <v>41.5706848006788</v>
      </c>
      <c r="BW318" s="3">
        <v>38.0678596074706</v>
      </c>
      <c r="BX318" s="3">
        <v>25.442119009389</v>
      </c>
      <c r="BY318" s="3">
        <v>24.3640694249476</v>
      </c>
      <c r="BZ318" s="3">
        <v>25.9448153949277</v>
      </c>
      <c r="CA318" s="3">
        <v>30.4951792903558</v>
      </c>
      <c r="CB318" s="3">
        <v>27.9574810019286</v>
      </c>
      <c r="CC318" s="3">
        <v>28.6371902564641</v>
      </c>
      <c r="CD318" s="3">
        <v>26.6790802502881</v>
      </c>
      <c r="CE318" s="3">
        <v>26.9082373908183</v>
      </c>
      <c r="CF318" s="3">
        <v>32.4600489048882</v>
      </c>
      <c r="CG318" s="3">
        <v>36.8965314582612</v>
      </c>
      <c r="CH318" s="3">
        <v>41.4565686389252</v>
      </c>
      <c r="CI318" s="3">
        <v>43.7721391566322</v>
      </c>
      <c r="CJ318" s="3">
        <v>48.9604280832027</v>
      </c>
      <c r="CK318" s="3">
        <v>48.455367643645</v>
      </c>
      <c r="CL318" s="3">
        <v>51.0276352200889</v>
      </c>
      <c r="CM318" s="3">
        <v>48.6212000158597</v>
      </c>
      <c r="CN318" s="3">
        <v>45.4087825953678</v>
      </c>
      <c r="CO318" s="3">
        <v>48.6084868307959</v>
      </c>
      <c r="CP318" s="3">
        <v>51.9340706803815</v>
      </c>
      <c r="CQ318" s="3">
        <v>56.480368633714</v>
      </c>
      <c r="CR318" s="3">
        <v>58.3313152111873</v>
      </c>
      <c r="CS318" s="3">
        <v>56.1052688747712</v>
      </c>
      <c r="CT318" s="3">
        <v>60.2439566722012</v>
      </c>
      <c r="CU318" s="3">
        <v>63.7929155804371</v>
      </c>
      <c r="CV318" s="3">
        <v>60.2715791415538</v>
      </c>
      <c r="CW318" s="3">
        <v>55.9399330502934</v>
      </c>
      <c r="CX318" s="3">
        <v>49.5718866658372</v>
      </c>
      <c r="CY318" s="3">
        <v>48.5762689891871</v>
      </c>
      <c r="CZ318" s="3">
        <v>46.7442894840179</v>
      </c>
      <c r="DA318" s="3">
        <v>50.8858572281848</v>
      </c>
      <c r="DB318" s="3">
        <v>50.9769748075619</v>
      </c>
      <c r="DC318" s="3">
        <v>46.1714415957075</v>
      </c>
      <c r="DD318" s="3">
        <v>47.0360511567984</v>
      </c>
      <c r="DE318" s="3">
        <v>44.2165393855136</v>
      </c>
      <c r="DF318" s="3">
        <v>46.8602918330664</v>
      </c>
      <c r="DG318" s="3">
        <v>48.0170617275969</v>
      </c>
      <c r="DH318" s="3">
        <v>33.4029635203608</v>
      </c>
      <c r="DI318" s="3">
        <v>27.1629875961772</v>
      </c>
      <c r="DJ318" s="3">
        <v>24.0265805983642</v>
      </c>
      <c r="DK318" s="3">
        <v>26.934898533546</v>
      </c>
      <c r="DL318" s="3">
        <v>31.1982506412221</v>
      </c>
      <c r="DM318" s="3">
        <v>34.0593779526884</v>
      </c>
      <c r="DN318" s="3">
        <v>33.5959232746475</v>
      </c>
      <c r="DO318" s="3">
        <v>31.319365389612</v>
      </c>
      <c r="DP318" s="3">
        <v>33.027831979385</v>
      </c>
      <c r="DQ318" s="3">
        <v>40.0023582518607</v>
      </c>
      <c r="DR318" s="3">
        <v>41.5036794042141</v>
      </c>
      <c r="DS318" s="3">
        <v>38.3953736472669</v>
      </c>
      <c r="DT318" s="3">
        <v>39.8146299542369</v>
      </c>
      <c r="DU318" s="3">
        <v>40.3111045458045</v>
      </c>
      <c r="DV318" s="3">
        <v>42.7207424278589</v>
      </c>
      <c r="DW318" s="3">
        <v>40.8774552590612</v>
      </c>
      <c r="DX318" s="3">
        <v>47.2753128799865</v>
      </c>
      <c r="DY318" s="3">
        <v>46.7173379397864</v>
      </c>
      <c r="DZ318" s="3">
        <v>46.4240709203967</v>
      </c>
      <c r="EA318" s="3">
        <v>49.4812543146299</v>
      </c>
      <c r="EB318" s="3">
        <v>58.2367623823824</v>
      </c>
      <c r="EC318" s="3">
        <v>56.7907141730899</v>
      </c>
      <c r="ED318" s="3">
        <v>56.6158333884345</v>
      </c>
    </row>
    <row r="319">
      <c r="A319" s="3" t="s">
        <v>318</v>
      </c>
      <c r="B319" s="3">
        <v>27.6789123246728</v>
      </c>
      <c r="C319" s="3">
        <v>27.0306459523038</v>
      </c>
      <c r="D319" s="3">
        <v>27.6943965157102</v>
      </c>
      <c r="E319" s="3">
        <v>27.4355124865258</v>
      </c>
      <c r="F319" s="3">
        <v>27.9269928327902</v>
      </c>
      <c r="G319" s="3">
        <v>28.6389300876033</v>
      </c>
      <c r="H319" s="3">
        <v>28.1241753722822</v>
      </c>
      <c r="I319" s="3">
        <v>29.2561984906037</v>
      </c>
      <c r="J319" s="3">
        <v>30.9059872010415</v>
      </c>
      <c r="K319" s="3">
        <v>28.2566161013818</v>
      </c>
      <c r="L319" s="3">
        <v>32.6089088848155</v>
      </c>
      <c r="M319" s="3">
        <v>35.4466543519892</v>
      </c>
      <c r="N319" s="3">
        <v>35.6247908085392</v>
      </c>
      <c r="O319" s="3">
        <v>38.5195824423782</v>
      </c>
      <c r="P319" s="3">
        <v>39.4175705651237</v>
      </c>
      <c r="Q319" s="3">
        <v>38.5354584364736</v>
      </c>
      <c r="R319" s="3">
        <v>41.5581483786974</v>
      </c>
      <c r="S319" s="3">
        <v>43.3448573945069</v>
      </c>
      <c r="T319" s="3">
        <v>44.568115142807</v>
      </c>
      <c r="U319" s="3">
        <v>45.8729052039944</v>
      </c>
      <c r="V319" s="3">
        <v>42.7931935340851</v>
      </c>
      <c r="W319" s="3">
        <v>42.252862177283</v>
      </c>
      <c r="X319" s="3">
        <v>39.5633195794903</v>
      </c>
      <c r="Y319" s="3">
        <v>37.9777564974052</v>
      </c>
      <c r="Z319" s="3">
        <v>35.3762138656064</v>
      </c>
      <c r="AA319" s="3">
        <v>37.1409897282515</v>
      </c>
      <c r="AB319" s="3">
        <v>40.5518094141086</v>
      </c>
      <c r="AC319" s="3">
        <v>43.2615319432775</v>
      </c>
      <c r="AD319" s="3">
        <v>40.7114252451882</v>
      </c>
      <c r="AE319" s="3">
        <v>40.35173308929</v>
      </c>
      <c r="AF319" s="3">
        <v>41.5922961793951</v>
      </c>
      <c r="AG319" s="3">
        <v>40.7403017761117</v>
      </c>
      <c r="AH319" s="3">
        <v>40.4689261492668</v>
      </c>
      <c r="AI319" s="3">
        <v>38.7631796446478</v>
      </c>
      <c r="AJ319" s="3">
        <v>40.6118940312773</v>
      </c>
      <c r="AK319" s="3">
        <v>41.0004593001335</v>
      </c>
      <c r="AL319" s="3">
        <v>42.0977726570391</v>
      </c>
      <c r="AM319" s="3">
        <v>42.022962907292</v>
      </c>
      <c r="AN319" s="3">
        <v>39.657841238475</v>
      </c>
      <c r="AO319" s="3">
        <v>38.1382483752685</v>
      </c>
      <c r="AP319" s="3">
        <v>38.5858557298134</v>
      </c>
      <c r="AQ319" s="3">
        <v>39.4886156838046</v>
      </c>
      <c r="AR319" s="3">
        <v>39.9420234122726</v>
      </c>
      <c r="AS319" s="3">
        <v>39.2138335730207</v>
      </c>
      <c r="AT319" s="3">
        <v>38.1268105396222</v>
      </c>
      <c r="AU319" s="3">
        <v>39.1681377588663</v>
      </c>
      <c r="AV319" s="3">
        <v>39.915439532261</v>
      </c>
      <c r="AW319" s="3">
        <v>43.0380919446063</v>
      </c>
      <c r="AX319" s="3">
        <v>43.4272949593965</v>
      </c>
      <c r="AY319" s="3">
        <v>38.3368119956284</v>
      </c>
      <c r="AZ319" s="3">
        <v>38.5854630068733</v>
      </c>
      <c r="BA319" s="3">
        <v>38.9510344148106</v>
      </c>
      <c r="BB319" s="3">
        <v>39.5097810546646</v>
      </c>
      <c r="BC319" s="3">
        <v>39.1089446721613</v>
      </c>
      <c r="BD319" s="3">
        <v>38.2277066856118</v>
      </c>
      <c r="BE319" s="3">
        <v>36.1910092725225</v>
      </c>
      <c r="BF319" s="3">
        <v>36.6922641512713</v>
      </c>
      <c r="BG319" s="3">
        <v>31.2719387007142</v>
      </c>
      <c r="BH319" s="3">
        <v>31.9237559243972</v>
      </c>
      <c r="BI319" s="3">
        <v>30.8788781196579</v>
      </c>
      <c r="BJ319" s="3">
        <v>33.2143329685889</v>
      </c>
      <c r="BK319" s="3">
        <v>38.2305284896412</v>
      </c>
      <c r="BL319" s="3">
        <v>40.8418163942325</v>
      </c>
      <c r="BM319" s="3">
        <v>41.7681947796812</v>
      </c>
      <c r="BN319" s="3">
        <v>38.4667264097541</v>
      </c>
      <c r="BO319" s="3">
        <v>39.4153189838502</v>
      </c>
      <c r="BP319" s="3">
        <v>39.4286577139136</v>
      </c>
      <c r="BQ319" s="3">
        <v>38.6380723910746</v>
      </c>
      <c r="BR319" s="3">
        <v>37.3495572547244</v>
      </c>
      <c r="BS319" s="3">
        <v>37.3387850261722</v>
      </c>
      <c r="BT319" s="3">
        <v>35.3477056267061</v>
      </c>
      <c r="BU319" s="3">
        <v>35.7018252802394</v>
      </c>
      <c r="BV319" s="3">
        <v>34.8225507638968</v>
      </c>
      <c r="BW319" s="3">
        <v>32.1059288715116</v>
      </c>
      <c r="BX319" s="3">
        <v>23.4449135018028</v>
      </c>
      <c r="BY319" s="3">
        <v>25.7083229633075</v>
      </c>
      <c r="BZ319" s="3">
        <v>27.3876280139422</v>
      </c>
      <c r="CA319" s="3">
        <v>29.8033966668603</v>
      </c>
      <c r="CB319" s="3">
        <v>32.7099785141461</v>
      </c>
      <c r="CC319" s="3">
        <v>37.2110019472259</v>
      </c>
      <c r="CD319" s="3">
        <v>35.9410431632193</v>
      </c>
      <c r="CE319" s="3">
        <v>38.2652181169042</v>
      </c>
      <c r="CF319" s="3">
        <v>40.3594604884223</v>
      </c>
      <c r="CG319" s="3">
        <v>42.1484097301783</v>
      </c>
      <c r="CH319" s="3">
        <v>41.9829086936348</v>
      </c>
      <c r="CI319" s="3">
        <v>40.6808719703787</v>
      </c>
      <c r="CJ319" s="3">
        <v>42.343744743194</v>
      </c>
      <c r="CK319" s="3">
        <v>44.3716573730649</v>
      </c>
      <c r="CL319" s="3">
        <v>52.2172891223462</v>
      </c>
      <c r="CM319" s="3">
        <v>54.5834853924342</v>
      </c>
      <c r="CN319" s="3">
        <v>53.2371401949186</v>
      </c>
      <c r="CO319" s="3">
        <v>55.9097025851203</v>
      </c>
      <c r="CP319" s="3">
        <v>54.635355819192</v>
      </c>
      <c r="CQ319" s="3">
        <v>54.1933356628404</v>
      </c>
      <c r="CR319" s="3">
        <v>60.0389525475305</v>
      </c>
      <c r="CS319" s="3">
        <v>61.2613784708028</v>
      </c>
      <c r="CT319" s="3">
        <v>63.0714062278027</v>
      </c>
      <c r="CU319" s="3">
        <v>62.4931877117971</v>
      </c>
      <c r="CV319" s="3">
        <v>63.1819954036679</v>
      </c>
      <c r="CW319" s="3">
        <v>63.3154636289244</v>
      </c>
      <c r="CX319" s="3">
        <v>59.8172813607344</v>
      </c>
      <c r="CY319" s="3">
        <v>56.6626061988445</v>
      </c>
      <c r="CZ319" s="3">
        <v>55.0640191029497</v>
      </c>
      <c r="DA319" s="3">
        <v>54.2939243506405</v>
      </c>
      <c r="DB319" s="3">
        <v>47.3042837742042</v>
      </c>
      <c r="DC319" s="3">
        <v>44.17980555387</v>
      </c>
      <c r="DD319" s="3">
        <v>46.4948024063772</v>
      </c>
      <c r="DE319" s="3">
        <v>49.0848535472914</v>
      </c>
      <c r="DF319" s="3">
        <v>50.650701448555</v>
      </c>
      <c r="DG319" s="3">
        <v>49.100909277556</v>
      </c>
      <c r="DH319" s="3">
        <v>43.7682428701821</v>
      </c>
      <c r="DI319" s="3">
        <v>44.9472584700228</v>
      </c>
      <c r="DJ319" s="3">
        <v>40.5697705544395</v>
      </c>
      <c r="DK319" s="3">
        <v>37.8232574228257</v>
      </c>
      <c r="DL319" s="3">
        <v>42.5411668068927</v>
      </c>
      <c r="DM319" s="3">
        <v>36.9736219787271</v>
      </c>
      <c r="DN319" s="3">
        <v>32.9318160951435</v>
      </c>
      <c r="DO319" s="3">
        <v>29.6346705744865</v>
      </c>
      <c r="DP319" s="3">
        <v>32.2114950213071</v>
      </c>
      <c r="DQ319" s="3">
        <v>34.2291426368468</v>
      </c>
      <c r="DR319" s="3">
        <v>35.2329417521698</v>
      </c>
      <c r="DS319" s="3">
        <v>34.744684164584</v>
      </c>
      <c r="DT319" s="3">
        <v>35.2968683510757</v>
      </c>
      <c r="DU319" s="3">
        <v>32.2074506672157</v>
      </c>
      <c r="DV319" s="3">
        <v>36.5588840551796</v>
      </c>
      <c r="DW319" s="3">
        <v>36.9460502490845</v>
      </c>
      <c r="DX319" s="3">
        <v>35.32562312695</v>
      </c>
      <c r="DY319" s="3">
        <v>33.9634886963834</v>
      </c>
      <c r="DZ319" s="3">
        <v>34.3744662315433</v>
      </c>
      <c r="EA319" s="3">
        <v>35.5671363166411</v>
      </c>
      <c r="EB319" s="3">
        <v>35.7439329327796</v>
      </c>
      <c r="EC319" s="3">
        <v>35.4011238850589</v>
      </c>
      <c r="ED319" s="3">
        <v>34.4566668404473</v>
      </c>
    </row>
    <row r="320">
      <c r="A320" s="3" t="s">
        <v>319</v>
      </c>
      <c r="B320" s="3">
        <v>35.2237260561414</v>
      </c>
      <c r="C320" s="3">
        <v>34.2871390357247</v>
      </c>
      <c r="D320" s="3">
        <v>35.852443370863</v>
      </c>
      <c r="E320" s="3">
        <v>33.9927540861062</v>
      </c>
      <c r="F320" s="3">
        <v>34.2122290283347</v>
      </c>
      <c r="G320" s="3">
        <v>35.7895655131935</v>
      </c>
      <c r="H320" s="3">
        <v>36.899183450057</v>
      </c>
      <c r="I320" s="3">
        <v>36.9460647355297</v>
      </c>
      <c r="J320" s="3">
        <v>38.3715621065875</v>
      </c>
      <c r="K320" s="3">
        <v>35.5536142300294</v>
      </c>
      <c r="L320" s="3">
        <v>39.7340530906486</v>
      </c>
      <c r="M320" s="3">
        <v>40.2130781755318</v>
      </c>
      <c r="N320" s="3">
        <v>37.5241572387397</v>
      </c>
      <c r="O320" s="3">
        <v>40.0998770260832</v>
      </c>
      <c r="P320" s="3">
        <v>40.9160049954628</v>
      </c>
      <c r="Q320" s="3">
        <v>40.666595511156</v>
      </c>
      <c r="R320" s="3">
        <v>41.4913534910466</v>
      </c>
      <c r="S320" s="3">
        <v>42.5852270219892</v>
      </c>
      <c r="T320" s="3">
        <v>41.4891682421522</v>
      </c>
      <c r="U320" s="3">
        <v>38.5296516663491</v>
      </c>
      <c r="V320" s="3">
        <v>34.72755795453</v>
      </c>
      <c r="W320" s="3">
        <v>35.8886485287567</v>
      </c>
      <c r="X320" s="3">
        <v>39.4924897660718</v>
      </c>
      <c r="Y320" s="3">
        <v>37.2052960436861</v>
      </c>
      <c r="Z320" s="3">
        <v>30.2955606965692</v>
      </c>
      <c r="AA320" s="3">
        <v>25.6147265118675</v>
      </c>
      <c r="AB320" s="3">
        <v>28.5767427153582</v>
      </c>
      <c r="AC320" s="3">
        <v>29.7697414584178</v>
      </c>
      <c r="AD320" s="3">
        <v>31.6124877619425</v>
      </c>
      <c r="AE320" s="3">
        <v>30.7088077059624</v>
      </c>
      <c r="AF320" s="3">
        <v>30.2246856224116</v>
      </c>
      <c r="AG320" s="3">
        <v>33.2871532264307</v>
      </c>
      <c r="AH320" s="3">
        <v>34.1485977247506</v>
      </c>
      <c r="AI320" s="3">
        <v>35.763937764381</v>
      </c>
      <c r="AJ320" s="3">
        <v>43.0287611405472</v>
      </c>
      <c r="AK320" s="3">
        <v>49.0604047468728</v>
      </c>
      <c r="AL320" s="3">
        <v>49.6208278579457</v>
      </c>
      <c r="AM320" s="3">
        <v>52.0079398207309</v>
      </c>
      <c r="AN320" s="3">
        <v>49.6848462764702</v>
      </c>
      <c r="AO320" s="3">
        <v>48.2299246411832</v>
      </c>
      <c r="AP320" s="3">
        <v>49.1448618320437</v>
      </c>
      <c r="AQ320" s="3">
        <v>49.3539250602859</v>
      </c>
      <c r="AR320" s="3">
        <v>52.6515753927039</v>
      </c>
      <c r="AS320" s="3">
        <v>52.4947886206752</v>
      </c>
      <c r="AT320" s="3">
        <v>52.0962230389298</v>
      </c>
      <c r="AU320" s="3">
        <v>56.1769279703721</v>
      </c>
      <c r="AV320" s="3">
        <v>55.7094511571291</v>
      </c>
      <c r="AW320" s="3">
        <v>57.5694374730444</v>
      </c>
      <c r="AX320" s="3">
        <v>61.529256138275</v>
      </c>
      <c r="AY320" s="3">
        <v>58.4285888418056</v>
      </c>
      <c r="AZ320" s="3">
        <v>56.4078080936573</v>
      </c>
      <c r="BA320" s="3">
        <v>53.1539303876292</v>
      </c>
      <c r="BB320" s="3">
        <v>51.4407125138081</v>
      </c>
      <c r="BC320" s="3">
        <v>50.068823626114</v>
      </c>
      <c r="BD320" s="3">
        <v>49.0821054233212</v>
      </c>
      <c r="BE320" s="3">
        <v>49.9590711766505</v>
      </c>
      <c r="BF320" s="3">
        <v>50.7455005567193</v>
      </c>
      <c r="BG320" s="3">
        <v>49.0600713149296</v>
      </c>
      <c r="BH320" s="3">
        <v>48.0646278016611</v>
      </c>
      <c r="BI320" s="3">
        <v>41.0202286085415</v>
      </c>
      <c r="BJ320" s="3">
        <v>42.8736473940765</v>
      </c>
      <c r="BK320" s="3">
        <v>46.5368749670157</v>
      </c>
      <c r="BL320" s="3">
        <v>46.5505543589756</v>
      </c>
      <c r="BM320" s="3">
        <v>49.4508135363676</v>
      </c>
      <c r="BN320" s="3">
        <v>49.3282483506848</v>
      </c>
      <c r="BO320" s="3">
        <v>48.5942265821687</v>
      </c>
      <c r="BP320" s="3">
        <v>50.9954412101486</v>
      </c>
      <c r="BQ320" s="3">
        <v>42.2695417788765</v>
      </c>
      <c r="BR320" s="3">
        <v>45.6043734148533</v>
      </c>
      <c r="BS320" s="3">
        <v>45.6333064844432</v>
      </c>
      <c r="BT320" s="3">
        <v>46.0916065618155</v>
      </c>
      <c r="BU320" s="3">
        <v>45.9505045303386</v>
      </c>
      <c r="BV320" s="3">
        <v>45.3520806081621</v>
      </c>
      <c r="BW320" s="3">
        <v>44.9169428063048</v>
      </c>
      <c r="BX320" s="3">
        <v>23.0596027295952</v>
      </c>
      <c r="BY320" s="3">
        <v>23.6041805966394</v>
      </c>
      <c r="BZ320" s="3">
        <v>27.8573414104638</v>
      </c>
      <c r="CA320" s="3">
        <v>32.3523724323562</v>
      </c>
      <c r="CB320" s="3">
        <v>29.0213616276341</v>
      </c>
      <c r="CC320" s="3">
        <v>30.0130061473329</v>
      </c>
      <c r="CD320" s="3">
        <v>27.0962960929096</v>
      </c>
      <c r="CE320" s="3">
        <v>27.8621182663079</v>
      </c>
      <c r="CF320" s="3">
        <v>34.4186968447877</v>
      </c>
      <c r="CG320" s="3">
        <v>41.1914597918904</v>
      </c>
      <c r="CH320" s="3">
        <v>41.494927149521</v>
      </c>
      <c r="CI320" s="3">
        <v>43.354314364329</v>
      </c>
      <c r="CJ320" s="3">
        <v>49.8945249371204</v>
      </c>
      <c r="CK320" s="3">
        <v>52.4683174527823</v>
      </c>
      <c r="CL320" s="3">
        <v>56.3331394489937</v>
      </c>
      <c r="CM320" s="3">
        <v>54.6753302359889</v>
      </c>
      <c r="CN320" s="3">
        <v>50.9113804206941</v>
      </c>
      <c r="CO320" s="3">
        <v>55.8949485091377</v>
      </c>
      <c r="CP320" s="3">
        <v>55.9319284607723</v>
      </c>
      <c r="CQ320" s="3">
        <v>60.9864836348015</v>
      </c>
      <c r="CR320" s="3">
        <v>60.0959613316519</v>
      </c>
      <c r="CS320" s="3">
        <v>55.95082784027</v>
      </c>
      <c r="CT320" s="3">
        <v>59.5551524065602</v>
      </c>
      <c r="CU320" s="3">
        <v>59.4241576468867</v>
      </c>
      <c r="CV320" s="3">
        <v>54.1000116102228</v>
      </c>
      <c r="CW320" s="3">
        <v>54.6009531879044</v>
      </c>
      <c r="CX320" s="3">
        <v>47.5970285409097</v>
      </c>
      <c r="CY320" s="3">
        <v>43.2276797526003</v>
      </c>
      <c r="CZ320" s="3">
        <v>41.2558663009127</v>
      </c>
      <c r="DA320" s="3">
        <v>41.8221689650336</v>
      </c>
      <c r="DB320" s="3">
        <v>40.3531710094904</v>
      </c>
      <c r="DC320" s="3">
        <v>42.2089130706696</v>
      </c>
      <c r="DD320" s="3">
        <v>32.6360273220156</v>
      </c>
      <c r="DE320" s="3">
        <v>27.9760861300733</v>
      </c>
      <c r="DF320" s="3">
        <v>27.7940882852413</v>
      </c>
      <c r="DG320" s="3">
        <v>29.6630969231275</v>
      </c>
      <c r="DH320" s="3">
        <v>21.5255886061073</v>
      </c>
      <c r="DI320" s="3">
        <v>18.8844434601345</v>
      </c>
      <c r="DJ320" s="3">
        <v>18.5811528105032</v>
      </c>
      <c r="DK320" s="3">
        <v>21.3432655117337</v>
      </c>
      <c r="DL320" s="3">
        <v>24.4195595743158</v>
      </c>
      <c r="DM320" s="3">
        <v>24.0460114763937</v>
      </c>
      <c r="DN320" s="3">
        <v>22.9527145747641</v>
      </c>
      <c r="DO320" s="3">
        <v>21.2489867437173</v>
      </c>
      <c r="DP320" s="3">
        <v>21.6372974221511</v>
      </c>
      <c r="DQ320" s="3">
        <v>24.1501088889483</v>
      </c>
      <c r="DR320" s="3">
        <v>26.0040143698235</v>
      </c>
      <c r="DS320" s="3">
        <v>25.4614967813076</v>
      </c>
      <c r="DT320" s="3">
        <v>26.4496945670753</v>
      </c>
      <c r="DU320" s="3">
        <v>27.6749069513173</v>
      </c>
      <c r="DV320" s="3">
        <v>28.8987887150195</v>
      </c>
      <c r="DW320" s="3">
        <v>30.4489626695161</v>
      </c>
      <c r="DX320" s="3">
        <v>31.0725926383719</v>
      </c>
      <c r="DY320" s="3">
        <v>29.9493416033364</v>
      </c>
      <c r="DZ320" s="3">
        <v>29.7763236002223</v>
      </c>
      <c r="EA320" s="3">
        <v>31.7995125446499</v>
      </c>
      <c r="EB320" s="3">
        <v>34.5071924676646</v>
      </c>
      <c r="EC320" s="3">
        <v>32.3608300753802</v>
      </c>
      <c r="ED320" s="3">
        <v>32.36924014124</v>
      </c>
    </row>
    <row r="321">
      <c r="A321" s="3" t="s">
        <v>320</v>
      </c>
      <c r="B321" s="3">
        <v>21.4438445811881</v>
      </c>
      <c r="C321" s="3">
        <v>21.1446284072294</v>
      </c>
      <c r="D321" s="3">
        <v>20.6833696629684</v>
      </c>
      <c r="E321" s="3">
        <v>20.2681743024473</v>
      </c>
      <c r="F321" s="3">
        <v>19.9391076184898</v>
      </c>
      <c r="G321" s="3">
        <v>21.04997503175</v>
      </c>
      <c r="H321" s="3">
        <v>21.5729556293564</v>
      </c>
      <c r="I321" s="3">
        <v>22.8211656561308</v>
      </c>
      <c r="J321" s="3">
        <v>23.6572267072084</v>
      </c>
      <c r="K321" s="3">
        <v>23.4269950372651</v>
      </c>
      <c r="L321" s="3">
        <v>24.2011757650599</v>
      </c>
      <c r="M321" s="3">
        <v>25.328712026158</v>
      </c>
      <c r="N321" s="3">
        <v>26.0088469600258</v>
      </c>
      <c r="O321" s="3">
        <v>26.9375959988857</v>
      </c>
      <c r="P321" s="3">
        <v>27.1168750604278</v>
      </c>
      <c r="Q321" s="3">
        <v>27.5062003410137</v>
      </c>
      <c r="R321" s="3">
        <v>27.6549399489079</v>
      </c>
      <c r="S321" s="3">
        <v>28.5262613361801</v>
      </c>
      <c r="T321" s="3">
        <v>29.1542693093664</v>
      </c>
      <c r="U321" s="3">
        <v>29.8859205761805</v>
      </c>
      <c r="V321" s="3">
        <v>29.1958451795034</v>
      </c>
      <c r="W321" s="3">
        <v>29.6429263773173</v>
      </c>
      <c r="X321" s="3">
        <v>30.9057800912146</v>
      </c>
      <c r="Y321" s="3">
        <v>31.5968705003438</v>
      </c>
      <c r="Z321" s="3">
        <v>27.3331000194325</v>
      </c>
      <c r="AA321" s="3">
        <v>25.9040263968841</v>
      </c>
      <c r="AB321" s="3">
        <v>29.5570480235356</v>
      </c>
      <c r="AC321" s="3">
        <v>31.4952838807063</v>
      </c>
      <c r="AD321" s="3">
        <v>33.6788678293926</v>
      </c>
      <c r="AE321" s="3">
        <v>34.1581416358185</v>
      </c>
      <c r="AF321" s="3">
        <v>34.7660638118159</v>
      </c>
      <c r="AG321" s="3">
        <v>38.3849740972382</v>
      </c>
      <c r="AH321" s="3">
        <v>37.0242113088149</v>
      </c>
      <c r="AI321" s="3">
        <v>36.8934096833295</v>
      </c>
      <c r="AJ321" s="3">
        <v>34.1868814454533</v>
      </c>
      <c r="AK321" s="3">
        <v>32.8654881214968</v>
      </c>
      <c r="AL321" s="3">
        <v>33.38528760768</v>
      </c>
      <c r="AM321" s="3">
        <v>33.686795256884</v>
      </c>
      <c r="AN321" s="3">
        <v>34.8078692050895</v>
      </c>
      <c r="AO321" s="3">
        <v>33.7649610035696</v>
      </c>
      <c r="AP321" s="3">
        <v>36.8820843617088</v>
      </c>
      <c r="AQ321" s="3">
        <v>38.551700284094</v>
      </c>
      <c r="AR321" s="3">
        <v>38.4232156461628</v>
      </c>
      <c r="AS321" s="3">
        <v>36.0490283383939</v>
      </c>
      <c r="AT321" s="3">
        <v>31.7105870556196</v>
      </c>
      <c r="AU321" s="3">
        <v>30.4170629414118</v>
      </c>
      <c r="AV321" s="3">
        <v>21.821303589512</v>
      </c>
      <c r="AW321" s="3">
        <v>22.6927212258484</v>
      </c>
      <c r="AX321" s="3">
        <v>22.1379039235618</v>
      </c>
      <c r="AY321" s="3">
        <v>20.0589944951124</v>
      </c>
      <c r="AZ321" s="3">
        <v>20.0040988708391</v>
      </c>
      <c r="BA321" s="3">
        <v>19.4035321679767</v>
      </c>
      <c r="BB321" s="3">
        <v>19.5173737430406</v>
      </c>
      <c r="BC321" s="3">
        <v>18.8745744409338</v>
      </c>
      <c r="BD321" s="3">
        <v>19.9630797549727</v>
      </c>
      <c r="BE321" s="3">
        <v>16.5977305143207</v>
      </c>
      <c r="BF321" s="3">
        <v>16.0715255095864</v>
      </c>
      <c r="BG321" s="3">
        <v>13.3575525656788</v>
      </c>
      <c r="BH321" s="3">
        <v>15.8144285962612</v>
      </c>
      <c r="BI321" s="3">
        <v>16.2216371690782</v>
      </c>
      <c r="BJ321" s="3">
        <v>15.3919168380762</v>
      </c>
      <c r="BK321" s="3">
        <v>14.6890481693237</v>
      </c>
      <c r="BL321" s="3">
        <v>12.0231995638215</v>
      </c>
      <c r="BM321" s="3">
        <v>11.573137475187</v>
      </c>
      <c r="BN321" s="3">
        <v>11.6349332302632</v>
      </c>
      <c r="BO321" s="3">
        <v>11.5525605121038</v>
      </c>
      <c r="BP321" s="3">
        <v>11.5379892601504</v>
      </c>
      <c r="BQ321" s="3">
        <v>12.3947633392001</v>
      </c>
      <c r="BR321" s="3">
        <v>14.2349300457343</v>
      </c>
      <c r="BS321" s="3">
        <v>15.111016218172</v>
      </c>
      <c r="BT321" s="3">
        <v>15.6882779456883</v>
      </c>
      <c r="BU321" s="3">
        <v>15.3219534744296</v>
      </c>
      <c r="BV321" s="3">
        <v>15.7574597671892</v>
      </c>
      <c r="BW321" s="3">
        <v>15.3656044948039</v>
      </c>
      <c r="BX321" s="3">
        <v>10.8194874462034</v>
      </c>
      <c r="BY321" s="3">
        <v>10.6460620339019</v>
      </c>
      <c r="BZ321" s="3">
        <v>10.2312974202382</v>
      </c>
      <c r="CA321" s="3">
        <v>12.7564599127045</v>
      </c>
      <c r="CB321" s="3">
        <v>13.6063005892739</v>
      </c>
      <c r="CC321" s="3">
        <v>13.819964823666</v>
      </c>
      <c r="CD321" s="3">
        <v>14.2624070262816</v>
      </c>
      <c r="CE321" s="3">
        <v>14.823520689771</v>
      </c>
      <c r="CF321" s="3">
        <v>16.7548758954484</v>
      </c>
      <c r="CG321" s="3">
        <v>17.7828497360136</v>
      </c>
      <c r="CH321" s="3">
        <v>20.2771068781738</v>
      </c>
      <c r="CI321" s="3">
        <v>21.1484705461057</v>
      </c>
      <c r="CJ321" s="3">
        <v>21.7814130852403</v>
      </c>
      <c r="CK321" s="3">
        <v>23.0321552746589</v>
      </c>
      <c r="CL321" s="3">
        <v>24.4630460816143</v>
      </c>
      <c r="CM321" s="3">
        <v>23.7051160728643</v>
      </c>
      <c r="CN321" s="3">
        <v>23.2693719522101</v>
      </c>
      <c r="CO321" s="3">
        <v>21.7757504523358</v>
      </c>
      <c r="CP321" s="3">
        <v>21.5172213512307</v>
      </c>
      <c r="CQ321" s="3">
        <v>19.5629603093588</v>
      </c>
      <c r="CR321" s="3">
        <v>20.5190015352809</v>
      </c>
      <c r="CS321" s="3">
        <v>19.3258066947151</v>
      </c>
      <c r="CT321" s="3">
        <v>20.4002429583607</v>
      </c>
      <c r="CU321" s="3">
        <v>21.1021048056832</v>
      </c>
      <c r="CV321" s="3">
        <v>19.9227225299195</v>
      </c>
      <c r="CW321" s="3">
        <v>19.939929910971</v>
      </c>
      <c r="CX321" s="3">
        <v>19.3669023304674</v>
      </c>
      <c r="CY321" s="3">
        <v>17.6551358043393</v>
      </c>
      <c r="CZ321" s="3">
        <v>17.6337919662771</v>
      </c>
      <c r="DA321" s="3">
        <v>18.2171435228082</v>
      </c>
      <c r="DB321" s="3">
        <v>14.7017979249691</v>
      </c>
      <c r="DC321" s="3">
        <v>13.3960170606134</v>
      </c>
      <c r="DD321" s="3">
        <v>12.0601552491132</v>
      </c>
      <c r="DE321" s="3">
        <v>12.1014068448024</v>
      </c>
      <c r="DF321" s="3">
        <v>13.9356509659501</v>
      </c>
      <c r="DG321" s="3">
        <v>13.9765940181841</v>
      </c>
      <c r="DH321" s="3">
        <v>11.7762359170951</v>
      </c>
      <c r="DI321" s="3">
        <v>11.5592377878518</v>
      </c>
      <c r="DJ321" s="3">
        <v>8.86619404934711</v>
      </c>
      <c r="DK321" s="3">
        <v>8.06227972990882</v>
      </c>
      <c r="DL321" s="3">
        <v>9.25450008322353</v>
      </c>
      <c r="DM321" s="3">
        <v>9.9892240425204</v>
      </c>
      <c r="DN321" s="3">
        <v>9.06872484796293</v>
      </c>
      <c r="DO321" s="3">
        <v>6.91064647282515</v>
      </c>
      <c r="DP321" s="3">
        <v>6.89282381784222</v>
      </c>
      <c r="DQ321" s="3">
        <v>8.18274825791218</v>
      </c>
      <c r="DR321" s="3">
        <v>8.19156750818644</v>
      </c>
      <c r="DS321" s="3">
        <v>7.41789726665174</v>
      </c>
      <c r="DT321" s="3">
        <v>7.48441765949261</v>
      </c>
      <c r="DU321" s="3">
        <v>7.15217385960767</v>
      </c>
      <c r="DV321" s="3">
        <v>7.78682506850711</v>
      </c>
      <c r="DW321" s="3">
        <v>6.8758690780531</v>
      </c>
      <c r="DX321" s="3">
        <v>6.58484906686707</v>
      </c>
      <c r="DY321" s="3">
        <v>7.27903329722292</v>
      </c>
      <c r="DZ321" s="3">
        <v>7.35673522420768</v>
      </c>
      <c r="EA321" s="3">
        <v>7.77374619898471</v>
      </c>
      <c r="EB321" s="3">
        <v>9.01851641008753</v>
      </c>
      <c r="EC321" s="3">
        <v>10.4159524100167</v>
      </c>
      <c r="ED321" s="3">
        <v>10.1311110655467</v>
      </c>
    </row>
    <row r="322">
      <c r="A322" s="3" t="s">
        <v>321</v>
      </c>
      <c r="B322" s="3">
        <v>28.7361904325939</v>
      </c>
      <c r="C322" s="3">
        <v>28.1555262615806</v>
      </c>
      <c r="D322" s="3">
        <v>28.8507142294021</v>
      </c>
      <c r="E322" s="3">
        <v>28.4553570974441</v>
      </c>
      <c r="F322" s="3">
        <v>30.2654762268066</v>
      </c>
      <c r="G322" s="3">
        <v>30.1899999436878</v>
      </c>
      <c r="H322" s="3">
        <v>30.8848863081499</v>
      </c>
      <c r="I322" s="3">
        <v>31.396428607759</v>
      </c>
      <c r="J322" s="3">
        <v>32.5046430769421</v>
      </c>
      <c r="K322" s="3">
        <v>32.2915217358133</v>
      </c>
      <c r="L322" s="3">
        <v>35.1086840378611</v>
      </c>
      <c r="M322" s="3">
        <v>35.4881820678711</v>
      </c>
      <c r="N322" s="3">
        <v>36.1424998283386</v>
      </c>
      <c r="O322" s="3">
        <v>38.7575001967581</v>
      </c>
      <c r="P322" s="3">
        <v>39.2848864468661</v>
      </c>
      <c r="Q322" s="3">
        <v>39.5151191893078</v>
      </c>
      <c r="R322" s="3">
        <v>40.0296251296997</v>
      </c>
      <c r="S322" s="3">
        <v>41.0177271582864</v>
      </c>
      <c r="T322" s="3">
        <v>43.1257953643799</v>
      </c>
      <c r="U322" s="3">
        <v>43.5673809959775</v>
      </c>
      <c r="V322" s="3">
        <v>43.0170238131569</v>
      </c>
      <c r="W322" s="3">
        <v>46.1290910027244</v>
      </c>
      <c r="X322" s="3">
        <v>47.9661249160767</v>
      </c>
      <c r="Y322" s="3">
        <v>46.8520453192971</v>
      </c>
      <c r="Z322" s="3">
        <v>44.6651313179418</v>
      </c>
      <c r="AA322" s="3">
        <v>47.6098749160767</v>
      </c>
      <c r="AB322" s="3">
        <v>49.4584090492942</v>
      </c>
      <c r="AC322" s="3">
        <v>50.0221428644089</v>
      </c>
      <c r="AD322" s="3">
        <v>51.3449999491374</v>
      </c>
      <c r="AE322" s="3">
        <v>52.8059090701016</v>
      </c>
      <c r="AF322" s="3">
        <v>55.0548751831055</v>
      </c>
      <c r="AG322" s="3">
        <v>52.0382610818614</v>
      </c>
      <c r="AH322" s="3">
        <v>50.4992857433501</v>
      </c>
      <c r="AI322" s="3">
        <v>49.732738494873</v>
      </c>
      <c r="AJ322" s="3">
        <v>51.1308333987281</v>
      </c>
      <c r="AK322" s="3">
        <v>53.0735713413783</v>
      </c>
      <c r="AL322" s="3">
        <v>54.3898752212524</v>
      </c>
      <c r="AM322" s="3">
        <v>55.1360525833933</v>
      </c>
      <c r="AN322" s="3">
        <v>58.3357606970746</v>
      </c>
      <c r="AO322" s="3">
        <v>58.5307894254986</v>
      </c>
      <c r="AP322" s="3">
        <v>60.4126134352251</v>
      </c>
      <c r="AQ322" s="3">
        <v>62.1557955308394</v>
      </c>
      <c r="AR322" s="3">
        <v>62.2945000648498</v>
      </c>
      <c r="AS322" s="3">
        <v>61.6025001691735</v>
      </c>
      <c r="AT322" s="3">
        <v>62.4471254348755</v>
      </c>
      <c r="AU322" s="3">
        <v>64.0381819118153</v>
      </c>
      <c r="AV322" s="3">
        <v>64.0205955505371</v>
      </c>
      <c r="AW322" s="3">
        <v>65.6881252288818</v>
      </c>
      <c r="AX322" s="3">
        <v>68.8550002688453</v>
      </c>
      <c r="AY322" s="3">
        <v>69.6363159982782</v>
      </c>
      <c r="AZ322" s="3">
        <v>72.5223808288574</v>
      </c>
      <c r="BA322" s="3">
        <v>71.122142791748</v>
      </c>
      <c r="BB322" s="3">
        <v>71.5731820193204</v>
      </c>
      <c r="BC322" s="3">
        <v>75.1176189240955</v>
      </c>
      <c r="BD322" s="3">
        <v>76.3890473502023</v>
      </c>
      <c r="BE322" s="3">
        <v>78.4456525056258</v>
      </c>
      <c r="BF322" s="3">
        <v>80.7202630293997</v>
      </c>
      <c r="BG322" s="3">
        <v>79.0919562630032</v>
      </c>
      <c r="BH322" s="3">
        <v>77.8611902509417</v>
      </c>
      <c r="BI322" s="3">
        <v>74.6860524227745</v>
      </c>
      <c r="BJ322" s="3">
        <v>76.8111901056199</v>
      </c>
      <c r="BK322" s="3">
        <v>84.6247365851151</v>
      </c>
      <c r="BL322" s="3">
        <v>85.8695235479446</v>
      </c>
      <c r="BM322" s="3">
        <v>87.2583340236119</v>
      </c>
      <c r="BN322" s="3">
        <v>86.2709097428755</v>
      </c>
      <c r="BO322" s="3">
        <v>89.5297500610352</v>
      </c>
      <c r="BP322" s="3">
        <v>96.0070460926403</v>
      </c>
      <c r="BQ322" s="3">
        <v>105.630227175626</v>
      </c>
      <c r="BR322" s="3">
        <v>104.865749740601</v>
      </c>
      <c r="BS322" s="3">
        <v>104.317608211352</v>
      </c>
      <c r="BT322" s="3">
        <v>111.847250366211</v>
      </c>
      <c r="BU322" s="3">
        <v>115.624761672247</v>
      </c>
      <c r="BV322" s="3">
        <v>118.835238502139</v>
      </c>
      <c r="BW322" s="3">
        <v>119.264736777858</v>
      </c>
      <c r="BX322" s="3">
        <v>96.1802271062677</v>
      </c>
      <c r="BY322" s="3">
        <v>96.1285718282064</v>
      </c>
      <c r="BZ322" s="3">
        <v>103.420750236511</v>
      </c>
      <c r="CA322" s="3">
        <v>103.031591068615</v>
      </c>
      <c r="CB322" s="3">
        <v>99.3990910269997</v>
      </c>
      <c r="CC322" s="3">
        <v>99.6090480259486</v>
      </c>
      <c r="CD322" s="3">
        <v>99.9614285060338</v>
      </c>
      <c r="CE322" s="3">
        <v>100.980000062422</v>
      </c>
      <c r="CF322" s="3">
        <v>108.318749809265</v>
      </c>
      <c r="CG322" s="3">
        <v>114.308408737183</v>
      </c>
      <c r="CH322" s="3">
        <v>109.705526251542</v>
      </c>
      <c r="CI322" s="3">
        <v>112.022631193462</v>
      </c>
      <c r="CJ322" s="3">
        <v>121.203261333963</v>
      </c>
      <c r="CK322" s="3">
        <v>123.821428753081</v>
      </c>
      <c r="CL322" s="3">
        <v>115.632749938965</v>
      </c>
      <c r="CM322" s="3">
        <v>109.942499680953</v>
      </c>
      <c r="CN322" s="3">
        <v>110.340476081485</v>
      </c>
      <c r="CO322" s="3">
        <v>113.613636537032</v>
      </c>
      <c r="CP322" s="3">
        <v>111.147143046061</v>
      </c>
      <c r="CQ322" s="3">
        <v>107.312619163876</v>
      </c>
      <c r="CR322" s="3">
        <v>99.8026186625163</v>
      </c>
      <c r="CS322" s="3">
        <v>103.02886356007</v>
      </c>
      <c r="CT322" s="3">
        <v>106.025500679016</v>
      </c>
      <c r="CU322" s="3">
        <v>99.379736047042</v>
      </c>
      <c r="CV322" s="3">
        <v>98.2293477265731</v>
      </c>
      <c r="CW322" s="3">
        <v>100.705000114441</v>
      </c>
      <c r="CX322" s="3">
        <v>96.8571430387951</v>
      </c>
      <c r="CY322" s="3">
        <v>93.7709530421666</v>
      </c>
      <c r="CZ322" s="3">
        <v>96.3204998016358</v>
      </c>
      <c r="DA322" s="3">
        <v>106.69087003625</v>
      </c>
      <c r="DB322" s="3">
        <v>101.688333057222</v>
      </c>
      <c r="DC322" s="3">
        <v>97.5792859395345</v>
      </c>
      <c r="DD322" s="3">
        <v>100.036904471261</v>
      </c>
      <c r="DE322" s="3">
        <v>101.1145241147</v>
      </c>
      <c r="DF322" s="3">
        <v>103.159750366211</v>
      </c>
      <c r="DG322" s="3">
        <v>113.497105046322</v>
      </c>
      <c r="DH322" s="3">
        <v>112.806086498758</v>
      </c>
      <c r="DI322" s="3">
        <v>115.956052478991</v>
      </c>
      <c r="DJ322" s="3">
        <v>118.253181630915</v>
      </c>
      <c r="DK322" s="3">
        <v>118.478096189953</v>
      </c>
      <c r="DL322" s="3">
        <v>127.145750236511</v>
      </c>
      <c r="DM322" s="3">
        <v>123.138260716977</v>
      </c>
      <c r="DN322" s="3">
        <v>119.421750259399</v>
      </c>
      <c r="DO322" s="3">
        <v>113.140909194946</v>
      </c>
      <c r="DP322" s="3">
        <v>122.849999745687</v>
      </c>
      <c r="DQ322" s="3">
        <v>132.828999328613</v>
      </c>
      <c r="DR322" s="3">
        <v>137.673334394182</v>
      </c>
      <c r="DS322" s="3">
        <v>146.215748977661</v>
      </c>
      <c r="DT322" s="3">
        <v>152.945501327515</v>
      </c>
      <c r="DU322" s="3">
        <v>153.534091949463</v>
      </c>
      <c r="DV322" s="3">
        <v>151.545000249689</v>
      </c>
      <c r="DW322" s="3">
        <v>149.298684772692</v>
      </c>
      <c r="DX322" s="3">
        <v>155.235000957142</v>
      </c>
      <c r="DY322" s="3">
        <v>165.019546161998</v>
      </c>
      <c r="DZ322" s="3">
        <v>175.270499420166</v>
      </c>
      <c r="EA322" s="3">
        <v>193.249782396399</v>
      </c>
      <c r="EB322" s="3">
        <v>213.189249801636</v>
      </c>
      <c r="EC322" s="3">
        <v>206.914761497861</v>
      </c>
      <c r="ED322" s="3">
        <v>206.984444088406</v>
      </c>
    </row>
    <row r="323">
      <c r="A323" s="3" t="s">
        <v>322</v>
      </c>
      <c r="B323" s="3">
        <v>107.706142147689</v>
      </c>
      <c r="C323" s="3">
        <v>116.811515003841</v>
      </c>
      <c r="D323" s="3">
        <v>118.994589682397</v>
      </c>
      <c r="E323" s="3">
        <v>121.150126474242</v>
      </c>
      <c r="F323" s="3">
        <v>127.701481043107</v>
      </c>
      <c r="G323" s="3">
        <v>130.251278057059</v>
      </c>
      <c r="H323" s="3">
        <v>136.024574455201</v>
      </c>
      <c r="I323" s="3">
        <v>137.205776873248</v>
      </c>
      <c r="J323" s="3">
        <v>134.088658254373</v>
      </c>
      <c r="K323" s="3">
        <v>135.797643312816</v>
      </c>
      <c r="L323" s="3">
        <v>145.853859213554</v>
      </c>
      <c r="M323" s="3">
        <v>149.432380157321</v>
      </c>
      <c r="N323" s="3">
        <v>162.639054190977</v>
      </c>
      <c r="O323" s="3">
        <v>164.365681853842</v>
      </c>
      <c r="P323" s="3">
        <v>167.826536203348</v>
      </c>
      <c r="Q323" s="3">
        <v>165.465271982237</v>
      </c>
      <c r="R323" s="3">
        <v>163.896289136174</v>
      </c>
      <c r="S323" s="3">
        <v>158.759604543817</v>
      </c>
      <c r="T323" s="3">
        <v>164.124817069503</v>
      </c>
      <c r="U323" s="3">
        <v>165.617629203706</v>
      </c>
      <c r="V323" s="3">
        <v>159.152899149168</v>
      </c>
      <c r="W323" s="3">
        <v>170.542203590876</v>
      </c>
      <c r="X323" s="3">
        <v>166.340250431952</v>
      </c>
      <c r="Y323" s="3">
        <v>174.896326509748</v>
      </c>
      <c r="Z323" s="3">
        <v>171.593037739946</v>
      </c>
      <c r="AA323" s="3">
        <v>153.108393504652</v>
      </c>
      <c r="AB323" s="3">
        <v>167.898443830585</v>
      </c>
      <c r="AC323" s="3">
        <v>171.028961740141</v>
      </c>
      <c r="AD323" s="3">
        <v>170.856776274878</v>
      </c>
      <c r="AE323" s="3">
        <v>163.143442166851</v>
      </c>
      <c r="AF323" s="3">
        <v>172.869060407916</v>
      </c>
      <c r="AG323" s="3">
        <v>173.465363025266</v>
      </c>
      <c r="AH323" s="3">
        <v>171.646426197308</v>
      </c>
      <c r="AI323" s="3">
        <v>160.569533355841</v>
      </c>
      <c r="AJ323" s="3">
        <v>164.712966480043</v>
      </c>
      <c r="AK323" s="3">
        <v>170.289685340138</v>
      </c>
      <c r="AL323" s="3">
        <v>175.846875686934</v>
      </c>
      <c r="AM323" s="3">
        <v>175.058420306564</v>
      </c>
      <c r="AN323" s="3">
        <v>178.407301130697</v>
      </c>
      <c r="AO323" s="3">
        <v>182.554989863843</v>
      </c>
      <c r="AP323" s="3">
        <v>195.841718922866</v>
      </c>
      <c r="AQ323" s="3">
        <v>204.489522049321</v>
      </c>
      <c r="AR323" s="3">
        <v>202.42447654759</v>
      </c>
      <c r="AS323" s="3">
        <v>205.949786138955</v>
      </c>
      <c r="AT323" s="3">
        <v>203.354358290161</v>
      </c>
      <c r="AU323" s="3">
        <v>203.535871844376</v>
      </c>
      <c r="AV323" s="3">
        <v>199.21406606426</v>
      </c>
      <c r="AW323" s="3">
        <v>192.368431887519</v>
      </c>
      <c r="AX323" s="3">
        <v>183.730336877504</v>
      </c>
      <c r="AY323" s="3">
        <v>177.722159696921</v>
      </c>
      <c r="AZ323" s="3">
        <v>185.906961421314</v>
      </c>
      <c r="BA323" s="3">
        <v>192.231069455898</v>
      </c>
      <c r="BB323" s="3">
        <v>189.376652174751</v>
      </c>
      <c r="BC323" s="3">
        <v>189.16220254484</v>
      </c>
      <c r="BD323" s="3">
        <v>189.750046651626</v>
      </c>
      <c r="BE323" s="3">
        <v>194.415911006532</v>
      </c>
      <c r="BF323" s="3">
        <v>197.615835385414</v>
      </c>
      <c r="BG323" s="3">
        <v>199.825228922437</v>
      </c>
      <c r="BH323" s="3">
        <v>206.891147600398</v>
      </c>
      <c r="BI323" s="3">
        <v>207.879201414503</v>
      </c>
      <c r="BJ323" s="3">
        <v>207.29031584112</v>
      </c>
      <c r="BK323" s="3">
        <v>226.826080173824</v>
      </c>
      <c r="BL323" s="3">
        <v>234.324251722817</v>
      </c>
      <c r="BM323" s="3">
        <v>233.768668321209</v>
      </c>
      <c r="BN323" s="3">
        <v>234.297387888106</v>
      </c>
      <c r="BO323" s="3">
        <v>244.087638288487</v>
      </c>
      <c r="BP323" s="3">
        <v>249.733657328699</v>
      </c>
      <c r="BQ323" s="3">
        <v>258.228954632789</v>
      </c>
      <c r="BR323" s="3">
        <v>269.584184025974</v>
      </c>
      <c r="BS323" s="3">
        <v>273.180455853289</v>
      </c>
      <c r="BT323" s="3">
        <v>263.589732358028</v>
      </c>
      <c r="BU323" s="3">
        <v>252.507929272125</v>
      </c>
      <c r="BV323" s="3">
        <v>255.647293048522</v>
      </c>
      <c r="BW323" s="3">
        <v>265.53528288771</v>
      </c>
      <c r="BX323" s="3">
        <v>206.253213912987</v>
      </c>
      <c r="BY323" s="3">
        <v>198.817533651005</v>
      </c>
      <c r="BZ323" s="3">
        <v>202.618350632478</v>
      </c>
      <c r="CA323" s="3">
        <v>207.441799781663</v>
      </c>
      <c r="CB323" s="3">
        <v>190.997630883462</v>
      </c>
      <c r="CC323" s="3">
        <v>185.494274311846</v>
      </c>
      <c r="CD323" s="3">
        <v>181.981168519189</v>
      </c>
      <c r="CE323" s="3">
        <v>176.949764150396</v>
      </c>
      <c r="CF323" s="3">
        <v>212.626513514218</v>
      </c>
      <c r="CG323" s="3">
        <v>209.189548379958</v>
      </c>
      <c r="CH323" s="3">
        <v>206.678364540015</v>
      </c>
      <c r="CI323" s="3">
        <v>226.816831905627</v>
      </c>
      <c r="CJ323" s="3">
        <v>240.025139346188</v>
      </c>
      <c r="CK323" s="3">
        <v>252.014890469859</v>
      </c>
      <c r="CL323" s="3">
        <v>252.948160764788</v>
      </c>
      <c r="CM323" s="3">
        <v>270.09226802234</v>
      </c>
      <c r="CN323" s="3">
        <v>284.896532445432</v>
      </c>
      <c r="CO323" s="3">
        <v>283.149299793722</v>
      </c>
      <c r="CP323" s="3">
        <v>289.024014660503</v>
      </c>
      <c r="CQ323" s="3">
        <v>295.705335468421</v>
      </c>
      <c r="CR323" s="3">
        <v>305.442146030813</v>
      </c>
      <c r="CS323" s="3">
        <v>306.565960930083</v>
      </c>
      <c r="CT323" s="3">
        <v>304.88995355107</v>
      </c>
      <c r="CU323" s="3">
        <v>287.463097338761</v>
      </c>
      <c r="CV323" s="3">
        <v>302.922955377604</v>
      </c>
      <c r="CW323" s="3">
        <v>313.6194828368</v>
      </c>
      <c r="CX323" s="3">
        <v>266.721295857842</v>
      </c>
      <c r="CY323" s="3">
        <v>240.264394410133</v>
      </c>
      <c r="CZ323" s="3">
        <v>243.418072658118</v>
      </c>
      <c r="DA323" s="3">
        <v>257.500992402025</v>
      </c>
      <c r="DB323" s="3">
        <v>234.705525633658</v>
      </c>
      <c r="DC323" s="3">
        <v>210.068859119184</v>
      </c>
      <c r="DD323" s="3">
        <v>195.120427930734</v>
      </c>
      <c r="DE323" s="3">
        <v>195.884162921654</v>
      </c>
      <c r="DF323" s="3">
        <v>200.42826476349</v>
      </c>
      <c r="DG323" s="3">
        <v>214.981770545171</v>
      </c>
      <c r="DH323" s="3">
        <v>197.952664815479</v>
      </c>
      <c r="DI323" s="3">
        <v>197.227390132736</v>
      </c>
      <c r="DJ323" s="3">
        <v>200.255517316292</v>
      </c>
      <c r="DK323" s="3">
        <v>215.202448843846</v>
      </c>
      <c r="DL323" s="3">
        <v>226.222269487811</v>
      </c>
      <c r="DM323" s="3">
        <v>226.731705241698</v>
      </c>
      <c r="DN323" s="3">
        <v>211.438670415752</v>
      </c>
      <c r="DO323" s="3">
        <v>204.392239800555</v>
      </c>
      <c r="DP323" s="3">
        <v>202.80109990474</v>
      </c>
      <c r="DQ323" s="3">
        <v>225.815910281061</v>
      </c>
      <c r="DR323" s="3">
        <v>233.567974610199</v>
      </c>
      <c r="DS323" s="3">
        <v>222.577882101808</v>
      </c>
      <c r="DT323" s="3">
        <v>232.186843231724</v>
      </c>
      <c r="DU323" s="3">
        <v>234.477701108013</v>
      </c>
      <c r="DV323" s="3">
        <v>252.117396457707</v>
      </c>
      <c r="DW323" s="3">
        <v>265.699791432195</v>
      </c>
      <c r="DX323" s="3">
        <v>275.181073310481</v>
      </c>
      <c r="DY323" s="3">
        <v>281.853459251096</v>
      </c>
      <c r="DZ323" s="3">
        <v>299.892222889075</v>
      </c>
      <c r="EA323" s="3">
        <v>290.559899106303</v>
      </c>
      <c r="EB323" s="3">
        <v>297.73831585447</v>
      </c>
      <c r="EC323" s="3">
        <v>291.114894242838</v>
      </c>
      <c r="ED323" s="3">
        <v>279.740275912815</v>
      </c>
    </row>
    <row r="324">
      <c r="A324" s="3" t="s">
        <v>323</v>
      </c>
      <c r="B324" s="3">
        <v>43.0310592660322</v>
      </c>
      <c r="C324" s="3">
        <v>44.7871207262016</v>
      </c>
      <c r="D324" s="3">
        <v>46.6798295136174</v>
      </c>
      <c r="E324" s="3">
        <v>47.5858288050687</v>
      </c>
      <c r="F324" s="3">
        <v>50.2432901524434</v>
      </c>
      <c r="G324" s="3">
        <v>50.8703562915747</v>
      </c>
      <c r="H324" s="3">
        <v>51.2072335330291</v>
      </c>
      <c r="I324" s="3">
        <v>50.8879701913297</v>
      </c>
      <c r="J324" s="3">
        <v>49.9894133263992</v>
      </c>
      <c r="K324" s="3">
        <v>50.1383555106662</v>
      </c>
      <c r="L324" s="3">
        <v>53.1876097726042</v>
      </c>
      <c r="M324" s="3">
        <v>55.7999083006656</v>
      </c>
      <c r="N324" s="3">
        <v>60.2778475359699</v>
      </c>
      <c r="O324" s="3">
        <v>60.503094766711</v>
      </c>
      <c r="P324" s="3">
        <v>58.7572900012045</v>
      </c>
      <c r="Q324" s="3">
        <v>58.3018017398122</v>
      </c>
      <c r="R324" s="3">
        <v>55.2074191244391</v>
      </c>
      <c r="S324" s="3">
        <v>53.4505719262865</v>
      </c>
      <c r="T324" s="3">
        <v>52.5709469658663</v>
      </c>
      <c r="U324" s="3">
        <v>51.2683300129994</v>
      </c>
      <c r="V324" s="3">
        <v>48.7246774911346</v>
      </c>
      <c r="W324" s="3">
        <v>52.9633819262271</v>
      </c>
      <c r="X324" s="3">
        <v>53.2832927068328</v>
      </c>
      <c r="Y324" s="3">
        <v>54.1900272302264</v>
      </c>
      <c r="Z324" s="3">
        <v>51.341422295688</v>
      </c>
      <c r="AA324" s="3">
        <v>46.7062110698568</v>
      </c>
      <c r="AB324" s="3">
        <v>50.7767440227499</v>
      </c>
      <c r="AC324" s="3">
        <v>52.8367628043504</v>
      </c>
      <c r="AD324" s="3">
        <v>53.024318023883</v>
      </c>
      <c r="AE324" s="3">
        <v>53.9832010415898</v>
      </c>
      <c r="AF324" s="3">
        <v>56.7088606403025</v>
      </c>
      <c r="AG324" s="3">
        <v>58.2217431383388</v>
      </c>
      <c r="AH324" s="3">
        <v>57.0064743629552</v>
      </c>
      <c r="AI324" s="3">
        <v>53.597972093366</v>
      </c>
      <c r="AJ324" s="3">
        <v>52.8851864157062</v>
      </c>
      <c r="AK324" s="3">
        <v>57.9643441428581</v>
      </c>
      <c r="AL324" s="3">
        <v>60.0414534162184</v>
      </c>
      <c r="AM324" s="3">
        <v>61.1990192063148</v>
      </c>
      <c r="AN324" s="3">
        <v>59.1543349209918</v>
      </c>
      <c r="AO324" s="3">
        <v>57.4578878313675</v>
      </c>
      <c r="AP324" s="3">
        <v>53.7716358450918</v>
      </c>
      <c r="AQ324" s="3">
        <v>53.5698302494358</v>
      </c>
      <c r="AR324" s="3">
        <v>55.0423212052613</v>
      </c>
      <c r="AS324" s="3">
        <v>54.409608984227</v>
      </c>
      <c r="AT324" s="3">
        <v>53.6246710335404</v>
      </c>
      <c r="AU324" s="3">
        <v>54.6655656301467</v>
      </c>
      <c r="AV324" s="3">
        <v>54.4361542605185</v>
      </c>
      <c r="AW324" s="3">
        <v>55.8147993385964</v>
      </c>
      <c r="AX324" s="3">
        <v>52.7256324822332</v>
      </c>
      <c r="AY324" s="3">
        <v>49.0506822919437</v>
      </c>
      <c r="AZ324" s="3">
        <v>48.9894761219652</v>
      </c>
      <c r="BA324" s="3">
        <v>48.4184879293122</v>
      </c>
      <c r="BB324" s="3">
        <v>50.1226004800644</v>
      </c>
      <c r="BC324" s="3">
        <v>52.9787443971067</v>
      </c>
      <c r="BD324" s="3">
        <v>53.4895035367428</v>
      </c>
      <c r="BE324" s="3">
        <v>55.1642515507888</v>
      </c>
      <c r="BF324" s="3">
        <v>55.3222320238064</v>
      </c>
      <c r="BG324" s="3">
        <v>51.1134383131545</v>
      </c>
      <c r="BH324" s="3">
        <v>52.0596195245437</v>
      </c>
      <c r="BI324" s="3">
        <v>49.7915673453484</v>
      </c>
      <c r="BJ324" s="3">
        <v>48.4766393910748</v>
      </c>
      <c r="BK324" s="3">
        <v>51.9636131185815</v>
      </c>
      <c r="BL324" s="3">
        <v>50.9490781972577</v>
      </c>
      <c r="BM324" s="3">
        <v>51.5811085541197</v>
      </c>
      <c r="BN324" s="3">
        <v>50.9006820739913</v>
      </c>
      <c r="BO324" s="3">
        <v>50.6580995903318</v>
      </c>
      <c r="BP324" s="3">
        <v>49.3817023069316</v>
      </c>
      <c r="BQ324" s="3">
        <v>46.8279208080118</v>
      </c>
      <c r="BR324" s="3">
        <v>48.4843615216863</v>
      </c>
      <c r="BS324" s="3">
        <v>48.8986053108569</v>
      </c>
      <c r="BT324" s="3">
        <v>50.3378106812996</v>
      </c>
      <c r="BU324" s="3">
        <v>51.317169961494</v>
      </c>
      <c r="BV324" s="3">
        <v>53.5298029393167</v>
      </c>
      <c r="BW324" s="3">
        <v>51.8811619668293</v>
      </c>
      <c r="BX324" s="3">
        <v>33.6985528685812</v>
      </c>
      <c r="BY324" s="3">
        <v>31.4378920615296</v>
      </c>
      <c r="BZ324" s="3">
        <v>30.5260358885664</v>
      </c>
      <c r="CA324" s="3">
        <v>33.0893647601567</v>
      </c>
      <c r="CB324" s="3">
        <v>29.8663228343822</v>
      </c>
      <c r="CC324" s="3">
        <v>29.8118386953101</v>
      </c>
      <c r="CD324" s="3">
        <v>29.0808326923169</v>
      </c>
      <c r="CE324" s="3">
        <v>28.1902620968452</v>
      </c>
      <c r="CF324" s="3">
        <v>31.9564181568783</v>
      </c>
      <c r="CG324" s="3">
        <v>32.4953052554841</v>
      </c>
      <c r="CH324" s="3">
        <v>31.8862083808303</v>
      </c>
      <c r="CI324" s="3">
        <v>33.5747205846645</v>
      </c>
      <c r="CJ324" s="3">
        <v>40.0216110198639</v>
      </c>
      <c r="CK324" s="3">
        <v>39.1365163758159</v>
      </c>
      <c r="CL324" s="3">
        <v>39.9751278323032</v>
      </c>
      <c r="CM324" s="3">
        <v>42.2813649912094</v>
      </c>
      <c r="CN324" s="3">
        <v>39.3147662911682</v>
      </c>
      <c r="CO324" s="3">
        <v>36.9340352027876</v>
      </c>
      <c r="CP324" s="3">
        <v>37.1923327490433</v>
      </c>
      <c r="CQ324" s="3">
        <v>38.8765711856015</v>
      </c>
      <c r="CR324" s="3">
        <v>39.3571613659791</v>
      </c>
      <c r="CS324" s="3">
        <v>36.9210341196879</v>
      </c>
      <c r="CT324" s="3">
        <v>38.9163108459971</v>
      </c>
      <c r="CU324" s="3">
        <v>38.1292226878385</v>
      </c>
      <c r="CV324" s="3">
        <v>40.8942445110856</v>
      </c>
      <c r="CW324" s="3">
        <v>37.878210043137</v>
      </c>
      <c r="CX324" s="3">
        <v>32.2753711620926</v>
      </c>
      <c r="CY324" s="3">
        <v>27.9762641126619</v>
      </c>
      <c r="CZ324" s="3">
        <v>26.9445997202259</v>
      </c>
      <c r="DA324" s="3">
        <v>26.7085649837451</v>
      </c>
      <c r="DB324" s="3">
        <v>24.0243790644496</v>
      </c>
      <c r="DC324" s="3">
        <v>21.03704748958</v>
      </c>
      <c r="DD324" s="3">
        <v>23.0273352174306</v>
      </c>
      <c r="DE324" s="3">
        <v>21.1544346288868</v>
      </c>
      <c r="DF324" s="3">
        <v>21.4319919297578</v>
      </c>
      <c r="DG324" s="3">
        <v>22.1268665026068</v>
      </c>
      <c r="DH324" s="3">
        <v>15.8570284722861</v>
      </c>
      <c r="DI324" s="3">
        <v>14.7764314137155</v>
      </c>
      <c r="DJ324" s="3">
        <v>13.1388500688251</v>
      </c>
      <c r="DK324" s="3">
        <v>15.1053877511679</v>
      </c>
      <c r="DL324" s="3">
        <v>19.1758192308725</v>
      </c>
      <c r="DM324" s="3">
        <v>21.7924373220324</v>
      </c>
      <c r="DN324" s="3">
        <v>23.4278120904589</v>
      </c>
      <c r="DO324" s="3">
        <v>20.3636140072468</v>
      </c>
      <c r="DP324" s="3">
        <v>21.418360066128</v>
      </c>
      <c r="DQ324" s="3">
        <v>28.0719386466128</v>
      </c>
      <c r="DR324" s="3">
        <v>27.2838715155641</v>
      </c>
      <c r="DS324" s="3">
        <v>25.2589180154942</v>
      </c>
      <c r="DT324" s="3">
        <v>26.1007342964908</v>
      </c>
      <c r="DU324" s="3">
        <v>26.6359887872273</v>
      </c>
      <c r="DV324" s="3">
        <v>24.2757555416449</v>
      </c>
      <c r="DW324" s="3">
        <v>24.5557390306433</v>
      </c>
      <c r="DX324" s="3">
        <v>27.701222373056</v>
      </c>
      <c r="DY324" s="3">
        <v>31.4713368352738</v>
      </c>
      <c r="DZ324" s="3">
        <v>35.9974861671293</v>
      </c>
      <c r="EA324" s="3">
        <v>40.5119872937288</v>
      </c>
      <c r="EB324" s="3">
        <v>41.8914295582223</v>
      </c>
      <c r="EC324" s="3">
        <v>42.7965252200361</v>
      </c>
      <c r="ED324" s="3">
        <v>41.070277955797</v>
      </c>
    </row>
    <row r="325">
      <c r="A325" s="3" t="s">
        <v>324</v>
      </c>
      <c r="B325" s="3">
        <v>125.367795159113</v>
      </c>
      <c r="C325" s="3">
        <v>118.682170572672</v>
      </c>
      <c r="D325" s="3">
        <v>119.80632951807</v>
      </c>
      <c r="E325" s="3">
        <v>121.661603224002</v>
      </c>
      <c r="F325" s="3">
        <v>128.509692176708</v>
      </c>
      <c r="G325" s="3">
        <v>117.543443813045</v>
      </c>
      <c r="H325" s="3">
        <v>112.082108901416</v>
      </c>
      <c r="I325" s="3">
        <v>111.827814545685</v>
      </c>
      <c r="J325" s="3">
        <v>122.80300662406</v>
      </c>
      <c r="K325" s="3">
        <v>114.298121737407</v>
      </c>
      <c r="L325" s="3">
        <v>117.917338363586</v>
      </c>
      <c r="M325" s="3">
        <v>122.656924415367</v>
      </c>
      <c r="N325" s="3">
        <v>113.811987412503</v>
      </c>
      <c r="O325" s="3">
        <v>106.526061416084</v>
      </c>
      <c r="P325" s="3">
        <v>100.867238973496</v>
      </c>
      <c r="Q325" s="3">
        <v>105.271964541199</v>
      </c>
      <c r="R325" s="3">
        <v>103.434322794124</v>
      </c>
      <c r="S325" s="3">
        <v>112.041200677623</v>
      </c>
      <c r="T325" s="3">
        <v>113.392599444874</v>
      </c>
      <c r="U325" s="3">
        <v>112.901470892282</v>
      </c>
      <c r="V325" s="3">
        <v>110.608144251082</v>
      </c>
      <c r="W325" s="3">
        <v>96.2135304569099</v>
      </c>
      <c r="X325" s="3">
        <v>89.5890052161993</v>
      </c>
      <c r="Y325" s="3">
        <v>76.8744345411212</v>
      </c>
      <c r="Z325" s="3">
        <v>69.1164367770413</v>
      </c>
      <c r="AA325" s="3">
        <v>74.5002065439538</v>
      </c>
      <c r="AB325" s="3">
        <v>87.7429045857337</v>
      </c>
      <c r="AC325" s="3">
        <v>94.6407899339054</v>
      </c>
      <c r="AD325" s="3">
        <v>88.833973086825</v>
      </c>
      <c r="AE325" s="3">
        <v>94.9830575762344</v>
      </c>
      <c r="AF325" s="3">
        <v>97.1401094896361</v>
      </c>
      <c r="AG325" s="3">
        <v>102.379822219748</v>
      </c>
      <c r="AH325" s="3">
        <v>106.621845758238</v>
      </c>
      <c r="AI325" s="3">
        <v>108.858756993695</v>
      </c>
      <c r="AJ325" s="3">
        <v>106.486725966831</v>
      </c>
      <c r="AK325" s="3">
        <v>97.3869970957518</v>
      </c>
      <c r="AL325" s="3">
        <v>91.4924314493408</v>
      </c>
      <c r="AM325" s="3">
        <v>88.548544869071</v>
      </c>
      <c r="AN325" s="3">
        <v>93.871866736607</v>
      </c>
      <c r="AO325" s="3">
        <v>100.444272266378</v>
      </c>
      <c r="AP325" s="3">
        <v>100.947853021926</v>
      </c>
      <c r="AQ325" s="3">
        <v>106.16116772938</v>
      </c>
      <c r="AR325" s="3">
        <v>113.686944251554</v>
      </c>
      <c r="AS325" s="3">
        <v>122.04969822538</v>
      </c>
      <c r="AT325" s="3">
        <v>126.040449564844</v>
      </c>
      <c r="AU325" s="3">
        <v>125.470106966591</v>
      </c>
      <c r="AV325" s="3">
        <v>129.108285427185</v>
      </c>
      <c r="AW325" s="3">
        <v>133.834635609689</v>
      </c>
      <c r="AX325" s="3">
        <v>144.702719267564</v>
      </c>
      <c r="AY325" s="3">
        <v>146.915908420106</v>
      </c>
      <c r="AZ325" s="3">
        <v>142.109631808122</v>
      </c>
      <c r="BA325" s="3">
        <v>157.186422318206</v>
      </c>
      <c r="BB325" s="3">
        <v>153.184430234261</v>
      </c>
      <c r="BC325" s="3">
        <v>157.769797392995</v>
      </c>
      <c r="BD325" s="3">
        <v>149.784363006623</v>
      </c>
      <c r="BE325" s="3">
        <v>150.776641398394</v>
      </c>
      <c r="BF325" s="3">
        <v>138.138118824061</v>
      </c>
      <c r="BG325" s="3">
        <v>126.30624857003</v>
      </c>
      <c r="BH325" s="3">
        <v>116.502654935416</v>
      </c>
      <c r="BI325" s="3">
        <v>95.8381360942807</v>
      </c>
      <c r="BJ325" s="3">
        <v>102.549237413843</v>
      </c>
      <c r="BK325" s="3">
        <v>112.172734975857</v>
      </c>
      <c r="BL325" s="3">
        <v>111.399274760468</v>
      </c>
      <c r="BM325" s="3">
        <v>127.728993637853</v>
      </c>
      <c r="BN325" s="3">
        <v>111.373447951266</v>
      </c>
      <c r="BO325" s="3">
        <v>89.3316366771392</v>
      </c>
      <c r="BP325" s="3">
        <v>89.4817364317988</v>
      </c>
      <c r="BQ325" s="3">
        <v>73.688298600454</v>
      </c>
      <c r="BR325" s="3">
        <v>86.1934239582524</v>
      </c>
      <c r="BS325" s="3">
        <v>86.4189482191725</v>
      </c>
      <c r="BT325" s="3">
        <v>96.3875592878686</v>
      </c>
      <c r="BU325" s="3">
        <v>102.012930527809</v>
      </c>
      <c r="BV325" s="3">
        <v>98.1268842815913</v>
      </c>
      <c r="BW325" s="3">
        <v>83.9554469884955</v>
      </c>
      <c r="BX325" s="3">
        <v>48.6506108713179</v>
      </c>
      <c r="BY325" s="3">
        <v>42.7636817088811</v>
      </c>
      <c r="BZ325" s="3">
        <v>44.3083492014185</v>
      </c>
      <c r="CA325" s="3">
        <v>51.8555384568127</v>
      </c>
      <c r="CB325" s="3">
        <v>47.8599077053407</v>
      </c>
      <c r="CC325" s="3">
        <v>52.3739257483909</v>
      </c>
      <c r="CD325" s="3">
        <v>64.1471800614579</v>
      </c>
      <c r="CE325" s="3">
        <v>62.3498308359126</v>
      </c>
      <c r="CF325" s="3">
        <v>72.2674442683808</v>
      </c>
      <c r="CG325" s="3">
        <v>91.8947735760555</v>
      </c>
      <c r="CH325" s="3">
        <v>97.781417505938</v>
      </c>
      <c r="CI325" s="3">
        <v>93.6153564778672</v>
      </c>
      <c r="CJ325" s="3">
        <v>102.297853585962</v>
      </c>
      <c r="CK325" s="3">
        <v>106.904235081714</v>
      </c>
      <c r="CL325" s="3">
        <v>112.882230626913</v>
      </c>
      <c r="CM325" s="3">
        <v>108.174872016855</v>
      </c>
      <c r="CN325" s="3">
        <v>102.758575510046</v>
      </c>
      <c r="CO325" s="3">
        <v>108.054438610181</v>
      </c>
      <c r="CP325" s="3">
        <v>110.572458500691</v>
      </c>
      <c r="CQ325" s="3">
        <v>108.12942204047</v>
      </c>
      <c r="CR325" s="3">
        <v>117.627025063402</v>
      </c>
      <c r="CS325" s="3">
        <v>100.805209414383</v>
      </c>
      <c r="CT325" s="3">
        <v>100.836262922615</v>
      </c>
      <c r="CU325" s="3">
        <v>97.9232771275894</v>
      </c>
      <c r="CV325" s="3">
        <v>80.2746540663736</v>
      </c>
      <c r="CW325" s="3">
        <v>75.5544136528295</v>
      </c>
      <c r="CX325" s="3">
        <v>67.254585312393</v>
      </c>
      <c r="CY325" s="3">
        <v>64.2609446488212</v>
      </c>
      <c r="CZ325" s="3">
        <v>58.5364556600459</v>
      </c>
      <c r="DA325" s="3">
        <v>65.1739038700648</v>
      </c>
      <c r="DB325" s="3">
        <v>52.9845868779722</v>
      </c>
      <c r="DC325" s="3">
        <v>49.1642554622151</v>
      </c>
      <c r="DD325" s="3">
        <v>57.5869123662798</v>
      </c>
      <c r="DE325" s="3">
        <v>71.1300730170056</v>
      </c>
      <c r="DF325" s="3">
        <v>83.2143245196332</v>
      </c>
      <c r="DG325" s="3">
        <v>83.2783432717042</v>
      </c>
      <c r="DH325" s="3">
        <v>77.7089629763626</v>
      </c>
      <c r="DI325" s="3">
        <v>86.289868356541</v>
      </c>
      <c r="DJ325" s="3">
        <v>84.2801489900759</v>
      </c>
      <c r="DK325" s="3">
        <v>82.0550979136327</v>
      </c>
      <c r="DL325" s="3">
        <v>86.9204525415039</v>
      </c>
      <c r="DM325" s="3">
        <v>82.8943296367376</v>
      </c>
      <c r="DN325" s="3">
        <v>77.9393388991558</v>
      </c>
      <c r="DO325" s="3">
        <v>73.532301084395</v>
      </c>
      <c r="DP325" s="3">
        <v>81.7727122869016</v>
      </c>
      <c r="DQ325" s="3">
        <v>113.788768725757</v>
      </c>
      <c r="DR325" s="3">
        <v>120.075973897098</v>
      </c>
      <c r="DS325" s="3">
        <v>128.71273969827</v>
      </c>
      <c r="DT325" s="3">
        <v>134.76706309756</v>
      </c>
      <c r="DU325" s="3">
        <v>110.263164563414</v>
      </c>
      <c r="DV325" s="3">
        <v>114.019162379194</v>
      </c>
      <c r="DW325" s="3">
        <v>115.442357251769</v>
      </c>
      <c r="DX325" s="3">
        <v>103.371212917552</v>
      </c>
      <c r="DY325" s="3">
        <v>98.4950812963329</v>
      </c>
      <c r="DZ325" s="3">
        <v>96.2200784092876</v>
      </c>
      <c r="EA325" s="3">
        <v>96.8944471173675</v>
      </c>
      <c r="EB325" s="3">
        <v>102.535815826106</v>
      </c>
      <c r="EC325" s="3">
        <v>108.309523809524</v>
      </c>
      <c r="ED325" s="3">
        <v>98.2622225019667</v>
      </c>
    </row>
    <row r="326">
      <c r="A326" s="3" t="s">
        <v>325</v>
      </c>
      <c r="B326" s="3">
        <v>75.790455170803</v>
      </c>
      <c r="C326" s="3">
        <v>74.7382371432126</v>
      </c>
      <c r="D326" s="3">
        <v>82.327627929083</v>
      </c>
      <c r="E326" s="3">
        <v>82.9930927668838</v>
      </c>
      <c r="F326" s="3">
        <v>90.9767015025322</v>
      </c>
      <c r="G326" s="3">
        <v>92.9187919999694</v>
      </c>
      <c r="H326" s="3">
        <v>97.2157720894924</v>
      </c>
      <c r="I326" s="3">
        <v>96.9974436130323</v>
      </c>
      <c r="J326" s="3">
        <v>104.121608424166</v>
      </c>
      <c r="K326" s="3">
        <v>103.036004374546</v>
      </c>
      <c r="L326" s="3">
        <v>110.154135531593</v>
      </c>
      <c r="M326" s="3">
        <v>110.155823620668</v>
      </c>
      <c r="N326" s="3">
        <v>116.108920514254</v>
      </c>
      <c r="O326" s="3">
        <v>123.100852786723</v>
      </c>
      <c r="P326" s="3">
        <v>132.538122923368</v>
      </c>
      <c r="Q326" s="3">
        <v>134.659653454802</v>
      </c>
      <c r="R326" s="3">
        <v>140.469786995702</v>
      </c>
      <c r="S326" s="3">
        <v>145.334839392656</v>
      </c>
      <c r="T326" s="3">
        <v>138.833180974238</v>
      </c>
      <c r="U326" s="3">
        <v>130.625701898491</v>
      </c>
      <c r="V326" s="3">
        <v>127.898277244789</v>
      </c>
      <c r="W326" s="3">
        <v>125.915811251384</v>
      </c>
      <c r="X326" s="3">
        <v>118.22064870017</v>
      </c>
      <c r="Y326" s="3">
        <v>121.136534166161</v>
      </c>
      <c r="Z326" s="3">
        <v>120.450375467669</v>
      </c>
      <c r="AA326" s="3">
        <v>112.311461430181</v>
      </c>
      <c r="AB326" s="3">
        <v>123.109113023061</v>
      </c>
      <c r="AC326" s="3">
        <v>128.445664718836</v>
      </c>
      <c r="AD326" s="3">
        <v>121.186703381268</v>
      </c>
      <c r="AE326" s="3">
        <v>117.271026248927</v>
      </c>
      <c r="AF326" s="3">
        <v>120.128434472426</v>
      </c>
      <c r="AG326" s="3">
        <v>114.677901613642</v>
      </c>
      <c r="AH326" s="3">
        <v>113.255099077066</v>
      </c>
      <c r="AI326" s="3">
        <v>110.559931118322</v>
      </c>
      <c r="AJ326" s="3">
        <v>120.286244709581</v>
      </c>
      <c r="AK326" s="3">
        <v>131.460925992864</v>
      </c>
      <c r="AL326" s="3">
        <v>134.07112496995</v>
      </c>
      <c r="AM326" s="3">
        <v>146.162090155143</v>
      </c>
      <c r="AN326" s="3">
        <v>150.799967119189</v>
      </c>
      <c r="AO326" s="3">
        <v>153.301887290499</v>
      </c>
      <c r="AP326" s="3">
        <v>163.505019751077</v>
      </c>
      <c r="AQ326" s="3">
        <v>172.014535368961</v>
      </c>
      <c r="AR326" s="3">
        <v>173.286694375641</v>
      </c>
      <c r="AS326" s="3">
        <v>175.030589860113</v>
      </c>
      <c r="AT326" s="3">
        <v>172.682619520704</v>
      </c>
      <c r="AU326" s="3">
        <v>178.250615888447</v>
      </c>
      <c r="AV326" s="3">
        <v>199.936865476856</v>
      </c>
      <c r="AW326" s="3">
        <v>208.374962210548</v>
      </c>
      <c r="AX326" s="3">
        <v>222.607474365935</v>
      </c>
      <c r="AY326" s="3">
        <v>215.734328837661</v>
      </c>
      <c r="AZ326" s="3">
        <v>209.489860032326</v>
      </c>
      <c r="BA326" s="3">
        <v>209.907010823524</v>
      </c>
      <c r="BB326" s="3">
        <v>212.361042391709</v>
      </c>
      <c r="BC326" s="3">
        <v>218.18573069859</v>
      </c>
      <c r="BD326" s="3">
        <v>228.146603849418</v>
      </c>
      <c r="BE326" s="3">
        <v>242.328701794083</v>
      </c>
      <c r="BF326" s="3">
        <v>249.703636462112</v>
      </c>
      <c r="BG326" s="3">
        <v>253.593785119589</v>
      </c>
      <c r="BH326" s="3">
        <v>260.648449102935</v>
      </c>
      <c r="BI326" s="3">
        <v>251.020082984963</v>
      </c>
      <c r="BJ326" s="3">
        <v>244.449068061224</v>
      </c>
      <c r="BK326" s="3">
        <v>286.517121692376</v>
      </c>
      <c r="BL326" s="3">
        <v>277.542390782508</v>
      </c>
      <c r="BM326" s="3">
        <v>250.403213841893</v>
      </c>
      <c r="BN326" s="3">
        <v>249.392022528706</v>
      </c>
      <c r="BO326" s="3">
        <v>265.195925603463</v>
      </c>
      <c r="BP326" s="3">
        <v>275.929950685834</v>
      </c>
      <c r="BQ326" s="3">
        <v>256.670472903549</v>
      </c>
      <c r="BR326" s="3">
        <v>234.953253591378</v>
      </c>
      <c r="BS326" s="3">
        <v>233.945661521243</v>
      </c>
      <c r="BT326" s="3">
        <v>266.858275562613</v>
      </c>
      <c r="BU326" s="3">
        <v>275.005928956346</v>
      </c>
      <c r="BV326" s="3">
        <v>278.423329941743</v>
      </c>
      <c r="BW326" s="3">
        <v>264.876115849891</v>
      </c>
      <c r="BX326" s="3">
        <v>227.048108316984</v>
      </c>
      <c r="BY326" s="3">
        <v>235.381065120144</v>
      </c>
      <c r="BZ326" s="3">
        <v>261.686994831749</v>
      </c>
      <c r="CA326" s="3">
        <v>259.239243237865</v>
      </c>
      <c r="CB326" s="3">
        <v>251.890715822962</v>
      </c>
      <c r="CC326" s="3">
        <v>263.565559897026</v>
      </c>
      <c r="CD326" s="3">
        <v>249.520081346313</v>
      </c>
      <c r="CE326" s="3">
        <v>275.804158391163</v>
      </c>
      <c r="CF326" s="3">
        <v>300.898037224336</v>
      </c>
      <c r="CG326" s="3">
        <v>298.883959700005</v>
      </c>
      <c r="CH326" s="3">
        <v>305.469813496063</v>
      </c>
      <c r="CI326" s="3">
        <v>282.034719379484</v>
      </c>
      <c r="CJ326" s="3">
        <v>327.228488593871</v>
      </c>
      <c r="CK326" s="3">
        <v>352.632084934906</v>
      </c>
      <c r="CL326" s="3">
        <v>376.175017490851</v>
      </c>
      <c r="CM326" s="3">
        <v>367.867782514521</v>
      </c>
      <c r="CN326" s="3">
        <v>371.089436254077</v>
      </c>
      <c r="CO326" s="3">
        <v>361.294988153023</v>
      </c>
      <c r="CP326" s="3">
        <v>361.593945884346</v>
      </c>
      <c r="CQ326" s="3">
        <v>384.454618019191</v>
      </c>
      <c r="CR326" s="3">
        <v>408.695927120946</v>
      </c>
      <c r="CS326" s="3">
        <v>419.86137527208</v>
      </c>
      <c r="CT326" s="3">
        <v>429.916208186145</v>
      </c>
      <c r="CU326" s="3">
        <v>433.636661603045</v>
      </c>
      <c r="CV326" s="3">
        <v>455.33000553696</v>
      </c>
      <c r="CW326" s="3">
        <v>492.671624648935</v>
      </c>
      <c r="CX326" s="3">
        <v>480.523433434378</v>
      </c>
      <c r="CY326" s="3">
        <v>463.019689623794</v>
      </c>
      <c r="CZ326" s="3">
        <v>461.104979716037</v>
      </c>
      <c r="DA326" s="3">
        <v>470.994617623897</v>
      </c>
      <c r="DB326" s="3">
        <v>459.730605037015</v>
      </c>
      <c r="DC326" s="3">
        <v>479.053071946452</v>
      </c>
      <c r="DD326" s="3">
        <v>497.679735914291</v>
      </c>
      <c r="DE326" s="3">
        <v>504.651524873279</v>
      </c>
      <c r="DF326" s="3">
        <v>471.538649088944</v>
      </c>
      <c r="DG326" s="3">
        <v>472.484199656463</v>
      </c>
      <c r="DH326" s="3">
        <v>452.1266971764</v>
      </c>
      <c r="DI326" s="3">
        <v>463.103897332317</v>
      </c>
      <c r="DJ326" s="3">
        <v>446.598745746885</v>
      </c>
      <c r="DK326" s="3">
        <v>444.726388679972</v>
      </c>
      <c r="DL326" s="3">
        <v>442.36573005601</v>
      </c>
      <c r="DM326" s="3">
        <v>454.37435922297</v>
      </c>
      <c r="DN326" s="3">
        <v>438.706735860915</v>
      </c>
      <c r="DO326" s="3">
        <v>443.761419639552</v>
      </c>
      <c r="DP326" s="3">
        <v>454.873986895668</v>
      </c>
      <c r="DQ326" s="3">
        <v>467.495233341011</v>
      </c>
      <c r="DR326" s="3">
        <v>472.373757478704</v>
      </c>
      <c r="DS326" s="3">
        <v>497.416310096122</v>
      </c>
      <c r="DT326" s="3">
        <v>503.67947516291</v>
      </c>
      <c r="DU326" s="3">
        <v>511.900737990201</v>
      </c>
      <c r="DV326" s="3">
        <v>528.073614597624</v>
      </c>
      <c r="DW326" s="3">
        <v>532.676261242894</v>
      </c>
      <c r="DX326" s="3">
        <v>521.730716638755</v>
      </c>
      <c r="DY326" s="3">
        <v>534.315330271965</v>
      </c>
      <c r="DZ326" s="3">
        <v>537.892798875731</v>
      </c>
      <c r="EA326" s="3">
        <v>458.133173741843</v>
      </c>
      <c r="EB326" s="3">
        <v>408.539114105815</v>
      </c>
      <c r="EC326" s="3">
        <v>380.862233136237</v>
      </c>
      <c r="ED326" s="3">
        <v>388.629718356662</v>
      </c>
    </row>
    <row r="327">
      <c r="A327" s="3" t="s">
        <v>326</v>
      </c>
      <c r="B327" s="3">
        <v>4.08760591018266</v>
      </c>
      <c r="C327" s="3">
        <v>4.32983378073892</v>
      </c>
      <c r="D327" s="3">
        <v>4.76311084209992</v>
      </c>
      <c r="E327" s="3">
        <v>4.66291304791381</v>
      </c>
      <c r="F327" s="3">
        <v>5.13359494641363</v>
      </c>
      <c r="G327" s="3">
        <v>5.39331447597184</v>
      </c>
      <c r="H327" s="3">
        <v>5.53323626082737</v>
      </c>
      <c r="I327" s="3">
        <v>5.58166546183448</v>
      </c>
      <c r="J327" s="3">
        <v>6.63434288155763</v>
      </c>
      <c r="K327" s="3">
        <v>6.08518591880094</v>
      </c>
      <c r="L327" s="3">
        <v>6.72792931659558</v>
      </c>
      <c r="M327" s="3">
        <v>7.57777183262679</v>
      </c>
      <c r="N327" s="3">
        <v>7.86777160203919</v>
      </c>
      <c r="O327" s="3">
        <v>8.39157871521334</v>
      </c>
      <c r="P327" s="3">
        <v>9.80980521873646</v>
      </c>
      <c r="Q327" s="3">
        <v>9.45455917121424</v>
      </c>
      <c r="R327" s="3">
        <v>9.7617107884283</v>
      </c>
      <c r="S327" s="3">
        <v>10.8058005314688</v>
      </c>
      <c r="T327" s="3">
        <v>10.0400558903182</v>
      </c>
      <c r="U327" s="3">
        <v>9.3026714733923</v>
      </c>
      <c r="V327" s="3">
        <v>9.71259851811014</v>
      </c>
      <c r="W327" s="3">
        <v>9.28508125891551</v>
      </c>
      <c r="X327" s="3">
        <v>9.54368174303839</v>
      </c>
      <c r="Y327" s="3">
        <v>11.1021011383567</v>
      </c>
      <c r="Z327" s="3">
        <v>9.8470013988863</v>
      </c>
      <c r="AA327" s="3">
        <v>9.90908678991929</v>
      </c>
      <c r="AB327" s="3">
        <v>11.4241868457594</v>
      </c>
      <c r="AC327" s="3">
        <v>11.9069364614614</v>
      </c>
      <c r="AD327" s="3">
        <v>11.2625590998352</v>
      </c>
      <c r="AE327" s="3">
        <v>12.2004481408455</v>
      </c>
      <c r="AF327" s="3">
        <v>12.3347872203328</v>
      </c>
      <c r="AG327" s="3">
        <v>13.37012406625</v>
      </c>
      <c r="AH327" s="3">
        <v>13.1893718316093</v>
      </c>
      <c r="AI327" s="3">
        <v>13.4013896035199</v>
      </c>
      <c r="AJ327" s="3">
        <v>13.3674241358198</v>
      </c>
      <c r="AK327" s="3">
        <v>13.7735980056227</v>
      </c>
      <c r="AL327" s="3">
        <v>14.6436452712171</v>
      </c>
      <c r="AM327" s="3">
        <v>16.2853287351278</v>
      </c>
      <c r="AN327" s="3">
        <v>17.2927466499452</v>
      </c>
      <c r="AO327" s="3">
        <v>17.1132605299265</v>
      </c>
      <c r="AP327" s="3">
        <v>18.3359925301798</v>
      </c>
      <c r="AQ327" s="3">
        <v>19.2297703186728</v>
      </c>
      <c r="AR327" s="3">
        <v>19.4757241668687</v>
      </c>
      <c r="AS327" s="3">
        <v>19.7213080619076</v>
      </c>
      <c r="AT327" s="3">
        <v>19.4245835323329</v>
      </c>
      <c r="AU327" s="3">
        <v>19.5591439181284</v>
      </c>
      <c r="AV327" s="3">
        <v>21.5164538083557</v>
      </c>
      <c r="AW327" s="3">
        <v>20.913473667257</v>
      </c>
      <c r="AX327" s="3">
        <v>20.909433407754</v>
      </c>
      <c r="AY327" s="3">
        <v>19.478388831754</v>
      </c>
      <c r="AZ327" s="3">
        <v>20.0200783811779</v>
      </c>
      <c r="BA327" s="3">
        <v>19.2644860949566</v>
      </c>
      <c r="BB327" s="3">
        <v>19.4058827939751</v>
      </c>
      <c r="BC327" s="3">
        <v>21.0700771489812</v>
      </c>
      <c r="BD327" s="3">
        <v>18.4283844178691</v>
      </c>
      <c r="BE327" s="3">
        <v>17.4856394323184</v>
      </c>
      <c r="BF327" s="3">
        <v>19.5221342387217</v>
      </c>
      <c r="BG327" s="3">
        <v>19.2934990979578</v>
      </c>
      <c r="BH327" s="3">
        <v>19.0717175143596</v>
      </c>
      <c r="BI327" s="3">
        <v>20.3982274672561</v>
      </c>
      <c r="BJ327" s="3">
        <v>21.1964193070845</v>
      </c>
      <c r="BK327" s="3">
        <v>23.1006405019618</v>
      </c>
      <c r="BL327" s="3">
        <v>23.7818070455428</v>
      </c>
      <c r="BM327" s="3">
        <v>26.2300382777944</v>
      </c>
      <c r="BN327" s="3">
        <v>24.2479242424445</v>
      </c>
      <c r="BO327" s="3">
        <v>23.2468154233852</v>
      </c>
      <c r="BP327" s="3">
        <v>24.715234618616</v>
      </c>
      <c r="BQ327" s="3">
        <v>23.591951572531</v>
      </c>
      <c r="BR327" s="3">
        <v>24.4677484840168</v>
      </c>
      <c r="BS327" s="3">
        <v>24.303090762979</v>
      </c>
      <c r="BT327" s="3">
        <v>26.8495798746943</v>
      </c>
      <c r="BU327" s="3">
        <v>27.3862616490903</v>
      </c>
      <c r="BV327" s="3">
        <v>27.0668594806562</v>
      </c>
      <c r="BW327" s="3">
        <v>26.6206158610782</v>
      </c>
      <c r="BX327" s="3">
        <v>20.2546959802124</v>
      </c>
      <c r="BY327" s="3">
        <v>22.6803354980385</v>
      </c>
      <c r="BZ327" s="3">
        <v>24.0525865957802</v>
      </c>
      <c r="CA327" s="3">
        <v>27.3277262552582</v>
      </c>
      <c r="CB327" s="3">
        <v>28.0102257299654</v>
      </c>
      <c r="CC327" s="3">
        <v>29.5120910223922</v>
      </c>
      <c r="CD327" s="3">
        <v>32.2315595169668</v>
      </c>
      <c r="CE327" s="3">
        <v>33.266551458748</v>
      </c>
      <c r="CF327" s="3">
        <v>34.0258773998041</v>
      </c>
      <c r="CG327" s="3">
        <v>37.9782832982805</v>
      </c>
      <c r="CH327" s="3">
        <v>40.7874731442642</v>
      </c>
      <c r="CI327" s="3">
        <v>43.1010774327612</v>
      </c>
      <c r="CJ327" s="3">
        <v>42.1335109653376</v>
      </c>
      <c r="CK327" s="3">
        <v>43.2629994412184</v>
      </c>
      <c r="CL327" s="3">
        <v>40.9419864029122</v>
      </c>
      <c r="CM327" s="3">
        <v>43.0397766983848</v>
      </c>
      <c r="CN327" s="3">
        <v>43.938377380958</v>
      </c>
      <c r="CO327" s="3">
        <v>44.6796876194238</v>
      </c>
      <c r="CP327" s="3">
        <v>46.0563098104189</v>
      </c>
      <c r="CQ327" s="3">
        <v>46.7218878794648</v>
      </c>
      <c r="CR327" s="3">
        <v>51.6378279267661</v>
      </c>
      <c r="CS327" s="3">
        <v>57.9178325343028</v>
      </c>
      <c r="CT327" s="3">
        <v>55.5102030346277</v>
      </c>
      <c r="CU327" s="3">
        <v>54.8457511157241</v>
      </c>
      <c r="CV327" s="3">
        <v>56.3330145451698</v>
      </c>
      <c r="CW327" s="3">
        <v>55.6520154424794</v>
      </c>
      <c r="CX327" s="3">
        <v>53.4057485131903</v>
      </c>
      <c r="CY327" s="3">
        <v>49.913042586043</v>
      </c>
      <c r="CZ327" s="3">
        <v>47.4465520040968</v>
      </c>
      <c r="DA327" s="3">
        <v>51.1580586060605</v>
      </c>
      <c r="DB327" s="3">
        <v>46.7201106613557</v>
      </c>
      <c r="DC327" s="3">
        <v>43.2109604548572</v>
      </c>
      <c r="DD327" s="3">
        <v>48.0584329429675</v>
      </c>
      <c r="DE327" s="3">
        <v>52.6957737988895</v>
      </c>
      <c r="DF327" s="3">
        <v>55.5890336170201</v>
      </c>
      <c r="DG327" s="3">
        <v>57.4206412914409</v>
      </c>
      <c r="DH327" s="3">
        <v>60.6950957575687</v>
      </c>
      <c r="DI327" s="3">
        <v>60.9285230169837</v>
      </c>
      <c r="DJ327" s="3">
        <v>64.8014923420304</v>
      </c>
      <c r="DK327" s="3">
        <v>81.3265980812698</v>
      </c>
      <c r="DL327" s="3">
        <v>86.7184044206981</v>
      </c>
      <c r="DM327" s="3">
        <v>84.6757741313417</v>
      </c>
      <c r="DN327" s="3">
        <v>82.8136261368292</v>
      </c>
      <c r="DO327" s="3">
        <v>84.1450880955845</v>
      </c>
      <c r="DP327" s="3">
        <v>91.8933351406862</v>
      </c>
      <c r="DQ327" s="3">
        <v>103.397986986305</v>
      </c>
      <c r="DR327" s="3">
        <v>112.710535227956</v>
      </c>
      <c r="DS327" s="3">
        <v>124.517142591048</v>
      </c>
      <c r="DT327" s="3">
        <v>130.372204700014</v>
      </c>
      <c r="DU327" s="3">
        <v>130.055224591793</v>
      </c>
      <c r="DV327" s="3">
        <v>134.201715941128</v>
      </c>
      <c r="DW327" s="3">
        <v>155.096708802006</v>
      </c>
      <c r="DX327" s="3">
        <v>162.347568490696</v>
      </c>
      <c r="DY327" s="3">
        <v>154.78843529558</v>
      </c>
      <c r="DZ327" s="3">
        <v>161.3857138479</v>
      </c>
      <c r="EA327" s="3">
        <v>176.365715658361</v>
      </c>
      <c r="EB327" s="3">
        <v>169.787080487581</v>
      </c>
      <c r="EC327" s="3">
        <v>207.497731904509</v>
      </c>
      <c r="ED327" s="3">
        <v>229.480833689372</v>
      </c>
    </row>
    <row r="328">
      <c r="A328" s="3" t="s">
        <v>327</v>
      </c>
      <c r="B328" s="3">
        <v>56.727826408922</v>
      </c>
      <c r="C328" s="3">
        <v>65.9936964538793</v>
      </c>
      <c r="D328" s="3">
        <v>67.1539530476358</v>
      </c>
      <c r="E328" s="3">
        <v>59.560814860563</v>
      </c>
      <c r="F328" s="3">
        <v>59.8167422801918</v>
      </c>
      <c r="G328" s="3">
        <v>64.506208274079</v>
      </c>
      <c r="H328" s="3">
        <v>68.7904062647169</v>
      </c>
      <c r="I328" s="3">
        <v>73.6249460114153</v>
      </c>
      <c r="J328" s="3">
        <v>76.8336429443128</v>
      </c>
      <c r="K328" s="3">
        <v>76.2004416729258</v>
      </c>
      <c r="L328" s="3">
        <v>74.5753903344878</v>
      </c>
      <c r="M328" s="3">
        <v>77.40250737844</v>
      </c>
      <c r="N328" s="3">
        <v>76.5822092898952</v>
      </c>
      <c r="O328" s="3">
        <v>76.6141821059365</v>
      </c>
      <c r="P328" s="3">
        <v>80.6471621611679</v>
      </c>
      <c r="Q328" s="3">
        <v>81.8898064176096</v>
      </c>
      <c r="R328" s="3">
        <v>79.1434267492202</v>
      </c>
      <c r="S328" s="3">
        <v>82.8156946205952</v>
      </c>
      <c r="T328" s="3">
        <v>91.6825063571604</v>
      </c>
      <c r="U328" s="3">
        <v>91.4573036205837</v>
      </c>
      <c r="V328" s="3">
        <v>91.0716372344964</v>
      </c>
      <c r="W328" s="3">
        <v>96.5276347850533</v>
      </c>
      <c r="X328" s="3">
        <v>105.617796048276</v>
      </c>
      <c r="Y328" s="3">
        <v>105.024947374095</v>
      </c>
      <c r="Z328" s="3">
        <v>98.7142352196351</v>
      </c>
      <c r="AA328" s="3">
        <v>105.562757899349</v>
      </c>
      <c r="AB328" s="3">
        <v>110.243650229226</v>
      </c>
      <c r="AC328" s="3">
        <v>111.632381507921</v>
      </c>
      <c r="AD328" s="3">
        <v>117.952049219291</v>
      </c>
      <c r="AE328" s="3">
        <v>114.888633313268</v>
      </c>
      <c r="AF328" s="3">
        <v>118.682639500013</v>
      </c>
      <c r="AG328" s="3">
        <v>123.939169647169</v>
      </c>
      <c r="AH328" s="3">
        <v>127.92941304097</v>
      </c>
      <c r="AI328" s="3">
        <v>129.276886924286</v>
      </c>
      <c r="AJ328" s="3">
        <v>120.416683352516</v>
      </c>
      <c r="AK328" s="3">
        <v>117.673115890798</v>
      </c>
      <c r="AL328" s="3">
        <v>126.046510095181</v>
      </c>
      <c r="AM328" s="3">
        <v>133.22582275136</v>
      </c>
      <c r="AN328" s="3">
        <v>138.746734561324</v>
      </c>
      <c r="AO328" s="3">
        <v>142.353061646697</v>
      </c>
      <c r="AP328" s="3">
        <v>149.70880292582</v>
      </c>
      <c r="AQ328" s="3">
        <v>151.517347498578</v>
      </c>
      <c r="AR328" s="3">
        <v>159.738808629585</v>
      </c>
      <c r="AS328" s="3">
        <v>168.47924855235</v>
      </c>
      <c r="AT328" s="3">
        <v>170.029496448176</v>
      </c>
      <c r="AU328" s="3">
        <v>172.691466498678</v>
      </c>
      <c r="AV328" s="3">
        <v>178.990079390703</v>
      </c>
      <c r="AW328" s="3">
        <v>176.785190613311</v>
      </c>
      <c r="AX328" s="3">
        <v>184.070432626783</v>
      </c>
      <c r="AY328" s="3">
        <v>179.808671126805</v>
      </c>
      <c r="AZ328" s="3">
        <v>172.809401566906</v>
      </c>
      <c r="BA328" s="3">
        <v>163.362869270616</v>
      </c>
      <c r="BB328" s="3">
        <v>181.726269941442</v>
      </c>
      <c r="BC328" s="3">
        <v>194.37867438847</v>
      </c>
      <c r="BD328" s="3">
        <v>198.890017708383</v>
      </c>
      <c r="BE328" s="3">
        <v>176.869802383901</v>
      </c>
      <c r="BF328" s="3">
        <v>163.680016516651</v>
      </c>
      <c r="BG328" s="3">
        <v>153.94260009267</v>
      </c>
      <c r="BH328" s="3">
        <v>141.160065101436</v>
      </c>
      <c r="BI328" s="3">
        <v>136.822608839257</v>
      </c>
      <c r="BJ328" s="3">
        <v>144.435644024936</v>
      </c>
      <c r="BK328" s="3">
        <v>164.157141161154</v>
      </c>
      <c r="BL328" s="3">
        <v>166.489972494286</v>
      </c>
      <c r="BM328" s="3">
        <v>179.743155548434</v>
      </c>
      <c r="BN328" s="3">
        <v>185.320498051256</v>
      </c>
      <c r="BO328" s="3">
        <v>180.77894011324</v>
      </c>
      <c r="BP328" s="3">
        <v>198.695767736292</v>
      </c>
      <c r="BQ328" s="3">
        <v>184.043105090991</v>
      </c>
      <c r="BR328" s="3">
        <v>185.301412646934</v>
      </c>
      <c r="BS328" s="3">
        <v>183.675110315765</v>
      </c>
      <c r="BT328" s="3">
        <v>194.812328363249</v>
      </c>
      <c r="BU328" s="3">
        <v>201.27827289732</v>
      </c>
      <c r="BV328" s="3">
        <v>215.624186374297</v>
      </c>
      <c r="BW328" s="3">
        <v>206.482830866282</v>
      </c>
      <c r="BX328" s="3">
        <v>164.885602301246</v>
      </c>
      <c r="BY328" s="3">
        <v>176.388346724066</v>
      </c>
      <c r="BZ328" s="3">
        <v>215.33369061572</v>
      </c>
      <c r="CA328" s="3">
        <v>230.911794442324</v>
      </c>
      <c r="CB328" s="3">
        <v>238.047040093854</v>
      </c>
      <c r="CC328" s="3">
        <v>266.949320850674</v>
      </c>
      <c r="CD328" s="3">
        <v>266.217115122111</v>
      </c>
      <c r="CE328" s="3">
        <v>269.157289915721</v>
      </c>
      <c r="CF328" s="3">
        <v>275.294633339296</v>
      </c>
      <c r="CG328" s="3">
        <v>275.433542504592</v>
      </c>
      <c r="CH328" s="3">
        <v>264.390307645501</v>
      </c>
      <c r="CI328" s="3">
        <v>265.13037810197</v>
      </c>
      <c r="CJ328" s="3">
        <v>274.056161567701</v>
      </c>
      <c r="CK328" s="3">
        <v>306.659534992412</v>
      </c>
      <c r="CL328" s="3">
        <v>315.761058221472</v>
      </c>
      <c r="CM328" s="3">
        <v>334.810821034686</v>
      </c>
      <c r="CN328" s="3">
        <v>351.836721293319</v>
      </c>
      <c r="CO328" s="3">
        <v>360.94304388572</v>
      </c>
      <c r="CP328" s="3">
        <v>363.124319541559</v>
      </c>
      <c r="CQ328" s="3">
        <v>327.682079834393</v>
      </c>
      <c r="CR328" s="3">
        <v>335.605393410341</v>
      </c>
      <c r="CS328" s="3">
        <v>329.504950388686</v>
      </c>
      <c r="CT328" s="3">
        <v>318.270233932609</v>
      </c>
      <c r="CU328" s="3">
        <v>227.750270913962</v>
      </c>
      <c r="CV328" s="3">
        <v>206.300642015049</v>
      </c>
      <c r="CW328" s="3">
        <v>208.333431325629</v>
      </c>
      <c r="CX328" s="3">
        <v>196.554652061555</v>
      </c>
      <c r="CY328" s="3">
        <v>173.642175307772</v>
      </c>
      <c r="CZ328" s="3">
        <v>166.156542461381</v>
      </c>
      <c r="DA328" s="3">
        <v>167.919212901277</v>
      </c>
      <c r="DB328" s="3">
        <v>149.632222985917</v>
      </c>
      <c r="DC328" s="3">
        <v>127.363716763527</v>
      </c>
      <c r="DD328" s="3">
        <v>105.597813509654</v>
      </c>
      <c r="DE328" s="3">
        <v>117.300016484697</v>
      </c>
      <c r="DF328" s="3">
        <v>135.996999026385</v>
      </c>
      <c r="DG328" s="3">
        <v>175.569860164202</v>
      </c>
      <c r="DH328" s="3">
        <v>192.795706847486</v>
      </c>
      <c r="DI328" s="3">
        <v>216.118389537431</v>
      </c>
      <c r="DJ328" s="3">
        <v>241.835072368689</v>
      </c>
      <c r="DK328" s="3">
        <v>275.393498568704</v>
      </c>
      <c r="DL328" s="3">
        <v>302.574686181186</v>
      </c>
      <c r="DM328" s="3">
        <v>298.99394947603</v>
      </c>
      <c r="DN328" s="3">
        <v>300.027162148227</v>
      </c>
      <c r="DO328" s="3">
        <v>309.668447187075</v>
      </c>
      <c r="DP328" s="3">
        <v>326.6676322973</v>
      </c>
      <c r="DQ328" s="3">
        <v>336.89458664718</v>
      </c>
      <c r="DR328" s="3">
        <v>371.880396642563</v>
      </c>
      <c r="DS328" s="3">
        <v>467.856936738934</v>
      </c>
      <c r="DT328" s="3">
        <v>497.097500572486</v>
      </c>
      <c r="DU328" s="3">
        <v>491.096533904205</v>
      </c>
      <c r="DV328" s="3">
        <v>465.259333641094</v>
      </c>
      <c r="DW328" s="3">
        <v>498.783766504149</v>
      </c>
      <c r="DX328" s="3">
        <v>492.407228352203</v>
      </c>
      <c r="DY328" s="3">
        <v>514.863583323858</v>
      </c>
      <c r="DZ328" s="3">
        <v>536.496039201668</v>
      </c>
      <c r="EA328" s="3">
        <v>581.710121897579</v>
      </c>
      <c r="EB328" s="3">
        <v>570.310222651299</v>
      </c>
      <c r="EC328" s="3">
        <v>608.607420177961</v>
      </c>
      <c r="ED328" s="3">
        <v>623.571807861328</v>
      </c>
    </row>
    <row r="329">
      <c r="A329" s="3" t="s">
        <v>328</v>
      </c>
      <c r="B329" s="3">
        <v>22.8670784767807</v>
      </c>
      <c r="C329" s="3">
        <v>24.2031710292362</v>
      </c>
      <c r="D329" s="3">
        <v>24.6490913262878</v>
      </c>
      <c r="E329" s="3">
        <v>24.9747981189079</v>
      </c>
      <c r="F329" s="3">
        <v>26.593255096202</v>
      </c>
      <c r="G329" s="3">
        <v>27.6666015064243</v>
      </c>
      <c r="H329" s="3">
        <v>28.6081375897235</v>
      </c>
      <c r="I329" s="3">
        <v>28.4547643895614</v>
      </c>
      <c r="J329" s="3">
        <v>29.4238517230848</v>
      </c>
      <c r="K329" s="3">
        <v>29.1419739332314</v>
      </c>
      <c r="L329" s="3">
        <v>29.4530187081024</v>
      </c>
      <c r="M329" s="3">
        <v>30.9539333796044</v>
      </c>
      <c r="N329" s="3">
        <v>29.6835410341881</v>
      </c>
      <c r="O329" s="3">
        <v>32.5018130510253</v>
      </c>
      <c r="P329" s="3">
        <v>32.101209878373</v>
      </c>
      <c r="Q329" s="3">
        <v>32.907037220792</v>
      </c>
      <c r="R329" s="3">
        <v>33.0178633617099</v>
      </c>
      <c r="S329" s="3">
        <v>32.6618599228389</v>
      </c>
      <c r="T329" s="3">
        <v>31.811100763969</v>
      </c>
      <c r="U329" s="3">
        <v>31.134643967178</v>
      </c>
      <c r="V329" s="3">
        <v>29.7367369372313</v>
      </c>
      <c r="W329" s="3">
        <v>30.2284601705858</v>
      </c>
      <c r="X329" s="3">
        <v>31.0086974438097</v>
      </c>
      <c r="Y329" s="3">
        <v>32.3117795841914</v>
      </c>
      <c r="Z329" s="3">
        <v>31.5472480564983</v>
      </c>
      <c r="AA329" s="3">
        <v>30.20384654029</v>
      </c>
      <c r="AB329" s="3">
        <v>31.6945363886335</v>
      </c>
      <c r="AC329" s="3">
        <v>33.3149839861379</v>
      </c>
      <c r="AD329" s="3">
        <v>32.9630085333566</v>
      </c>
      <c r="AE329" s="3">
        <v>33.2055938196309</v>
      </c>
      <c r="AF329" s="3">
        <v>32.5793547638131</v>
      </c>
      <c r="AG329" s="3">
        <v>36.0579829821338</v>
      </c>
      <c r="AH329" s="3">
        <v>36.4486723019321</v>
      </c>
      <c r="AI329" s="3">
        <v>36.5427227860482</v>
      </c>
      <c r="AJ329" s="3">
        <v>35.4125118166148</v>
      </c>
      <c r="AK329" s="3">
        <v>34.9026417255629</v>
      </c>
      <c r="AL329" s="3">
        <v>35.1645315772032</v>
      </c>
      <c r="AM329" s="3">
        <v>34.0016890063683</v>
      </c>
      <c r="AN329" s="3">
        <v>34.0923684865574</v>
      </c>
      <c r="AO329" s="3">
        <v>33.8611563412106</v>
      </c>
      <c r="AP329" s="3">
        <v>36.8621862322907</v>
      </c>
      <c r="AQ329" s="3">
        <v>38.3277119831981</v>
      </c>
      <c r="AR329" s="3">
        <v>39.1309633293481</v>
      </c>
      <c r="AS329" s="3">
        <v>37.2432682926479</v>
      </c>
      <c r="AT329" s="3">
        <v>37.698376166041</v>
      </c>
      <c r="AU329" s="3">
        <v>39.2069247462331</v>
      </c>
      <c r="AV329" s="3">
        <v>37.5176344851819</v>
      </c>
      <c r="AW329" s="3">
        <v>36.2832703569826</v>
      </c>
      <c r="AX329" s="3">
        <v>35.7267399581452</v>
      </c>
      <c r="AY329" s="3">
        <v>35.9706799107818</v>
      </c>
      <c r="AZ329" s="3">
        <v>37.4780913088282</v>
      </c>
      <c r="BA329" s="3">
        <v>37.5582164308402</v>
      </c>
      <c r="BB329" s="3">
        <v>35.6492945949518</v>
      </c>
      <c r="BC329" s="3">
        <v>34.1309466805425</v>
      </c>
      <c r="BD329" s="3">
        <v>35.1647049625979</v>
      </c>
      <c r="BE329" s="3">
        <v>38.1830109618334</v>
      </c>
      <c r="BF329" s="3">
        <v>40.8318106538668</v>
      </c>
      <c r="BG329" s="3">
        <v>42.0561408611045</v>
      </c>
      <c r="BH329" s="3">
        <v>45.720603487675</v>
      </c>
      <c r="BI329" s="3">
        <v>43.8430879330537</v>
      </c>
      <c r="BJ329" s="3">
        <v>45.7292112874791</v>
      </c>
      <c r="BK329" s="3">
        <v>50.7658791707637</v>
      </c>
      <c r="BL329" s="3">
        <v>53.5437521919138</v>
      </c>
      <c r="BM329" s="3">
        <v>54.9686853978502</v>
      </c>
      <c r="BN329" s="3">
        <v>58.0347336764876</v>
      </c>
      <c r="BO329" s="3">
        <v>62.3487662268049</v>
      </c>
      <c r="BP329" s="3">
        <v>66.9200278628157</v>
      </c>
      <c r="BQ329" s="3">
        <v>73.1157624961371</v>
      </c>
      <c r="BR329" s="3">
        <v>70.8316141757305</v>
      </c>
      <c r="BS329" s="3">
        <v>68.2798532358553</v>
      </c>
      <c r="BT329" s="3">
        <v>62.4189531934959</v>
      </c>
      <c r="BU329" s="3">
        <v>61.2388986141111</v>
      </c>
      <c r="BV329" s="3">
        <v>64.9154951477556</v>
      </c>
      <c r="BW329" s="3">
        <v>71.9246891362998</v>
      </c>
      <c r="BX329" s="3">
        <v>62.4742818750198</v>
      </c>
      <c r="BY329" s="3">
        <v>63.2289684708553</v>
      </c>
      <c r="BZ329" s="3">
        <v>61.7779315149515</v>
      </c>
      <c r="CA329" s="3">
        <v>67.3114987042932</v>
      </c>
      <c r="CB329" s="3">
        <v>68.8054901219831</v>
      </c>
      <c r="CC329" s="3">
        <v>72.4923684358262</v>
      </c>
      <c r="CD329" s="3">
        <v>78.3446792170731</v>
      </c>
      <c r="CE329" s="3">
        <v>84.8943476207135</v>
      </c>
      <c r="CF329" s="3">
        <v>91.1005453641708</v>
      </c>
      <c r="CG329" s="3">
        <v>88.7614945117948</v>
      </c>
      <c r="CH329" s="3">
        <v>85.9695444047408</v>
      </c>
      <c r="CI329" s="3">
        <v>84.9406766172687</v>
      </c>
      <c r="CJ329" s="3">
        <v>80.5904559677633</v>
      </c>
      <c r="CK329" s="3">
        <v>86.5657546378925</v>
      </c>
      <c r="CL329" s="3">
        <v>84.4727529386902</v>
      </c>
      <c r="CM329" s="3">
        <v>77.963158386749</v>
      </c>
      <c r="CN329" s="3">
        <v>79.3849349652847</v>
      </c>
      <c r="CO329" s="3">
        <v>85.5105372699901</v>
      </c>
      <c r="CP329" s="3">
        <v>89.8171116544125</v>
      </c>
      <c r="CQ329" s="3">
        <v>87.3367584972005</v>
      </c>
      <c r="CR329" s="3">
        <v>89.6685359232891</v>
      </c>
      <c r="CS329" s="3">
        <v>89.1801290144757</v>
      </c>
      <c r="CT329" s="3">
        <v>87.1858196020762</v>
      </c>
      <c r="CU329" s="3">
        <v>88.6180827303916</v>
      </c>
      <c r="CV329" s="3">
        <v>87.157883213834</v>
      </c>
      <c r="CW329" s="3">
        <v>83.6307776693183</v>
      </c>
      <c r="CX329" s="3">
        <v>70.0994999396154</v>
      </c>
      <c r="CY329" s="3">
        <v>66.6871712642759</v>
      </c>
      <c r="CZ329" s="3">
        <v>67.3850099223539</v>
      </c>
      <c r="DA329" s="3">
        <v>58.9144807880367</v>
      </c>
      <c r="DB329" s="3">
        <v>52.7275892765535</v>
      </c>
      <c r="DC329" s="3">
        <v>47.5923307735505</v>
      </c>
      <c r="DD329" s="3">
        <v>51.9506289809288</v>
      </c>
      <c r="DE329" s="3">
        <v>51.3603978228663</v>
      </c>
      <c r="DF329" s="3">
        <v>54.6135282807084</v>
      </c>
      <c r="DG329" s="3">
        <v>55.6791249423637</v>
      </c>
      <c r="DH329" s="3">
        <v>52.4569915397394</v>
      </c>
      <c r="DI329" s="3">
        <v>51.052378662836</v>
      </c>
      <c r="DJ329" s="3">
        <v>53.8981998143933</v>
      </c>
      <c r="DK329" s="3">
        <v>53.868541656019</v>
      </c>
      <c r="DL329" s="3">
        <v>56.1531331829218</v>
      </c>
      <c r="DM329" s="3">
        <v>54.2113596553227</v>
      </c>
      <c r="DN329" s="3">
        <v>50.3709542805089</v>
      </c>
      <c r="DO329" s="3">
        <v>45.5220616343879</v>
      </c>
      <c r="DP329" s="3">
        <v>50.6991341006006</v>
      </c>
      <c r="DQ329" s="3">
        <v>56.6498836106914</v>
      </c>
      <c r="DR329" s="3">
        <v>55.6724125846925</v>
      </c>
      <c r="DS329" s="3">
        <v>59.9959002191276</v>
      </c>
      <c r="DT329" s="3">
        <v>64.6744537516345</v>
      </c>
      <c r="DU329" s="3">
        <v>65.712964834762</v>
      </c>
      <c r="DV329" s="3">
        <v>68.5903263248319</v>
      </c>
      <c r="DW329" s="3">
        <v>64.9044495435359</v>
      </c>
      <c r="DX329" s="3">
        <v>60.8588581022523</v>
      </c>
      <c r="DY329" s="3">
        <v>62.985512812285</v>
      </c>
      <c r="DZ329" s="3">
        <v>65.7799195621564</v>
      </c>
      <c r="EA329" s="3">
        <v>65.0864284803906</v>
      </c>
      <c r="EB329" s="3">
        <v>60.7232411156193</v>
      </c>
      <c r="EC329" s="3">
        <v>57.5226193382626</v>
      </c>
      <c r="ED329" s="3">
        <v>54.4122220145332</v>
      </c>
    </row>
    <row r="330">
      <c r="A330" s="3" t="s">
        <v>329</v>
      </c>
      <c r="B330" s="3">
        <v>42.1849525996617</v>
      </c>
      <c r="C330" s="3">
        <v>41.4767505244205</v>
      </c>
      <c r="D330" s="3">
        <v>42.84850529262</v>
      </c>
      <c r="E330" s="3">
        <v>40.4231450217111</v>
      </c>
      <c r="F330" s="3">
        <v>38.368980498541</v>
      </c>
      <c r="G330" s="3">
        <v>39.2784144083659</v>
      </c>
      <c r="H330" s="3">
        <v>41.1393829692494</v>
      </c>
      <c r="I330" s="3">
        <v>43.3247115725563</v>
      </c>
      <c r="J330" s="3">
        <v>40.4461901528495</v>
      </c>
      <c r="K330" s="3">
        <v>35.7900002521017</v>
      </c>
      <c r="L330" s="3">
        <v>33.4763158497057</v>
      </c>
      <c r="M330" s="3">
        <v>34.5034091255882</v>
      </c>
      <c r="N330" s="3">
        <v>30.8862499237061</v>
      </c>
      <c r="O330" s="3">
        <v>30.9107895399395</v>
      </c>
      <c r="P330" s="3">
        <v>32.3029546304183</v>
      </c>
      <c r="Q330" s="3">
        <v>32.7499998637608</v>
      </c>
      <c r="R330" s="3">
        <v>32.4929999351502</v>
      </c>
      <c r="S330" s="3">
        <v>33.5977271686901</v>
      </c>
      <c r="T330" s="3">
        <v>32.8334090059454</v>
      </c>
      <c r="U330" s="3">
        <v>28.6180951708839</v>
      </c>
      <c r="V330" s="3">
        <v>27.2926191148304</v>
      </c>
      <c r="W330" s="3">
        <v>28.4213637438687</v>
      </c>
      <c r="X330" s="3">
        <v>30.3707500457764</v>
      </c>
      <c r="Y330" s="3">
        <v>27.9915909333662</v>
      </c>
      <c r="Z330" s="3">
        <v>26.2486842306037</v>
      </c>
      <c r="AA330" s="3">
        <v>25.7917499065399</v>
      </c>
      <c r="AB330" s="3">
        <v>27.9559090787714</v>
      </c>
      <c r="AC330" s="3">
        <v>28.3961904616583</v>
      </c>
      <c r="AD330" s="3">
        <v>27.4433334895543</v>
      </c>
      <c r="AE330" s="3">
        <v>26.2618180621754</v>
      </c>
      <c r="AF330" s="3">
        <v>25.3460000038147</v>
      </c>
      <c r="AG330" s="3">
        <v>26.1967391553132</v>
      </c>
      <c r="AH330" s="3">
        <v>25.3249999455043</v>
      </c>
      <c r="AI330" s="3">
        <v>26.410952431815</v>
      </c>
      <c r="AJ330" s="3">
        <v>26.7730953125727</v>
      </c>
      <c r="AK330" s="3">
        <v>28.1861904689244</v>
      </c>
      <c r="AL330" s="3">
        <v>27.6484999656677</v>
      </c>
      <c r="AM330" s="3">
        <v>28.5494737123188</v>
      </c>
      <c r="AN330" s="3">
        <v>27.915434712949</v>
      </c>
      <c r="AO330" s="3">
        <v>29.1202632000572</v>
      </c>
      <c r="AP330" s="3">
        <v>26.3140908588063</v>
      </c>
      <c r="AQ330" s="3">
        <v>26.1711364225908</v>
      </c>
      <c r="AR330" s="3">
        <v>26.2707499504089</v>
      </c>
      <c r="AS330" s="3">
        <v>23.1480434251868</v>
      </c>
      <c r="AT330" s="3">
        <v>21.4510001659393</v>
      </c>
      <c r="AU330" s="3">
        <v>20.0613636103543</v>
      </c>
      <c r="AV330" s="3">
        <v>17.4469047273908</v>
      </c>
      <c r="AW330" s="3">
        <v>21.1572500705719</v>
      </c>
      <c r="AX330" s="3">
        <v>24.2942857288179</v>
      </c>
      <c r="AY330" s="3">
        <v>23.8931579589844</v>
      </c>
      <c r="AZ330" s="3">
        <v>23.1700000308809</v>
      </c>
      <c r="BA330" s="3">
        <v>23.1326191765921</v>
      </c>
      <c r="BB330" s="3">
        <v>22.9770454926924</v>
      </c>
      <c r="BC330" s="3">
        <v>25.4200001671201</v>
      </c>
      <c r="BD330" s="3">
        <v>27.0354762304397</v>
      </c>
      <c r="BE330" s="3">
        <v>27.2093478078428</v>
      </c>
      <c r="BF330" s="3">
        <v>30.4586841181705</v>
      </c>
      <c r="BG330" s="3">
        <v>32.2676088084345</v>
      </c>
      <c r="BH330" s="3">
        <v>31.773571513948</v>
      </c>
      <c r="BI330" s="3">
        <v>27.0626315568623</v>
      </c>
      <c r="BJ330" s="3">
        <v>26.9269046329317</v>
      </c>
      <c r="BK330" s="3">
        <v>28.7992104982075</v>
      </c>
      <c r="BL330" s="3">
        <v>27.7885715393793</v>
      </c>
      <c r="BM330" s="3">
        <v>29.6292857215518</v>
      </c>
      <c r="BN330" s="3">
        <v>28.1888635375283</v>
      </c>
      <c r="BO330" s="3">
        <v>29.3594999790192</v>
      </c>
      <c r="BP330" s="3">
        <v>31.4061361226169</v>
      </c>
      <c r="BQ330" s="3">
        <v>28.4429546269504</v>
      </c>
      <c r="BR330" s="3">
        <v>27.2342499256134</v>
      </c>
      <c r="BS330" s="3">
        <v>27.4480434500653</v>
      </c>
      <c r="BT330" s="3">
        <v>30.6324998378754</v>
      </c>
      <c r="BU330" s="3">
        <v>32.5369049253918</v>
      </c>
      <c r="BV330" s="3">
        <v>31.4797619410924</v>
      </c>
      <c r="BW330" s="3">
        <v>29.1444734272204</v>
      </c>
      <c r="BX330" s="3">
        <v>22.2190909385681</v>
      </c>
      <c r="BY330" s="3">
        <v>21.2735714231219</v>
      </c>
      <c r="BZ330" s="3">
        <v>21.0697499752045</v>
      </c>
      <c r="CA330" s="3">
        <v>22.4145454493436</v>
      </c>
      <c r="CB330" s="3">
        <v>20.8915909853849</v>
      </c>
      <c r="CC330" s="3">
        <v>22.1309522901263</v>
      </c>
      <c r="CD330" s="3">
        <v>22.5464285441807</v>
      </c>
      <c r="CE330" s="3">
        <v>21.1279544830322</v>
      </c>
      <c r="CF330" s="3">
        <v>23.7030001163483</v>
      </c>
      <c r="CG330" s="3">
        <v>28.5556818355214</v>
      </c>
      <c r="CH330" s="3">
        <v>36.5797369605617</v>
      </c>
      <c r="CI330" s="3">
        <v>46.6923685575786</v>
      </c>
      <c r="CJ330" s="3">
        <v>63.2339128411334</v>
      </c>
      <c r="CK330" s="3">
        <v>39.5030952635266</v>
      </c>
      <c r="CL330" s="3">
        <v>34.5112500667572</v>
      </c>
      <c r="CM330" s="3">
        <v>30.5788635774092</v>
      </c>
      <c r="CN330" s="3">
        <v>29.1957142239525</v>
      </c>
      <c r="CO330" s="3">
        <v>28.609090978449</v>
      </c>
      <c r="CP330" s="3">
        <v>26.6395237786429</v>
      </c>
      <c r="CQ330" s="3">
        <v>25.1857142675491</v>
      </c>
      <c r="CR330" s="3">
        <v>26.0673809051514</v>
      </c>
      <c r="CS330" s="3">
        <v>23.5829546234824</v>
      </c>
      <c r="CT330" s="3">
        <v>27.4950000286102</v>
      </c>
      <c r="CU330" s="3">
        <v>28.7028947629427</v>
      </c>
      <c r="CV330" s="3">
        <v>26.2250002156133</v>
      </c>
      <c r="CW330" s="3">
        <v>22.9042500019074</v>
      </c>
      <c r="CX330" s="3">
        <v>17.9128572373163</v>
      </c>
      <c r="CY330" s="3">
        <v>15.1390475772676</v>
      </c>
      <c r="CZ330" s="3">
        <v>14.2920000076294</v>
      </c>
      <c r="DA330" s="3">
        <v>13.8936956032463</v>
      </c>
      <c r="DB330" s="3">
        <v>12.4864285786947</v>
      </c>
      <c r="DC330" s="3">
        <v>12.5052380788894</v>
      </c>
      <c r="DD330" s="3">
        <v>11.1628572146098</v>
      </c>
      <c r="DE330" s="3">
        <v>10.1873809496562</v>
      </c>
      <c r="DF330" s="3">
        <v>12.7275000095367</v>
      </c>
      <c r="DG330" s="3">
        <v>15.1484211118598</v>
      </c>
      <c r="DH330" s="3">
        <v>14.6358695859494</v>
      </c>
      <c r="DI330" s="3">
        <v>14.1376315418043</v>
      </c>
      <c r="DJ330" s="3">
        <v>12.3768181584098</v>
      </c>
      <c r="DK330" s="3">
        <v>12.5952380952381</v>
      </c>
      <c r="DL330" s="3">
        <v>12.8099999904633</v>
      </c>
      <c r="DM330" s="3">
        <v>13.1845652331477</v>
      </c>
      <c r="DN330" s="3">
        <v>11.3764999628067</v>
      </c>
      <c r="DO330" s="3">
        <v>10.3095454736189</v>
      </c>
      <c r="DP330" s="3">
        <v>10.5749999455043</v>
      </c>
      <c r="DQ330" s="3">
        <v>11.532999920845</v>
      </c>
      <c r="DR330" s="3">
        <v>10.7090476353963</v>
      </c>
      <c r="DS330" s="3">
        <v>9.5940000295639</v>
      </c>
      <c r="DT330" s="3">
        <v>8.60025000572205</v>
      </c>
      <c r="DU330" s="3">
        <v>8.37045445225455</v>
      </c>
      <c r="DV330" s="3">
        <v>7.98977267742157</v>
      </c>
      <c r="DW330" s="3">
        <v>7.64736840599462</v>
      </c>
      <c r="DX330" s="3">
        <v>7.88159091906114</v>
      </c>
      <c r="DY330" s="3">
        <v>7.61840911345048</v>
      </c>
      <c r="DZ330" s="3">
        <v>7.92574998140335</v>
      </c>
      <c r="EA330" s="3">
        <v>7.70282607493193</v>
      </c>
      <c r="EB330" s="3">
        <v>9.4472499370575</v>
      </c>
      <c r="EC330" s="3">
        <v>10.8545238176982</v>
      </c>
      <c r="ED330" s="3">
        <v>10.1461111704508</v>
      </c>
    </row>
    <row r="331">
      <c r="A331" s="3" t="s">
        <v>330</v>
      </c>
      <c r="B331" s="3">
        <v>19.8457625762748</v>
      </c>
      <c r="C331" s="3">
        <v>20.2269837034843</v>
      </c>
      <c r="D331" s="3">
        <v>21.1564393994423</v>
      </c>
      <c r="E331" s="3">
        <v>21.7060077011755</v>
      </c>
      <c r="F331" s="3">
        <v>22.1053963711986</v>
      </c>
      <c r="G331" s="3">
        <v>22.6761910388892</v>
      </c>
      <c r="H331" s="3">
        <v>22.3919199145303</v>
      </c>
      <c r="I331" s="3">
        <v>22.9445146072271</v>
      </c>
      <c r="J331" s="3">
        <v>23.7628483563723</v>
      </c>
      <c r="K331" s="3">
        <v>24.0121550348239</v>
      </c>
      <c r="L331" s="3">
        <v>27.6369497703986</v>
      </c>
      <c r="M331" s="3">
        <v>28.4735334785974</v>
      </c>
      <c r="N331" s="3">
        <v>29.8411902535398</v>
      </c>
      <c r="O331" s="3">
        <v>30.1588416856955</v>
      </c>
      <c r="P331" s="3">
        <v>31.1281879573127</v>
      </c>
      <c r="Q331" s="3">
        <v>30.6839489733864</v>
      </c>
      <c r="R331" s="3">
        <v>32.0390949096179</v>
      </c>
      <c r="S331" s="3">
        <v>33.4519198698265</v>
      </c>
      <c r="T331" s="3">
        <v>34.4733628344601</v>
      </c>
      <c r="U331" s="3">
        <v>32.5168534919172</v>
      </c>
      <c r="V331" s="3">
        <v>29.9268078922653</v>
      </c>
      <c r="W331" s="3">
        <v>30.3419299416344</v>
      </c>
      <c r="X331" s="3">
        <v>31.8311318121688</v>
      </c>
      <c r="Y331" s="3">
        <v>30.6373002713697</v>
      </c>
      <c r="Z331" s="3">
        <v>27.7489898728623</v>
      </c>
      <c r="AA331" s="3">
        <v>29.8920725826186</v>
      </c>
      <c r="AB331" s="3">
        <v>33.10854370386</v>
      </c>
      <c r="AC331" s="3">
        <v>34.0514430324953</v>
      </c>
      <c r="AD331" s="3">
        <v>34.7320179518176</v>
      </c>
      <c r="AE331" s="3">
        <v>35.4932473463679</v>
      </c>
      <c r="AF331" s="3">
        <v>37.3712807123145</v>
      </c>
      <c r="AG331" s="3">
        <v>37.1022360927143</v>
      </c>
      <c r="AH331" s="3">
        <v>35.2533736038586</v>
      </c>
      <c r="AI331" s="3">
        <v>32.5391480130765</v>
      </c>
      <c r="AJ331" s="3">
        <v>34.1038583470371</v>
      </c>
      <c r="AK331" s="3">
        <v>35.5149893899892</v>
      </c>
      <c r="AL331" s="3">
        <v>34.554741859363</v>
      </c>
      <c r="AM331" s="3">
        <v>35.1083300001311</v>
      </c>
      <c r="AN331" s="3">
        <v>35.9285968633791</v>
      </c>
      <c r="AO331" s="3">
        <v>37.5264799039236</v>
      </c>
      <c r="AP331" s="3">
        <v>37.9024726968462</v>
      </c>
      <c r="AQ331" s="3">
        <v>38.2500458868555</v>
      </c>
      <c r="AR331" s="3">
        <v>38.2493966875945</v>
      </c>
      <c r="AS331" s="3">
        <v>34.1911007841806</v>
      </c>
      <c r="AT331" s="3">
        <v>33.7869186668384</v>
      </c>
      <c r="AU331" s="3">
        <v>35.5329937356616</v>
      </c>
      <c r="AV331" s="3">
        <v>34.0656084351953</v>
      </c>
      <c r="AW331" s="3">
        <v>34.7581940462802</v>
      </c>
      <c r="AX331" s="3">
        <v>35.5592817276768</v>
      </c>
      <c r="AY331" s="3">
        <v>33.1517420911646</v>
      </c>
      <c r="AZ331" s="3">
        <v>33.4525268333164</v>
      </c>
      <c r="BA331" s="3">
        <v>32.6428374918302</v>
      </c>
      <c r="BB331" s="3">
        <v>31.0889278719262</v>
      </c>
      <c r="BC331" s="3">
        <v>32.7866277901215</v>
      </c>
      <c r="BD331" s="3">
        <v>33.9002073916471</v>
      </c>
      <c r="BE331" s="3">
        <v>33.5446472168854</v>
      </c>
      <c r="BF331" s="3">
        <v>34.4429016859629</v>
      </c>
      <c r="BG331" s="3">
        <v>29.9980684908432</v>
      </c>
      <c r="BH331" s="3">
        <v>28.6836086819013</v>
      </c>
      <c r="BI331" s="3">
        <v>28.1766566109282</v>
      </c>
      <c r="BJ331" s="3">
        <v>29.5498183473918</v>
      </c>
      <c r="BK331" s="3">
        <v>34.0733811014624</v>
      </c>
      <c r="BL331" s="3">
        <v>33.471373595813</v>
      </c>
      <c r="BM331" s="3">
        <v>33.098118272706</v>
      </c>
      <c r="BN331" s="3">
        <v>29.4147415745911</v>
      </c>
      <c r="BO331" s="3">
        <v>29.384601842746</v>
      </c>
      <c r="BP331" s="3">
        <v>30.5674789713938</v>
      </c>
      <c r="BQ331" s="3">
        <v>29.9084370029855</v>
      </c>
      <c r="BR331" s="3">
        <v>31.9160596010149</v>
      </c>
      <c r="BS331" s="3">
        <v>33.895213981945</v>
      </c>
      <c r="BT331" s="3">
        <v>42.0743024165956</v>
      </c>
      <c r="BU331" s="3">
        <v>40.8979969558931</v>
      </c>
      <c r="BV331" s="3">
        <v>40.0307834302312</v>
      </c>
      <c r="BW331" s="3">
        <v>35.5320633022956</v>
      </c>
      <c r="BX331" s="3">
        <v>24.943589556275</v>
      </c>
      <c r="BY331" s="3">
        <v>22.9128253952464</v>
      </c>
      <c r="BZ331" s="3">
        <v>24.0600801389361</v>
      </c>
      <c r="CA331" s="3">
        <v>28.0181314251905</v>
      </c>
      <c r="CB331" s="3">
        <v>29.6124941320942</v>
      </c>
      <c r="CC331" s="3">
        <v>32.7148173646395</v>
      </c>
      <c r="CD331" s="3">
        <v>35.1002732413068</v>
      </c>
      <c r="CE331" s="3">
        <v>35.8726196852534</v>
      </c>
      <c r="CF331" s="3">
        <v>35.1774341250666</v>
      </c>
      <c r="CG331" s="3">
        <v>35.1331396681504</v>
      </c>
      <c r="CH331" s="3">
        <v>36.322681298413</v>
      </c>
      <c r="CI331" s="3">
        <v>35.4710682292372</v>
      </c>
      <c r="CJ331" s="3">
        <v>39.0060496292756</v>
      </c>
      <c r="CK331" s="3">
        <v>40.7256395330298</v>
      </c>
      <c r="CL331" s="3">
        <v>46.2328963334663</v>
      </c>
      <c r="CM331" s="3">
        <v>44.2283302609946</v>
      </c>
      <c r="CN331" s="3">
        <v>41.6148938036455</v>
      </c>
      <c r="CO331" s="3">
        <v>41.0298194085713</v>
      </c>
      <c r="CP331" s="3">
        <v>39.7472934354689</v>
      </c>
      <c r="CQ331" s="3">
        <v>39.3602024322401</v>
      </c>
      <c r="CR331" s="3">
        <v>37.1094240509044</v>
      </c>
      <c r="CS331" s="3">
        <v>35.0376701509662</v>
      </c>
      <c r="CT331" s="3">
        <v>35.041856158381</v>
      </c>
      <c r="CU331" s="3">
        <v>32.8435964053396</v>
      </c>
      <c r="CV331" s="3">
        <v>31.6585990486272</v>
      </c>
      <c r="CW331" s="3">
        <v>31.3737627779551</v>
      </c>
      <c r="CX331" s="3">
        <v>32.4509126256624</v>
      </c>
      <c r="CY331" s="3">
        <v>31.9812409350991</v>
      </c>
      <c r="CZ331" s="3">
        <v>32.8364242206539</v>
      </c>
      <c r="DA331" s="3">
        <v>35.4747294281429</v>
      </c>
      <c r="DB331" s="3">
        <v>32.1818692317107</v>
      </c>
      <c r="DC331" s="3">
        <v>29.3939397966407</v>
      </c>
      <c r="DD331" s="3">
        <v>30.9061809108994</v>
      </c>
      <c r="DE331" s="3">
        <v>29.9592982096693</v>
      </c>
      <c r="DF331" s="3">
        <v>31.1765154551659</v>
      </c>
      <c r="DG331" s="3">
        <v>31.5664059503339</v>
      </c>
      <c r="DH331" s="3">
        <v>29.0262163787887</v>
      </c>
      <c r="DI331" s="3">
        <v>28.8802002420629</v>
      </c>
      <c r="DJ331" s="3">
        <v>29.5730268004053</v>
      </c>
      <c r="DK331" s="3">
        <v>28.3369078238788</v>
      </c>
      <c r="DL331" s="3">
        <v>27.608080643893</v>
      </c>
      <c r="DM331" s="3">
        <v>26.6508058638534</v>
      </c>
      <c r="DN331" s="3">
        <v>24.4612748201446</v>
      </c>
      <c r="DO331" s="3">
        <v>23.0499825809639</v>
      </c>
      <c r="DP331" s="3">
        <v>22.113313583708</v>
      </c>
      <c r="DQ331" s="3">
        <v>24.8540230715931</v>
      </c>
      <c r="DR331" s="3">
        <v>23.5933319958526</v>
      </c>
      <c r="DS331" s="3">
        <v>20.4366218202241</v>
      </c>
      <c r="DT331" s="3">
        <v>19.0063469001579</v>
      </c>
      <c r="DU331" s="3">
        <v>17.9760908604624</v>
      </c>
      <c r="DV331" s="3">
        <v>12.0149457964381</v>
      </c>
      <c r="DW331" s="3">
        <v>11.5522031228152</v>
      </c>
      <c r="DX331" s="3">
        <v>12.0812638095015</v>
      </c>
      <c r="DY331" s="3">
        <v>12.4765061972369</v>
      </c>
      <c r="DZ331" s="3">
        <v>12.6305531815175</v>
      </c>
      <c r="EA331" s="3">
        <v>12.84634261279</v>
      </c>
      <c r="EB331" s="3">
        <v>12.0125890169081</v>
      </c>
      <c r="EC331" s="3">
        <v>10.9341449463574</v>
      </c>
      <c r="ED331" s="3">
        <v>10.3091666168637</v>
      </c>
    </row>
    <row r="332">
      <c r="A332" s="3" t="s">
        <v>331</v>
      </c>
      <c r="B332" s="3">
        <v>9.89850299959295</v>
      </c>
      <c r="C332" s="3">
        <v>9.58408757444271</v>
      </c>
      <c r="D332" s="3">
        <v>9.9437774104695</v>
      </c>
      <c r="E332" s="3">
        <v>9.66155637213135</v>
      </c>
      <c r="F332" s="3">
        <v>9.72530496842598</v>
      </c>
      <c r="G332" s="3">
        <v>9.99385584407782</v>
      </c>
      <c r="H332" s="3">
        <v>10.6691219975386</v>
      </c>
      <c r="I332" s="3">
        <v>10.5727090893397</v>
      </c>
      <c r="J332" s="3">
        <v>10.330908512872</v>
      </c>
      <c r="K332" s="3">
        <v>9.93218894844991</v>
      </c>
      <c r="L332" s="3">
        <v>11.091296215972</v>
      </c>
      <c r="M332" s="3">
        <v>11.0873528649046</v>
      </c>
      <c r="N332" s="3">
        <v>10.8334861131507</v>
      </c>
      <c r="O332" s="3">
        <v>11.5056817351571</v>
      </c>
      <c r="P332" s="3">
        <v>12.1811328558355</v>
      </c>
      <c r="Q332" s="3">
        <v>12.8373685996106</v>
      </c>
      <c r="R332" s="3">
        <v>13.6724227717143</v>
      </c>
      <c r="S332" s="3">
        <v>13.4276204403537</v>
      </c>
      <c r="T332" s="3">
        <v>12.0107533508608</v>
      </c>
      <c r="U332" s="3">
        <v>12.3524900416719</v>
      </c>
      <c r="V332" s="3">
        <v>11.6069739089305</v>
      </c>
      <c r="W332" s="3">
        <v>12.0772723926339</v>
      </c>
      <c r="X332" s="3">
        <v>12.1296780803079</v>
      </c>
      <c r="Y332" s="3">
        <v>11.7806283453852</v>
      </c>
      <c r="Z332" s="3">
        <v>10.8944123578113</v>
      </c>
      <c r="AA332" s="3">
        <v>11.3413526285741</v>
      </c>
      <c r="AB332" s="3">
        <v>12.1763714070446</v>
      </c>
      <c r="AC332" s="3">
        <v>12.8154860974246</v>
      </c>
      <c r="AD332" s="3">
        <v>12.4259533978185</v>
      </c>
      <c r="AE332" s="3">
        <v>12.3854003732442</v>
      </c>
      <c r="AF332" s="3">
        <v>12.9224452298245</v>
      </c>
      <c r="AG332" s="3">
        <v>13.636214353808</v>
      </c>
      <c r="AH332" s="3">
        <v>13.5070354066735</v>
      </c>
      <c r="AI332" s="3">
        <v>13.1943007742982</v>
      </c>
      <c r="AJ332" s="3">
        <v>13.459126886719</v>
      </c>
      <c r="AK332" s="3">
        <v>14.2126089762961</v>
      </c>
      <c r="AL332" s="3">
        <v>14.0965300537747</v>
      </c>
      <c r="AM332" s="3">
        <v>13.0816104917397</v>
      </c>
      <c r="AN332" s="3">
        <v>13.303253975815</v>
      </c>
      <c r="AO332" s="3">
        <v>13.1496083140871</v>
      </c>
      <c r="AP332" s="3">
        <v>12.8660758200968</v>
      </c>
      <c r="AQ332" s="3">
        <v>12.7818500091701</v>
      </c>
      <c r="AR332" s="3">
        <v>12.8317189838055</v>
      </c>
      <c r="AS332" s="3">
        <v>12.8975296057082</v>
      </c>
      <c r="AT332" s="3">
        <v>12.7792795925883</v>
      </c>
      <c r="AU332" s="3">
        <v>13.4266345150381</v>
      </c>
      <c r="AV332" s="3">
        <v>13.3616480953638</v>
      </c>
      <c r="AW332" s="3">
        <v>13.2107163067301</v>
      </c>
      <c r="AX332" s="3">
        <v>14.0553441859542</v>
      </c>
      <c r="AY332" s="3">
        <v>13.6862433971391</v>
      </c>
      <c r="AZ332" s="3">
        <v>13.5723025613481</v>
      </c>
      <c r="BA332" s="3">
        <v>13.2050421437731</v>
      </c>
      <c r="BB332" s="3">
        <v>13.7369566486109</v>
      </c>
      <c r="BC332" s="3">
        <v>14.3932909244702</v>
      </c>
      <c r="BD332" s="3">
        <v>14.1469582057982</v>
      </c>
      <c r="BE332" s="3">
        <v>13.2890957432241</v>
      </c>
      <c r="BF332" s="3">
        <v>13.2374860095472</v>
      </c>
      <c r="BG332" s="3">
        <v>12.8063788823787</v>
      </c>
      <c r="BH332" s="3">
        <v>13.0838445364825</v>
      </c>
      <c r="BI332" s="3">
        <v>12.6066103155087</v>
      </c>
      <c r="BJ332" s="3">
        <v>12.5832322722834</v>
      </c>
      <c r="BK332" s="3">
        <v>12.8048005813223</v>
      </c>
      <c r="BL332" s="3">
        <v>13.0419529011088</v>
      </c>
      <c r="BM332" s="3">
        <v>13.8364257107917</v>
      </c>
      <c r="BN332" s="3">
        <v>13.8726865995599</v>
      </c>
      <c r="BO332" s="3">
        <v>14.4044457839155</v>
      </c>
      <c r="BP332" s="3">
        <v>14.9358268528431</v>
      </c>
      <c r="BQ332" s="3">
        <v>15.5966236044283</v>
      </c>
      <c r="BR332" s="3">
        <v>16.6536681250678</v>
      </c>
      <c r="BS332" s="3">
        <v>17.5561825665317</v>
      </c>
      <c r="BT332" s="3">
        <v>19.7725304620165</v>
      </c>
      <c r="BU332" s="3">
        <v>19.8394869797364</v>
      </c>
      <c r="BV332" s="3">
        <v>19.8556871578977</v>
      </c>
      <c r="BW332" s="3">
        <v>19.2790691398267</v>
      </c>
      <c r="BX332" s="3">
        <v>15.4727753938685</v>
      </c>
      <c r="BY332" s="3">
        <v>14.3254974148653</v>
      </c>
      <c r="BZ332" s="3">
        <v>14.3462351633242</v>
      </c>
      <c r="CA332" s="3">
        <v>16.7593170201055</v>
      </c>
      <c r="CB332" s="3">
        <v>16.6642673481787</v>
      </c>
      <c r="CC332" s="3">
        <v>17.8089431125898</v>
      </c>
      <c r="CD332" s="3">
        <v>16.9883020466297</v>
      </c>
      <c r="CE332" s="3">
        <v>16.443023109612</v>
      </c>
      <c r="CF332" s="3">
        <v>16.2574252675406</v>
      </c>
      <c r="CG332" s="3">
        <v>16.8852347095951</v>
      </c>
      <c r="CH332" s="3">
        <v>17.2605229887502</v>
      </c>
      <c r="CI332" s="3">
        <v>17.984125882902</v>
      </c>
      <c r="CJ332" s="3">
        <v>18.9391927380926</v>
      </c>
      <c r="CK332" s="3">
        <v>19.941340356454</v>
      </c>
      <c r="CL332" s="3">
        <v>19.3604076229115</v>
      </c>
      <c r="CM332" s="3">
        <v>18.8100856737211</v>
      </c>
      <c r="CN332" s="3">
        <v>18.1693204030781</v>
      </c>
      <c r="CO332" s="3">
        <v>17.343085124847</v>
      </c>
      <c r="CP332" s="3">
        <v>16.5435206693872</v>
      </c>
      <c r="CQ332" s="3">
        <v>15.9577838834977</v>
      </c>
      <c r="CR332" s="3">
        <v>13.8996939125863</v>
      </c>
      <c r="CS332" s="3">
        <v>14.1230380030002</v>
      </c>
      <c r="CT332" s="3">
        <v>14.7360960117972</v>
      </c>
      <c r="CU332" s="3">
        <v>15.3058855638795</v>
      </c>
      <c r="CV332" s="3">
        <v>14.6074014229789</v>
      </c>
      <c r="CW332" s="3">
        <v>15.3550061003909</v>
      </c>
      <c r="CX332" s="3">
        <v>14.0067314078582</v>
      </c>
      <c r="CY332" s="3">
        <v>13.7743384380656</v>
      </c>
      <c r="CZ332" s="3">
        <v>13.7035813669759</v>
      </c>
      <c r="DA332" s="3">
        <v>13.3325707410123</v>
      </c>
      <c r="DB332" s="3">
        <v>11.8800290792434</v>
      </c>
      <c r="DC332" s="3">
        <v>11.6258234784204</v>
      </c>
      <c r="DD332" s="3">
        <v>11.4579554622711</v>
      </c>
      <c r="DE332" s="3">
        <v>11.7209926369366</v>
      </c>
      <c r="DF332" s="3">
        <v>12.1027862670855</v>
      </c>
      <c r="DG332" s="3">
        <v>11.8285084101484</v>
      </c>
      <c r="DH332" s="3">
        <v>9.78680156659924</v>
      </c>
      <c r="DI332" s="3">
        <v>9.57430584925394</v>
      </c>
      <c r="DJ332" s="3">
        <v>10.352643224407</v>
      </c>
      <c r="DK332" s="3">
        <v>10.2569037473455</v>
      </c>
      <c r="DL332" s="3">
        <v>10.7234671215463</v>
      </c>
      <c r="DM332" s="3">
        <v>10.5886192869842</v>
      </c>
      <c r="DN332" s="3">
        <v>11.5513290665855</v>
      </c>
      <c r="DO332" s="3">
        <v>11.6643957474232</v>
      </c>
      <c r="DP332" s="3">
        <v>10.7447255697501</v>
      </c>
      <c r="DQ332" s="3">
        <v>10.8427212420434</v>
      </c>
      <c r="DR332" s="3">
        <v>11.2786881720156</v>
      </c>
      <c r="DS332" s="3">
        <v>11.7393337826942</v>
      </c>
      <c r="DT332" s="3">
        <v>12.7959689328191</v>
      </c>
      <c r="DU332" s="3">
        <v>12.5603921497113</v>
      </c>
      <c r="DV332" s="3">
        <v>12.336573173721</v>
      </c>
      <c r="DW332" s="3">
        <v>11.8652283049875</v>
      </c>
      <c r="DX332" s="3">
        <v>11.9619064786687</v>
      </c>
      <c r="DY332" s="3">
        <v>11.2476913096675</v>
      </c>
      <c r="DZ332" s="3">
        <v>11.6067302763262</v>
      </c>
      <c r="EA332" s="3">
        <v>11.3120897717848</v>
      </c>
      <c r="EB332" s="3">
        <v>10.5953007451013</v>
      </c>
      <c r="EC332" s="3">
        <v>10.6450022410857</v>
      </c>
      <c r="ED332" s="3">
        <v>10.3972223069933</v>
      </c>
    </row>
    <row r="333">
      <c r="A333" s="3" t="s">
        <v>332</v>
      </c>
      <c r="B333" s="3">
        <v>28.9437193659118</v>
      </c>
      <c r="C333" s="3">
        <v>28.7838498938706</v>
      </c>
      <c r="D333" s="3">
        <v>25.4888459338882</v>
      </c>
      <c r="E333" s="3">
        <v>26.3786690529366</v>
      </c>
      <c r="F333" s="3">
        <v>27.872670720506</v>
      </c>
      <c r="G333" s="3">
        <v>26.2802810159173</v>
      </c>
      <c r="H333" s="3">
        <v>25.3791595154288</v>
      </c>
      <c r="I333" s="3">
        <v>25.0281759896495</v>
      </c>
      <c r="J333" s="3">
        <v>24.7993055067265</v>
      </c>
      <c r="K333" s="3">
        <v>23.0888165711098</v>
      </c>
      <c r="L333" s="3">
        <v>24.866490714888</v>
      </c>
      <c r="M333" s="3">
        <v>23.0074024000542</v>
      </c>
      <c r="N333" s="3">
        <v>21.5186668123607</v>
      </c>
      <c r="O333" s="3">
        <v>20.8749854205111</v>
      </c>
      <c r="P333" s="3">
        <v>21.3777389963549</v>
      </c>
      <c r="Q333" s="3">
        <v>24.0518222119911</v>
      </c>
      <c r="R333" s="3">
        <v>26.0667972399314</v>
      </c>
      <c r="S333" s="3">
        <v>25.0993672701047</v>
      </c>
      <c r="T333" s="3">
        <v>21.5624762363281</v>
      </c>
      <c r="U333" s="3">
        <v>18.750358634858</v>
      </c>
      <c r="V333" s="3">
        <v>17.3950892542488</v>
      </c>
      <c r="W333" s="3">
        <v>16.8531914563553</v>
      </c>
      <c r="X333" s="3">
        <v>15.7959042366623</v>
      </c>
      <c r="Y333" s="3">
        <v>12.6831466607198</v>
      </c>
      <c r="Z333" s="3">
        <v>13.1791641148028</v>
      </c>
      <c r="AA333" s="3">
        <v>15.1660345414403</v>
      </c>
      <c r="AB333" s="3">
        <v>16.5805122091105</v>
      </c>
      <c r="AC333" s="3">
        <v>17.3731091151144</v>
      </c>
      <c r="AD333" s="3">
        <v>17.9652324165959</v>
      </c>
      <c r="AE333" s="3">
        <v>18.8143509026638</v>
      </c>
      <c r="AF333" s="3">
        <v>18.8108049397854</v>
      </c>
      <c r="AG333" s="3">
        <v>18.8452961380929</v>
      </c>
      <c r="AH333" s="3">
        <v>18.985099670874</v>
      </c>
      <c r="AI333" s="3">
        <v>17.2678192603453</v>
      </c>
      <c r="AJ333" s="3">
        <v>16.3972220746373</v>
      </c>
      <c r="AK333" s="3">
        <v>17.3664454230627</v>
      </c>
      <c r="AL333" s="3">
        <v>16.8560874669552</v>
      </c>
      <c r="AM333" s="3">
        <v>17.36312538226</v>
      </c>
      <c r="AN333" s="3">
        <v>17.2587801801121</v>
      </c>
      <c r="AO333" s="3">
        <v>18.3581915995961</v>
      </c>
      <c r="AP333" s="3">
        <v>17.894298778861</v>
      </c>
      <c r="AQ333" s="3">
        <v>17.4291297834412</v>
      </c>
      <c r="AR333" s="3">
        <v>18.9466852936408</v>
      </c>
      <c r="AS333" s="3">
        <v>18.7495007180842</v>
      </c>
      <c r="AT333" s="3">
        <v>20.1640822922949</v>
      </c>
      <c r="AU333" s="3">
        <v>19.6395016831847</v>
      </c>
      <c r="AV333" s="3">
        <v>21.8252842617184</v>
      </c>
      <c r="AW333" s="3">
        <v>21.1707513869891</v>
      </c>
      <c r="AX333" s="3">
        <v>21.4233320905195</v>
      </c>
      <c r="AY333" s="3">
        <v>18.4412120203778</v>
      </c>
      <c r="AZ333" s="3">
        <v>18.8597154310729</v>
      </c>
      <c r="BA333" s="3">
        <v>17.9449425966026</v>
      </c>
      <c r="BB333" s="3">
        <v>17.5964796066473</v>
      </c>
      <c r="BC333" s="3">
        <v>17.9269392518058</v>
      </c>
      <c r="BD333" s="3">
        <v>18.1543140303717</v>
      </c>
      <c r="BE333" s="3">
        <v>18.1827263461774</v>
      </c>
      <c r="BF333" s="3">
        <v>17.1644697904834</v>
      </c>
      <c r="BG333" s="3">
        <v>17.8658729883282</v>
      </c>
      <c r="BH333" s="3">
        <v>19.4702562245959</v>
      </c>
      <c r="BI333" s="3">
        <v>18.2655839682691</v>
      </c>
      <c r="BJ333" s="3">
        <v>18.9504554650936</v>
      </c>
      <c r="BK333" s="3">
        <v>18.9858382336041</v>
      </c>
      <c r="BL333" s="3">
        <v>19.8734418671635</v>
      </c>
      <c r="BM333" s="3">
        <v>20.4385624992405</v>
      </c>
      <c r="BN333" s="3">
        <v>19.9114152043057</v>
      </c>
      <c r="BO333" s="3">
        <v>18.5968897315051</v>
      </c>
      <c r="BP333" s="3">
        <v>17.3367539491562</v>
      </c>
      <c r="BQ333" s="3">
        <v>13.2950279552812</v>
      </c>
      <c r="BR333" s="3">
        <v>13.9414101187505</v>
      </c>
      <c r="BS333" s="3">
        <v>13.9853864924626</v>
      </c>
      <c r="BT333" s="3">
        <v>13.6009069896548</v>
      </c>
      <c r="BU333" s="3">
        <v>12.9703033358794</v>
      </c>
      <c r="BV333" s="3">
        <v>12.7168894717572</v>
      </c>
      <c r="BW333" s="3">
        <v>11.5660042121665</v>
      </c>
      <c r="BX333" s="3">
        <v>12.8184725197552</v>
      </c>
      <c r="BY333" s="3">
        <v>15.3833045857774</v>
      </c>
      <c r="BZ333" s="3">
        <v>15.3061950780766</v>
      </c>
      <c r="CA333" s="3">
        <v>15.2071825683746</v>
      </c>
      <c r="CB333" s="3">
        <v>14.1850365171326</v>
      </c>
      <c r="CC333" s="3">
        <v>15.5705143122406</v>
      </c>
      <c r="CD333" s="3">
        <v>14.7297008698256</v>
      </c>
      <c r="CE333" s="3">
        <v>14.8427329091243</v>
      </c>
      <c r="CF333" s="3">
        <v>13.7026737273391</v>
      </c>
      <c r="CG333" s="3">
        <v>13.4470030890483</v>
      </c>
      <c r="CH333" s="3">
        <v>14.5223375850407</v>
      </c>
      <c r="CI333" s="3">
        <v>14.7310392180648</v>
      </c>
      <c r="CJ333" s="3">
        <v>15.0133835463393</v>
      </c>
      <c r="CK333" s="3">
        <v>13.7998027472766</v>
      </c>
      <c r="CL333" s="3">
        <v>13.9539136971011</v>
      </c>
      <c r="CM333" s="3">
        <v>13.4617331675333</v>
      </c>
      <c r="CN333" s="3">
        <v>13.4341960528211</v>
      </c>
      <c r="CO333" s="3">
        <v>12.6395068767603</v>
      </c>
      <c r="CP333" s="3">
        <v>15.7113628718738</v>
      </c>
      <c r="CQ333" s="3">
        <v>17.9018555755909</v>
      </c>
      <c r="CR333" s="3">
        <v>17.6698270448297</v>
      </c>
      <c r="CS333" s="3">
        <v>16.9266618877478</v>
      </c>
      <c r="CT333" s="3">
        <v>17.70990158929</v>
      </c>
      <c r="CU333" s="3">
        <v>19.3698715690083</v>
      </c>
      <c r="CV333" s="3">
        <v>22.2429260401226</v>
      </c>
      <c r="CW333" s="3">
        <v>24.7816054445836</v>
      </c>
      <c r="CX333" s="3">
        <v>27.6002619220984</v>
      </c>
      <c r="CY333" s="3">
        <v>27.3052789102542</v>
      </c>
      <c r="CZ333" s="3">
        <v>24.2555828554136</v>
      </c>
      <c r="DA333" s="3">
        <v>26.4308982016572</v>
      </c>
      <c r="DB333" s="3">
        <v>25.8568377741505</v>
      </c>
      <c r="DC333" s="3">
        <v>26.5311072146934</v>
      </c>
      <c r="DD333" s="3">
        <v>25.7099379903253</v>
      </c>
      <c r="DE333" s="3">
        <v>23.3633387078362</v>
      </c>
      <c r="DF333" s="3">
        <v>23.0025495797406</v>
      </c>
      <c r="DG333" s="3">
        <v>22.6682763951302</v>
      </c>
      <c r="DH333" s="3">
        <v>22.8087258772654</v>
      </c>
      <c r="DI333" s="3">
        <v>24.0877739176323</v>
      </c>
      <c r="DJ333" s="3">
        <v>23.5671373274842</v>
      </c>
      <c r="DK333" s="3">
        <v>23.2399218902785</v>
      </c>
      <c r="DL333" s="3">
        <v>25.0465660741994</v>
      </c>
      <c r="DM333" s="3">
        <v>26.6215914145876</v>
      </c>
      <c r="DN333" s="3">
        <v>26.5306254359037</v>
      </c>
      <c r="DO333" s="3">
        <v>26.9052105205316</v>
      </c>
      <c r="DP333" s="3">
        <v>25.9845239168828</v>
      </c>
      <c r="DQ333" s="3">
        <v>24.5700434576743</v>
      </c>
      <c r="DR333" s="3">
        <v>24.3637008320631</v>
      </c>
      <c r="DS333" s="3">
        <v>24.144589904272</v>
      </c>
      <c r="DT333" s="3">
        <v>26.0962029887132</v>
      </c>
      <c r="DU333" s="3">
        <v>27.2796097779325</v>
      </c>
      <c r="DV333" s="3">
        <v>27.3246820883324</v>
      </c>
      <c r="DW333" s="3">
        <v>26.9071895412766</v>
      </c>
      <c r="DX333" s="3">
        <v>26.1019768837171</v>
      </c>
      <c r="DY333" s="3">
        <v>23.830157257992</v>
      </c>
      <c r="DZ333" s="3">
        <v>23.1297696640291</v>
      </c>
      <c r="EA333" s="3">
        <v>23.9564995511201</v>
      </c>
      <c r="EB333" s="3">
        <v>25.469071281759</v>
      </c>
      <c r="EC333" s="3">
        <v>25.0004762467884</v>
      </c>
      <c r="ED333" s="3">
        <v>28.1080555386013</v>
      </c>
    </row>
    <row r="334">
      <c r="A334" s="3" t="s">
        <v>333</v>
      </c>
      <c r="B334" s="3">
        <v>59.6537331402483</v>
      </c>
      <c r="C334" s="3">
        <v>58.4333396391213</v>
      </c>
      <c r="D334" s="3">
        <v>59.2938202208931</v>
      </c>
      <c r="E334" s="3">
        <v>62.1226699713849</v>
      </c>
      <c r="F334" s="3">
        <v>63.1304235813501</v>
      </c>
      <c r="G334" s="3">
        <v>67.7941292878308</v>
      </c>
      <c r="H334" s="3">
        <v>72.9657267373822</v>
      </c>
      <c r="I334" s="3">
        <v>72.1434035865616</v>
      </c>
      <c r="J334" s="3">
        <v>70.7685220775601</v>
      </c>
      <c r="K334" s="3">
        <v>62.9783099394963</v>
      </c>
      <c r="L334" s="3">
        <v>62.8657212872593</v>
      </c>
      <c r="M334" s="3">
        <v>57.3894547457565</v>
      </c>
      <c r="N334" s="3">
        <v>52.0058582405473</v>
      </c>
      <c r="O334" s="3">
        <v>47.2972653166524</v>
      </c>
      <c r="P334" s="3">
        <v>44.7138376464357</v>
      </c>
      <c r="Q334" s="3">
        <v>47.5489832649795</v>
      </c>
      <c r="R334" s="3">
        <v>46.0324822587844</v>
      </c>
      <c r="S334" s="3">
        <v>43.7382209711813</v>
      </c>
      <c r="T334" s="3">
        <v>39.5266112081801</v>
      </c>
      <c r="U334" s="3">
        <v>35.697517514908</v>
      </c>
      <c r="V334" s="3">
        <v>35.0969956822372</v>
      </c>
      <c r="W334" s="3">
        <v>35.1967831306536</v>
      </c>
      <c r="X334" s="3">
        <v>34.6444797772804</v>
      </c>
      <c r="Y334" s="3">
        <v>31.7595178052973</v>
      </c>
      <c r="Z334" s="3">
        <v>28.3232765157792</v>
      </c>
      <c r="AA334" s="3">
        <v>26.2593233539497</v>
      </c>
      <c r="AB334" s="3">
        <v>29.6941569699937</v>
      </c>
      <c r="AC334" s="3">
        <v>27.3615854547947</v>
      </c>
      <c r="AD334" s="3">
        <v>30.3174051810909</v>
      </c>
      <c r="AE334" s="3">
        <v>31.9324058317974</v>
      </c>
      <c r="AF334" s="3">
        <v>30.4755053937231</v>
      </c>
      <c r="AG334" s="3">
        <v>31.8413791618775</v>
      </c>
      <c r="AH334" s="3">
        <v>31.5807855825935</v>
      </c>
      <c r="AI334" s="3">
        <v>33.810376760605</v>
      </c>
      <c r="AJ334" s="3">
        <v>31.9851242971494</v>
      </c>
      <c r="AK334" s="3">
        <v>36.4318038019739</v>
      </c>
      <c r="AL334" s="3">
        <v>35.8756158772161</v>
      </c>
      <c r="AM334" s="3">
        <v>36.8752345961909</v>
      </c>
      <c r="AN334" s="3">
        <v>36.6527952487453</v>
      </c>
      <c r="AO334" s="3">
        <v>35.0499337348312</v>
      </c>
      <c r="AP334" s="3">
        <v>31.7578260551283</v>
      </c>
      <c r="AQ334" s="3">
        <v>30.7618899645679</v>
      </c>
      <c r="AR334" s="3">
        <v>31.3360421721025</v>
      </c>
      <c r="AS334" s="3">
        <v>28.9591734665343</v>
      </c>
      <c r="AT334" s="3">
        <v>31.893787356734</v>
      </c>
      <c r="AU334" s="3">
        <v>32.4708392621555</v>
      </c>
      <c r="AV334" s="3">
        <v>31.0241056337286</v>
      </c>
      <c r="AW334" s="3">
        <v>31.866255213763</v>
      </c>
      <c r="AX334" s="3">
        <v>35.7786975300757</v>
      </c>
      <c r="AY334" s="3">
        <v>32.9429984346439</v>
      </c>
      <c r="AZ334" s="3">
        <v>34.6955529790159</v>
      </c>
      <c r="BA334" s="3">
        <v>35.8135909451856</v>
      </c>
      <c r="BB334" s="3">
        <v>38.5893168250022</v>
      </c>
      <c r="BC334" s="3">
        <v>39.8461275404017</v>
      </c>
      <c r="BD334" s="3">
        <v>41.5786016873562</v>
      </c>
      <c r="BE334" s="3">
        <v>43.2057243123296</v>
      </c>
      <c r="BF334" s="3">
        <v>41.7829323118011</v>
      </c>
      <c r="BG334" s="3">
        <v>38.8804258399389</v>
      </c>
      <c r="BH334" s="3">
        <v>32.0589563351546</v>
      </c>
      <c r="BI334" s="3">
        <v>26.1521032330798</v>
      </c>
      <c r="BJ334" s="3">
        <v>27.2141237122153</v>
      </c>
      <c r="BK334" s="3">
        <v>27.6664298818722</v>
      </c>
      <c r="BL334" s="3">
        <v>25.8064023565451</v>
      </c>
      <c r="BM334" s="3">
        <v>26.0537480493638</v>
      </c>
      <c r="BN334" s="3">
        <v>22.6271331132468</v>
      </c>
      <c r="BO334" s="3">
        <v>19.9840300936734</v>
      </c>
      <c r="BP334" s="3">
        <v>20.6602111272551</v>
      </c>
      <c r="BQ334" s="3">
        <v>18.9488587873284</v>
      </c>
      <c r="BR334" s="3">
        <v>21.3688356430295</v>
      </c>
      <c r="BS334" s="3">
        <v>20.1287582702723</v>
      </c>
      <c r="BT334" s="3">
        <v>21.5261468584968</v>
      </c>
      <c r="BU334" s="3">
        <v>22.7660710995088</v>
      </c>
      <c r="BV334" s="3">
        <v>22.1306970536229</v>
      </c>
      <c r="BW334" s="3">
        <v>21.1137403961383</v>
      </c>
      <c r="BX334" s="3">
        <v>11.5244521788389</v>
      </c>
      <c r="BY334" s="3">
        <v>11.0127991115588</v>
      </c>
      <c r="BZ334" s="3">
        <v>11.9084120625613</v>
      </c>
      <c r="CA334" s="3">
        <v>12.4503352594139</v>
      </c>
      <c r="CB334" s="3">
        <v>11.2974457744392</v>
      </c>
      <c r="CC334" s="3">
        <v>11.7918116436446</v>
      </c>
      <c r="CD334" s="3">
        <v>10.6066253167722</v>
      </c>
      <c r="CE334" s="3">
        <v>8.43396450695155</v>
      </c>
      <c r="CF334" s="3">
        <v>10.8583886120322</v>
      </c>
      <c r="CG334" s="3">
        <v>13.1819517211572</v>
      </c>
      <c r="CH334" s="3">
        <v>13.5208447399382</v>
      </c>
      <c r="CI334" s="3">
        <v>13.4940954276328</v>
      </c>
      <c r="CJ334" s="3">
        <v>14.6071401029167</v>
      </c>
      <c r="CK334" s="3">
        <v>13.0228885136267</v>
      </c>
      <c r="CL334" s="3">
        <v>15.8848346914401</v>
      </c>
      <c r="CM334" s="3">
        <v>15.8357773247022</v>
      </c>
      <c r="CN334" s="3">
        <v>13.7240452533622</v>
      </c>
      <c r="CO334" s="3">
        <v>12.578264696848</v>
      </c>
      <c r="CP334" s="3">
        <v>12.6205966821386</v>
      </c>
      <c r="CQ334" s="3">
        <v>13.9199399638102</v>
      </c>
      <c r="CR334" s="3">
        <v>12.97380067686</v>
      </c>
      <c r="CS334" s="3">
        <v>12.639936670215</v>
      </c>
      <c r="CT334" s="3">
        <v>15.1535203423304</v>
      </c>
      <c r="CU334" s="3">
        <v>16.1505220775011</v>
      </c>
      <c r="CV334" s="3">
        <v>18.7575094748485</v>
      </c>
      <c r="CW334" s="3">
        <v>18.9423417170342</v>
      </c>
      <c r="CX334" s="3">
        <v>17.873924473334</v>
      </c>
      <c r="CY334" s="3">
        <v>17.8757825324342</v>
      </c>
      <c r="CZ334" s="3">
        <v>15.0706798306169</v>
      </c>
      <c r="DA334" s="3">
        <v>17.4088172062884</v>
      </c>
      <c r="DB334" s="3">
        <v>16.1834562173098</v>
      </c>
      <c r="DC334" s="3">
        <v>18.9098283165584</v>
      </c>
      <c r="DD334" s="3">
        <v>22.1187208768635</v>
      </c>
      <c r="DE334" s="3">
        <v>20.0418118601343</v>
      </c>
      <c r="DF334" s="3">
        <v>22.1407156482348</v>
      </c>
      <c r="DG334" s="3">
        <v>22.2148187398868</v>
      </c>
      <c r="DH334" s="3">
        <v>19.064731350542</v>
      </c>
      <c r="DI334" s="3">
        <v>17.8798740292977</v>
      </c>
      <c r="DJ334" s="3">
        <v>14.9418237143094</v>
      </c>
      <c r="DK334" s="3">
        <v>15.1476270141954</v>
      </c>
      <c r="DL334" s="3">
        <v>17.6372882534611</v>
      </c>
      <c r="DM334" s="3">
        <v>20.0087500013894</v>
      </c>
      <c r="DN334" s="3">
        <v>20.5676530317145</v>
      </c>
      <c r="DO334" s="3">
        <v>19.5810093982042</v>
      </c>
      <c r="DP334" s="3">
        <v>18.9873498039212</v>
      </c>
      <c r="DQ334" s="3">
        <v>19.2956792363802</v>
      </c>
      <c r="DR334" s="3">
        <v>19.6651546465107</v>
      </c>
      <c r="DS334" s="3">
        <v>17.1486481179769</v>
      </c>
      <c r="DT334" s="3">
        <v>18.0598490139303</v>
      </c>
      <c r="DU334" s="3">
        <v>19.1603877912058</v>
      </c>
      <c r="DV334" s="3">
        <v>18.4546704913656</v>
      </c>
      <c r="DW334" s="3">
        <v>17.8228960628643</v>
      </c>
      <c r="DX334" s="3">
        <v>18.7214238698978</v>
      </c>
      <c r="DY334" s="3">
        <v>17.806075154703</v>
      </c>
      <c r="DZ334" s="3">
        <v>16.2953349714733</v>
      </c>
      <c r="EA334" s="3">
        <v>15.7469497851982</v>
      </c>
      <c r="EB334" s="3">
        <v>16.0553874891155</v>
      </c>
      <c r="EC334" s="3">
        <v>14.9303251103129</v>
      </c>
      <c r="ED334" s="3">
        <v>14.8944444391463</v>
      </c>
    </row>
    <row r="335">
      <c r="A335" s="3" t="s">
        <v>334</v>
      </c>
      <c r="B335" s="3">
        <v>130.420306126098</v>
      </c>
      <c r="C335" s="3">
        <v>129.395497643358</v>
      </c>
      <c r="D335" s="3">
        <v>135.959259653661</v>
      </c>
      <c r="E335" s="3">
        <v>123.510455801959</v>
      </c>
      <c r="F335" s="3">
        <v>113.527617168901</v>
      </c>
      <c r="G335" s="3">
        <v>118.899990784377</v>
      </c>
      <c r="H335" s="3">
        <v>127.825922521609</v>
      </c>
      <c r="I335" s="3">
        <v>123.14344482984</v>
      </c>
      <c r="J335" s="3">
        <v>123.59712838458</v>
      </c>
      <c r="K335" s="3">
        <v>127.054095061786</v>
      </c>
      <c r="L335" s="3">
        <v>131.190307631155</v>
      </c>
      <c r="M335" s="3">
        <v>134.884121312197</v>
      </c>
      <c r="N335" s="3">
        <v>135.609756939034</v>
      </c>
      <c r="O335" s="3">
        <v>127.229663447292</v>
      </c>
      <c r="P335" s="3">
        <v>137.965245607434</v>
      </c>
      <c r="Q335" s="3">
        <v>158.878817369975</v>
      </c>
      <c r="R335" s="3">
        <v>162.301749679809</v>
      </c>
      <c r="S335" s="3">
        <v>158.662628872438</v>
      </c>
      <c r="T335" s="3">
        <v>156.894625139675</v>
      </c>
      <c r="U335" s="3">
        <v>158.974320391966</v>
      </c>
      <c r="V335" s="3">
        <v>146.495680719101</v>
      </c>
      <c r="W335" s="3">
        <v>133.799755845932</v>
      </c>
      <c r="X335" s="3">
        <v>130.625262295051</v>
      </c>
      <c r="Y335" s="3">
        <v>123.941773134689</v>
      </c>
      <c r="Z335" s="3">
        <v>122.00487393981</v>
      </c>
      <c r="AA335" s="3">
        <v>114.169271613481</v>
      </c>
      <c r="AB335" s="3">
        <v>109.871936092612</v>
      </c>
      <c r="AC335" s="3">
        <v>102.013402754682</v>
      </c>
      <c r="AD335" s="3">
        <v>79.0059012217264</v>
      </c>
      <c r="AE335" s="3">
        <v>81.3277314890502</v>
      </c>
      <c r="AF335" s="3">
        <v>78.3279822796929</v>
      </c>
      <c r="AG335" s="3">
        <v>76.0100638453964</v>
      </c>
      <c r="AH335" s="3">
        <v>78.9631523972854</v>
      </c>
      <c r="AI335" s="3">
        <v>76.1627631264616</v>
      </c>
      <c r="AJ335" s="3">
        <v>73.0477324263132</v>
      </c>
      <c r="AK335" s="3">
        <v>70.9941571075447</v>
      </c>
      <c r="AL335" s="3">
        <v>66.3837491210102</v>
      </c>
      <c r="AM335" s="3">
        <v>68.4008841145827</v>
      </c>
      <c r="AN335" s="3">
        <v>59.3158758546695</v>
      </c>
      <c r="AO335" s="3">
        <v>57.8773915793625</v>
      </c>
      <c r="AP335" s="3">
        <v>61.8312701857163</v>
      </c>
      <c r="AQ335" s="3">
        <v>62.1927407057145</v>
      </c>
      <c r="AR335" s="3">
        <v>63.117721674151</v>
      </c>
      <c r="AS335" s="3">
        <v>63.8975728451608</v>
      </c>
      <c r="AT335" s="3">
        <v>71.7811783870743</v>
      </c>
      <c r="AU335" s="3">
        <v>73.5755206056526</v>
      </c>
      <c r="AV335" s="3">
        <v>72.769336195528</v>
      </c>
      <c r="AW335" s="3">
        <v>73.4600603459533</v>
      </c>
      <c r="AX335" s="3">
        <v>78.155468711334</v>
      </c>
      <c r="AY335" s="3">
        <v>74.2538544629911</v>
      </c>
      <c r="AZ335" s="3">
        <v>71.0015470391329</v>
      </c>
      <c r="BA335" s="3">
        <v>69.7514265864255</v>
      </c>
      <c r="BB335" s="3">
        <v>64.6425866899186</v>
      </c>
      <c r="BC335" s="3">
        <v>63.6401262483657</v>
      </c>
      <c r="BD335" s="3">
        <v>65.6356965617797</v>
      </c>
      <c r="BE335" s="3">
        <v>63.7407452921012</v>
      </c>
      <c r="BF335" s="3">
        <v>63.7093500193023</v>
      </c>
      <c r="BG335" s="3">
        <v>61.0626010350128</v>
      </c>
      <c r="BH335" s="3">
        <v>56.141356541555</v>
      </c>
      <c r="BI335" s="3">
        <v>45.335298207434</v>
      </c>
      <c r="BJ335" s="3">
        <v>38.2666021619842</v>
      </c>
      <c r="BK335" s="3">
        <v>41.2572359310171</v>
      </c>
      <c r="BL335" s="3">
        <v>41.5096299866899</v>
      </c>
      <c r="BM335" s="3">
        <v>43.0833511400522</v>
      </c>
      <c r="BN335" s="3">
        <v>42.0616747144077</v>
      </c>
      <c r="BO335" s="3">
        <v>38.4993984131308</v>
      </c>
      <c r="BP335" s="3">
        <v>44.9059939691764</v>
      </c>
      <c r="BQ335" s="3">
        <v>41.8016810522328</v>
      </c>
      <c r="BR335" s="3">
        <v>46.467513970987</v>
      </c>
      <c r="BS335" s="3">
        <v>46.9156302183383</v>
      </c>
      <c r="BT335" s="3">
        <v>43.855386117251</v>
      </c>
      <c r="BU335" s="3">
        <v>46.3553205295644</v>
      </c>
      <c r="BV335" s="3">
        <v>48.4582917587208</v>
      </c>
      <c r="BW335" s="3">
        <v>51.4654381510073</v>
      </c>
      <c r="BX335" s="3">
        <v>41.9520609843653</v>
      </c>
      <c r="BY335" s="3">
        <v>43.9416056499456</v>
      </c>
      <c r="BZ335" s="3">
        <v>47.1327028131034</v>
      </c>
      <c r="CA335" s="3">
        <v>48.2282388825239</v>
      </c>
      <c r="CB335" s="3">
        <v>49.5925372948515</v>
      </c>
      <c r="CC335" s="3">
        <v>46.6425233757271</v>
      </c>
      <c r="CD335" s="3">
        <v>42.7352212812981</v>
      </c>
      <c r="CE335" s="3">
        <v>40.1613659586132</v>
      </c>
      <c r="CF335" s="3">
        <v>41.8957469762224</v>
      </c>
      <c r="CG335" s="3">
        <v>41.7136756881448</v>
      </c>
      <c r="CH335" s="3">
        <v>39.5584284099732</v>
      </c>
      <c r="CI335" s="3">
        <v>38.476255511941</v>
      </c>
      <c r="CJ335" s="3">
        <v>37.3579721800912</v>
      </c>
      <c r="CK335" s="3">
        <v>37.0160012412722</v>
      </c>
      <c r="CL335" s="3">
        <v>39.8548660475519</v>
      </c>
      <c r="CM335" s="3">
        <v>42.3721750722838</v>
      </c>
      <c r="CN335" s="3">
        <v>41.9887525002895</v>
      </c>
      <c r="CO335" s="3">
        <v>39.0689742065347</v>
      </c>
      <c r="CP335" s="3">
        <v>39.5684975030723</v>
      </c>
      <c r="CQ335" s="3">
        <v>41.6447188482678</v>
      </c>
      <c r="CR335" s="3">
        <v>38.7151216336093</v>
      </c>
      <c r="CS335" s="3">
        <v>34.3700940959388</v>
      </c>
      <c r="CT335" s="3">
        <v>36.0496068961816</v>
      </c>
      <c r="CU335" s="3">
        <v>33.8942073992833</v>
      </c>
      <c r="CV335" s="3">
        <v>34.5947874455321</v>
      </c>
      <c r="CW335" s="3">
        <v>32.8521426491564</v>
      </c>
      <c r="CX335" s="3">
        <v>33.1947783875722</v>
      </c>
      <c r="CY335" s="3">
        <v>36.5510340453318</v>
      </c>
      <c r="CZ335" s="3">
        <v>38.1733327643694</v>
      </c>
      <c r="DA335" s="3">
        <v>37.9923197944885</v>
      </c>
      <c r="DB335" s="3">
        <v>35.7829578135325</v>
      </c>
      <c r="DC335" s="3">
        <v>36.5107175983127</v>
      </c>
      <c r="DD335" s="3">
        <v>31.9521759733982</v>
      </c>
      <c r="DE335" s="3">
        <v>30.2483961575061</v>
      </c>
      <c r="DF335" s="3">
        <v>34.2128648616429</v>
      </c>
      <c r="DG335" s="3">
        <v>34.1189506356501</v>
      </c>
      <c r="DH335" s="3">
        <v>33.7888076000485</v>
      </c>
      <c r="DI335" s="3">
        <v>34.4179927677472</v>
      </c>
      <c r="DJ335" s="3">
        <v>32.7345747633517</v>
      </c>
      <c r="DK335" s="3">
        <v>31.9574343604263</v>
      </c>
      <c r="DL335" s="3">
        <v>32.8424875015619</v>
      </c>
      <c r="DM335" s="3">
        <v>35.896379258164</v>
      </c>
      <c r="DN335" s="3">
        <v>32.1601977510608</v>
      </c>
      <c r="DO335" s="3">
        <v>28.5934035706834</v>
      </c>
      <c r="DP335" s="3">
        <v>28.3213426811312</v>
      </c>
      <c r="DQ335" s="3">
        <v>29.6726672219368</v>
      </c>
      <c r="DR335" s="3">
        <v>32.2712532184281</v>
      </c>
      <c r="DS335" s="3">
        <v>30.3761079376292</v>
      </c>
      <c r="DT335" s="3">
        <v>29.3033315515001</v>
      </c>
      <c r="DU335" s="3">
        <v>30.5455573739273</v>
      </c>
      <c r="DV335" s="3">
        <v>29.5655761822957</v>
      </c>
      <c r="DW335" s="3">
        <v>26.3335477033761</v>
      </c>
      <c r="DX335" s="3">
        <v>26.9791745301827</v>
      </c>
      <c r="DY335" s="3">
        <v>27.8018896717519</v>
      </c>
      <c r="DZ335" s="3">
        <v>27.2937499523163</v>
      </c>
      <c r="EA335" s="3">
        <v>25.0304346084595</v>
      </c>
      <c r="EB335" s="3">
        <v>27.0454999446869</v>
      </c>
      <c r="EC335" s="3">
        <v>26.9219047909691</v>
      </c>
      <c r="ED335" s="3">
        <v>24.6647222836812</v>
      </c>
    </row>
    <row r="336">
      <c r="A336" s="3" t="s">
        <v>335</v>
      </c>
      <c r="B336" s="3">
        <v>23.8923007599473</v>
      </c>
      <c r="C336" s="3">
        <v>23.4985632310185</v>
      </c>
      <c r="D336" s="3">
        <v>25.034840576853</v>
      </c>
      <c r="E336" s="3">
        <v>24.0931265623174</v>
      </c>
      <c r="F336" s="3">
        <v>23.7988820861751</v>
      </c>
      <c r="G336" s="3">
        <v>24.961505435606</v>
      </c>
      <c r="H336" s="3">
        <v>24.8578428179149</v>
      </c>
      <c r="I336" s="3">
        <v>24.9932359105771</v>
      </c>
      <c r="J336" s="3">
        <v>25.5098717445062</v>
      </c>
      <c r="K336" s="3">
        <v>23.9543396949987</v>
      </c>
      <c r="L336" s="3">
        <v>24.3814302506371</v>
      </c>
      <c r="M336" s="3">
        <v>24.3683320604429</v>
      </c>
      <c r="N336" s="3">
        <v>23.3090797772995</v>
      </c>
      <c r="O336" s="3">
        <v>24.2400251825589</v>
      </c>
      <c r="P336" s="3">
        <v>24.223894467975</v>
      </c>
      <c r="Q336" s="3">
        <v>24.3507368761551</v>
      </c>
      <c r="R336" s="3">
        <v>25.2606828764043</v>
      </c>
      <c r="S336" s="3">
        <v>26.3791569188749</v>
      </c>
      <c r="T336" s="3">
        <v>26.3480799587309</v>
      </c>
      <c r="U336" s="3">
        <v>25.3993023677486</v>
      </c>
      <c r="V336" s="3">
        <v>23.5296913302109</v>
      </c>
      <c r="W336" s="3">
        <v>24.1331844347318</v>
      </c>
      <c r="X336" s="3">
        <v>26.5167884960842</v>
      </c>
      <c r="Y336" s="3">
        <v>25.2323845708679</v>
      </c>
      <c r="Z336" s="3">
        <v>21.5899436006155</v>
      </c>
      <c r="AA336" s="3">
        <v>20.0872040339386</v>
      </c>
      <c r="AB336" s="3">
        <v>23.0594896346483</v>
      </c>
      <c r="AC336" s="3">
        <v>23.9364917589862</v>
      </c>
      <c r="AD336" s="3">
        <v>25.7489354209926</v>
      </c>
      <c r="AE336" s="3">
        <v>25.4435364820457</v>
      </c>
      <c r="AF336" s="3">
        <v>23.7789203148115</v>
      </c>
      <c r="AG336" s="3">
        <v>25.5019050895835</v>
      </c>
      <c r="AH336" s="3">
        <v>26.2746890803728</v>
      </c>
      <c r="AI336" s="3">
        <v>27.0268117267457</v>
      </c>
      <c r="AJ336" s="3">
        <v>30.1630525238443</v>
      </c>
      <c r="AK336" s="3">
        <v>32.8824745981951</v>
      </c>
      <c r="AL336" s="3">
        <v>33.7708249629605</v>
      </c>
      <c r="AM336" s="3">
        <v>36.0694720033402</v>
      </c>
      <c r="AN336" s="3">
        <v>35.9667631373378</v>
      </c>
      <c r="AO336" s="3">
        <v>34.8228766164727</v>
      </c>
      <c r="AP336" s="3">
        <v>34.8197137726811</v>
      </c>
      <c r="AQ336" s="3">
        <v>34.8820749362972</v>
      </c>
      <c r="AR336" s="3">
        <v>36.3650124252725</v>
      </c>
      <c r="AS336" s="3">
        <v>37.4975620433228</v>
      </c>
      <c r="AT336" s="3">
        <v>37.3384376547371</v>
      </c>
      <c r="AU336" s="3">
        <v>39.800023824363</v>
      </c>
      <c r="AV336" s="3">
        <v>40.8617101910932</v>
      </c>
      <c r="AW336" s="3">
        <v>42.515450251</v>
      </c>
      <c r="AX336" s="3">
        <v>42.8981131247737</v>
      </c>
      <c r="AY336" s="3">
        <v>39.4585021598158</v>
      </c>
      <c r="AZ336" s="3">
        <v>38.0173821738068</v>
      </c>
      <c r="BA336" s="3">
        <v>36.7980187954233</v>
      </c>
      <c r="BB336" s="3">
        <v>30.1169982409141</v>
      </c>
      <c r="BC336" s="3">
        <v>29.7058083107099</v>
      </c>
      <c r="BD336" s="3">
        <v>29.5100004524077</v>
      </c>
      <c r="BE336" s="3">
        <v>28.0448656454637</v>
      </c>
      <c r="BF336" s="3">
        <v>29.3403498596376</v>
      </c>
      <c r="BG336" s="3">
        <v>29.2364883547162</v>
      </c>
      <c r="BH336" s="3">
        <v>28.6769747656764</v>
      </c>
      <c r="BI336" s="3">
        <v>23.727462576746</v>
      </c>
      <c r="BJ336" s="3">
        <v>25.687146821187</v>
      </c>
      <c r="BK336" s="3">
        <v>28.5254803685026</v>
      </c>
      <c r="BL336" s="3">
        <v>28.0644894322157</v>
      </c>
      <c r="BM336" s="3">
        <v>28.4270477976004</v>
      </c>
      <c r="BN336" s="3">
        <v>27.7013518030213</v>
      </c>
      <c r="BO336" s="3">
        <v>26.1666267362269</v>
      </c>
      <c r="BP336" s="3">
        <v>26.4347583706989</v>
      </c>
      <c r="BQ336" s="3">
        <v>21.8423257268424</v>
      </c>
      <c r="BR336" s="3">
        <v>22.880451051608</v>
      </c>
      <c r="BS336" s="3">
        <v>22.5231629287445</v>
      </c>
      <c r="BT336" s="3">
        <v>24.0776958158264</v>
      </c>
      <c r="BU336" s="3">
        <v>24.004494932802</v>
      </c>
      <c r="BV336" s="3">
        <v>23.0818889109263</v>
      </c>
      <c r="BW336" s="3">
        <v>23.2413224761288</v>
      </c>
      <c r="BX336" s="3">
        <v>13.2587977685994</v>
      </c>
      <c r="BY336" s="3">
        <v>12.4977144080446</v>
      </c>
      <c r="BZ336" s="3">
        <v>12.6028360767462</v>
      </c>
      <c r="CA336" s="3">
        <v>14.174414327347</v>
      </c>
      <c r="CB336" s="3">
        <v>14.326376950851</v>
      </c>
      <c r="CC336" s="3">
        <v>15.5194682540738</v>
      </c>
      <c r="CD336" s="3">
        <v>15.2100150951421</v>
      </c>
      <c r="CE336" s="3">
        <v>15.6389089184362</v>
      </c>
      <c r="CF336" s="3">
        <v>18.0435954630298</v>
      </c>
      <c r="CG336" s="3">
        <v>19.5542166354672</v>
      </c>
      <c r="CH336" s="3">
        <v>21.0497168566566</v>
      </c>
      <c r="CI336" s="3">
        <v>21.8611698948673</v>
      </c>
      <c r="CJ336" s="3">
        <v>24.3573003925253</v>
      </c>
      <c r="CK336" s="3">
        <v>24.8192009027091</v>
      </c>
      <c r="CL336" s="3">
        <v>26.3860762384347</v>
      </c>
      <c r="CM336" s="3">
        <v>26.2719082025089</v>
      </c>
      <c r="CN336" s="3">
        <v>24.3521207505216</v>
      </c>
      <c r="CO336" s="3">
        <v>23.5701941138719</v>
      </c>
      <c r="CP336" s="3">
        <v>22.6249928291856</v>
      </c>
      <c r="CQ336" s="3">
        <v>24.3351094110689</v>
      </c>
      <c r="CR336" s="3">
        <v>23.1489211776789</v>
      </c>
      <c r="CS336" s="3">
        <v>21.548020032411</v>
      </c>
      <c r="CT336" s="3">
        <v>23.9595511863152</v>
      </c>
      <c r="CU336" s="3">
        <v>25.3685929788697</v>
      </c>
      <c r="CV336" s="3">
        <v>26.4744415870387</v>
      </c>
      <c r="CW336" s="3">
        <v>29.335555158072</v>
      </c>
      <c r="CX336" s="3">
        <v>31.7654891071719</v>
      </c>
      <c r="CY336" s="3">
        <v>31.9362824692759</v>
      </c>
      <c r="CZ336" s="3">
        <v>30.0548956884329</v>
      </c>
      <c r="DA336" s="3">
        <v>34.8940085774163</v>
      </c>
      <c r="DB336" s="3">
        <v>36.3226628976869</v>
      </c>
      <c r="DC336" s="3">
        <v>39.5686994590941</v>
      </c>
      <c r="DD336" s="3">
        <v>39.7758086899461</v>
      </c>
      <c r="DE336" s="3">
        <v>38.060239400578</v>
      </c>
      <c r="DF336" s="3">
        <v>38.3235854751316</v>
      </c>
      <c r="DG336" s="3">
        <v>40.300574097784</v>
      </c>
      <c r="DH336" s="3">
        <v>38.264698785613</v>
      </c>
      <c r="DI336" s="3">
        <v>37.9587167835681</v>
      </c>
      <c r="DJ336" s="3">
        <v>42.3967094542364</v>
      </c>
      <c r="DK336" s="3">
        <v>43.4259155438095</v>
      </c>
      <c r="DL336" s="3">
        <v>46.0773268040513</v>
      </c>
      <c r="DM336" s="3">
        <v>47.1296894769316</v>
      </c>
      <c r="DN336" s="3">
        <v>46.997522480193</v>
      </c>
      <c r="DO336" s="3">
        <v>47.3655458414915</v>
      </c>
      <c r="DP336" s="3">
        <v>41.5090828466659</v>
      </c>
      <c r="DQ336" s="3">
        <v>42.5826774718388</v>
      </c>
      <c r="DR336" s="3">
        <v>44.7567063793806</v>
      </c>
      <c r="DS336" s="3">
        <v>47.1197488589548</v>
      </c>
      <c r="DT336" s="3">
        <v>50.2181489209017</v>
      </c>
      <c r="DU336" s="3">
        <v>50.4908355390911</v>
      </c>
      <c r="DV336" s="3">
        <v>51.5040539416151</v>
      </c>
      <c r="DW336" s="3">
        <v>49.7921932434958</v>
      </c>
      <c r="DX336" s="3">
        <v>51.6701078423903</v>
      </c>
      <c r="DY336" s="3">
        <v>53.6046454262659</v>
      </c>
      <c r="DZ336" s="3">
        <v>55.4355299299918</v>
      </c>
      <c r="EA336" s="3">
        <v>61.5484900469102</v>
      </c>
      <c r="EB336" s="3">
        <v>71.2243868641969</v>
      </c>
      <c r="EC336" s="3">
        <v>73.2938905662293</v>
      </c>
      <c r="ED336" s="3">
        <v>73.7430972428562</v>
      </c>
    </row>
    <row r="337">
      <c r="A337" s="3" t="s">
        <v>336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>
        <v>21.0451148424339</v>
      </c>
      <c r="DX337" s="3">
        <v>28.4682094153712</v>
      </c>
      <c r="DY337" s="3">
        <v>35.0120987823627</v>
      </c>
      <c r="DZ337" s="3">
        <v>37.5009963679191</v>
      </c>
      <c r="EA337" s="3">
        <v>49.8971859665743</v>
      </c>
      <c r="EB337" s="3">
        <v>68.2608146369059</v>
      </c>
      <c r="EC337" s="3">
        <v>63.0526899437163</v>
      </c>
      <c r="ED337" s="3">
        <v>73.1236111323039</v>
      </c>
    </row>
    <row r="338">
      <c r="A338" s="3" t="s">
        <v>337</v>
      </c>
      <c r="B338" s="3">
        <v>96.0049556569334</v>
      </c>
      <c r="C338" s="3">
        <v>104.71159324018</v>
      </c>
      <c r="D338" s="3">
        <v>113.452770656151</v>
      </c>
      <c r="E338" s="3">
        <v>114.557248757013</v>
      </c>
      <c r="F338" s="3">
        <v>111.320363735109</v>
      </c>
      <c r="G338" s="3">
        <v>118.790141936124</v>
      </c>
      <c r="H338" s="3">
        <v>118.308832463918</v>
      </c>
      <c r="I338" s="3">
        <v>117.209561026881</v>
      </c>
      <c r="J338" s="3">
        <v>119.49363178578</v>
      </c>
      <c r="K338" s="3">
        <v>108.051277665864</v>
      </c>
      <c r="L338" s="3">
        <v>114.874993909289</v>
      </c>
      <c r="M338" s="3">
        <v>104.595675535359</v>
      </c>
      <c r="N338" s="3">
        <v>100.577648320668</v>
      </c>
      <c r="O338" s="3">
        <v>123.18842193901</v>
      </c>
      <c r="P338" s="3">
        <v>130.558937398573</v>
      </c>
      <c r="Q338" s="3">
        <v>127.94298985764</v>
      </c>
      <c r="R338" s="3">
        <v>140.527540684388</v>
      </c>
      <c r="S338" s="3">
        <v>136.643892028704</v>
      </c>
      <c r="T338" s="3">
        <v>141.758717638613</v>
      </c>
      <c r="U338" s="3">
        <v>154.480222771321</v>
      </c>
      <c r="V338" s="3">
        <v>154.799902350756</v>
      </c>
      <c r="W338" s="3">
        <v>143.855407432712</v>
      </c>
      <c r="X338" s="3">
        <v>144.610416013372</v>
      </c>
      <c r="Y338" s="3">
        <v>135.652833380527</v>
      </c>
      <c r="Z338" s="3">
        <v>115.873363529919</v>
      </c>
      <c r="AA338" s="3">
        <v>123.022966860098</v>
      </c>
      <c r="AB338" s="3">
        <v>143.05330109107</v>
      </c>
      <c r="AC338" s="3">
        <v>155.284834433876</v>
      </c>
      <c r="AD338" s="3">
        <v>172.065917384008</v>
      </c>
      <c r="AE338" s="3">
        <v>173.676225606803</v>
      </c>
      <c r="AF338" s="3">
        <v>184.837418290713</v>
      </c>
      <c r="AG338" s="3">
        <v>183.151601060121</v>
      </c>
      <c r="AH338" s="3">
        <v>168.974042373307</v>
      </c>
      <c r="AI338" s="3">
        <v>165.432780931731</v>
      </c>
      <c r="AJ338" s="3">
        <v>201.90922439349</v>
      </c>
      <c r="AK338" s="3">
        <v>211.485640285263</v>
      </c>
      <c r="AL338" s="3">
        <v>213.873611459931</v>
      </c>
      <c r="AM338" s="3">
        <v>209.878604942165</v>
      </c>
      <c r="AN338" s="3">
        <v>200.452001280907</v>
      </c>
      <c r="AO338" s="3">
        <v>204.843033661753</v>
      </c>
      <c r="AP338" s="3">
        <v>218.257421538272</v>
      </c>
      <c r="AQ338" s="3">
        <v>215.968422750294</v>
      </c>
      <c r="AR338" s="3">
        <v>212.355533545829</v>
      </c>
      <c r="AS338" s="3">
        <v>194.974313712028</v>
      </c>
      <c r="AT338" s="3">
        <v>192.695683377657</v>
      </c>
      <c r="AU338" s="3">
        <v>197.956715048962</v>
      </c>
      <c r="AV338" s="3">
        <v>198.177961025909</v>
      </c>
      <c r="AW338" s="3">
        <v>198.283493564633</v>
      </c>
      <c r="AX338" s="3">
        <v>218.139089384411</v>
      </c>
      <c r="AY338" s="3">
        <v>203.165208592547</v>
      </c>
      <c r="AZ338" s="3">
        <v>196.157500399768</v>
      </c>
      <c r="BA338" s="3">
        <v>190.135684376604</v>
      </c>
      <c r="BB338" s="3">
        <v>201.993628400888</v>
      </c>
      <c r="BC338" s="3">
        <v>216.059576705247</v>
      </c>
      <c r="BD338" s="3">
        <v>211.033775754053</v>
      </c>
      <c r="BE338" s="3">
        <v>194.307930174696</v>
      </c>
      <c r="BF338" s="3">
        <v>184.34215480792</v>
      </c>
      <c r="BG338" s="3">
        <v>163.188456953992</v>
      </c>
      <c r="BH338" s="3">
        <v>177.742128051503</v>
      </c>
      <c r="BI338" s="3">
        <v>168.401566079866</v>
      </c>
      <c r="BJ338" s="3">
        <v>169.274455384321</v>
      </c>
      <c r="BK338" s="3">
        <v>178.791720147917</v>
      </c>
      <c r="BL338" s="3">
        <v>187.431173683006</v>
      </c>
      <c r="BM338" s="3">
        <v>200.958776114643</v>
      </c>
      <c r="BN338" s="3">
        <v>207.244665196146</v>
      </c>
      <c r="BO338" s="3">
        <v>215.607209453528</v>
      </c>
      <c r="BP338" s="3">
        <v>219.204055263374</v>
      </c>
      <c r="BQ338" s="3">
        <v>240.761986294479</v>
      </c>
      <c r="BR338" s="3">
        <v>254.17378122593</v>
      </c>
      <c r="BS338" s="3">
        <v>256.232732144855</v>
      </c>
      <c r="BT338" s="3">
        <v>251.041692268574</v>
      </c>
      <c r="BU338" s="3">
        <v>263.932623498008</v>
      </c>
      <c r="BV338" s="3">
        <v>259.491539225402</v>
      </c>
      <c r="BW338" s="3">
        <v>249.572423673503</v>
      </c>
      <c r="BX338" s="3">
        <v>187.893112925651</v>
      </c>
      <c r="BY338" s="3">
        <v>182.040510447051</v>
      </c>
      <c r="BZ338" s="3">
        <v>174.593187803517</v>
      </c>
      <c r="CA338" s="3">
        <v>201.545245127417</v>
      </c>
      <c r="CB338" s="3">
        <v>210.117893147025</v>
      </c>
      <c r="CC338" s="3">
        <v>207.853753962003</v>
      </c>
      <c r="CD338" s="3">
        <v>211.775244954225</v>
      </c>
      <c r="CE338" s="3">
        <v>250.153164815381</v>
      </c>
      <c r="CF338" s="3">
        <v>259.480618048716</v>
      </c>
      <c r="CG338" s="3">
        <v>267.271359564234</v>
      </c>
      <c r="CH338" s="3">
        <v>293.46332186204</v>
      </c>
      <c r="CI338" s="3">
        <v>309.485516763177</v>
      </c>
      <c r="CJ338" s="3">
        <v>328.589819415846</v>
      </c>
      <c r="CK338" s="3">
        <v>339.894028506147</v>
      </c>
      <c r="CL338" s="3">
        <v>361.097630278703</v>
      </c>
      <c r="CM338" s="3">
        <v>344.702546037813</v>
      </c>
      <c r="CN338" s="3">
        <v>345.895716555426</v>
      </c>
      <c r="CO338" s="3">
        <v>368.356549538056</v>
      </c>
      <c r="CP338" s="3">
        <v>353.27953860576</v>
      </c>
      <c r="CQ338" s="3">
        <v>360.465942640759</v>
      </c>
      <c r="CR338" s="3">
        <v>407.300896027865</v>
      </c>
      <c r="CS338" s="3">
        <v>421.993900848923</v>
      </c>
      <c r="CT338" s="3">
        <v>397.504486002055</v>
      </c>
      <c r="CU338" s="3">
        <v>372.007862118658</v>
      </c>
      <c r="CV338" s="3">
        <v>373.21817900274</v>
      </c>
      <c r="CW338" s="3">
        <v>362.492940560012</v>
      </c>
      <c r="CX338" s="3">
        <v>332.244459619637</v>
      </c>
      <c r="CY338" s="3">
        <v>314.394271948262</v>
      </c>
      <c r="CZ338" s="3">
        <v>313.203772615059</v>
      </c>
      <c r="DA338" s="3">
        <v>353.489498056722</v>
      </c>
      <c r="DB338" s="3">
        <v>329.77784856137</v>
      </c>
      <c r="DC338" s="3">
        <v>317.21797283399</v>
      </c>
      <c r="DD338" s="3">
        <v>346.611125423707</v>
      </c>
      <c r="DE338" s="3">
        <v>346.197714625201</v>
      </c>
      <c r="DF338" s="3">
        <v>343.813069660448</v>
      </c>
      <c r="DG338" s="3">
        <v>357.036018662405</v>
      </c>
      <c r="DH338" s="3">
        <v>340.537205265845</v>
      </c>
      <c r="DI338" s="3">
        <v>346.414503299036</v>
      </c>
      <c r="DJ338" s="3">
        <v>392.261642362192</v>
      </c>
      <c r="DK338" s="3">
        <v>426.927438532197</v>
      </c>
      <c r="DL338" s="3">
        <v>448.473323724203</v>
      </c>
      <c r="DM338" s="3">
        <v>443.454417695203</v>
      </c>
      <c r="DN338" s="3">
        <v>423.953189522362</v>
      </c>
      <c r="DO338" s="3">
        <v>414.573821494704</v>
      </c>
      <c r="DP338" s="3">
        <v>451.505686927049</v>
      </c>
      <c r="DQ338" s="3">
        <v>479.904691338043</v>
      </c>
      <c r="DR338" s="3">
        <v>495.940408378968</v>
      </c>
      <c r="DS338" s="3">
        <v>532.251649407489</v>
      </c>
      <c r="DT338" s="3">
        <v>600.839103300215</v>
      </c>
      <c r="DU338" s="3">
        <v>598.306953852622</v>
      </c>
      <c r="DV338" s="3">
        <v>586.17623446023</v>
      </c>
      <c r="DW338" s="3">
        <v>550.229042855163</v>
      </c>
      <c r="DX338" s="3">
        <v>553.180249707387</v>
      </c>
      <c r="DY338" s="3">
        <v>538.910234048443</v>
      </c>
      <c r="DZ338" s="3">
        <v>526.471402057811</v>
      </c>
      <c r="EA338" s="3">
        <v>554.26273360823</v>
      </c>
      <c r="EB338" s="3">
        <v>596.671345752841</v>
      </c>
      <c r="EC338" s="3">
        <v>553.253570556641</v>
      </c>
      <c r="ED338" s="3">
        <v>530.184163411458</v>
      </c>
    </row>
    <row r="339">
      <c r="A339" s="3" t="s">
        <v>338</v>
      </c>
      <c r="B339" s="3">
        <v>61.7303276585028</v>
      </c>
      <c r="C339" s="3">
        <v>62.0961846628172</v>
      </c>
      <c r="D339" s="3">
        <v>63.3290555354087</v>
      </c>
      <c r="E339" s="3">
        <v>62.3894847282553</v>
      </c>
      <c r="F339" s="3">
        <v>60.7240103012442</v>
      </c>
      <c r="G339" s="3">
        <v>62.044043725335</v>
      </c>
      <c r="H339" s="3">
        <v>60.5203922193389</v>
      </c>
      <c r="I339" s="3">
        <v>60.5781610539183</v>
      </c>
      <c r="J339" s="3">
        <v>60.4242555426958</v>
      </c>
      <c r="K339" s="3">
        <v>53.7870968365245</v>
      </c>
      <c r="L339" s="3">
        <v>54.4398328352772</v>
      </c>
      <c r="M339" s="3">
        <v>48.2233206400495</v>
      </c>
      <c r="N339" s="3">
        <v>46.1477867133274</v>
      </c>
      <c r="O339" s="3">
        <v>48.9276488069731</v>
      </c>
      <c r="P339" s="3">
        <v>47.727644422527</v>
      </c>
      <c r="Q339" s="3">
        <v>46.9975298991112</v>
      </c>
      <c r="R339" s="3">
        <v>46.3329432931674</v>
      </c>
      <c r="S339" s="3">
        <v>44.3246025521707</v>
      </c>
      <c r="T339" s="3">
        <v>40.5735834875506</v>
      </c>
      <c r="U339" s="3">
        <v>38.0537689367598</v>
      </c>
      <c r="V339" s="3">
        <v>34.8443851876757</v>
      </c>
      <c r="W339" s="3">
        <v>36.2083789909154</v>
      </c>
      <c r="X339" s="3">
        <v>38.3309677691228</v>
      </c>
      <c r="Y339" s="3">
        <v>35.3139143890454</v>
      </c>
      <c r="Z339" s="3">
        <v>31.4827286973616</v>
      </c>
      <c r="AA339" s="3">
        <v>33.8572356751316</v>
      </c>
      <c r="AB339" s="3">
        <v>37.1355749096795</v>
      </c>
      <c r="AC339" s="3">
        <v>37.3863462633164</v>
      </c>
      <c r="AD339" s="3">
        <v>38.9881750436642</v>
      </c>
      <c r="AE339" s="3">
        <v>40.9443778470978</v>
      </c>
      <c r="AF339" s="3">
        <v>39.6177475888632</v>
      </c>
      <c r="AG339" s="3">
        <v>40.2206468265419</v>
      </c>
      <c r="AH339" s="3">
        <v>39.5157555894069</v>
      </c>
      <c r="AI339" s="3">
        <v>37.6716435881156</v>
      </c>
      <c r="AJ339" s="3">
        <v>37.6981251552634</v>
      </c>
      <c r="AK339" s="3">
        <v>41.7071582216448</v>
      </c>
      <c r="AL339" s="3">
        <v>42.2028484597022</v>
      </c>
      <c r="AM339" s="3">
        <v>41.6262911633093</v>
      </c>
      <c r="AN339" s="3">
        <v>39.4556924445929</v>
      </c>
      <c r="AO339" s="3">
        <v>41.4992480403841</v>
      </c>
      <c r="AP339" s="3">
        <v>41.8227413353724</v>
      </c>
      <c r="AQ339" s="3">
        <v>39.8332899870166</v>
      </c>
      <c r="AR339" s="3">
        <v>39.121903968949</v>
      </c>
      <c r="AS339" s="3">
        <v>33.5597862705842</v>
      </c>
      <c r="AT339" s="3">
        <v>35.3287500762829</v>
      </c>
      <c r="AU339" s="3">
        <v>37.6721019767603</v>
      </c>
      <c r="AV339" s="3">
        <v>34.0888707945053</v>
      </c>
      <c r="AW339" s="3">
        <v>35.7352765361667</v>
      </c>
      <c r="AX339" s="3">
        <v>37.8537579570441</v>
      </c>
      <c r="AY339" s="3">
        <v>36.9407931767054</v>
      </c>
      <c r="AZ339" s="3">
        <v>37.5713707907562</v>
      </c>
      <c r="BA339" s="3">
        <v>39.1545252125517</v>
      </c>
      <c r="BB339" s="3">
        <v>38.3921009102012</v>
      </c>
      <c r="BC339" s="3">
        <v>35.5461246566827</v>
      </c>
      <c r="BD339" s="3">
        <v>36.3036037244758</v>
      </c>
      <c r="BE339" s="3">
        <v>42.9451536692603</v>
      </c>
      <c r="BF339" s="3">
        <v>47.1829685670909</v>
      </c>
      <c r="BG339" s="3">
        <v>43.7581713264159</v>
      </c>
      <c r="BH339" s="3">
        <v>41.8348478907196</v>
      </c>
      <c r="BI339" s="3">
        <v>36.4252752799234</v>
      </c>
      <c r="BJ339" s="3">
        <v>35.9660662435052</v>
      </c>
      <c r="BK339" s="3">
        <v>39.8327604926566</v>
      </c>
      <c r="BL339" s="3">
        <v>38.8410345111416</v>
      </c>
      <c r="BM339" s="3">
        <v>42.6145798752944</v>
      </c>
      <c r="BN339" s="3">
        <v>43.218211437373</v>
      </c>
      <c r="BO339" s="3">
        <v>43.7242618248611</v>
      </c>
      <c r="BP339" s="3">
        <v>46.0739950588485</v>
      </c>
      <c r="BQ339" s="3">
        <v>37.917828305059</v>
      </c>
      <c r="BR339" s="3">
        <v>41.1064518374045</v>
      </c>
      <c r="BS339" s="3">
        <v>40.9379898824455</v>
      </c>
      <c r="BT339" s="3">
        <v>43.3797363149677</v>
      </c>
      <c r="BU339" s="3">
        <v>43.1865568253875</v>
      </c>
      <c r="BV339" s="3">
        <v>43.8769374053185</v>
      </c>
      <c r="BW339" s="3">
        <v>40.7155916054669</v>
      </c>
      <c r="BX339" s="3">
        <v>24.3801559845565</v>
      </c>
      <c r="BY339" s="3">
        <v>23.0719376530227</v>
      </c>
      <c r="BZ339" s="3">
        <v>23.0058666801466</v>
      </c>
      <c r="CA339" s="3">
        <v>25.7558816858655</v>
      </c>
      <c r="CB339" s="3">
        <v>26.4089074301276</v>
      </c>
      <c r="CC339" s="3">
        <v>27.2209173453758</v>
      </c>
      <c r="CD339" s="3">
        <v>25.5422426454051</v>
      </c>
      <c r="CE339" s="3">
        <v>26.3138011696135</v>
      </c>
      <c r="CF339" s="3">
        <v>29.9743791111886</v>
      </c>
      <c r="CG339" s="3">
        <v>33.0637027411524</v>
      </c>
      <c r="CH339" s="3">
        <v>34.1916986496958</v>
      </c>
      <c r="CI339" s="3">
        <v>34.9455641909813</v>
      </c>
      <c r="CJ339" s="3">
        <v>36.1267719913924</v>
      </c>
      <c r="CK339" s="3">
        <v>36.7336667348563</v>
      </c>
      <c r="CL339" s="3">
        <v>38.7382687796725</v>
      </c>
      <c r="CM339" s="3">
        <v>38.6793747505698</v>
      </c>
      <c r="CN339" s="3">
        <v>38.3559961043709</v>
      </c>
      <c r="CO339" s="3">
        <v>36.8361391584441</v>
      </c>
      <c r="CP339" s="3">
        <v>33.4886483953473</v>
      </c>
      <c r="CQ339" s="3">
        <v>33.3211059810624</v>
      </c>
      <c r="CR339" s="3">
        <v>30.8145778564054</v>
      </c>
      <c r="CS339" s="3">
        <v>28.3351845198586</v>
      </c>
      <c r="CT339" s="3">
        <v>29.9911849701192</v>
      </c>
      <c r="CU339" s="3">
        <v>30.2898074859269</v>
      </c>
      <c r="CV339" s="3">
        <v>31.2739133208446</v>
      </c>
      <c r="CW339" s="3">
        <v>33.2640062112662</v>
      </c>
      <c r="CX339" s="3">
        <v>28.8568622383206</v>
      </c>
      <c r="CY339" s="3">
        <v>28.091455382716</v>
      </c>
      <c r="CZ339" s="3">
        <v>27.751975346147</v>
      </c>
      <c r="DA339" s="3">
        <v>31.631156869237</v>
      </c>
      <c r="DB339" s="3">
        <v>26.4086856548546</v>
      </c>
      <c r="DC339" s="3">
        <v>24.9833048508681</v>
      </c>
      <c r="DD339" s="3">
        <v>29.5268414764953</v>
      </c>
      <c r="DE339" s="3">
        <v>29.0450967647602</v>
      </c>
      <c r="DF339" s="3">
        <v>31.515849856764</v>
      </c>
      <c r="DG339" s="3">
        <v>33.8241370305294</v>
      </c>
      <c r="DH339" s="3">
        <v>31.5358645826164</v>
      </c>
      <c r="DI339" s="3">
        <v>32.0656321525703</v>
      </c>
      <c r="DJ339" s="3">
        <v>33.7910272657822</v>
      </c>
      <c r="DK339" s="3">
        <v>34.9159747567717</v>
      </c>
      <c r="DL339" s="3">
        <v>36.5775913405921</v>
      </c>
      <c r="DM339" s="3">
        <v>37.7114761078523</v>
      </c>
      <c r="DN339" s="3">
        <v>38.5958838805432</v>
      </c>
      <c r="DO339" s="3">
        <v>36.9700542926538</v>
      </c>
      <c r="DP339" s="3">
        <v>37.0041316878766</v>
      </c>
      <c r="DQ339" s="3">
        <v>38.9818217045095</v>
      </c>
      <c r="DR339" s="3">
        <v>39.6496576536616</v>
      </c>
      <c r="DS339" s="3">
        <v>41.0892377308438</v>
      </c>
      <c r="DT339" s="3">
        <v>43.5506400511016</v>
      </c>
      <c r="DU339" s="3">
        <v>46.2083930426889</v>
      </c>
      <c r="DV339" s="3">
        <v>48.5076748143422</v>
      </c>
      <c r="DW339" s="3">
        <v>47.2323916811348</v>
      </c>
      <c r="DX339" s="3">
        <v>48.7508199830952</v>
      </c>
      <c r="DY339" s="3">
        <v>46.9750568518556</v>
      </c>
      <c r="DZ339" s="3">
        <v>47.8003847192702</v>
      </c>
      <c r="EA339" s="3">
        <v>53.3734506579473</v>
      </c>
      <c r="EB339" s="3">
        <v>59.0107582076263</v>
      </c>
      <c r="EC339" s="3">
        <v>59.6066724986089</v>
      </c>
      <c r="ED339" s="3">
        <v>60.8936108483209</v>
      </c>
    </row>
    <row r="340">
      <c r="A340" s="3" t="s">
        <v>339</v>
      </c>
      <c r="B340" s="3">
        <v>16.7196914420422</v>
      </c>
      <c r="C340" s="3">
        <v>15.081000540355</v>
      </c>
      <c r="D340" s="3">
        <v>15.4914902772977</v>
      </c>
      <c r="E340" s="3">
        <v>16.5216016796892</v>
      </c>
      <c r="F340" s="3">
        <v>17.1241903619246</v>
      </c>
      <c r="G340" s="3">
        <v>17.9364508585683</v>
      </c>
      <c r="H340" s="3">
        <v>18.2430029802294</v>
      </c>
      <c r="I340" s="3">
        <v>19.2189100218476</v>
      </c>
      <c r="J340" s="3">
        <v>19.5144957678344</v>
      </c>
      <c r="K340" s="3">
        <v>18.4541982960613</v>
      </c>
      <c r="L340" s="3">
        <v>19.436036089242</v>
      </c>
      <c r="M340" s="3">
        <v>20.0201194069642</v>
      </c>
      <c r="N340" s="3">
        <v>19.6571430301116</v>
      </c>
      <c r="O340" s="3">
        <v>19.6829612109787</v>
      </c>
      <c r="P340" s="3">
        <v>18.8777821151779</v>
      </c>
      <c r="Q340" s="3">
        <v>18.4566024502839</v>
      </c>
      <c r="R340" s="3">
        <v>16.6000296680291</v>
      </c>
      <c r="S340" s="3">
        <v>16.2524991140921</v>
      </c>
      <c r="T340" s="3">
        <v>15.5615581859981</v>
      </c>
      <c r="U340" s="3">
        <v>15.7810140984326</v>
      </c>
      <c r="V340" s="3">
        <v>14.9179912552159</v>
      </c>
      <c r="W340" s="3">
        <v>14.8268749636912</v>
      </c>
      <c r="X340" s="3">
        <v>14.9537187522132</v>
      </c>
      <c r="Y340" s="3">
        <v>15.3132683712477</v>
      </c>
      <c r="Z340" s="3">
        <v>14.0082765147452</v>
      </c>
      <c r="AA340" s="3">
        <v>13.7327427061719</v>
      </c>
      <c r="AB340" s="3">
        <v>15.6603729775136</v>
      </c>
      <c r="AC340" s="3">
        <v>16.164151705914</v>
      </c>
      <c r="AD340" s="3">
        <v>13.9971357893672</v>
      </c>
      <c r="AE340" s="3">
        <v>14.676879248985</v>
      </c>
      <c r="AF340" s="3">
        <v>14.5967890414104</v>
      </c>
      <c r="AG340" s="3">
        <v>14.832437746296</v>
      </c>
      <c r="AH340" s="3">
        <v>14.9283001606519</v>
      </c>
      <c r="AI340" s="3">
        <v>14.8456746381175</v>
      </c>
      <c r="AJ340" s="3">
        <v>14.3566824726782</v>
      </c>
      <c r="AK340" s="3">
        <v>14.0140124522957</v>
      </c>
      <c r="AL340" s="3">
        <v>18.6763165114115</v>
      </c>
      <c r="AM340" s="3">
        <v>19.5706329996178</v>
      </c>
      <c r="AN340" s="3">
        <v>19.6216586522015</v>
      </c>
      <c r="AO340" s="3">
        <v>19.0893241693009</v>
      </c>
      <c r="AP340" s="3">
        <v>18.9738794949329</v>
      </c>
      <c r="AQ340" s="3">
        <v>19.1258795005837</v>
      </c>
      <c r="AR340" s="3">
        <v>20.0563059474109</v>
      </c>
      <c r="AS340" s="3">
        <v>21.7924241269719</v>
      </c>
      <c r="AT340" s="3">
        <v>22.2682457417245</v>
      </c>
      <c r="AU340" s="3">
        <v>22.33357082611</v>
      </c>
      <c r="AV340" s="3">
        <v>19.7536478488973</v>
      </c>
      <c r="AW340" s="3">
        <v>20.3216018899678</v>
      </c>
      <c r="AX340" s="3">
        <v>21.8244599195398</v>
      </c>
      <c r="AY340" s="3">
        <v>21.2118711340987</v>
      </c>
      <c r="AZ340" s="3">
        <v>20.8072301069175</v>
      </c>
      <c r="BA340" s="3">
        <v>20.4866202379916</v>
      </c>
      <c r="BB340" s="3">
        <v>19.9708792352759</v>
      </c>
      <c r="BC340" s="3">
        <v>18.7305787078411</v>
      </c>
      <c r="BD340" s="3">
        <v>17.6041395287316</v>
      </c>
      <c r="BE340" s="3">
        <v>18.8766554297413</v>
      </c>
      <c r="BF340" s="3">
        <v>19.394955918495</v>
      </c>
      <c r="BG340" s="3">
        <v>18.9768669121953</v>
      </c>
      <c r="BH340" s="3">
        <v>19.3667306937605</v>
      </c>
      <c r="BI340" s="3">
        <v>16.2484983473123</v>
      </c>
      <c r="BJ340" s="3">
        <v>16.5695405664068</v>
      </c>
      <c r="BK340" s="3">
        <v>21.6549883594224</v>
      </c>
      <c r="BL340" s="3">
        <v>22.6431716737217</v>
      </c>
      <c r="BM340" s="3">
        <v>24.3871266233786</v>
      </c>
      <c r="BN340" s="3">
        <v>23.2951094121186</v>
      </c>
      <c r="BO340" s="3">
        <v>25.0133281740837</v>
      </c>
      <c r="BP340" s="3">
        <v>25.5693490767856</v>
      </c>
      <c r="BQ340" s="3">
        <v>20.9938097070124</v>
      </c>
      <c r="BR340" s="3">
        <v>22.1307360909632</v>
      </c>
      <c r="BS340" s="3">
        <v>22.2466371844835</v>
      </c>
      <c r="BT340" s="3">
        <v>27.8788416468237</v>
      </c>
      <c r="BU340" s="3">
        <v>27.5577720723493</v>
      </c>
      <c r="BV340" s="3">
        <v>27.0346773653331</v>
      </c>
      <c r="BW340" s="3">
        <v>27.1799283624182</v>
      </c>
      <c r="BX340" s="3">
        <v>17.242320643108</v>
      </c>
      <c r="BY340" s="3">
        <v>13.4215312412051</v>
      </c>
      <c r="BZ340" s="3">
        <v>12.566115260738</v>
      </c>
      <c r="CA340" s="3">
        <v>12.5825043353952</v>
      </c>
      <c r="CB340" s="3">
        <v>12.1171313357871</v>
      </c>
      <c r="CC340" s="3">
        <v>13.4553983661479</v>
      </c>
      <c r="CD340" s="3">
        <v>14.0683026785173</v>
      </c>
      <c r="CE340" s="3">
        <v>14.8304108603545</v>
      </c>
      <c r="CF340" s="3">
        <v>16.2217068197262</v>
      </c>
      <c r="CG340" s="3">
        <v>17.4993582245196</v>
      </c>
      <c r="CH340" s="3">
        <v>17.1281890039785</v>
      </c>
      <c r="CI340" s="3">
        <v>18.3852977135303</v>
      </c>
      <c r="CJ340" s="3">
        <v>19.6659610971424</v>
      </c>
      <c r="CK340" s="3">
        <v>19.2263684829936</v>
      </c>
      <c r="CL340" s="3">
        <v>18.6381220110529</v>
      </c>
      <c r="CM340" s="3">
        <v>18.8395906261305</v>
      </c>
      <c r="CN340" s="3">
        <v>18.642777731748</v>
      </c>
      <c r="CO340" s="3">
        <v>18.4277253227357</v>
      </c>
      <c r="CP340" s="3">
        <v>16.7281836923493</v>
      </c>
      <c r="CQ340" s="3">
        <v>16.1580830421544</v>
      </c>
      <c r="CR340" s="3">
        <v>15.5694622734648</v>
      </c>
      <c r="CS340" s="3">
        <v>16.908953459277</v>
      </c>
      <c r="CT340" s="3">
        <v>18.172401900578</v>
      </c>
      <c r="CU340" s="3">
        <v>17.2280069225471</v>
      </c>
      <c r="CV340" s="3">
        <v>15.7545198196566</v>
      </c>
      <c r="CW340" s="3">
        <v>15.1980853727188</v>
      </c>
      <c r="CX340" s="3">
        <v>14.3885574518421</v>
      </c>
      <c r="CY340" s="3">
        <v>13.9442667282745</v>
      </c>
      <c r="CZ340" s="3">
        <v>12.5007885189164</v>
      </c>
      <c r="DA340" s="3">
        <v>14.8095639718058</v>
      </c>
      <c r="DB340" s="3">
        <v>12.8355869241285</v>
      </c>
      <c r="DC340" s="3">
        <v>12.3081101234535</v>
      </c>
      <c r="DD340" s="3">
        <v>12.7989698504812</v>
      </c>
      <c r="DE340" s="3">
        <v>13.0546879364326</v>
      </c>
      <c r="DF340" s="3">
        <v>14.1891346863838</v>
      </c>
      <c r="DG340" s="3">
        <v>14.2880773757007</v>
      </c>
      <c r="DH340" s="3">
        <v>13.3233998158754</v>
      </c>
      <c r="DI340" s="3">
        <v>12.8595753432173</v>
      </c>
      <c r="DJ340" s="3">
        <v>12.6750476268621</v>
      </c>
      <c r="DK340" s="3">
        <v>12.9527329569898</v>
      </c>
      <c r="DL340" s="3">
        <v>13.9619557160269</v>
      </c>
      <c r="DM340" s="3">
        <v>13.7992398824287</v>
      </c>
      <c r="DN340" s="3">
        <v>14.4708238616236</v>
      </c>
      <c r="DO340" s="3">
        <v>12.7634383418755</v>
      </c>
      <c r="DP340" s="3">
        <v>12.3070017109621</v>
      </c>
      <c r="DQ340" s="3">
        <v>15.1425507755293</v>
      </c>
      <c r="DR340" s="3">
        <v>15.4778520976222</v>
      </c>
      <c r="DS340" s="3">
        <v>16.9391447769138</v>
      </c>
      <c r="DT340" s="3">
        <v>15.883492969042</v>
      </c>
      <c r="DU340" s="3">
        <v>15.1110070984205</v>
      </c>
      <c r="DV340" s="3">
        <v>12.763547106379</v>
      </c>
      <c r="DW340" s="3">
        <v>12.6114456404314</v>
      </c>
      <c r="DX340" s="3">
        <v>10.7818677975018</v>
      </c>
      <c r="DY340" s="3">
        <v>9.80916797267464</v>
      </c>
      <c r="DZ340" s="3">
        <v>9.89523577723998</v>
      </c>
      <c r="EA340" s="3">
        <v>9.77752160834034</v>
      </c>
      <c r="EB340" s="3">
        <v>8.44835981544447</v>
      </c>
      <c r="EC340" s="3">
        <v>8.61291601231155</v>
      </c>
      <c r="ED340" s="3">
        <v>9.02027784453498</v>
      </c>
    </row>
    <row r="341">
      <c r="A341" s="3" t="s">
        <v>340</v>
      </c>
      <c r="B341" s="3">
        <v>34.9053668047208</v>
      </c>
      <c r="C341" s="3">
        <v>34.4065975549343</v>
      </c>
      <c r="D341" s="3">
        <v>35.507134286335</v>
      </c>
      <c r="E341" s="3">
        <v>37.5694908564347</v>
      </c>
      <c r="F341" s="3">
        <v>38.7874127930742</v>
      </c>
      <c r="G341" s="3">
        <v>40.9439587533352</v>
      </c>
      <c r="H341" s="3">
        <v>41.9953618568861</v>
      </c>
      <c r="I341" s="3">
        <v>41.69158771383</v>
      </c>
      <c r="J341" s="3">
        <v>38.6551227047762</v>
      </c>
      <c r="K341" s="3">
        <v>36.0425651003433</v>
      </c>
      <c r="L341" s="3">
        <v>37.6363541432156</v>
      </c>
      <c r="M341" s="3">
        <v>31.6977610879587</v>
      </c>
      <c r="N341" s="3">
        <v>27.8309471921734</v>
      </c>
      <c r="O341" s="3">
        <v>27.6119944846698</v>
      </c>
      <c r="P341" s="3">
        <v>25.9027460215101</v>
      </c>
      <c r="Q341" s="3">
        <v>27.0933658152328</v>
      </c>
      <c r="R341" s="3">
        <v>29.0057156080665</v>
      </c>
      <c r="S341" s="3">
        <v>29.0345452724259</v>
      </c>
      <c r="T341" s="3">
        <v>24.7517347731848</v>
      </c>
      <c r="U341" s="3">
        <v>22.158886493659</v>
      </c>
      <c r="V341" s="3">
        <v>22.7135577669643</v>
      </c>
      <c r="W341" s="3">
        <v>22.76610759317</v>
      </c>
      <c r="X341" s="3">
        <v>23.2994533802539</v>
      </c>
      <c r="Y341" s="3">
        <v>20.8469759119596</v>
      </c>
      <c r="Z341" s="3">
        <v>17.4103315036032</v>
      </c>
      <c r="AA341" s="3">
        <v>16.5877187056876</v>
      </c>
      <c r="AB341" s="3">
        <v>18.2265291040686</v>
      </c>
      <c r="AC341" s="3">
        <v>19.4913293277213</v>
      </c>
      <c r="AD341" s="3">
        <v>19.2848008887527</v>
      </c>
      <c r="AE341" s="3">
        <v>18.5120184262429</v>
      </c>
      <c r="AF341" s="3">
        <v>18.2147437112713</v>
      </c>
      <c r="AG341" s="3">
        <v>18.5419066834051</v>
      </c>
      <c r="AH341" s="3">
        <v>19.2764597349752</v>
      </c>
      <c r="AI341" s="3">
        <v>21.7847446447992</v>
      </c>
      <c r="AJ341" s="3">
        <v>23.1652080375397</v>
      </c>
      <c r="AK341" s="3">
        <v>24.28959575953</v>
      </c>
      <c r="AL341" s="3">
        <v>24.2465477181051</v>
      </c>
      <c r="AM341" s="3">
        <v>22.1917116275556</v>
      </c>
      <c r="AN341" s="3">
        <v>21.9430496009007</v>
      </c>
      <c r="AO341" s="3">
        <v>22.3252748631297</v>
      </c>
      <c r="AP341" s="3">
        <v>21.3080668798704</v>
      </c>
      <c r="AQ341" s="3">
        <v>19.0853383653672</v>
      </c>
      <c r="AR341" s="3">
        <v>19.0868061051062</v>
      </c>
      <c r="AS341" s="3">
        <v>18.1151953990858</v>
      </c>
      <c r="AT341" s="3">
        <v>18.4044723542285</v>
      </c>
      <c r="AU341" s="3">
        <v>18.2589953465282</v>
      </c>
      <c r="AV341" s="3">
        <v>19.1114832865758</v>
      </c>
      <c r="AW341" s="3">
        <v>20.1396358396235</v>
      </c>
      <c r="AX341" s="3">
        <v>22.9382451567262</v>
      </c>
      <c r="AY341" s="3">
        <v>20.9675010960933</v>
      </c>
      <c r="AZ341" s="3">
        <v>20.5123554196659</v>
      </c>
      <c r="BA341" s="3">
        <v>21.9318869605949</v>
      </c>
      <c r="BB341" s="3">
        <v>22.6158344682506</v>
      </c>
      <c r="BC341" s="3">
        <v>22.1443271278302</v>
      </c>
      <c r="BD341" s="3">
        <v>21.5450788590707</v>
      </c>
      <c r="BE341" s="3">
        <v>21.0248737770364</v>
      </c>
      <c r="BF341" s="3">
        <v>21.2979785204134</v>
      </c>
      <c r="BG341" s="3">
        <v>20.44424754034</v>
      </c>
      <c r="BH341" s="3">
        <v>17.2438907377303</v>
      </c>
      <c r="BI341" s="3">
        <v>14.4395757799902</v>
      </c>
      <c r="BJ341" s="3">
        <v>15.7537640418446</v>
      </c>
      <c r="BK341" s="3">
        <v>16.1645053155647</v>
      </c>
      <c r="BL341" s="3">
        <v>16.0084200911526</v>
      </c>
      <c r="BM341" s="3">
        <v>17.4435172215764</v>
      </c>
      <c r="BN341" s="3">
        <v>16.0448626870851</v>
      </c>
      <c r="BO341" s="3">
        <v>16.6157439975553</v>
      </c>
      <c r="BP341" s="3">
        <v>18.4354734175098</v>
      </c>
      <c r="BQ341" s="3">
        <v>17.3920882176824</v>
      </c>
      <c r="BR341" s="3">
        <v>17.7508827882872</v>
      </c>
      <c r="BS341" s="3">
        <v>16.052991420624</v>
      </c>
      <c r="BT341" s="3">
        <v>14.312310724807</v>
      </c>
      <c r="BU341" s="3">
        <v>14.3569505441974</v>
      </c>
      <c r="BV341" s="3">
        <v>14.0299237363395</v>
      </c>
      <c r="BW341" s="3">
        <v>12.0552791159442</v>
      </c>
      <c r="BX341" s="3">
        <v>6.22981761608093</v>
      </c>
      <c r="BY341" s="3">
        <v>5.81424202527999</v>
      </c>
      <c r="BZ341" s="3">
        <v>5.50749886142606</v>
      </c>
      <c r="CA341" s="3">
        <v>5.94466657305299</v>
      </c>
      <c r="CB341" s="3">
        <v>5.57533713880939</v>
      </c>
      <c r="CC341" s="3">
        <v>5.98671025762208</v>
      </c>
      <c r="CD341" s="3">
        <v>5.101979954011</v>
      </c>
      <c r="CE341" s="3">
        <v>4.83384002330843</v>
      </c>
      <c r="CF341" s="3">
        <v>5.57857627676934</v>
      </c>
      <c r="CG341" s="3">
        <v>6.99204606001196</v>
      </c>
      <c r="CH341" s="3">
        <v>8.27159602372639</v>
      </c>
      <c r="CI341" s="3">
        <v>7.68127488520907</v>
      </c>
      <c r="CJ341" s="3">
        <v>8.1874573514584</v>
      </c>
      <c r="CK341" s="3">
        <v>7.32183078967164</v>
      </c>
      <c r="CL341" s="3">
        <v>8.05448417846033</v>
      </c>
      <c r="CM341" s="3">
        <v>9.52634112812438</v>
      </c>
      <c r="CN341" s="3">
        <v>7.87569938964001</v>
      </c>
      <c r="CO341" s="3">
        <v>6.66969541500661</v>
      </c>
      <c r="CP341" s="3">
        <v>6.83754854697508</v>
      </c>
      <c r="CQ341" s="3">
        <v>7.66999691972704</v>
      </c>
      <c r="CR341" s="3">
        <v>6.76020447490759</v>
      </c>
      <c r="CS341" s="3">
        <v>5.9673151067681</v>
      </c>
      <c r="CT341" s="3">
        <v>6.58873095774232</v>
      </c>
      <c r="CU341" s="3">
        <v>6.5675803768222</v>
      </c>
      <c r="CV341" s="3">
        <v>7.36514851233322</v>
      </c>
      <c r="CW341" s="3">
        <v>7.81874922241606</v>
      </c>
      <c r="CX341" s="3">
        <v>7.52142115794589</v>
      </c>
      <c r="CY341" s="3">
        <v>7.28562723579425</v>
      </c>
      <c r="CZ341" s="3">
        <v>6.23920149865988</v>
      </c>
      <c r="DA341" s="3">
        <v>8.32526003374226</v>
      </c>
      <c r="DB341" s="3">
        <v>8.58519652328936</v>
      </c>
      <c r="DC341" s="3">
        <v>9.69387391540367</v>
      </c>
      <c r="DD341" s="3">
        <v>11.6726133767598</v>
      </c>
      <c r="DE341" s="3">
        <v>11.7224523638417</v>
      </c>
      <c r="DF341" s="3">
        <v>12.6294706604333</v>
      </c>
      <c r="DG341" s="3">
        <v>13.7992982289188</v>
      </c>
      <c r="DH341" s="3">
        <v>13.642256375974</v>
      </c>
      <c r="DI341" s="3">
        <v>13.2715740067677</v>
      </c>
      <c r="DJ341" s="3">
        <v>13.5952096315159</v>
      </c>
      <c r="DK341" s="3">
        <v>14.7771919264035</v>
      </c>
      <c r="DL341" s="3">
        <v>17.324916737699</v>
      </c>
      <c r="DM341" s="3">
        <v>18.1264624607882</v>
      </c>
      <c r="DN341" s="3">
        <v>20.5087905394265</v>
      </c>
      <c r="DO341" s="3">
        <v>20.1650295028818</v>
      </c>
      <c r="DP341" s="3">
        <v>21.021557791373</v>
      </c>
      <c r="DQ341" s="3">
        <v>19.7110331312448</v>
      </c>
      <c r="DR341" s="3">
        <v>19.3012658812752</v>
      </c>
      <c r="DS341" s="3">
        <v>19.8541998946934</v>
      </c>
      <c r="DT341" s="3">
        <v>23.5060998623637</v>
      </c>
      <c r="DU341" s="3">
        <v>25.8984520990449</v>
      </c>
      <c r="DV341" s="3">
        <v>26.1547368719955</v>
      </c>
      <c r="DW341" s="3">
        <v>24.8078214925541</v>
      </c>
      <c r="DX341" s="3">
        <v>27.3763458183039</v>
      </c>
      <c r="DY341" s="3">
        <v>26.4682509864975</v>
      </c>
      <c r="DZ341" s="3">
        <v>25.3626920304174</v>
      </c>
      <c r="EA341" s="3">
        <v>26.54618893905</v>
      </c>
      <c r="EB341" s="3">
        <v>28.8702387160285</v>
      </c>
      <c r="EC341" s="3">
        <v>30.1564284279233</v>
      </c>
      <c r="ED341" s="3">
        <v>31.6972223917643</v>
      </c>
    </row>
    <row r="342">
      <c r="A342" s="3" t="s">
        <v>341</v>
      </c>
      <c r="B342" s="3">
        <v>1.96353518292934</v>
      </c>
      <c r="C342" s="3">
        <v>2.1774157489049</v>
      </c>
      <c r="D342" s="3">
        <v>2.25696711258318</v>
      </c>
      <c r="E342" s="3">
        <v>2.23302493381432</v>
      </c>
      <c r="F342" s="3">
        <v>2.33878110805148</v>
      </c>
      <c r="G342" s="3">
        <v>2.387671994894</v>
      </c>
      <c r="H342" s="3">
        <v>2.50255892940256</v>
      </c>
      <c r="I342" s="3">
        <v>2.53967734110099</v>
      </c>
      <c r="J342" s="3">
        <v>2.51158056718852</v>
      </c>
      <c r="K342" s="3">
        <v>2.53612847557202</v>
      </c>
      <c r="L342" s="3">
        <v>2.77795937819342</v>
      </c>
      <c r="M342" s="3">
        <v>2.83171918985046</v>
      </c>
      <c r="N342" s="3">
        <v>3.01905727541316</v>
      </c>
      <c r="O342" s="3">
        <v>2.95756075107595</v>
      </c>
      <c r="P342" s="3">
        <v>2.97725513926868</v>
      </c>
      <c r="Q342" s="3">
        <v>2.94047718981604</v>
      </c>
      <c r="R342" s="3">
        <v>2.93136882888457</v>
      </c>
      <c r="S342" s="3">
        <v>2.89509559612743</v>
      </c>
      <c r="T342" s="3">
        <v>3.02710771814781</v>
      </c>
      <c r="U342" s="3">
        <v>3.00995535092708</v>
      </c>
      <c r="V342" s="3">
        <v>2.79949849364286</v>
      </c>
      <c r="W342" s="3">
        <v>3.05974114541812</v>
      </c>
      <c r="X342" s="3">
        <v>2.92987476130728</v>
      </c>
      <c r="Y342" s="3">
        <v>3.05839432051993</v>
      </c>
      <c r="Z342" s="3">
        <v>3.0359803656735</v>
      </c>
      <c r="AA342" s="3">
        <v>2.91109906180304</v>
      </c>
      <c r="AB342" s="3">
        <v>3.13341342385949</v>
      </c>
      <c r="AC342" s="3">
        <v>3.24143231317585</v>
      </c>
      <c r="AD342" s="3">
        <v>3.35101673303335</v>
      </c>
      <c r="AE342" s="3">
        <v>3.31325779898041</v>
      </c>
      <c r="AF342" s="3">
        <v>3.60378587515324</v>
      </c>
      <c r="AG342" s="3">
        <v>3.59983427126811</v>
      </c>
      <c r="AH342" s="3">
        <v>3.66114176011993</v>
      </c>
      <c r="AI342" s="3">
        <v>3.46185583802815</v>
      </c>
      <c r="AJ342" s="3">
        <v>3.4104073245289</v>
      </c>
      <c r="AK342" s="3">
        <v>3.51304589713999</v>
      </c>
      <c r="AL342" s="3">
        <v>3.62156687293813</v>
      </c>
      <c r="AM342" s="3">
        <v>3.67801768889906</v>
      </c>
      <c r="AN342" s="3">
        <v>3.63825722008853</v>
      </c>
      <c r="AO342" s="3">
        <v>3.6373324630218</v>
      </c>
      <c r="AP342" s="3">
        <v>3.53983477041158</v>
      </c>
      <c r="AQ342" s="3">
        <v>3.61848340562932</v>
      </c>
      <c r="AR342" s="3">
        <v>3.58981166451643</v>
      </c>
      <c r="AS342" s="3">
        <v>3.77606623619674</v>
      </c>
      <c r="AT342" s="3">
        <v>3.75451382175997</v>
      </c>
      <c r="AU342" s="3">
        <v>3.6809603505397</v>
      </c>
      <c r="AV342" s="3">
        <v>3.72269536900582</v>
      </c>
      <c r="AW342" s="3">
        <v>3.66310999243377</v>
      </c>
      <c r="AX342" s="3">
        <v>3.50459781890858</v>
      </c>
      <c r="AY342" s="3">
        <v>3.30199467731041</v>
      </c>
      <c r="AZ342" s="3">
        <v>3.34671652016081</v>
      </c>
      <c r="BA342" s="3">
        <v>3.43312004627849</v>
      </c>
      <c r="BB342" s="3">
        <v>3.41703159156559</v>
      </c>
      <c r="BC342" s="3">
        <v>3.55458960313271</v>
      </c>
      <c r="BD342" s="3">
        <v>3.60498820521655</v>
      </c>
      <c r="BE342" s="3">
        <v>3.73032778266919</v>
      </c>
      <c r="BF342" s="3">
        <v>3.79411971131938</v>
      </c>
      <c r="BG342" s="3">
        <v>3.72297969406502</v>
      </c>
      <c r="BH342" s="3">
        <v>3.93053116498806</v>
      </c>
      <c r="BI342" s="3">
        <v>3.96453035765903</v>
      </c>
      <c r="BJ342" s="3">
        <v>3.99242883777933</v>
      </c>
      <c r="BK342" s="3">
        <v>4.29674778775526</v>
      </c>
      <c r="BL342" s="3">
        <v>4.37655867666395</v>
      </c>
      <c r="BM342" s="3">
        <v>4.37171838629973</v>
      </c>
      <c r="BN342" s="3">
        <v>4.38653652234962</v>
      </c>
      <c r="BO342" s="3">
        <v>4.4987249698644</v>
      </c>
      <c r="BP342" s="3">
        <v>4.47965903384948</v>
      </c>
      <c r="BQ342" s="3">
        <v>4.46908815567563</v>
      </c>
      <c r="BR342" s="3">
        <v>4.57884699812801</v>
      </c>
      <c r="BS342" s="3">
        <v>4.7806559742042</v>
      </c>
      <c r="BT342" s="3">
        <v>4.81053645660082</v>
      </c>
      <c r="BU342" s="3">
        <v>4.6244987378568</v>
      </c>
      <c r="BV342" s="3">
        <v>4.69102489274803</v>
      </c>
      <c r="BW342" s="3">
        <v>4.82360223790077</v>
      </c>
      <c r="BX342" s="3">
        <v>3.55202163152178</v>
      </c>
      <c r="BY342" s="3">
        <v>3.2754166050537</v>
      </c>
      <c r="BZ342" s="3">
        <v>3.29162844897727</v>
      </c>
      <c r="CA342" s="3">
        <v>3.57556572329736</v>
      </c>
      <c r="CB342" s="3">
        <v>3.41561425102666</v>
      </c>
      <c r="CC342" s="3">
        <v>3.35070483545022</v>
      </c>
      <c r="CD342" s="3">
        <v>3.27587687996679</v>
      </c>
      <c r="CE342" s="3">
        <v>3.19093942093952</v>
      </c>
      <c r="CF342" s="3">
        <v>3.67172948113442</v>
      </c>
      <c r="CG342" s="3">
        <v>4.37274959601582</v>
      </c>
      <c r="CH342" s="3">
        <v>4.52763115396723</v>
      </c>
      <c r="CI342" s="3">
        <v>4.53326796730866</v>
      </c>
      <c r="CJ342" s="3">
        <v>5.0272451459409</v>
      </c>
      <c r="CK342" s="3">
        <v>6.00361545527704</v>
      </c>
      <c r="CL342" s="3">
        <v>6.35851054321653</v>
      </c>
      <c r="CM342" s="3">
        <v>6.82776314565161</v>
      </c>
      <c r="CN342" s="3">
        <v>6.43933489014571</v>
      </c>
      <c r="CO342" s="3">
        <v>6.2882390155044</v>
      </c>
      <c r="CP342" s="3">
        <v>6.50097863798895</v>
      </c>
      <c r="CQ342" s="3">
        <v>6.84245853826861</v>
      </c>
      <c r="CR342" s="3">
        <v>7.32873474247368</v>
      </c>
      <c r="CS342" s="3">
        <v>7.14631310012065</v>
      </c>
      <c r="CT342" s="3">
        <v>6.63930009927163</v>
      </c>
      <c r="CU342" s="3">
        <v>6.3949051997599</v>
      </c>
      <c r="CV342" s="3">
        <v>6.80402034793432</v>
      </c>
      <c r="CW342" s="3">
        <v>6.39785835442864</v>
      </c>
      <c r="CX342" s="3">
        <v>5.57100025020758</v>
      </c>
      <c r="CY342" s="3">
        <v>5.69450958650987</v>
      </c>
      <c r="CZ342" s="3">
        <v>6.67515557692048</v>
      </c>
      <c r="DA342" s="3">
        <v>8.26718730046838</v>
      </c>
      <c r="DB342" s="3">
        <v>7.87172249713555</v>
      </c>
      <c r="DC342" s="3">
        <v>6.8575555855331</v>
      </c>
      <c r="DD342" s="3">
        <v>7.26755558124878</v>
      </c>
      <c r="DE342" s="3">
        <v>7.23822230117101</v>
      </c>
      <c r="DF342" s="3">
        <v>6.94726677229541</v>
      </c>
      <c r="DG342" s="3">
        <v>7.08326319302682</v>
      </c>
      <c r="DH342" s="3">
        <v>6.84498554030208</v>
      </c>
      <c r="DI342" s="3">
        <v>7.24119291940436</v>
      </c>
      <c r="DJ342" s="3">
        <v>7.66160609394571</v>
      </c>
      <c r="DK342" s="3">
        <v>7.81466663787506</v>
      </c>
      <c r="DL342" s="3">
        <v>8.05723346093022</v>
      </c>
      <c r="DM342" s="3">
        <v>7.47863768839618</v>
      </c>
      <c r="DN342" s="3">
        <v>6.76223337671201</v>
      </c>
      <c r="DO342" s="3">
        <v>5.90757582472806</v>
      </c>
      <c r="DP342" s="3">
        <v>6.06200001433726</v>
      </c>
      <c r="DQ342" s="3">
        <v>6.98646670636326</v>
      </c>
      <c r="DR342" s="3">
        <v>7.19488891117699</v>
      </c>
      <c r="DS342" s="3">
        <v>6.97200002212866</v>
      </c>
      <c r="DT342" s="3">
        <v>7.19133335563896</v>
      </c>
      <c r="DU342" s="3">
        <v>7.47027271274525</v>
      </c>
      <c r="DV342" s="3">
        <v>7.61196969328602</v>
      </c>
      <c r="DW342" s="3">
        <v>7.49442102703516</v>
      </c>
      <c r="DX342" s="3">
        <v>8.15478790342462</v>
      </c>
      <c r="DY342" s="3">
        <v>8.25575764669848</v>
      </c>
      <c r="DZ342" s="3">
        <v>8.50476682050677</v>
      </c>
      <c r="EA342" s="3">
        <v>8.10214493934896</v>
      </c>
      <c r="EB342" s="3">
        <v>8.10716657011213</v>
      </c>
      <c r="EC342" s="3">
        <v>7.9844444460532</v>
      </c>
      <c r="ED342" s="3">
        <v>8.7213889391621</v>
      </c>
    </row>
    <row r="343">
      <c r="A343" s="3" t="s">
        <v>342</v>
      </c>
      <c r="B343" s="3">
        <v>38.4136376842275</v>
      </c>
      <c r="C343" s="3">
        <v>41.3197545736404</v>
      </c>
      <c r="D343" s="3">
        <v>45.3252767844565</v>
      </c>
      <c r="E343" s="3">
        <v>42.0778552792663</v>
      </c>
      <c r="F343" s="3">
        <v>41.3244361680882</v>
      </c>
      <c r="G343" s="3">
        <v>43.3450013673536</v>
      </c>
      <c r="H343" s="3">
        <v>44.0531187669743</v>
      </c>
      <c r="I343" s="3">
        <v>40.7168360758902</v>
      </c>
      <c r="J343" s="3">
        <v>40.5489327296577</v>
      </c>
      <c r="K343" s="3">
        <v>42.8208143107851</v>
      </c>
      <c r="L343" s="3">
        <v>47.1680367077803</v>
      </c>
      <c r="M343" s="3">
        <v>48.5879556296063</v>
      </c>
      <c r="N343" s="3">
        <v>47.5088690552304</v>
      </c>
      <c r="O343" s="3">
        <v>47.5807825158213</v>
      </c>
      <c r="P343" s="3">
        <v>51.3726937466754</v>
      </c>
      <c r="Q343" s="3">
        <v>58.7047694366573</v>
      </c>
      <c r="R343" s="3">
        <v>61.3400230132971</v>
      </c>
      <c r="S343" s="3">
        <v>61.9820243836348</v>
      </c>
      <c r="T343" s="3">
        <v>57.046216991389</v>
      </c>
      <c r="U343" s="3">
        <v>46.2672547008502</v>
      </c>
      <c r="V343" s="3">
        <v>40.363237844848</v>
      </c>
      <c r="W343" s="3">
        <v>36.7058237981417</v>
      </c>
      <c r="X343" s="3">
        <v>41.5512274388821</v>
      </c>
      <c r="Y343" s="3">
        <v>45.632602385267</v>
      </c>
      <c r="Z343" s="3">
        <v>44.2281855101476</v>
      </c>
      <c r="AA343" s="3">
        <v>40.927634305658</v>
      </c>
      <c r="AB343" s="3">
        <v>39.5387816375704</v>
      </c>
      <c r="AC343" s="3">
        <v>40.0161829576372</v>
      </c>
      <c r="AD343" s="3">
        <v>35.5815734249868</v>
      </c>
      <c r="AE343" s="3">
        <v>38.3864285308341</v>
      </c>
      <c r="AF343" s="3">
        <v>39.0216371169831</v>
      </c>
      <c r="AG343" s="3">
        <v>40.3702087213218</v>
      </c>
      <c r="AH343" s="3">
        <v>35.2017989458884</v>
      </c>
      <c r="AI343" s="3">
        <v>32.3388533263542</v>
      </c>
      <c r="AJ343" s="3">
        <v>31.8063088020849</v>
      </c>
      <c r="AK343" s="3">
        <v>31.768883205042</v>
      </c>
      <c r="AL343" s="3">
        <v>32.1938867024915</v>
      </c>
      <c r="AM343" s="3">
        <v>34.9357607075898</v>
      </c>
      <c r="AN343" s="3">
        <v>36.5178423856832</v>
      </c>
      <c r="AO343" s="3">
        <v>32.6170640041665</v>
      </c>
      <c r="AP343" s="3">
        <v>33.1513577866829</v>
      </c>
      <c r="AQ343" s="3">
        <v>33.1328098275303</v>
      </c>
      <c r="AR343" s="3">
        <v>33.1690025948616</v>
      </c>
      <c r="AS343" s="3">
        <v>27.2972588535495</v>
      </c>
      <c r="AT343" s="3">
        <v>27.4271742359116</v>
      </c>
      <c r="AU343" s="3">
        <v>32.3291121931676</v>
      </c>
      <c r="AV343" s="3">
        <v>31.7850379025766</v>
      </c>
      <c r="AW343" s="3">
        <v>34.3036680215528</v>
      </c>
      <c r="AX343" s="3">
        <v>38.9928105287036</v>
      </c>
      <c r="AY343" s="3">
        <v>35.312342012061</v>
      </c>
      <c r="AZ343" s="3">
        <v>35.4932254551066</v>
      </c>
      <c r="BA343" s="3">
        <v>34.6706853417781</v>
      </c>
      <c r="BB343" s="3">
        <v>32.838035914984</v>
      </c>
      <c r="BC343" s="3">
        <v>33.7616338190463</v>
      </c>
      <c r="BD343" s="3">
        <v>31.1911406890045</v>
      </c>
      <c r="BE343" s="3">
        <v>32.7696690660917</v>
      </c>
      <c r="BF343" s="3">
        <v>32.7108689963706</v>
      </c>
      <c r="BG343" s="3">
        <v>28.6194730150676</v>
      </c>
      <c r="BH343" s="3">
        <v>29.5802104368218</v>
      </c>
      <c r="BI343" s="3">
        <v>25.2027895823906</v>
      </c>
      <c r="BJ343" s="3">
        <v>24.9036661789593</v>
      </c>
      <c r="BK343" s="3">
        <v>26.3108284095403</v>
      </c>
      <c r="BL343" s="3">
        <v>23.9573956298554</v>
      </c>
      <c r="BM343" s="3">
        <v>23.3371151660304</v>
      </c>
      <c r="BN343" s="3">
        <v>18.339833706341</v>
      </c>
      <c r="BO343" s="3">
        <v>15.3506278664026</v>
      </c>
      <c r="BP343" s="3">
        <v>16.4394178012099</v>
      </c>
      <c r="BQ343" s="3">
        <v>16.3685561347664</v>
      </c>
      <c r="BR343" s="3">
        <v>17.8252472294042</v>
      </c>
      <c r="BS343" s="3">
        <v>16.1016632764832</v>
      </c>
      <c r="BT343" s="3">
        <v>15.3293693451083</v>
      </c>
      <c r="BU343" s="3">
        <v>16.5080968778204</v>
      </c>
      <c r="BV343" s="3">
        <v>18.3302860473133</v>
      </c>
      <c r="BW343" s="3">
        <v>18.2977799700322</v>
      </c>
      <c r="BX343" s="3">
        <v>13.0922673277012</v>
      </c>
      <c r="BY343" s="3">
        <v>13.2786692132042</v>
      </c>
      <c r="BZ343" s="3">
        <v>14.1296382456136</v>
      </c>
      <c r="CA343" s="3">
        <v>14.4339773429308</v>
      </c>
      <c r="CB343" s="3">
        <v>14.0271505300029</v>
      </c>
      <c r="CC343" s="3">
        <v>14.0228835443423</v>
      </c>
      <c r="CD343" s="3">
        <v>13.1252862147317</v>
      </c>
      <c r="CE343" s="3">
        <v>13.054981664436</v>
      </c>
      <c r="CF343" s="3">
        <v>13.764586805001</v>
      </c>
      <c r="CG343" s="3">
        <v>15.1117635059428</v>
      </c>
      <c r="CH343" s="3">
        <v>15.2394852043683</v>
      </c>
      <c r="CI343" s="3">
        <v>14.9085654846811</v>
      </c>
      <c r="CJ343" s="3">
        <v>12.265167798335</v>
      </c>
      <c r="CK343" s="3">
        <v>11.5245823675077</v>
      </c>
      <c r="CL343" s="3">
        <v>12.9184985049054</v>
      </c>
      <c r="CM343" s="3">
        <v>12.9713974166613</v>
      </c>
      <c r="CN343" s="3">
        <v>12.1745235020667</v>
      </c>
      <c r="CO343" s="3">
        <v>12.6323106349173</v>
      </c>
      <c r="CP343" s="3">
        <v>12.1393742004253</v>
      </c>
      <c r="CQ343" s="3">
        <v>11.8293421633865</v>
      </c>
      <c r="CR343" s="3">
        <v>11.9343392435554</v>
      </c>
      <c r="CS343" s="3">
        <v>11.3222876712106</v>
      </c>
      <c r="CT343" s="3">
        <v>12.9205885572662</v>
      </c>
      <c r="CU343" s="3">
        <v>13.0499800460744</v>
      </c>
      <c r="CV343" s="3">
        <v>9.29915527245515</v>
      </c>
      <c r="CW343" s="3">
        <v>9.46720055782086</v>
      </c>
      <c r="CX343" s="3">
        <v>9.83183863103114</v>
      </c>
      <c r="CY343" s="3">
        <v>9.95685676393699</v>
      </c>
      <c r="CZ343" s="3">
        <v>8.99746637427907</v>
      </c>
      <c r="DA343" s="3">
        <v>9.2120666810092</v>
      </c>
      <c r="DB343" s="3">
        <v>8.3632562699668</v>
      </c>
      <c r="DC343" s="3">
        <v>8.51660943632857</v>
      </c>
      <c r="DD343" s="3">
        <v>9.89684251810184</v>
      </c>
      <c r="DE343" s="3">
        <v>10.0824562579635</v>
      </c>
      <c r="DF343" s="3">
        <v>10.7376849825765</v>
      </c>
      <c r="DG343" s="3">
        <v>10.7938373764416</v>
      </c>
      <c r="DH343" s="3">
        <v>9.21799441125974</v>
      </c>
      <c r="DI343" s="3">
        <v>8.94857597068873</v>
      </c>
      <c r="DJ343" s="3">
        <v>8.64572554030518</v>
      </c>
      <c r="DK343" s="3">
        <v>9.10701076529407</v>
      </c>
      <c r="DL343" s="3">
        <v>9.59190947141954</v>
      </c>
      <c r="DM343" s="3">
        <v>10.3353347917795</v>
      </c>
      <c r="DN343" s="3">
        <v>9.43801271132828</v>
      </c>
      <c r="DO343" s="3">
        <v>8.89486830870666</v>
      </c>
      <c r="DP343" s="3">
        <v>8.78070788952887</v>
      </c>
      <c r="DQ343" s="3">
        <v>9.74762120032926</v>
      </c>
      <c r="DR343" s="3">
        <v>11.2058661196481</v>
      </c>
      <c r="DS343" s="3">
        <v>11.9260863050389</v>
      </c>
      <c r="DT343" s="3">
        <v>11.6336724136499</v>
      </c>
      <c r="DU343" s="3">
        <v>11.2074748298332</v>
      </c>
      <c r="DV343" s="3">
        <v>10.8000996039351</v>
      </c>
      <c r="DW343" s="3">
        <v>10.2158547336282</v>
      </c>
      <c r="DX343" s="3">
        <v>11.0814749095653</v>
      </c>
      <c r="DY343" s="3">
        <v>11.526352065009</v>
      </c>
      <c r="DZ343" s="3">
        <v>11.4810698956068</v>
      </c>
      <c r="EA343" s="3">
        <v>11.4581058091986</v>
      </c>
      <c r="EB343" s="3">
        <v>12.6521096177328</v>
      </c>
      <c r="EC343" s="3">
        <v>12.6290476208641</v>
      </c>
      <c r="ED343" s="3">
        <v>11.6122222741445</v>
      </c>
    </row>
    <row r="344">
      <c r="A344" s="3" t="s">
        <v>343</v>
      </c>
      <c r="B344" s="3">
        <v>35.6052158154882</v>
      </c>
      <c r="C344" s="3">
        <v>37.5877189478625</v>
      </c>
      <c r="D344" s="3">
        <v>38.3846432801131</v>
      </c>
      <c r="E344" s="3">
        <v>39.5189634269245</v>
      </c>
      <c r="F344" s="3">
        <v>39.2920268852984</v>
      </c>
      <c r="G344" s="3">
        <v>41.5479169150457</v>
      </c>
      <c r="H344" s="3">
        <v>41.9333095741916</v>
      </c>
      <c r="I344" s="3">
        <v>40.1381846926248</v>
      </c>
      <c r="J344" s="3">
        <v>41.3658893461106</v>
      </c>
      <c r="K344" s="3">
        <v>41.5636682003975</v>
      </c>
      <c r="L344" s="3">
        <v>45.3318649864572</v>
      </c>
      <c r="M344" s="3">
        <v>47.5259946283127</v>
      </c>
      <c r="N344" s="3">
        <v>52.0502536529256</v>
      </c>
      <c r="O344" s="3">
        <v>50.9025427418744</v>
      </c>
      <c r="P344" s="3">
        <v>48.3409940890308</v>
      </c>
      <c r="Q344" s="3">
        <v>48.5046774541027</v>
      </c>
      <c r="R344" s="3">
        <v>48.2729619161167</v>
      </c>
      <c r="S344" s="3">
        <v>46.816829667761</v>
      </c>
      <c r="T344" s="3">
        <v>47.412288472527</v>
      </c>
      <c r="U344" s="3">
        <v>48.429859311989</v>
      </c>
      <c r="V344" s="3">
        <v>46.2841313313658</v>
      </c>
      <c r="W344" s="3">
        <v>49.9551078440127</v>
      </c>
      <c r="X344" s="3">
        <v>49.5403074369705</v>
      </c>
      <c r="Y344" s="3">
        <v>49.686333673617</v>
      </c>
      <c r="Z344" s="3">
        <v>49.5994273129718</v>
      </c>
      <c r="AA344" s="3">
        <v>53.1143375312415</v>
      </c>
      <c r="AB344" s="3">
        <v>54.5800670342206</v>
      </c>
      <c r="AC344" s="3">
        <v>55.6412630654406</v>
      </c>
      <c r="AD344" s="3">
        <v>55.8029347298514</v>
      </c>
      <c r="AE344" s="3">
        <v>59.2589468222677</v>
      </c>
      <c r="AF344" s="3">
        <v>61.7312243206771</v>
      </c>
      <c r="AG344" s="3">
        <v>61.03320725759</v>
      </c>
      <c r="AH344" s="3">
        <v>59.9192404698824</v>
      </c>
      <c r="AI344" s="3">
        <v>58.0932651545032</v>
      </c>
      <c r="AJ344" s="3">
        <v>57.5725501814934</v>
      </c>
      <c r="AK344" s="3">
        <v>57.9844580478947</v>
      </c>
      <c r="AL344" s="3">
        <v>59.2533755305183</v>
      </c>
      <c r="AM344" s="3">
        <v>61.8492040432311</v>
      </c>
      <c r="AN344" s="3">
        <v>64.698853947274</v>
      </c>
      <c r="AO344" s="3">
        <v>65.9175260168118</v>
      </c>
      <c r="AP344" s="3">
        <v>65.2882756259422</v>
      </c>
      <c r="AQ344" s="3">
        <v>67.0404807294131</v>
      </c>
      <c r="AR344" s="3">
        <v>65.8404496610143</v>
      </c>
      <c r="AS344" s="3">
        <v>68.5193013577632</v>
      </c>
      <c r="AT344" s="3">
        <v>68.8414051220968</v>
      </c>
      <c r="AU344" s="3">
        <v>61.6493500431067</v>
      </c>
      <c r="AV344" s="3">
        <v>55.3013170995805</v>
      </c>
      <c r="AW344" s="3">
        <v>50.3845037512173</v>
      </c>
      <c r="AX344" s="3">
        <v>43.7640547742068</v>
      </c>
      <c r="AY344" s="3">
        <v>40.0226314051191</v>
      </c>
      <c r="AZ344" s="3">
        <v>42.8574647702688</v>
      </c>
      <c r="BA344" s="3">
        <v>45.0519313659251</v>
      </c>
      <c r="BB344" s="3">
        <v>43.5263811466069</v>
      </c>
      <c r="BC344" s="3">
        <v>40.9878141622008</v>
      </c>
      <c r="BD344" s="3">
        <v>43.1447931043921</v>
      </c>
      <c r="BE344" s="3">
        <v>43.9961010867978</v>
      </c>
      <c r="BF344" s="3">
        <v>46.2018059336119</v>
      </c>
      <c r="BG344" s="3">
        <v>47.3504540705678</v>
      </c>
      <c r="BH344" s="3">
        <v>32.9661119809239</v>
      </c>
      <c r="BI344" s="3">
        <v>24.7237787448264</v>
      </c>
      <c r="BJ344" s="3">
        <v>13.620925226868</v>
      </c>
      <c r="BK344" s="3">
        <v>15.9345239525547</v>
      </c>
      <c r="BL344" s="3">
        <v>18.664947885982</v>
      </c>
      <c r="BM344" s="3">
        <v>20.7581018382446</v>
      </c>
      <c r="BN344" s="3">
        <v>18.9874449713759</v>
      </c>
      <c r="BO344" s="3">
        <v>20.2755751954249</v>
      </c>
      <c r="BP344" s="3">
        <v>19.6587332281585</v>
      </c>
      <c r="BQ344" s="3">
        <v>14.4886366808917</v>
      </c>
      <c r="BR344" s="3">
        <v>10.8637483933534</v>
      </c>
      <c r="BS344" s="3">
        <v>8.00634143215277</v>
      </c>
      <c r="BT344" s="3">
        <v>7.01147374854535</v>
      </c>
      <c r="BU344" s="3">
        <v>10.5034967779047</v>
      </c>
      <c r="BV344" s="3">
        <v>12.4032797121194</v>
      </c>
      <c r="BW344" s="3">
        <v>16.9399541004719</v>
      </c>
      <c r="BX344" s="3">
        <v>10.8903146104591</v>
      </c>
      <c r="BY344" s="3">
        <v>10.3960155010503</v>
      </c>
      <c r="BZ344" s="3">
        <v>11.4155683500873</v>
      </c>
      <c r="CA344" s="3">
        <v>10.8964292143625</v>
      </c>
      <c r="CB344" s="3">
        <v>9.12942841680601</v>
      </c>
      <c r="CC344" s="3">
        <v>9.12664578192083</v>
      </c>
      <c r="CD344" s="3">
        <v>9.42109281554964</v>
      </c>
      <c r="CE344" s="3">
        <v>10.1864130536328</v>
      </c>
      <c r="CF344" s="3">
        <v>11.3144220328079</v>
      </c>
      <c r="CG344" s="3">
        <v>12.2641450318538</v>
      </c>
      <c r="CH344" s="3">
        <v>11.8844805743223</v>
      </c>
      <c r="CI344" s="3">
        <v>11.6109636305203</v>
      </c>
      <c r="CJ344" s="3">
        <v>11.3019872998813</v>
      </c>
      <c r="CK344" s="3">
        <v>11.2532549300079</v>
      </c>
      <c r="CL344" s="3">
        <v>10.6360448388808</v>
      </c>
      <c r="CM344" s="3">
        <v>10.2423539197571</v>
      </c>
      <c r="CN344" s="3">
        <v>9.68588042826451</v>
      </c>
      <c r="CO344" s="3">
        <v>8.99082234833903</v>
      </c>
      <c r="CP344" s="3">
        <v>9.5772128500536</v>
      </c>
      <c r="CQ344" s="3">
        <v>10.8207203828319</v>
      </c>
      <c r="CR344" s="3">
        <v>12.0395517683005</v>
      </c>
      <c r="CS344" s="3">
        <v>12.1069677661857</v>
      </c>
      <c r="CT344" s="3">
        <v>12.339087402662</v>
      </c>
      <c r="CU344" s="3">
        <v>11.6038830714884</v>
      </c>
      <c r="CV344" s="3">
        <v>11.4198360241678</v>
      </c>
      <c r="CW344" s="3">
        <v>12.2875179527437</v>
      </c>
      <c r="CX344" s="3">
        <v>12.1180869602093</v>
      </c>
      <c r="CY344" s="3">
        <v>10.8136024215005</v>
      </c>
      <c r="CZ344" s="3">
        <v>10.3261288230196</v>
      </c>
      <c r="DA344" s="3">
        <v>11.76926566907</v>
      </c>
      <c r="DB344" s="3">
        <v>12.7850396747492</v>
      </c>
      <c r="DC344" s="3">
        <v>14.348855366239</v>
      </c>
      <c r="DD344" s="3">
        <v>14.9413064725907</v>
      </c>
      <c r="DE344" s="3">
        <v>15.8284414338818</v>
      </c>
      <c r="DF344" s="3">
        <v>15.7568823544685</v>
      </c>
      <c r="DG344" s="3">
        <v>15.5256913427164</v>
      </c>
      <c r="DH344" s="3">
        <v>15.8833528895309</v>
      </c>
      <c r="DI344" s="3">
        <v>16.7375043046602</v>
      </c>
      <c r="DJ344" s="3">
        <v>16.910392590351</v>
      </c>
      <c r="DK344" s="3">
        <v>16.9452495680817</v>
      </c>
      <c r="DL344" s="3">
        <v>17.6467711694788</v>
      </c>
      <c r="DM344" s="3">
        <v>16.9693369655739</v>
      </c>
      <c r="DN344" s="3">
        <v>16.8291317190182</v>
      </c>
      <c r="DO344" s="3">
        <v>15.8248716958822</v>
      </c>
      <c r="DP344" s="3">
        <v>17.1611599802788</v>
      </c>
      <c r="DQ344" s="3">
        <v>17.5426415670158</v>
      </c>
      <c r="DR344" s="3">
        <v>17.2687823291045</v>
      </c>
      <c r="DS344" s="3">
        <v>16.4763372341464</v>
      </c>
      <c r="DT344" s="3">
        <v>16.3941028217008</v>
      </c>
      <c r="DU344" s="3">
        <v>16.7039359069412</v>
      </c>
      <c r="DV344" s="3">
        <v>18.0773370067208</v>
      </c>
      <c r="DW344" s="3">
        <v>17.9462184518605</v>
      </c>
      <c r="DX344" s="3">
        <v>17.7782258326327</v>
      </c>
      <c r="DY344" s="3">
        <v>18.5008259005461</v>
      </c>
      <c r="DZ344" s="3">
        <v>19.870000284594</v>
      </c>
      <c r="EA344" s="3">
        <v>20.0830706066638</v>
      </c>
      <c r="EB344" s="3">
        <v>20.8802861151326</v>
      </c>
      <c r="EC344" s="3">
        <v>20.0410351870019</v>
      </c>
      <c r="ED344" s="3">
        <v>17.5830556816525</v>
      </c>
    </row>
    <row r="345">
      <c r="A345" s="3" t="s">
        <v>344</v>
      </c>
      <c r="B345" s="3">
        <v>19.6422348885806</v>
      </c>
      <c r="C345" s="3">
        <v>20.6045035312287</v>
      </c>
      <c r="D345" s="3">
        <v>20.2890132425302</v>
      </c>
      <c r="E345" s="3">
        <v>19.3865917667523</v>
      </c>
      <c r="F345" s="3">
        <v>19.3315994396525</v>
      </c>
      <c r="G345" s="3">
        <v>21.6925205562616</v>
      </c>
      <c r="H345" s="3">
        <v>22.1180289065307</v>
      </c>
      <c r="I345" s="3">
        <v>22.5085338730441</v>
      </c>
      <c r="J345" s="3">
        <v>21.9932216556821</v>
      </c>
      <c r="K345" s="3">
        <v>20.5805512325215</v>
      </c>
      <c r="L345" s="3">
        <v>22.3905176055153</v>
      </c>
      <c r="M345" s="3">
        <v>22.8856908510357</v>
      </c>
      <c r="N345" s="3">
        <v>22.9112074814778</v>
      </c>
      <c r="O345" s="3">
        <v>24.0144443760218</v>
      </c>
      <c r="P345" s="3">
        <v>22.3876331501975</v>
      </c>
      <c r="Q345" s="3">
        <v>22.0310552777618</v>
      </c>
      <c r="R345" s="3">
        <v>21.7825417274527</v>
      </c>
      <c r="S345" s="3">
        <v>21.4459663154975</v>
      </c>
      <c r="T345" s="3">
        <v>21.9722912793717</v>
      </c>
      <c r="U345" s="3">
        <v>24.0295956268628</v>
      </c>
      <c r="V345" s="3">
        <v>24.9304121085837</v>
      </c>
      <c r="W345" s="3">
        <v>25.1025247944026</v>
      </c>
      <c r="X345" s="3">
        <v>25.7858816901254</v>
      </c>
      <c r="Y345" s="3">
        <v>24.0356792297726</v>
      </c>
      <c r="Z345" s="3">
        <v>22.9201098273418</v>
      </c>
      <c r="AA345" s="3">
        <v>23.9909984666705</v>
      </c>
      <c r="AB345" s="3">
        <v>19.8621197680792</v>
      </c>
      <c r="AC345" s="3">
        <v>17.0581216039387</v>
      </c>
      <c r="AD345" s="3">
        <v>14.3216397690047</v>
      </c>
      <c r="AE345" s="3">
        <v>16.0312824470486</v>
      </c>
      <c r="AF345" s="3">
        <v>17.0081584291457</v>
      </c>
      <c r="AG345" s="3">
        <v>17.2064186067452</v>
      </c>
      <c r="AH345" s="3">
        <v>16.1100523149741</v>
      </c>
      <c r="AI345" s="3">
        <v>16.6211949220282</v>
      </c>
      <c r="AJ345" s="3">
        <v>16.3843647364223</v>
      </c>
      <c r="AK345" s="3">
        <v>16.7737704638992</v>
      </c>
      <c r="AL345" s="3">
        <v>16.9866454319562</v>
      </c>
      <c r="AM345" s="3">
        <v>15.2170274973211</v>
      </c>
      <c r="AN345" s="3">
        <v>16.840540295375</v>
      </c>
      <c r="AO345" s="3">
        <v>17.4505672158049</v>
      </c>
      <c r="AP345" s="3">
        <v>18.9434120488576</v>
      </c>
      <c r="AQ345" s="3">
        <v>21.4150564288243</v>
      </c>
      <c r="AR345" s="3">
        <v>22.8145853332422</v>
      </c>
      <c r="AS345" s="3">
        <v>22.3469220256136</v>
      </c>
      <c r="AT345" s="3">
        <v>19.6823515036352</v>
      </c>
      <c r="AU345" s="3">
        <v>19.2626750448856</v>
      </c>
      <c r="AV345" s="3">
        <v>18.9665503654186</v>
      </c>
      <c r="AW345" s="3">
        <v>20.443743744853</v>
      </c>
      <c r="AX345" s="3">
        <v>20.1681109958639</v>
      </c>
      <c r="AY345" s="3">
        <v>19.7578111870031</v>
      </c>
      <c r="AZ345" s="3">
        <v>20.0536731471936</v>
      </c>
      <c r="BA345" s="3">
        <v>20.2016461243316</v>
      </c>
      <c r="BB345" s="3">
        <v>21.1465278074245</v>
      </c>
      <c r="BC345" s="3">
        <v>19.4763393172397</v>
      </c>
      <c r="BD345" s="3">
        <v>18.6916825543477</v>
      </c>
      <c r="BE345" s="3">
        <v>20.132774745989</v>
      </c>
      <c r="BF345" s="3">
        <v>20.0129535837688</v>
      </c>
      <c r="BG345" s="3">
        <v>20.2745673143539</v>
      </c>
      <c r="BH345" s="3">
        <v>21.7291957846979</v>
      </c>
      <c r="BI345" s="3">
        <v>20.6620691171617</v>
      </c>
      <c r="BJ345" s="3">
        <v>19.9789655074722</v>
      </c>
      <c r="BK345" s="3">
        <v>18.9815242422499</v>
      </c>
      <c r="BL345" s="3">
        <v>19.1364477366059</v>
      </c>
      <c r="BM345" s="3">
        <v>20.4389404595653</v>
      </c>
      <c r="BN345" s="3">
        <v>21.4109809761147</v>
      </c>
      <c r="BO345" s="3">
        <v>22.2427904802186</v>
      </c>
      <c r="BP345" s="3">
        <v>22.6743491127699</v>
      </c>
      <c r="BQ345" s="3">
        <v>21.6670620307917</v>
      </c>
      <c r="BR345" s="3">
        <v>19.363495733936</v>
      </c>
      <c r="BS345" s="3">
        <v>19.4074988621753</v>
      </c>
      <c r="BT345" s="3">
        <v>20.0151243556674</v>
      </c>
      <c r="BU345" s="3">
        <v>19.1846031601376</v>
      </c>
      <c r="BV345" s="3">
        <v>19.5515697139883</v>
      </c>
      <c r="BW345" s="3">
        <v>18.4179190913114</v>
      </c>
      <c r="BX345" s="3">
        <v>13.9739563721109</v>
      </c>
      <c r="BY345" s="3">
        <v>11.8602861382232</v>
      </c>
      <c r="BZ345" s="3">
        <v>13.620745117489</v>
      </c>
      <c r="CA345" s="3">
        <v>14.0672952662068</v>
      </c>
      <c r="CB345" s="3">
        <v>12.1766560575353</v>
      </c>
      <c r="CC345" s="3">
        <v>12.509477707543</v>
      </c>
      <c r="CD345" s="3">
        <v>12.8086535520526</v>
      </c>
      <c r="CE345" s="3">
        <v>15.0860875873224</v>
      </c>
      <c r="CF345" s="3">
        <v>15.5388844573583</v>
      </c>
      <c r="CG345" s="3">
        <v>14.2852088669885</v>
      </c>
      <c r="CH345" s="3">
        <v>14.5209665328534</v>
      </c>
      <c r="CI345" s="3">
        <v>16.7394795036095</v>
      </c>
      <c r="CJ345" s="3">
        <v>18.0378806037905</v>
      </c>
      <c r="CK345" s="3">
        <v>19.7369453750159</v>
      </c>
      <c r="CL345" s="3">
        <v>21.3012103360979</v>
      </c>
      <c r="CM345" s="3">
        <v>21.796109704386</v>
      </c>
      <c r="CN345" s="3">
        <v>21.4658143662397</v>
      </c>
      <c r="CO345" s="3">
        <v>22.6757075004649</v>
      </c>
      <c r="CP345" s="3">
        <v>22.8788402296476</v>
      </c>
      <c r="CQ345" s="3">
        <v>22.3881288928597</v>
      </c>
      <c r="CR345" s="3">
        <v>22.1364824083661</v>
      </c>
      <c r="CS345" s="3">
        <v>21.584491511356</v>
      </c>
      <c r="CT345" s="3">
        <v>20.7316204082538</v>
      </c>
      <c r="CU345" s="3">
        <v>22.1919459190206</v>
      </c>
      <c r="CV345" s="3">
        <v>23.6277491018879</v>
      </c>
      <c r="CW345" s="3">
        <v>25.0086864566319</v>
      </c>
      <c r="CX345" s="3">
        <v>28.0245891904722</v>
      </c>
      <c r="CY345" s="3">
        <v>32.3983470065139</v>
      </c>
      <c r="CZ345" s="3">
        <v>34.9557726317043</v>
      </c>
      <c r="DA345" s="3">
        <v>41.2026099771822</v>
      </c>
      <c r="DB345" s="3">
        <v>41.6862816996793</v>
      </c>
      <c r="DC345" s="3">
        <v>37.8156868044572</v>
      </c>
      <c r="DD345" s="3">
        <v>38.780111018093</v>
      </c>
      <c r="DE345" s="3">
        <v>38.0908130104685</v>
      </c>
      <c r="DF345" s="3">
        <v>35.3073840465719</v>
      </c>
      <c r="DG345" s="3">
        <v>36.4902978903951</v>
      </c>
      <c r="DH345" s="3">
        <v>33.5145944761959</v>
      </c>
      <c r="DI345" s="3">
        <v>32.4787777641256</v>
      </c>
      <c r="DJ345" s="3">
        <v>29.5247042021102</v>
      </c>
      <c r="DK345" s="3">
        <v>30.6975574762449</v>
      </c>
      <c r="DL345" s="3">
        <v>31.4567366613332</v>
      </c>
      <c r="DM345" s="3">
        <v>35.6603069201996</v>
      </c>
      <c r="DN345" s="3">
        <v>39.308625117172</v>
      </c>
      <c r="DO345" s="3">
        <v>41.0872126414154</v>
      </c>
      <c r="DP345" s="3">
        <v>43.0790228874135</v>
      </c>
      <c r="DQ345" s="3">
        <v>45.7152161652748</v>
      </c>
      <c r="DR345" s="3">
        <v>45.8290062236797</v>
      </c>
      <c r="DS345" s="3">
        <v>46.2189931266769</v>
      </c>
      <c r="DT345" s="3">
        <v>47.2403046813725</v>
      </c>
      <c r="DU345" s="3">
        <v>46.2004352411158</v>
      </c>
      <c r="DV345" s="3">
        <v>49.9226184702488</v>
      </c>
      <c r="DW345" s="3">
        <v>51.0102178065981</v>
      </c>
      <c r="DX345" s="3">
        <v>54.7579552243374</v>
      </c>
      <c r="DY345" s="3">
        <v>59.5263499357906</v>
      </c>
      <c r="DZ345" s="3">
        <v>62.9913924340092</v>
      </c>
      <c r="EA345" s="3">
        <v>60.8355418787101</v>
      </c>
      <c r="EB345" s="3">
        <v>59.1729365249545</v>
      </c>
      <c r="EC345" s="3">
        <v>55.4965080158216</v>
      </c>
      <c r="ED345" s="3">
        <v>54.0500005086263</v>
      </c>
    </row>
    <row r="346">
      <c r="A346" s="3" t="s">
        <v>345</v>
      </c>
      <c r="B346" s="3">
        <v>31.1767640172594</v>
      </c>
      <c r="C346" s="3">
        <v>30.2538730155997</v>
      </c>
      <c r="D346" s="3">
        <v>32.5849657257194</v>
      </c>
      <c r="E346" s="3">
        <v>32.6241413823716</v>
      </c>
      <c r="F346" s="3">
        <v>31.7564981084541</v>
      </c>
      <c r="G346" s="3">
        <v>31.4418969347965</v>
      </c>
      <c r="H346" s="3">
        <v>30.9439015769919</v>
      </c>
      <c r="I346" s="3">
        <v>33.7037753406103</v>
      </c>
      <c r="J346" s="3">
        <v>36.1213453211086</v>
      </c>
      <c r="K346" s="3">
        <v>34.3516630959305</v>
      </c>
      <c r="L346" s="3">
        <v>34.0340645044961</v>
      </c>
      <c r="M346" s="3">
        <v>35.1052531142188</v>
      </c>
      <c r="N346" s="3">
        <v>36.1061346908394</v>
      </c>
      <c r="O346" s="3">
        <v>41.0990633968967</v>
      </c>
      <c r="P346" s="3">
        <v>45.0399919927851</v>
      </c>
      <c r="Q346" s="3">
        <v>46.0072459787313</v>
      </c>
      <c r="R346" s="3">
        <v>41.8133548542804</v>
      </c>
      <c r="S346" s="3">
        <v>38.5444277540293</v>
      </c>
      <c r="T346" s="3">
        <v>38.2689890658608</v>
      </c>
      <c r="U346" s="3">
        <v>34.0935995476312</v>
      </c>
      <c r="V346" s="3">
        <v>30.4472563308783</v>
      </c>
      <c r="W346" s="3">
        <v>28.1042733701041</v>
      </c>
      <c r="X346" s="3">
        <v>28.2247248384223</v>
      </c>
      <c r="Y346" s="3">
        <v>29.0147881498716</v>
      </c>
      <c r="Z346" s="3">
        <v>30.1203924960472</v>
      </c>
      <c r="AA346" s="3">
        <v>27.6312796315852</v>
      </c>
      <c r="AB346" s="3">
        <v>29.7550335003414</v>
      </c>
      <c r="AC346" s="3">
        <v>27.9048406152307</v>
      </c>
      <c r="AD346" s="3">
        <v>23.8607602356011</v>
      </c>
      <c r="AE346" s="3">
        <v>23.2655257410212</v>
      </c>
      <c r="AF346" s="3">
        <v>24.904871215131</v>
      </c>
      <c r="AG346" s="3">
        <v>27.2305838639739</v>
      </c>
      <c r="AH346" s="3">
        <v>27.7369905872052</v>
      </c>
      <c r="AI346" s="3">
        <v>28.4223196953589</v>
      </c>
      <c r="AJ346" s="3">
        <v>32.3547250430504</v>
      </c>
      <c r="AK346" s="3">
        <v>34.7165856420459</v>
      </c>
      <c r="AL346" s="3">
        <v>27.1164625142914</v>
      </c>
      <c r="AM346" s="3">
        <v>26.786085791919</v>
      </c>
      <c r="AN346" s="3">
        <v>25.9769166607827</v>
      </c>
      <c r="AO346" s="3">
        <v>25.8869777888586</v>
      </c>
      <c r="AP346" s="3">
        <v>25.2133109567395</v>
      </c>
      <c r="AQ346" s="3">
        <v>24.8713559054482</v>
      </c>
      <c r="AR346" s="3">
        <v>26.1786365115294</v>
      </c>
      <c r="AS346" s="3">
        <v>26.3730633524042</v>
      </c>
      <c r="AT346" s="3">
        <v>29.8152997519238</v>
      </c>
      <c r="AU346" s="3">
        <v>29.3278270171387</v>
      </c>
      <c r="AV346" s="3">
        <v>29.2026225514903</v>
      </c>
      <c r="AW346" s="3">
        <v>35.1943634207574</v>
      </c>
      <c r="AX346" s="3">
        <v>42.8214723438457</v>
      </c>
      <c r="AY346" s="3">
        <v>43.6170175670449</v>
      </c>
      <c r="AZ346" s="3">
        <v>43.8110029902618</v>
      </c>
      <c r="BA346" s="3">
        <v>42.8974385319242</v>
      </c>
      <c r="BB346" s="3">
        <v>43.4371245354903</v>
      </c>
      <c r="BC346" s="3">
        <v>51.7299912788449</v>
      </c>
      <c r="BD346" s="3">
        <v>50.1049750391248</v>
      </c>
      <c r="BE346" s="3">
        <v>53.0611342687016</v>
      </c>
      <c r="BF346" s="3">
        <v>55.0221629489705</v>
      </c>
      <c r="BG346" s="3">
        <v>51.128686742425</v>
      </c>
      <c r="BH346" s="3">
        <v>51.4242558894561</v>
      </c>
      <c r="BI346" s="3">
        <v>44.5967067780451</v>
      </c>
      <c r="BJ346" s="3">
        <v>48.184038288552</v>
      </c>
      <c r="BK346" s="3">
        <v>46.8229593026251</v>
      </c>
      <c r="BL346" s="3">
        <v>48.835984545039</v>
      </c>
      <c r="BM346" s="3">
        <v>50.9869871099842</v>
      </c>
      <c r="BN346" s="3">
        <v>43.8080044232977</v>
      </c>
      <c r="BO346" s="3">
        <v>34.4639728387977</v>
      </c>
      <c r="BP346" s="3">
        <v>35.8568903060175</v>
      </c>
      <c r="BQ346" s="3">
        <v>34.5320782857938</v>
      </c>
      <c r="BR346" s="3">
        <v>36.4711020545082</v>
      </c>
      <c r="BS346" s="3">
        <v>37.1377722503319</v>
      </c>
      <c r="BT346" s="3">
        <v>38.6006479510974</v>
      </c>
      <c r="BU346" s="3">
        <v>36.3672935206915</v>
      </c>
      <c r="BV346" s="3">
        <v>34.7333320937278</v>
      </c>
      <c r="BW346" s="3">
        <v>32.2118697984536</v>
      </c>
      <c r="BX346" s="3">
        <v>18.0782410348054</v>
      </c>
      <c r="BY346" s="3">
        <v>13.0555107388984</v>
      </c>
      <c r="BZ346" s="3">
        <v>13.8844218527721</v>
      </c>
      <c r="CA346" s="3">
        <v>17.5888135175257</v>
      </c>
      <c r="CB346" s="3">
        <v>16.1531387285668</v>
      </c>
      <c r="CC346" s="3">
        <v>16.2691472617637</v>
      </c>
      <c r="CD346" s="3">
        <v>16.5303123857033</v>
      </c>
      <c r="CE346" s="3">
        <v>16.2412591962906</v>
      </c>
      <c r="CF346" s="3">
        <v>20.4623182876417</v>
      </c>
      <c r="CG346" s="3">
        <v>30.1362091147881</v>
      </c>
      <c r="CH346" s="3">
        <v>33.6417523311532</v>
      </c>
      <c r="CI346" s="3">
        <v>38.9416292634527</v>
      </c>
      <c r="CJ346" s="3">
        <v>44.9961033072379</v>
      </c>
      <c r="CK346" s="3">
        <v>46.2665441099865</v>
      </c>
      <c r="CL346" s="3">
        <v>45.3581100360095</v>
      </c>
      <c r="CM346" s="3">
        <v>42.2402488174341</v>
      </c>
      <c r="CN346" s="3">
        <v>40.0483964414153</v>
      </c>
      <c r="CO346" s="3">
        <v>42.7646145161076</v>
      </c>
      <c r="CP346" s="3">
        <v>42.0091659287042</v>
      </c>
      <c r="CQ346" s="3">
        <v>36.9036670890424</v>
      </c>
      <c r="CR346" s="3">
        <v>44.1963737133458</v>
      </c>
      <c r="CS346" s="3">
        <v>38.9500532598147</v>
      </c>
      <c r="CT346" s="3">
        <v>41.1306989101425</v>
      </c>
      <c r="CU346" s="3">
        <v>45.713561689354</v>
      </c>
      <c r="CV346" s="3">
        <v>46.2149840770951</v>
      </c>
      <c r="CW346" s="3">
        <v>47.12776013263</v>
      </c>
      <c r="CX346" s="3">
        <v>37.6411069808186</v>
      </c>
      <c r="CY346" s="3">
        <v>32.8145504196051</v>
      </c>
      <c r="CZ346" s="3">
        <v>22.9541904890778</v>
      </c>
      <c r="DA346" s="3">
        <v>24.4776496514676</v>
      </c>
      <c r="DB346" s="3">
        <v>22.8535485479643</v>
      </c>
      <c r="DC346" s="3">
        <v>22.9537593250704</v>
      </c>
      <c r="DD346" s="3">
        <v>24.5334705297824</v>
      </c>
      <c r="DE346" s="3">
        <v>22.1993513390097</v>
      </c>
      <c r="DF346" s="3">
        <v>24.1775148886332</v>
      </c>
      <c r="DG346" s="3">
        <v>26.5519556390619</v>
      </c>
      <c r="DH346" s="3">
        <v>20.3121962602146</v>
      </c>
      <c r="DI346" s="3">
        <v>19.5511374079672</v>
      </c>
      <c r="DJ346" s="3">
        <v>17.0652567015709</v>
      </c>
      <c r="DK346" s="3">
        <v>19.1053615518172</v>
      </c>
      <c r="DL346" s="3">
        <v>22.1912756848303</v>
      </c>
      <c r="DM346" s="3">
        <v>23.8501047731697</v>
      </c>
      <c r="DN346" s="3">
        <v>19.8762426718488</v>
      </c>
      <c r="DO346" s="3">
        <v>17.9867177684974</v>
      </c>
      <c r="DP346" s="3">
        <v>20.8098268977948</v>
      </c>
      <c r="DQ346" s="3">
        <v>24.0942668344849</v>
      </c>
      <c r="DR346" s="3">
        <v>24.0877062767213</v>
      </c>
      <c r="DS346" s="3">
        <v>24.5026947670505</v>
      </c>
      <c r="DT346" s="3">
        <v>24.2482768828785</v>
      </c>
      <c r="DU346" s="3">
        <v>22.6523266150851</v>
      </c>
      <c r="DV346" s="3">
        <v>23.0142626470517</v>
      </c>
      <c r="DW346" s="3">
        <v>21.2459356227464</v>
      </c>
      <c r="DX346" s="3">
        <v>20.3840656944514</v>
      </c>
      <c r="DY346" s="3">
        <v>18.7266240531209</v>
      </c>
      <c r="DZ346" s="3">
        <v>18.8754575541032</v>
      </c>
      <c r="EA346" s="3">
        <v>18.9283570728738</v>
      </c>
      <c r="EB346" s="3">
        <v>16.8416821343877</v>
      </c>
      <c r="EC346" s="3">
        <v>14.452425160462</v>
      </c>
      <c r="ED346" s="3">
        <v>13.4727777904934</v>
      </c>
    </row>
    <row r="347">
      <c r="A347" s="3" t="s">
        <v>346</v>
      </c>
      <c r="B347" s="3">
        <v>14.3223121285122</v>
      </c>
      <c r="C347" s="3">
        <v>14.1971034755431</v>
      </c>
      <c r="D347" s="3">
        <v>15.068694078008</v>
      </c>
      <c r="E347" s="3">
        <v>16.3751328667567</v>
      </c>
      <c r="F347" s="3">
        <v>17.6490184710637</v>
      </c>
      <c r="G347" s="3">
        <v>17.9432608165116</v>
      </c>
      <c r="H347" s="3">
        <v>18.2206068961423</v>
      </c>
      <c r="I347" s="3">
        <v>19.6783780106581</v>
      </c>
      <c r="J347" s="3">
        <v>19.9897283886208</v>
      </c>
      <c r="K347" s="3">
        <v>19.774498487097</v>
      </c>
      <c r="L347" s="3">
        <v>20.1436279868514</v>
      </c>
      <c r="M347" s="3">
        <v>19.8195437291005</v>
      </c>
      <c r="N347" s="3">
        <v>19.3666422531835</v>
      </c>
      <c r="O347" s="3">
        <v>19.2452871818596</v>
      </c>
      <c r="P347" s="3">
        <v>17.9306989865319</v>
      </c>
      <c r="Q347" s="3">
        <v>18.1922904041498</v>
      </c>
      <c r="R347" s="3">
        <v>17.5900746907422</v>
      </c>
      <c r="S347" s="3">
        <v>16.5514253273156</v>
      </c>
      <c r="T347" s="3">
        <v>15.179699647625</v>
      </c>
      <c r="U347" s="3">
        <v>14.2927517844748</v>
      </c>
      <c r="V347" s="3">
        <v>13.6539406841155</v>
      </c>
      <c r="W347" s="3">
        <v>14.0587531569734</v>
      </c>
      <c r="X347" s="3">
        <v>14.849460092524</v>
      </c>
      <c r="Y347" s="3">
        <v>13.9007480371545</v>
      </c>
      <c r="Z347" s="3">
        <v>12.8768501908667</v>
      </c>
      <c r="AA347" s="3">
        <v>15.0049422978835</v>
      </c>
      <c r="AB347" s="3">
        <v>17.2052535177831</v>
      </c>
      <c r="AC347" s="3">
        <v>17.4624110114016</v>
      </c>
      <c r="AD347" s="3">
        <v>15.4147219176873</v>
      </c>
      <c r="AE347" s="3">
        <v>15.2950904202512</v>
      </c>
      <c r="AF347" s="3">
        <v>16.9746166230336</v>
      </c>
      <c r="AG347" s="3">
        <v>16.544103507926</v>
      </c>
      <c r="AH347" s="3">
        <v>15.6579931741807</v>
      </c>
      <c r="AI347" s="3">
        <v>15.8891531196861</v>
      </c>
      <c r="AJ347" s="3">
        <v>13.9280789124317</v>
      </c>
      <c r="AK347" s="3">
        <v>13.9664951753685</v>
      </c>
      <c r="AL347" s="3">
        <v>14.8197632171573</v>
      </c>
      <c r="AM347" s="3">
        <v>14.3772050181587</v>
      </c>
      <c r="AN347" s="3">
        <v>13.77226513508</v>
      </c>
      <c r="AO347" s="3">
        <v>14.8545944346376</v>
      </c>
      <c r="AP347" s="3">
        <v>14.7594497466991</v>
      </c>
      <c r="AQ347" s="3">
        <v>15.4850679021309</v>
      </c>
      <c r="AR347" s="3">
        <v>14.087800053403</v>
      </c>
      <c r="AS347" s="3">
        <v>12.840819186427</v>
      </c>
      <c r="AT347" s="3">
        <v>11.8210889544756</v>
      </c>
      <c r="AU347" s="3">
        <v>12.0639150799376</v>
      </c>
      <c r="AV347" s="3">
        <v>9.60783082387648</v>
      </c>
      <c r="AW347" s="3">
        <v>10.4659772896312</v>
      </c>
      <c r="AX347" s="3">
        <v>11.3021243043524</v>
      </c>
      <c r="AY347" s="3">
        <v>11.4495288099664</v>
      </c>
      <c r="AZ347" s="3">
        <v>11.3759420009776</v>
      </c>
      <c r="BA347" s="3">
        <v>11.7274984395643</v>
      </c>
      <c r="BB347" s="3">
        <v>12.5670167735591</v>
      </c>
      <c r="BC347" s="3">
        <v>12.4978045798198</v>
      </c>
      <c r="BD347" s="3">
        <v>13.234881157211</v>
      </c>
      <c r="BE347" s="3">
        <v>14.8146734880211</v>
      </c>
      <c r="BF347" s="3">
        <v>15.6339322523482</v>
      </c>
      <c r="BG347" s="3">
        <v>14.882748718267</v>
      </c>
      <c r="BH347" s="3">
        <v>13.8005455977989</v>
      </c>
      <c r="BI347" s="3">
        <v>12.0050313769033</v>
      </c>
      <c r="BJ347" s="3">
        <v>11.3831268799565</v>
      </c>
      <c r="BK347" s="3">
        <v>10.1383607343567</v>
      </c>
      <c r="BL347" s="3">
        <v>8.9581409417042</v>
      </c>
      <c r="BM347" s="3">
        <v>8.99607098831816</v>
      </c>
      <c r="BN347" s="3">
        <v>7.98183434820541</v>
      </c>
      <c r="BO347" s="3">
        <v>8.3084979078133</v>
      </c>
      <c r="BP347" s="3">
        <v>8.93591501563113</v>
      </c>
      <c r="BQ347" s="3">
        <v>8.69078302689169</v>
      </c>
      <c r="BR347" s="3">
        <v>9.74122004637825</v>
      </c>
      <c r="BS347" s="3">
        <v>9.46921857048396</v>
      </c>
      <c r="BT347" s="3">
        <v>11.2883439623076</v>
      </c>
      <c r="BU347" s="3">
        <v>10.8111639799588</v>
      </c>
      <c r="BV347" s="3">
        <v>10.8009927756325</v>
      </c>
      <c r="BW347" s="3">
        <v>10.8010425886839</v>
      </c>
      <c r="BX347" s="3">
        <v>8.33311717605463</v>
      </c>
      <c r="BY347" s="3">
        <v>8.02056313015084</v>
      </c>
      <c r="BZ347" s="3">
        <v>7.93017159978472</v>
      </c>
      <c r="CA347" s="3">
        <v>8.49552116790288</v>
      </c>
      <c r="CB347" s="3">
        <v>8.13122871397608</v>
      </c>
      <c r="CC347" s="3">
        <v>8.95593393595886</v>
      </c>
      <c r="CD347" s="3">
        <v>8.96148887220382</v>
      </c>
      <c r="CE347" s="3">
        <v>8.18510516001532</v>
      </c>
      <c r="CF347" s="3">
        <v>8.31928978847536</v>
      </c>
      <c r="CG347" s="3">
        <v>8.81236079495273</v>
      </c>
      <c r="CH347" s="3">
        <v>9.76403863960046</v>
      </c>
      <c r="CI347" s="3">
        <v>10.4007491783923</v>
      </c>
      <c r="CJ347" s="3">
        <v>11.9803449760178</v>
      </c>
      <c r="CK347" s="3">
        <v>11.4433779037236</v>
      </c>
      <c r="CL347" s="3">
        <v>12.3436572064723</v>
      </c>
      <c r="CM347" s="3">
        <v>12.9744996509982</v>
      </c>
      <c r="CN347" s="3">
        <v>11.7422268730075</v>
      </c>
      <c r="CO347" s="3">
        <v>10.8309233766051</v>
      </c>
      <c r="CP347" s="3">
        <v>11.5197461918665</v>
      </c>
      <c r="CQ347" s="3">
        <v>11.3340845864074</v>
      </c>
      <c r="CR347" s="3">
        <v>12.4023586486761</v>
      </c>
      <c r="CS347" s="3">
        <v>11.5605488335963</v>
      </c>
      <c r="CT347" s="3">
        <v>11.7414935662612</v>
      </c>
      <c r="CU347" s="3">
        <v>10.2534994643556</v>
      </c>
      <c r="CV347" s="3">
        <v>10.3415277390605</v>
      </c>
      <c r="CW347" s="3">
        <v>10.7293856187175</v>
      </c>
      <c r="CX347" s="3">
        <v>10.8359301996511</v>
      </c>
      <c r="CY347" s="3">
        <v>10.9067531628003</v>
      </c>
      <c r="CZ347" s="3">
        <v>10.561524471081</v>
      </c>
      <c r="DA347" s="3">
        <v>10.6523298544154</v>
      </c>
      <c r="DB347" s="3">
        <v>8.87119046847026</v>
      </c>
      <c r="DC347" s="3">
        <v>6.97833334831964</v>
      </c>
      <c r="DD347" s="3">
        <v>6.08309524399894</v>
      </c>
      <c r="DE347" s="3">
        <v>5.37904762086414</v>
      </c>
      <c r="DF347" s="3">
        <v>5.427749979496</v>
      </c>
      <c r="DG347" s="3">
        <v>4.18157897497478</v>
      </c>
      <c r="DH347" s="3">
        <v>2.74021740063377</v>
      </c>
      <c r="DI347" s="3">
        <v>2.34657897447285</v>
      </c>
      <c r="DJ347" s="3">
        <v>2.27181816101074</v>
      </c>
      <c r="DK347" s="3">
        <v>2.01023809966587</v>
      </c>
      <c r="DL347" s="3">
        <v>1.94649999141693</v>
      </c>
      <c r="DM347" s="3">
        <v>1.68369565839353</v>
      </c>
      <c r="DN347" s="3">
        <v>1.46674999296665</v>
      </c>
      <c r="DO347" s="3">
        <v>1.35636363788085</v>
      </c>
      <c r="DP347" s="3">
        <v>1.25833332538605</v>
      </c>
      <c r="DQ347" s="3">
        <v>1.63099999725819</v>
      </c>
      <c r="DR347" s="3">
        <v>1.53000000544957</v>
      </c>
      <c r="DS347" s="3">
        <v>1.50474998950958</v>
      </c>
      <c r="DT347" s="3">
        <v>1.66400001347065</v>
      </c>
      <c r="DU347" s="3">
        <v>1.34909091754393</v>
      </c>
      <c r="DV347" s="3">
        <v>1.29068180376833</v>
      </c>
      <c r="DW347" s="3">
        <v>1.16236841678619</v>
      </c>
      <c r="DX347" s="3">
        <v>1.40909090367231</v>
      </c>
      <c r="DY347" s="3">
        <v>5.2713636430827</v>
      </c>
      <c r="DZ347" s="3">
        <v>6.21975002288818</v>
      </c>
      <c r="EA347" s="3">
        <v>6.45021737140158</v>
      </c>
      <c r="EB347" s="3">
        <v>8.20100001096725</v>
      </c>
      <c r="EC347" s="3">
        <v>6.20333333242507</v>
      </c>
      <c r="ED347" s="3">
        <v>5.5119444794125</v>
      </c>
    </row>
    <row r="348">
      <c r="A348" s="3" t="s">
        <v>347</v>
      </c>
      <c r="B348" s="3">
        <v>21.7698809305827</v>
      </c>
      <c r="C348" s="3">
        <v>27.3581578606053</v>
      </c>
      <c r="D348" s="3">
        <v>29.3609524681455</v>
      </c>
      <c r="E348" s="3">
        <v>26.3370831807454</v>
      </c>
      <c r="F348" s="3">
        <v>24.0320238385882</v>
      </c>
      <c r="G348" s="3">
        <v>28.4316666012719</v>
      </c>
      <c r="H348" s="3">
        <v>30.8248864087192</v>
      </c>
      <c r="I348" s="3">
        <v>34.6133332933698</v>
      </c>
      <c r="J348" s="3">
        <v>34.7580952417283</v>
      </c>
      <c r="K348" s="3">
        <v>32.5581519500069</v>
      </c>
      <c r="L348" s="3">
        <v>34.2910529688785</v>
      </c>
      <c r="M348" s="3">
        <v>34.4247726093639</v>
      </c>
      <c r="N348" s="3">
        <v>33.9440000534058</v>
      </c>
      <c r="O348" s="3">
        <v>37.1071054559005</v>
      </c>
      <c r="P348" s="3">
        <v>39.0219317349521</v>
      </c>
      <c r="Q348" s="3">
        <v>41.296904700143</v>
      </c>
      <c r="R348" s="3">
        <v>38.9872500419617</v>
      </c>
      <c r="S348" s="3">
        <v>41.0195453817194</v>
      </c>
      <c r="T348" s="3">
        <v>44.9626136259599</v>
      </c>
      <c r="U348" s="3">
        <v>48.3202383858817</v>
      </c>
      <c r="V348" s="3">
        <v>49.3559522174654</v>
      </c>
      <c r="W348" s="3">
        <v>49.2451132861051</v>
      </c>
      <c r="X348" s="3">
        <v>45.9788751602173</v>
      </c>
      <c r="Y348" s="3">
        <v>41.7710228833285</v>
      </c>
      <c r="Z348" s="3">
        <v>36.6248686941047</v>
      </c>
      <c r="AA348" s="3">
        <v>39.8464999198914</v>
      </c>
      <c r="AB348" s="3">
        <v>41.5182953747836</v>
      </c>
      <c r="AC348" s="3">
        <v>43.8845240275065</v>
      </c>
      <c r="AD348" s="3">
        <v>38.5854761941092</v>
      </c>
      <c r="AE348" s="3">
        <v>37.6606819846413</v>
      </c>
      <c r="AF348" s="3">
        <v>41.148749923706</v>
      </c>
      <c r="AG348" s="3">
        <v>41.0747828276261</v>
      </c>
      <c r="AH348" s="3">
        <v>39.0330953143892</v>
      </c>
      <c r="AI348" s="3">
        <v>36.7573810304914</v>
      </c>
      <c r="AJ348" s="3">
        <v>31.1864286604382</v>
      </c>
      <c r="AK348" s="3">
        <v>30.7135714122227</v>
      </c>
      <c r="AL348" s="3">
        <v>29.5192499637604</v>
      </c>
      <c r="AM348" s="3">
        <v>21.4252631036859</v>
      </c>
      <c r="AN348" s="3">
        <v>19.7041305044423</v>
      </c>
      <c r="AO348" s="3">
        <v>19.6789473483437</v>
      </c>
      <c r="AP348" s="3">
        <v>20.1131818511269</v>
      </c>
      <c r="AQ348" s="3">
        <v>21.1874999133023</v>
      </c>
      <c r="AR348" s="3">
        <v>20.4369999408722</v>
      </c>
      <c r="AS348" s="3">
        <v>17.7891303352688</v>
      </c>
      <c r="AT348" s="3">
        <v>16.9812501907349</v>
      </c>
      <c r="AU348" s="3">
        <v>16.3420453505083</v>
      </c>
      <c r="AV348" s="3">
        <v>12.525952452705</v>
      </c>
      <c r="AW348" s="3">
        <v>14.3685000419617</v>
      </c>
      <c r="AX348" s="3">
        <v>14.7885714485532</v>
      </c>
      <c r="AY348" s="3">
        <v>15.5697368571633</v>
      </c>
      <c r="AZ348" s="3">
        <v>16.5273809205918</v>
      </c>
      <c r="BA348" s="3">
        <v>16.7730951763335</v>
      </c>
      <c r="BB348" s="3">
        <v>19.2436364780773</v>
      </c>
      <c r="BC348" s="3">
        <v>23.104999996367</v>
      </c>
      <c r="BD348" s="3">
        <v>21.6878572191511</v>
      </c>
      <c r="BE348" s="3">
        <v>20.6256520229837</v>
      </c>
      <c r="BF348" s="3">
        <v>20.0892106106407</v>
      </c>
      <c r="BG348" s="3">
        <v>19.3945651261703</v>
      </c>
      <c r="BH348" s="3">
        <v>22.5097618557158</v>
      </c>
      <c r="BI348" s="3">
        <v>19.8360526436254</v>
      </c>
      <c r="BJ348" s="3">
        <v>19.7114285060338</v>
      </c>
      <c r="BK348" s="3">
        <v>21.3355262655961</v>
      </c>
      <c r="BL348" s="3">
        <v>21.7752381733486</v>
      </c>
      <c r="BM348" s="3">
        <v>21.923333304269</v>
      </c>
      <c r="BN348" s="3">
        <v>22.6656818823381</v>
      </c>
      <c r="BO348" s="3">
        <v>25.816250038147</v>
      </c>
      <c r="BP348" s="3">
        <v>26.428636377508</v>
      </c>
      <c r="BQ348" s="3">
        <v>19.5206818147139</v>
      </c>
      <c r="BR348" s="3">
        <v>20.1152499675751</v>
      </c>
      <c r="BS348" s="3">
        <v>20.1226086823837</v>
      </c>
      <c r="BT348" s="3">
        <v>17.8027500629425</v>
      </c>
      <c r="BU348" s="3">
        <v>20.0997619628906</v>
      </c>
      <c r="BV348" s="3">
        <v>20.7545240038917</v>
      </c>
      <c r="BW348" s="3">
        <v>17.4018421424063</v>
      </c>
      <c r="BX348" s="3">
        <v>10.5690909732472</v>
      </c>
      <c r="BY348" s="3">
        <v>9.65880958239238</v>
      </c>
      <c r="BZ348" s="3">
        <v>8.8477499127388</v>
      </c>
      <c r="CA348" s="3">
        <v>9.96295449950478</v>
      </c>
      <c r="CB348" s="3">
        <v>10.22181818702</v>
      </c>
      <c r="CC348" s="3">
        <v>10.283809480213</v>
      </c>
      <c r="CD348" s="3">
        <v>11.0692857333592</v>
      </c>
      <c r="CE348" s="3">
        <v>13.0252273082733</v>
      </c>
      <c r="CF348" s="3">
        <v>15.6287501335144</v>
      </c>
      <c r="CG348" s="3">
        <v>17.169772755016</v>
      </c>
      <c r="CH348" s="3">
        <v>18.1621053093358</v>
      </c>
      <c r="CI348" s="3">
        <v>21.2950000261006</v>
      </c>
      <c r="CJ348" s="3">
        <v>22.790434712949</v>
      </c>
      <c r="CK348" s="3">
        <v>22.8083334423247</v>
      </c>
      <c r="CL348" s="3">
        <v>22.9197501659393</v>
      </c>
      <c r="CM348" s="3">
        <v>21.3140909021551</v>
      </c>
      <c r="CN348" s="3">
        <v>20.4659522374471</v>
      </c>
      <c r="CO348" s="3">
        <v>24.0668182373047</v>
      </c>
      <c r="CP348" s="3">
        <v>21.7590475536528</v>
      </c>
      <c r="CQ348" s="3">
        <v>20.8307142711821</v>
      </c>
      <c r="CR348" s="3">
        <v>25.1969046365647</v>
      </c>
      <c r="CS348" s="3">
        <v>22.1702273108742</v>
      </c>
      <c r="CT348" s="3">
        <v>19.4342500209808</v>
      </c>
      <c r="CU348" s="3">
        <v>18.1163158165781</v>
      </c>
      <c r="CV348" s="3">
        <v>16.5467391843381</v>
      </c>
      <c r="CW348" s="3">
        <v>16.0435000181198</v>
      </c>
      <c r="CX348" s="3">
        <v>11.2314285096668</v>
      </c>
      <c r="CY348" s="3">
        <v>9.78619048708961</v>
      </c>
      <c r="CZ348" s="3">
        <v>8.63049988746643</v>
      </c>
      <c r="DA348" s="3">
        <v>9.35130438597306</v>
      </c>
      <c r="DB348" s="3">
        <v>8.20571438471476</v>
      </c>
      <c r="DC348" s="3">
        <v>7.12047620046706</v>
      </c>
      <c r="DD348" s="3">
        <v>8.88523807979765</v>
      </c>
      <c r="DE348" s="3">
        <v>9.86976189840408</v>
      </c>
      <c r="DF348" s="3">
        <v>11.3344999790192</v>
      </c>
      <c r="DG348" s="3">
        <v>10.9815789774845</v>
      </c>
      <c r="DH348" s="3">
        <v>9.08347822272259</v>
      </c>
      <c r="DI348" s="3">
        <v>9.04052626459222</v>
      </c>
      <c r="DJ348" s="3">
        <v>7.7538636489348</v>
      </c>
      <c r="DK348" s="3">
        <v>7.47952379499163</v>
      </c>
      <c r="DL348" s="3">
        <v>7.80225002765656</v>
      </c>
      <c r="DM348" s="3">
        <v>7.6613043287526</v>
      </c>
      <c r="DN348" s="3">
        <v>7.11225000619888</v>
      </c>
      <c r="DO348" s="3">
        <v>6.89590910348025</v>
      </c>
      <c r="DP348" s="3">
        <v>7.5021428607759</v>
      </c>
      <c r="DQ348" s="3">
        <v>8.6982500076294</v>
      </c>
      <c r="DR348" s="3">
        <v>7.8866666952769</v>
      </c>
      <c r="DS348" s="3">
        <v>8.17825008630752</v>
      </c>
      <c r="DT348" s="3">
        <v>7.81899996995926</v>
      </c>
      <c r="DU348" s="3">
        <v>6.7934091091156</v>
      </c>
      <c r="DV348" s="3">
        <v>6.77340909567746</v>
      </c>
      <c r="DW348" s="3">
        <v>6.8928947323247</v>
      </c>
      <c r="DX348" s="3">
        <v>6.71159092946486</v>
      </c>
      <c r="DY348" s="3">
        <v>7.74681822820143</v>
      </c>
      <c r="DZ348" s="3">
        <v>7.88424998521805</v>
      </c>
      <c r="EA348" s="3">
        <v>8.8045652638311</v>
      </c>
      <c r="EB348" s="3">
        <v>9.52825002670288</v>
      </c>
      <c r="EC348" s="3">
        <v>9.18547621227446</v>
      </c>
      <c r="ED348" s="3">
        <v>8.3016666703754</v>
      </c>
    </row>
    <row r="349">
      <c r="A349" s="3" t="s">
        <v>348</v>
      </c>
      <c r="B349" s="3">
        <v>51.8577862819032</v>
      </c>
      <c r="C349" s="3">
        <v>49.5833217749086</v>
      </c>
      <c r="D349" s="3">
        <v>52.136001861477</v>
      </c>
      <c r="E349" s="3">
        <v>53.3273823921668</v>
      </c>
      <c r="F349" s="3">
        <v>55.9473026131951</v>
      </c>
      <c r="G349" s="3">
        <v>54.9020021297421</v>
      </c>
      <c r="H349" s="3">
        <v>51.6263515975474</v>
      </c>
      <c r="I349" s="3">
        <v>48.773535250197</v>
      </c>
      <c r="J349" s="3">
        <v>49.1499878097596</v>
      </c>
      <c r="K349" s="3">
        <v>46.9293816093378</v>
      </c>
      <c r="L349" s="3">
        <v>52.7723530124428</v>
      </c>
      <c r="M349" s="3">
        <v>52.3502565547752</v>
      </c>
      <c r="N349" s="3">
        <v>50.4251330681592</v>
      </c>
      <c r="O349" s="3">
        <v>49.7712071427298</v>
      </c>
      <c r="P349" s="3">
        <v>48.4821535102764</v>
      </c>
      <c r="Q349" s="3">
        <v>47.1680639943134</v>
      </c>
      <c r="R349" s="3">
        <v>44.3098749713272</v>
      </c>
      <c r="S349" s="3">
        <v>44.1943651144076</v>
      </c>
      <c r="T349" s="3">
        <v>45.135967707512</v>
      </c>
      <c r="U349" s="3">
        <v>45.8360500717047</v>
      </c>
      <c r="V349" s="3">
        <v>43.4858792743609</v>
      </c>
      <c r="W349" s="3">
        <v>41.6652879749854</v>
      </c>
      <c r="X349" s="3">
        <v>39.2062499748823</v>
      </c>
      <c r="Y349" s="3">
        <v>37.1945691562761</v>
      </c>
      <c r="Z349" s="3">
        <v>33.367400208647</v>
      </c>
      <c r="AA349" s="3">
        <v>32.9200521116065</v>
      </c>
      <c r="AB349" s="3">
        <v>38.7848926304964</v>
      </c>
      <c r="AC349" s="3">
        <v>38.5815014118626</v>
      </c>
      <c r="AD349" s="3">
        <v>37.0434706103624</v>
      </c>
      <c r="AE349" s="3">
        <v>36.7175929866896</v>
      </c>
      <c r="AF349" s="3">
        <v>40.1981492303364</v>
      </c>
      <c r="AG349" s="3">
        <v>43.5371976017558</v>
      </c>
      <c r="AH349" s="3">
        <v>42.6722595565579</v>
      </c>
      <c r="AI349" s="3">
        <v>43.5318383578872</v>
      </c>
      <c r="AJ349" s="3">
        <v>47.9483427617032</v>
      </c>
      <c r="AK349" s="3">
        <v>49.3852252939117</v>
      </c>
      <c r="AL349" s="3">
        <v>48.6318061554321</v>
      </c>
      <c r="AM349" s="3">
        <v>47.2572656821804</v>
      </c>
      <c r="AN349" s="3">
        <v>50.0592495400121</v>
      </c>
      <c r="AO349" s="3">
        <v>49.1656144815359</v>
      </c>
      <c r="AP349" s="3">
        <v>45.3412252658858</v>
      </c>
      <c r="AQ349" s="3">
        <v>45.4169311180357</v>
      </c>
      <c r="AR349" s="3">
        <v>42.3875929690116</v>
      </c>
      <c r="AS349" s="3">
        <v>39.9096719384258</v>
      </c>
      <c r="AT349" s="3">
        <v>40.4799934385478</v>
      </c>
      <c r="AU349" s="3">
        <v>40.2837107080113</v>
      </c>
      <c r="AV349" s="3">
        <v>39.8627724493844</v>
      </c>
      <c r="AW349" s="3">
        <v>43.3522405246211</v>
      </c>
      <c r="AX349" s="3">
        <v>44.8000034599653</v>
      </c>
      <c r="AY349" s="3">
        <v>40.4052870275859</v>
      </c>
      <c r="AZ349" s="3">
        <v>37.475344174755</v>
      </c>
      <c r="BA349" s="3">
        <v>36.0681136416832</v>
      </c>
      <c r="BB349" s="3">
        <v>35.5135225871994</v>
      </c>
      <c r="BC349" s="3">
        <v>37.2710378678112</v>
      </c>
      <c r="BD349" s="3">
        <v>37.2323147483909</v>
      </c>
      <c r="BE349" s="3">
        <v>36.9863611708048</v>
      </c>
      <c r="BF349" s="3">
        <v>38.6893052416115</v>
      </c>
      <c r="BG349" s="3">
        <v>35.630258571205</v>
      </c>
      <c r="BH349" s="3">
        <v>35.5516052140244</v>
      </c>
      <c r="BI349" s="3">
        <v>31.3947879450131</v>
      </c>
      <c r="BJ349" s="3">
        <v>31.7424096741641</v>
      </c>
      <c r="BK349" s="3">
        <v>32.3240164138953</v>
      </c>
      <c r="BL349" s="3">
        <v>32.2892695124322</v>
      </c>
      <c r="BM349" s="3">
        <v>34.6434200590928</v>
      </c>
      <c r="BN349" s="3">
        <v>31.341130049532</v>
      </c>
      <c r="BO349" s="3">
        <v>31.5286019810248</v>
      </c>
      <c r="BP349" s="3">
        <v>32.16552436602</v>
      </c>
      <c r="BQ349" s="3">
        <v>29.3584126764179</v>
      </c>
      <c r="BR349" s="3">
        <v>31.3089457019139</v>
      </c>
      <c r="BS349" s="3">
        <v>33.4728457336429</v>
      </c>
      <c r="BT349" s="3">
        <v>34.3821205514069</v>
      </c>
      <c r="BU349" s="3">
        <v>34.034162902508</v>
      </c>
      <c r="BV349" s="3">
        <v>32.4862933078432</v>
      </c>
      <c r="BW349" s="3">
        <v>31.2525784692782</v>
      </c>
      <c r="BX349" s="3">
        <v>20.7493040709443</v>
      </c>
      <c r="BY349" s="3">
        <v>17.5924340584287</v>
      </c>
      <c r="BZ349" s="3">
        <v>20.1280023662399</v>
      </c>
      <c r="CA349" s="3">
        <v>22.9844972825004</v>
      </c>
      <c r="CB349" s="3">
        <v>25.2159907743563</v>
      </c>
      <c r="CC349" s="3">
        <v>25.6888930181759</v>
      </c>
      <c r="CD349" s="3">
        <v>24.4140555569458</v>
      </c>
      <c r="CE349" s="3">
        <v>27.1178354581515</v>
      </c>
      <c r="CF349" s="3">
        <v>33.6158392443466</v>
      </c>
      <c r="CG349" s="3">
        <v>35.3355912640231</v>
      </c>
      <c r="CH349" s="3">
        <v>37.2480353867061</v>
      </c>
      <c r="CI349" s="3">
        <v>33.0751867540484</v>
      </c>
      <c r="CJ349" s="3">
        <v>34.0049493897968</v>
      </c>
      <c r="CK349" s="3">
        <v>41.3616604344894</v>
      </c>
      <c r="CL349" s="3">
        <v>45.2185701302781</v>
      </c>
      <c r="CM349" s="3">
        <v>44.0984419860243</v>
      </c>
      <c r="CN349" s="3">
        <v>40.5012657719385</v>
      </c>
      <c r="CO349" s="3">
        <v>37.6447369617384</v>
      </c>
      <c r="CP349" s="3">
        <v>35.8556359512279</v>
      </c>
      <c r="CQ349" s="3">
        <v>34.7516088217238</v>
      </c>
      <c r="CR349" s="3">
        <v>36.0968484264994</v>
      </c>
      <c r="CS349" s="3">
        <v>35.1477397883466</v>
      </c>
      <c r="CT349" s="3">
        <v>34.612719251806</v>
      </c>
      <c r="CU349" s="3">
        <v>37.8714680242504</v>
      </c>
      <c r="CV349" s="3">
        <v>37.2311398090232</v>
      </c>
      <c r="CW349" s="3">
        <v>36.1400021063867</v>
      </c>
      <c r="CX349" s="3">
        <v>34.1128958798404</v>
      </c>
      <c r="CY349" s="3">
        <v>31.3747778871274</v>
      </c>
      <c r="CZ349" s="3">
        <v>31.9654646533344</v>
      </c>
      <c r="DA349" s="3">
        <v>37.7262159719341</v>
      </c>
      <c r="DB349" s="3">
        <v>37.5680899489794</v>
      </c>
      <c r="DC349" s="3">
        <v>35.5857975044779</v>
      </c>
      <c r="DD349" s="3">
        <v>44.4487904653199</v>
      </c>
      <c r="DE349" s="3">
        <v>42.4820970274642</v>
      </c>
      <c r="DF349" s="3">
        <v>42.2446907891564</v>
      </c>
      <c r="DG349" s="3">
        <v>46.6472532641498</v>
      </c>
      <c r="DH349" s="3">
        <v>38.9188664321418</v>
      </c>
      <c r="DI349" s="3">
        <v>36.1056150296179</v>
      </c>
      <c r="DJ349" s="3">
        <v>32.705658681166</v>
      </c>
      <c r="DK349" s="3">
        <v>32.8991326474765</v>
      </c>
      <c r="DL349" s="3">
        <v>35.4152175907898</v>
      </c>
      <c r="DM349" s="3">
        <v>33.6961026596314</v>
      </c>
      <c r="DN349" s="3">
        <v>32.3549518321221</v>
      </c>
      <c r="DO349" s="3">
        <v>29.029484364355</v>
      </c>
      <c r="DP349" s="3">
        <v>28.1721292014077</v>
      </c>
      <c r="DQ349" s="3">
        <v>33.2916297068287</v>
      </c>
      <c r="DR349" s="3">
        <v>33.5719459923001</v>
      </c>
      <c r="DS349" s="3">
        <v>35.3871035252075</v>
      </c>
      <c r="DT349" s="3">
        <v>39.9845394492868</v>
      </c>
      <c r="DU349" s="3">
        <v>39.1532309771008</v>
      </c>
      <c r="DV349" s="3">
        <v>34.6621059951523</v>
      </c>
      <c r="DW349" s="3">
        <v>33.5740704894727</v>
      </c>
      <c r="DX349" s="3">
        <v>34.2716748922444</v>
      </c>
      <c r="DY349" s="3">
        <v>36.2335598980982</v>
      </c>
      <c r="DZ349" s="3">
        <v>37.4144046036118</v>
      </c>
      <c r="EA349" s="3">
        <v>34.3631935431479</v>
      </c>
      <c r="EB349" s="3">
        <v>32.7064761900261</v>
      </c>
      <c r="EC349" s="3">
        <v>31.9454376047799</v>
      </c>
      <c r="ED349" s="3">
        <v>28.8827776908874</v>
      </c>
    </row>
    <row r="350">
      <c r="A350" s="3" t="s">
        <v>349</v>
      </c>
      <c r="B350" s="3">
        <v>41.0858520500434</v>
      </c>
      <c r="C350" s="3">
        <v>40.3163918016818</v>
      </c>
      <c r="D350" s="3">
        <v>42.8425588659908</v>
      </c>
      <c r="E350" s="3">
        <v>42.7787825640813</v>
      </c>
      <c r="F350" s="3">
        <v>44.7211314646852</v>
      </c>
      <c r="G350" s="3">
        <v>47.2495960758708</v>
      </c>
      <c r="H350" s="3">
        <v>47.6819983826698</v>
      </c>
      <c r="I350" s="3">
        <v>47.7251841354578</v>
      </c>
      <c r="J350" s="3">
        <v>48.2680093534589</v>
      </c>
      <c r="K350" s="3">
        <v>48.9603956607265</v>
      </c>
      <c r="L350" s="3">
        <v>51.473524359558</v>
      </c>
      <c r="M350" s="3">
        <v>53.5413462749725</v>
      </c>
      <c r="N350" s="3">
        <v>54.4479545745738</v>
      </c>
      <c r="O350" s="3">
        <v>55.5727782102614</v>
      </c>
      <c r="P350" s="3">
        <v>56.5901927285869</v>
      </c>
      <c r="Q350" s="3">
        <v>55.3433874463516</v>
      </c>
      <c r="R350" s="3">
        <v>53.1092237006074</v>
      </c>
      <c r="S350" s="3">
        <v>52.5776130144631</v>
      </c>
      <c r="T350" s="3">
        <v>54.7368385854582</v>
      </c>
      <c r="U350" s="3">
        <v>53.517664521621</v>
      </c>
      <c r="V350" s="3">
        <v>52.0596087097661</v>
      </c>
      <c r="W350" s="3">
        <v>51.3797310174591</v>
      </c>
      <c r="X350" s="3">
        <v>45.7007625664424</v>
      </c>
      <c r="Y350" s="3">
        <v>41.2193360446428</v>
      </c>
      <c r="Z350" s="3">
        <v>36.4177734313052</v>
      </c>
      <c r="AA350" s="3">
        <v>38.5141960123297</v>
      </c>
      <c r="AB350" s="3">
        <v>43.1043201337958</v>
      </c>
      <c r="AC350" s="3">
        <v>40.8274770806382</v>
      </c>
      <c r="AD350" s="3">
        <v>32.9065366534156</v>
      </c>
      <c r="AE350" s="3">
        <v>29.7766914299107</v>
      </c>
      <c r="AF350" s="3">
        <v>31.9003065924356</v>
      </c>
      <c r="AG350" s="3">
        <v>37.9979066575442</v>
      </c>
      <c r="AH350" s="3">
        <v>39.8667143899034</v>
      </c>
      <c r="AI350" s="3">
        <v>41.9309307870741</v>
      </c>
      <c r="AJ350" s="3">
        <v>43.689367126755</v>
      </c>
      <c r="AK350" s="3">
        <v>42.7565732333218</v>
      </c>
      <c r="AL350" s="3">
        <v>35.4844234401736</v>
      </c>
      <c r="AM350" s="3">
        <v>35.4879011081582</v>
      </c>
      <c r="AN350" s="3">
        <v>35.2108076474507</v>
      </c>
      <c r="AO350" s="3">
        <v>36.9091984863571</v>
      </c>
      <c r="AP350" s="3">
        <v>35.5222120237897</v>
      </c>
      <c r="AQ350" s="3">
        <v>36.7109669850736</v>
      </c>
      <c r="AR350" s="3">
        <v>38.14253565227</v>
      </c>
      <c r="AS350" s="3">
        <v>36.6126972808166</v>
      </c>
      <c r="AT350" s="3">
        <v>37.7662608650535</v>
      </c>
      <c r="AU350" s="3">
        <v>34.380669812427</v>
      </c>
      <c r="AV350" s="3">
        <v>32.8368197094002</v>
      </c>
      <c r="AW350" s="3">
        <v>38.0125401785448</v>
      </c>
      <c r="AX350" s="3">
        <v>40.9044697468433</v>
      </c>
      <c r="AY350" s="3">
        <v>40.7231648145594</v>
      </c>
      <c r="AZ350" s="3">
        <v>40.6539271834099</v>
      </c>
      <c r="BA350" s="3">
        <v>39.8966229648099</v>
      </c>
      <c r="BB350" s="3">
        <v>40.2624730343843</v>
      </c>
      <c r="BC350" s="3">
        <v>42.7364771028372</v>
      </c>
      <c r="BD350" s="3">
        <v>43.6791305285453</v>
      </c>
      <c r="BE350" s="3">
        <v>46.6829780957375</v>
      </c>
      <c r="BF350" s="3">
        <v>52.9118101867349</v>
      </c>
      <c r="BG350" s="3">
        <v>50.9178612068287</v>
      </c>
      <c r="BH350" s="3">
        <v>49.2682840331905</v>
      </c>
      <c r="BI350" s="3">
        <v>40.5686232228822</v>
      </c>
      <c r="BJ350" s="3">
        <v>39.3550794946073</v>
      </c>
      <c r="BK350" s="3">
        <v>38.1950804511872</v>
      </c>
      <c r="BL350" s="3">
        <v>37.626001498528</v>
      </c>
      <c r="BM350" s="3">
        <v>36.8666369694912</v>
      </c>
      <c r="BN350" s="3">
        <v>31.4199278383334</v>
      </c>
      <c r="BO350" s="3">
        <v>27.76505619406</v>
      </c>
      <c r="BP350" s="3">
        <v>26.2955170044436</v>
      </c>
      <c r="BQ350" s="3">
        <v>24.5696136112047</v>
      </c>
      <c r="BR350" s="3">
        <v>28.1967403497559</v>
      </c>
      <c r="BS350" s="3">
        <v>30.1859891293231</v>
      </c>
      <c r="BT350" s="3">
        <v>32.1464884402953</v>
      </c>
      <c r="BU350" s="3">
        <v>34.4971914089768</v>
      </c>
      <c r="BV350" s="3">
        <v>35.2332244910411</v>
      </c>
      <c r="BW350" s="3">
        <v>33.8672508568267</v>
      </c>
      <c r="BX350" s="3">
        <v>19.9074603397402</v>
      </c>
      <c r="BY350" s="3">
        <v>15.9026003377807</v>
      </c>
      <c r="BZ350" s="3">
        <v>15.01083112671</v>
      </c>
      <c r="CA350" s="3">
        <v>16.1793665527665</v>
      </c>
      <c r="CB350" s="3">
        <v>13.4624425363757</v>
      </c>
      <c r="CC350" s="3">
        <v>13.8944923883414</v>
      </c>
      <c r="CD350" s="3">
        <v>12.6551861601536</v>
      </c>
      <c r="CE350" s="3">
        <v>11.5688357536007</v>
      </c>
      <c r="CF350" s="3">
        <v>16.6115414546424</v>
      </c>
      <c r="CG350" s="3">
        <v>27.0355498960313</v>
      </c>
      <c r="CH350" s="3">
        <v>31.7860058897121</v>
      </c>
      <c r="CI350" s="3">
        <v>31.8330038562043</v>
      </c>
      <c r="CJ350" s="3">
        <v>34.5154698653772</v>
      </c>
      <c r="CK350" s="3">
        <v>32.7635588875776</v>
      </c>
      <c r="CL350" s="3">
        <v>33.9030416756846</v>
      </c>
      <c r="CM350" s="3">
        <v>30.8060025262928</v>
      </c>
      <c r="CN350" s="3">
        <v>30.0234593752933</v>
      </c>
      <c r="CO350" s="3">
        <v>30.1424224591333</v>
      </c>
      <c r="CP350" s="3">
        <v>24.8667341594001</v>
      </c>
      <c r="CQ350" s="3">
        <v>24.7550319157183</v>
      </c>
      <c r="CR350" s="3">
        <v>27.4595893372066</v>
      </c>
      <c r="CS350" s="3">
        <v>18.684654951495</v>
      </c>
      <c r="CT350" s="3">
        <v>20.0704199276526</v>
      </c>
      <c r="CU350" s="3">
        <v>19.3674409601408</v>
      </c>
      <c r="CV350" s="3">
        <v>22.6830624358377</v>
      </c>
      <c r="CW350" s="3">
        <v>24.8456931078515</v>
      </c>
      <c r="CX350" s="3">
        <v>21.4759964563011</v>
      </c>
      <c r="CY350" s="3">
        <v>22.5586154359672</v>
      </c>
      <c r="CZ350" s="3">
        <v>19.4621033727749</v>
      </c>
      <c r="DA350" s="3">
        <v>20.3358853119025</v>
      </c>
      <c r="DB350" s="3">
        <v>16.7233396699081</v>
      </c>
      <c r="DC350" s="3">
        <v>17.6641917328988</v>
      </c>
      <c r="DD350" s="3">
        <v>18.8104012922142</v>
      </c>
      <c r="DE350" s="3">
        <v>16.0463244308925</v>
      </c>
      <c r="DF350" s="3">
        <v>16.09142173046</v>
      </c>
      <c r="DG350" s="3">
        <v>19.9193182177641</v>
      </c>
      <c r="DH350" s="3">
        <v>16.0222957354428</v>
      </c>
      <c r="DI350" s="3">
        <v>15.0950352833772</v>
      </c>
      <c r="DJ350" s="3">
        <v>14.2590901471289</v>
      </c>
      <c r="DK350" s="3">
        <v>17.7080863029622</v>
      </c>
      <c r="DL350" s="3">
        <v>19.4945033506184</v>
      </c>
      <c r="DM350" s="3">
        <v>18.4705534317513</v>
      </c>
      <c r="DN350" s="3">
        <v>13.9174029343028</v>
      </c>
      <c r="DO350" s="3">
        <v>13.5019965003655</v>
      </c>
      <c r="DP350" s="3">
        <v>13.8900891416693</v>
      </c>
      <c r="DQ350" s="3">
        <v>16.7976870904082</v>
      </c>
      <c r="DR350" s="3">
        <v>17.7053764753302</v>
      </c>
      <c r="DS350" s="3">
        <v>18.9438369538603</v>
      </c>
      <c r="DT350" s="3">
        <v>18.1078942977944</v>
      </c>
      <c r="DU350" s="3">
        <v>18.5473132858737</v>
      </c>
      <c r="DV350" s="3">
        <v>20.3461253544663</v>
      </c>
      <c r="DW350" s="3">
        <v>21.1439886738698</v>
      </c>
      <c r="DX350" s="3">
        <v>21.883468178019</v>
      </c>
      <c r="DY350" s="3">
        <v>21.4610846396716</v>
      </c>
      <c r="DZ350" s="3">
        <v>22.4108143992192</v>
      </c>
      <c r="EA350" s="3">
        <v>22.6380137625545</v>
      </c>
      <c r="EB350" s="3">
        <v>22.7128056804731</v>
      </c>
      <c r="EC350" s="3">
        <v>23.5055741314199</v>
      </c>
      <c r="ED350" s="3">
        <v>24.1536110772027</v>
      </c>
    </row>
    <row r="351">
      <c r="A351" s="3" t="s">
        <v>350</v>
      </c>
      <c r="B351" s="3">
        <v>50.9027124522333</v>
      </c>
      <c r="C351" s="3">
        <v>54.5813005738169</v>
      </c>
      <c r="D351" s="3">
        <v>61.363125332801</v>
      </c>
      <c r="E351" s="3">
        <v>65.2061957822248</v>
      </c>
      <c r="F351" s="3">
        <v>64.6266810469266</v>
      </c>
      <c r="G351" s="3">
        <v>68.2989377425664</v>
      </c>
      <c r="H351" s="3">
        <v>69.7444398125718</v>
      </c>
      <c r="I351" s="3">
        <v>62.0298806541838</v>
      </c>
      <c r="J351" s="3">
        <v>61.7337794281868</v>
      </c>
      <c r="K351" s="3">
        <v>52.8289615377347</v>
      </c>
      <c r="L351" s="3">
        <v>49.7898221181137</v>
      </c>
      <c r="M351" s="3">
        <v>40.5910473373212</v>
      </c>
      <c r="N351" s="3">
        <v>38.0905799062891</v>
      </c>
      <c r="O351" s="3">
        <v>41.7076971264985</v>
      </c>
      <c r="P351" s="3">
        <v>41.2248320576531</v>
      </c>
      <c r="Q351" s="3">
        <v>45.8226793148766</v>
      </c>
      <c r="R351" s="3">
        <v>46.9735080109576</v>
      </c>
      <c r="S351" s="3">
        <v>45.4482698747617</v>
      </c>
      <c r="T351" s="3">
        <v>38.7944327694686</v>
      </c>
      <c r="U351" s="3">
        <v>36.272253620003</v>
      </c>
      <c r="V351" s="3">
        <v>31.8729436854502</v>
      </c>
      <c r="W351" s="3">
        <v>35.2154931173717</v>
      </c>
      <c r="X351" s="3">
        <v>36.3259141749442</v>
      </c>
      <c r="Y351" s="3">
        <v>34.1129585825533</v>
      </c>
      <c r="Z351" s="3">
        <v>30.2677015951501</v>
      </c>
      <c r="AA351" s="3">
        <v>32.4158417832956</v>
      </c>
      <c r="AB351" s="3">
        <v>38.9531682485484</v>
      </c>
      <c r="AC351" s="3">
        <v>39.264241058533</v>
      </c>
      <c r="AD351" s="3">
        <v>39.1461821688767</v>
      </c>
      <c r="AE351" s="3">
        <v>42.5799374727459</v>
      </c>
      <c r="AF351" s="3">
        <v>43.302516072109</v>
      </c>
      <c r="AG351" s="3">
        <v>41.5337799305794</v>
      </c>
      <c r="AH351" s="3">
        <v>39.7855262338966</v>
      </c>
      <c r="AI351" s="3">
        <v>44.726689343659</v>
      </c>
      <c r="AJ351" s="3">
        <v>44.1109712259032</v>
      </c>
      <c r="AK351" s="3">
        <v>53.7196844135317</v>
      </c>
      <c r="AL351" s="3">
        <v>52.3261996885126</v>
      </c>
      <c r="AM351" s="3">
        <v>46.7992566593301</v>
      </c>
      <c r="AN351" s="3">
        <v>45.7369900828047</v>
      </c>
      <c r="AO351" s="3">
        <v>45.0466140541507</v>
      </c>
      <c r="AP351" s="3">
        <v>39.3688037421666</v>
      </c>
      <c r="AQ351" s="3">
        <v>36.5850553214551</v>
      </c>
      <c r="AR351" s="3">
        <v>37.4756956489927</v>
      </c>
      <c r="AS351" s="3">
        <v>31.5765080443243</v>
      </c>
      <c r="AT351" s="3">
        <v>34.2083262880724</v>
      </c>
      <c r="AU351" s="3">
        <v>36.2592646962518</v>
      </c>
      <c r="AV351" s="3">
        <v>39.6271796438394</v>
      </c>
      <c r="AW351" s="3">
        <v>42.4948580244359</v>
      </c>
      <c r="AX351" s="3">
        <v>49.4156136885604</v>
      </c>
      <c r="AY351" s="3">
        <v>47.3380634301521</v>
      </c>
      <c r="AZ351" s="3">
        <v>46.9783918404146</v>
      </c>
      <c r="BA351" s="3">
        <v>50.0922163571902</v>
      </c>
      <c r="BB351" s="3">
        <v>49.8724942599868</v>
      </c>
      <c r="BC351" s="3">
        <v>46.474686396958</v>
      </c>
      <c r="BD351" s="3">
        <v>45.0473685141014</v>
      </c>
      <c r="BE351" s="3">
        <v>45.9349575636746</v>
      </c>
      <c r="BF351" s="3">
        <v>48.1783143803816</v>
      </c>
      <c r="BG351" s="3">
        <v>49.1154000051076</v>
      </c>
      <c r="BH351" s="3">
        <v>45.150118292119</v>
      </c>
      <c r="BI351" s="3">
        <v>40.460563825538</v>
      </c>
      <c r="BJ351" s="3">
        <v>38.6254655318047</v>
      </c>
      <c r="BK351" s="3">
        <v>41.7240963241566</v>
      </c>
      <c r="BL351" s="3">
        <v>41.0894524325359</v>
      </c>
      <c r="BM351" s="3">
        <v>44.6465327737951</v>
      </c>
      <c r="BN351" s="3">
        <v>41.5031220526818</v>
      </c>
      <c r="BO351" s="3">
        <v>37.9464489601084</v>
      </c>
      <c r="BP351" s="3">
        <v>38.0265137093974</v>
      </c>
      <c r="BQ351" s="3">
        <v>31.1050191894197</v>
      </c>
      <c r="BR351" s="3">
        <v>31.6769108341226</v>
      </c>
      <c r="BS351" s="3">
        <v>29.3815709518435</v>
      </c>
      <c r="BT351" s="3">
        <v>31.0124699622323</v>
      </c>
      <c r="BU351" s="3">
        <v>33.0960339546891</v>
      </c>
      <c r="BV351" s="3">
        <v>34.5212306868217</v>
      </c>
      <c r="BW351" s="3">
        <v>33.836103249497</v>
      </c>
      <c r="BX351" s="3">
        <v>16.312347704732</v>
      </c>
      <c r="BY351" s="3">
        <v>14.1985789221118</v>
      </c>
      <c r="BZ351" s="3">
        <v>15.0388155895048</v>
      </c>
      <c r="CA351" s="3">
        <v>18.5202789156532</v>
      </c>
      <c r="CB351" s="3">
        <v>15.6834837220582</v>
      </c>
      <c r="CC351" s="3">
        <v>15.106931258176</v>
      </c>
      <c r="CD351" s="3">
        <v>12.9424479152288</v>
      </c>
      <c r="CE351" s="3">
        <v>12.3610470822768</v>
      </c>
      <c r="CF351" s="3">
        <v>16.0338698159299</v>
      </c>
      <c r="CG351" s="3">
        <v>20.8229159286834</v>
      </c>
      <c r="CH351" s="3">
        <v>21.6001412393333</v>
      </c>
      <c r="CI351" s="3">
        <v>23.1107125540471</v>
      </c>
      <c r="CJ351" s="3">
        <v>25.9747479873424</v>
      </c>
      <c r="CK351" s="3">
        <v>22.803793603987</v>
      </c>
      <c r="CL351" s="3">
        <v>24.7771320985708</v>
      </c>
      <c r="CM351" s="3">
        <v>28.647704532825</v>
      </c>
      <c r="CN351" s="3">
        <v>26.3829722308368</v>
      </c>
      <c r="CO351" s="3">
        <v>23.3132445333736</v>
      </c>
      <c r="CP351" s="3">
        <v>23.6667352379269</v>
      </c>
      <c r="CQ351" s="3">
        <v>28.1813041259944</v>
      </c>
      <c r="CR351" s="3">
        <v>26.4005917175934</v>
      </c>
      <c r="CS351" s="3">
        <v>20.9801437332923</v>
      </c>
      <c r="CT351" s="3">
        <v>24.9052517671796</v>
      </c>
      <c r="CU351" s="3">
        <v>29.3436179262492</v>
      </c>
      <c r="CV351" s="3">
        <v>36.5027400464022</v>
      </c>
      <c r="CW351" s="3">
        <v>41.0533026482319</v>
      </c>
      <c r="CX351" s="3">
        <v>42.6008597632859</v>
      </c>
      <c r="CY351" s="3">
        <v>41.4111260025772</v>
      </c>
      <c r="CZ351" s="3">
        <v>37.3177790510648</v>
      </c>
      <c r="DA351" s="3">
        <v>38.8189106913243</v>
      </c>
      <c r="DB351" s="3">
        <v>37.5106223307757</v>
      </c>
      <c r="DC351" s="3">
        <v>39.5677057463255</v>
      </c>
      <c r="DD351" s="3">
        <v>46.3031297096038</v>
      </c>
      <c r="DE351" s="3">
        <v>43.7320311605915</v>
      </c>
      <c r="DF351" s="3">
        <v>44.0362069559907</v>
      </c>
      <c r="DG351" s="3">
        <v>40.4641105715803</v>
      </c>
      <c r="DH351" s="3">
        <v>35.2551776456567</v>
      </c>
      <c r="DI351" s="3">
        <v>33.7285885569503</v>
      </c>
      <c r="DJ351" s="3">
        <v>29.7578330098947</v>
      </c>
      <c r="DK351" s="3">
        <v>31.8984994972242</v>
      </c>
      <c r="DL351" s="3">
        <v>36.8483895581585</v>
      </c>
      <c r="DM351" s="3">
        <v>39.635273926115</v>
      </c>
      <c r="DN351" s="3">
        <v>41.5178377105127</v>
      </c>
      <c r="DO351" s="3">
        <v>38.978874378721</v>
      </c>
      <c r="DP351" s="3">
        <v>36.5072475587558</v>
      </c>
      <c r="DQ351" s="3">
        <v>35.0883474212062</v>
      </c>
      <c r="DR351" s="3">
        <v>33.6134221643379</v>
      </c>
      <c r="DS351" s="3">
        <v>37.0068950255907</v>
      </c>
      <c r="DT351" s="3">
        <v>39.0391378785985</v>
      </c>
      <c r="DU351" s="3">
        <v>40.6744198093602</v>
      </c>
      <c r="DV351" s="3">
        <v>37.2701695762148</v>
      </c>
      <c r="DW351" s="3">
        <v>34.1348433994576</v>
      </c>
      <c r="DX351" s="3">
        <v>37.286923086547</v>
      </c>
      <c r="DY351" s="3">
        <v>33.8131356911565</v>
      </c>
      <c r="DZ351" s="3">
        <v>30.9658484480873</v>
      </c>
      <c r="EA351" s="3">
        <v>33.9316623464211</v>
      </c>
      <c r="EB351" s="3">
        <v>34.7632000178714</v>
      </c>
      <c r="EC351" s="3">
        <v>32.7976193200974</v>
      </c>
      <c r="ED351" s="3">
        <v>34.5644444359673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88"/>
  </cols>
  <sheetData>
    <row r="1">
      <c r="A1" s="3" t="s">
        <v>0</v>
      </c>
      <c r="D1" s="3">
        <v>2014.0</v>
      </c>
      <c r="E1" s="3">
        <v>2014.0</v>
      </c>
      <c r="F1" s="3">
        <v>2014.0</v>
      </c>
      <c r="G1" s="3">
        <v>2014.0</v>
      </c>
      <c r="H1" s="3">
        <v>2014.0</v>
      </c>
      <c r="I1" s="3">
        <v>2014.0</v>
      </c>
      <c r="J1" s="3">
        <v>2014.0</v>
      </c>
      <c r="K1" s="3">
        <v>2014.0</v>
      </c>
      <c r="L1" s="3">
        <v>2014.0</v>
      </c>
      <c r="M1" s="3">
        <v>2014.0</v>
      </c>
      <c r="N1" s="3">
        <v>2014.0</v>
      </c>
      <c r="O1" s="3">
        <v>2014.0</v>
      </c>
      <c r="P1" s="3">
        <v>2015.0</v>
      </c>
      <c r="Q1" s="3">
        <v>2015.0</v>
      </c>
      <c r="R1" s="3">
        <v>2015.0</v>
      </c>
      <c r="S1" s="3">
        <v>2015.0</v>
      </c>
      <c r="T1" s="3">
        <v>2015.0</v>
      </c>
      <c r="U1" s="3">
        <v>2015.0</v>
      </c>
      <c r="V1" s="3">
        <v>2015.0</v>
      </c>
      <c r="W1" s="3">
        <v>2015.0</v>
      </c>
      <c r="X1" s="3">
        <v>2015.0</v>
      </c>
      <c r="Y1" s="3">
        <v>2015.0</v>
      </c>
      <c r="Z1" s="3">
        <v>2015.0</v>
      </c>
      <c r="AA1" s="3">
        <v>2015.0</v>
      </c>
      <c r="AB1" s="3">
        <v>2016.0</v>
      </c>
      <c r="AC1" s="3">
        <v>2016.0</v>
      </c>
      <c r="AD1" s="3">
        <v>2016.0</v>
      </c>
      <c r="AE1" s="3">
        <v>2016.0</v>
      </c>
      <c r="AF1" s="3">
        <v>2016.0</v>
      </c>
      <c r="AG1" s="3">
        <v>2016.0</v>
      </c>
      <c r="AH1" s="3">
        <v>2016.0</v>
      </c>
      <c r="AI1" s="3">
        <v>2016.0</v>
      </c>
      <c r="AJ1" s="3">
        <v>2016.0</v>
      </c>
      <c r="AK1" s="3">
        <v>2016.0</v>
      </c>
      <c r="AL1" s="3">
        <v>2016.0</v>
      </c>
      <c r="AM1" s="3">
        <v>2016.0</v>
      </c>
      <c r="AN1" s="3">
        <v>2017.0</v>
      </c>
      <c r="AO1" s="3">
        <v>2017.0</v>
      </c>
      <c r="AP1" s="3">
        <v>2017.0</v>
      </c>
      <c r="AQ1" s="3">
        <v>2017.0</v>
      </c>
      <c r="AR1" s="3">
        <v>2017.0</v>
      </c>
      <c r="AS1" s="3">
        <v>2017.0</v>
      </c>
      <c r="AT1" s="3">
        <v>2017.0</v>
      </c>
      <c r="AU1" s="3">
        <v>2017.0</v>
      </c>
      <c r="AV1" s="3">
        <v>2017.0</v>
      </c>
      <c r="AW1" s="3">
        <v>2017.0</v>
      </c>
      <c r="AX1" s="3">
        <v>2017.0</v>
      </c>
      <c r="AY1" s="3">
        <v>2017.0</v>
      </c>
      <c r="AZ1" s="3">
        <v>2018.0</v>
      </c>
      <c r="BA1" s="3">
        <v>2018.0</v>
      </c>
      <c r="BB1" s="3">
        <v>2018.0</v>
      </c>
      <c r="BC1" s="3">
        <v>2018.0</v>
      </c>
      <c r="BD1" s="3">
        <v>2018.0</v>
      </c>
      <c r="BE1" s="3">
        <v>2018.0</v>
      </c>
      <c r="BF1" s="3">
        <v>2018.0</v>
      </c>
      <c r="BG1" s="3">
        <v>2018.0</v>
      </c>
      <c r="BH1" s="3">
        <v>2018.0</v>
      </c>
      <c r="BI1" s="3">
        <v>2018.0</v>
      </c>
      <c r="BJ1" s="3">
        <v>2018.0</v>
      </c>
      <c r="BK1" s="3">
        <v>2018.0</v>
      </c>
      <c r="BL1" s="3">
        <v>2019.0</v>
      </c>
      <c r="BM1" s="3">
        <v>2019.0</v>
      </c>
      <c r="BN1" s="3">
        <v>2019.0</v>
      </c>
      <c r="BO1" s="3">
        <v>2019.0</v>
      </c>
      <c r="BP1" s="3">
        <v>2019.0</v>
      </c>
      <c r="BQ1" s="3">
        <v>2019.0</v>
      </c>
      <c r="BR1" s="3">
        <v>2019.0</v>
      </c>
      <c r="BS1" s="3">
        <v>2019.0</v>
      </c>
      <c r="BT1" s="3">
        <v>2019.0</v>
      </c>
      <c r="BU1" s="3">
        <v>2019.0</v>
      </c>
      <c r="BV1" s="3">
        <v>2019.0</v>
      </c>
      <c r="BW1" s="3">
        <v>2019.0</v>
      </c>
      <c r="BX1" s="3">
        <v>2020.0</v>
      </c>
      <c r="BY1" s="3">
        <v>2020.0</v>
      </c>
      <c r="BZ1" s="3">
        <v>2020.0</v>
      </c>
      <c r="CA1" s="3">
        <v>2020.0</v>
      </c>
      <c r="CB1" s="3">
        <v>2020.0</v>
      </c>
      <c r="CC1" s="3">
        <v>2020.0</v>
      </c>
      <c r="CD1" s="3">
        <v>2020.0</v>
      </c>
      <c r="CE1" s="3">
        <v>2020.0</v>
      </c>
      <c r="CF1" s="3">
        <v>2020.0</v>
      </c>
      <c r="CG1" s="3">
        <v>2020.0</v>
      </c>
      <c r="CH1" s="3">
        <v>2020.0</v>
      </c>
      <c r="CI1" s="3">
        <v>2020.0</v>
      </c>
      <c r="CJ1" s="3">
        <v>2021.0</v>
      </c>
      <c r="CK1" s="3">
        <v>2021.0</v>
      </c>
      <c r="CL1" s="3">
        <v>2021.0</v>
      </c>
      <c r="CM1" s="3">
        <v>2021.0</v>
      </c>
      <c r="CN1" s="3">
        <v>2021.0</v>
      </c>
      <c r="CO1" s="3">
        <v>2021.0</v>
      </c>
      <c r="CP1" s="3">
        <v>2021.0</v>
      </c>
      <c r="CQ1" s="3">
        <v>2021.0</v>
      </c>
      <c r="CR1" s="3">
        <v>2021.0</v>
      </c>
      <c r="CS1" s="3">
        <v>2021.0</v>
      </c>
      <c r="CT1" s="3">
        <v>2021.0</v>
      </c>
      <c r="CU1" s="3">
        <v>2021.0</v>
      </c>
      <c r="CV1" s="3">
        <v>2022.0</v>
      </c>
      <c r="CW1" s="3">
        <v>2022.0</v>
      </c>
      <c r="CX1" s="3">
        <v>2022.0</v>
      </c>
      <c r="CY1" s="3">
        <v>2022.0</v>
      </c>
      <c r="CZ1" s="3">
        <v>2022.0</v>
      </c>
      <c r="DA1" s="3">
        <v>2022.0</v>
      </c>
      <c r="DB1" s="3">
        <v>2022.0</v>
      </c>
      <c r="DC1" s="3">
        <v>2022.0</v>
      </c>
      <c r="DD1" s="3">
        <v>2022.0</v>
      </c>
      <c r="DE1" s="3">
        <v>2022.0</v>
      </c>
      <c r="DF1" s="3">
        <v>2022.0</v>
      </c>
      <c r="DG1" s="3">
        <v>2022.0</v>
      </c>
      <c r="DH1" s="3">
        <v>2023.0</v>
      </c>
      <c r="DI1" s="3">
        <v>2023.0</v>
      </c>
      <c r="DJ1" s="3">
        <v>2023.0</v>
      </c>
      <c r="DK1" s="3">
        <v>2023.0</v>
      </c>
      <c r="DL1" s="3">
        <v>2023.0</v>
      </c>
      <c r="DM1" s="3">
        <v>2023.0</v>
      </c>
      <c r="DN1" s="3">
        <v>2023.0</v>
      </c>
      <c r="DO1" s="3">
        <v>2023.0</v>
      </c>
      <c r="DP1" s="3">
        <v>2023.0</v>
      </c>
      <c r="DQ1" s="3">
        <v>2023.0</v>
      </c>
      <c r="DR1" s="3">
        <v>2023.0</v>
      </c>
      <c r="DS1" s="3">
        <v>2023.0</v>
      </c>
      <c r="DT1" s="3">
        <v>2024.0</v>
      </c>
      <c r="DU1" s="3">
        <v>2024.0</v>
      </c>
      <c r="DV1" s="3">
        <v>2024.0</v>
      </c>
      <c r="DW1" s="3">
        <v>2024.0</v>
      </c>
      <c r="DX1" s="3">
        <v>2024.0</v>
      </c>
      <c r="DY1" s="3">
        <v>2024.0</v>
      </c>
      <c r="DZ1" s="3">
        <v>2024.0</v>
      </c>
      <c r="EA1" s="3">
        <v>2024.0</v>
      </c>
      <c r="EB1" s="3">
        <v>2024.0</v>
      </c>
      <c r="EC1" s="3">
        <v>2024.0</v>
      </c>
      <c r="ED1" s="3">
        <v>2024.0</v>
      </c>
      <c r="EE1" s="3">
        <v>2024.0</v>
      </c>
      <c r="EF1" s="3">
        <v>2025.0</v>
      </c>
    </row>
    <row r="2">
      <c r="A2" s="3" t="s">
        <v>1</v>
      </c>
      <c r="D2" s="1">
        <v>1.0</v>
      </c>
      <c r="E2" s="1">
        <v>2.0</v>
      </c>
      <c r="F2" s="3">
        <v>3.0</v>
      </c>
      <c r="G2" s="3">
        <v>4.0</v>
      </c>
      <c r="H2" s="3">
        <v>5.0</v>
      </c>
      <c r="I2" s="3">
        <v>6.0</v>
      </c>
      <c r="J2" s="3">
        <v>7.0</v>
      </c>
      <c r="K2" s="3">
        <v>8.0</v>
      </c>
      <c r="L2" s="3">
        <v>9.0</v>
      </c>
      <c r="M2" s="3">
        <v>10.0</v>
      </c>
      <c r="N2" s="3">
        <v>11.0</v>
      </c>
      <c r="O2" s="3">
        <v>12.0</v>
      </c>
      <c r="P2" s="3">
        <v>1.0</v>
      </c>
      <c r="Q2" s="3">
        <v>2.0</v>
      </c>
      <c r="R2" s="3">
        <v>3.0</v>
      </c>
      <c r="S2" s="3">
        <v>4.0</v>
      </c>
      <c r="T2" s="3">
        <v>5.0</v>
      </c>
      <c r="U2" s="3">
        <v>6.0</v>
      </c>
      <c r="V2" s="3">
        <v>7.0</v>
      </c>
      <c r="W2" s="3">
        <v>8.0</v>
      </c>
      <c r="X2" s="3">
        <v>9.0</v>
      </c>
      <c r="Y2" s="3">
        <v>10.0</v>
      </c>
      <c r="Z2" s="3">
        <v>11.0</v>
      </c>
      <c r="AA2" s="3">
        <v>12.0</v>
      </c>
      <c r="AB2" s="3">
        <v>1.0</v>
      </c>
      <c r="AC2" s="3">
        <v>2.0</v>
      </c>
      <c r="AD2" s="3">
        <v>3.0</v>
      </c>
      <c r="AE2" s="3">
        <v>4.0</v>
      </c>
      <c r="AF2" s="3">
        <v>5.0</v>
      </c>
      <c r="AG2" s="3">
        <v>6.0</v>
      </c>
      <c r="AH2" s="3">
        <v>7.0</v>
      </c>
      <c r="AI2" s="3">
        <v>8.0</v>
      </c>
      <c r="AJ2" s="3">
        <v>9.0</v>
      </c>
      <c r="AK2" s="3">
        <v>10.0</v>
      </c>
      <c r="AL2" s="3">
        <v>11.0</v>
      </c>
      <c r="AM2" s="3">
        <v>12.0</v>
      </c>
      <c r="AN2" s="3">
        <v>1.0</v>
      </c>
      <c r="AO2" s="3">
        <v>2.0</v>
      </c>
      <c r="AP2" s="3">
        <v>3.0</v>
      </c>
      <c r="AQ2" s="3">
        <v>4.0</v>
      </c>
      <c r="AR2" s="3">
        <v>5.0</v>
      </c>
      <c r="AS2" s="3">
        <v>6.0</v>
      </c>
      <c r="AT2" s="3">
        <v>7.0</v>
      </c>
      <c r="AU2" s="3">
        <v>8.0</v>
      </c>
      <c r="AV2" s="3">
        <v>9.0</v>
      </c>
      <c r="AW2" s="3">
        <v>10.0</v>
      </c>
      <c r="AX2" s="3">
        <v>11.0</v>
      </c>
      <c r="AY2" s="3">
        <v>12.0</v>
      </c>
      <c r="AZ2" s="3">
        <v>1.0</v>
      </c>
      <c r="BA2" s="3">
        <v>2.0</v>
      </c>
      <c r="BB2" s="3">
        <v>3.0</v>
      </c>
      <c r="BC2" s="3">
        <v>4.0</v>
      </c>
      <c r="BD2" s="3">
        <v>5.0</v>
      </c>
      <c r="BE2" s="3">
        <v>6.0</v>
      </c>
      <c r="BF2" s="3">
        <v>7.0</v>
      </c>
      <c r="BG2" s="3">
        <v>8.0</v>
      </c>
      <c r="BH2" s="3">
        <v>9.0</v>
      </c>
      <c r="BI2" s="3">
        <v>10.0</v>
      </c>
      <c r="BJ2" s="3">
        <v>11.0</v>
      </c>
      <c r="BK2" s="3">
        <v>12.0</v>
      </c>
      <c r="BL2" s="3">
        <v>1.0</v>
      </c>
      <c r="BM2" s="3">
        <v>2.0</v>
      </c>
      <c r="BN2" s="3">
        <v>3.0</v>
      </c>
      <c r="BO2" s="3">
        <v>4.0</v>
      </c>
      <c r="BP2" s="3">
        <v>5.0</v>
      </c>
      <c r="BQ2" s="3">
        <v>6.0</v>
      </c>
      <c r="BR2" s="3">
        <v>7.0</v>
      </c>
      <c r="BS2" s="3">
        <v>8.0</v>
      </c>
      <c r="BT2" s="3">
        <v>9.0</v>
      </c>
      <c r="BU2" s="3">
        <v>10.0</v>
      </c>
      <c r="BV2" s="3">
        <v>11.0</v>
      </c>
      <c r="BW2" s="3">
        <v>12.0</v>
      </c>
      <c r="BX2" s="3">
        <v>1.0</v>
      </c>
      <c r="BY2" s="3">
        <v>2.0</v>
      </c>
      <c r="BZ2" s="3">
        <v>3.0</v>
      </c>
      <c r="CA2" s="3">
        <v>4.0</v>
      </c>
      <c r="CB2" s="3">
        <v>5.0</v>
      </c>
      <c r="CC2" s="3">
        <v>6.0</v>
      </c>
      <c r="CD2" s="3">
        <v>7.0</v>
      </c>
      <c r="CE2" s="3">
        <v>8.0</v>
      </c>
      <c r="CF2" s="3">
        <v>9.0</v>
      </c>
      <c r="CG2" s="3">
        <v>10.0</v>
      </c>
      <c r="CH2" s="3">
        <v>11.0</v>
      </c>
      <c r="CI2" s="3">
        <v>12.0</v>
      </c>
      <c r="CJ2" s="3">
        <v>1.0</v>
      </c>
      <c r="CK2" s="3">
        <v>2.0</v>
      </c>
      <c r="CL2" s="3">
        <v>3.0</v>
      </c>
      <c r="CM2" s="3">
        <v>4.0</v>
      </c>
      <c r="CN2" s="3">
        <v>5.0</v>
      </c>
      <c r="CO2" s="3">
        <v>6.0</v>
      </c>
      <c r="CP2" s="3">
        <v>7.0</v>
      </c>
      <c r="CQ2" s="3">
        <v>8.0</v>
      </c>
      <c r="CR2" s="3">
        <v>9.0</v>
      </c>
      <c r="CS2" s="3">
        <v>10.0</v>
      </c>
      <c r="CT2" s="3">
        <v>11.0</v>
      </c>
      <c r="CU2" s="3">
        <v>12.0</v>
      </c>
      <c r="CV2" s="3">
        <v>1.0</v>
      </c>
      <c r="CW2" s="3">
        <v>2.0</v>
      </c>
      <c r="CX2" s="3">
        <v>3.0</v>
      </c>
      <c r="CY2" s="3">
        <v>4.0</v>
      </c>
      <c r="CZ2" s="3">
        <v>5.0</v>
      </c>
      <c r="DA2" s="3">
        <v>6.0</v>
      </c>
      <c r="DB2" s="3">
        <v>7.0</v>
      </c>
      <c r="DC2" s="3">
        <v>8.0</v>
      </c>
      <c r="DD2" s="3">
        <v>9.0</v>
      </c>
      <c r="DE2" s="3">
        <v>10.0</v>
      </c>
      <c r="DF2" s="3">
        <v>11.0</v>
      </c>
      <c r="DG2" s="3">
        <v>12.0</v>
      </c>
      <c r="DH2" s="3">
        <v>1.0</v>
      </c>
      <c r="DI2" s="3">
        <v>2.0</v>
      </c>
      <c r="DJ2" s="3">
        <v>3.0</v>
      </c>
      <c r="DK2" s="3">
        <v>4.0</v>
      </c>
      <c r="DL2" s="3">
        <v>5.0</v>
      </c>
      <c r="DM2" s="3">
        <v>6.0</v>
      </c>
      <c r="DN2" s="3">
        <v>7.0</v>
      </c>
      <c r="DO2" s="3">
        <v>8.0</v>
      </c>
      <c r="DP2" s="3">
        <v>9.0</v>
      </c>
      <c r="DQ2" s="3">
        <v>10.0</v>
      </c>
      <c r="DR2" s="3">
        <v>11.0</v>
      </c>
      <c r="DS2" s="3">
        <v>12.0</v>
      </c>
      <c r="DT2" s="3">
        <v>1.0</v>
      </c>
      <c r="DU2" s="3">
        <v>2.0</v>
      </c>
      <c r="DV2" s="3">
        <v>3.0</v>
      </c>
      <c r="DW2" s="3">
        <v>4.0</v>
      </c>
      <c r="DX2" s="3">
        <v>5.0</v>
      </c>
      <c r="DY2" s="3">
        <v>6.0</v>
      </c>
      <c r="DZ2" s="3">
        <v>7.0</v>
      </c>
      <c r="EA2" s="3">
        <v>8.0</v>
      </c>
      <c r="EB2" s="3">
        <v>9.0</v>
      </c>
      <c r="EC2" s="3">
        <v>10.0</v>
      </c>
      <c r="ED2" s="3">
        <v>11.0</v>
      </c>
      <c r="EE2" s="3">
        <v>12.0</v>
      </c>
      <c r="EF2" s="3">
        <v>1.0</v>
      </c>
    </row>
    <row r="3">
      <c r="C3" s="1"/>
      <c r="D3" s="3" t="str">
        <f t="shared" ref="D3:EF3" si="1">IFS(D2=1,"Jan",D2=2,"Feb",D2=3,"Mar",D2=4,"Apr",D2=5,"May",D2=6,"Jun",D2=7,"Jul",D2=8,"Aug",D2=9,"Sep",D2=10,"Oct",D2=11,"Nov",D2=12,"Dec")</f>
        <v>Jan</v>
      </c>
      <c r="E3" s="3" t="str">
        <f t="shared" si="1"/>
        <v>Feb</v>
      </c>
      <c r="F3" s="3" t="str">
        <f t="shared" si="1"/>
        <v>Mar</v>
      </c>
      <c r="G3" s="3" t="str">
        <f t="shared" si="1"/>
        <v>Apr</v>
      </c>
      <c r="H3" s="3" t="str">
        <f t="shared" si="1"/>
        <v>May</v>
      </c>
      <c r="I3" s="3" t="str">
        <f t="shared" si="1"/>
        <v>Jun</v>
      </c>
      <c r="J3" s="3" t="str">
        <f t="shared" si="1"/>
        <v>Jul</v>
      </c>
      <c r="K3" s="3" t="str">
        <f t="shared" si="1"/>
        <v>Aug</v>
      </c>
      <c r="L3" s="3" t="str">
        <f t="shared" si="1"/>
        <v>Sep</v>
      </c>
      <c r="M3" s="3" t="str">
        <f t="shared" si="1"/>
        <v>Oct</v>
      </c>
      <c r="N3" s="3" t="str">
        <f t="shared" si="1"/>
        <v>Nov</v>
      </c>
      <c r="O3" s="3" t="str">
        <f t="shared" si="1"/>
        <v>Dec</v>
      </c>
      <c r="P3" s="3" t="str">
        <f t="shared" si="1"/>
        <v>Jan</v>
      </c>
      <c r="Q3" s="3" t="str">
        <f t="shared" si="1"/>
        <v>Feb</v>
      </c>
      <c r="R3" s="3" t="str">
        <f t="shared" si="1"/>
        <v>Mar</v>
      </c>
      <c r="S3" s="3" t="str">
        <f t="shared" si="1"/>
        <v>Apr</v>
      </c>
      <c r="T3" s="3" t="str">
        <f t="shared" si="1"/>
        <v>May</v>
      </c>
      <c r="U3" s="3" t="str">
        <f t="shared" si="1"/>
        <v>Jun</v>
      </c>
      <c r="V3" s="3" t="str">
        <f t="shared" si="1"/>
        <v>Jul</v>
      </c>
      <c r="W3" s="3" t="str">
        <f t="shared" si="1"/>
        <v>Aug</v>
      </c>
      <c r="X3" s="3" t="str">
        <f t="shared" si="1"/>
        <v>Sep</v>
      </c>
      <c r="Y3" s="3" t="str">
        <f t="shared" si="1"/>
        <v>Oct</v>
      </c>
      <c r="Z3" s="3" t="str">
        <f t="shared" si="1"/>
        <v>Nov</v>
      </c>
      <c r="AA3" s="3" t="str">
        <f t="shared" si="1"/>
        <v>Dec</v>
      </c>
      <c r="AB3" s="3" t="str">
        <f t="shared" si="1"/>
        <v>Jan</v>
      </c>
      <c r="AC3" s="3" t="str">
        <f t="shared" si="1"/>
        <v>Feb</v>
      </c>
      <c r="AD3" s="3" t="str">
        <f t="shared" si="1"/>
        <v>Mar</v>
      </c>
      <c r="AE3" s="3" t="str">
        <f t="shared" si="1"/>
        <v>Apr</v>
      </c>
      <c r="AF3" s="3" t="str">
        <f t="shared" si="1"/>
        <v>May</v>
      </c>
      <c r="AG3" s="3" t="str">
        <f t="shared" si="1"/>
        <v>Jun</v>
      </c>
      <c r="AH3" s="3" t="str">
        <f t="shared" si="1"/>
        <v>Jul</v>
      </c>
      <c r="AI3" s="3" t="str">
        <f t="shared" si="1"/>
        <v>Aug</v>
      </c>
      <c r="AJ3" s="3" t="str">
        <f t="shared" si="1"/>
        <v>Sep</v>
      </c>
      <c r="AK3" s="3" t="str">
        <f t="shared" si="1"/>
        <v>Oct</v>
      </c>
      <c r="AL3" s="3" t="str">
        <f t="shared" si="1"/>
        <v>Nov</v>
      </c>
      <c r="AM3" s="3" t="str">
        <f t="shared" si="1"/>
        <v>Dec</v>
      </c>
      <c r="AN3" s="3" t="str">
        <f t="shared" si="1"/>
        <v>Jan</v>
      </c>
      <c r="AO3" s="3" t="str">
        <f t="shared" si="1"/>
        <v>Feb</v>
      </c>
      <c r="AP3" s="3" t="str">
        <f t="shared" si="1"/>
        <v>Mar</v>
      </c>
      <c r="AQ3" s="3" t="str">
        <f t="shared" si="1"/>
        <v>Apr</v>
      </c>
      <c r="AR3" s="3" t="str">
        <f t="shared" si="1"/>
        <v>May</v>
      </c>
      <c r="AS3" s="3" t="str">
        <f t="shared" si="1"/>
        <v>Jun</v>
      </c>
      <c r="AT3" s="3" t="str">
        <f t="shared" si="1"/>
        <v>Jul</v>
      </c>
      <c r="AU3" s="3" t="str">
        <f t="shared" si="1"/>
        <v>Aug</v>
      </c>
      <c r="AV3" s="3" t="str">
        <f t="shared" si="1"/>
        <v>Sep</v>
      </c>
      <c r="AW3" s="3" t="str">
        <f t="shared" si="1"/>
        <v>Oct</v>
      </c>
      <c r="AX3" s="3" t="str">
        <f t="shared" si="1"/>
        <v>Nov</v>
      </c>
      <c r="AY3" s="3" t="str">
        <f t="shared" si="1"/>
        <v>Dec</v>
      </c>
      <c r="AZ3" s="3" t="str">
        <f t="shared" si="1"/>
        <v>Jan</v>
      </c>
      <c r="BA3" s="3" t="str">
        <f t="shared" si="1"/>
        <v>Feb</v>
      </c>
      <c r="BB3" s="3" t="str">
        <f t="shared" si="1"/>
        <v>Mar</v>
      </c>
      <c r="BC3" s="3" t="str">
        <f t="shared" si="1"/>
        <v>Apr</v>
      </c>
      <c r="BD3" s="3" t="str">
        <f t="shared" si="1"/>
        <v>May</v>
      </c>
      <c r="BE3" s="3" t="str">
        <f t="shared" si="1"/>
        <v>Jun</v>
      </c>
      <c r="BF3" s="3" t="str">
        <f t="shared" si="1"/>
        <v>Jul</v>
      </c>
      <c r="BG3" s="3" t="str">
        <f t="shared" si="1"/>
        <v>Aug</v>
      </c>
      <c r="BH3" s="3" t="str">
        <f t="shared" si="1"/>
        <v>Sep</v>
      </c>
      <c r="BI3" s="3" t="str">
        <f t="shared" si="1"/>
        <v>Oct</v>
      </c>
      <c r="BJ3" s="3" t="str">
        <f t="shared" si="1"/>
        <v>Nov</v>
      </c>
      <c r="BK3" s="3" t="str">
        <f t="shared" si="1"/>
        <v>Dec</v>
      </c>
      <c r="BL3" s="3" t="str">
        <f t="shared" si="1"/>
        <v>Jan</v>
      </c>
      <c r="BM3" s="3" t="str">
        <f t="shared" si="1"/>
        <v>Feb</v>
      </c>
      <c r="BN3" s="3" t="str">
        <f t="shared" si="1"/>
        <v>Mar</v>
      </c>
      <c r="BO3" s="3" t="str">
        <f t="shared" si="1"/>
        <v>Apr</v>
      </c>
      <c r="BP3" s="3" t="str">
        <f t="shared" si="1"/>
        <v>May</v>
      </c>
      <c r="BQ3" s="3" t="str">
        <f t="shared" si="1"/>
        <v>Jun</v>
      </c>
      <c r="BR3" s="3" t="str">
        <f t="shared" si="1"/>
        <v>Jul</v>
      </c>
      <c r="BS3" s="3" t="str">
        <f t="shared" si="1"/>
        <v>Aug</v>
      </c>
      <c r="BT3" s="3" t="str">
        <f t="shared" si="1"/>
        <v>Sep</v>
      </c>
      <c r="BU3" s="3" t="str">
        <f t="shared" si="1"/>
        <v>Oct</v>
      </c>
      <c r="BV3" s="3" t="str">
        <f t="shared" si="1"/>
        <v>Nov</v>
      </c>
      <c r="BW3" s="3" t="str">
        <f t="shared" si="1"/>
        <v>Dec</v>
      </c>
      <c r="BX3" s="3" t="str">
        <f t="shared" si="1"/>
        <v>Jan</v>
      </c>
      <c r="BY3" s="3" t="str">
        <f t="shared" si="1"/>
        <v>Feb</v>
      </c>
      <c r="BZ3" s="3" t="str">
        <f t="shared" si="1"/>
        <v>Mar</v>
      </c>
      <c r="CA3" s="3" t="str">
        <f t="shared" si="1"/>
        <v>Apr</v>
      </c>
      <c r="CB3" s="3" t="str">
        <f t="shared" si="1"/>
        <v>May</v>
      </c>
      <c r="CC3" s="3" t="str">
        <f t="shared" si="1"/>
        <v>Jun</v>
      </c>
      <c r="CD3" s="3" t="str">
        <f t="shared" si="1"/>
        <v>Jul</v>
      </c>
      <c r="CE3" s="3" t="str">
        <f t="shared" si="1"/>
        <v>Aug</v>
      </c>
      <c r="CF3" s="3" t="str">
        <f t="shared" si="1"/>
        <v>Sep</v>
      </c>
      <c r="CG3" s="3" t="str">
        <f t="shared" si="1"/>
        <v>Oct</v>
      </c>
      <c r="CH3" s="3" t="str">
        <f t="shared" si="1"/>
        <v>Nov</v>
      </c>
      <c r="CI3" s="3" t="str">
        <f t="shared" si="1"/>
        <v>Dec</v>
      </c>
      <c r="CJ3" s="3" t="str">
        <f t="shared" si="1"/>
        <v>Jan</v>
      </c>
      <c r="CK3" s="3" t="str">
        <f t="shared" si="1"/>
        <v>Feb</v>
      </c>
      <c r="CL3" s="3" t="str">
        <f t="shared" si="1"/>
        <v>Mar</v>
      </c>
      <c r="CM3" s="3" t="str">
        <f t="shared" si="1"/>
        <v>Apr</v>
      </c>
      <c r="CN3" s="3" t="str">
        <f t="shared" si="1"/>
        <v>May</v>
      </c>
      <c r="CO3" s="3" t="str">
        <f t="shared" si="1"/>
        <v>Jun</v>
      </c>
      <c r="CP3" s="3" t="str">
        <f t="shared" si="1"/>
        <v>Jul</v>
      </c>
      <c r="CQ3" s="3" t="str">
        <f t="shared" si="1"/>
        <v>Aug</v>
      </c>
      <c r="CR3" s="3" t="str">
        <f t="shared" si="1"/>
        <v>Sep</v>
      </c>
      <c r="CS3" s="3" t="str">
        <f t="shared" si="1"/>
        <v>Oct</v>
      </c>
      <c r="CT3" s="3" t="str">
        <f t="shared" si="1"/>
        <v>Nov</v>
      </c>
      <c r="CU3" s="3" t="str">
        <f t="shared" si="1"/>
        <v>Dec</v>
      </c>
      <c r="CV3" s="3" t="str">
        <f t="shared" si="1"/>
        <v>Jan</v>
      </c>
      <c r="CW3" s="3" t="str">
        <f t="shared" si="1"/>
        <v>Feb</v>
      </c>
      <c r="CX3" s="3" t="str">
        <f t="shared" si="1"/>
        <v>Mar</v>
      </c>
      <c r="CY3" s="3" t="str">
        <f t="shared" si="1"/>
        <v>Apr</v>
      </c>
      <c r="CZ3" s="3" t="str">
        <f t="shared" si="1"/>
        <v>May</v>
      </c>
      <c r="DA3" s="3" t="str">
        <f t="shared" si="1"/>
        <v>Jun</v>
      </c>
      <c r="DB3" s="3" t="str">
        <f t="shared" si="1"/>
        <v>Jul</v>
      </c>
      <c r="DC3" s="3" t="str">
        <f t="shared" si="1"/>
        <v>Aug</v>
      </c>
      <c r="DD3" s="3" t="str">
        <f t="shared" si="1"/>
        <v>Sep</v>
      </c>
      <c r="DE3" s="3" t="str">
        <f t="shared" si="1"/>
        <v>Oct</v>
      </c>
      <c r="DF3" s="3" t="str">
        <f t="shared" si="1"/>
        <v>Nov</v>
      </c>
      <c r="DG3" s="3" t="str">
        <f t="shared" si="1"/>
        <v>Dec</v>
      </c>
      <c r="DH3" s="3" t="str">
        <f t="shared" si="1"/>
        <v>Jan</v>
      </c>
      <c r="DI3" s="3" t="str">
        <f t="shared" si="1"/>
        <v>Feb</v>
      </c>
      <c r="DJ3" s="3" t="str">
        <f t="shared" si="1"/>
        <v>Mar</v>
      </c>
      <c r="DK3" s="3" t="str">
        <f t="shared" si="1"/>
        <v>Apr</v>
      </c>
      <c r="DL3" s="3" t="str">
        <f t="shared" si="1"/>
        <v>May</v>
      </c>
      <c r="DM3" s="3" t="str">
        <f t="shared" si="1"/>
        <v>Jun</v>
      </c>
      <c r="DN3" s="3" t="str">
        <f t="shared" si="1"/>
        <v>Jul</v>
      </c>
      <c r="DO3" s="3" t="str">
        <f t="shared" si="1"/>
        <v>Aug</v>
      </c>
      <c r="DP3" s="3" t="str">
        <f t="shared" si="1"/>
        <v>Sep</v>
      </c>
      <c r="DQ3" s="3" t="str">
        <f t="shared" si="1"/>
        <v>Oct</v>
      </c>
      <c r="DR3" s="3" t="str">
        <f t="shared" si="1"/>
        <v>Nov</v>
      </c>
      <c r="DS3" s="3" t="str">
        <f t="shared" si="1"/>
        <v>Dec</v>
      </c>
      <c r="DT3" s="3" t="str">
        <f t="shared" si="1"/>
        <v>Jan</v>
      </c>
      <c r="DU3" s="3" t="str">
        <f t="shared" si="1"/>
        <v>Feb</v>
      </c>
      <c r="DV3" s="3" t="str">
        <f t="shared" si="1"/>
        <v>Mar</v>
      </c>
      <c r="DW3" s="3" t="str">
        <f t="shared" si="1"/>
        <v>Apr</v>
      </c>
      <c r="DX3" s="3" t="str">
        <f t="shared" si="1"/>
        <v>May</v>
      </c>
      <c r="DY3" s="3" t="str">
        <f t="shared" si="1"/>
        <v>Jun</v>
      </c>
      <c r="DZ3" s="3" t="str">
        <f t="shared" si="1"/>
        <v>Jul</v>
      </c>
      <c r="EA3" s="3" t="str">
        <f t="shared" si="1"/>
        <v>Aug</v>
      </c>
      <c r="EB3" s="3" t="str">
        <f t="shared" si="1"/>
        <v>Sep</v>
      </c>
      <c r="EC3" s="3" t="str">
        <f t="shared" si="1"/>
        <v>Oct</v>
      </c>
      <c r="ED3" s="3" t="str">
        <f t="shared" si="1"/>
        <v>Nov</v>
      </c>
      <c r="EE3" s="3" t="str">
        <f t="shared" si="1"/>
        <v>Dec</v>
      </c>
      <c r="EF3" s="3" t="str">
        <f t="shared" si="1"/>
        <v>Jan</v>
      </c>
    </row>
    <row r="4">
      <c r="A4" s="1" t="s">
        <v>351</v>
      </c>
      <c r="C4" s="1"/>
      <c r="D4" s="5">
        <f t="shared" ref="D4:EF4" si="2">date(D1,D2,1)</f>
        <v>41640</v>
      </c>
      <c r="E4" s="5">
        <f t="shared" si="2"/>
        <v>41671</v>
      </c>
      <c r="F4" s="5">
        <f t="shared" si="2"/>
        <v>41699</v>
      </c>
      <c r="G4" s="5">
        <f t="shared" si="2"/>
        <v>41730</v>
      </c>
      <c r="H4" s="5">
        <f t="shared" si="2"/>
        <v>41760</v>
      </c>
      <c r="I4" s="5">
        <f t="shared" si="2"/>
        <v>41791</v>
      </c>
      <c r="J4" s="5">
        <f t="shared" si="2"/>
        <v>41821</v>
      </c>
      <c r="K4" s="5">
        <f t="shared" si="2"/>
        <v>41852</v>
      </c>
      <c r="L4" s="5">
        <f t="shared" si="2"/>
        <v>41883</v>
      </c>
      <c r="M4" s="5">
        <f t="shared" si="2"/>
        <v>41913</v>
      </c>
      <c r="N4" s="5">
        <f t="shared" si="2"/>
        <v>41944</v>
      </c>
      <c r="O4" s="5">
        <f t="shared" si="2"/>
        <v>41974</v>
      </c>
      <c r="P4" s="5">
        <f t="shared" si="2"/>
        <v>42005</v>
      </c>
      <c r="Q4" s="5">
        <f t="shared" si="2"/>
        <v>42036</v>
      </c>
      <c r="R4" s="5">
        <f t="shared" si="2"/>
        <v>42064</v>
      </c>
      <c r="S4" s="5">
        <f t="shared" si="2"/>
        <v>42095</v>
      </c>
      <c r="T4" s="5">
        <f t="shared" si="2"/>
        <v>42125</v>
      </c>
      <c r="U4" s="5">
        <f t="shared" si="2"/>
        <v>42156</v>
      </c>
      <c r="V4" s="5">
        <f t="shared" si="2"/>
        <v>42186</v>
      </c>
      <c r="W4" s="5">
        <f t="shared" si="2"/>
        <v>42217</v>
      </c>
      <c r="X4" s="5">
        <f t="shared" si="2"/>
        <v>42248</v>
      </c>
      <c r="Y4" s="5">
        <f t="shared" si="2"/>
        <v>42278</v>
      </c>
      <c r="Z4" s="5">
        <f t="shared" si="2"/>
        <v>42309</v>
      </c>
      <c r="AA4" s="5">
        <f t="shared" si="2"/>
        <v>42339</v>
      </c>
      <c r="AB4" s="5">
        <f t="shared" si="2"/>
        <v>42370</v>
      </c>
      <c r="AC4" s="5">
        <f t="shared" si="2"/>
        <v>42401</v>
      </c>
      <c r="AD4" s="5">
        <f t="shared" si="2"/>
        <v>42430</v>
      </c>
      <c r="AE4" s="5">
        <f t="shared" si="2"/>
        <v>42461</v>
      </c>
      <c r="AF4" s="5">
        <f t="shared" si="2"/>
        <v>42491</v>
      </c>
      <c r="AG4" s="5">
        <f t="shared" si="2"/>
        <v>42522</v>
      </c>
      <c r="AH4" s="5">
        <f t="shared" si="2"/>
        <v>42552</v>
      </c>
      <c r="AI4" s="5">
        <f t="shared" si="2"/>
        <v>42583</v>
      </c>
      <c r="AJ4" s="5">
        <f t="shared" si="2"/>
        <v>42614</v>
      </c>
      <c r="AK4" s="5">
        <f t="shared" si="2"/>
        <v>42644</v>
      </c>
      <c r="AL4" s="5">
        <f t="shared" si="2"/>
        <v>42675</v>
      </c>
      <c r="AM4" s="5">
        <f t="shared" si="2"/>
        <v>42705</v>
      </c>
      <c r="AN4" s="5">
        <f t="shared" si="2"/>
        <v>42736</v>
      </c>
      <c r="AO4" s="5">
        <f t="shared" si="2"/>
        <v>42767</v>
      </c>
      <c r="AP4" s="5">
        <f t="shared" si="2"/>
        <v>42795</v>
      </c>
      <c r="AQ4" s="5">
        <f t="shared" si="2"/>
        <v>42826</v>
      </c>
      <c r="AR4" s="5">
        <f t="shared" si="2"/>
        <v>42856</v>
      </c>
      <c r="AS4" s="5">
        <f t="shared" si="2"/>
        <v>42887</v>
      </c>
      <c r="AT4" s="5">
        <f t="shared" si="2"/>
        <v>42917</v>
      </c>
      <c r="AU4" s="5">
        <f t="shared" si="2"/>
        <v>42948</v>
      </c>
      <c r="AV4" s="5">
        <f t="shared" si="2"/>
        <v>42979</v>
      </c>
      <c r="AW4" s="5">
        <f t="shared" si="2"/>
        <v>43009</v>
      </c>
      <c r="AX4" s="5">
        <f t="shared" si="2"/>
        <v>43040</v>
      </c>
      <c r="AY4" s="5">
        <f t="shared" si="2"/>
        <v>43070</v>
      </c>
      <c r="AZ4" s="5">
        <f t="shared" si="2"/>
        <v>43101</v>
      </c>
      <c r="BA4" s="5">
        <f t="shared" si="2"/>
        <v>43132</v>
      </c>
      <c r="BB4" s="5">
        <f t="shared" si="2"/>
        <v>43160</v>
      </c>
      <c r="BC4" s="5">
        <f t="shared" si="2"/>
        <v>43191</v>
      </c>
      <c r="BD4" s="5">
        <f t="shared" si="2"/>
        <v>43221</v>
      </c>
      <c r="BE4" s="5">
        <f t="shared" si="2"/>
        <v>43252</v>
      </c>
      <c r="BF4" s="5">
        <f t="shared" si="2"/>
        <v>43282</v>
      </c>
      <c r="BG4" s="5">
        <f t="shared" si="2"/>
        <v>43313</v>
      </c>
      <c r="BH4" s="5">
        <f t="shared" si="2"/>
        <v>43344</v>
      </c>
      <c r="BI4" s="5">
        <f t="shared" si="2"/>
        <v>43374</v>
      </c>
      <c r="BJ4" s="5">
        <f t="shared" si="2"/>
        <v>43405</v>
      </c>
      <c r="BK4" s="5">
        <f t="shared" si="2"/>
        <v>43435</v>
      </c>
      <c r="BL4" s="5">
        <f t="shared" si="2"/>
        <v>43466</v>
      </c>
      <c r="BM4" s="5">
        <f t="shared" si="2"/>
        <v>43497</v>
      </c>
      <c r="BN4" s="5">
        <f t="shared" si="2"/>
        <v>43525</v>
      </c>
      <c r="BO4" s="5">
        <f t="shared" si="2"/>
        <v>43556</v>
      </c>
      <c r="BP4" s="5">
        <f t="shared" si="2"/>
        <v>43586</v>
      </c>
      <c r="BQ4" s="5">
        <f t="shared" si="2"/>
        <v>43617</v>
      </c>
      <c r="BR4" s="5">
        <f t="shared" si="2"/>
        <v>43647</v>
      </c>
      <c r="BS4" s="5">
        <f t="shared" si="2"/>
        <v>43678</v>
      </c>
      <c r="BT4" s="5">
        <f t="shared" si="2"/>
        <v>43709</v>
      </c>
      <c r="BU4" s="5">
        <f t="shared" si="2"/>
        <v>43739</v>
      </c>
      <c r="BV4" s="5">
        <f t="shared" si="2"/>
        <v>43770</v>
      </c>
      <c r="BW4" s="5">
        <f t="shared" si="2"/>
        <v>43800</v>
      </c>
      <c r="BX4" s="5">
        <f t="shared" si="2"/>
        <v>43831</v>
      </c>
      <c r="BY4" s="5">
        <f t="shared" si="2"/>
        <v>43862</v>
      </c>
      <c r="BZ4" s="5">
        <f t="shared" si="2"/>
        <v>43891</v>
      </c>
      <c r="CA4" s="5">
        <f t="shared" si="2"/>
        <v>43922</v>
      </c>
      <c r="CB4" s="5">
        <f t="shared" si="2"/>
        <v>43952</v>
      </c>
      <c r="CC4" s="5">
        <f t="shared" si="2"/>
        <v>43983</v>
      </c>
      <c r="CD4" s="5">
        <f t="shared" si="2"/>
        <v>44013</v>
      </c>
      <c r="CE4" s="5">
        <f t="shared" si="2"/>
        <v>44044</v>
      </c>
      <c r="CF4" s="5">
        <f t="shared" si="2"/>
        <v>44075</v>
      </c>
      <c r="CG4" s="5">
        <f t="shared" si="2"/>
        <v>44105</v>
      </c>
      <c r="CH4" s="5">
        <f t="shared" si="2"/>
        <v>44136</v>
      </c>
      <c r="CI4" s="5">
        <f t="shared" si="2"/>
        <v>44166</v>
      </c>
      <c r="CJ4" s="5">
        <f t="shared" si="2"/>
        <v>44197</v>
      </c>
      <c r="CK4" s="5">
        <f t="shared" si="2"/>
        <v>44228</v>
      </c>
      <c r="CL4" s="5">
        <f t="shared" si="2"/>
        <v>44256</v>
      </c>
      <c r="CM4" s="5">
        <f t="shared" si="2"/>
        <v>44287</v>
      </c>
      <c r="CN4" s="5">
        <f t="shared" si="2"/>
        <v>44317</v>
      </c>
      <c r="CO4" s="5">
        <f t="shared" si="2"/>
        <v>44348</v>
      </c>
      <c r="CP4" s="5">
        <f t="shared" si="2"/>
        <v>44378</v>
      </c>
      <c r="CQ4" s="5">
        <f t="shared" si="2"/>
        <v>44409</v>
      </c>
      <c r="CR4" s="5">
        <f t="shared" si="2"/>
        <v>44440</v>
      </c>
      <c r="CS4" s="5">
        <f t="shared" si="2"/>
        <v>44470</v>
      </c>
      <c r="CT4" s="5">
        <f t="shared" si="2"/>
        <v>44501</v>
      </c>
      <c r="CU4" s="5">
        <f t="shared" si="2"/>
        <v>44531</v>
      </c>
      <c r="CV4" s="5">
        <f t="shared" si="2"/>
        <v>44562</v>
      </c>
      <c r="CW4" s="5">
        <f t="shared" si="2"/>
        <v>44593</v>
      </c>
      <c r="CX4" s="5">
        <f t="shared" si="2"/>
        <v>44621</v>
      </c>
      <c r="CY4" s="5">
        <f t="shared" si="2"/>
        <v>44652</v>
      </c>
      <c r="CZ4" s="5">
        <f t="shared" si="2"/>
        <v>44682</v>
      </c>
      <c r="DA4" s="5">
        <f t="shared" si="2"/>
        <v>44713</v>
      </c>
      <c r="DB4" s="5">
        <f t="shared" si="2"/>
        <v>44743</v>
      </c>
      <c r="DC4" s="5">
        <f t="shared" si="2"/>
        <v>44774</v>
      </c>
      <c r="DD4" s="5">
        <f t="shared" si="2"/>
        <v>44805</v>
      </c>
      <c r="DE4" s="5">
        <f t="shared" si="2"/>
        <v>44835</v>
      </c>
      <c r="DF4" s="5">
        <f t="shared" si="2"/>
        <v>44866</v>
      </c>
      <c r="DG4" s="5">
        <f t="shared" si="2"/>
        <v>44896</v>
      </c>
      <c r="DH4" s="5">
        <f t="shared" si="2"/>
        <v>44927</v>
      </c>
      <c r="DI4" s="5">
        <f t="shared" si="2"/>
        <v>44958</v>
      </c>
      <c r="DJ4" s="5">
        <f t="shared" si="2"/>
        <v>44986</v>
      </c>
      <c r="DK4" s="5">
        <f t="shared" si="2"/>
        <v>45017</v>
      </c>
      <c r="DL4" s="5">
        <f t="shared" si="2"/>
        <v>45047</v>
      </c>
      <c r="DM4" s="5">
        <f t="shared" si="2"/>
        <v>45078</v>
      </c>
      <c r="DN4" s="5">
        <f t="shared" si="2"/>
        <v>45108</v>
      </c>
      <c r="DO4" s="5">
        <f t="shared" si="2"/>
        <v>45139</v>
      </c>
      <c r="DP4" s="5">
        <f t="shared" si="2"/>
        <v>45170</v>
      </c>
      <c r="DQ4" s="5">
        <f t="shared" si="2"/>
        <v>45200</v>
      </c>
      <c r="DR4" s="5">
        <f t="shared" si="2"/>
        <v>45231</v>
      </c>
      <c r="DS4" s="5">
        <f t="shared" si="2"/>
        <v>45261</v>
      </c>
      <c r="DT4" s="5">
        <f t="shared" si="2"/>
        <v>45292</v>
      </c>
      <c r="DU4" s="5">
        <f t="shared" si="2"/>
        <v>45323</v>
      </c>
      <c r="DV4" s="5">
        <f t="shared" si="2"/>
        <v>45352</v>
      </c>
      <c r="DW4" s="5">
        <f t="shared" si="2"/>
        <v>45383</v>
      </c>
      <c r="DX4" s="5">
        <f t="shared" si="2"/>
        <v>45413</v>
      </c>
      <c r="DY4" s="5">
        <f t="shared" si="2"/>
        <v>45444</v>
      </c>
      <c r="DZ4" s="5">
        <f t="shared" si="2"/>
        <v>45474</v>
      </c>
      <c r="EA4" s="5">
        <f t="shared" si="2"/>
        <v>45505</v>
      </c>
      <c r="EB4" s="5">
        <f t="shared" si="2"/>
        <v>45536</v>
      </c>
      <c r="EC4" s="5">
        <f t="shared" si="2"/>
        <v>45566</v>
      </c>
      <c r="ED4" s="5">
        <f t="shared" si="2"/>
        <v>45597</v>
      </c>
      <c r="EE4" s="5">
        <f t="shared" si="2"/>
        <v>45627</v>
      </c>
      <c r="EF4" s="5">
        <f t="shared" si="2"/>
        <v>45658</v>
      </c>
    </row>
    <row r="5">
      <c r="C5" s="1" t="s">
        <v>352</v>
      </c>
    </row>
    <row r="6">
      <c r="A6" s="3" t="s">
        <v>2</v>
      </c>
      <c r="B6" s="3" t="str">
        <f t="shared" ref="B6:B354" si="3">RIGHT(A6, LEN(A6) - 4)</f>
        <v>AAPL_mid</v>
      </c>
      <c r="C6" s="3" t="str">
        <f t="shared" ref="C6:C44" si="4">LEFT(B6, LEN(B6) -4)</f>
        <v>AAPL</v>
      </c>
      <c r="D6" s="3">
        <v>16.7558169754613</v>
      </c>
      <c r="E6" s="3">
        <v>16.4768952355766</v>
      </c>
      <c r="F6" s="3">
        <v>16.7191560449796</v>
      </c>
      <c r="G6" s="3">
        <v>16.9440276185551</v>
      </c>
      <c r="H6" s="3">
        <v>18.9577141969243</v>
      </c>
      <c r="I6" s="3">
        <v>20.2761832903774</v>
      </c>
      <c r="J6" s="3">
        <v>21.109843246133</v>
      </c>
      <c r="K6" s="3">
        <v>21.7748676395414</v>
      </c>
      <c r="L6" s="3">
        <v>22.3026292689753</v>
      </c>
      <c r="M6" s="3">
        <v>22.543530578806</v>
      </c>
      <c r="N6" s="3">
        <v>25.1696075707747</v>
      </c>
      <c r="O6" s="3">
        <v>25.0679427772797</v>
      </c>
      <c r="P6" s="3">
        <v>24.697413382215</v>
      </c>
      <c r="Q6" s="3">
        <v>27.9811388655303</v>
      </c>
      <c r="R6" s="3">
        <v>28.219107470307</v>
      </c>
      <c r="S6" s="3">
        <v>28.4862092260312</v>
      </c>
      <c r="T6" s="3">
        <v>28.8780235219018</v>
      </c>
      <c r="U6" s="3">
        <v>28.7167540653605</v>
      </c>
      <c r="V6" s="3">
        <v>28.1516088552232</v>
      </c>
      <c r="W6" s="3">
        <v>25.5612662579471</v>
      </c>
      <c r="X6" s="3">
        <v>25.4627107018698</v>
      </c>
      <c r="Y6" s="3">
        <v>25.516221504359</v>
      </c>
      <c r="Z6" s="3">
        <v>26.7511244156544</v>
      </c>
      <c r="AA6" s="3">
        <v>25.369305074081</v>
      </c>
      <c r="AB6" s="3">
        <v>22.3244520524715</v>
      </c>
      <c r="AC6" s="3">
        <v>21.7797794214133</v>
      </c>
      <c r="AD6" s="3">
        <v>23.6922118905255</v>
      </c>
      <c r="AE6" s="3">
        <v>24.3116798482025</v>
      </c>
      <c r="AF6" s="3">
        <v>21.7385562216216</v>
      </c>
      <c r="AG6" s="3">
        <v>22.1327065543069</v>
      </c>
      <c r="AH6" s="3">
        <v>22.5676144188525</v>
      </c>
      <c r="AI6" s="3">
        <v>24.7598427296891</v>
      </c>
      <c r="AJ6" s="3">
        <v>25.5142424982618</v>
      </c>
      <c r="AK6" s="3">
        <v>26.6568090163804</v>
      </c>
      <c r="AL6" s="3">
        <v>25.4828482684322</v>
      </c>
      <c r="AM6" s="3">
        <v>26.4325422132477</v>
      </c>
      <c r="AN6" s="3">
        <v>27.628624462363</v>
      </c>
      <c r="AO6" s="3">
        <v>30.9959761253494</v>
      </c>
      <c r="AP6" s="3">
        <v>32.6683721037348</v>
      </c>
      <c r="AQ6" s="3">
        <v>33.2423589978372</v>
      </c>
      <c r="AR6" s="3">
        <v>35.4612864756997</v>
      </c>
      <c r="AS6" s="3">
        <v>34.5621492733931</v>
      </c>
      <c r="AT6" s="3">
        <v>34.6029681166617</v>
      </c>
      <c r="AU6" s="3">
        <v>37.2234512266513</v>
      </c>
      <c r="AV6" s="3">
        <v>37.0034119123987</v>
      </c>
      <c r="AW6" s="3">
        <v>36.9396170474139</v>
      </c>
      <c r="AX6" s="3">
        <v>40.5201938135597</v>
      </c>
      <c r="AY6" s="3">
        <v>40.4177186018101</v>
      </c>
      <c r="AZ6" s="3">
        <v>40.9368176584144</v>
      </c>
      <c r="BA6" s="3">
        <v>39.5064089564393</v>
      </c>
      <c r="BB6" s="3">
        <v>41.2828519445379</v>
      </c>
      <c r="BC6" s="3">
        <v>40.1084345569154</v>
      </c>
      <c r="BD6" s="3">
        <v>43.8659286399541</v>
      </c>
      <c r="BE6" s="3">
        <v>44.737851963171</v>
      </c>
      <c r="BF6" s="3">
        <v>45.1131801031424</v>
      </c>
      <c r="BG6" s="3">
        <v>50.6118250230051</v>
      </c>
      <c r="BH6" s="3">
        <v>52.8736432413692</v>
      </c>
      <c r="BI6" s="3">
        <v>52.5929687367685</v>
      </c>
      <c r="BJ6" s="3">
        <v>45.6922924470644</v>
      </c>
      <c r="BK6" s="3">
        <v>39.3406183996714</v>
      </c>
      <c r="BL6" s="3">
        <v>36.7456754159106</v>
      </c>
      <c r="BM6" s="3">
        <v>41.0951677037129</v>
      </c>
      <c r="BN6" s="3">
        <v>43.9467457154198</v>
      </c>
      <c r="BO6" s="3">
        <v>48.0073070188214</v>
      </c>
      <c r="BP6" s="3">
        <v>45.9444313589417</v>
      </c>
      <c r="BQ6" s="3">
        <v>46.4168729322967</v>
      </c>
      <c r="BR6" s="3">
        <v>49.3820320918049</v>
      </c>
      <c r="BS6" s="3">
        <v>49.513641654489</v>
      </c>
      <c r="BT6" s="3">
        <v>52.645113219842</v>
      </c>
      <c r="BU6" s="3">
        <v>56.8127163879142</v>
      </c>
      <c r="BV6" s="3">
        <v>63.4899439473639</v>
      </c>
      <c r="BW6" s="3">
        <v>66.8842495354001</v>
      </c>
      <c r="BX6" s="3">
        <v>75.5090101357076</v>
      </c>
      <c r="BY6" s="3">
        <v>75.4672064414035</v>
      </c>
      <c r="BZ6" s="3">
        <v>63.5932280339635</v>
      </c>
      <c r="CA6" s="3">
        <v>66.105273180311</v>
      </c>
      <c r="CB6" s="3">
        <v>75.3309299581849</v>
      </c>
      <c r="CC6" s="3">
        <v>84.0855637888657</v>
      </c>
      <c r="CD6" s="3">
        <v>93.0486206568</v>
      </c>
      <c r="CE6" s="3">
        <v>114.306800223369</v>
      </c>
      <c r="CF6" s="3">
        <v>112.847443224887</v>
      </c>
      <c r="CG6" s="3">
        <v>113.776261375864</v>
      </c>
      <c r="CH6" s="3">
        <v>114.162932822605</v>
      </c>
      <c r="CI6" s="3">
        <v>124.403158496548</v>
      </c>
      <c r="CJ6" s="3">
        <v>130.122132122519</v>
      </c>
      <c r="CK6" s="3">
        <v>129.009849940441</v>
      </c>
      <c r="CL6" s="3">
        <v>119.45635320235</v>
      </c>
      <c r="CM6" s="3">
        <v>129.017687411917</v>
      </c>
      <c r="CN6" s="3">
        <v>124.452450227441</v>
      </c>
      <c r="CO6" s="3">
        <v>127.256693943508</v>
      </c>
      <c r="CP6" s="3">
        <v>142.099808766856</v>
      </c>
      <c r="CQ6" s="3">
        <v>145.377388418804</v>
      </c>
      <c r="CR6" s="3">
        <v>146.045089632821</v>
      </c>
      <c r="CS6" s="3">
        <v>142.718087133554</v>
      </c>
      <c r="CT6" s="3">
        <v>151.407911713685</v>
      </c>
      <c r="CU6" s="3">
        <v>170.560187025405</v>
      </c>
      <c r="CV6" s="3">
        <v>167.291147119435</v>
      </c>
      <c r="CW6" s="3">
        <v>167.175331153071</v>
      </c>
      <c r="CX6" s="3">
        <v>162.605389420451</v>
      </c>
      <c r="CY6" s="3">
        <v>164.665605590578</v>
      </c>
      <c r="CZ6" s="3">
        <v>146.342727618045</v>
      </c>
      <c r="DA6" s="3">
        <v>137.995651750363</v>
      </c>
      <c r="DB6" s="3">
        <v>147.053833780983</v>
      </c>
      <c r="DC6" s="3">
        <v>164.87147597682</v>
      </c>
      <c r="DD6" s="3">
        <v>151.298898814065</v>
      </c>
      <c r="DE6" s="3">
        <v>142.818253283348</v>
      </c>
      <c r="DF6" s="3">
        <v>144.397043291259</v>
      </c>
      <c r="DG6" s="3">
        <v>136.866912708722</v>
      </c>
      <c r="DH6" s="3">
        <v>134.042915310334</v>
      </c>
      <c r="DI6" s="3">
        <v>149.173756651465</v>
      </c>
      <c r="DJ6" s="3">
        <v>153.333770256345</v>
      </c>
      <c r="DK6" s="3">
        <v>163.276117509529</v>
      </c>
      <c r="DL6" s="3">
        <v>171.172287400566</v>
      </c>
      <c r="DM6" s="3">
        <v>182.596793357969</v>
      </c>
      <c r="DN6" s="3">
        <v>191.01080972352</v>
      </c>
      <c r="DO6" s="3">
        <v>180.04220267383</v>
      </c>
      <c r="DP6" s="3">
        <v>176.198034322317</v>
      </c>
      <c r="DQ6" s="3">
        <v>173.269262476999</v>
      </c>
      <c r="DR6" s="3">
        <v>184.597456801469</v>
      </c>
      <c r="DS6" s="3">
        <v>193.312206049297</v>
      </c>
      <c r="DT6" s="3">
        <v>186.745837280593</v>
      </c>
      <c r="DU6" s="3">
        <v>183.984456961957</v>
      </c>
      <c r="DV6" s="3">
        <v>172.119954244192</v>
      </c>
      <c r="DW6" s="3">
        <v>169.021372230982</v>
      </c>
      <c r="DX6" s="3">
        <v>185.861522345675</v>
      </c>
      <c r="DY6" s="3">
        <v>205.664358556652</v>
      </c>
      <c r="DZ6" s="3">
        <v>224.091967146106</v>
      </c>
      <c r="EA6" s="3">
        <v>220.875664995774</v>
      </c>
      <c r="EB6" s="3">
        <v>223.497858066435</v>
      </c>
      <c r="EC6" s="3">
        <v>229.853202599076</v>
      </c>
      <c r="ED6" s="3">
        <v>227.205242241799</v>
      </c>
      <c r="EE6" s="3">
        <v>248.827142987932</v>
      </c>
      <c r="EF6" s="3">
        <v>234.288332621256</v>
      </c>
    </row>
    <row r="7">
      <c r="A7" s="3" t="s">
        <v>3</v>
      </c>
      <c r="B7" s="3" t="str">
        <f t="shared" si="3"/>
        <v>ABBV_mid</v>
      </c>
      <c r="C7" s="3" t="str">
        <f t="shared" si="4"/>
        <v>ABBV</v>
      </c>
      <c r="D7" s="3">
        <v>31.7960494200088</v>
      </c>
      <c r="E7" s="3">
        <v>31.9317170781886</v>
      </c>
      <c r="F7" s="3">
        <v>33.1816882940174</v>
      </c>
      <c r="G7" s="3">
        <v>32.1404871483131</v>
      </c>
      <c r="H7" s="3">
        <v>34.0925373545633</v>
      </c>
      <c r="I7" s="3">
        <v>35.1689959379362</v>
      </c>
      <c r="J7" s="3">
        <v>35.5144244971168</v>
      </c>
      <c r="K7" s="3">
        <v>35.1154990001113</v>
      </c>
      <c r="L7" s="3">
        <v>37.4016165839593</v>
      </c>
      <c r="M7" s="3">
        <v>37.4636353334375</v>
      </c>
      <c r="N7" s="3">
        <v>42.5048601598916</v>
      </c>
      <c r="O7" s="3">
        <v>44.1368860307497</v>
      </c>
      <c r="P7" s="3">
        <v>42.1718020350641</v>
      </c>
      <c r="Q7" s="3">
        <v>38.9276468935297</v>
      </c>
      <c r="R7" s="3">
        <v>38.6132042469576</v>
      </c>
      <c r="S7" s="3">
        <v>41.161168465851</v>
      </c>
      <c r="T7" s="3">
        <v>43.556215949113</v>
      </c>
      <c r="U7" s="3">
        <v>45.2981215852532</v>
      </c>
      <c r="V7" s="3">
        <v>46.442418714376</v>
      </c>
      <c r="W7" s="3">
        <v>45.0755599465196</v>
      </c>
      <c r="X7" s="3">
        <v>39.3127222602594</v>
      </c>
      <c r="Y7" s="3">
        <v>36.7912796119811</v>
      </c>
      <c r="Z7" s="3">
        <v>41.5221634526418</v>
      </c>
      <c r="AA7" s="3">
        <v>38.6934272288947</v>
      </c>
      <c r="AB7" s="3">
        <v>38.3852198539167</v>
      </c>
      <c r="AC7" s="3">
        <v>37.2084955091359</v>
      </c>
      <c r="AD7" s="3">
        <v>38.4971771296242</v>
      </c>
      <c r="AE7" s="3">
        <v>41.0617254853639</v>
      </c>
      <c r="AF7" s="3">
        <v>42.5000009446122</v>
      </c>
      <c r="AG7" s="3">
        <v>42.1859881056796</v>
      </c>
      <c r="AH7" s="3">
        <v>44.3305288553248</v>
      </c>
      <c r="AI7" s="3">
        <v>46.1053895532301</v>
      </c>
      <c r="AJ7" s="3">
        <v>44.4772212282658</v>
      </c>
      <c r="AK7" s="3">
        <v>43.0201951479482</v>
      </c>
      <c r="AL7" s="3">
        <v>42.3163236791138</v>
      </c>
      <c r="AM7" s="3">
        <v>43.2461490954399</v>
      </c>
      <c r="AN7" s="3">
        <v>43.7595459042497</v>
      </c>
      <c r="AO7" s="3">
        <v>43.4182627954409</v>
      </c>
      <c r="AP7" s="3">
        <v>46.1504662008987</v>
      </c>
      <c r="AQ7" s="3">
        <v>46.2470880852963</v>
      </c>
      <c r="AR7" s="3">
        <v>47.4181264539535</v>
      </c>
      <c r="AS7" s="3">
        <v>50.4411869231036</v>
      </c>
      <c r="AT7" s="3">
        <v>52.2635318154935</v>
      </c>
      <c r="AU7" s="3">
        <v>51.6597776194511</v>
      </c>
      <c r="AV7" s="3">
        <v>61.3464695445138</v>
      </c>
      <c r="AW7" s="3">
        <v>66.7145300415114</v>
      </c>
      <c r="AX7" s="3">
        <v>68.6442676747359</v>
      </c>
      <c r="AY7" s="3">
        <v>70.558933625115</v>
      </c>
      <c r="AZ7" s="3">
        <v>76.8846159823559</v>
      </c>
      <c r="BA7" s="3">
        <v>84.170622126074</v>
      </c>
      <c r="BB7" s="3">
        <v>80.7976197497165</v>
      </c>
      <c r="BC7" s="3">
        <v>68.7367730104023</v>
      </c>
      <c r="BD7" s="3">
        <v>76.1797603257492</v>
      </c>
      <c r="BE7" s="3">
        <v>71.981524286501</v>
      </c>
      <c r="BF7" s="3">
        <v>69.8755920437075</v>
      </c>
      <c r="BG7" s="3">
        <v>72.280452591616</v>
      </c>
      <c r="BH7" s="3">
        <v>70.309118457915</v>
      </c>
      <c r="BI7" s="3">
        <v>67.0344586196385</v>
      </c>
      <c r="BJ7" s="3">
        <v>65.8746101817588</v>
      </c>
      <c r="BK7" s="3">
        <v>66.4741975456719</v>
      </c>
      <c r="BL7" s="3">
        <v>65.5033704361494</v>
      </c>
      <c r="BM7" s="3">
        <v>61.1821882448425</v>
      </c>
      <c r="BN7" s="3">
        <v>61.0029819635581</v>
      </c>
      <c r="BO7" s="3">
        <v>62.4370616378884</v>
      </c>
      <c r="BP7" s="3">
        <v>61.1035247467288</v>
      </c>
      <c r="BQ7" s="3">
        <v>59.0755371596338</v>
      </c>
      <c r="BR7" s="3">
        <v>54.7625707691692</v>
      </c>
      <c r="BS7" s="3">
        <v>51.7075822938773</v>
      </c>
      <c r="BT7" s="3">
        <v>55.530748218433</v>
      </c>
      <c r="BU7" s="3">
        <v>60.1377235227065</v>
      </c>
      <c r="BV7" s="3">
        <v>68.625263016902</v>
      </c>
      <c r="BW7" s="3">
        <v>70.6192195850727</v>
      </c>
      <c r="BX7" s="3">
        <v>70.2305500127521</v>
      </c>
      <c r="BY7" s="3">
        <v>73.5866310704381</v>
      </c>
      <c r="BZ7" s="3">
        <v>63.501454438564</v>
      </c>
      <c r="CA7" s="3">
        <v>65.6638950551991</v>
      </c>
      <c r="CB7" s="3">
        <v>72.9218341176665</v>
      </c>
      <c r="CC7" s="3">
        <v>77.9721906489195</v>
      </c>
      <c r="CD7" s="3">
        <v>81.4419874340308</v>
      </c>
      <c r="CE7" s="3">
        <v>78.685618867296</v>
      </c>
      <c r="CF7" s="3">
        <v>74.7200150205339</v>
      </c>
      <c r="CG7" s="3">
        <v>71.6034297520897</v>
      </c>
      <c r="CH7" s="3">
        <v>82.7218267373451</v>
      </c>
      <c r="CI7" s="3">
        <v>88.6465268458421</v>
      </c>
      <c r="CJ7" s="3">
        <v>92.1337735702167</v>
      </c>
      <c r="CK7" s="3">
        <v>90.438635197868</v>
      </c>
      <c r="CL7" s="3">
        <v>90.824901702029</v>
      </c>
      <c r="CM7" s="3">
        <v>93.4663384978124</v>
      </c>
      <c r="CN7" s="3">
        <v>99.7686166165819</v>
      </c>
      <c r="CO7" s="3">
        <v>98.2733506947661</v>
      </c>
      <c r="CP7" s="3">
        <v>101.652152423818</v>
      </c>
      <c r="CQ7" s="3">
        <v>102.569581352203</v>
      </c>
      <c r="CR7" s="3">
        <v>94.7793432094249</v>
      </c>
      <c r="CS7" s="3">
        <v>96.1109547664012</v>
      </c>
      <c r="CT7" s="3">
        <v>103.215171804403</v>
      </c>
      <c r="CU7" s="3">
        <v>112.695516992584</v>
      </c>
      <c r="CV7" s="3">
        <v>120.157000249901</v>
      </c>
      <c r="CW7" s="3">
        <v>127.825694239164</v>
      </c>
      <c r="CX7" s="3">
        <v>138.544387974521</v>
      </c>
      <c r="CY7" s="3">
        <v>144.773083867245</v>
      </c>
      <c r="CZ7" s="3">
        <v>136.251248855092</v>
      </c>
      <c r="DA7" s="3">
        <v>131.651776206573</v>
      </c>
      <c r="DB7" s="3">
        <v>136.585822290226</v>
      </c>
      <c r="DC7" s="3">
        <v>127.223966008288</v>
      </c>
      <c r="DD7" s="3">
        <v>128.030501857688</v>
      </c>
      <c r="DE7" s="3">
        <v>131.597446855806</v>
      </c>
      <c r="DF7" s="3">
        <v>139.998329746781</v>
      </c>
      <c r="DG7" s="3">
        <v>149.879312849805</v>
      </c>
      <c r="DH7" s="3">
        <v>142.198514344521</v>
      </c>
      <c r="DI7" s="3">
        <v>138.746974117303</v>
      </c>
      <c r="DJ7" s="3">
        <v>143.449595136344</v>
      </c>
      <c r="DK7" s="3">
        <v>149.592127131496</v>
      </c>
      <c r="DL7" s="3">
        <v>135.720766699035</v>
      </c>
      <c r="DM7" s="3">
        <v>127.40753325568</v>
      </c>
      <c r="DN7" s="3">
        <v>131.234531746163</v>
      </c>
      <c r="DO7" s="3">
        <v>141.428164436893</v>
      </c>
      <c r="DP7" s="3">
        <v>143.081275832923</v>
      </c>
      <c r="DQ7" s="3">
        <v>139.529418541493</v>
      </c>
      <c r="DR7" s="3">
        <v>133.514737362018</v>
      </c>
      <c r="DS7" s="3">
        <v>144.504364114522</v>
      </c>
      <c r="DT7" s="3">
        <v>156.817498899974</v>
      </c>
      <c r="DU7" s="3">
        <v>168.526721194141</v>
      </c>
      <c r="DV7" s="3">
        <v>172.908118173774</v>
      </c>
      <c r="DW7" s="3">
        <v>163.177126202806</v>
      </c>
      <c r="DX7" s="3">
        <v>156.803971454526</v>
      </c>
      <c r="DY7" s="3">
        <v>163.982466515713</v>
      </c>
      <c r="DZ7" s="3">
        <v>169.365985633442</v>
      </c>
      <c r="EA7" s="3">
        <v>189.483909752505</v>
      </c>
      <c r="EB7" s="3">
        <v>191.219619753236</v>
      </c>
      <c r="EC7" s="3">
        <v>190.216764701136</v>
      </c>
      <c r="ED7" s="3">
        <v>180.137521504002</v>
      </c>
      <c r="EE7" s="3">
        <v>174.539303000137</v>
      </c>
      <c r="EF7" s="3">
        <v>174.349135174097</v>
      </c>
    </row>
    <row r="8">
      <c r="A8" s="3" t="s">
        <v>4</v>
      </c>
      <c r="B8" s="3" t="str">
        <f t="shared" si="3"/>
        <v>ABT_mid</v>
      </c>
      <c r="C8" s="3" t="str">
        <f t="shared" si="4"/>
        <v>ABT</v>
      </c>
      <c r="D8" s="3">
        <v>30.8827212797047</v>
      </c>
      <c r="E8" s="3">
        <v>30.8144719871873</v>
      </c>
      <c r="F8" s="3">
        <v>31.7300904567466</v>
      </c>
      <c r="G8" s="3">
        <v>31.0562783952774</v>
      </c>
      <c r="H8" s="3">
        <v>31.9419872809555</v>
      </c>
      <c r="I8" s="3">
        <v>32.7387855833446</v>
      </c>
      <c r="J8" s="3">
        <v>34.3320891181276</v>
      </c>
      <c r="K8" s="3">
        <v>34.4785430213174</v>
      </c>
      <c r="L8" s="3">
        <v>34.9232786073768</v>
      </c>
      <c r="M8" s="3">
        <v>34.2843346822044</v>
      </c>
      <c r="N8" s="3">
        <v>36.0870233328734</v>
      </c>
      <c r="O8" s="3">
        <v>37.0805778960006</v>
      </c>
      <c r="P8" s="3">
        <v>36.7704198953851</v>
      </c>
      <c r="Q8" s="3">
        <v>38.0824497469466</v>
      </c>
      <c r="R8" s="3">
        <v>38.8312688557137</v>
      </c>
      <c r="S8" s="3">
        <v>38.9064710178072</v>
      </c>
      <c r="T8" s="3">
        <v>39.8762135229657</v>
      </c>
      <c r="U8" s="3">
        <v>40.7191713445794</v>
      </c>
      <c r="V8" s="3">
        <v>41.7955836092221</v>
      </c>
      <c r="W8" s="3">
        <v>40.5380357524022</v>
      </c>
      <c r="X8" s="3">
        <v>35.7495287406528</v>
      </c>
      <c r="Y8" s="3">
        <v>35.3436683615081</v>
      </c>
      <c r="Z8" s="3">
        <v>37.9562742351322</v>
      </c>
      <c r="AA8" s="3">
        <v>37.8423570968472</v>
      </c>
      <c r="AB8" s="3">
        <v>34.1990247645737</v>
      </c>
      <c r="AC8" s="3">
        <v>32.146957115506</v>
      </c>
      <c r="AD8" s="3">
        <v>33.8833578375091</v>
      </c>
      <c r="AE8" s="3">
        <v>36.3590058496483</v>
      </c>
      <c r="AF8" s="3">
        <v>32.4670777336338</v>
      </c>
      <c r="AG8" s="3">
        <v>32.6265105516991</v>
      </c>
      <c r="AH8" s="3">
        <v>36.049846531614</v>
      </c>
      <c r="AI8" s="3">
        <v>37.944709875636</v>
      </c>
      <c r="AJ8" s="3">
        <v>35.7056105071863</v>
      </c>
      <c r="AK8" s="3">
        <v>35.3521592768646</v>
      </c>
      <c r="AL8" s="3">
        <v>33.9467518236685</v>
      </c>
      <c r="AM8" s="3">
        <v>33.130081140742</v>
      </c>
      <c r="AN8" s="3">
        <v>34.9992619960697</v>
      </c>
      <c r="AO8" s="3">
        <v>37.8531864035829</v>
      </c>
      <c r="AP8" s="3">
        <v>39.0261845145477</v>
      </c>
      <c r="AQ8" s="3">
        <v>38.0108753841786</v>
      </c>
      <c r="AR8" s="3">
        <v>38.3712897427317</v>
      </c>
      <c r="AS8" s="3">
        <v>41.6706649953363</v>
      </c>
      <c r="AT8" s="3">
        <v>43.1096036944763</v>
      </c>
      <c r="AU8" s="3">
        <v>43.2025764325594</v>
      </c>
      <c r="AV8" s="3">
        <v>45.63172389422</v>
      </c>
      <c r="AW8" s="3">
        <v>48.3233519909488</v>
      </c>
      <c r="AX8" s="3">
        <v>48.7238792082419</v>
      </c>
      <c r="AY8" s="3">
        <v>49.2716233229081</v>
      </c>
      <c r="AZ8" s="3">
        <v>53.0202446056204</v>
      </c>
      <c r="BA8" s="3">
        <v>52.4205224489309</v>
      </c>
      <c r="BB8" s="3">
        <v>54.3877407682882</v>
      </c>
      <c r="BC8" s="3">
        <v>52.3732597874269</v>
      </c>
      <c r="BD8" s="3">
        <v>53.8049825539273</v>
      </c>
      <c r="BE8" s="3">
        <v>55.4133786983862</v>
      </c>
      <c r="BF8" s="3">
        <v>56.4074135486659</v>
      </c>
      <c r="BG8" s="3">
        <v>58.1920859281296</v>
      </c>
      <c r="BH8" s="3">
        <v>61.3646662428259</v>
      </c>
      <c r="BI8" s="3">
        <v>62.4443752411016</v>
      </c>
      <c r="BJ8" s="3">
        <v>63.4406240198245</v>
      </c>
      <c r="BK8" s="3">
        <v>63.2591405044307</v>
      </c>
      <c r="BL8" s="3">
        <v>62.7118595001382</v>
      </c>
      <c r="BM8" s="3">
        <v>67.205093960677</v>
      </c>
      <c r="BN8" s="3">
        <v>70.8746015108754</v>
      </c>
      <c r="BO8" s="3">
        <v>70.2141320695074</v>
      </c>
      <c r="BP8" s="3">
        <v>69.3295033250842</v>
      </c>
      <c r="BQ8" s="3">
        <v>74.1463799352719</v>
      </c>
      <c r="BR8" s="3">
        <v>78.2964407886896</v>
      </c>
      <c r="BS8" s="3">
        <v>77.0151490333254</v>
      </c>
      <c r="BT8" s="3">
        <v>76.1564367736054</v>
      </c>
      <c r="BU8" s="3">
        <v>74.1231169701396</v>
      </c>
      <c r="BV8" s="3">
        <v>76.6089944861278</v>
      </c>
      <c r="BW8" s="3">
        <v>78.4766253212385</v>
      </c>
      <c r="BX8" s="3">
        <v>80.2851210104678</v>
      </c>
      <c r="BY8" s="3">
        <v>79.4277642700841</v>
      </c>
      <c r="BZ8" s="3">
        <v>69.8766624059412</v>
      </c>
      <c r="CA8" s="3">
        <v>81.8103565279004</v>
      </c>
      <c r="CB8" s="3">
        <v>84.2927998251099</v>
      </c>
      <c r="CC8" s="3">
        <v>83.0740966046953</v>
      </c>
      <c r="CD8" s="3">
        <v>89.1466344923001</v>
      </c>
      <c r="CE8" s="3">
        <v>94.5867413880484</v>
      </c>
      <c r="CF8" s="3">
        <v>97.2579909507742</v>
      </c>
      <c r="CG8" s="3">
        <v>99.8780487030198</v>
      </c>
      <c r="CH8" s="3">
        <v>102.452231765875</v>
      </c>
      <c r="CI8" s="3">
        <v>99.8350952788928</v>
      </c>
      <c r="CJ8" s="3">
        <v>104.467855013512</v>
      </c>
      <c r="CK8" s="3">
        <v>114.964597916861</v>
      </c>
      <c r="CL8" s="3">
        <v>110.613012825652</v>
      </c>
      <c r="CM8" s="3">
        <v>113.28515317278</v>
      </c>
      <c r="CN8" s="3">
        <v>109.90854367191</v>
      </c>
      <c r="CO8" s="3">
        <v>103.29432972087</v>
      </c>
      <c r="CP8" s="3">
        <v>111.153071678788</v>
      </c>
      <c r="CQ8" s="3">
        <v>116.060450130474</v>
      </c>
      <c r="CR8" s="3">
        <v>117.743176093746</v>
      </c>
      <c r="CS8" s="3">
        <v>113.410899381013</v>
      </c>
      <c r="CT8" s="3">
        <v>119.837450045152</v>
      </c>
      <c r="CU8" s="3">
        <v>127.266608966033</v>
      </c>
      <c r="CV8" s="3">
        <v>122.013839004466</v>
      </c>
      <c r="CW8" s="3">
        <v>117.315867107805</v>
      </c>
      <c r="CX8" s="3">
        <v>112.465480979186</v>
      </c>
      <c r="CY8" s="3">
        <v>112.881545080596</v>
      </c>
      <c r="CZ8" s="3">
        <v>106.29437499727</v>
      </c>
      <c r="DA8" s="3">
        <v>103.736840236175</v>
      </c>
      <c r="DB8" s="3">
        <v>103.252776538797</v>
      </c>
      <c r="DC8" s="3">
        <v>102.927297493098</v>
      </c>
      <c r="DD8" s="3">
        <v>97.958422202648</v>
      </c>
      <c r="DE8" s="3">
        <v>95.4905011907974</v>
      </c>
      <c r="DF8" s="3">
        <v>98.0474876908567</v>
      </c>
      <c r="DG8" s="3">
        <v>103.112551436734</v>
      </c>
      <c r="DH8" s="3">
        <v>107.213872983999</v>
      </c>
      <c r="DI8" s="3">
        <v>102.802117934869</v>
      </c>
      <c r="DJ8" s="3">
        <v>95.190581681092</v>
      </c>
      <c r="DK8" s="3">
        <v>102.486081976351</v>
      </c>
      <c r="DL8" s="3">
        <v>104.583133397566</v>
      </c>
      <c r="DM8" s="3">
        <v>101.241559807058</v>
      </c>
      <c r="DN8" s="3">
        <v>105.976259761093</v>
      </c>
      <c r="DO8" s="3">
        <v>102.37725720812</v>
      </c>
      <c r="DP8" s="3">
        <v>97.3055549938214</v>
      </c>
      <c r="DQ8" s="3">
        <v>92.0927263607598</v>
      </c>
      <c r="DR8" s="3">
        <v>96.0465830469253</v>
      </c>
      <c r="DS8" s="3">
        <v>104.417593393129</v>
      </c>
      <c r="DT8" s="3">
        <v>110.233161490281</v>
      </c>
      <c r="DU8" s="3">
        <v>112.691445087059</v>
      </c>
      <c r="DV8" s="3">
        <v>113.769719820516</v>
      </c>
      <c r="DW8" s="3">
        <v>107.203948315199</v>
      </c>
      <c r="DX8" s="3">
        <v>102.702356697258</v>
      </c>
      <c r="DY8" s="3">
        <v>103.052487553545</v>
      </c>
      <c r="DZ8" s="3">
        <v>102.346356920198</v>
      </c>
      <c r="EA8" s="3">
        <v>109.693084472653</v>
      </c>
      <c r="EB8" s="3">
        <v>113.725410866927</v>
      </c>
      <c r="EC8" s="3">
        <v>114.536073215642</v>
      </c>
      <c r="ED8" s="3">
        <v>116.608823682207</v>
      </c>
      <c r="EE8" s="3">
        <v>113.830982868266</v>
      </c>
      <c r="EF8" s="3">
        <v>116.708555571555</v>
      </c>
    </row>
    <row r="9">
      <c r="A9" s="3" t="s">
        <v>5</v>
      </c>
      <c r="B9" s="3" t="str">
        <f t="shared" si="3"/>
        <v>ACN_mid</v>
      </c>
      <c r="C9" s="3" t="str">
        <f t="shared" si="4"/>
        <v>ACN</v>
      </c>
      <c r="D9" s="3">
        <v>67.9520652302949</v>
      </c>
      <c r="E9" s="3">
        <v>67.3008548284684</v>
      </c>
      <c r="F9" s="3">
        <v>68.3267188972185</v>
      </c>
      <c r="G9" s="3">
        <v>65.6498958066642</v>
      </c>
      <c r="H9" s="3">
        <v>66.3217460282667</v>
      </c>
      <c r="I9" s="3">
        <v>69.1092855928231</v>
      </c>
      <c r="J9" s="3">
        <v>67.1721557378742</v>
      </c>
      <c r="K9" s="3">
        <v>66.6168675452498</v>
      </c>
      <c r="L9" s="3">
        <v>67.334762137053</v>
      </c>
      <c r="M9" s="3">
        <v>66.0456483959487</v>
      </c>
      <c r="N9" s="3">
        <v>71.0095908850749</v>
      </c>
      <c r="O9" s="3">
        <v>73.8232278119854</v>
      </c>
      <c r="P9" s="3">
        <v>74.7525969873118</v>
      </c>
      <c r="Q9" s="3">
        <v>75.3638285828584</v>
      </c>
      <c r="R9" s="3">
        <v>76.7862550435006</v>
      </c>
      <c r="S9" s="3">
        <v>80.3852623546987</v>
      </c>
      <c r="T9" s="3">
        <v>82.0684919486364</v>
      </c>
      <c r="U9" s="3">
        <v>83.0057350255005</v>
      </c>
      <c r="V9" s="3">
        <v>85.8692085811935</v>
      </c>
      <c r="W9" s="3">
        <v>86.2598922617141</v>
      </c>
      <c r="X9" s="3">
        <v>82.7641438943226</v>
      </c>
      <c r="Y9" s="3">
        <v>89.704363746192</v>
      </c>
      <c r="Z9" s="3">
        <v>92.145741128702</v>
      </c>
      <c r="AA9" s="3">
        <v>91.7768623303327</v>
      </c>
      <c r="AB9" s="3">
        <v>87.3668819332056</v>
      </c>
      <c r="AC9" s="3">
        <v>85.8258368621056</v>
      </c>
      <c r="AD9" s="3">
        <v>92.8054422482954</v>
      </c>
      <c r="AE9" s="3">
        <v>99.6899770169114</v>
      </c>
      <c r="AF9" s="3">
        <v>101.607495853902</v>
      </c>
      <c r="AG9" s="3">
        <v>102.339610591078</v>
      </c>
      <c r="AH9" s="3">
        <v>99.8984801531234</v>
      </c>
      <c r="AI9" s="3">
        <v>99.4373930713425</v>
      </c>
      <c r="AJ9" s="3">
        <v>99.2596957639616</v>
      </c>
      <c r="AK9" s="3">
        <v>102.896068797762</v>
      </c>
      <c r="AL9" s="3">
        <v>104.783621407582</v>
      </c>
      <c r="AM9" s="3">
        <v>106.295268113528</v>
      </c>
      <c r="AN9" s="3">
        <v>102.302017795498</v>
      </c>
      <c r="AO9" s="3">
        <v>104.736566240792</v>
      </c>
      <c r="AP9" s="3">
        <v>108.76160630449</v>
      </c>
      <c r="AQ9" s="3">
        <v>104.734595677938</v>
      </c>
      <c r="AR9" s="3">
        <v>108.605597003204</v>
      </c>
      <c r="AS9" s="3">
        <v>111.924737404237</v>
      </c>
      <c r="AT9" s="3">
        <v>112.911003567607</v>
      </c>
      <c r="AU9" s="3">
        <v>115.295338035513</v>
      </c>
      <c r="AV9" s="3">
        <v>120.645161148155</v>
      </c>
      <c r="AW9" s="3">
        <v>124.229112692436</v>
      </c>
      <c r="AX9" s="3">
        <v>131.042573692054</v>
      </c>
      <c r="AY9" s="3">
        <v>136.370933134238</v>
      </c>
      <c r="AZ9" s="3">
        <v>143.55723673798</v>
      </c>
      <c r="BA9" s="3">
        <v>142.879236704254</v>
      </c>
      <c r="BB9" s="3">
        <v>141.979698834677</v>
      </c>
      <c r="BC9" s="3">
        <v>137.096453320731</v>
      </c>
      <c r="BD9" s="3">
        <v>140.369238523235</v>
      </c>
      <c r="BE9" s="3">
        <v>146.350319440812</v>
      </c>
      <c r="BF9" s="3">
        <v>150.356771710515</v>
      </c>
      <c r="BG9" s="3">
        <v>148.602566601914</v>
      </c>
      <c r="BH9" s="3">
        <v>155.659152808954</v>
      </c>
      <c r="BI9" s="3">
        <v>147.918842253917</v>
      </c>
      <c r="BJ9" s="3">
        <v>147.547235516968</v>
      </c>
      <c r="BK9" s="3">
        <v>138.899356306564</v>
      </c>
      <c r="BL9" s="3">
        <v>134.858958048895</v>
      </c>
      <c r="BM9" s="3">
        <v>145.157553154032</v>
      </c>
      <c r="BN9" s="3">
        <v>152.03970720698</v>
      </c>
      <c r="BO9" s="3">
        <v>164.772730343955</v>
      </c>
      <c r="BP9" s="3">
        <v>163.588782785894</v>
      </c>
      <c r="BQ9" s="3">
        <v>169.613306364727</v>
      </c>
      <c r="BR9" s="3">
        <v>178.795924693011</v>
      </c>
      <c r="BS9" s="3">
        <v>178.641589093169</v>
      </c>
      <c r="BT9" s="3">
        <v>179.748512122059</v>
      </c>
      <c r="BU9" s="3">
        <v>172.155867804111</v>
      </c>
      <c r="BV9" s="3">
        <v>180.372125415861</v>
      </c>
      <c r="BW9" s="3">
        <v>190.848298331502</v>
      </c>
      <c r="BX9" s="3">
        <v>193.729844386878</v>
      </c>
      <c r="BY9" s="3">
        <v>193.673836769118</v>
      </c>
      <c r="BZ9" s="3">
        <v>153.54845857929</v>
      </c>
      <c r="CA9" s="3">
        <v>160.255895764333</v>
      </c>
      <c r="CB9" s="3">
        <v>176.965528923128</v>
      </c>
      <c r="CC9" s="3">
        <v>193.112508820337</v>
      </c>
      <c r="CD9" s="3">
        <v>206.838381251827</v>
      </c>
      <c r="CE9" s="3">
        <v>219.660740453914</v>
      </c>
      <c r="CF9" s="3">
        <v>219.528633973122</v>
      </c>
      <c r="CG9" s="3">
        <v>212.374082315981</v>
      </c>
      <c r="CH9" s="3">
        <v>226.553467549205</v>
      </c>
      <c r="CI9" s="3">
        <v>239.787054152549</v>
      </c>
      <c r="CJ9" s="3">
        <v>242.251265266211</v>
      </c>
      <c r="CK9" s="3">
        <v>241.109097810108</v>
      </c>
      <c r="CL9" s="3">
        <v>249.672552071286</v>
      </c>
      <c r="CM9" s="3">
        <v>272.154172190825</v>
      </c>
      <c r="CN9" s="3">
        <v>272.161377314654</v>
      </c>
      <c r="CO9" s="3">
        <v>271.967730332037</v>
      </c>
      <c r="CP9" s="3">
        <v>297.122415624364</v>
      </c>
      <c r="CQ9" s="3">
        <v>310.804556184289</v>
      </c>
      <c r="CR9" s="3">
        <v>321.435512969571</v>
      </c>
      <c r="CS9" s="3">
        <v>323.690368233635</v>
      </c>
      <c r="CT9" s="3">
        <v>349.067944279978</v>
      </c>
      <c r="CU9" s="3">
        <v>370.22800288385</v>
      </c>
      <c r="CV9" s="3">
        <v>345.65923161463</v>
      </c>
      <c r="CW9" s="3">
        <v>319.975667616525</v>
      </c>
      <c r="CX9" s="3">
        <v>307.126465024641</v>
      </c>
      <c r="CY9" s="3">
        <v>311.473999733035</v>
      </c>
      <c r="CZ9" s="3">
        <v>278.132485763007</v>
      </c>
      <c r="DA9" s="3">
        <v>277.543713738822</v>
      </c>
      <c r="DB9" s="3">
        <v>270.859457424585</v>
      </c>
      <c r="DC9" s="3">
        <v>298.043702547725</v>
      </c>
      <c r="DD9" s="3">
        <v>264.281625099775</v>
      </c>
      <c r="DE9" s="3">
        <v>258.509508050636</v>
      </c>
      <c r="DF9" s="3">
        <v>274.232694700686</v>
      </c>
      <c r="DG9" s="3">
        <v>270.449812458427</v>
      </c>
      <c r="DH9" s="3">
        <v>267.612507709427</v>
      </c>
      <c r="DI9" s="3">
        <v>272.022293926961</v>
      </c>
      <c r="DJ9" s="3">
        <v>256.414082709082</v>
      </c>
      <c r="DK9" s="3">
        <v>272.86811843172</v>
      </c>
      <c r="DL9" s="3">
        <v>274.947857797992</v>
      </c>
      <c r="DM9" s="3">
        <v>301.493775813956</v>
      </c>
      <c r="DN9" s="3">
        <v>307.323555520049</v>
      </c>
      <c r="DO9" s="3">
        <v>307.378636985808</v>
      </c>
      <c r="DP9" s="3">
        <v>310.914910276287</v>
      </c>
      <c r="DQ9" s="3">
        <v>297.758897795505</v>
      </c>
      <c r="DR9" s="3">
        <v>317.170400690088</v>
      </c>
      <c r="DS9" s="3">
        <v>337.336669019196</v>
      </c>
      <c r="DT9" s="3">
        <v>350.855201947797</v>
      </c>
      <c r="DU9" s="3">
        <v>365.925355086366</v>
      </c>
      <c r="DV9" s="3">
        <v>363.226018838547</v>
      </c>
      <c r="DW9" s="3">
        <v>318.067831633236</v>
      </c>
      <c r="DX9" s="3">
        <v>300.711379751422</v>
      </c>
      <c r="DY9" s="3">
        <v>291.848779080147</v>
      </c>
      <c r="DZ9" s="3">
        <v>314.84268839958</v>
      </c>
      <c r="EA9" s="3">
        <v>325.361103839501</v>
      </c>
      <c r="EB9" s="3">
        <v>342.650776638249</v>
      </c>
      <c r="EC9" s="3">
        <v>362.846854374342</v>
      </c>
      <c r="ED9" s="3">
        <v>356.993249511719</v>
      </c>
      <c r="EE9" s="3">
        <v>359.265473865327</v>
      </c>
      <c r="EF9" s="3">
        <v>357.083335876465</v>
      </c>
    </row>
    <row r="10">
      <c r="A10" s="3" t="s">
        <v>6</v>
      </c>
      <c r="B10" s="3" t="str">
        <f t="shared" si="3"/>
        <v>ADBE_mid</v>
      </c>
      <c r="C10" s="3" t="str">
        <f t="shared" si="4"/>
        <v>ADBE</v>
      </c>
      <c r="D10" s="3">
        <v>59.5888094220842</v>
      </c>
      <c r="E10" s="3">
        <v>65.4507898029528</v>
      </c>
      <c r="F10" s="3">
        <v>67.333809080578</v>
      </c>
      <c r="G10" s="3">
        <v>62.7107145218622</v>
      </c>
      <c r="H10" s="3">
        <v>61.8521431514195</v>
      </c>
      <c r="I10" s="3">
        <v>68.9454761686779</v>
      </c>
      <c r="J10" s="3">
        <v>72.2099999514493</v>
      </c>
      <c r="K10" s="3">
        <v>70.2061911083403</v>
      </c>
      <c r="L10" s="3">
        <v>70.129761832101</v>
      </c>
      <c r="M10" s="3">
        <v>65.9213042051896</v>
      </c>
      <c r="N10" s="3">
        <v>71.3910524468673</v>
      </c>
      <c r="O10" s="3">
        <v>73.4170448996804</v>
      </c>
      <c r="P10" s="3">
        <v>71.6087493896484</v>
      </c>
      <c r="Q10" s="3">
        <v>75.260000128495</v>
      </c>
      <c r="R10" s="3">
        <v>76.5854549407959</v>
      </c>
      <c r="S10" s="3">
        <v>75.586190359933</v>
      </c>
      <c r="T10" s="3">
        <v>77.9130002975464</v>
      </c>
      <c r="U10" s="3">
        <v>80.2272730740634</v>
      </c>
      <c r="V10" s="3">
        <v>81.1011359474876</v>
      </c>
      <c r="W10" s="3">
        <v>81.8330957321894</v>
      </c>
      <c r="X10" s="3">
        <v>80.281189873105</v>
      </c>
      <c r="Y10" s="3">
        <v>85.7929547049782</v>
      </c>
      <c r="Z10" s="3">
        <v>90.8569995880127</v>
      </c>
      <c r="AA10" s="3">
        <v>92.8040910200639</v>
      </c>
      <c r="AB10" s="3">
        <v>88.7926310489052</v>
      </c>
      <c r="AC10" s="3">
        <v>81.9730001449585</v>
      </c>
      <c r="AD10" s="3">
        <v>89.2295454198664</v>
      </c>
      <c r="AE10" s="3">
        <v>94.862857455299</v>
      </c>
      <c r="AF10" s="3">
        <v>96.3090476989746</v>
      </c>
      <c r="AG10" s="3">
        <v>96.6254546425559</v>
      </c>
      <c r="AH10" s="3">
        <v>97.0877502441406</v>
      </c>
      <c r="AI10" s="3">
        <v>99.969782124395</v>
      </c>
      <c r="AJ10" s="3">
        <v>103.593809581938</v>
      </c>
      <c r="AK10" s="3">
        <v>108.470237913586</v>
      </c>
      <c r="AL10" s="3">
        <v>105.444047473726</v>
      </c>
      <c r="AM10" s="3">
        <v>103.982619149344</v>
      </c>
      <c r="AN10" s="3">
        <v>109.452999687195</v>
      </c>
      <c r="AO10" s="3">
        <v>117.097368541517</v>
      </c>
      <c r="AP10" s="3">
        <v>124.027391516644</v>
      </c>
      <c r="AQ10" s="3">
        <v>130.932369031404</v>
      </c>
      <c r="AR10" s="3">
        <v>137.385681499134</v>
      </c>
      <c r="AS10" s="3">
        <v>141.683863899925</v>
      </c>
      <c r="AT10" s="3">
        <v>145.645500946045</v>
      </c>
      <c r="AU10" s="3">
        <v>149.496086784031</v>
      </c>
      <c r="AV10" s="3">
        <v>152.390999984741</v>
      </c>
      <c r="AW10" s="3">
        <v>160.067500027743</v>
      </c>
      <c r="AX10" s="3">
        <v>181.830000377837</v>
      </c>
      <c r="AY10" s="3">
        <v>174.763500213623</v>
      </c>
      <c r="AZ10" s="3">
        <v>192.061189923968</v>
      </c>
      <c r="BA10" s="3">
        <v>198.715526781584</v>
      </c>
      <c r="BB10" s="3">
        <v>218.450238182431</v>
      </c>
      <c r="BC10" s="3">
        <v>223.160953340076</v>
      </c>
      <c r="BD10" s="3">
        <v>236.747273185036</v>
      </c>
      <c r="BE10" s="3">
        <v>249.29809533982</v>
      </c>
      <c r="BF10" s="3">
        <v>252.859046572731</v>
      </c>
      <c r="BG10" s="3">
        <v>255.036303312882</v>
      </c>
      <c r="BH10" s="3">
        <v>266.190789473684</v>
      </c>
      <c r="BI10" s="3">
        <v>252.972391543181</v>
      </c>
      <c r="BJ10" s="3">
        <v>238.41476222447</v>
      </c>
      <c r="BK10" s="3">
        <v>232.622367858887</v>
      </c>
      <c r="BL10" s="3">
        <v>237.495000203451</v>
      </c>
      <c r="BM10" s="3">
        <v>257.524211682771</v>
      </c>
      <c r="BN10" s="3">
        <v>261.019999549502</v>
      </c>
      <c r="BO10" s="3">
        <v>273.610001336961</v>
      </c>
      <c r="BP10" s="3">
        <v>277.031592629173</v>
      </c>
      <c r="BQ10" s="3">
        <v>282.754248046875</v>
      </c>
      <c r="BR10" s="3">
        <v>306.322957819158</v>
      </c>
      <c r="BS10" s="3">
        <v>288.689091769132</v>
      </c>
      <c r="BT10" s="3">
        <v>280.347500610352</v>
      </c>
      <c r="BU10" s="3">
        <v>272.061954664147</v>
      </c>
      <c r="BV10" s="3">
        <v>295.280498504639</v>
      </c>
      <c r="BW10" s="3">
        <v>317.094524565197</v>
      </c>
      <c r="BX10" s="3">
        <v>344.475478399368</v>
      </c>
      <c r="BY10" s="3">
        <v>365.324999357525</v>
      </c>
      <c r="BZ10" s="3">
        <v>317.781365134499</v>
      </c>
      <c r="CA10" s="3">
        <v>329.689760480608</v>
      </c>
      <c r="CB10" s="3">
        <v>367.999251556396</v>
      </c>
      <c r="CC10" s="3">
        <v>410.898409756747</v>
      </c>
      <c r="CD10" s="3">
        <v>442.471362720836</v>
      </c>
      <c r="CE10" s="3">
        <v>467.303336007255</v>
      </c>
      <c r="CF10" s="3">
        <v>487.175952003116</v>
      </c>
      <c r="CG10" s="3">
        <v>489.429546702992</v>
      </c>
      <c r="CH10" s="3">
        <v>469.071750640869</v>
      </c>
      <c r="CI10" s="3">
        <v>491.349090576172</v>
      </c>
      <c r="CJ10" s="3">
        <v>471.737894961708</v>
      </c>
      <c r="CK10" s="3">
        <v>483.196316367701</v>
      </c>
      <c r="CL10" s="3">
        <v>451.753262063731</v>
      </c>
      <c r="CM10" s="3">
        <v>508.148574102493</v>
      </c>
      <c r="CN10" s="3">
        <v>490.091249847412</v>
      </c>
      <c r="CO10" s="3">
        <v>544.45454753529</v>
      </c>
      <c r="CP10" s="3">
        <v>608.245954241071</v>
      </c>
      <c r="CQ10" s="3">
        <v>639.00204745206</v>
      </c>
      <c r="CR10" s="3">
        <v>640.747860863095</v>
      </c>
      <c r="CS10" s="3">
        <v>607.97261991955</v>
      </c>
      <c r="CT10" s="3">
        <v>664.128808884394</v>
      </c>
      <c r="CU10" s="3">
        <v>604.84477372603</v>
      </c>
      <c r="CV10" s="3">
        <v>519.437249755859</v>
      </c>
      <c r="CW10" s="3">
        <v>485.273420635023</v>
      </c>
      <c r="CX10" s="3">
        <v>445.347824760105</v>
      </c>
      <c r="CY10" s="3">
        <v>430.337249755859</v>
      </c>
      <c r="CZ10" s="3">
        <v>401.250476655506</v>
      </c>
      <c r="DA10" s="3">
        <v>391.395714169457</v>
      </c>
      <c r="DB10" s="3">
        <v>386.330249023437</v>
      </c>
      <c r="DC10" s="3">
        <v>419.258043372113</v>
      </c>
      <c r="DD10" s="3">
        <v>326.456191289993</v>
      </c>
      <c r="DE10" s="3">
        <v>300.357379005069</v>
      </c>
      <c r="DF10" s="3">
        <v>322.740950084868</v>
      </c>
      <c r="DG10" s="3">
        <v>336.058333623977</v>
      </c>
      <c r="DH10" s="3">
        <v>348.769003295898</v>
      </c>
      <c r="DI10" s="3">
        <v>363.33894830001</v>
      </c>
      <c r="DJ10" s="3">
        <v>353.619345623514</v>
      </c>
      <c r="DK10" s="3">
        <v>376.535789891293</v>
      </c>
      <c r="DL10" s="3">
        <v>363.788635947488</v>
      </c>
      <c r="DM10" s="3">
        <v>466.572617303758</v>
      </c>
      <c r="DN10" s="3">
        <v>511.259997558594</v>
      </c>
      <c r="DO10" s="3">
        <v>524.956519748854</v>
      </c>
      <c r="DP10" s="3">
        <v>536.30425415039</v>
      </c>
      <c r="DQ10" s="3">
        <v>534.339543429288</v>
      </c>
      <c r="DR10" s="3">
        <v>594.409047444662</v>
      </c>
      <c r="DS10" s="3">
        <v>603.202249145508</v>
      </c>
      <c r="DT10" s="3">
        <v>596.6895257859</v>
      </c>
      <c r="DU10" s="3">
        <v>587.030749511719</v>
      </c>
      <c r="DV10" s="3">
        <v>535.212247467041</v>
      </c>
      <c r="DW10" s="3">
        <v>480.719089854847</v>
      </c>
      <c r="DX10" s="3">
        <v>479.373637112704</v>
      </c>
      <c r="DY10" s="3">
        <v>494.867630807977</v>
      </c>
      <c r="DZ10" s="3">
        <v>556.508407592773</v>
      </c>
      <c r="EA10" s="3">
        <v>546.126361500133</v>
      </c>
      <c r="EB10" s="3">
        <v>542.755502319336</v>
      </c>
      <c r="EC10" s="3">
        <v>495.864347374958</v>
      </c>
      <c r="ED10" s="3">
        <v>506.124500274658</v>
      </c>
      <c r="EE10" s="3">
        <v>484.290951683408</v>
      </c>
      <c r="EF10" s="3">
        <v>428.338055928548</v>
      </c>
    </row>
    <row r="11">
      <c r="A11" s="3" t="s">
        <v>7</v>
      </c>
      <c r="B11" s="3" t="str">
        <f t="shared" si="3"/>
        <v>ADI_mid</v>
      </c>
      <c r="C11" s="3" t="str">
        <f t="shared" si="4"/>
        <v>ADI</v>
      </c>
      <c r="D11" s="3">
        <v>38.8922758517902</v>
      </c>
      <c r="E11" s="3">
        <v>39.4719558544055</v>
      </c>
      <c r="F11" s="3">
        <v>41.2620371354289</v>
      </c>
      <c r="G11" s="3">
        <v>42.0453477213713</v>
      </c>
      <c r="H11" s="3">
        <v>41.0851239971749</v>
      </c>
      <c r="I11" s="3">
        <v>43.4214150223814</v>
      </c>
      <c r="J11" s="3">
        <v>42.455542115748</v>
      </c>
      <c r="K11" s="3">
        <v>40.6997290218585</v>
      </c>
      <c r="L11" s="3">
        <v>40.1619052584487</v>
      </c>
      <c r="M11" s="3">
        <v>37.2957648227046</v>
      </c>
      <c r="N11" s="3">
        <v>41.0719090183726</v>
      </c>
      <c r="O11" s="3">
        <v>45.5618259125994</v>
      </c>
      <c r="P11" s="3">
        <v>43.8887947669128</v>
      </c>
      <c r="Q11" s="3">
        <v>46.0190718072842</v>
      </c>
      <c r="R11" s="3">
        <v>48.2810354509761</v>
      </c>
      <c r="S11" s="3">
        <v>51.7038637787579</v>
      </c>
      <c r="T11" s="3">
        <v>52.5208344886303</v>
      </c>
      <c r="U11" s="3">
        <v>55.0453847667083</v>
      </c>
      <c r="V11" s="3">
        <v>50.4208196465646</v>
      </c>
      <c r="W11" s="3">
        <v>47.2224189728282</v>
      </c>
      <c r="X11" s="3">
        <v>46.2669001408969</v>
      </c>
      <c r="Y11" s="3">
        <v>49.1874570383974</v>
      </c>
      <c r="Z11" s="3">
        <v>49.6818328678225</v>
      </c>
      <c r="AA11" s="3">
        <v>47.887190422066</v>
      </c>
      <c r="AB11" s="3">
        <v>42.8332407103673</v>
      </c>
      <c r="AC11" s="3">
        <v>42.9187432872434</v>
      </c>
      <c r="AD11" s="3">
        <v>47.8269698343383</v>
      </c>
      <c r="AE11" s="3">
        <v>49.3917870502546</v>
      </c>
      <c r="AF11" s="3">
        <v>47.4025857607627</v>
      </c>
      <c r="AG11" s="3">
        <v>48.0568675827367</v>
      </c>
      <c r="AH11" s="3">
        <v>50.5704524743974</v>
      </c>
      <c r="AI11" s="3">
        <v>54.0354413652988</v>
      </c>
      <c r="AJ11" s="3">
        <v>53.2227067852968</v>
      </c>
      <c r="AK11" s="3">
        <v>53.8919011456936</v>
      </c>
      <c r="AL11" s="3">
        <v>57.9733042399008</v>
      </c>
      <c r="AM11" s="3">
        <v>62.4036418910365</v>
      </c>
      <c r="AN11" s="3">
        <v>62.7182887243558</v>
      </c>
      <c r="AO11" s="3">
        <v>67.8829575197137</v>
      </c>
      <c r="AP11" s="3">
        <v>71.318884099035</v>
      </c>
      <c r="AQ11" s="3">
        <v>67.8466591031116</v>
      </c>
      <c r="AR11" s="3">
        <v>68.6567570990895</v>
      </c>
      <c r="AS11" s="3">
        <v>69.5686928460087</v>
      </c>
      <c r="AT11" s="3">
        <v>68.9277819843816</v>
      </c>
      <c r="AU11" s="3">
        <v>68.6201396065063</v>
      </c>
      <c r="AV11" s="3">
        <v>72.7997975948894</v>
      </c>
      <c r="AW11" s="3">
        <v>77.3896819409964</v>
      </c>
      <c r="AX11" s="3">
        <v>78.4482214262298</v>
      </c>
      <c r="AY11" s="3">
        <v>76.1586405762811</v>
      </c>
      <c r="AZ11" s="3">
        <v>81.5598320586904</v>
      </c>
      <c r="BA11" s="3">
        <v>76.8183540593643</v>
      </c>
      <c r="BB11" s="3">
        <v>81.1089230850579</v>
      </c>
      <c r="BC11" s="3">
        <v>79.564436207444</v>
      </c>
      <c r="BD11" s="3">
        <v>81.8688950494404</v>
      </c>
      <c r="BE11" s="3">
        <v>88.3492491222404</v>
      </c>
      <c r="BF11" s="3">
        <v>86.0941259743965</v>
      </c>
      <c r="BG11" s="3">
        <v>85.698427020864</v>
      </c>
      <c r="BH11" s="3">
        <v>83.3832383098503</v>
      </c>
      <c r="BI11" s="3">
        <v>75.4277129368438</v>
      </c>
      <c r="BJ11" s="3">
        <v>78.425846575126</v>
      </c>
      <c r="BK11" s="3">
        <v>77.6869888284049</v>
      </c>
      <c r="BL11" s="3">
        <v>80.07378215502</v>
      </c>
      <c r="BM11" s="3">
        <v>92.840836753038</v>
      </c>
      <c r="BN11" s="3">
        <v>96.6557382374188</v>
      </c>
      <c r="BO11" s="3">
        <v>101.267011393675</v>
      </c>
      <c r="BP11" s="3">
        <v>94.8514838754839</v>
      </c>
      <c r="BQ11" s="3">
        <v>96.4316302977902</v>
      </c>
      <c r="BR11" s="3">
        <v>105.507699019985</v>
      </c>
      <c r="BS11" s="3">
        <v>99.204827224448</v>
      </c>
      <c r="BT11" s="3">
        <v>103.084505108003</v>
      </c>
      <c r="BU11" s="3">
        <v>99.4724622026662</v>
      </c>
      <c r="BV11" s="3">
        <v>101.864131193466</v>
      </c>
      <c r="BW11" s="3">
        <v>106.607332336608</v>
      </c>
      <c r="BX11" s="3">
        <v>107.524444652504</v>
      </c>
      <c r="BY11" s="3">
        <v>106.045732948866</v>
      </c>
      <c r="BZ11" s="3">
        <v>87.58934021951</v>
      </c>
      <c r="CA11" s="3">
        <v>91.6778898727965</v>
      </c>
      <c r="CB11" s="3">
        <v>99.427176038129</v>
      </c>
      <c r="CC11" s="3">
        <v>111.227520229318</v>
      </c>
      <c r="CD11" s="3">
        <v>108.892276485331</v>
      </c>
      <c r="CE11" s="3">
        <v>108.671007499687</v>
      </c>
      <c r="CF11" s="3">
        <v>107.147399696775</v>
      </c>
      <c r="CG11" s="3">
        <v>112.311087997523</v>
      </c>
      <c r="CH11" s="3">
        <v>123.837801382009</v>
      </c>
      <c r="CI11" s="3">
        <v>133.416629630293</v>
      </c>
      <c r="CJ11" s="3">
        <v>144.05291713336</v>
      </c>
      <c r="CK11" s="3">
        <v>145.031371817615</v>
      </c>
      <c r="CL11" s="3">
        <v>141.686676642763</v>
      </c>
      <c r="CM11" s="3">
        <v>148.7107209614</v>
      </c>
      <c r="CN11" s="3">
        <v>144.794460580694</v>
      </c>
      <c r="CO11" s="3">
        <v>156.071241412472</v>
      </c>
      <c r="CP11" s="3">
        <v>154.970943503798</v>
      </c>
      <c r="CQ11" s="3">
        <v>158.34714191879</v>
      </c>
      <c r="CR11" s="3">
        <v>160.290593978601</v>
      </c>
      <c r="CS11" s="3">
        <v>161.50039394234</v>
      </c>
      <c r="CT11" s="3">
        <v>172.590058349446</v>
      </c>
      <c r="CU11" s="3">
        <v>168.179735961883</v>
      </c>
      <c r="CV11" s="3">
        <v>157.88462113711</v>
      </c>
      <c r="CW11" s="3">
        <v>153.036685958756</v>
      </c>
      <c r="CX11" s="3">
        <v>150.799985005335</v>
      </c>
      <c r="CY11" s="3">
        <v>151.016593498362</v>
      </c>
      <c r="CZ11" s="3">
        <v>151.954593007764</v>
      </c>
      <c r="DA11" s="3">
        <v>147.486967695754</v>
      </c>
      <c r="DB11" s="3">
        <v>148.858658293838</v>
      </c>
      <c r="DC11" s="3">
        <v>161.957188150101</v>
      </c>
      <c r="DD11" s="3">
        <v>141.842908446788</v>
      </c>
      <c r="DE11" s="3">
        <v>137.773799234215</v>
      </c>
      <c r="DF11" s="3">
        <v>151.48251448652</v>
      </c>
      <c r="DG11" s="3">
        <v>161.146757781396</v>
      </c>
      <c r="DH11" s="3">
        <v>161.331785427946</v>
      </c>
      <c r="DI11" s="3">
        <v>176.697549058092</v>
      </c>
      <c r="DJ11" s="3">
        <v>180.679144511176</v>
      </c>
      <c r="DK11" s="3">
        <v>181.918156679479</v>
      </c>
      <c r="DL11" s="3">
        <v>176.453329770407</v>
      </c>
      <c r="DM11" s="3">
        <v>180.813050744538</v>
      </c>
      <c r="DN11" s="3">
        <v>188.15574920671</v>
      </c>
      <c r="DO11" s="3">
        <v>178.079594441374</v>
      </c>
      <c r="DP11" s="3">
        <v>173.611761901144</v>
      </c>
      <c r="DQ11" s="3">
        <v>165.320218406252</v>
      </c>
      <c r="DR11" s="3">
        <v>171.802145250457</v>
      </c>
      <c r="DS11" s="3">
        <v>189.091074946404</v>
      </c>
      <c r="DT11" s="3">
        <v>188.610712388207</v>
      </c>
      <c r="DU11" s="3">
        <v>187.570128688897</v>
      </c>
      <c r="DV11" s="3">
        <v>191.853700348278</v>
      </c>
      <c r="DW11" s="3">
        <v>192.429418446231</v>
      </c>
      <c r="DX11" s="3">
        <v>212.679758022642</v>
      </c>
      <c r="DY11" s="3">
        <v>230.327638950362</v>
      </c>
      <c r="DZ11" s="3">
        <v>230.413206334794</v>
      </c>
      <c r="EA11" s="3">
        <v>217.869724368129</v>
      </c>
      <c r="EB11" s="3">
        <v>223.840223228081</v>
      </c>
      <c r="EC11" s="3">
        <v>227.985107707898</v>
      </c>
      <c r="ED11" s="3">
        <v>217.108229478742</v>
      </c>
      <c r="EE11" s="3">
        <v>215.482241665668</v>
      </c>
      <c r="EF11" s="3">
        <v>216.711110009087</v>
      </c>
    </row>
    <row r="12">
      <c r="A12" s="3" t="s">
        <v>8</v>
      </c>
      <c r="B12" s="3" t="str">
        <f t="shared" si="3"/>
        <v>ADM_mid</v>
      </c>
      <c r="C12" s="3" t="str">
        <f t="shared" si="4"/>
        <v>ADM</v>
      </c>
      <c r="D12" s="3">
        <v>30.5740502747327</v>
      </c>
      <c r="E12" s="3">
        <v>29.5495949787141</v>
      </c>
      <c r="F12" s="3">
        <v>31.2814713182525</v>
      </c>
      <c r="G12" s="3">
        <v>32.6870714957985</v>
      </c>
      <c r="H12" s="3">
        <v>32.634351230781</v>
      </c>
      <c r="I12" s="3">
        <v>33.134037096531</v>
      </c>
      <c r="J12" s="3">
        <v>35.1262551948342</v>
      </c>
      <c r="K12" s="3">
        <v>36.7200166441367</v>
      </c>
      <c r="L12" s="3">
        <v>38.0406438963704</v>
      </c>
      <c r="M12" s="3">
        <v>34.9139391916585</v>
      </c>
      <c r="N12" s="3">
        <v>38.4878559188845</v>
      </c>
      <c r="O12" s="3">
        <v>39.1988622083462</v>
      </c>
      <c r="P12" s="3">
        <v>36.4686913570361</v>
      </c>
      <c r="Q12" s="3">
        <v>36.0547552153135</v>
      </c>
      <c r="R12" s="3">
        <v>35.3638909604862</v>
      </c>
      <c r="S12" s="3">
        <v>36.4487644900554</v>
      </c>
      <c r="T12" s="3">
        <v>39.2900873530412</v>
      </c>
      <c r="U12" s="3">
        <v>39.070788003143</v>
      </c>
      <c r="V12" s="3">
        <v>36.3818957218265</v>
      </c>
      <c r="W12" s="3">
        <v>35.2759517775567</v>
      </c>
      <c r="X12" s="3">
        <v>32.8789705849379</v>
      </c>
      <c r="Y12" s="3">
        <v>34.5054720813662</v>
      </c>
      <c r="Z12" s="3">
        <v>30.2021669624664</v>
      </c>
      <c r="AA12" s="3">
        <v>27.5518071097197</v>
      </c>
      <c r="AB12" s="3">
        <v>25.9919765195803</v>
      </c>
      <c r="AC12" s="3">
        <v>26.0603062745264</v>
      </c>
      <c r="AD12" s="3">
        <v>28.5915375378438</v>
      </c>
      <c r="AE12" s="3">
        <v>29.222192381644</v>
      </c>
      <c r="AF12" s="3">
        <v>30.8246187613728</v>
      </c>
      <c r="AG12" s="3">
        <v>33.2093393910293</v>
      </c>
      <c r="AH12" s="3">
        <v>34.0307756264465</v>
      </c>
      <c r="AI12" s="3">
        <v>34.4045890107011</v>
      </c>
      <c r="AJ12" s="3">
        <v>33.607890416034</v>
      </c>
      <c r="AK12" s="3">
        <v>33.6782144827124</v>
      </c>
      <c r="AL12" s="3">
        <v>35.332721194458</v>
      </c>
      <c r="AM12" s="3">
        <v>36.1902094648532</v>
      </c>
      <c r="AN12" s="3">
        <v>35.5654874183151</v>
      </c>
      <c r="AO12" s="3">
        <v>35.3752850570993</v>
      </c>
      <c r="AP12" s="3">
        <v>36.2424704398042</v>
      </c>
      <c r="AQ12" s="3">
        <v>36.1642833815422</v>
      </c>
      <c r="AR12" s="3">
        <v>33.9967495486618</v>
      </c>
      <c r="AS12" s="3">
        <v>33.7020334304014</v>
      </c>
      <c r="AT12" s="3">
        <v>33.4198705404748</v>
      </c>
      <c r="AU12" s="3">
        <v>34.0451690552115</v>
      </c>
      <c r="AV12" s="3">
        <v>35.0115724695201</v>
      </c>
      <c r="AW12" s="3">
        <v>35.0893189001523</v>
      </c>
      <c r="AX12" s="3">
        <v>32.3202046882166</v>
      </c>
      <c r="AY12" s="3">
        <v>33.32157403667</v>
      </c>
      <c r="AZ12" s="3">
        <v>33.8601442499869</v>
      </c>
      <c r="BA12" s="3">
        <v>34.5460969760952</v>
      </c>
      <c r="BB12" s="3">
        <v>35.518476518439</v>
      </c>
      <c r="BC12" s="3">
        <v>37.100714741097</v>
      </c>
      <c r="BD12" s="3">
        <v>36.823756943485</v>
      </c>
      <c r="BE12" s="3">
        <v>37.8591995202716</v>
      </c>
      <c r="BF12" s="3">
        <v>39.351938399395</v>
      </c>
      <c r="BG12" s="3">
        <v>41.8786725462526</v>
      </c>
      <c r="BH12" s="3">
        <v>41.7699651999814</v>
      </c>
      <c r="BI12" s="3">
        <v>41.3468160603947</v>
      </c>
      <c r="BJ12" s="3">
        <v>39.4254408340125</v>
      </c>
      <c r="BK12" s="3">
        <v>36.5913812447956</v>
      </c>
      <c r="BL12" s="3">
        <v>36.4295668801909</v>
      </c>
      <c r="BM12" s="3">
        <v>36.0054936942852</v>
      </c>
      <c r="BN12" s="3">
        <v>36.2922743764552</v>
      </c>
      <c r="BO12" s="3">
        <v>36.4678875094879</v>
      </c>
      <c r="BP12" s="3">
        <v>35.119308231586</v>
      </c>
      <c r="BQ12" s="3">
        <v>34.6886490748587</v>
      </c>
      <c r="BR12" s="3">
        <v>35.3333003209788</v>
      </c>
      <c r="BS12" s="3">
        <v>32.7182645716646</v>
      </c>
      <c r="BT12" s="3">
        <v>35.0271260432585</v>
      </c>
      <c r="BU12" s="3">
        <v>34.8983867236527</v>
      </c>
      <c r="BV12" s="3">
        <v>37.3496875919826</v>
      </c>
      <c r="BW12" s="3">
        <v>39.2863843740171</v>
      </c>
      <c r="BX12" s="3">
        <v>39.2151939315984</v>
      </c>
      <c r="BY12" s="3">
        <v>38.507619921218</v>
      </c>
      <c r="BZ12" s="3">
        <v>30.5009622201048</v>
      </c>
      <c r="CA12" s="3">
        <v>31.8216335722825</v>
      </c>
      <c r="CB12" s="3">
        <v>31.5813084170973</v>
      </c>
      <c r="CC12" s="3">
        <v>35.8685067344947</v>
      </c>
      <c r="CD12" s="3">
        <v>36.2805942273123</v>
      </c>
      <c r="CE12" s="3">
        <v>39.3923775416833</v>
      </c>
      <c r="CF12" s="3">
        <v>41.6084052851764</v>
      </c>
      <c r="CG12" s="3">
        <v>44.2251254751695</v>
      </c>
      <c r="CH12" s="3">
        <v>44.376375167358</v>
      </c>
      <c r="CI12" s="3">
        <v>44.8893316867571</v>
      </c>
      <c r="CJ12" s="3">
        <v>46.9655375557719</v>
      </c>
      <c r="CK12" s="3">
        <v>49.7363130569586</v>
      </c>
      <c r="CL12" s="3">
        <v>52.2013235092299</v>
      </c>
      <c r="CM12" s="3">
        <v>54.0541211277529</v>
      </c>
      <c r="CN12" s="3">
        <v>60.7590469015958</v>
      </c>
      <c r="CO12" s="3">
        <v>59.1339733731994</v>
      </c>
      <c r="CP12" s="3">
        <v>54.0681505546011</v>
      </c>
      <c r="CQ12" s="3">
        <v>55.3834644295193</v>
      </c>
      <c r="CR12" s="3">
        <v>55.6980652775112</v>
      </c>
      <c r="CS12" s="3">
        <v>58.760532612715</v>
      </c>
      <c r="CT12" s="3">
        <v>60.1775441577207</v>
      </c>
      <c r="CU12" s="3">
        <v>59.8947999983112</v>
      </c>
      <c r="CV12" s="3">
        <v>65.249665447449</v>
      </c>
      <c r="CW12" s="3">
        <v>71.0475990081064</v>
      </c>
      <c r="CX12" s="3">
        <v>79.2492756311973</v>
      </c>
      <c r="CY12" s="3">
        <v>87.3767207411999</v>
      </c>
      <c r="CZ12" s="3">
        <v>81.4161402465922</v>
      </c>
      <c r="DA12" s="3">
        <v>76.5667347181011</v>
      </c>
      <c r="DB12" s="3">
        <v>69.8535107005676</v>
      </c>
      <c r="DC12" s="3">
        <v>80.4242916361821</v>
      </c>
      <c r="DD12" s="3">
        <v>80.4001848682991</v>
      </c>
      <c r="DE12" s="3">
        <v>82.8265701956108</v>
      </c>
      <c r="DF12" s="3">
        <v>90.1429270897297</v>
      </c>
      <c r="DG12" s="3">
        <v>87.7301634654244</v>
      </c>
      <c r="DH12" s="3">
        <v>81.023290015254</v>
      </c>
      <c r="DI12" s="3">
        <v>77.5051663994944</v>
      </c>
      <c r="DJ12" s="3">
        <v>74.187449310691</v>
      </c>
      <c r="DK12" s="3">
        <v>75.9420494873318</v>
      </c>
      <c r="DL12" s="3">
        <v>70.7039262408913</v>
      </c>
      <c r="DM12" s="3">
        <v>69.8942123758748</v>
      </c>
      <c r="DN12" s="3">
        <v>77.3424189030048</v>
      </c>
      <c r="DO12" s="3">
        <v>79.708568621544</v>
      </c>
      <c r="DP12" s="3">
        <v>75.265877262142</v>
      </c>
      <c r="DQ12" s="3">
        <v>69.9966516308238</v>
      </c>
      <c r="DR12" s="3">
        <v>70.4474154703122</v>
      </c>
      <c r="DS12" s="3">
        <v>70.9526926950493</v>
      </c>
      <c r="DT12" s="3">
        <v>61.7569940557618</v>
      </c>
      <c r="DU12" s="3">
        <v>52.1137929581972</v>
      </c>
      <c r="DV12" s="3">
        <v>56.8404074213776</v>
      </c>
      <c r="DW12" s="3">
        <v>60.3518959092254</v>
      </c>
      <c r="DX12" s="3">
        <v>59.6357501705312</v>
      </c>
      <c r="DY12" s="3">
        <v>59.8671628170462</v>
      </c>
      <c r="DZ12" s="3">
        <v>62.0991575778572</v>
      </c>
      <c r="EA12" s="3">
        <v>58.4790747161363</v>
      </c>
      <c r="EB12" s="3">
        <v>59.6806865802951</v>
      </c>
      <c r="EC12" s="3">
        <v>56.9051005803123</v>
      </c>
      <c r="ED12" s="3">
        <v>52.6863763993011</v>
      </c>
      <c r="EE12" s="3">
        <v>51.5383333478655</v>
      </c>
      <c r="EF12" s="3">
        <v>50.7988886303372</v>
      </c>
    </row>
    <row r="13">
      <c r="A13" s="3" t="s">
        <v>9</v>
      </c>
      <c r="B13" s="3" t="str">
        <f t="shared" si="3"/>
        <v>ADP_mid</v>
      </c>
      <c r="C13" s="3" t="str">
        <f t="shared" si="4"/>
        <v>ADP</v>
      </c>
      <c r="D13" s="3">
        <v>54.7013257812118</v>
      </c>
      <c r="E13" s="3">
        <v>52.4089191612551</v>
      </c>
      <c r="F13" s="3">
        <v>53.8113176604097</v>
      </c>
      <c r="G13" s="3">
        <v>52.8057932654441</v>
      </c>
      <c r="H13" s="3">
        <v>54.2467132031751</v>
      </c>
      <c r="I13" s="3">
        <v>55.0236957739282</v>
      </c>
      <c r="J13" s="3">
        <v>56.5519892242048</v>
      </c>
      <c r="K13" s="3">
        <v>57.5292317882429</v>
      </c>
      <c r="L13" s="3">
        <v>58.4634885703929</v>
      </c>
      <c r="M13" s="3">
        <v>59.585364334565</v>
      </c>
      <c r="N13" s="3">
        <v>67.5960514722209</v>
      </c>
      <c r="O13" s="3">
        <v>68.1678621424545</v>
      </c>
      <c r="P13" s="3">
        <v>67.9259707023098</v>
      </c>
      <c r="Q13" s="3">
        <v>70.2284717115775</v>
      </c>
      <c r="R13" s="3">
        <v>69.9185334292831</v>
      </c>
      <c r="S13" s="3">
        <v>69.1919103732506</v>
      </c>
      <c r="T13" s="3">
        <v>70.1282190201534</v>
      </c>
      <c r="U13" s="3">
        <v>68.1728862649132</v>
      </c>
      <c r="V13" s="3">
        <v>66.0721562976964</v>
      </c>
      <c r="W13" s="3">
        <v>65.5166051021076</v>
      </c>
      <c r="X13" s="3">
        <v>64.1322930827472</v>
      </c>
      <c r="Y13" s="3">
        <v>70.4629800089083</v>
      </c>
      <c r="Z13" s="3">
        <v>71.0272000914306</v>
      </c>
      <c r="AA13" s="3">
        <v>70.4428537162615</v>
      </c>
      <c r="AB13" s="3">
        <v>65.8221833070441</v>
      </c>
      <c r="AC13" s="3">
        <v>68.7284380389144</v>
      </c>
      <c r="AD13" s="3">
        <v>72.3404968529476</v>
      </c>
      <c r="AE13" s="3">
        <v>74.6026748233256</v>
      </c>
      <c r="AF13" s="3">
        <v>72.1219841529826</v>
      </c>
      <c r="AG13" s="3">
        <v>73.2117668973289</v>
      </c>
      <c r="AH13" s="3">
        <v>78.7491838770554</v>
      </c>
      <c r="AI13" s="3">
        <v>74.7311350764151</v>
      </c>
      <c r="AJ13" s="3">
        <v>74.0156774089002</v>
      </c>
      <c r="AK13" s="3">
        <v>73.2756491242798</v>
      </c>
      <c r="AL13" s="3">
        <v>77.8250073207774</v>
      </c>
      <c r="AM13" s="3">
        <v>84.0608661052389</v>
      </c>
      <c r="AN13" s="3">
        <v>86.7846621790118</v>
      </c>
      <c r="AO13" s="3">
        <v>83.4110816250075</v>
      </c>
      <c r="AP13" s="3">
        <v>88.0253098628743</v>
      </c>
      <c r="AQ13" s="3">
        <v>87.1971219075494</v>
      </c>
      <c r="AR13" s="3">
        <v>84.2525903102332</v>
      </c>
      <c r="AS13" s="3">
        <v>86.8691902258812</v>
      </c>
      <c r="AT13" s="3">
        <v>89.4368703745524</v>
      </c>
      <c r="AU13" s="3">
        <v>92.5552438983148</v>
      </c>
      <c r="AV13" s="3">
        <v>92.4163697181952</v>
      </c>
      <c r="AW13" s="3">
        <v>98.145017606668</v>
      </c>
      <c r="AX13" s="3">
        <v>96.0067217678294</v>
      </c>
      <c r="AY13" s="3">
        <v>100.886334131652</v>
      </c>
      <c r="AZ13" s="3">
        <v>103.349615184108</v>
      </c>
      <c r="BA13" s="3">
        <v>99.2567332938038</v>
      </c>
      <c r="BB13" s="3">
        <v>99.6833343476284</v>
      </c>
      <c r="BC13" s="3">
        <v>101.161078435285</v>
      </c>
      <c r="BD13" s="3">
        <v>110.147391859644</v>
      </c>
      <c r="BE13" s="3">
        <v>118.898885737337</v>
      </c>
      <c r="BF13" s="3">
        <v>118.85138947648</v>
      </c>
      <c r="BG13" s="3">
        <v>122.456483747098</v>
      </c>
      <c r="BH13" s="3">
        <v>129.307808494614</v>
      </c>
      <c r="BI13" s="3">
        <v>126.251785865964</v>
      </c>
      <c r="BJ13" s="3">
        <v>126.543853493409</v>
      </c>
      <c r="BK13" s="3">
        <v>118.640629701625</v>
      </c>
      <c r="BL13" s="3">
        <v>117.180445101658</v>
      </c>
      <c r="BM13" s="3">
        <v>131.001537795883</v>
      </c>
      <c r="BN13" s="3">
        <v>136.219299219912</v>
      </c>
      <c r="BO13" s="3">
        <v>143.73793967797</v>
      </c>
      <c r="BP13" s="3">
        <v>141.799618509812</v>
      </c>
      <c r="BQ13" s="3">
        <v>146.868470515584</v>
      </c>
      <c r="BR13" s="3">
        <v>147.627680582928</v>
      </c>
      <c r="BS13" s="3">
        <v>148.339265044442</v>
      </c>
      <c r="BT13" s="3">
        <v>145.654563446676</v>
      </c>
      <c r="BU13" s="3">
        <v>144.125195418678</v>
      </c>
      <c r="BV13" s="3">
        <v>149.441024932814</v>
      </c>
      <c r="BW13" s="3">
        <v>151.680020741295</v>
      </c>
      <c r="BX13" s="3">
        <v>155.731624680626</v>
      </c>
      <c r="BY13" s="3">
        <v>157.8493058324</v>
      </c>
      <c r="BZ13" s="3">
        <v>123.485968302433</v>
      </c>
      <c r="CA13" s="3">
        <v>125.462341035743</v>
      </c>
      <c r="CB13" s="3">
        <v>127.103015977194</v>
      </c>
      <c r="CC13" s="3">
        <v>136.533341210639</v>
      </c>
      <c r="CD13" s="3">
        <v>132.671818106099</v>
      </c>
      <c r="CE13" s="3">
        <v>126.189203953521</v>
      </c>
      <c r="CF13" s="3">
        <v>124.190715705753</v>
      </c>
      <c r="CG13" s="3">
        <v>135.07235549605</v>
      </c>
      <c r="CH13" s="3">
        <v>156.639015618355</v>
      </c>
      <c r="CI13" s="3">
        <v>160.982801987974</v>
      </c>
      <c r="CJ13" s="3">
        <v>152.557894137656</v>
      </c>
      <c r="CK13" s="3">
        <v>155.870556963992</v>
      </c>
      <c r="CL13" s="3">
        <v>169.469788656649</v>
      </c>
      <c r="CM13" s="3">
        <v>177.09567880887</v>
      </c>
      <c r="CN13" s="3">
        <v>179.656961395321</v>
      </c>
      <c r="CO13" s="3">
        <v>183.424025822835</v>
      </c>
      <c r="CP13" s="3">
        <v>190.071351555779</v>
      </c>
      <c r="CQ13" s="3">
        <v>197.212924913522</v>
      </c>
      <c r="CR13" s="3">
        <v>188.02737120614</v>
      </c>
      <c r="CS13" s="3">
        <v>197.138283795595</v>
      </c>
      <c r="CT13" s="3">
        <v>216.236857738067</v>
      </c>
      <c r="CU13" s="3">
        <v>221.09974267751</v>
      </c>
      <c r="CV13" s="3">
        <v>211.601394728746</v>
      </c>
      <c r="CW13" s="3">
        <v>191.404270529828</v>
      </c>
      <c r="CX13" s="3">
        <v>200.45673445418</v>
      </c>
      <c r="CY13" s="3">
        <v>217.985393801634</v>
      </c>
      <c r="CZ13" s="3">
        <v>202.457686351257</v>
      </c>
      <c r="DA13" s="3">
        <v>201.487059418585</v>
      </c>
      <c r="DB13" s="3">
        <v>206.733462846527</v>
      </c>
      <c r="DC13" s="3">
        <v>238.731846705149</v>
      </c>
      <c r="DD13" s="3">
        <v>223.530884710575</v>
      </c>
      <c r="DE13" s="3">
        <v>222.000764294105</v>
      </c>
      <c r="DF13" s="3">
        <v>239.098336597399</v>
      </c>
      <c r="DG13" s="3">
        <v>241.417505565082</v>
      </c>
      <c r="DH13" s="3">
        <v>225.499753838561</v>
      </c>
      <c r="DI13" s="3">
        <v>215.129023331749</v>
      </c>
      <c r="DJ13" s="3">
        <v>209.064082654447</v>
      </c>
      <c r="DK13" s="3">
        <v>207.103246909896</v>
      </c>
      <c r="DL13" s="3">
        <v>206.274020410721</v>
      </c>
      <c r="DM13" s="3">
        <v>209.813090811167</v>
      </c>
      <c r="DN13" s="3">
        <v>225.63821318315</v>
      </c>
      <c r="DO13" s="3">
        <v>242.723820537046</v>
      </c>
      <c r="DP13" s="3">
        <v>239.167789149907</v>
      </c>
      <c r="DQ13" s="3">
        <v>232.914642441486</v>
      </c>
      <c r="DR13" s="3">
        <v>220.473483528732</v>
      </c>
      <c r="DS13" s="3">
        <v>227.679148618313</v>
      </c>
      <c r="DT13" s="3">
        <v>231.542720390141</v>
      </c>
      <c r="DU13" s="3">
        <v>245.953148305056</v>
      </c>
      <c r="DV13" s="3">
        <v>241.328825187562</v>
      </c>
      <c r="DW13" s="3">
        <v>241.31920398701</v>
      </c>
      <c r="DX13" s="3">
        <v>242.853389227126</v>
      </c>
      <c r="DY13" s="3">
        <v>242.020645395087</v>
      </c>
      <c r="DZ13" s="3">
        <v>241.474530815257</v>
      </c>
      <c r="EA13" s="3">
        <v>262.703948004719</v>
      </c>
      <c r="EB13" s="3">
        <v>274.057598744309</v>
      </c>
      <c r="EC13" s="3">
        <v>286.294394168041</v>
      </c>
      <c r="ED13" s="3">
        <v>300.091326103602</v>
      </c>
      <c r="EE13" s="3">
        <v>297.154346452395</v>
      </c>
      <c r="EF13" s="3">
        <v>293.756944444444</v>
      </c>
    </row>
    <row r="14">
      <c r="A14" s="3" t="s">
        <v>10</v>
      </c>
      <c r="B14" s="3" t="str">
        <f t="shared" si="3"/>
        <v>ADSK_mid</v>
      </c>
      <c r="C14" s="3" t="str">
        <f t="shared" si="4"/>
        <v>ADSK</v>
      </c>
      <c r="D14" s="3">
        <v>51.2369050525484</v>
      </c>
      <c r="E14" s="3">
        <v>53.1589471917403</v>
      </c>
      <c r="F14" s="3">
        <v>51.3016666230701</v>
      </c>
      <c r="G14" s="3">
        <v>47.6902383168538</v>
      </c>
      <c r="H14" s="3">
        <v>49.5847619374593</v>
      </c>
      <c r="I14" s="3">
        <v>54.7800000508626</v>
      </c>
      <c r="J14" s="3">
        <v>55.8997724706476</v>
      </c>
      <c r="K14" s="3">
        <v>54.0845237913586</v>
      </c>
      <c r="L14" s="3">
        <v>54.4088095710391</v>
      </c>
      <c r="M14" s="3">
        <v>54.4282607202944</v>
      </c>
      <c r="N14" s="3">
        <v>59.6039472881116</v>
      </c>
      <c r="O14" s="3">
        <v>59.8506819118153</v>
      </c>
      <c r="P14" s="3">
        <v>57.3024998664856</v>
      </c>
      <c r="Q14" s="3">
        <v>59.2873681720934</v>
      </c>
      <c r="R14" s="3">
        <v>60.8909094550393</v>
      </c>
      <c r="S14" s="3">
        <v>61.008333387829</v>
      </c>
      <c r="T14" s="3">
        <v>57.0269998550415</v>
      </c>
      <c r="U14" s="3">
        <v>53.712045582858</v>
      </c>
      <c r="V14" s="3">
        <v>51.8452271548184</v>
      </c>
      <c r="W14" s="3">
        <v>52.450238091605</v>
      </c>
      <c r="X14" s="3">
        <v>46.2904761178153</v>
      </c>
      <c r="Y14" s="3">
        <v>50.3561363220215</v>
      </c>
      <c r="Z14" s="3">
        <v>61.3897499084473</v>
      </c>
      <c r="AA14" s="3">
        <v>62.3720457770608</v>
      </c>
      <c r="AB14" s="3">
        <v>51.9689475611637</v>
      </c>
      <c r="AC14" s="3">
        <v>47.3134999275207</v>
      </c>
      <c r="AD14" s="3">
        <v>56.7234093059193</v>
      </c>
      <c r="AE14" s="3">
        <v>58.5583330790202</v>
      </c>
      <c r="AF14" s="3">
        <v>58.5819043659029</v>
      </c>
      <c r="AG14" s="3">
        <v>56.4831816933372</v>
      </c>
      <c r="AH14" s="3">
        <v>56.9302499771118</v>
      </c>
      <c r="AI14" s="3">
        <v>62.3945654993472</v>
      </c>
      <c r="AJ14" s="3">
        <v>69.0588091895694</v>
      </c>
      <c r="AK14" s="3">
        <v>71.1671431405204</v>
      </c>
      <c r="AL14" s="3">
        <v>73.5757142929804</v>
      </c>
      <c r="AM14" s="3">
        <v>76.1450002761114</v>
      </c>
      <c r="AN14" s="3">
        <v>80.0827503204346</v>
      </c>
      <c r="AO14" s="3">
        <v>84.7800003854852</v>
      </c>
      <c r="AP14" s="3">
        <v>85.6897830133852</v>
      </c>
      <c r="AQ14" s="3">
        <v>86.9713160866185</v>
      </c>
      <c r="AR14" s="3">
        <v>100.993636911566</v>
      </c>
      <c r="AS14" s="3">
        <v>107.291363629428</v>
      </c>
      <c r="AT14" s="3">
        <v>107.468000221252</v>
      </c>
      <c r="AU14" s="3">
        <v>109.924129983653</v>
      </c>
      <c r="AV14" s="3">
        <v>113.390250015259</v>
      </c>
      <c r="AW14" s="3">
        <v>118.525681929155</v>
      </c>
      <c r="AX14" s="3">
        <v>124.322856358119</v>
      </c>
      <c r="AY14" s="3">
        <v>106.3015001297</v>
      </c>
      <c r="AZ14" s="3">
        <v>113.70428557623</v>
      </c>
      <c r="BA14" s="3">
        <v>111.880789104261</v>
      </c>
      <c r="BB14" s="3">
        <v>130.81309563773</v>
      </c>
      <c r="BC14" s="3">
        <v>128.51714306786</v>
      </c>
      <c r="BD14" s="3">
        <v>133.242955467918</v>
      </c>
      <c r="BE14" s="3">
        <v>135.458334241595</v>
      </c>
      <c r="BF14" s="3">
        <v>133.942857651483</v>
      </c>
      <c r="BG14" s="3">
        <v>139.043479090152</v>
      </c>
      <c r="BH14" s="3">
        <v>151.549736826043</v>
      </c>
      <c r="BI14" s="3">
        <v>138.808259549348</v>
      </c>
      <c r="BJ14" s="3">
        <v>135.125951312837</v>
      </c>
      <c r="BK14" s="3">
        <v>131.66131712261</v>
      </c>
      <c r="BL14" s="3">
        <v>136.024524325416</v>
      </c>
      <c r="BM14" s="3">
        <v>157.606840836374</v>
      </c>
      <c r="BN14" s="3">
        <v>155.011190505255</v>
      </c>
      <c r="BO14" s="3">
        <v>170.494285946801</v>
      </c>
      <c r="BP14" s="3">
        <v>169.755225788463</v>
      </c>
      <c r="BQ14" s="3">
        <v>163.598749923706</v>
      </c>
      <c r="BR14" s="3">
        <v>169.942500027743</v>
      </c>
      <c r="BS14" s="3">
        <v>146.34340875799</v>
      </c>
      <c r="BT14" s="3">
        <v>150.024250411987</v>
      </c>
      <c r="BU14" s="3">
        <v>145.70587025518</v>
      </c>
      <c r="BV14" s="3">
        <v>160.467499542236</v>
      </c>
      <c r="BW14" s="3">
        <v>180.758333478655</v>
      </c>
      <c r="BX14" s="3">
        <v>193.045476640974</v>
      </c>
      <c r="BY14" s="3">
        <v>201.333947031122</v>
      </c>
      <c r="BZ14" s="3">
        <v>158.477501262318</v>
      </c>
      <c r="CA14" s="3">
        <v>166.782143365769</v>
      </c>
      <c r="CB14" s="3">
        <v>187.793000411987</v>
      </c>
      <c r="CC14" s="3">
        <v>231.732953851873</v>
      </c>
      <c r="CD14" s="3">
        <v>239.383181832053</v>
      </c>
      <c r="CE14" s="3">
        <v>241.625477382115</v>
      </c>
      <c r="CF14" s="3">
        <v>232.39047568185</v>
      </c>
      <c r="CG14" s="3">
        <v>243.746591394598</v>
      </c>
      <c r="CH14" s="3">
        <v>255.6625</v>
      </c>
      <c r="CI14" s="3">
        <v>290.572044372559</v>
      </c>
      <c r="CJ14" s="3">
        <v>303.539735492907</v>
      </c>
      <c r="CK14" s="3">
        <v>297.67868202611</v>
      </c>
      <c r="CL14" s="3">
        <v>268.835868503736</v>
      </c>
      <c r="CM14" s="3">
        <v>292.71809387207</v>
      </c>
      <c r="CN14" s="3">
        <v>280.658751678467</v>
      </c>
      <c r="CO14" s="3">
        <v>282.171816739169</v>
      </c>
      <c r="CP14" s="3">
        <v>300.789523170108</v>
      </c>
      <c r="CQ14" s="3">
        <v>327.695001081987</v>
      </c>
      <c r="CR14" s="3">
        <v>288.799761817569</v>
      </c>
      <c r="CS14" s="3">
        <v>292.656429472424</v>
      </c>
      <c r="CT14" s="3">
        <v>310.091664995466</v>
      </c>
      <c r="CU14" s="3">
        <v>272.613862817938</v>
      </c>
      <c r="CV14" s="3">
        <v>255.478002166748</v>
      </c>
      <c r="CW14" s="3">
        <v>231.643947400545</v>
      </c>
      <c r="CX14" s="3">
        <v>208.283911995266</v>
      </c>
      <c r="CY14" s="3">
        <v>199.258749771118</v>
      </c>
      <c r="CZ14" s="3">
        <v>191.862142653692</v>
      </c>
      <c r="DA14" s="3">
        <v>186.678809756324</v>
      </c>
      <c r="DB14" s="3">
        <v>185.601500701904</v>
      </c>
      <c r="DC14" s="3">
        <v>220.147825158161</v>
      </c>
      <c r="DD14" s="3">
        <v>197.61523837135</v>
      </c>
      <c r="DE14" s="3">
        <v>200.987380618141</v>
      </c>
      <c r="DF14" s="3">
        <v>207.312619527181</v>
      </c>
      <c r="DG14" s="3">
        <v>193.504761468797</v>
      </c>
      <c r="DH14" s="3">
        <v>198.940250015259</v>
      </c>
      <c r="DI14" s="3">
        <v>217.811052422774</v>
      </c>
      <c r="DJ14" s="3">
        <v>201.01673988674</v>
      </c>
      <c r="DK14" s="3">
        <v>196.438684563888</v>
      </c>
      <c r="DL14" s="3">
        <v>196.454999750311</v>
      </c>
      <c r="DM14" s="3">
        <v>206.955476306734</v>
      </c>
      <c r="DN14" s="3">
        <v>210.534251022339</v>
      </c>
      <c r="DO14" s="3">
        <v>208.003695280656</v>
      </c>
      <c r="DP14" s="3">
        <v>212.260500335693</v>
      </c>
      <c r="DQ14" s="3">
        <v>205.924091339111</v>
      </c>
      <c r="DR14" s="3">
        <v>208.57119060698</v>
      </c>
      <c r="DS14" s="3">
        <v>233.569000244141</v>
      </c>
      <c r="DT14" s="3">
        <v>243.122143336705</v>
      </c>
      <c r="DU14" s="3">
        <v>257.742001342773</v>
      </c>
      <c r="DV14" s="3">
        <v>258.743500518799</v>
      </c>
      <c r="DW14" s="3">
        <v>230.878408605402</v>
      </c>
      <c r="DX14" s="3">
        <v>214.974318417636</v>
      </c>
      <c r="DY14" s="3">
        <v>228.88684122186</v>
      </c>
      <c r="DZ14" s="3">
        <v>246.344090548429</v>
      </c>
      <c r="EA14" s="3">
        <v>246.487727078524</v>
      </c>
      <c r="EB14" s="3">
        <v>263.830498504639</v>
      </c>
      <c r="EC14" s="3">
        <v>281.76347682787</v>
      </c>
      <c r="ED14" s="3">
        <v>303.955001068115</v>
      </c>
      <c r="EE14" s="3">
        <v>300.897856212798</v>
      </c>
      <c r="EF14" s="3">
        <v>294.945555792914</v>
      </c>
    </row>
    <row r="15">
      <c r="A15" s="3" t="s">
        <v>11</v>
      </c>
      <c r="B15" s="3" t="str">
        <f t="shared" si="3"/>
        <v>AEE_mid</v>
      </c>
      <c r="C15" s="3" t="str">
        <f t="shared" si="4"/>
        <v>AEE</v>
      </c>
      <c r="D15" s="3">
        <v>25.6607319725446</v>
      </c>
      <c r="E15" s="3">
        <v>27.4149405469094</v>
      </c>
      <c r="F15" s="3">
        <v>28.8623315253748</v>
      </c>
      <c r="G15" s="3">
        <v>29.1839207717771</v>
      </c>
      <c r="H15" s="3">
        <v>28.187313077358</v>
      </c>
      <c r="I15" s="3">
        <v>28.3296160310529</v>
      </c>
      <c r="J15" s="3">
        <v>28.7606219689533</v>
      </c>
      <c r="K15" s="3">
        <v>27.9373747950495</v>
      </c>
      <c r="L15" s="3">
        <v>28.2263187398731</v>
      </c>
      <c r="M15" s="3">
        <v>29.310348281966</v>
      </c>
      <c r="N15" s="3">
        <v>31.2433236075794</v>
      </c>
      <c r="O15" s="3">
        <v>32.6787833545264</v>
      </c>
      <c r="P15" s="3">
        <v>33.7463059308313</v>
      </c>
      <c r="Q15" s="3">
        <v>31.8173595790503</v>
      </c>
      <c r="R15" s="3">
        <v>30.986951974094</v>
      </c>
      <c r="S15" s="3">
        <v>31.1169469722933</v>
      </c>
      <c r="T15" s="3">
        <v>30.1622180683935</v>
      </c>
      <c r="U15" s="3">
        <v>28.6907726078416</v>
      </c>
      <c r="V15" s="3">
        <v>29.3237721512322</v>
      </c>
      <c r="W15" s="3">
        <v>31.436929587947</v>
      </c>
      <c r="X15" s="3">
        <v>30.2594400669809</v>
      </c>
      <c r="Y15" s="3">
        <v>33.0566480824468</v>
      </c>
      <c r="Z15" s="3">
        <v>33.084498591341</v>
      </c>
      <c r="AA15" s="3">
        <v>32.975674151599</v>
      </c>
      <c r="AB15" s="3">
        <v>33.215907787946</v>
      </c>
      <c r="AC15" s="3">
        <v>35.4546655232199</v>
      </c>
      <c r="AD15" s="3">
        <v>37.3516271758969</v>
      </c>
      <c r="AE15" s="3">
        <v>37.5154963082293</v>
      </c>
      <c r="AF15" s="3">
        <v>37.0913271688128</v>
      </c>
      <c r="AG15" s="3">
        <v>39.7212889083794</v>
      </c>
      <c r="AH15" s="3">
        <v>41.1415687435659</v>
      </c>
      <c r="AI15" s="3">
        <v>39.6603022788918</v>
      </c>
      <c r="AJ15" s="3">
        <v>39.1829528264462</v>
      </c>
      <c r="AK15" s="3">
        <v>38.024016397444</v>
      </c>
      <c r="AL15" s="3">
        <v>38.7752529450816</v>
      </c>
      <c r="AM15" s="3">
        <v>40.5639492486672</v>
      </c>
      <c r="AN15" s="3">
        <v>41.4635814801497</v>
      </c>
      <c r="AO15" s="3">
        <v>42.2349411050246</v>
      </c>
      <c r="AP15" s="3">
        <v>43.8634147109048</v>
      </c>
      <c r="AQ15" s="3">
        <v>44.0148023593418</v>
      </c>
      <c r="AR15" s="3">
        <v>44.1945373870594</v>
      </c>
      <c r="AS15" s="3">
        <v>45.3994703534273</v>
      </c>
      <c r="AT15" s="3">
        <v>44.4775085675147</v>
      </c>
      <c r="AU15" s="3">
        <v>47.4880019985523</v>
      </c>
      <c r="AV15" s="3">
        <v>48.1166312012691</v>
      </c>
      <c r="AW15" s="3">
        <v>49.0665200196879</v>
      </c>
      <c r="AX15" s="3">
        <v>51.2879885220274</v>
      </c>
      <c r="AY15" s="3">
        <v>49.8097298685351</v>
      </c>
      <c r="AZ15" s="3">
        <v>46.3187178815052</v>
      </c>
      <c r="BA15" s="3">
        <v>44.945427241463</v>
      </c>
      <c r="BB15" s="3">
        <v>45.0520795128219</v>
      </c>
      <c r="BC15" s="3">
        <v>46.9635163537477</v>
      </c>
      <c r="BD15" s="3">
        <v>47.5949111572694</v>
      </c>
      <c r="BE15" s="3">
        <v>48.1532789682528</v>
      </c>
      <c r="BF15" s="3">
        <v>51.0792371641242</v>
      </c>
      <c r="BG15" s="3">
        <v>52.6711999865946</v>
      </c>
      <c r="BH15" s="3">
        <v>53.9585482671822</v>
      </c>
      <c r="BI15" s="3">
        <v>54.4453056941739</v>
      </c>
      <c r="BJ15" s="3">
        <v>56.5494870528033</v>
      </c>
      <c r="BK15" s="3">
        <v>57.3581516916562</v>
      </c>
      <c r="BL15" s="3">
        <v>55.8975556333583</v>
      </c>
      <c r="BM15" s="3">
        <v>59.1231687739531</v>
      </c>
      <c r="BN15" s="3">
        <v>61.5834659136023</v>
      </c>
      <c r="BO15" s="3">
        <v>61.0289298725943</v>
      </c>
      <c r="BP15" s="3">
        <v>62.5887448786236</v>
      </c>
      <c r="BQ15" s="3">
        <v>64.8755931967608</v>
      </c>
      <c r="BR15" s="3">
        <v>65.3199878560378</v>
      </c>
      <c r="BS15" s="3">
        <v>65.1772784189433</v>
      </c>
      <c r="BT15" s="3">
        <v>66.9246643054437</v>
      </c>
      <c r="BU15" s="3">
        <v>66.5378038853071</v>
      </c>
      <c r="BV15" s="3">
        <v>64.7472628738631</v>
      </c>
      <c r="BW15" s="3">
        <v>65.1202837816174</v>
      </c>
      <c r="BX15" s="3">
        <v>68.1359090356619</v>
      </c>
      <c r="BY15" s="3">
        <v>72.9333135908084</v>
      </c>
      <c r="BZ15" s="3">
        <v>65.6401979829434</v>
      </c>
      <c r="CA15" s="3">
        <v>64.7879659580496</v>
      </c>
      <c r="CB15" s="3">
        <v>61.6464186396367</v>
      </c>
      <c r="CC15" s="3">
        <v>63.5212299081577</v>
      </c>
      <c r="CD15" s="3">
        <v>67.3224468695939</v>
      </c>
      <c r="CE15" s="3">
        <v>70.8523427898846</v>
      </c>
      <c r="CF15" s="3">
        <v>68.6120874492508</v>
      </c>
      <c r="CG15" s="3">
        <v>72.146508894123</v>
      </c>
      <c r="CH15" s="3">
        <v>71.9211842349718</v>
      </c>
      <c r="CI15" s="3">
        <v>68.7877502996742</v>
      </c>
      <c r="CJ15" s="3">
        <v>66.1589531709348</v>
      </c>
      <c r="CK15" s="3">
        <v>64.6631983860154</v>
      </c>
      <c r="CL15" s="3">
        <v>68.8652473698433</v>
      </c>
      <c r="CM15" s="3">
        <v>74.3763864441891</v>
      </c>
      <c r="CN15" s="3">
        <v>75.5043009154801</v>
      </c>
      <c r="CO15" s="3">
        <v>75.483761809429</v>
      </c>
      <c r="CP15" s="3">
        <v>74.7374236241549</v>
      </c>
      <c r="CQ15" s="3">
        <v>79.0542383806182</v>
      </c>
      <c r="CR15" s="3">
        <v>77.1690405868257</v>
      </c>
      <c r="CS15" s="3">
        <v>75.4675339009812</v>
      </c>
      <c r="CT15" s="3">
        <v>76.8409826834413</v>
      </c>
      <c r="CU15" s="3">
        <v>79.1603332380272</v>
      </c>
      <c r="CV15" s="3">
        <v>79.9487022316618</v>
      </c>
      <c r="CW15" s="3">
        <v>78.4606742722011</v>
      </c>
      <c r="CX15" s="3">
        <v>81.543102584836</v>
      </c>
      <c r="CY15" s="3">
        <v>88.2873123148697</v>
      </c>
      <c r="CZ15" s="3">
        <v>85.9922498788413</v>
      </c>
      <c r="DA15" s="3">
        <v>81.5483477926507</v>
      </c>
      <c r="DB15" s="3">
        <v>81.5892013949119</v>
      </c>
      <c r="DC15" s="3">
        <v>87.3034765592853</v>
      </c>
      <c r="DD15" s="3">
        <v>84.6182333323637</v>
      </c>
      <c r="DE15" s="3">
        <v>73.5518627626268</v>
      </c>
      <c r="DF15" s="3">
        <v>78.5379561045329</v>
      </c>
      <c r="DG15" s="3">
        <v>82.9714632486255</v>
      </c>
      <c r="DH15" s="3">
        <v>82.3497872689733</v>
      </c>
      <c r="DI15" s="3">
        <v>80.0389941059195</v>
      </c>
      <c r="DJ15" s="3">
        <v>78.8334677555066</v>
      </c>
      <c r="DK15" s="3">
        <v>84.2778093622613</v>
      </c>
      <c r="DL15" s="3">
        <v>80.9817178887812</v>
      </c>
      <c r="DM15" s="3">
        <v>78.1082815954363</v>
      </c>
      <c r="DN15" s="3">
        <v>80.922796446934</v>
      </c>
      <c r="DO15" s="3">
        <v>76.9908031202878</v>
      </c>
      <c r="DP15" s="3">
        <v>75.467724081941</v>
      </c>
      <c r="DQ15" s="3">
        <v>72.645655496237</v>
      </c>
      <c r="DR15" s="3">
        <v>74.0925977830099</v>
      </c>
      <c r="DS15" s="3">
        <v>72.5260224694084</v>
      </c>
      <c r="DT15" s="3">
        <v>68.9911119946596</v>
      </c>
      <c r="DU15" s="3">
        <v>67.3680633021175</v>
      </c>
      <c r="DV15" s="3">
        <v>70.2431903085074</v>
      </c>
      <c r="DW15" s="3">
        <v>71.3368140408351</v>
      </c>
      <c r="DX15" s="3">
        <v>71.9383539474886</v>
      </c>
      <c r="DY15" s="3">
        <v>69.8072114060383</v>
      </c>
      <c r="DZ15" s="3">
        <v>73.130340097676</v>
      </c>
      <c r="EA15" s="3">
        <v>80.3482058899878</v>
      </c>
      <c r="EB15" s="3">
        <v>83.9373567458551</v>
      </c>
      <c r="EC15" s="3">
        <v>86.9608276374123</v>
      </c>
      <c r="ED15" s="3">
        <v>90.2513550294765</v>
      </c>
      <c r="EE15" s="3">
        <v>90.107795101884</v>
      </c>
      <c r="EF15" s="3">
        <v>91.31388897366</v>
      </c>
    </row>
    <row r="16">
      <c r="A16" s="3" t="s">
        <v>12</v>
      </c>
      <c r="B16" s="3" t="str">
        <f t="shared" si="3"/>
        <v>AEP_mid</v>
      </c>
      <c r="C16" s="3" t="str">
        <f t="shared" si="4"/>
        <v>AEP</v>
      </c>
      <c r="D16" s="3">
        <v>31.5911119588064</v>
      </c>
      <c r="E16" s="3">
        <v>33.5102158922689</v>
      </c>
      <c r="F16" s="3">
        <v>33.7240175205464</v>
      </c>
      <c r="G16" s="3">
        <v>35.2644331202269</v>
      </c>
      <c r="H16" s="3">
        <v>35.9656427247189</v>
      </c>
      <c r="I16" s="3">
        <v>37.0544568132898</v>
      </c>
      <c r="J16" s="3">
        <v>37.1597360267167</v>
      </c>
      <c r="K16" s="3">
        <v>35.7713101363007</v>
      </c>
      <c r="L16" s="3">
        <v>36.7386539822819</v>
      </c>
      <c r="M16" s="3">
        <v>38.0101273209804</v>
      </c>
      <c r="N16" s="3">
        <v>40.1884369961361</v>
      </c>
      <c r="O16" s="3">
        <v>41.5694069131065</v>
      </c>
      <c r="P16" s="3">
        <v>43.9284090146331</v>
      </c>
      <c r="Q16" s="3">
        <v>41.8710585942401</v>
      </c>
      <c r="R16" s="3">
        <v>39.7351097308815</v>
      </c>
      <c r="S16" s="3">
        <v>39.9454993264452</v>
      </c>
      <c r="T16" s="3">
        <v>39.6726105533689</v>
      </c>
      <c r="U16" s="3">
        <v>38.4489222555643</v>
      </c>
      <c r="V16" s="3">
        <v>39.4364280731537</v>
      </c>
      <c r="W16" s="3">
        <v>40.6123270586585</v>
      </c>
      <c r="X16" s="3">
        <v>39.2280153332274</v>
      </c>
      <c r="Y16" s="3">
        <v>41.4039638793917</v>
      </c>
      <c r="Z16" s="3">
        <v>40.4220593171842</v>
      </c>
      <c r="AA16" s="3">
        <v>41.1666924342792</v>
      </c>
      <c r="AB16" s="3">
        <v>42.5207988292133</v>
      </c>
      <c r="AC16" s="3">
        <v>45.4766104799177</v>
      </c>
      <c r="AD16" s="3">
        <v>47.0758647457445</v>
      </c>
      <c r="AE16" s="3">
        <v>47.5994196079607</v>
      </c>
      <c r="AF16" s="3">
        <v>47.6200081995622</v>
      </c>
      <c r="AG16" s="3">
        <v>49.3608701691485</v>
      </c>
      <c r="AH16" s="3">
        <v>51.6979695622948</v>
      </c>
      <c r="AI16" s="3">
        <v>49.8295668039255</v>
      </c>
      <c r="AJ16" s="3">
        <v>48.6466254677966</v>
      </c>
      <c r="AK16" s="3">
        <v>46.8238578437082</v>
      </c>
      <c r="AL16" s="3">
        <v>45.5215180613924</v>
      </c>
      <c r="AM16" s="3">
        <v>46.3848270294397</v>
      </c>
      <c r="AN16" s="3">
        <v>47.4006159433853</v>
      </c>
      <c r="AO16" s="3">
        <v>48.7919300669628</v>
      </c>
      <c r="AP16" s="3">
        <v>50.551937118349</v>
      </c>
      <c r="AQ16" s="3">
        <v>51.3872271072083</v>
      </c>
      <c r="AR16" s="3">
        <v>52.5548488353623</v>
      </c>
      <c r="AS16" s="3">
        <v>55.0087549235885</v>
      </c>
      <c r="AT16" s="3">
        <v>52.9967781044386</v>
      </c>
      <c r="AU16" s="3">
        <v>55.5929325229956</v>
      </c>
      <c r="AV16" s="3">
        <v>55.9495998568027</v>
      </c>
      <c r="AW16" s="3">
        <v>56.249026984451</v>
      </c>
      <c r="AX16" s="3">
        <v>58.9574313582714</v>
      </c>
      <c r="AY16" s="3">
        <v>58.902223054844</v>
      </c>
      <c r="AZ16" s="3">
        <v>54.0613248749634</v>
      </c>
      <c r="BA16" s="3">
        <v>51.7822040323687</v>
      </c>
      <c r="BB16" s="3">
        <v>52.4399562830567</v>
      </c>
      <c r="BC16" s="3">
        <v>53.9683699557088</v>
      </c>
      <c r="BD16" s="3">
        <v>53.251780413326</v>
      </c>
      <c r="BE16" s="3">
        <v>52.5648578721736</v>
      </c>
      <c r="BF16" s="3">
        <v>55.8394055684538</v>
      </c>
      <c r="BG16" s="3">
        <v>56.9950996151342</v>
      </c>
      <c r="BH16" s="3">
        <v>57.5677002934851</v>
      </c>
      <c r="BI16" s="3">
        <v>57.9804106837951</v>
      </c>
      <c r="BJ16" s="3">
        <v>61.0175766311372</v>
      </c>
      <c r="BK16" s="3">
        <v>62.7327811249081</v>
      </c>
      <c r="BL16" s="3">
        <v>60.8443512541829</v>
      </c>
      <c r="BM16" s="3">
        <v>65.0785103584726</v>
      </c>
      <c r="BN16" s="3">
        <v>67.7959647034467</v>
      </c>
      <c r="BO16" s="3">
        <v>68.1613005840852</v>
      </c>
      <c r="BP16" s="3">
        <v>70.2513812454403</v>
      </c>
      <c r="BQ16" s="3">
        <v>73.5329835744642</v>
      </c>
      <c r="BR16" s="3">
        <v>73.8969293970072</v>
      </c>
      <c r="BS16" s="3">
        <v>74.3696549790601</v>
      </c>
      <c r="BT16" s="3">
        <v>76.7278471595666</v>
      </c>
      <c r="BU16" s="3">
        <v>77.3018110087064</v>
      </c>
      <c r="BV16" s="3">
        <v>75.6453836310005</v>
      </c>
      <c r="BW16" s="3">
        <v>77.4507794791587</v>
      </c>
      <c r="BX16" s="3">
        <v>81.5012622844192</v>
      </c>
      <c r="BY16" s="3">
        <v>84.7915031876127</v>
      </c>
      <c r="BZ16" s="3">
        <v>72.0368330466472</v>
      </c>
      <c r="CA16" s="3">
        <v>69.1139013673589</v>
      </c>
      <c r="CB16" s="3">
        <v>67.6573845676997</v>
      </c>
      <c r="CC16" s="3">
        <v>70.1806609047728</v>
      </c>
      <c r="CD16" s="3">
        <v>71.9592748705031</v>
      </c>
      <c r="CE16" s="3">
        <v>70.2025744382117</v>
      </c>
      <c r="CF16" s="3">
        <v>68.147106354868</v>
      </c>
      <c r="CG16" s="3">
        <v>76.5318618692313</v>
      </c>
      <c r="CH16" s="3">
        <v>75.5983183302495</v>
      </c>
      <c r="CI16" s="3">
        <v>71.5199333098926</v>
      </c>
      <c r="CJ16" s="3">
        <v>69.3155779294043</v>
      </c>
      <c r="CK16" s="3">
        <v>68.9400358913236</v>
      </c>
      <c r="CL16" s="3">
        <v>70.9766540307993</v>
      </c>
      <c r="CM16" s="3">
        <v>75.9183241703611</v>
      </c>
      <c r="CN16" s="3">
        <v>75.9070473584697</v>
      </c>
      <c r="CO16" s="3">
        <v>74.0877884197234</v>
      </c>
      <c r="CP16" s="3">
        <v>75.6863167520854</v>
      </c>
      <c r="CQ16" s="3">
        <v>78.994508943904</v>
      </c>
      <c r="CR16" s="3">
        <v>76.1479025624274</v>
      </c>
      <c r="CS16" s="3">
        <v>74.1585276396463</v>
      </c>
      <c r="CT16" s="3">
        <v>74.4679880037177</v>
      </c>
      <c r="CU16" s="3">
        <v>76.2970354907067</v>
      </c>
      <c r="CV16" s="3">
        <v>80.117566889575</v>
      </c>
      <c r="CW16" s="3">
        <v>78.8128610542581</v>
      </c>
      <c r="CX16" s="3">
        <v>85.9835013977876</v>
      </c>
      <c r="CY16" s="3">
        <v>91.5519024576954</v>
      </c>
      <c r="CZ16" s="3">
        <v>90.782420731413</v>
      </c>
      <c r="DA16" s="3">
        <v>86.8531276442311</v>
      </c>
      <c r="DB16" s="3">
        <v>86.1067366965284</v>
      </c>
      <c r="DC16" s="3">
        <v>93.036555445177</v>
      </c>
      <c r="DD16" s="3">
        <v>91.0594580111218</v>
      </c>
      <c r="DE16" s="3">
        <v>78.6724131293645</v>
      </c>
      <c r="DF16" s="3">
        <v>83.8403742372038</v>
      </c>
      <c r="DG16" s="3">
        <v>88.6703020685984</v>
      </c>
      <c r="DH16" s="3">
        <v>87.0578656105291</v>
      </c>
      <c r="DI16" s="3">
        <v>84.6582801507038</v>
      </c>
      <c r="DJ16" s="3">
        <v>83.1632470780239</v>
      </c>
      <c r="DK16" s="3">
        <v>86.9662666695617</v>
      </c>
      <c r="DL16" s="3">
        <v>82.9306292982056</v>
      </c>
      <c r="DM16" s="3">
        <v>78.8493757208084</v>
      </c>
      <c r="DN16" s="3">
        <v>80.880246694404</v>
      </c>
      <c r="DO16" s="3">
        <v>76.1025362916755</v>
      </c>
      <c r="DP16" s="3">
        <v>74.2868340581123</v>
      </c>
      <c r="DQ16" s="3">
        <v>70.4455797333625</v>
      </c>
      <c r="DR16" s="3">
        <v>74.7550446354277</v>
      </c>
      <c r="DS16" s="3">
        <v>77.7425620143157</v>
      </c>
      <c r="DT16" s="3">
        <v>77.2296752760853</v>
      </c>
      <c r="DU16" s="3">
        <v>77.4795643959312</v>
      </c>
      <c r="DV16" s="3">
        <v>81.1722080408031</v>
      </c>
      <c r="DW16" s="3">
        <v>81.7193767178505</v>
      </c>
      <c r="DX16" s="3">
        <v>88.2673938369493</v>
      </c>
      <c r="DY16" s="3">
        <v>86.5277841773808</v>
      </c>
      <c r="DZ16" s="3">
        <v>90.2723558402102</v>
      </c>
      <c r="EA16" s="3">
        <v>97.3301163314796</v>
      </c>
      <c r="EB16" s="3">
        <v>101.639181299708</v>
      </c>
      <c r="EC16" s="3">
        <v>98.5787976955458</v>
      </c>
      <c r="ED16" s="3">
        <v>96.6292389748909</v>
      </c>
      <c r="EE16" s="3">
        <v>93.8411903381348</v>
      </c>
      <c r="EF16" s="3">
        <v>95.5677780575222</v>
      </c>
    </row>
    <row r="17">
      <c r="A17" s="3" t="s">
        <v>13</v>
      </c>
      <c r="B17" s="3" t="str">
        <f t="shared" si="3"/>
        <v>AES_mid</v>
      </c>
      <c r="C17" s="3" t="str">
        <f t="shared" si="4"/>
        <v>AES</v>
      </c>
      <c r="D17" s="3">
        <v>9.91452560468918</v>
      </c>
      <c r="E17" s="3">
        <v>9.9266360674384</v>
      </c>
      <c r="F17" s="3">
        <v>9.74132196070539</v>
      </c>
      <c r="G17" s="3">
        <v>10.0164588048657</v>
      </c>
      <c r="H17" s="3">
        <v>9.86897123576698</v>
      </c>
      <c r="I17" s="3">
        <v>10.3064922071772</v>
      </c>
      <c r="J17" s="3">
        <v>10.7187137742234</v>
      </c>
      <c r="K17" s="3">
        <v>10.4252421189014</v>
      </c>
      <c r="L17" s="3">
        <v>10.2436493759715</v>
      </c>
      <c r="M17" s="3">
        <v>9.60761175750012</v>
      </c>
      <c r="N17" s="3">
        <v>9.71356376965789</v>
      </c>
      <c r="O17" s="3">
        <v>9.61653744409361</v>
      </c>
      <c r="P17" s="3">
        <v>9.18543910216571</v>
      </c>
      <c r="Q17" s="3">
        <v>8.63148852520602</v>
      </c>
      <c r="R17" s="3">
        <v>8.88906480261548</v>
      </c>
      <c r="S17" s="3">
        <v>9.41839609214135</v>
      </c>
      <c r="T17" s="3">
        <v>9.72972706900433</v>
      </c>
      <c r="U17" s="3">
        <v>9.67696794268993</v>
      </c>
      <c r="V17" s="3">
        <v>9.37492631230392</v>
      </c>
      <c r="W17" s="3">
        <v>8.95066090636472</v>
      </c>
      <c r="X17" s="3">
        <v>7.8303637418809</v>
      </c>
      <c r="Y17" s="3">
        <v>7.73114804376618</v>
      </c>
      <c r="Z17" s="3">
        <v>7.31031628607119</v>
      </c>
      <c r="AA17" s="3">
        <v>6.8369295671882</v>
      </c>
      <c r="AB17" s="3">
        <v>6.58601373047502</v>
      </c>
      <c r="AC17" s="3">
        <v>7.07673794137406</v>
      </c>
      <c r="AD17" s="3">
        <v>8.17146764808933</v>
      </c>
      <c r="AE17" s="3">
        <v>8.28791481416184</v>
      </c>
      <c r="AF17" s="3">
        <v>8.25214609615898</v>
      </c>
      <c r="AG17" s="3">
        <v>8.58130099172901</v>
      </c>
      <c r="AH17" s="3">
        <v>9.30229848925249</v>
      </c>
      <c r="AI17" s="3">
        <v>9.1812086460324</v>
      </c>
      <c r="AJ17" s="3">
        <v>9.58927832251277</v>
      </c>
      <c r="AK17" s="3">
        <v>8.94419616124433</v>
      </c>
      <c r="AL17" s="3">
        <v>8.85158565568061</v>
      </c>
      <c r="AM17" s="3">
        <v>8.90786782121848</v>
      </c>
      <c r="AN17" s="3">
        <v>8.77922110146739</v>
      </c>
      <c r="AO17" s="3">
        <v>8.84774619240667</v>
      </c>
      <c r="AP17" s="3">
        <v>8.64546271249746</v>
      </c>
      <c r="AQ17" s="3">
        <v>8.70540550619192</v>
      </c>
      <c r="AR17" s="3">
        <v>8.84887429253004</v>
      </c>
      <c r="AS17" s="3">
        <v>9.08511878396342</v>
      </c>
      <c r="AT17" s="3">
        <v>8.61704002607522</v>
      </c>
      <c r="AU17" s="3">
        <v>8.78047725841642</v>
      </c>
      <c r="AV17" s="3">
        <v>8.78645629952031</v>
      </c>
      <c r="AW17" s="3">
        <v>8.72123657966448</v>
      </c>
      <c r="AX17" s="3">
        <v>8.42614057997778</v>
      </c>
      <c r="AY17" s="3">
        <v>8.51096099525278</v>
      </c>
      <c r="AZ17" s="3">
        <v>8.88154776572324</v>
      </c>
      <c r="BA17" s="3">
        <v>8.47932692253194</v>
      </c>
      <c r="BB17" s="3">
        <v>8.7155165087275</v>
      </c>
      <c r="BC17" s="3">
        <v>9.35569370660509</v>
      </c>
      <c r="BD17" s="3">
        <v>9.93440885253562</v>
      </c>
      <c r="BE17" s="3">
        <v>10.5380336114703</v>
      </c>
      <c r="BF17" s="3">
        <v>10.6054359698825</v>
      </c>
      <c r="BG17" s="3">
        <v>11.2609919796351</v>
      </c>
      <c r="BH17" s="3">
        <v>11.0671917515304</v>
      </c>
      <c r="BI17" s="3">
        <v>12.0508104001959</v>
      </c>
      <c r="BJ17" s="3">
        <v>12.6428726718928</v>
      </c>
      <c r="BK17" s="3">
        <v>12.4702603427923</v>
      </c>
      <c r="BL17" s="3">
        <v>12.687848902772</v>
      </c>
      <c r="BM17" s="3">
        <v>14.2459437484026</v>
      </c>
      <c r="BN17" s="3">
        <v>14.9571946646365</v>
      </c>
      <c r="BO17" s="3">
        <v>14.8826780643018</v>
      </c>
      <c r="BP17" s="3">
        <v>13.7692693652238</v>
      </c>
      <c r="BQ17" s="3">
        <v>13.9603296909665</v>
      </c>
      <c r="BR17" s="3">
        <v>14.3515860372036</v>
      </c>
      <c r="BS17" s="3">
        <v>13.0691815556692</v>
      </c>
      <c r="BT17" s="3">
        <v>13.3637971372711</v>
      </c>
      <c r="BU17" s="3">
        <v>13.8188471712819</v>
      </c>
      <c r="BV17" s="3">
        <v>15.5103915544707</v>
      </c>
      <c r="BW17" s="3">
        <v>16.4512755752579</v>
      </c>
      <c r="BX17" s="3">
        <v>17.2751232568132</v>
      </c>
      <c r="BY17" s="3">
        <v>17.3753387616804</v>
      </c>
      <c r="BZ17" s="3">
        <v>11.8291463814754</v>
      </c>
      <c r="CA17" s="3">
        <v>11.4074775508671</v>
      </c>
      <c r="CB17" s="3">
        <v>10.9348501203921</v>
      </c>
      <c r="CC17" s="3">
        <v>11.782899148987</v>
      </c>
      <c r="CD17" s="3">
        <v>12.9824053866176</v>
      </c>
      <c r="CE17" s="3">
        <v>15.1077336537333</v>
      </c>
      <c r="CF17" s="3">
        <v>15.7306072253406</v>
      </c>
      <c r="CG17" s="3">
        <v>17.1102845332979</v>
      </c>
      <c r="CH17" s="3">
        <v>18.3872564885104</v>
      </c>
      <c r="CI17" s="3">
        <v>19.3765598738866</v>
      </c>
      <c r="CJ17" s="3">
        <v>22.7150398947392</v>
      </c>
      <c r="CK17" s="3">
        <v>24.2015564538156</v>
      </c>
      <c r="CL17" s="3">
        <v>23.7851164527187</v>
      </c>
      <c r="CM17" s="3">
        <v>24.8629555209261</v>
      </c>
      <c r="CN17" s="3">
        <v>22.8473158762249</v>
      </c>
      <c r="CO17" s="3">
        <v>22.9710523576384</v>
      </c>
      <c r="CP17" s="3">
        <v>22.2205458203961</v>
      </c>
      <c r="CQ17" s="3">
        <v>21.7847495098835</v>
      </c>
      <c r="CR17" s="3">
        <v>21.4997403883332</v>
      </c>
      <c r="CS17" s="3">
        <v>21.8418416762371</v>
      </c>
      <c r="CT17" s="3">
        <v>22.3003861803058</v>
      </c>
      <c r="CU17" s="3">
        <v>21.7001639214127</v>
      </c>
      <c r="CV17" s="3">
        <v>20.8508324984057</v>
      </c>
      <c r="CW17" s="3">
        <v>19.7518657958934</v>
      </c>
      <c r="CX17" s="3">
        <v>20.9168952202166</v>
      </c>
      <c r="CY17" s="3">
        <v>21.8542037027061</v>
      </c>
      <c r="CZ17" s="3">
        <v>19.1073206637278</v>
      </c>
      <c r="DA17" s="3">
        <v>19.1654573776806</v>
      </c>
      <c r="DB17" s="3">
        <v>19.1067938582168</v>
      </c>
      <c r="DC17" s="3">
        <v>22.7199088067439</v>
      </c>
      <c r="DD17" s="3">
        <v>23.5786172100662</v>
      </c>
      <c r="DE17" s="3">
        <v>22.8488053077868</v>
      </c>
      <c r="DF17" s="3">
        <v>25.5511432382113</v>
      </c>
      <c r="DG17" s="3">
        <v>26.6078664462931</v>
      </c>
      <c r="DH17" s="3">
        <v>25.2743260979624</v>
      </c>
      <c r="DI17" s="3">
        <v>24.3367062705857</v>
      </c>
      <c r="DJ17" s="3">
        <v>21.9876982387435</v>
      </c>
      <c r="DK17" s="3">
        <v>22.72279499105</v>
      </c>
      <c r="DL17" s="3">
        <v>20.2828389413587</v>
      </c>
      <c r="DM17" s="3">
        <v>19.3958630454015</v>
      </c>
      <c r="DN17" s="3">
        <v>20.3282923729554</v>
      </c>
      <c r="DO17" s="3">
        <v>18.0014728120661</v>
      </c>
      <c r="DP17" s="3">
        <v>15.9375501760726</v>
      </c>
      <c r="DQ17" s="3">
        <v>13.0655368206111</v>
      </c>
      <c r="DR17" s="3">
        <v>15.8576587646289</v>
      </c>
      <c r="DS17" s="3">
        <v>17.9721925338024</v>
      </c>
      <c r="DT17" s="3">
        <v>17.1663717427164</v>
      </c>
      <c r="DU17" s="3">
        <v>15.7611497809632</v>
      </c>
      <c r="DV17" s="3">
        <v>15.5311661138785</v>
      </c>
      <c r="DW17" s="3">
        <v>16.8121923316567</v>
      </c>
      <c r="DX17" s="3">
        <v>19.8424744968993</v>
      </c>
      <c r="DY17" s="3">
        <v>19.1513613845021</v>
      </c>
      <c r="DZ17" s="3">
        <v>17.2929886824389</v>
      </c>
      <c r="EA17" s="3">
        <v>16.9934643800954</v>
      </c>
      <c r="EB17" s="3">
        <v>18.1431386099549</v>
      </c>
      <c r="EC17" s="3">
        <v>17.564211287169</v>
      </c>
      <c r="ED17" s="3">
        <v>13.7984999656677</v>
      </c>
      <c r="EE17" s="3">
        <v>13.0771429198129</v>
      </c>
      <c r="EF17" s="3">
        <v>12.0386110941569</v>
      </c>
    </row>
    <row r="18">
      <c r="A18" s="3" t="s">
        <v>14</v>
      </c>
      <c r="B18" s="3" t="str">
        <f t="shared" si="3"/>
        <v>AFL_mid</v>
      </c>
      <c r="C18" s="3" t="str">
        <f t="shared" si="4"/>
        <v>AFL</v>
      </c>
      <c r="D18" s="3">
        <v>24.6802494217401</v>
      </c>
      <c r="E18" s="3">
        <v>24.1005813737533</v>
      </c>
      <c r="F18" s="3">
        <v>24.7548825293704</v>
      </c>
      <c r="G18" s="3">
        <v>24.1759047619234</v>
      </c>
      <c r="H18" s="3">
        <v>24.1225605449636</v>
      </c>
      <c r="I18" s="3">
        <v>24.2858314249763</v>
      </c>
      <c r="J18" s="3">
        <v>24.4901574611347</v>
      </c>
      <c r="K18" s="3">
        <v>23.4412097346316</v>
      </c>
      <c r="L18" s="3">
        <v>23.2994121475828</v>
      </c>
      <c r="M18" s="3">
        <v>22.6043878686487</v>
      </c>
      <c r="N18" s="3">
        <v>23.3170081554723</v>
      </c>
      <c r="O18" s="3">
        <v>23.6808995190595</v>
      </c>
      <c r="P18" s="3">
        <v>23.094880017528</v>
      </c>
      <c r="Q18" s="3">
        <v>24.2166743265101</v>
      </c>
      <c r="R18" s="3">
        <v>24.9274548381299</v>
      </c>
      <c r="S18" s="3">
        <v>25.4179350741544</v>
      </c>
      <c r="T18" s="3">
        <v>25.2161740708685</v>
      </c>
      <c r="U18" s="3">
        <v>24.9147693599272</v>
      </c>
      <c r="V18" s="3">
        <v>24.73403455767</v>
      </c>
      <c r="W18" s="3">
        <v>24.7705515471382</v>
      </c>
      <c r="X18" s="3">
        <v>23.1201579043949</v>
      </c>
      <c r="Y18" s="3">
        <v>24.5556316861682</v>
      </c>
      <c r="Z18" s="3">
        <v>25.944356830588</v>
      </c>
      <c r="AA18" s="3">
        <v>24.765601669957</v>
      </c>
      <c r="AB18" s="3">
        <v>23.1654822245853</v>
      </c>
      <c r="AC18" s="3">
        <v>23.6861388761707</v>
      </c>
      <c r="AD18" s="3">
        <v>25.2402890081743</v>
      </c>
      <c r="AE18" s="3">
        <v>26.9373310501611</v>
      </c>
      <c r="AF18" s="3">
        <v>28.1379220376019</v>
      </c>
      <c r="AG18" s="3">
        <v>28.3890065872239</v>
      </c>
      <c r="AH18" s="3">
        <v>29.8666934030494</v>
      </c>
      <c r="AI18" s="3">
        <v>29.8362825429905</v>
      </c>
      <c r="AJ18" s="3">
        <v>29.9300998564273</v>
      </c>
      <c r="AK18" s="3">
        <v>29.0904196486336</v>
      </c>
      <c r="AL18" s="3">
        <v>29.3615520677583</v>
      </c>
      <c r="AM18" s="3">
        <v>28.8374366283022</v>
      </c>
      <c r="AN18" s="3">
        <v>28.9672586100951</v>
      </c>
      <c r="AO18" s="3">
        <v>29.2062652719928</v>
      </c>
      <c r="AP18" s="3">
        <v>30.0447716688113</v>
      </c>
      <c r="AQ18" s="3">
        <v>30.7114047197137</v>
      </c>
      <c r="AR18" s="3">
        <v>30.9957369369906</v>
      </c>
      <c r="AS18" s="3">
        <v>32.3828473925419</v>
      </c>
      <c r="AT18" s="3">
        <v>32.6586335118002</v>
      </c>
      <c r="AU18" s="3">
        <v>33.9609403576572</v>
      </c>
      <c r="AV18" s="3">
        <v>34.8377807718204</v>
      </c>
      <c r="AW18" s="3">
        <v>35.1899106659324</v>
      </c>
      <c r="AX18" s="3">
        <v>35.7954319899412</v>
      </c>
      <c r="AY18" s="3">
        <v>37.3161343197482</v>
      </c>
      <c r="AZ18" s="3">
        <v>37.5651020211034</v>
      </c>
      <c r="BA18" s="3">
        <v>37.240917641657</v>
      </c>
      <c r="BB18" s="3">
        <v>37.9996740471349</v>
      </c>
      <c r="BC18" s="3">
        <v>38.0719187463863</v>
      </c>
      <c r="BD18" s="3">
        <v>38.5570270069065</v>
      </c>
      <c r="BE18" s="3">
        <v>38.5581092517124</v>
      </c>
      <c r="BF18" s="3">
        <v>37.3339603003483</v>
      </c>
      <c r="BG18" s="3">
        <v>40.0561488669742</v>
      </c>
      <c r="BH18" s="3">
        <v>40.6200226458315</v>
      </c>
      <c r="BI18" s="3">
        <v>38.638152864431</v>
      </c>
      <c r="BJ18" s="3">
        <v>38.3729968961516</v>
      </c>
      <c r="BK18" s="3">
        <v>38.251482292061</v>
      </c>
      <c r="BL18" s="3">
        <v>40.2326907751322</v>
      </c>
      <c r="BM18" s="3">
        <v>42.2751706155119</v>
      </c>
      <c r="BN18" s="3">
        <v>43.1218065682866</v>
      </c>
      <c r="BO18" s="3">
        <v>42.9287819872256</v>
      </c>
      <c r="BP18" s="3">
        <v>44.6187198020507</v>
      </c>
      <c r="BQ18" s="3">
        <v>47.6730243437367</v>
      </c>
      <c r="BR18" s="3">
        <v>48.5904898436604</v>
      </c>
      <c r="BS18" s="3">
        <v>44.9472757762467</v>
      </c>
      <c r="BT18" s="3">
        <v>45.5555138593142</v>
      </c>
      <c r="BU18" s="3">
        <v>46.1386694302603</v>
      </c>
      <c r="BV18" s="3">
        <v>47.7078362691341</v>
      </c>
      <c r="BW18" s="3">
        <v>46.8566947364874</v>
      </c>
      <c r="BX18" s="3">
        <v>46.5059976734593</v>
      </c>
      <c r="BY18" s="3">
        <v>45.1669367952672</v>
      </c>
      <c r="BZ18" s="3">
        <v>30.9414831581672</v>
      </c>
      <c r="CA18" s="3">
        <v>31.9548983371837</v>
      </c>
      <c r="CB18" s="3">
        <v>31.3499652115633</v>
      </c>
      <c r="CC18" s="3">
        <v>33.5369345064259</v>
      </c>
      <c r="CD18" s="3">
        <v>32.1478363016034</v>
      </c>
      <c r="CE18" s="3">
        <v>33.1288629668143</v>
      </c>
      <c r="CF18" s="3">
        <v>33.161447123277</v>
      </c>
      <c r="CG18" s="3">
        <v>33.3262657806984</v>
      </c>
      <c r="CH18" s="3">
        <v>37.5268117021466</v>
      </c>
      <c r="CI18" s="3">
        <v>40.562750468756</v>
      </c>
      <c r="CJ18" s="3">
        <v>41.5306119453383</v>
      </c>
      <c r="CK18" s="3">
        <v>42.9993146296031</v>
      </c>
      <c r="CL18" s="3">
        <v>46.3189631250955</v>
      </c>
      <c r="CM18" s="3">
        <v>48.2958043810546</v>
      </c>
      <c r="CN18" s="3">
        <v>51.2471598561234</v>
      </c>
      <c r="CO18" s="3">
        <v>50.7897740632008</v>
      </c>
      <c r="CP18" s="3">
        <v>49.3349987992399</v>
      </c>
      <c r="CQ18" s="3">
        <v>52.1404834761308</v>
      </c>
      <c r="CR18" s="3">
        <v>50.1356554040008</v>
      </c>
      <c r="CS18" s="3">
        <v>50.9606076395485</v>
      </c>
      <c r="CT18" s="3">
        <v>52.150651704535</v>
      </c>
      <c r="CU18" s="3">
        <v>53.0643086667374</v>
      </c>
      <c r="CV18" s="3">
        <v>57.7615075449622</v>
      </c>
      <c r="CW18" s="3">
        <v>59.4976181404832</v>
      </c>
      <c r="CX18" s="3">
        <v>58.3525042018342</v>
      </c>
      <c r="CY18" s="3">
        <v>59.9708893058591</v>
      </c>
      <c r="CZ18" s="3">
        <v>54.062927596713</v>
      </c>
      <c r="DA18" s="3">
        <v>53.0283859209697</v>
      </c>
      <c r="DB18" s="3">
        <v>52.375036693207</v>
      </c>
      <c r="DC18" s="3">
        <v>58.0352872131602</v>
      </c>
      <c r="DD18" s="3">
        <v>56.4704910441062</v>
      </c>
      <c r="DE18" s="3">
        <v>57.1379621158726</v>
      </c>
      <c r="DF18" s="3">
        <v>66.3383970482959</v>
      </c>
      <c r="DG18" s="3">
        <v>67.8508929050864</v>
      </c>
      <c r="DH18" s="3">
        <v>69.0817320089701</v>
      </c>
      <c r="DI18" s="3">
        <v>66.6456177515436</v>
      </c>
      <c r="DJ18" s="3">
        <v>62.0303393622677</v>
      </c>
      <c r="DK18" s="3">
        <v>63.4674985214883</v>
      </c>
      <c r="DL18" s="3">
        <v>64.2706327737475</v>
      </c>
      <c r="DM18" s="3">
        <v>65.8803683013681</v>
      </c>
      <c r="DN18" s="3">
        <v>68.7599322909036</v>
      </c>
      <c r="DO18" s="3">
        <v>73.0631162465936</v>
      </c>
      <c r="DP18" s="3">
        <v>74.1446536519544</v>
      </c>
      <c r="DQ18" s="3">
        <v>76.196307228793</v>
      </c>
      <c r="DR18" s="3">
        <v>79.5624194452251</v>
      </c>
      <c r="DS18" s="3">
        <v>80.3747905343944</v>
      </c>
      <c r="DT18" s="3">
        <v>81.7929105288753</v>
      </c>
      <c r="DU18" s="3">
        <v>77.2752109906144</v>
      </c>
      <c r="DV18" s="3">
        <v>82.1299276164868</v>
      </c>
      <c r="DW18" s="3">
        <v>81.9734767739571</v>
      </c>
      <c r="DX18" s="3">
        <v>85.2250525921045</v>
      </c>
      <c r="DY18" s="3">
        <v>87.8465223295995</v>
      </c>
      <c r="DZ18" s="3">
        <v>91.557797178739</v>
      </c>
      <c r="EA18" s="3">
        <v>102.937555600438</v>
      </c>
      <c r="EB18" s="3">
        <v>108.805245390976</v>
      </c>
      <c r="EC18" s="3">
        <v>111.902074553495</v>
      </c>
      <c r="ED18" s="3">
        <v>109.811225914839</v>
      </c>
      <c r="EE18" s="3">
        <v>104.606666383289</v>
      </c>
      <c r="EF18" s="3">
        <v>104.443333943685</v>
      </c>
    </row>
    <row r="19">
      <c r="A19" s="3" t="s">
        <v>15</v>
      </c>
      <c r="B19" s="3" t="str">
        <f t="shared" si="3"/>
        <v>AIG_mid</v>
      </c>
      <c r="C19" s="3" t="str">
        <f t="shared" si="4"/>
        <v>AIG</v>
      </c>
      <c r="D19" s="3">
        <v>39.1490869346584</v>
      </c>
      <c r="E19" s="3">
        <v>37.9202597661694</v>
      </c>
      <c r="F19" s="3">
        <v>38.9567091990415</v>
      </c>
      <c r="G19" s="3">
        <v>39.6222340358798</v>
      </c>
      <c r="H19" s="3">
        <v>41.2470223943184</v>
      </c>
      <c r="I19" s="3">
        <v>42.8947831525315</v>
      </c>
      <c r="J19" s="3">
        <v>42.6917129408514</v>
      </c>
      <c r="K19" s="3">
        <v>42.2343246890759</v>
      </c>
      <c r="L19" s="3">
        <v>43.1474576028912</v>
      </c>
      <c r="M19" s="3">
        <v>40.4151203422147</v>
      </c>
      <c r="N19" s="3">
        <v>42.4219912256964</v>
      </c>
      <c r="O19" s="3">
        <v>43.3143553563379</v>
      </c>
      <c r="P19" s="3">
        <v>40.8628960125999</v>
      </c>
      <c r="Q19" s="3">
        <v>41.7299162968545</v>
      </c>
      <c r="R19" s="3">
        <v>43.4609745550002</v>
      </c>
      <c r="S19" s="3">
        <v>44.4415401814998</v>
      </c>
      <c r="T19" s="3">
        <v>46.347602870519</v>
      </c>
      <c r="U19" s="3">
        <v>48.4079880626318</v>
      </c>
      <c r="V19" s="3">
        <v>49.9183121574858</v>
      </c>
      <c r="W19" s="3">
        <v>48.7990509761933</v>
      </c>
      <c r="X19" s="3">
        <v>45.8354423466016</v>
      </c>
      <c r="Y19" s="3">
        <v>47.1926770750037</v>
      </c>
      <c r="Z19" s="3">
        <v>48.8536203139212</v>
      </c>
      <c r="AA19" s="3">
        <v>48.9437888649086</v>
      </c>
      <c r="AB19" s="3">
        <v>45.3694380038869</v>
      </c>
      <c r="AC19" s="3">
        <v>41.7557421526471</v>
      </c>
      <c r="AD19" s="3">
        <v>42.153790390177</v>
      </c>
      <c r="AE19" s="3">
        <v>43.9662993717042</v>
      </c>
      <c r="AF19" s="3">
        <v>45.0352663117094</v>
      </c>
      <c r="AG19" s="3">
        <v>43.6313525612719</v>
      </c>
      <c r="AH19" s="3">
        <v>43.2557566172085</v>
      </c>
      <c r="AI19" s="3">
        <v>47.1266108462148</v>
      </c>
      <c r="AJ19" s="3">
        <v>47.4014330009066</v>
      </c>
      <c r="AK19" s="3">
        <v>48.7394630545009</v>
      </c>
      <c r="AL19" s="3">
        <v>50.4324195121925</v>
      </c>
      <c r="AM19" s="3">
        <v>53.3355949809687</v>
      </c>
      <c r="AN19" s="3">
        <v>53.6537606411493</v>
      </c>
      <c r="AO19" s="3">
        <v>52.1468522652205</v>
      </c>
      <c r="AP19" s="3">
        <v>51.1248530546533</v>
      </c>
      <c r="AQ19" s="3">
        <v>49.4876743204678</v>
      </c>
      <c r="AR19" s="3">
        <v>50.7779394281863</v>
      </c>
      <c r="AS19" s="3">
        <v>52.1838467151091</v>
      </c>
      <c r="AT19" s="3">
        <v>52.5633484141451</v>
      </c>
      <c r="AU19" s="3">
        <v>51.4709226082616</v>
      </c>
      <c r="AV19" s="3">
        <v>49.6199409367029</v>
      </c>
      <c r="AW19" s="3">
        <v>52.300281489476</v>
      </c>
      <c r="AX19" s="3">
        <v>50.4779963121664</v>
      </c>
      <c r="AY19" s="3">
        <v>49.4306783618299</v>
      </c>
      <c r="AZ19" s="3">
        <v>51.2680524179528</v>
      </c>
      <c r="BA19" s="3">
        <v>49.9077278832768</v>
      </c>
      <c r="BB19" s="3">
        <v>46.3175647053605</v>
      </c>
      <c r="BC19" s="3">
        <v>45.4368586513213</v>
      </c>
      <c r="BD19" s="3">
        <v>44.7384721603835</v>
      </c>
      <c r="BE19" s="3">
        <v>45.4929695890522</v>
      </c>
      <c r="BF19" s="3">
        <v>45.575370281008</v>
      </c>
      <c r="BG19" s="3">
        <v>44.6464853784025</v>
      </c>
      <c r="BH19" s="3">
        <v>45.1180776826296</v>
      </c>
      <c r="BI19" s="3">
        <v>40.9030152016401</v>
      </c>
      <c r="BJ19" s="3">
        <v>36.6432218922125</v>
      </c>
      <c r="BK19" s="3">
        <v>32.7629337015041</v>
      </c>
      <c r="BL19" s="3">
        <v>35.7002647398594</v>
      </c>
      <c r="BM19" s="3">
        <v>36.7658125272605</v>
      </c>
      <c r="BN19" s="3">
        <v>36.9107687814179</v>
      </c>
      <c r="BO19" s="3">
        <v>38.9771418758604</v>
      </c>
      <c r="BP19" s="3">
        <v>43.5696115863622</v>
      </c>
      <c r="BQ19" s="3">
        <v>45.8607945373456</v>
      </c>
      <c r="BR19" s="3">
        <v>48.1203754894871</v>
      </c>
      <c r="BS19" s="3">
        <v>46.7052833625197</v>
      </c>
      <c r="BT19" s="3">
        <v>48.5608701485267</v>
      </c>
      <c r="BU19" s="3">
        <v>46.5295077062829</v>
      </c>
      <c r="BV19" s="3">
        <v>46.9831191313268</v>
      </c>
      <c r="BW19" s="3">
        <v>44.7974106203085</v>
      </c>
      <c r="BX19" s="3">
        <v>45.0370689765669</v>
      </c>
      <c r="BY19" s="3">
        <v>43.5018019786109</v>
      </c>
      <c r="BZ19" s="3">
        <v>25.4766682686234</v>
      </c>
      <c r="CA19" s="3">
        <v>21.0625230185203</v>
      </c>
      <c r="CB19" s="3">
        <v>24.1695859371617</v>
      </c>
      <c r="CC19" s="3">
        <v>29.3203884700357</v>
      </c>
      <c r="CD19" s="3">
        <v>27.6763808924712</v>
      </c>
      <c r="CE19" s="3">
        <v>26.9575055368813</v>
      </c>
      <c r="CF19" s="3">
        <v>25.469709145366</v>
      </c>
      <c r="CG19" s="3">
        <v>27.3171941756136</v>
      </c>
      <c r="CH19" s="3">
        <v>33.4935489136997</v>
      </c>
      <c r="CI19" s="3">
        <v>34.9947564301772</v>
      </c>
      <c r="CJ19" s="3">
        <v>36.4011140686382</v>
      </c>
      <c r="CK19" s="3">
        <v>38.2686210125748</v>
      </c>
      <c r="CL19" s="3">
        <v>42.8445859351612</v>
      </c>
      <c r="CM19" s="3">
        <v>43.1638211398791</v>
      </c>
      <c r="CN19" s="3">
        <v>46.6162188019489</v>
      </c>
      <c r="CO19" s="3">
        <v>46.5158391823651</v>
      </c>
      <c r="CP19" s="3">
        <v>43.4934017744915</v>
      </c>
      <c r="CQ19" s="3">
        <v>48.5346806575562</v>
      </c>
      <c r="CR19" s="3">
        <v>50.7011380669212</v>
      </c>
      <c r="CS19" s="3">
        <v>53.9109095353084</v>
      </c>
      <c r="CT19" s="3">
        <v>53.8401615529733</v>
      </c>
      <c r="CU19" s="3">
        <v>51.1761896071815</v>
      </c>
      <c r="CV19" s="3">
        <v>55.2777569674909</v>
      </c>
      <c r="CW19" s="3">
        <v>56.8527306507125</v>
      </c>
      <c r="CX19" s="3">
        <v>56.4063761645484</v>
      </c>
      <c r="CY19" s="3">
        <v>58.1876088099099</v>
      </c>
      <c r="CZ19" s="3">
        <v>55.3695892386117</v>
      </c>
      <c r="DA19" s="3">
        <v>50.6986203277198</v>
      </c>
      <c r="DB19" s="3">
        <v>48.3237524443453</v>
      </c>
      <c r="DC19" s="3">
        <v>51.0477050106182</v>
      </c>
      <c r="DD19" s="3">
        <v>49.4889573829567</v>
      </c>
      <c r="DE19" s="3">
        <v>49.323238151853</v>
      </c>
      <c r="DF19" s="3">
        <v>56.7671917064894</v>
      </c>
      <c r="DG19" s="3">
        <v>59.7731399029</v>
      </c>
      <c r="DH19" s="3">
        <v>60.5221764832328</v>
      </c>
      <c r="DI19" s="3">
        <v>57.9907157488378</v>
      </c>
      <c r="DJ19" s="3">
        <v>50.2056880539262</v>
      </c>
      <c r="DK19" s="3">
        <v>49.4349374336123</v>
      </c>
      <c r="DL19" s="3">
        <v>51.3106955974515</v>
      </c>
      <c r="DM19" s="3">
        <v>54.0691542285233</v>
      </c>
      <c r="DN19" s="3">
        <v>57.2184468083847</v>
      </c>
      <c r="DO19" s="3">
        <v>57.3894814263551</v>
      </c>
      <c r="DP19" s="3">
        <v>58.9897265643884</v>
      </c>
      <c r="DQ19" s="3">
        <v>59.1479515777478</v>
      </c>
      <c r="DR19" s="3">
        <v>62.3612303952924</v>
      </c>
      <c r="DS19" s="3">
        <v>64.9781847763742</v>
      </c>
      <c r="DT19" s="3">
        <v>67.044484371902</v>
      </c>
      <c r="DU19" s="3">
        <v>68.4956081332477</v>
      </c>
      <c r="DV19" s="3">
        <v>74.1995700879102</v>
      </c>
      <c r="DW19" s="3">
        <v>74.128169487678</v>
      </c>
      <c r="DX19" s="3">
        <v>77.4963311834256</v>
      </c>
      <c r="DY19" s="3">
        <v>74.1416843706593</v>
      </c>
      <c r="DZ19" s="3">
        <v>75.6143701887064</v>
      </c>
      <c r="EA19" s="3">
        <v>72.7220144939903</v>
      </c>
      <c r="EB19" s="3">
        <v>73.0889421813616</v>
      </c>
      <c r="EC19" s="3">
        <v>75.8727398923386</v>
      </c>
      <c r="ED19" s="3">
        <v>75.5962436332714</v>
      </c>
      <c r="EE19" s="3">
        <v>73.1562192997075</v>
      </c>
      <c r="EF19" s="3">
        <v>73.4741662343343</v>
      </c>
    </row>
    <row r="20">
      <c r="A20" s="3" t="s">
        <v>16</v>
      </c>
      <c r="B20" s="3" t="str">
        <f t="shared" si="3"/>
        <v>AIZ_mid</v>
      </c>
      <c r="C20" s="3" t="str">
        <f t="shared" si="4"/>
        <v>AIZ</v>
      </c>
      <c r="D20" s="3">
        <v>53.3830424663061</v>
      </c>
      <c r="E20" s="3">
        <v>51.5784924687316</v>
      </c>
      <c r="F20" s="3">
        <v>53.1222607449818</v>
      </c>
      <c r="G20" s="3">
        <v>52.8014327639482</v>
      </c>
      <c r="H20" s="3">
        <v>54.2278634213192</v>
      </c>
      <c r="I20" s="3">
        <v>54.859285091655</v>
      </c>
      <c r="J20" s="3">
        <v>53.2189780539337</v>
      </c>
      <c r="K20" s="3">
        <v>52.6648426106446</v>
      </c>
      <c r="L20" s="3">
        <v>53.3393196483535</v>
      </c>
      <c r="M20" s="3">
        <v>51.8927654973752</v>
      </c>
      <c r="N20" s="3">
        <v>55.3768724715754</v>
      </c>
      <c r="O20" s="3">
        <v>55.5437890032387</v>
      </c>
      <c r="P20" s="3">
        <v>53.4885236036846</v>
      </c>
      <c r="Q20" s="3">
        <v>51.6631697134786</v>
      </c>
      <c r="R20" s="3">
        <v>50.3942399068049</v>
      </c>
      <c r="S20" s="3">
        <v>50.1421064944018</v>
      </c>
      <c r="T20" s="3">
        <v>53.2436267639741</v>
      </c>
      <c r="U20" s="3">
        <v>55.2883330986682</v>
      </c>
      <c r="V20" s="3">
        <v>59.0521654093917</v>
      </c>
      <c r="W20" s="3">
        <v>63.196818108557</v>
      </c>
      <c r="X20" s="3">
        <v>62.5682977840482</v>
      </c>
      <c r="Y20" s="3">
        <v>66.5896747252575</v>
      </c>
      <c r="Z20" s="3">
        <v>69.7847375022709</v>
      </c>
      <c r="AA20" s="3">
        <v>68.7681824489504</v>
      </c>
      <c r="AB20" s="3">
        <v>65.2161239618887</v>
      </c>
      <c r="AC20" s="3">
        <v>60.5351305148184</v>
      </c>
      <c r="AD20" s="3">
        <v>64.1263473202292</v>
      </c>
      <c r="AE20" s="3">
        <v>66.9695394582335</v>
      </c>
      <c r="AF20" s="3">
        <v>72.847822076162</v>
      </c>
      <c r="AG20" s="3">
        <v>71.4310722259195</v>
      </c>
      <c r="AH20" s="3">
        <v>72.9675296046638</v>
      </c>
      <c r="AI20" s="3">
        <v>72.3981486887287</v>
      </c>
      <c r="AJ20" s="3">
        <v>76.1141669994962</v>
      </c>
      <c r="AK20" s="3">
        <v>73.8363510753076</v>
      </c>
      <c r="AL20" s="3">
        <v>71.0700236941302</v>
      </c>
      <c r="AM20" s="3">
        <v>77.8900218020508</v>
      </c>
      <c r="AN20" s="3">
        <v>81.6342250409079</v>
      </c>
      <c r="AO20" s="3">
        <v>82.1667717798859</v>
      </c>
      <c r="AP20" s="3">
        <v>83.8850045410073</v>
      </c>
      <c r="AQ20" s="3">
        <v>81.4715991625659</v>
      </c>
      <c r="AR20" s="3">
        <v>86.7849762485648</v>
      </c>
      <c r="AS20" s="3">
        <v>87.8738394710603</v>
      </c>
      <c r="AT20" s="3">
        <v>90.6099564670778</v>
      </c>
      <c r="AU20" s="3">
        <v>87.3707780153575</v>
      </c>
      <c r="AV20" s="3">
        <v>80.9109231570282</v>
      </c>
      <c r="AW20" s="3">
        <v>84.7019444403374</v>
      </c>
      <c r="AX20" s="3">
        <v>85.9626418674277</v>
      </c>
      <c r="AY20" s="3">
        <v>86.9308202751341</v>
      </c>
      <c r="AZ20" s="3">
        <v>83.9625899953522</v>
      </c>
      <c r="BA20" s="3">
        <v>77.4202230965675</v>
      </c>
      <c r="BB20" s="3">
        <v>78.258349701471</v>
      </c>
      <c r="BC20" s="3">
        <v>80.5945277597956</v>
      </c>
      <c r="BD20" s="3">
        <v>80.6443226059674</v>
      </c>
      <c r="BE20" s="3">
        <v>86.7169603442346</v>
      </c>
      <c r="BF20" s="3">
        <v>94.7787231294391</v>
      </c>
      <c r="BG20" s="3">
        <v>93.6641792358586</v>
      </c>
      <c r="BH20" s="3">
        <v>92.1669162260566</v>
      </c>
      <c r="BI20" s="3">
        <v>91.6944662362661</v>
      </c>
      <c r="BJ20" s="3">
        <v>88.2882617619404</v>
      </c>
      <c r="BK20" s="3">
        <v>80.0781403995135</v>
      </c>
      <c r="BL20" s="3">
        <v>83.3363097855502</v>
      </c>
      <c r="BM20" s="3">
        <v>87.8868834364304</v>
      </c>
      <c r="BN20" s="3">
        <v>88.53884149274</v>
      </c>
      <c r="BO20" s="3">
        <v>84.9168142840894</v>
      </c>
      <c r="BP20" s="3">
        <v>87.2603575025825</v>
      </c>
      <c r="BQ20" s="3">
        <v>94.8863144792388</v>
      </c>
      <c r="BR20" s="3">
        <v>100.756372801176</v>
      </c>
      <c r="BS20" s="3">
        <v>107.907583455161</v>
      </c>
      <c r="BT20" s="3">
        <v>113.839012657368</v>
      </c>
      <c r="BU20" s="3">
        <v>113.863859231738</v>
      </c>
      <c r="BV20" s="3">
        <v>118.634318378391</v>
      </c>
      <c r="BW20" s="3">
        <v>118.918923572773</v>
      </c>
      <c r="BX20" s="3">
        <v>119.856346741192</v>
      </c>
      <c r="BY20" s="3">
        <v>124.453108781253</v>
      </c>
      <c r="BZ20" s="3">
        <v>95.2116475020593</v>
      </c>
      <c r="CA20" s="3">
        <v>96.0929429912599</v>
      </c>
      <c r="CB20" s="3">
        <v>90.8545066550693</v>
      </c>
      <c r="CC20" s="3">
        <v>98.6218706591861</v>
      </c>
      <c r="CD20" s="3">
        <v>95.3797168610121</v>
      </c>
      <c r="CE20" s="3">
        <v>111.982008984983</v>
      </c>
      <c r="CF20" s="3">
        <v>111.30975894024</v>
      </c>
      <c r="CG20" s="3">
        <v>114.446271746911</v>
      </c>
      <c r="CH20" s="3">
        <v>122.95867263502</v>
      </c>
      <c r="CI20" s="3">
        <v>123.184915278418</v>
      </c>
      <c r="CJ20" s="3">
        <v>127.390745556714</v>
      </c>
      <c r="CK20" s="3">
        <v>120.8339835507</v>
      </c>
      <c r="CL20" s="3">
        <v>128.464730620411</v>
      </c>
      <c r="CM20" s="3">
        <v>140.878672952226</v>
      </c>
      <c r="CN20" s="3">
        <v>148.801733446228</v>
      </c>
      <c r="CO20" s="3">
        <v>149.468742184432</v>
      </c>
      <c r="CP20" s="3">
        <v>146.255125939061</v>
      </c>
      <c r="CQ20" s="3">
        <v>154.188093948405</v>
      </c>
      <c r="CR20" s="3">
        <v>155.309282770348</v>
      </c>
      <c r="CS20" s="3">
        <v>153.072500572945</v>
      </c>
      <c r="CT20" s="3">
        <v>151.859717553685</v>
      </c>
      <c r="CU20" s="3">
        <v>145.361472908512</v>
      </c>
      <c r="CV20" s="3">
        <v>145.531119097314</v>
      </c>
      <c r="CW20" s="3">
        <v>152.50146307182</v>
      </c>
      <c r="CX20" s="3">
        <v>166.243830982922</v>
      </c>
      <c r="CY20" s="3">
        <v>177.475231613817</v>
      </c>
      <c r="CZ20" s="3">
        <v>173.332853767334</v>
      </c>
      <c r="DA20" s="3">
        <v>167.293763105448</v>
      </c>
      <c r="DB20" s="3">
        <v>163.988756784627</v>
      </c>
      <c r="DC20" s="3">
        <v>156.90052171556</v>
      </c>
      <c r="DD20" s="3">
        <v>148.368166967039</v>
      </c>
      <c r="DE20" s="3">
        <v>141.379425560195</v>
      </c>
      <c r="DF20" s="3">
        <v>121.117306343693</v>
      </c>
      <c r="DG20" s="3">
        <v>122.166139862165</v>
      </c>
      <c r="DH20" s="3">
        <v>123.679133154914</v>
      </c>
      <c r="DI20" s="3">
        <v>126.853535320802</v>
      </c>
      <c r="DJ20" s="3">
        <v>113.693081195121</v>
      </c>
      <c r="DK20" s="3">
        <v>114.552702573215</v>
      </c>
      <c r="DL20" s="3">
        <v>124.431856078798</v>
      </c>
      <c r="DM20" s="3">
        <v>123.291813123622</v>
      </c>
      <c r="DN20" s="3">
        <v>124.968840522215</v>
      </c>
      <c r="DO20" s="3">
        <v>137.296374163087</v>
      </c>
      <c r="DP20" s="3">
        <v>138.650401925801</v>
      </c>
      <c r="DQ20" s="3">
        <v>144.279288861458</v>
      </c>
      <c r="DR20" s="3">
        <v>159.887363291389</v>
      </c>
      <c r="DS20" s="3">
        <v>164.806283053923</v>
      </c>
      <c r="DT20" s="3">
        <v>165.229621099428</v>
      </c>
      <c r="DU20" s="3">
        <v>172.126744976766</v>
      </c>
      <c r="DV20" s="3">
        <v>178.489712682668</v>
      </c>
      <c r="DW20" s="3">
        <v>175.027581550479</v>
      </c>
      <c r="DX20" s="3">
        <v>172.248560834786</v>
      </c>
      <c r="DY20" s="3">
        <v>167.894969143409</v>
      </c>
      <c r="DZ20" s="3">
        <v>167.435429450758</v>
      </c>
      <c r="EA20" s="3">
        <v>182.434954822361</v>
      </c>
      <c r="EB20" s="3">
        <v>194.398913050245</v>
      </c>
      <c r="EC20" s="3">
        <v>193.730658118987</v>
      </c>
      <c r="ED20" s="3">
        <v>213.166212739739</v>
      </c>
      <c r="EE20" s="3">
        <v>217.093432641331</v>
      </c>
      <c r="EF20" s="3">
        <v>208.975000169542</v>
      </c>
    </row>
    <row r="21">
      <c r="A21" s="3" t="s">
        <v>17</v>
      </c>
      <c r="B21" s="3" t="str">
        <f t="shared" si="3"/>
        <v>AKAM_mid</v>
      </c>
      <c r="C21" s="3" t="str">
        <f t="shared" si="4"/>
        <v>AKAM</v>
      </c>
      <c r="D21" s="3">
        <v>47.8269049326579</v>
      </c>
      <c r="E21" s="3">
        <v>58.0152631056936</v>
      </c>
      <c r="F21" s="3">
        <v>60.116666612171</v>
      </c>
      <c r="G21" s="3">
        <v>54.3802376701718</v>
      </c>
      <c r="H21" s="3">
        <v>53.5271429334368</v>
      </c>
      <c r="I21" s="3">
        <v>58.9852382114955</v>
      </c>
      <c r="J21" s="3">
        <v>59.9663636467674</v>
      </c>
      <c r="K21" s="3">
        <v>59.0861905415853</v>
      </c>
      <c r="L21" s="3">
        <v>61.3380949837821</v>
      </c>
      <c r="M21" s="3">
        <v>56.5532611349355</v>
      </c>
      <c r="N21" s="3">
        <v>61.7002632743434</v>
      </c>
      <c r="O21" s="3">
        <v>62.901818188754</v>
      </c>
      <c r="P21" s="3">
        <v>60.5014998435974</v>
      </c>
      <c r="Q21" s="3">
        <v>65.9131577140406</v>
      </c>
      <c r="R21" s="3">
        <v>71.2025000832298</v>
      </c>
      <c r="S21" s="3">
        <v>72.932142711821</v>
      </c>
      <c r="T21" s="3">
        <v>76.5075004577636</v>
      </c>
      <c r="U21" s="3">
        <v>73.2070456418124</v>
      </c>
      <c r="V21" s="3">
        <v>71.7904552112926</v>
      </c>
      <c r="W21" s="3">
        <v>72.3711902073452</v>
      </c>
      <c r="X21" s="3">
        <v>72.0673804510207</v>
      </c>
      <c r="Y21" s="3">
        <v>70.6381823799827</v>
      </c>
      <c r="Z21" s="3">
        <v>59.8269997596741</v>
      </c>
      <c r="AA21" s="3">
        <v>53.7388636849143</v>
      </c>
      <c r="AB21" s="3">
        <v>47.0002632141113</v>
      </c>
      <c r="AC21" s="3">
        <v>49.4187499046326</v>
      </c>
      <c r="AD21" s="3">
        <v>55.4015909541737</v>
      </c>
      <c r="AE21" s="3">
        <v>52.3702379862468</v>
      </c>
      <c r="AF21" s="3">
        <v>51.3107143583752</v>
      </c>
      <c r="AG21" s="3">
        <v>53.9513633901423</v>
      </c>
      <c r="AH21" s="3">
        <v>55.8117502212524</v>
      </c>
      <c r="AI21" s="3">
        <v>52.2302173116933</v>
      </c>
      <c r="AJ21" s="3">
        <v>52.7271431514195</v>
      </c>
      <c r="AK21" s="3">
        <v>58.0026187896728</v>
      </c>
      <c r="AL21" s="3">
        <v>66.5419040861584</v>
      </c>
      <c r="AM21" s="3">
        <v>66.416904540289</v>
      </c>
      <c r="AN21" s="3">
        <v>68.9582500457764</v>
      </c>
      <c r="AO21" s="3">
        <v>64.9978945882697</v>
      </c>
      <c r="AP21" s="3">
        <v>63.5556520379108</v>
      </c>
      <c r="AQ21" s="3">
        <v>59.5581577702572</v>
      </c>
      <c r="AR21" s="3">
        <v>50.3806819048795</v>
      </c>
      <c r="AS21" s="3">
        <v>49.3754543824629</v>
      </c>
      <c r="AT21" s="3">
        <v>50.0920001983642</v>
      </c>
      <c r="AU21" s="3">
        <v>46.3839132060175</v>
      </c>
      <c r="AV21" s="3">
        <v>47.2464999198914</v>
      </c>
      <c r="AW21" s="3">
        <v>51.3825000416149</v>
      </c>
      <c r="AX21" s="3">
        <v>54.4130947476342</v>
      </c>
      <c r="AY21" s="3">
        <v>60.6912498474121</v>
      </c>
      <c r="AZ21" s="3">
        <v>65.9930950346447</v>
      </c>
      <c r="BA21" s="3">
        <v>65.9878941586143</v>
      </c>
      <c r="BB21" s="3">
        <v>72.0600004650298</v>
      </c>
      <c r="BC21" s="3">
        <v>71.365713936942</v>
      </c>
      <c r="BD21" s="3">
        <v>75.1359089938077</v>
      </c>
      <c r="BE21" s="3">
        <v>78.490714663551</v>
      </c>
      <c r="BF21" s="3">
        <v>77.2202384585426</v>
      </c>
      <c r="BG21" s="3">
        <v>73.6130437436311</v>
      </c>
      <c r="BH21" s="3">
        <v>74.403158288253</v>
      </c>
      <c r="BI21" s="3">
        <v>65.7419564620308</v>
      </c>
      <c r="BJ21" s="3">
        <v>69.4252382914225</v>
      </c>
      <c r="BK21" s="3">
        <v>64.7897370990954</v>
      </c>
      <c r="BL21" s="3">
        <v>63.1290476662772</v>
      </c>
      <c r="BM21" s="3">
        <v>68.7476314745451</v>
      </c>
      <c r="BN21" s="3">
        <v>71.3730951944987</v>
      </c>
      <c r="BO21" s="3">
        <v>75.8999998910086</v>
      </c>
      <c r="BP21" s="3">
        <v>77.6427274183793</v>
      </c>
      <c r="BQ21" s="3">
        <v>78.4637504577637</v>
      </c>
      <c r="BR21" s="3">
        <v>82.6897725191983</v>
      </c>
      <c r="BS21" s="3">
        <v>87.7045454545455</v>
      </c>
      <c r="BT21" s="3">
        <v>90.1942499160767</v>
      </c>
      <c r="BU21" s="3">
        <v>89.9769570723824</v>
      </c>
      <c r="BV21" s="3">
        <v>86.971750831604</v>
      </c>
      <c r="BW21" s="3">
        <v>85.2880955650693</v>
      </c>
      <c r="BX21" s="3">
        <v>93.2245234534854</v>
      </c>
      <c r="BY21" s="3">
        <v>96.5121050382916</v>
      </c>
      <c r="BZ21" s="3">
        <v>88.298863844438</v>
      </c>
      <c r="CA21" s="3">
        <v>99.6745234898158</v>
      </c>
      <c r="CB21" s="3">
        <v>99.41725025177</v>
      </c>
      <c r="CC21" s="3">
        <v>102.492954774336</v>
      </c>
      <c r="CD21" s="3">
        <v>112.280909798362</v>
      </c>
      <c r="CE21" s="3">
        <v>110.450238545736</v>
      </c>
      <c r="CF21" s="3">
        <v>110.320000421433</v>
      </c>
      <c r="CG21" s="3">
        <v>108.177727439187</v>
      </c>
      <c r="CH21" s="3">
        <v>100.695749092102</v>
      </c>
      <c r="CI21" s="3">
        <v>104.963635878129</v>
      </c>
      <c r="CJ21" s="3">
        <v>107.523683447587</v>
      </c>
      <c r="CK21" s="3">
        <v>104.996315604762</v>
      </c>
      <c r="CL21" s="3">
        <v>98.4880439094875</v>
      </c>
      <c r="CM21" s="3">
        <v>105.692380995977</v>
      </c>
      <c r="CN21" s="3">
        <v>111.822249984741</v>
      </c>
      <c r="CO21" s="3">
        <v>116.582045468417</v>
      </c>
      <c r="CP21" s="3">
        <v>117.671904972621</v>
      </c>
      <c r="CQ21" s="3">
        <v>114.735681707209</v>
      </c>
      <c r="CR21" s="3">
        <v>110.565237499419</v>
      </c>
      <c r="CS21" s="3">
        <v>105.080000196184</v>
      </c>
      <c r="CT21" s="3">
        <v>110.032143002465</v>
      </c>
      <c r="CU21" s="3">
        <v>114.471363414418</v>
      </c>
      <c r="CV21" s="3">
        <v>113.125749969482</v>
      </c>
      <c r="CW21" s="3">
        <v>108.987631546824</v>
      </c>
      <c r="CX21" s="3">
        <v>113.624783391538</v>
      </c>
      <c r="CY21" s="3">
        <v>118.583000183105</v>
      </c>
      <c r="CZ21" s="3">
        <v>99.9416663760231</v>
      </c>
      <c r="DA21" s="3">
        <v>95.0149997529529</v>
      </c>
      <c r="DB21" s="3">
        <v>91.3655006408691</v>
      </c>
      <c r="DC21" s="3">
        <v>95.0143477398416</v>
      </c>
      <c r="DD21" s="3">
        <v>86.5088097708566</v>
      </c>
      <c r="DE21" s="3">
        <v>83.8859527224586</v>
      </c>
      <c r="DF21" s="3">
        <v>89.5983334495908</v>
      </c>
      <c r="DG21" s="3">
        <v>87.4623809087844</v>
      </c>
      <c r="DH21" s="3">
        <v>87.2714998245239</v>
      </c>
      <c r="DI21" s="3">
        <v>82.1915791160182</v>
      </c>
      <c r="DJ21" s="3">
        <v>74.4184785925824</v>
      </c>
      <c r="DK21" s="3">
        <v>80.4652633666992</v>
      </c>
      <c r="DL21" s="3">
        <v>84.8327267386696</v>
      </c>
      <c r="DM21" s="3">
        <v>91.0499999636696</v>
      </c>
      <c r="DN21" s="3">
        <v>92.2560001373291</v>
      </c>
      <c r="DO21" s="3">
        <v>100.283260677172</v>
      </c>
      <c r="DP21" s="3">
        <v>105.792250061035</v>
      </c>
      <c r="DQ21" s="3">
        <v>105.550000277433</v>
      </c>
      <c r="DR21" s="3">
        <v>111.114285786947</v>
      </c>
      <c r="DS21" s="3">
        <v>117.500000572205</v>
      </c>
      <c r="DT21" s="3">
        <v>119.389285496303</v>
      </c>
      <c r="DU21" s="3">
        <v>116.779250526428</v>
      </c>
      <c r="DV21" s="3">
        <v>109.505249977112</v>
      </c>
      <c r="DW21" s="3">
        <v>103.755000374534</v>
      </c>
      <c r="DX21" s="3">
        <v>96.1052272103049</v>
      </c>
      <c r="DY21" s="3">
        <v>89.4415785136976</v>
      </c>
      <c r="DZ21" s="3">
        <v>94.74522746693</v>
      </c>
      <c r="EA21" s="3">
        <v>98.9943183552135</v>
      </c>
      <c r="EB21" s="3">
        <v>98.9015007019043</v>
      </c>
      <c r="EC21" s="3">
        <v>102.875869750977</v>
      </c>
      <c r="ED21" s="3">
        <v>93.460000038147</v>
      </c>
      <c r="EE21" s="3">
        <v>97.3219050452823</v>
      </c>
      <c r="EF21" s="3">
        <v>94.0572215186225</v>
      </c>
    </row>
    <row r="22">
      <c r="A22" s="3" t="s">
        <v>18</v>
      </c>
      <c r="B22" s="3" t="str">
        <f t="shared" si="3"/>
        <v>ALL_mid</v>
      </c>
      <c r="C22" s="3" t="str">
        <f t="shared" si="4"/>
        <v>ALL</v>
      </c>
      <c r="D22" s="3">
        <v>41.5953148535719</v>
      </c>
      <c r="E22" s="3">
        <v>41.420229966586</v>
      </c>
      <c r="F22" s="3">
        <v>43.9805754893148</v>
      </c>
      <c r="G22" s="3">
        <v>44.4466605895531</v>
      </c>
      <c r="H22" s="3">
        <v>45.9070223672958</v>
      </c>
      <c r="I22" s="3">
        <v>46.866711765584</v>
      </c>
      <c r="J22" s="3">
        <v>46.3461987824966</v>
      </c>
      <c r="K22" s="3">
        <v>48.1415913786861</v>
      </c>
      <c r="L22" s="3">
        <v>49.1663314443343</v>
      </c>
      <c r="M22" s="3">
        <v>49.3841682052689</v>
      </c>
      <c r="N22" s="3">
        <v>53.3733487441591</v>
      </c>
      <c r="O22" s="3">
        <v>55.503575385349</v>
      </c>
      <c r="P22" s="3">
        <v>56.4979300991055</v>
      </c>
      <c r="Q22" s="3">
        <v>57.1193024037112</v>
      </c>
      <c r="R22" s="3">
        <v>56.6421829523944</v>
      </c>
      <c r="S22" s="3">
        <v>57.4429464233734</v>
      </c>
      <c r="T22" s="3">
        <v>54.873402692679</v>
      </c>
      <c r="U22" s="3">
        <v>53.9404076916492</v>
      </c>
      <c r="V22" s="3">
        <v>54.46927687613</v>
      </c>
      <c r="W22" s="3">
        <v>50.2782115469621</v>
      </c>
      <c r="X22" s="3">
        <v>47.3527500813672</v>
      </c>
      <c r="Y22" s="3">
        <v>49.4870576692098</v>
      </c>
      <c r="Z22" s="3">
        <v>51.3523483494375</v>
      </c>
      <c r="AA22" s="3">
        <v>51.3731416795893</v>
      </c>
      <c r="AB22" s="3">
        <v>48.0593833006521</v>
      </c>
      <c r="AC22" s="3">
        <v>51.632308539554</v>
      </c>
      <c r="AD22" s="3">
        <v>54.1971769567048</v>
      </c>
      <c r="AE22" s="3">
        <v>54.7238408110152</v>
      </c>
      <c r="AF22" s="3">
        <v>55.1653721471659</v>
      </c>
      <c r="AG22" s="3">
        <v>55.4780062551583</v>
      </c>
      <c r="AH22" s="3">
        <v>57.274126020622</v>
      </c>
      <c r="AI22" s="3">
        <v>56.9213752486753</v>
      </c>
      <c r="AJ22" s="3">
        <v>56.8367687203955</v>
      </c>
      <c r="AK22" s="3">
        <v>56.7636117887309</v>
      </c>
      <c r="AL22" s="3">
        <v>58.0742208908393</v>
      </c>
      <c r="AM22" s="3">
        <v>60.8777047268648</v>
      </c>
      <c r="AN22" s="3">
        <v>62.0456299454334</v>
      </c>
      <c r="AO22" s="3">
        <v>66.1969255205655</v>
      </c>
      <c r="AP22" s="3">
        <v>68.570603851378</v>
      </c>
      <c r="AQ22" s="3">
        <v>67.9033831983277</v>
      </c>
      <c r="AR22" s="3">
        <v>70.9390868137212</v>
      </c>
      <c r="AS22" s="3">
        <v>74.0814330875416</v>
      </c>
      <c r="AT22" s="3">
        <v>74.9918212791214</v>
      </c>
      <c r="AU22" s="3">
        <v>78.3520489703004</v>
      </c>
      <c r="AV22" s="3">
        <v>76.2585964751297</v>
      </c>
      <c r="AW22" s="3">
        <v>78.5106093439179</v>
      </c>
      <c r="AX22" s="3">
        <v>83.9058682758204</v>
      </c>
      <c r="AY22" s="3">
        <v>87.9391888838426</v>
      </c>
      <c r="AZ22" s="3">
        <v>86.0907244286526</v>
      </c>
      <c r="BA22" s="3">
        <v>79.9781513707709</v>
      </c>
      <c r="BB22" s="3">
        <v>80.801141906929</v>
      </c>
      <c r="BC22" s="3">
        <v>82.7422259347034</v>
      </c>
      <c r="BD22" s="3">
        <v>81.3536201947887</v>
      </c>
      <c r="BE22" s="3">
        <v>79.5628812943776</v>
      </c>
      <c r="BF22" s="3">
        <v>80.0183525925656</v>
      </c>
      <c r="BG22" s="3">
        <v>84.9403408796834</v>
      </c>
      <c r="BH22" s="3">
        <v>86.028027908924</v>
      </c>
      <c r="BI22" s="3">
        <v>82.8505131808612</v>
      </c>
      <c r="BJ22" s="3">
        <v>77.3416383952369</v>
      </c>
      <c r="BK22" s="3">
        <v>71.1317731736584</v>
      </c>
      <c r="BL22" s="3">
        <v>73.0144932685924</v>
      </c>
      <c r="BM22" s="3">
        <v>80.4317731120519</v>
      </c>
      <c r="BN22" s="3">
        <v>81.829684559005</v>
      </c>
      <c r="BO22" s="3">
        <v>83.7800892456519</v>
      </c>
      <c r="BP22" s="3">
        <v>83.6360525622603</v>
      </c>
      <c r="BQ22" s="3">
        <v>88.0187566366403</v>
      </c>
      <c r="BR22" s="3">
        <v>90.2987420196075</v>
      </c>
      <c r="BS22" s="3">
        <v>90.4478088270272</v>
      </c>
      <c r="BT22" s="3">
        <v>93.6550255839176</v>
      </c>
      <c r="BU22" s="3">
        <v>94.3360015898938</v>
      </c>
      <c r="BV22" s="3">
        <v>96.2721198023202</v>
      </c>
      <c r="BW22" s="3">
        <v>97.6995895715258</v>
      </c>
      <c r="BX22" s="3">
        <v>101.930309645392</v>
      </c>
      <c r="BY22" s="3">
        <v>107.061266856995</v>
      </c>
      <c r="BZ22" s="3">
        <v>80.6586678339839</v>
      </c>
      <c r="CA22" s="3">
        <v>87.1272487233956</v>
      </c>
      <c r="CB22" s="3">
        <v>87.0373871160717</v>
      </c>
      <c r="CC22" s="3">
        <v>88.1365187601726</v>
      </c>
      <c r="CD22" s="3">
        <v>82.0013849285526</v>
      </c>
      <c r="CE22" s="3">
        <v>85.0578247899005</v>
      </c>
      <c r="CF22" s="3">
        <v>83.3501712746521</v>
      </c>
      <c r="CG22" s="3">
        <v>82.2258514434071</v>
      </c>
      <c r="CH22" s="3">
        <v>87.2960656541926</v>
      </c>
      <c r="CI22" s="3">
        <v>95.3845305452271</v>
      </c>
      <c r="CJ22" s="3">
        <v>98.7573422167057</v>
      </c>
      <c r="CK22" s="3">
        <v>96.167302525692</v>
      </c>
      <c r="CL22" s="3">
        <v>103.107568870549</v>
      </c>
      <c r="CM22" s="3">
        <v>110.267337826524</v>
      </c>
      <c r="CN22" s="3">
        <v>122.055351958528</v>
      </c>
      <c r="CO22" s="3">
        <v>120.115526328464</v>
      </c>
      <c r="CP22" s="3">
        <v>119.647550502185</v>
      </c>
      <c r="CQ22" s="3">
        <v>122.45843837046</v>
      </c>
      <c r="CR22" s="3">
        <v>120.835076493587</v>
      </c>
      <c r="CS22" s="3">
        <v>116.833031781544</v>
      </c>
      <c r="CT22" s="3">
        <v>106.677869302629</v>
      </c>
      <c r="CU22" s="3">
        <v>103.869625605942</v>
      </c>
      <c r="CV22" s="3">
        <v>112.790721970763</v>
      </c>
      <c r="CW22" s="3">
        <v>113.882255335494</v>
      </c>
      <c r="CX22" s="3">
        <v>121.590778014639</v>
      </c>
      <c r="CY22" s="3">
        <v>128.30926600384</v>
      </c>
      <c r="CZ22" s="3">
        <v>120.601148738052</v>
      </c>
      <c r="DA22" s="3">
        <v>118.590935105774</v>
      </c>
      <c r="DB22" s="3">
        <v>115.476013332424</v>
      </c>
      <c r="DC22" s="3">
        <v>116.051377047011</v>
      </c>
      <c r="DD22" s="3">
        <v>118.88256298138</v>
      </c>
      <c r="DE22" s="3">
        <v>121.636500404593</v>
      </c>
      <c r="DF22" s="3">
        <v>123.73047684022</v>
      </c>
      <c r="DG22" s="3">
        <v>125.708936573139</v>
      </c>
      <c r="DH22" s="3">
        <v>126.64986533494</v>
      </c>
      <c r="DI22" s="3">
        <v>126.911021169955</v>
      </c>
      <c r="DJ22" s="3">
        <v>110.020130429947</v>
      </c>
      <c r="DK22" s="3">
        <v>110.029863440408</v>
      </c>
      <c r="DL22" s="3">
        <v>110.440135232847</v>
      </c>
      <c r="DM22" s="3">
        <v>106.125236104024</v>
      </c>
      <c r="DN22" s="3">
        <v>104.802230690491</v>
      </c>
      <c r="DO22" s="3">
        <v>104.295976387692</v>
      </c>
      <c r="DP22" s="3">
        <v>107.868601511903</v>
      </c>
      <c r="DQ22" s="3">
        <v>116.391117032219</v>
      </c>
      <c r="DR22" s="3">
        <v>129.450012151466</v>
      </c>
      <c r="DS22" s="3">
        <v>136.228521455204</v>
      </c>
      <c r="DT22" s="3">
        <v>149.25588394997</v>
      </c>
      <c r="DU22" s="3">
        <v>156.219858057282</v>
      </c>
      <c r="DV22" s="3">
        <v>159.094469123179</v>
      </c>
      <c r="DW22" s="3">
        <v>167.899368516419</v>
      </c>
      <c r="DX22" s="3">
        <v>165.803644199822</v>
      </c>
      <c r="DY22" s="3">
        <v>160.073729271826</v>
      </c>
      <c r="DZ22" s="3">
        <v>165.173886540894</v>
      </c>
      <c r="EA22" s="3">
        <v>176.517782147776</v>
      </c>
      <c r="EB22" s="3">
        <v>188.178278532482</v>
      </c>
      <c r="EC22" s="3">
        <v>189.187039154551</v>
      </c>
      <c r="ED22" s="3">
        <v>196.103181498838</v>
      </c>
      <c r="EE22" s="3">
        <v>196.561428251721</v>
      </c>
      <c r="EF22" s="3">
        <v>188.273333231608</v>
      </c>
    </row>
    <row r="23">
      <c r="A23" s="3" t="s">
        <v>19</v>
      </c>
      <c r="B23" s="3" t="str">
        <f t="shared" si="3"/>
        <v>ALLE_mid</v>
      </c>
      <c r="C23" s="3" t="str">
        <f t="shared" si="4"/>
        <v>ALLE</v>
      </c>
      <c r="D23" s="3">
        <v>41.5859681337811</v>
      </c>
      <c r="E23" s="3">
        <v>45.4664563298158</v>
      </c>
      <c r="F23" s="3">
        <v>47.8469020533626</v>
      </c>
      <c r="G23" s="3">
        <v>45.8282694796071</v>
      </c>
      <c r="H23" s="3">
        <v>45.4710483965849</v>
      </c>
      <c r="I23" s="3">
        <v>50.1231704971128</v>
      </c>
      <c r="J23" s="3">
        <v>49.5012484926831</v>
      </c>
      <c r="K23" s="3">
        <v>46.2379025528795</v>
      </c>
      <c r="L23" s="3">
        <v>45.4761897524918</v>
      </c>
      <c r="M23" s="3">
        <v>43.1135828174036</v>
      </c>
      <c r="N23" s="3">
        <v>47.8924711987182</v>
      </c>
      <c r="O23" s="3">
        <v>49.3107198678203</v>
      </c>
      <c r="P23" s="3">
        <v>49.14544203183</v>
      </c>
      <c r="Q23" s="3">
        <v>51.5213108528952</v>
      </c>
      <c r="R23" s="3">
        <v>53.4466714061974</v>
      </c>
      <c r="S23" s="3">
        <v>54.6986360259533</v>
      </c>
      <c r="T23" s="3">
        <v>55.7245843430239</v>
      </c>
      <c r="U23" s="3">
        <v>55.5927565400801</v>
      </c>
      <c r="V23" s="3">
        <v>55.1773422639638</v>
      </c>
      <c r="W23" s="3">
        <v>56.0183670911607</v>
      </c>
      <c r="X23" s="3">
        <v>54.2160441930708</v>
      </c>
      <c r="Y23" s="3">
        <v>55.2736419513082</v>
      </c>
      <c r="Z23" s="3">
        <v>59.036403943843</v>
      </c>
      <c r="AA23" s="3">
        <v>59.7477313469106</v>
      </c>
      <c r="AB23" s="3">
        <v>54.6143222694105</v>
      </c>
      <c r="AC23" s="3">
        <v>53.578413253526</v>
      </c>
      <c r="AD23" s="3">
        <v>57.942315385352</v>
      </c>
      <c r="AE23" s="3">
        <v>58.5439367516894</v>
      </c>
      <c r="AF23" s="3">
        <v>60.6139784906615</v>
      </c>
      <c r="AG23" s="3">
        <v>61.6920433863712</v>
      </c>
      <c r="AH23" s="3">
        <v>64.4437011943294</v>
      </c>
      <c r="AI23" s="3">
        <v>65.2514872927013</v>
      </c>
      <c r="AJ23" s="3">
        <v>62.5563512313265</v>
      </c>
      <c r="AK23" s="3">
        <v>60.864116625958</v>
      </c>
      <c r="AL23" s="3">
        <v>60.8921140492595</v>
      </c>
      <c r="AM23" s="3">
        <v>59.5378645020578</v>
      </c>
      <c r="AN23" s="3">
        <v>60.05861283102</v>
      </c>
      <c r="AO23" s="3">
        <v>64.6328044189179</v>
      </c>
      <c r="AP23" s="3">
        <v>68.1000466538363</v>
      </c>
      <c r="AQ23" s="3">
        <v>70.1142365406924</v>
      </c>
      <c r="AR23" s="3">
        <v>71.35168430616</v>
      </c>
      <c r="AS23" s="3">
        <v>73.4270665796776</v>
      </c>
      <c r="AT23" s="3">
        <v>74.2096867646578</v>
      </c>
      <c r="AU23" s="3">
        <v>72.7056388649943</v>
      </c>
      <c r="AV23" s="3">
        <v>75.7817065811619</v>
      </c>
      <c r="AW23" s="3">
        <v>79.491292360347</v>
      </c>
      <c r="AX23" s="3">
        <v>76.2330981169555</v>
      </c>
      <c r="AY23" s="3">
        <v>75.3032933685161</v>
      </c>
      <c r="AZ23" s="3">
        <v>77.2898508709823</v>
      </c>
      <c r="BA23" s="3">
        <v>76.202673414602</v>
      </c>
      <c r="BB23" s="3">
        <v>78.1219358900794</v>
      </c>
      <c r="BC23" s="3">
        <v>77.3953406295993</v>
      </c>
      <c r="BD23" s="3">
        <v>71.2777368094104</v>
      </c>
      <c r="BE23" s="3">
        <v>73.3441985153336</v>
      </c>
      <c r="BF23" s="3">
        <v>73.1725930325428</v>
      </c>
      <c r="BG23" s="3">
        <v>78.4123344002232</v>
      </c>
      <c r="BH23" s="3">
        <v>82.8306618647335</v>
      </c>
      <c r="BI23" s="3">
        <v>79.2764164822295</v>
      </c>
      <c r="BJ23" s="3">
        <v>82.8438127966896</v>
      </c>
      <c r="BK23" s="3">
        <v>78.4482153449309</v>
      </c>
      <c r="BL23" s="3">
        <v>76.5382870982547</v>
      </c>
      <c r="BM23" s="3">
        <v>83.406535075403</v>
      </c>
      <c r="BN23" s="3">
        <v>82.833012470205</v>
      </c>
      <c r="BO23" s="3">
        <v>88.2779779119181</v>
      </c>
      <c r="BP23" s="3">
        <v>92.9039340503544</v>
      </c>
      <c r="BQ23" s="3">
        <v>98.5696363212914</v>
      </c>
      <c r="BR23" s="3">
        <v>101.465039781966</v>
      </c>
      <c r="BS23" s="3">
        <v>90.6505779854019</v>
      </c>
      <c r="BT23" s="3">
        <v>94.0513893147092</v>
      </c>
      <c r="BU23" s="3">
        <v>99.0056058325376</v>
      </c>
      <c r="BV23" s="3">
        <v>110.567345314951</v>
      </c>
      <c r="BW23" s="3">
        <v>115.699741427702</v>
      </c>
      <c r="BX23" s="3">
        <v>118.747056649123</v>
      </c>
      <c r="BY23" s="3">
        <v>122.995607425043</v>
      </c>
      <c r="BZ23" s="3">
        <v>97.1029208196615</v>
      </c>
      <c r="CA23" s="3">
        <v>88.9504372709337</v>
      </c>
      <c r="CB23" s="3">
        <v>91.6855830740797</v>
      </c>
      <c r="CC23" s="3">
        <v>98.0854364085486</v>
      </c>
      <c r="CD23" s="3">
        <v>97.6405385994663</v>
      </c>
      <c r="CE23" s="3">
        <v>96.0800421806145</v>
      </c>
      <c r="CF23" s="3">
        <v>94.4835006611574</v>
      </c>
      <c r="CG23" s="3">
        <v>96.8407339944433</v>
      </c>
      <c r="CH23" s="3">
        <v>105.595467032281</v>
      </c>
      <c r="CI23" s="3">
        <v>107.229291371846</v>
      </c>
      <c r="CJ23" s="3">
        <v>109.56591086693</v>
      </c>
      <c r="CK23" s="3">
        <v>106.415825853257</v>
      </c>
      <c r="CL23" s="3">
        <v>112.881484522829</v>
      </c>
      <c r="CM23" s="3">
        <v>126.814489863305</v>
      </c>
      <c r="CN23" s="3">
        <v>132.264187324328</v>
      </c>
      <c r="CO23" s="3">
        <v>132.330272948165</v>
      </c>
      <c r="CP23" s="3">
        <v>131.801664302207</v>
      </c>
      <c r="CQ23" s="3">
        <v>132.791668943792</v>
      </c>
      <c r="CR23" s="3">
        <v>134.612428797059</v>
      </c>
      <c r="CS23" s="3">
        <v>125.711834917148</v>
      </c>
      <c r="CT23" s="3">
        <v>126.686997629574</v>
      </c>
      <c r="CU23" s="3">
        <v>124.209858378643</v>
      </c>
      <c r="CV23" s="3">
        <v>120.070661951706</v>
      </c>
      <c r="CW23" s="3">
        <v>112.645867375872</v>
      </c>
      <c r="CX23" s="3">
        <v>110.577873814819</v>
      </c>
      <c r="CY23" s="3">
        <v>106.896143764697</v>
      </c>
      <c r="CZ23" s="3">
        <v>107.803595807487</v>
      </c>
      <c r="DA23" s="3">
        <v>99.9490587651303</v>
      </c>
      <c r="DB23" s="3">
        <v>97.0297812381262</v>
      </c>
      <c r="DC23" s="3">
        <v>99.8512001601176</v>
      </c>
      <c r="DD23" s="3">
        <v>90.8481613532137</v>
      </c>
      <c r="DE23" s="3">
        <v>92.2818315741629</v>
      </c>
      <c r="DF23" s="3">
        <v>106.993425286294</v>
      </c>
      <c r="DG23" s="3">
        <v>105.233260915183</v>
      </c>
      <c r="DH23" s="3">
        <v>108.963051332642</v>
      </c>
      <c r="DI23" s="3">
        <v>114.871084881563</v>
      </c>
      <c r="DJ23" s="3">
        <v>105.019396287535</v>
      </c>
      <c r="DK23" s="3">
        <v>101.370172636781</v>
      </c>
      <c r="DL23" s="3">
        <v>105.832713164171</v>
      </c>
      <c r="DM23" s="3">
        <v>112.601453286167</v>
      </c>
      <c r="DN23" s="3">
        <v>118.655543098695</v>
      </c>
      <c r="DO23" s="3">
        <v>108.815127528409</v>
      </c>
      <c r="DP23" s="3">
        <v>104.615071604965</v>
      </c>
      <c r="DQ23" s="3">
        <v>99.9530219120277</v>
      </c>
      <c r="DR23" s="3">
        <v>102.128849149383</v>
      </c>
      <c r="DS23" s="3">
        <v>114.273852975139</v>
      </c>
      <c r="DT23" s="3">
        <v>121.689119351719</v>
      </c>
      <c r="DU23" s="3">
        <v>127.947155412604</v>
      </c>
      <c r="DV23" s="3">
        <v>130.511765026805</v>
      </c>
      <c r="DW23" s="3">
        <v>127.326945989785</v>
      </c>
      <c r="DX23" s="3">
        <v>122.81220985906</v>
      </c>
      <c r="DY23" s="3">
        <v>116.680373871472</v>
      </c>
      <c r="DZ23" s="3">
        <v>124.274100098354</v>
      </c>
      <c r="EA23" s="3">
        <v>132.086334290762</v>
      </c>
      <c r="EB23" s="3">
        <v>140.23231161509</v>
      </c>
      <c r="EC23" s="3">
        <v>146.439131363578</v>
      </c>
      <c r="ED23" s="3">
        <v>141.040500259399</v>
      </c>
      <c r="EE23" s="3">
        <v>136.604762849354</v>
      </c>
      <c r="EF23" s="3">
        <v>131.009721332126</v>
      </c>
    </row>
    <row r="24">
      <c r="A24" s="3" t="s">
        <v>20</v>
      </c>
      <c r="B24" s="3" t="str">
        <f t="shared" si="3"/>
        <v>AMAT_mid</v>
      </c>
      <c r="C24" s="3" t="str">
        <f t="shared" si="4"/>
        <v>AMAT</v>
      </c>
      <c r="D24" s="3">
        <v>14.9718849658048</v>
      </c>
      <c r="E24" s="3">
        <v>15.7360975927246</v>
      </c>
      <c r="F24" s="3">
        <v>16.9513535651954</v>
      </c>
      <c r="G24" s="3">
        <v>16.9412216400631</v>
      </c>
      <c r="H24" s="3">
        <v>17.024816582015</v>
      </c>
      <c r="I24" s="3">
        <v>19.2791786472357</v>
      </c>
      <c r="J24" s="3">
        <v>19.5883017536149</v>
      </c>
      <c r="K24" s="3">
        <v>18.9623493586686</v>
      </c>
      <c r="L24" s="3">
        <v>19.5555305238604</v>
      </c>
      <c r="M24" s="3">
        <v>18.0191594143128</v>
      </c>
      <c r="N24" s="3">
        <v>19.9618886294482</v>
      </c>
      <c r="O24" s="3">
        <v>21.6015377865544</v>
      </c>
      <c r="P24" s="3">
        <v>20.9848233491961</v>
      </c>
      <c r="Q24" s="3">
        <v>21.391328468441</v>
      </c>
      <c r="R24" s="3">
        <v>21.0968565205113</v>
      </c>
      <c r="S24" s="3">
        <v>19.2590613672666</v>
      </c>
      <c r="T24" s="3">
        <v>17.6910081408645</v>
      </c>
      <c r="U24" s="3">
        <v>17.6827329435262</v>
      </c>
      <c r="V24" s="3">
        <v>16.2542336947446</v>
      </c>
      <c r="W24" s="3">
        <v>14.6650526111643</v>
      </c>
      <c r="X24" s="3">
        <v>13.7600652671773</v>
      </c>
      <c r="Y24" s="3">
        <v>14.0946658126732</v>
      </c>
      <c r="Z24" s="3">
        <v>15.6871726434336</v>
      </c>
      <c r="AA24" s="3">
        <v>16.8587608066584</v>
      </c>
      <c r="AB24" s="3">
        <v>15.3320924710139</v>
      </c>
      <c r="AC24" s="3">
        <v>15.6784244274952</v>
      </c>
      <c r="AD24" s="3">
        <v>18.0383799472725</v>
      </c>
      <c r="AE24" s="3">
        <v>19.0736223136516</v>
      </c>
      <c r="AF24" s="3">
        <v>19.0763170619332</v>
      </c>
      <c r="AG24" s="3">
        <v>21.6672482727423</v>
      </c>
      <c r="AH24" s="3">
        <v>23.3536842254253</v>
      </c>
      <c r="AI24" s="3">
        <v>25.400142381038</v>
      </c>
      <c r="AJ24" s="3">
        <v>27.2145895411766</v>
      </c>
      <c r="AK24" s="3">
        <v>26.3469291583131</v>
      </c>
      <c r="AL24" s="3">
        <v>27.4118309951474</v>
      </c>
      <c r="AM24" s="3">
        <v>29.5822191392287</v>
      </c>
      <c r="AN24" s="3">
        <v>30.5616251533257</v>
      </c>
      <c r="AO24" s="3">
        <v>32.6100895045723</v>
      </c>
      <c r="AP24" s="3">
        <v>35.0173187824818</v>
      </c>
      <c r="AQ24" s="3">
        <v>35.9413563065323</v>
      </c>
      <c r="AR24" s="3">
        <v>39.9172829294686</v>
      </c>
      <c r="AS24" s="3">
        <v>40.7928768291728</v>
      </c>
      <c r="AT24" s="3">
        <v>41.5199012535698</v>
      </c>
      <c r="AU24" s="3">
        <v>40.2265090654633</v>
      </c>
      <c r="AV24" s="3">
        <v>43.0652398304341</v>
      </c>
      <c r="AW24" s="3">
        <v>49.9695813097573</v>
      </c>
      <c r="AX24" s="3">
        <v>52.1680726927233</v>
      </c>
      <c r="AY24" s="3">
        <v>47.6883707875393</v>
      </c>
      <c r="AZ24" s="3">
        <v>51.0328376376366</v>
      </c>
      <c r="BA24" s="3">
        <v>48.7299684871878</v>
      </c>
      <c r="BB24" s="3">
        <v>54.1819526224714</v>
      </c>
      <c r="BC24" s="3">
        <v>49.1499421102057</v>
      </c>
      <c r="BD24" s="3">
        <v>48.2904298295976</v>
      </c>
      <c r="BE24" s="3">
        <v>45.8229134455536</v>
      </c>
      <c r="BF24" s="3">
        <v>43.1761487591864</v>
      </c>
      <c r="BG24" s="3">
        <v>42.7786232603364</v>
      </c>
      <c r="BH24" s="3">
        <v>36.795546782778</v>
      </c>
      <c r="BI24" s="3">
        <v>32.3720390504357</v>
      </c>
      <c r="BJ24" s="3">
        <v>32.6142134533091</v>
      </c>
      <c r="BK24" s="3">
        <v>30.999289030888</v>
      </c>
      <c r="BL24" s="3">
        <v>33.0280993414532</v>
      </c>
      <c r="BM24" s="3">
        <v>37.1174280091479</v>
      </c>
      <c r="BN24" s="3">
        <v>36.904393697961</v>
      </c>
      <c r="BO24" s="3">
        <v>40.6092776924649</v>
      </c>
      <c r="BP24" s="3">
        <v>38.7404189838349</v>
      </c>
      <c r="BQ24" s="3">
        <v>39.8612186436381</v>
      </c>
      <c r="BR24" s="3">
        <v>44.8427501139881</v>
      </c>
      <c r="BS24" s="3">
        <v>44.4149200555277</v>
      </c>
      <c r="BT24" s="3">
        <v>48.2876300057002</v>
      </c>
      <c r="BU24" s="3">
        <v>49.6713912259015</v>
      </c>
      <c r="BV24" s="3">
        <v>54.7685555278498</v>
      </c>
      <c r="BW24" s="3">
        <v>56.5626848750724</v>
      </c>
      <c r="BX24" s="3">
        <v>58.8604105538512</v>
      </c>
      <c r="BY24" s="3">
        <v>60.0849506417023</v>
      </c>
      <c r="BZ24" s="3">
        <v>46.693264211009</v>
      </c>
      <c r="CA24" s="3">
        <v>47.5595749516745</v>
      </c>
      <c r="CB24" s="3">
        <v>50.8953043798329</v>
      </c>
      <c r="CC24" s="3">
        <v>56.5606407807645</v>
      </c>
      <c r="CD24" s="3">
        <v>60.2072119899764</v>
      </c>
      <c r="CE24" s="3">
        <v>62.2078856714759</v>
      </c>
      <c r="CF24" s="3">
        <v>56.0255411804296</v>
      </c>
      <c r="CG24" s="3">
        <v>59.2055297568192</v>
      </c>
      <c r="CH24" s="3">
        <v>70.6235155159505</v>
      </c>
      <c r="CI24" s="3">
        <v>83.9974479740836</v>
      </c>
      <c r="CJ24" s="3">
        <v>96.9275240108772</v>
      </c>
      <c r="CK24" s="3">
        <v>107.199343386964</v>
      </c>
      <c r="CL24" s="3">
        <v>114.480527082637</v>
      </c>
      <c r="CM24" s="3">
        <v>131.937551837593</v>
      </c>
      <c r="CN24" s="3">
        <v>124.812543681537</v>
      </c>
      <c r="CO24" s="3">
        <v>133.390793405471</v>
      </c>
      <c r="CP24" s="3">
        <v>131.670611788685</v>
      </c>
      <c r="CQ24" s="3">
        <v>131.11146922938</v>
      </c>
      <c r="CR24" s="3">
        <v>133.188979400023</v>
      </c>
      <c r="CS24" s="3">
        <v>127.549188333953</v>
      </c>
      <c r="CT24" s="3">
        <v>146.250823134491</v>
      </c>
      <c r="CU24" s="3">
        <v>148.533836199177</v>
      </c>
      <c r="CV24" s="3">
        <v>143.723902859935</v>
      </c>
      <c r="CW24" s="3">
        <v>132.521593076043</v>
      </c>
      <c r="CX24" s="3">
        <v>127.740313850412</v>
      </c>
      <c r="CY24" s="3">
        <v>114.481955316736</v>
      </c>
      <c r="CZ24" s="3">
        <v>108.393957032382</v>
      </c>
      <c r="DA24" s="3">
        <v>99.346608436124</v>
      </c>
      <c r="DB24" s="3">
        <v>92.7727938972243</v>
      </c>
      <c r="DC24" s="3">
        <v>102.181792767183</v>
      </c>
      <c r="DD24" s="3">
        <v>87.0844130303375</v>
      </c>
      <c r="DE24" s="3">
        <v>80.8433326310113</v>
      </c>
      <c r="DF24" s="3">
        <v>99.2692899650405</v>
      </c>
      <c r="DG24" s="3">
        <v>102.17346433793</v>
      </c>
      <c r="DH24" s="3">
        <v>106.061323093533</v>
      </c>
      <c r="DI24" s="3">
        <v>114.15282417658</v>
      </c>
      <c r="DJ24" s="3">
        <v>117.696882639241</v>
      </c>
      <c r="DK24" s="3">
        <v>112.452133953837</v>
      </c>
      <c r="DL24" s="3">
        <v>119.651784260974</v>
      </c>
      <c r="DM24" s="3">
        <v>136.803199319353</v>
      </c>
      <c r="DN24" s="3">
        <v>140.17826049674</v>
      </c>
      <c r="DO24" s="3">
        <v>143.937774185376</v>
      </c>
      <c r="DP24" s="3">
        <v>141.07960825132</v>
      </c>
      <c r="DQ24" s="3">
        <v>136.262045749788</v>
      </c>
      <c r="DR24" s="3">
        <v>145.637461385907</v>
      </c>
      <c r="DS24" s="3">
        <v>155.460313555101</v>
      </c>
      <c r="DT24" s="3">
        <v>157.946177638688</v>
      </c>
      <c r="DU24" s="3">
        <v>184.621892848575</v>
      </c>
      <c r="DV24" s="3">
        <v>204.966964317256</v>
      </c>
      <c r="DW24" s="3">
        <v>202.088581791953</v>
      </c>
      <c r="DX24" s="3">
        <v>210.818156488529</v>
      </c>
      <c r="DY24" s="3">
        <v>229.879914431958</v>
      </c>
      <c r="DZ24" s="3">
        <v>227.813004468191</v>
      </c>
      <c r="EA24" s="3">
        <v>196.12644906144</v>
      </c>
      <c r="EB24" s="3">
        <v>189.297584494293</v>
      </c>
      <c r="EC24" s="3">
        <v>193.128434639678</v>
      </c>
      <c r="ED24" s="3">
        <v>179.379921457104</v>
      </c>
      <c r="EE24" s="3">
        <v>170.013095310756</v>
      </c>
      <c r="EF24" s="3">
        <v>179.655278523763</v>
      </c>
    </row>
    <row r="25">
      <c r="A25" s="3" t="s">
        <v>21</v>
      </c>
      <c r="B25" s="3" t="str">
        <f t="shared" si="3"/>
        <v>AME_mid</v>
      </c>
      <c r="C25" s="3" t="str">
        <f t="shared" si="4"/>
        <v>AME</v>
      </c>
      <c r="D25" s="3">
        <v>47.8642811711345</v>
      </c>
      <c r="E25" s="3">
        <v>47.227911885914</v>
      </c>
      <c r="F25" s="3">
        <v>49.2470712002374</v>
      </c>
      <c r="G25" s="3">
        <v>47.9712279368749</v>
      </c>
      <c r="H25" s="3">
        <v>49.0737465644665</v>
      </c>
      <c r="I25" s="3">
        <v>49.655372585643</v>
      </c>
      <c r="J25" s="3">
        <v>48.4979930714273</v>
      </c>
      <c r="K25" s="3">
        <v>48.2481727636571</v>
      </c>
      <c r="L25" s="3">
        <v>48.5266350062853</v>
      </c>
      <c r="M25" s="3">
        <v>46.0708810373891</v>
      </c>
      <c r="N25" s="3">
        <v>48.0393264895482</v>
      </c>
      <c r="O25" s="3">
        <v>48.1455130230932</v>
      </c>
      <c r="P25" s="3">
        <v>46.472230409039</v>
      </c>
      <c r="Q25" s="3">
        <v>47.6548942352368</v>
      </c>
      <c r="R25" s="3">
        <v>49.2577067036208</v>
      </c>
      <c r="S25" s="3">
        <v>49.2735612224329</v>
      </c>
      <c r="T25" s="3">
        <v>50.4915254878293</v>
      </c>
      <c r="U25" s="3">
        <v>50.8820938078311</v>
      </c>
      <c r="V25" s="3">
        <v>51.187092655476</v>
      </c>
      <c r="W25" s="3">
        <v>51.3687365302165</v>
      </c>
      <c r="X25" s="3">
        <v>49.2388562225678</v>
      </c>
      <c r="Y25" s="3">
        <v>51.3186536966354</v>
      </c>
      <c r="Z25" s="3">
        <v>52.3475528596818</v>
      </c>
      <c r="AA25" s="3">
        <v>51.021221740471</v>
      </c>
      <c r="AB25" s="3">
        <v>45.44693714382</v>
      </c>
      <c r="AC25" s="3">
        <v>43.0905806273111</v>
      </c>
      <c r="AD25" s="3">
        <v>45.9225599434159</v>
      </c>
      <c r="AE25" s="3">
        <v>47.2367637654618</v>
      </c>
      <c r="AF25" s="3">
        <v>44.5817783489369</v>
      </c>
      <c r="AG25" s="3">
        <v>44.3105136800043</v>
      </c>
      <c r="AH25" s="3">
        <v>44.2242803134268</v>
      </c>
      <c r="AI25" s="3">
        <v>45.4276746817396</v>
      </c>
      <c r="AJ25" s="3">
        <v>45.2411287935078</v>
      </c>
      <c r="AK25" s="3">
        <v>43.5927034637926</v>
      </c>
      <c r="AL25" s="3">
        <v>44.0968653403007</v>
      </c>
      <c r="AM25" s="3">
        <v>46.9927985749674</v>
      </c>
      <c r="AN25" s="3">
        <v>47.9607982169993</v>
      </c>
      <c r="AO25" s="3">
        <v>50.5783938832698</v>
      </c>
      <c r="AP25" s="3">
        <v>51.3231321836314</v>
      </c>
      <c r="AQ25" s="3">
        <v>52.0465495905138</v>
      </c>
      <c r="AR25" s="3">
        <v>56.9376697015985</v>
      </c>
      <c r="AS25" s="3">
        <v>58.3856885977226</v>
      </c>
      <c r="AT25" s="3">
        <v>58.5527259200146</v>
      </c>
      <c r="AU25" s="3">
        <v>59.9472641838656</v>
      </c>
      <c r="AV25" s="3">
        <v>61.9103400006564</v>
      </c>
      <c r="AW25" s="3">
        <v>64.5096080842927</v>
      </c>
      <c r="AX25" s="3">
        <v>66.1699848605837</v>
      </c>
      <c r="AY25" s="3">
        <v>68.6873948322872</v>
      </c>
      <c r="AZ25" s="3">
        <v>71.9811019639936</v>
      </c>
      <c r="BA25" s="3">
        <v>72.0653697207144</v>
      </c>
      <c r="BB25" s="3">
        <v>73.3207216755783</v>
      </c>
      <c r="BC25" s="3">
        <v>71.1728514553994</v>
      </c>
      <c r="BD25" s="3">
        <v>70.5355262455482</v>
      </c>
      <c r="BE25" s="3">
        <v>70.9201208044224</v>
      </c>
      <c r="BF25" s="3">
        <v>70.5053091241148</v>
      </c>
      <c r="BG25" s="3">
        <v>73.2565924399848</v>
      </c>
      <c r="BH25" s="3">
        <v>76.3946677712453</v>
      </c>
      <c r="BI25" s="3">
        <v>69.8114316464241</v>
      </c>
      <c r="BJ25" s="3">
        <v>70.0689706397004</v>
      </c>
      <c r="BK25" s="3">
        <v>66.6825134474983</v>
      </c>
      <c r="BL25" s="3">
        <v>67.3391552006742</v>
      </c>
      <c r="BM25" s="3">
        <v>74.3314048523678</v>
      </c>
      <c r="BN25" s="3">
        <v>77.3482253194166</v>
      </c>
      <c r="BO25" s="3">
        <v>82.3063142417239</v>
      </c>
      <c r="BP25" s="3">
        <v>82.0488723655968</v>
      </c>
      <c r="BQ25" s="3">
        <v>83.0233380640686</v>
      </c>
      <c r="BR25" s="3">
        <v>86.9347851260416</v>
      </c>
      <c r="BS25" s="3">
        <v>82.38127283229</v>
      </c>
      <c r="BT25" s="3">
        <v>86.1681618391075</v>
      </c>
      <c r="BU25" s="3">
        <v>85.7700565282243</v>
      </c>
      <c r="BV25" s="3">
        <v>93.8122553859788</v>
      </c>
      <c r="BW25" s="3">
        <v>95.6758204395499</v>
      </c>
      <c r="BX25" s="3">
        <v>96.9973353175988</v>
      </c>
      <c r="BY25" s="3">
        <v>94.245072512269</v>
      </c>
      <c r="BZ25" s="3">
        <v>71.7603204075949</v>
      </c>
      <c r="CA25" s="3">
        <v>74.4486283130474</v>
      </c>
      <c r="CB25" s="3">
        <v>81.3168802579431</v>
      </c>
      <c r="CC25" s="3">
        <v>88.0483454430257</v>
      </c>
      <c r="CD25" s="3">
        <v>88.4814027996574</v>
      </c>
      <c r="CE25" s="3">
        <v>96.6791174680243</v>
      </c>
      <c r="CF25" s="3">
        <v>96.803958097007</v>
      </c>
      <c r="CG25" s="3">
        <v>102.237237828235</v>
      </c>
      <c r="CH25" s="3">
        <v>111.913919630575</v>
      </c>
      <c r="CI25" s="3">
        <v>114.888345302022</v>
      </c>
      <c r="CJ25" s="3">
        <v>116.300796572366</v>
      </c>
      <c r="CK25" s="3">
        <v>116.417222972919</v>
      </c>
      <c r="CL25" s="3">
        <v>119.922857254736</v>
      </c>
      <c r="CM25" s="3">
        <v>129.310777937582</v>
      </c>
      <c r="CN25" s="3">
        <v>131.087214116718</v>
      </c>
      <c r="CO25" s="3">
        <v>131.948695640483</v>
      </c>
      <c r="CP25" s="3">
        <v>132.729800168801</v>
      </c>
      <c r="CQ25" s="3">
        <v>133.608334872585</v>
      </c>
      <c r="CR25" s="3">
        <v>127.922878895784</v>
      </c>
      <c r="CS25" s="3">
        <v>125.098456383647</v>
      </c>
      <c r="CT25" s="3">
        <v>137.218002608699</v>
      </c>
      <c r="CU25" s="3">
        <v>139.261690364666</v>
      </c>
      <c r="CV25" s="3">
        <v>137.06790391353</v>
      </c>
      <c r="CW25" s="3">
        <v>129.584245225598</v>
      </c>
      <c r="CX25" s="3">
        <v>129.133349334533</v>
      </c>
      <c r="CY25" s="3">
        <v>127.585033006906</v>
      </c>
      <c r="CZ25" s="3">
        <v>118.851814033983</v>
      </c>
      <c r="DA25" s="3">
        <v>112.575935113681</v>
      </c>
      <c r="DB25" s="3">
        <v>111.586505043926</v>
      </c>
      <c r="DC25" s="3">
        <v>124.30043656899</v>
      </c>
      <c r="DD25" s="3">
        <v>117.204062022349</v>
      </c>
      <c r="DE25" s="3">
        <v>117.494877891195</v>
      </c>
      <c r="DF25" s="3">
        <v>135.926462051293</v>
      </c>
      <c r="DG25" s="3">
        <v>138.380879637481</v>
      </c>
      <c r="DH25" s="3">
        <v>140.930166382966</v>
      </c>
      <c r="DI25" s="3">
        <v>142.46332277202</v>
      </c>
      <c r="DJ25" s="3">
        <v>138.011147875694</v>
      </c>
      <c r="DK25" s="3">
        <v>136.347424070194</v>
      </c>
      <c r="DL25" s="3">
        <v>143.719560193603</v>
      </c>
      <c r="DM25" s="3">
        <v>152.409771829218</v>
      </c>
      <c r="DN25" s="3">
        <v>156.583181688477</v>
      </c>
      <c r="DO25" s="3">
        <v>156.165737802806</v>
      </c>
      <c r="DP25" s="3">
        <v>151.668692390379</v>
      </c>
      <c r="DQ25" s="3">
        <v>144.885399413088</v>
      </c>
      <c r="DR25" s="3">
        <v>149.703082811829</v>
      </c>
      <c r="DS25" s="3">
        <v>159.951455015822</v>
      </c>
      <c r="DT25" s="3">
        <v>162.009920862874</v>
      </c>
      <c r="DU25" s="3">
        <v>170.917081962419</v>
      </c>
      <c r="DV25" s="3">
        <v>181.017934921819</v>
      </c>
      <c r="DW25" s="3">
        <v>178.601378959831</v>
      </c>
      <c r="DX25" s="3">
        <v>168.663937175921</v>
      </c>
      <c r="DY25" s="3">
        <v>168.722787827916</v>
      </c>
      <c r="DZ25" s="3">
        <v>169.190798302459</v>
      </c>
      <c r="EA25" s="3">
        <v>162.290974874943</v>
      </c>
      <c r="EB25" s="3">
        <v>168.388662047281</v>
      </c>
      <c r="EC25" s="3">
        <v>169.020213543691</v>
      </c>
      <c r="ED25" s="3">
        <v>191.400790917043</v>
      </c>
      <c r="EE25" s="3">
        <v>187.474282201474</v>
      </c>
      <c r="EF25" s="3">
        <v>181.840554555257</v>
      </c>
    </row>
    <row r="26">
      <c r="A26" s="3" t="s">
        <v>22</v>
      </c>
      <c r="B26" s="3" t="str">
        <f t="shared" si="3"/>
        <v>AMGN_mid</v>
      </c>
      <c r="C26" s="3" t="str">
        <f t="shared" si="4"/>
        <v>AMGN</v>
      </c>
      <c r="D26" s="3">
        <v>87.265512198994</v>
      </c>
      <c r="E26" s="3">
        <v>89.9302117341727</v>
      </c>
      <c r="F26" s="3">
        <v>91.9414295508223</v>
      </c>
      <c r="G26" s="3">
        <v>86.6705302235152</v>
      </c>
      <c r="H26" s="3">
        <v>83.9951387268783</v>
      </c>
      <c r="I26" s="3">
        <v>87.8129822779756</v>
      </c>
      <c r="J26" s="3">
        <v>90.1043703061835</v>
      </c>
      <c r="K26" s="3">
        <v>98.1101551758946</v>
      </c>
      <c r="L26" s="3">
        <v>104.672476758914</v>
      </c>
      <c r="M26" s="3">
        <v>106.299341001522</v>
      </c>
      <c r="N26" s="3">
        <v>121.53435625071</v>
      </c>
      <c r="O26" s="3">
        <v>124.04315895709</v>
      </c>
      <c r="P26" s="3">
        <v>118.060826632923</v>
      </c>
      <c r="Q26" s="3">
        <v>116.702761797464</v>
      </c>
      <c r="R26" s="3">
        <v>121.436023919865</v>
      </c>
      <c r="S26" s="3">
        <v>123.033274045529</v>
      </c>
      <c r="T26" s="3">
        <v>121.974358963668</v>
      </c>
      <c r="U26" s="3">
        <v>119.666630233675</v>
      </c>
      <c r="V26" s="3">
        <v>122.378899067466</v>
      </c>
      <c r="W26" s="3">
        <v>125.362471444143</v>
      </c>
      <c r="X26" s="3">
        <v>112.700778740945</v>
      </c>
      <c r="Y26" s="3">
        <v>115.481556616796</v>
      </c>
      <c r="Z26" s="3">
        <v>122.12022782807</v>
      </c>
      <c r="AA26" s="3">
        <v>123.337444984323</v>
      </c>
      <c r="AB26" s="3">
        <v>117.095441045531</v>
      </c>
      <c r="AC26" s="3">
        <v>113.384894798538</v>
      </c>
      <c r="AD26" s="3">
        <v>112.984651656384</v>
      </c>
      <c r="AE26" s="3">
        <v>123.041020214001</v>
      </c>
      <c r="AF26" s="3">
        <v>119.222893084781</v>
      </c>
      <c r="AG26" s="3">
        <v>119.14555881194</v>
      </c>
      <c r="AH26" s="3">
        <v>126.309479386263</v>
      </c>
      <c r="AI26" s="3">
        <v>134.739860939694</v>
      </c>
      <c r="AJ26" s="3">
        <v>133.810240679048</v>
      </c>
      <c r="AK26" s="3">
        <v>126.561340882045</v>
      </c>
      <c r="AL26" s="3">
        <v>113.23140709976</v>
      </c>
      <c r="AM26" s="3">
        <v>115.070562173983</v>
      </c>
      <c r="AN26" s="3">
        <v>121.930575270328</v>
      </c>
      <c r="AO26" s="3">
        <v>133.693052985708</v>
      </c>
      <c r="AP26" s="3">
        <v>137.194774710523</v>
      </c>
      <c r="AQ26" s="3">
        <v>129.037929861659</v>
      </c>
      <c r="AR26" s="3">
        <v>126.624483434051</v>
      </c>
      <c r="AS26" s="3">
        <v>132.533678257542</v>
      </c>
      <c r="AT26" s="3">
        <v>140.155807628105</v>
      </c>
      <c r="AU26" s="3">
        <v>137.460389034599</v>
      </c>
      <c r="AV26" s="3">
        <v>148.572579967116</v>
      </c>
      <c r="AW26" s="3">
        <v>146.886610595818</v>
      </c>
      <c r="AX26" s="3">
        <v>138.33611137838</v>
      </c>
      <c r="AY26" s="3">
        <v>142.890861379475</v>
      </c>
      <c r="AZ26" s="3">
        <v>150.912266294641</v>
      </c>
      <c r="BA26" s="3">
        <v>147.11875108453</v>
      </c>
      <c r="BB26" s="3">
        <v>149.395386204277</v>
      </c>
      <c r="BC26" s="3">
        <v>140.596875278922</v>
      </c>
      <c r="BD26" s="3">
        <v>142.203496301468</v>
      </c>
      <c r="BE26" s="3">
        <v>151.502050980181</v>
      </c>
      <c r="BF26" s="3">
        <v>157.693232490351</v>
      </c>
      <c r="BG26" s="3">
        <v>162.473502450647</v>
      </c>
      <c r="BH26" s="3">
        <v>167.291780496036</v>
      </c>
      <c r="BI26" s="3">
        <v>164.50950800002</v>
      </c>
      <c r="BJ26" s="3">
        <v>161.37134191879</v>
      </c>
      <c r="BK26" s="3">
        <v>159.807756021018</v>
      </c>
      <c r="BL26" s="3">
        <v>164.19604816346</v>
      </c>
      <c r="BM26" s="3">
        <v>157.07499193963</v>
      </c>
      <c r="BN26" s="3">
        <v>157.671090986944</v>
      </c>
      <c r="BO26" s="3">
        <v>157.302900941242</v>
      </c>
      <c r="BP26" s="3">
        <v>144.42412776189</v>
      </c>
      <c r="BQ26" s="3">
        <v>151.688142502228</v>
      </c>
      <c r="BR26" s="3">
        <v>152.100572999719</v>
      </c>
      <c r="BS26" s="3">
        <v>168.499540652682</v>
      </c>
      <c r="BT26" s="3">
        <v>169.30137117531</v>
      </c>
      <c r="BU26" s="3">
        <v>171.433406646355</v>
      </c>
      <c r="BV26" s="3">
        <v>191.007065389726</v>
      </c>
      <c r="BW26" s="3">
        <v>204.547507867189</v>
      </c>
      <c r="BX26" s="3">
        <v>201.668143412942</v>
      </c>
      <c r="BY26" s="3">
        <v>190.879859753519</v>
      </c>
      <c r="BZ26" s="3">
        <v>172.367437911563</v>
      </c>
      <c r="CA26" s="3">
        <v>193.87994631507</v>
      </c>
      <c r="CB26" s="3">
        <v>201.339894157059</v>
      </c>
      <c r="CC26" s="3">
        <v>198.270493519761</v>
      </c>
      <c r="CD26" s="3">
        <v>219.869185445563</v>
      </c>
      <c r="CE26" s="3">
        <v>212.35353249013</v>
      </c>
      <c r="CF26" s="3">
        <v>216.296781475428</v>
      </c>
      <c r="CG26" s="3">
        <v>206.539194733848</v>
      </c>
      <c r="CH26" s="3">
        <v>202.080993289927</v>
      </c>
      <c r="CI26" s="3">
        <v>200.366821470233</v>
      </c>
      <c r="CJ26" s="3">
        <v>214.090468026811</v>
      </c>
      <c r="CK26" s="3">
        <v>208.004975055265</v>
      </c>
      <c r="CL26" s="3">
        <v>211.247787725741</v>
      </c>
      <c r="CM26" s="3">
        <v>222.498050006631</v>
      </c>
      <c r="CN26" s="3">
        <v>221.483891268464</v>
      </c>
      <c r="CO26" s="3">
        <v>214.683693121539</v>
      </c>
      <c r="CP26" s="3">
        <v>219.503173728664</v>
      </c>
      <c r="CQ26" s="3">
        <v>205.298343078751</v>
      </c>
      <c r="CR26" s="3">
        <v>196.159606485406</v>
      </c>
      <c r="CS26" s="3">
        <v>187.826868791271</v>
      </c>
      <c r="CT26" s="3">
        <v>188.87715234331</v>
      </c>
      <c r="CU26" s="3">
        <v>196.705634538834</v>
      </c>
      <c r="CV26" s="3">
        <v>207.494252163857</v>
      </c>
      <c r="CW26" s="3">
        <v>206.327668697861</v>
      </c>
      <c r="CX26" s="3">
        <v>214.708663283366</v>
      </c>
      <c r="CY26" s="3">
        <v>228.404635254127</v>
      </c>
      <c r="CZ26" s="3">
        <v>224.295489981727</v>
      </c>
      <c r="DA26" s="3">
        <v>224.24608146904</v>
      </c>
      <c r="DB26" s="3">
        <v>228.652669784689</v>
      </c>
      <c r="DC26" s="3">
        <v>228.932145023035</v>
      </c>
      <c r="DD26" s="3">
        <v>217.408312537832</v>
      </c>
      <c r="DE26" s="3">
        <v>231.588455623326</v>
      </c>
      <c r="DF26" s="3">
        <v>263.671336383722</v>
      </c>
      <c r="DG26" s="3">
        <v>256.031890011959</v>
      </c>
      <c r="DH26" s="3">
        <v>247.933974855632</v>
      </c>
      <c r="DI26" s="3">
        <v>226.700512109437</v>
      </c>
      <c r="DJ26" s="3">
        <v>221.515281627147</v>
      </c>
      <c r="DK26" s="3">
        <v>233.553414891204</v>
      </c>
      <c r="DL26" s="3">
        <v>217.203406104</v>
      </c>
      <c r="DM26" s="3">
        <v>212.91251736466</v>
      </c>
      <c r="DN26" s="3">
        <v>219.152036328923</v>
      </c>
      <c r="DO26" s="3">
        <v>244.704476044311</v>
      </c>
      <c r="DP26" s="3">
        <v>253.085985561948</v>
      </c>
      <c r="DQ26" s="3">
        <v>263.158169830312</v>
      </c>
      <c r="DR26" s="3">
        <v>258.348138621219</v>
      </c>
      <c r="DS26" s="3">
        <v>269.014503397664</v>
      </c>
      <c r="DT26" s="3">
        <v>297.350316831152</v>
      </c>
      <c r="DU26" s="3">
        <v>286.935817440331</v>
      </c>
      <c r="DV26" s="3">
        <v>270.64231635658</v>
      </c>
      <c r="DW26" s="3">
        <v>264.827703750218</v>
      </c>
      <c r="DX26" s="3">
        <v>299.955674056131</v>
      </c>
      <c r="DY26" s="3">
        <v>302.567580681879</v>
      </c>
      <c r="DZ26" s="3">
        <v>321.236245873846</v>
      </c>
      <c r="EA26" s="3">
        <v>322.85169103886</v>
      </c>
      <c r="EB26" s="3">
        <v>326.375016367222</v>
      </c>
      <c r="EC26" s="3">
        <v>317.013145057873</v>
      </c>
      <c r="ED26" s="3">
        <v>298.46334846821</v>
      </c>
      <c r="EE26" s="3">
        <v>269.108331589472</v>
      </c>
      <c r="EF26" s="3">
        <v>269.639444139269</v>
      </c>
    </row>
    <row r="27">
      <c r="A27" s="3" t="s">
        <v>23</v>
      </c>
      <c r="B27" s="3" t="str">
        <f t="shared" si="3"/>
        <v>AMP_mid</v>
      </c>
      <c r="C27" s="3" t="str">
        <f t="shared" si="4"/>
        <v>AMP</v>
      </c>
      <c r="D27" s="3">
        <v>88.06160895201</v>
      </c>
      <c r="E27" s="3">
        <v>84.0352216239295</v>
      </c>
      <c r="F27" s="3">
        <v>86.9635060166867</v>
      </c>
      <c r="G27" s="3">
        <v>84.8696905625572</v>
      </c>
      <c r="H27" s="3">
        <v>88.0665230158171</v>
      </c>
      <c r="I27" s="3">
        <v>93.0771131476269</v>
      </c>
      <c r="J27" s="3">
        <v>96.6560346447225</v>
      </c>
      <c r="K27" s="3">
        <v>96.6640073025494</v>
      </c>
      <c r="L27" s="3">
        <v>100.024836445506</v>
      </c>
      <c r="M27" s="3">
        <v>93.7772895760121</v>
      </c>
      <c r="N27" s="3">
        <v>104.13807955721</v>
      </c>
      <c r="O27" s="3">
        <v>106.672851524684</v>
      </c>
      <c r="P27" s="3">
        <v>102.286985916552</v>
      </c>
      <c r="Q27" s="3">
        <v>108.470205876751</v>
      </c>
      <c r="R27" s="3">
        <v>107.254299039129</v>
      </c>
      <c r="S27" s="3">
        <v>103.425352951514</v>
      </c>
      <c r="T27" s="3">
        <v>102.563533418993</v>
      </c>
      <c r="U27" s="3">
        <v>103.264299291622</v>
      </c>
      <c r="V27" s="3">
        <v>101.771186112467</v>
      </c>
      <c r="W27" s="3">
        <v>97.6079925202098</v>
      </c>
      <c r="X27" s="3">
        <v>88.4570912059422</v>
      </c>
      <c r="Y27" s="3">
        <v>91.0775822117736</v>
      </c>
      <c r="Z27" s="3">
        <v>94.2890303795302</v>
      </c>
      <c r="AA27" s="3">
        <v>89.0001654980127</v>
      </c>
      <c r="AB27" s="3">
        <v>77.5394807220504</v>
      </c>
      <c r="AC27" s="3">
        <v>68.5533914464015</v>
      </c>
      <c r="AD27" s="3">
        <v>75.3902196508388</v>
      </c>
      <c r="AE27" s="3">
        <v>79.3373765181445</v>
      </c>
      <c r="AF27" s="3">
        <v>80.2509566822636</v>
      </c>
      <c r="AG27" s="3">
        <v>80.7970842781572</v>
      </c>
      <c r="AH27" s="3">
        <v>78.1108046422803</v>
      </c>
      <c r="AI27" s="3">
        <v>81.0889891445082</v>
      </c>
      <c r="AJ27" s="3">
        <v>83.7330859816822</v>
      </c>
      <c r="AK27" s="3">
        <v>82.0659588019332</v>
      </c>
      <c r="AL27" s="3">
        <v>88.9883500117557</v>
      </c>
      <c r="AM27" s="3">
        <v>96.4334338816684</v>
      </c>
      <c r="AN27" s="3">
        <v>96.5995571969573</v>
      </c>
      <c r="AO27" s="3">
        <v>106.747334321559</v>
      </c>
      <c r="AP27" s="3">
        <v>111.11207049589</v>
      </c>
      <c r="AQ27" s="3">
        <v>109.706348554234</v>
      </c>
      <c r="AR27" s="3">
        <v>108.099302682981</v>
      </c>
      <c r="AS27" s="3">
        <v>108.364458706273</v>
      </c>
      <c r="AT27" s="3">
        <v>116.335854766909</v>
      </c>
      <c r="AU27" s="3">
        <v>122.722081072424</v>
      </c>
      <c r="AV27" s="3">
        <v>120.881893289021</v>
      </c>
      <c r="AW27" s="3">
        <v>132.330937138793</v>
      </c>
      <c r="AX27" s="3">
        <v>137.997271807254</v>
      </c>
      <c r="AY27" s="3">
        <v>146.113053237116</v>
      </c>
      <c r="AZ27" s="3">
        <v>152.099725864468</v>
      </c>
      <c r="BA27" s="3">
        <v>138.846744055372</v>
      </c>
      <c r="BB27" s="3">
        <v>134.498042072131</v>
      </c>
      <c r="BC27" s="3">
        <v>125.095172952341</v>
      </c>
      <c r="BD27" s="3">
        <v>121.114642571136</v>
      </c>
      <c r="BE27" s="3">
        <v>126.338908753492</v>
      </c>
      <c r="BF27" s="3">
        <v>125.711044658075</v>
      </c>
      <c r="BG27" s="3">
        <v>124.089765672831</v>
      </c>
      <c r="BH27" s="3">
        <v>128.571737645015</v>
      </c>
      <c r="BI27" s="3">
        <v>121.680412878569</v>
      </c>
      <c r="BJ27" s="3">
        <v>112.694974756154</v>
      </c>
      <c r="BK27" s="3">
        <v>98.1980649932585</v>
      </c>
      <c r="BL27" s="3">
        <v>102.98782774726</v>
      </c>
      <c r="BM27" s="3">
        <v>115.28157796216</v>
      </c>
      <c r="BN27" s="3">
        <v>114.025158580361</v>
      </c>
      <c r="BO27" s="3">
        <v>126.297502100065</v>
      </c>
      <c r="BP27" s="3">
        <v>129.974176047178</v>
      </c>
      <c r="BQ27" s="3">
        <v>133.503408464936</v>
      </c>
      <c r="BR27" s="3">
        <v>134.238685792602</v>
      </c>
      <c r="BS27" s="3">
        <v>117.140551132883</v>
      </c>
      <c r="BT27" s="3">
        <v>129.373907768297</v>
      </c>
      <c r="BU27" s="3">
        <v>128.535346842005</v>
      </c>
      <c r="BV27" s="3">
        <v>144.929753098608</v>
      </c>
      <c r="BW27" s="3">
        <v>151.498433390086</v>
      </c>
      <c r="BX27" s="3">
        <v>153.743116054935</v>
      </c>
      <c r="BY27" s="3">
        <v>156.156759782815</v>
      </c>
      <c r="BZ27" s="3">
        <v>100.69743299984</v>
      </c>
      <c r="CA27" s="3">
        <v>98.4895073534417</v>
      </c>
      <c r="CB27" s="3">
        <v>116.321229686135</v>
      </c>
      <c r="CC27" s="3">
        <v>139.20906745222</v>
      </c>
      <c r="CD27" s="3">
        <v>140.637741195731</v>
      </c>
      <c r="CE27" s="3">
        <v>146.818371625736</v>
      </c>
      <c r="CF27" s="3">
        <v>142.368141928629</v>
      </c>
      <c r="CG27" s="3">
        <v>154.188072909574</v>
      </c>
      <c r="CH27" s="3">
        <v>169.168162314452</v>
      </c>
      <c r="CI27" s="3">
        <v>179.15572233601</v>
      </c>
      <c r="CJ27" s="3">
        <v>191.441894585843</v>
      </c>
      <c r="CK27" s="3">
        <v>203.156654252666</v>
      </c>
      <c r="CL27" s="3">
        <v>213.202403277552</v>
      </c>
      <c r="CM27" s="3">
        <v>231.627294204819</v>
      </c>
      <c r="CN27" s="3">
        <v>243.283693138892</v>
      </c>
      <c r="CO27" s="3">
        <v>240.015415015808</v>
      </c>
      <c r="CP27" s="3">
        <v>235.404854704208</v>
      </c>
      <c r="CQ27" s="3">
        <v>253.392360249809</v>
      </c>
      <c r="CR27" s="3">
        <v>255.510499735252</v>
      </c>
      <c r="CS27" s="3">
        <v>271.973768644875</v>
      </c>
      <c r="CT27" s="3">
        <v>289.376076282737</v>
      </c>
      <c r="CU27" s="3">
        <v>284.00391362883</v>
      </c>
      <c r="CV27" s="3">
        <v>298.063839272716</v>
      </c>
      <c r="CW27" s="3">
        <v>291.685994756247</v>
      </c>
      <c r="CX27" s="3">
        <v>279.531578735832</v>
      </c>
      <c r="CY27" s="3">
        <v>275.37830057537</v>
      </c>
      <c r="CZ27" s="3">
        <v>254.574870043506</v>
      </c>
      <c r="DA27" s="3">
        <v>243.237470232267</v>
      </c>
      <c r="DB27" s="3">
        <v>230.322201428171</v>
      </c>
      <c r="DC27" s="3">
        <v>267.528294609506</v>
      </c>
      <c r="DD27" s="3">
        <v>260.801285473376</v>
      </c>
      <c r="DE27" s="3">
        <v>265.557480169227</v>
      </c>
      <c r="DF27" s="3">
        <v>312.896055355898</v>
      </c>
      <c r="DG27" s="3">
        <v>307.582467122952</v>
      </c>
      <c r="DH27" s="3">
        <v>320.374094317613</v>
      </c>
      <c r="DI27" s="3">
        <v>338.115958423482</v>
      </c>
      <c r="DJ27" s="3">
        <v>300.641789970853</v>
      </c>
      <c r="DK27" s="3">
        <v>297.420487524362</v>
      </c>
      <c r="DL27" s="3">
        <v>291.121596460528</v>
      </c>
      <c r="DM27" s="3">
        <v>311.685818546499</v>
      </c>
      <c r="DN27" s="3">
        <v>336.663826807387</v>
      </c>
      <c r="DO27" s="3">
        <v>333.646030280169</v>
      </c>
      <c r="DP27" s="3">
        <v>334.29312694743</v>
      </c>
      <c r="DQ27" s="3">
        <v>315.157280237218</v>
      </c>
      <c r="DR27" s="3">
        <v>335.808418908603</v>
      </c>
      <c r="DS27" s="3">
        <v>364.004397637166</v>
      </c>
      <c r="DT27" s="3">
        <v>376.849148015394</v>
      </c>
      <c r="DU27" s="3">
        <v>392.535118178448</v>
      </c>
      <c r="DV27" s="3">
        <v>417.030246847593</v>
      </c>
      <c r="DW27" s="3">
        <v>416.975714342483</v>
      </c>
      <c r="DX27" s="3">
        <v>427.455892912142</v>
      </c>
      <c r="DY27" s="3">
        <v>428.050143866765</v>
      </c>
      <c r="DZ27" s="3">
        <v>428.067731565342</v>
      </c>
      <c r="EA27" s="3">
        <v>420.393538376722</v>
      </c>
      <c r="EB27" s="3">
        <v>448.89597862928</v>
      </c>
      <c r="EC27" s="3">
        <v>501.004379458368</v>
      </c>
      <c r="ED27" s="3">
        <v>555.859218389524</v>
      </c>
      <c r="EE27" s="3">
        <v>546.645474388486</v>
      </c>
      <c r="EF27" s="3">
        <v>544.100557115343</v>
      </c>
    </row>
    <row r="28">
      <c r="A28" s="3" t="s">
        <v>24</v>
      </c>
      <c r="B28" s="3" t="str">
        <f t="shared" si="3"/>
        <v>AMT_mid</v>
      </c>
      <c r="C28" s="3" t="str">
        <f t="shared" si="4"/>
        <v>AMT</v>
      </c>
      <c r="D28" s="3">
        <v>63.7964827221279</v>
      </c>
      <c r="E28" s="3">
        <v>63.8715490442739</v>
      </c>
      <c r="F28" s="3">
        <v>63.5990226884823</v>
      </c>
      <c r="G28" s="3">
        <v>64.5350690678336</v>
      </c>
      <c r="H28" s="3">
        <v>69.2937367897432</v>
      </c>
      <c r="I28" s="3">
        <v>70.0000381786439</v>
      </c>
      <c r="J28" s="3">
        <v>72.3828925464421</v>
      </c>
      <c r="K28" s="3">
        <v>77.0482146528608</v>
      </c>
      <c r="L28" s="3">
        <v>75.9487388883275</v>
      </c>
      <c r="M28" s="3">
        <v>74.9044705740456</v>
      </c>
      <c r="N28" s="3">
        <v>79.4069870516026</v>
      </c>
      <c r="O28" s="3">
        <v>79.4215317046463</v>
      </c>
      <c r="P28" s="3">
        <v>78.3799280624556</v>
      </c>
      <c r="Q28" s="3">
        <v>77.0154550141682</v>
      </c>
      <c r="R28" s="3">
        <v>76.5332055863482</v>
      </c>
      <c r="S28" s="3">
        <v>76.3734421702882</v>
      </c>
      <c r="T28" s="3">
        <v>75.1638930566716</v>
      </c>
      <c r="U28" s="3">
        <v>75.1411155054911</v>
      </c>
      <c r="V28" s="3">
        <v>76.9251371288209</v>
      </c>
      <c r="W28" s="3">
        <v>77.8785290966628</v>
      </c>
      <c r="X28" s="3">
        <v>71.8274336616757</v>
      </c>
      <c r="Y28" s="3">
        <v>77.1632226871226</v>
      </c>
      <c r="Z28" s="3">
        <v>80.1503477708571</v>
      </c>
      <c r="AA28" s="3">
        <v>78.4694911826118</v>
      </c>
      <c r="AB28" s="3">
        <v>75.6139825761971</v>
      </c>
      <c r="AC28" s="3">
        <v>71.5758625643838</v>
      </c>
      <c r="AD28" s="3">
        <v>79.4821548178159</v>
      </c>
      <c r="AE28" s="3">
        <v>85.2514089917068</v>
      </c>
      <c r="AF28" s="3">
        <v>85.907709498607</v>
      </c>
      <c r="AG28" s="3">
        <v>88.5089605668201</v>
      </c>
      <c r="AH28" s="3">
        <v>94.7583493359471</v>
      </c>
      <c r="AI28" s="3">
        <v>94.240623956344</v>
      </c>
      <c r="AJ28" s="3">
        <v>91.7104341894391</v>
      </c>
      <c r="AK28" s="3">
        <v>92.9043553135047</v>
      </c>
      <c r="AL28" s="3">
        <v>89.1984962306528</v>
      </c>
      <c r="AM28" s="3">
        <v>86.2054892143932</v>
      </c>
      <c r="AN28" s="3">
        <v>86.5500852888875</v>
      </c>
      <c r="AO28" s="3">
        <v>88.9023815264435</v>
      </c>
      <c r="AP28" s="3">
        <v>96.2419091574233</v>
      </c>
      <c r="AQ28" s="3">
        <v>102.191649831788</v>
      </c>
      <c r="AR28" s="3">
        <v>106.828837139204</v>
      </c>
      <c r="AS28" s="3">
        <v>109.763536542321</v>
      </c>
      <c r="AT28" s="3">
        <v>112.537032223733</v>
      </c>
      <c r="AU28" s="3">
        <v>117.280161681014</v>
      </c>
      <c r="AV28" s="3">
        <v>118.75781592242</v>
      </c>
      <c r="AW28" s="3">
        <v>116.338381910197</v>
      </c>
      <c r="AX28" s="3">
        <v>123.791753464339</v>
      </c>
      <c r="AY28" s="3">
        <v>119.506730592814</v>
      </c>
      <c r="AZ28" s="3">
        <v>118.184245117289</v>
      </c>
      <c r="BA28" s="3">
        <v>117.686014319133</v>
      </c>
      <c r="BB28" s="3">
        <v>120.378476481532</v>
      </c>
      <c r="BC28" s="3">
        <v>118.059650000537</v>
      </c>
      <c r="BD28" s="3">
        <v>116.329387293463</v>
      </c>
      <c r="BE28" s="3">
        <v>119.13557839531</v>
      </c>
      <c r="BF28" s="3">
        <v>122.037444764345</v>
      </c>
      <c r="BG28" s="3">
        <v>127.451162354066</v>
      </c>
      <c r="BH28" s="3">
        <v>125.416404945922</v>
      </c>
      <c r="BI28" s="3">
        <v>126.534334801716</v>
      </c>
      <c r="BJ28" s="3">
        <v>137.229537912676</v>
      </c>
      <c r="BK28" s="3">
        <v>139.459028485428</v>
      </c>
      <c r="BL28" s="3">
        <v>140.741705574033</v>
      </c>
      <c r="BM28" s="3">
        <v>149.939257460875</v>
      </c>
      <c r="BN28" s="3">
        <v>161.916218308225</v>
      </c>
      <c r="BO28" s="3">
        <v>168.023324124733</v>
      </c>
      <c r="BP28" s="3">
        <v>171.358580613428</v>
      </c>
      <c r="BQ28" s="3">
        <v>183.474116800653</v>
      </c>
      <c r="BR28" s="3">
        <v>180.844271032238</v>
      </c>
      <c r="BS28" s="3">
        <v>193.85844466045</v>
      </c>
      <c r="BT28" s="3">
        <v>195.359321879851</v>
      </c>
      <c r="BU28" s="3">
        <v>194.939177014406</v>
      </c>
      <c r="BV28" s="3">
        <v>184.626762508614</v>
      </c>
      <c r="BW28" s="3">
        <v>190.504264789572</v>
      </c>
      <c r="BX28" s="3">
        <v>203.968105386522</v>
      </c>
      <c r="BY28" s="3">
        <v>214.276174153052</v>
      </c>
      <c r="BZ28" s="3">
        <v>194.317844849276</v>
      </c>
      <c r="CA28" s="3">
        <v>212.995639427436</v>
      </c>
      <c r="CB28" s="3">
        <v>209.63172482024</v>
      </c>
      <c r="CC28" s="3">
        <v>230.336793139071</v>
      </c>
      <c r="CD28" s="3">
        <v>231.710242419803</v>
      </c>
      <c r="CE28" s="3">
        <v>222.14773534481</v>
      </c>
      <c r="CF28" s="3">
        <v>219.369203181951</v>
      </c>
      <c r="CG28" s="3">
        <v>213.342823869236</v>
      </c>
      <c r="CH28" s="3">
        <v>210.283634735501</v>
      </c>
      <c r="CI28" s="3">
        <v>197.765545357948</v>
      </c>
      <c r="CJ28" s="3">
        <v>197.808402182783</v>
      </c>
      <c r="CK28" s="3">
        <v>204.394210184772</v>
      </c>
      <c r="CL28" s="3">
        <v>195.410176004305</v>
      </c>
      <c r="CM28" s="3">
        <v>221.820688496634</v>
      </c>
      <c r="CN28" s="3">
        <v>223.5622261774</v>
      </c>
      <c r="CO28" s="3">
        <v>240.367706804192</v>
      </c>
      <c r="CP28" s="3">
        <v>252.985043136135</v>
      </c>
      <c r="CQ28" s="3">
        <v>256.455335231655</v>
      </c>
      <c r="CR28" s="3">
        <v>262.804448727178</v>
      </c>
      <c r="CS28" s="3">
        <v>247.072759393351</v>
      </c>
      <c r="CT28" s="3">
        <v>244.834792897106</v>
      </c>
      <c r="CU28" s="3">
        <v>251.387045903396</v>
      </c>
      <c r="CV28" s="3">
        <v>234.027077660051</v>
      </c>
      <c r="CW28" s="3">
        <v>217.517410992951</v>
      </c>
      <c r="CX28" s="3">
        <v>217.028539807623</v>
      </c>
      <c r="CY28" s="3">
        <v>237.018121022622</v>
      </c>
      <c r="CZ28" s="3">
        <v>220.486297362708</v>
      </c>
      <c r="DA28" s="3">
        <v>232.145021051327</v>
      </c>
      <c r="DB28" s="3">
        <v>237.162840168097</v>
      </c>
      <c r="DC28" s="3">
        <v>249.242190916017</v>
      </c>
      <c r="DD28" s="3">
        <v>223.779368852557</v>
      </c>
      <c r="DE28" s="3">
        <v>182.586633294743</v>
      </c>
      <c r="DF28" s="3">
        <v>198.270828765151</v>
      </c>
      <c r="DG28" s="3">
        <v>199.189459576063</v>
      </c>
      <c r="DH28" s="3">
        <v>207.08358806347</v>
      </c>
      <c r="DI28" s="3">
        <v>198.862488625479</v>
      </c>
      <c r="DJ28" s="3">
        <v>184.628300972678</v>
      </c>
      <c r="DK28" s="3">
        <v>193.586644966648</v>
      </c>
      <c r="DL28" s="3">
        <v>181.075910706752</v>
      </c>
      <c r="DM28" s="3">
        <v>179.599037500916</v>
      </c>
      <c r="DN28" s="3">
        <v>182.041401392909</v>
      </c>
      <c r="DO28" s="3">
        <v>173.184091526438</v>
      </c>
      <c r="DP28" s="3">
        <v>165.964490129353</v>
      </c>
      <c r="DQ28" s="3">
        <v>156.750806995449</v>
      </c>
      <c r="DR28" s="3">
        <v>185.299863391169</v>
      </c>
      <c r="DS28" s="3">
        <v>203.1815502592</v>
      </c>
      <c r="DT28" s="3">
        <v>199.730633665556</v>
      </c>
      <c r="DU28" s="3">
        <v>184.576039765392</v>
      </c>
      <c r="DV28" s="3">
        <v>193.472763520591</v>
      </c>
      <c r="DW28" s="3">
        <v>175.30170992061</v>
      </c>
      <c r="DX28" s="3">
        <v>182.119060864054</v>
      </c>
      <c r="DY28" s="3">
        <v>191.373219598194</v>
      </c>
      <c r="DZ28" s="3">
        <v>203.100837989028</v>
      </c>
      <c r="EA28" s="3">
        <v>220.195989674531</v>
      </c>
      <c r="EB28" s="3">
        <v>231.641887089944</v>
      </c>
      <c r="EC28" s="3">
        <v>220.769108758576</v>
      </c>
      <c r="ED28" s="3">
        <v>200.745925384165</v>
      </c>
      <c r="EE28" s="3">
        <v>192.956318362838</v>
      </c>
      <c r="EF28" s="3">
        <v>183.405555725098</v>
      </c>
    </row>
    <row r="29">
      <c r="A29" s="3" t="s">
        <v>25</v>
      </c>
      <c r="B29" s="3" t="str">
        <f t="shared" si="3"/>
        <v>AMZN_mid</v>
      </c>
      <c r="C29" s="3" t="str">
        <f t="shared" si="4"/>
        <v>AMZN</v>
      </c>
      <c r="D29" s="3">
        <v>19.7709047226679</v>
      </c>
      <c r="E29" s="3">
        <v>17.7175000341315</v>
      </c>
      <c r="F29" s="3">
        <v>18.1909999393281</v>
      </c>
      <c r="G29" s="3">
        <v>16.1193451654343</v>
      </c>
      <c r="H29" s="3">
        <v>15.1357023829506</v>
      </c>
      <c r="I29" s="3">
        <v>16.2263333910988</v>
      </c>
      <c r="J29" s="3">
        <v>16.9636932719838</v>
      </c>
      <c r="K29" s="3">
        <v>16.3608450889587</v>
      </c>
      <c r="L29" s="3">
        <v>16.532571383885</v>
      </c>
      <c r="M29" s="3">
        <v>15.4029999401258</v>
      </c>
      <c r="N29" s="3">
        <v>15.9020789798937</v>
      </c>
      <c r="O29" s="3">
        <v>15.4722159125588</v>
      </c>
      <c r="P29" s="3">
        <v>15.1407749891281</v>
      </c>
      <c r="Q29" s="3">
        <v>18.7193683825041</v>
      </c>
      <c r="R29" s="3">
        <v>18.7683749632402</v>
      </c>
      <c r="S29" s="3">
        <v>19.704964365278</v>
      </c>
      <c r="T29" s="3">
        <v>21.3487249851227</v>
      </c>
      <c r="U29" s="3">
        <v>21.6272726492448</v>
      </c>
      <c r="V29" s="3">
        <v>23.9817840836265</v>
      </c>
      <c r="W29" s="3">
        <v>25.9693572634742</v>
      </c>
      <c r="X29" s="3">
        <v>26.0577976135981</v>
      </c>
      <c r="Y29" s="3">
        <v>28.2867160276933</v>
      </c>
      <c r="Z29" s="3">
        <v>32.8728249549866</v>
      </c>
      <c r="AA29" s="3">
        <v>33.4799204739657</v>
      </c>
      <c r="AB29" s="3">
        <v>30.112394885013</v>
      </c>
      <c r="AC29" s="3">
        <v>26.5621249675751</v>
      </c>
      <c r="AD29" s="3">
        <v>28.5701363303445</v>
      </c>
      <c r="AE29" s="3">
        <v>30.6781308764503</v>
      </c>
      <c r="AF29" s="3">
        <v>34.8028333754767</v>
      </c>
      <c r="AG29" s="3">
        <v>35.8128180937334</v>
      </c>
      <c r="AH29" s="3">
        <v>37.0864624977112</v>
      </c>
      <c r="AI29" s="3">
        <v>38.2282719819442</v>
      </c>
      <c r="AJ29" s="3">
        <v>39.3843333834694</v>
      </c>
      <c r="AK29" s="3">
        <v>41.2840595245361</v>
      </c>
      <c r="AL29" s="3">
        <v>38.2512617565337</v>
      </c>
      <c r="AM29" s="3">
        <v>38.2031782241095</v>
      </c>
      <c r="AN29" s="3">
        <v>40.3119500160217</v>
      </c>
      <c r="AO29" s="3">
        <v>41.7332105134663</v>
      </c>
      <c r="AP29" s="3">
        <v>42.6820434902025</v>
      </c>
      <c r="AQ29" s="3">
        <v>45.2069077742727</v>
      </c>
      <c r="AR29" s="3">
        <v>48.0498407537287</v>
      </c>
      <c r="AS29" s="3">
        <v>49.6371594342318</v>
      </c>
      <c r="AT29" s="3">
        <v>50.4034624099731</v>
      </c>
      <c r="AU29" s="3">
        <v>48.6171089669933</v>
      </c>
      <c r="AV29" s="3">
        <v>48.5236374855042</v>
      </c>
      <c r="AW29" s="3">
        <v>50.00649989735</v>
      </c>
      <c r="AX29" s="3">
        <v>56.9302736918132</v>
      </c>
      <c r="AY29" s="3">
        <v>58.4930499076843</v>
      </c>
      <c r="AZ29" s="3">
        <v>65.2597024100167</v>
      </c>
      <c r="BA29" s="3">
        <v>72.2369075574373</v>
      </c>
      <c r="BB29" s="3">
        <v>77.0632024492536</v>
      </c>
      <c r="BC29" s="3">
        <v>73.601559593564</v>
      </c>
      <c r="BD29" s="3">
        <v>79.6344549005682</v>
      </c>
      <c r="BE29" s="3">
        <v>84.9478094918387</v>
      </c>
      <c r="BF29" s="3">
        <v>89.2738691057477</v>
      </c>
      <c r="BG29" s="3">
        <v>94.7452278137207</v>
      </c>
      <c r="BH29" s="3">
        <v>98.3829341687654</v>
      </c>
      <c r="BI29" s="3">
        <v>89.5422278694484</v>
      </c>
      <c r="BJ29" s="3">
        <v>81.195190066383</v>
      </c>
      <c r="BK29" s="3">
        <v>78.3091314215409</v>
      </c>
      <c r="BL29" s="3">
        <v>81.8094404311407</v>
      </c>
      <c r="BM29" s="3">
        <v>81.326750102796</v>
      </c>
      <c r="BN29" s="3">
        <v>86.0585238138835</v>
      </c>
      <c r="BO29" s="3">
        <v>93.2457137334915</v>
      </c>
      <c r="BP29" s="3">
        <v>93.5259089036421</v>
      </c>
      <c r="BQ29" s="3">
        <v>92.6446994781494</v>
      </c>
      <c r="BR29" s="3">
        <v>98.2698747461493</v>
      </c>
      <c r="BS29" s="3">
        <v>89.8243753259832</v>
      </c>
      <c r="BT29" s="3">
        <v>90.0209247589111</v>
      </c>
      <c r="BU29" s="3">
        <v>87.5367393493652</v>
      </c>
      <c r="BV29" s="3">
        <v>88.740800857544</v>
      </c>
      <c r="BW29" s="3">
        <v>89.299071539016</v>
      </c>
      <c r="BX29" s="3">
        <v>94.2573209490095</v>
      </c>
      <c r="BY29" s="3">
        <v>103.300723627994</v>
      </c>
      <c r="BZ29" s="3">
        <v>93.3864768635143</v>
      </c>
      <c r="CA29" s="3">
        <v>111.120416913714</v>
      </c>
      <c r="CB29" s="3">
        <v>119.633025169373</v>
      </c>
      <c r="CC29" s="3">
        <v>130.547386516224</v>
      </c>
      <c r="CD29" s="3">
        <v>152.693430120295</v>
      </c>
      <c r="CE29" s="3">
        <v>162.267035348075</v>
      </c>
      <c r="CF29" s="3">
        <v>158.532225109282</v>
      </c>
      <c r="CG29" s="3">
        <v>161.798977591775</v>
      </c>
      <c r="CH29" s="3">
        <v>157.228363037109</v>
      </c>
      <c r="CI29" s="3">
        <v>159.941977761008</v>
      </c>
      <c r="CJ29" s="3">
        <v>160.164592140599</v>
      </c>
      <c r="CK29" s="3">
        <v>163.288170663934</v>
      </c>
      <c r="CL29" s="3">
        <v>153.571414449941</v>
      </c>
      <c r="CM29" s="3">
        <v>167.497677757627</v>
      </c>
      <c r="CN29" s="3">
        <v>162.689211654663</v>
      </c>
      <c r="CO29" s="3">
        <v>168.193476243453</v>
      </c>
      <c r="CP29" s="3">
        <v>180.717940194266</v>
      </c>
      <c r="CQ29" s="3">
        <v>165.591966108842</v>
      </c>
      <c r="CR29" s="3">
        <v>171.490619841076</v>
      </c>
      <c r="CS29" s="3">
        <v>166.56436920166</v>
      </c>
      <c r="CT29" s="3">
        <v>175.905059087844</v>
      </c>
      <c r="CU29" s="3">
        <v>171.088250593706</v>
      </c>
      <c r="CV29" s="3">
        <v>155.820611572266</v>
      </c>
      <c r="CW29" s="3">
        <v>153.753934759843</v>
      </c>
      <c r="CX29" s="3">
        <v>154.371490146803</v>
      </c>
      <c r="CY29" s="3">
        <v>151.899136924744</v>
      </c>
      <c r="CZ29" s="3">
        <v>112.379250117711</v>
      </c>
      <c r="DA29" s="3">
        <v>112.988928295317</v>
      </c>
      <c r="DB29" s="3">
        <v>116.552749443054</v>
      </c>
      <c r="DC29" s="3">
        <v>137.653696640678</v>
      </c>
      <c r="DD29" s="3">
        <v>123.188810076032</v>
      </c>
      <c r="DE29" s="3">
        <v>114.292618887765</v>
      </c>
      <c r="DF29" s="3">
        <v>94.4147618611654</v>
      </c>
      <c r="DG29" s="3">
        <v>88.2102381388346</v>
      </c>
      <c r="DH29" s="3">
        <v>93.8377498626709</v>
      </c>
      <c r="DI29" s="3">
        <v>99.1578949376157</v>
      </c>
      <c r="DJ29" s="3">
        <v>96.4226087487262</v>
      </c>
      <c r="DK29" s="3">
        <v>103.373684732538</v>
      </c>
      <c r="DL29" s="3">
        <v>111.767500443892</v>
      </c>
      <c r="DM29" s="3">
        <v>126.287142799014</v>
      </c>
      <c r="DN29" s="3">
        <v>130.889500427246</v>
      </c>
      <c r="DO29" s="3">
        <v>135.626087852146</v>
      </c>
      <c r="DP29" s="3">
        <v>135.528000640869</v>
      </c>
      <c r="DQ29" s="3">
        <v>128.219090721824</v>
      </c>
      <c r="DR29" s="3">
        <v>143.195001511347</v>
      </c>
      <c r="DS29" s="3">
        <v>149.674249649048</v>
      </c>
      <c r="DT29" s="3">
        <v>153.525475638253</v>
      </c>
      <c r="DU29" s="3">
        <v>170.629748916626</v>
      </c>
      <c r="DV29" s="3">
        <v>176.86549949646</v>
      </c>
      <c r="DW29" s="3">
        <v>181.473182331432</v>
      </c>
      <c r="DX29" s="3">
        <v>184.233182733709</v>
      </c>
      <c r="DY29" s="3">
        <v>185.757368790476</v>
      </c>
      <c r="DZ29" s="3">
        <v>190.737727078525</v>
      </c>
      <c r="EA29" s="3">
        <v>172.441136100075</v>
      </c>
      <c r="EB29" s="3">
        <v>184.904000473022</v>
      </c>
      <c r="EC29" s="3">
        <v>186.920218426248</v>
      </c>
      <c r="ED29" s="3">
        <v>204.203498840332</v>
      </c>
      <c r="EE29" s="3">
        <v>223.959285917736</v>
      </c>
      <c r="EF29" s="3">
        <v>227.013750712077</v>
      </c>
    </row>
    <row r="30">
      <c r="A30" s="3" t="s">
        <v>26</v>
      </c>
      <c r="B30" s="3" t="str">
        <f t="shared" si="3"/>
        <v>AON_mid</v>
      </c>
      <c r="C30" s="3" t="str">
        <f t="shared" si="4"/>
        <v>AON</v>
      </c>
      <c r="D30" s="3">
        <v>73.3454968844431</v>
      </c>
      <c r="E30" s="3">
        <v>74.4140492161769</v>
      </c>
      <c r="F30" s="3">
        <v>76.2006929608957</v>
      </c>
      <c r="G30" s="3">
        <v>74.1645605729863</v>
      </c>
      <c r="H30" s="3">
        <v>78.1101896025811</v>
      </c>
      <c r="I30" s="3">
        <v>81.195057274932</v>
      </c>
      <c r="J30" s="3">
        <v>80.4155911507525</v>
      </c>
      <c r="K30" s="3">
        <v>77.1628228545556</v>
      </c>
      <c r="L30" s="3">
        <v>78.6496557113743</v>
      </c>
      <c r="M30" s="3">
        <v>74.8682342646995</v>
      </c>
      <c r="N30" s="3">
        <v>81.6471284266495</v>
      </c>
      <c r="O30" s="3">
        <v>86.5394829108014</v>
      </c>
      <c r="P30" s="3">
        <v>84.9736290366961</v>
      </c>
      <c r="Q30" s="3">
        <v>89.0338367036207</v>
      </c>
      <c r="R30" s="3">
        <v>89.1754838159838</v>
      </c>
      <c r="S30" s="3">
        <v>88.5958281755866</v>
      </c>
      <c r="T30" s="3">
        <v>91.2953313680675</v>
      </c>
      <c r="U30" s="3">
        <v>93.147494197406</v>
      </c>
      <c r="V30" s="3">
        <v>92.3051805242825</v>
      </c>
      <c r="W30" s="3">
        <v>90.043359741076</v>
      </c>
      <c r="X30" s="3">
        <v>82.7235120356372</v>
      </c>
      <c r="Y30" s="3">
        <v>83.6019574205811</v>
      </c>
      <c r="Z30" s="3">
        <v>86.1897256235902</v>
      </c>
      <c r="AA30" s="3">
        <v>85.9667684260334</v>
      </c>
      <c r="AB30" s="3">
        <v>79.9218904790057</v>
      </c>
      <c r="AC30" s="3">
        <v>85.0815165808933</v>
      </c>
      <c r="AD30" s="3">
        <v>92.0261111171847</v>
      </c>
      <c r="AE30" s="3">
        <v>95.1947149275588</v>
      </c>
      <c r="AF30" s="3">
        <v>97.7754187026701</v>
      </c>
      <c r="AG30" s="3">
        <v>99.1724574620349</v>
      </c>
      <c r="AH30" s="3">
        <v>101.384495310796</v>
      </c>
      <c r="AI30" s="3">
        <v>101.54832305859</v>
      </c>
      <c r="AJ30" s="3">
        <v>102.857907123689</v>
      </c>
      <c r="AK30" s="3">
        <v>102.424633337336</v>
      </c>
      <c r="AL30" s="3">
        <v>103.355789980605</v>
      </c>
      <c r="AM30" s="3">
        <v>104.473752282912</v>
      </c>
      <c r="AN30" s="3">
        <v>104.809715108936</v>
      </c>
      <c r="AO30" s="3">
        <v>107.217107489988</v>
      </c>
      <c r="AP30" s="3">
        <v>109.476508319549</v>
      </c>
      <c r="AQ30" s="3">
        <v>111.060080662126</v>
      </c>
      <c r="AR30" s="3">
        <v>117.125058537113</v>
      </c>
      <c r="AS30" s="3">
        <v>124.542395069054</v>
      </c>
      <c r="AT30" s="3">
        <v>127.492785168921</v>
      </c>
      <c r="AU30" s="3">
        <v>129.789032984959</v>
      </c>
      <c r="AV30" s="3">
        <v>134.308504243403</v>
      </c>
      <c r="AW30" s="3">
        <v>138.979630748594</v>
      </c>
      <c r="AX30" s="3">
        <v>132.329334551552</v>
      </c>
      <c r="AY30" s="3">
        <v>128.879255890752</v>
      </c>
      <c r="AZ30" s="3">
        <v>128.655904998418</v>
      </c>
      <c r="BA30" s="3">
        <v>132.240619748104</v>
      </c>
      <c r="BB30" s="3">
        <v>134.08786023738</v>
      </c>
      <c r="BC30" s="3">
        <v>133.468397711966</v>
      </c>
      <c r="BD30" s="3">
        <v>133.322988175472</v>
      </c>
      <c r="BE30" s="3">
        <v>131.718841632946</v>
      </c>
      <c r="BF30" s="3">
        <v>135.541752282834</v>
      </c>
      <c r="BG30" s="3">
        <v>135.809471690079</v>
      </c>
      <c r="BH30" s="3">
        <v>144.527087167698</v>
      </c>
      <c r="BI30" s="3">
        <v>144.911244294839</v>
      </c>
      <c r="BJ30" s="3">
        <v>153.886307835665</v>
      </c>
      <c r="BK30" s="3">
        <v>144.266279670391</v>
      </c>
      <c r="BL30" s="3">
        <v>142.237606348188</v>
      </c>
      <c r="BM30" s="3">
        <v>162.198380443055</v>
      </c>
      <c r="BN30" s="3">
        <v>159.410623203453</v>
      </c>
      <c r="BO30" s="3">
        <v>167.195756665695</v>
      </c>
      <c r="BP30" s="3">
        <v>170.643484059896</v>
      </c>
      <c r="BQ30" s="3">
        <v>181.448270106636</v>
      </c>
      <c r="BR30" s="3">
        <v>187.360512844735</v>
      </c>
      <c r="BS30" s="3">
        <v>182.129556871387</v>
      </c>
      <c r="BT30" s="3">
        <v>184.90686127714</v>
      </c>
      <c r="BU30" s="3">
        <v>182.832236149227</v>
      </c>
      <c r="BV30" s="3">
        <v>189.814419266493</v>
      </c>
      <c r="BW30" s="3">
        <v>197.991131100476</v>
      </c>
      <c r="BX30" s="3">
        <v>202.718785725955</v>
      </c>
      <c r="BY30" s="3">
        <v>219.57926125397</v>
      </c>
      <c r="BZ30" s="3">
        <v>171.606976902386</v>
      </c>
      <c r="CA30" s="3">
        <v>170.620032443123</v>
      </c>
      <c r="CB30" s="3">
        <v>183.599389483395</v>
      </c>
      <c r="CC30" s="3">
        <v>184.767950055927</v>
      </c>
      <c r="CD30" s="3">
        <v>193.806247813222</v>
      </c>
      <c r="CE30" s="3">
        <v>189.709668770543</v>
      </c>
      <c r="CF30" s="3">
        <v>195.120340739533</v>
      </c>
      <c r="CG30" s="3">
        <v>198.969517253178</v>
      </c>
      <c r="CH30" s="3">
        <v>192.216085580088</v>
      </c>
      <c r="CI30" s="3">
        <v>201.929358684413</v>
      </c>
      <c r="CJ30" s="3">
        <v>200.433917159752</v>
      </c>
      <c r="CK30" s="3">
        <v>217.080660997595</v>
      </c>
      <c r="CL30" s="3">
        <v>221.600794268712</v>
      </c>
      <c r="CM30" s="3">
        <v>228.900087391803</v>
      </c>
      <c r="CN30" s="3">
        <v>247.174834894153</v>
      </c>
      <c r="CO30" s="3">
        <v>237.666771817663</v>
      </c>
      <c r="CP30" s="3">
        <v>233.147678621854</v>
      </c>
      <c r="CQ30" s="3">
        <v>267.031876108796</v>
      </c>
      <c r="CR30" s="3">
        <v>284.616614966787</v>
      </c>
      <c r="CS30" s="3">
        <v>297.838753974697</v>
      </c>
      <c r="CT30" s="3">
        <v>291.276950871928</v>
      </c>
      <c r="CU30" s="3">
        <v>289.153436870718</v>
      </c>
      <c r="CV30" s="3">
        <v>272.122959453992</v>
      </c>
      <c r="CW30" s="3">
        <v>278.203652254538</v>
      </c>
      <c r="CX30" s="3">
        <v>299.539596306993</v>
      </c>
      <c r="CY30" s="3">
        <v>318.844341215864</v>
      </c>
      <c r="CZ30" s="3">
        <v>271.136319627571</v>
      </c>
      <c r="DA30" s="3">
        <v>257.513750266369</v>
      </c>
      <c r="DB30" s="3">
        <v>271.045523254683</v>
      </c>
      <c r="DC30" s="3">
        <v>285.932592703899</v>
      </c>
      <c r="DD30" s="3">
        <v>274.345639679409</v>
      </c>
      <c r="DE30" s="3">
        <v>274.17818524832</v>
      </c>
      <c r="DF30" s="3">
        <v>288.953582522361</v>
      </c>
      <c r="DG30" s="3">
        <v>298.714781830234</v>
      </c>
      <c r="DH30" s="3">
        <v>309.465165205886</v>
      </c>
      <c r="DI30" s="3">
        <v>308.126469052292</v>
      </c>
      <c r="DJ30" s="3">
        <v>297.77138761481</v>
      </c>
      <c r="DK30" s="3">
        <v>321.166122754224</v>
      </c>
      <c r="DL30" s="3">
        <v>320.019871933682</v>
      </c>
      <c r="DM30" s="3">
        <v>319.974696363379</v>
      </c>
      <c r="DN30" s="3">
        <v>332.439937504766</v>
      </c>
      <c r="DO30" s="3">
        <v>319.546718331933</v>
      </c>
      <c r="DP30" s="3">
        <v>331.284543459426</v>
      </c>
      <c r="DQ30" s="3">
        <v>317.865438839434</v>
      </c>
      <c r="DR30" s="3">
        <v>324.583046101546</v>
      </c>
      <c r="DS30" s="3">
        <v>309.043746476894</v>
      </c>
      <c r="DT30" s="3">
        <v>296.605213725063</v>
      </c>
      <c r="DU30" s="3">
        <v>306.924064944312</v>
      </c>
      <c r="DV30" s="3">
        <v>319.639171918825</v>
      </c>
      <c r="DW30" s="3">
        <v>308.212325121263</v>
      </c>
      <c r="DX30" s="3">
        <v>283.882731151548</v>
      </c>
      <c r="DY30" s="3">
        <v>290.376042029126</v>
      </c>
      <c r="DZ30" s="3">
        <v>300.460029399538</v>
      </c>
      <c r="EA30" s="3">
        <v>332.470576441375</v>
      </c>
      <c r="EB30" s="3">
        <v>347.52217353983</v>
      </c>
      <c r="EC30" s="3">
        <v>357.588479266399</v>
      </c>
      <c r="ED30" s="3">
        <v>381.124501037598</v>
      </c>
      <c r="EE30" s="3">
        <v>365.967857724144</v>
      </c>
      <c r="EF30" s="3">
        <v>361.430001152886</v>
      </c>
    </row>
    <row r="31">
      <c r="A31" s="3" t="s">
        <v>27</v>
      </c>
      <c r="B31" s="3" t="str">
        <f t="shared" si="3"/>
        <v>APA_mid</v>
      </c>
      <c r="C31" s="3" t="str">
        <f t="shared" si="4"/>
        <v>APA</v>
      </c>
      <c r="D31" s="3">
        <v>66.6957376845713</v>
      </c>
      <c r="E31" s="3">
        <v>64.4696538897355</v>
      </c>
      <c r="F31" s="3">
        <v>63.6134510215019</v>
      </c>
      <c r="G31" s="3">
        <v>67.4027403018522</v>
      </c>
      <c r="H31" s="3">
        <v>70.908851923931</v>
      </c>
      <c r="I31" s="3">
        <v>76.993026843884</v>
      </c>
      <c r="J31" s="3">
        <v>79.693590396266</v>
      </c>
      <c r="K31" s="3">
        <v>79.6655941402101</v>
      </c>
      <c r="L31" s="3">
        <v>77.0977278702943</v>
      </c>
      <c r="M31" s="3">
        <v>62.7756074387406</v>
      </c>
      <c r="N31" s="3">
        <v>59.0514888778063</v>
      </c>
      <c r="O31" s="3">
        <v>48.9168047636682</v>
      </c>
      <c r="P31" s="3">
        <v>48.9881101269552</v>
      </c>
      <c r="Q31" s="3">
        <v>53.3466299390465</v>
      </c>
      <c r="R31" s="3">
        <v>49.163438084459</v>
      </c>
      <c r="S31" s="3">
        <v>53.9682182078141</v>
      </c>
      <c r="T31" s="3">
        <v>51.3762172320324</v>
      </c>
      <c r="U31" s="3">
        <v>46.9408635104808</v>
      </c>
      <c r="V31" s="3">
        <v>41.0370198479667</v>
      </c>
      <c r="W31" s="3">
        <v>36.547968186659</v>
      </c>
      <c r="X31" s="3">
        <v>32.6955819310822</v>
      </c>
      <c r="Y31" s="3">
        <v>36.6232918500718</v>
      </c>
      <c r="Z31" s="3">
        <v>40.4608761617397</v>
      </c>
      <c r="AA31" s="3">
        <v>36.4952061214096</v>
      </c>
      <c r="AB31" s="3">
        <v>30.9696631266066</v>
      </c>
      <c r="AC31" s="3">
        <v>31.3783817108182</v>
      </c>
      <c r="AD31" s="3">
        <v>38.8218124009883</v>
      </c>
      <c r="AE31" s="3">
        <v>43.0205915509658</v>
      </c>
      <c r="AF31" s="3">
        <v>45.4885727808702</v>
      </c>
      <c r="AG31" s="3">
        <v>45.4699859437693</v>
      </c>
      <c r="AH31" s="3">
        <v>45.1708950509063</v>
      </c>
      <c r="AI31" s="3">
        <v>42.3825713372057</v>
      </c>
      <c r="AJ31" s="3">
        <v>48.0873117209331</v>
      </c>
      <c r="AK31" s="3">
        <v>51.9098525047113</v>
      </c>
      <c r="AL31" s="3">
        <v>50.0820385576096</v>
      </c>
      <c r="AM31" s="3">
        <v>54.9693966186995</v>
      </c>
      <c r="AN31" s="3">
        <v>51.9369131609515</v>
      </c>
      <c r="AO31" s="3">
        <v>46.7923834241332</v>
      </c>
      <c r="AP31" s="3">
        <v>42.55557911649</v>
      </c>
      <c r="AQ31" s="3">
        <v>42.7052753852365</v>
      </c>
      <c r="AR31" s="3">
        <v>41.5810353976042</v>
      </c>
      <c r="AS31" s="3">
        <v>39.6875021199211</v>
      </c>
      <c r="AT31" s="3">
        <v>40.5794157095042</v>
      </c>
      <c r="AU31" s="3">
        <v>35.3609126586189</v>
      </c>
      <c r="AV31" s="3">
        <v>35.6070953355863</v>
      </c>
      <c r="AW31" s="3">
        <v>35.8887294739607</v>
      </c>
      <c r="AX31" s="3">
        <v>35.7821642901089</v>
      </c>
      <c r="AY31" s="3">
        <v>35.1361316272049</v>
      </c>
      <c r="AZ31" s="3">
        <v>39.22674517046</v>
      </c>
      <c r="BA31" s="3">
        <v>32.7398493962098</v>
      </c>
      <c r="BB31" s="3">
        <v>30.6458990582194</v>
      </c>
      <c r="BC31" s="3">
        <v>34.1467899726678</v>
      </c>
      <c r="BD31" s="3">
        <v>35.3997686947644</v>
      </c>
      <c r="BE31" s="3">
        <v>36.7638734947547</v>
      </c>
      <c r="BF31" s="3">
        <v>39.4434426521413</v>
      </c>
      <c r="BG31" s="3">
        <v>37.7225588727752</v>
      </c>
      <c r="BH31" s="3">
        <v>39.087788768026</v>
      </c>
      <c r="BI31" s="3">
        <v>37.6482353949862</v>
      </c>
      <c r="BJ31" s="3">
        <v>31.3465070772522</v>
      </c>
      <c r="BK31" s="3">
        <v>26.0519824467058</v>
      </c>
      <c r="BL31" s="3">
        <v>26.7842686852154</v>
      </c>
      <c r="BM31" s="3">
        <v>28.3777043613626</v>
      </c>
      <c r="BN31" s="3">
        <v>29.913106402499</v>
      </c>
      <c r="BO31" s="3">
        <v>30.8376462332428</v>
      </c>
      <c r="BP31" s="3">
        <v>26.0789796681959</v>
      </c>
      <c r="BQ31" s="3">
        <v>25.0988194276397</v>
      </c>
      <c r="BR31" s="3">
        <v>22.6550996525142</v>
      </c>
      <c r="BS31" s="3">
        <v>19.402487208951</v>
      </c>
      <c r="BT31" s="3">
        <v>21.8404371637226</v>
      </c>
      <c r="BU31" s="3">
        <v>19.8021927598382</v>
      </c>
      <c r="BV31" s="3">
        <v>21.089767246602</v>
      </c>
      <c r="BW31" s="3">
        <v>20.0514685021714</v>
      </c>
      <c r="BX31" s="3">
        <v>27.2933395808887</v>
      </c>
      <c r="BY31" s="3">
        <v>24.9011739881009</v>
      </c>
      <c r="BZ31" s="3">
        <v>9.49293561373215</v>
      </c>
      <c r="CA31" s="3">
        <v>7.57083964657841</v>
      </c>
      <c r="CB31" s="3">
        <v>10.7063302003066</v>
      </c>
      <c r="CC31" s="3">
        <v>12.6390001812178</v>
      </c>
      <c r="CD31" s="3">
        <v>12.4560683579783</v>
      </c>
      <c r="CE31" s="3">
        <v>13.9120248624491</v>
      </c>
      <c r="CF31" s="3">
        <v>11.1682321905913</v>
      </c>
      <c r="CG31" s="3">
        <v>8.3850801878087</v>
      </c>
      <c r="CH31" s="3">
        <v>9.91299831426207</v>
      </c>
      <c r="CI31" s="3">
        <v>13.4524044593559</v>
      </c>
      <c r="CJ31" s="3">
        <v>15.0876768425587</v>
      </c>
      <c r="CK31" s="3">
        <v>16.2648507810908</v>
      </c>
      <c r="CL31" s="3">
        <v>18.3663436169405</v>
      </c>
      <c r="CM31" s="3">
        <v>16.6231671385085</v>
      </c>
      <c r="CN31" s="3">
        <v>19.1840758416093</v>
      </c>
      <c r="CO31" s="3">
        <v>20.5099360298217</v>
      </c>
      <c r="CP31" s="3">
        <v>17.7004626364182</v>
      </c>
      <c r="CQ31" s="3">
        <v>16.4006847718609</v>
      </c>
      <c r="CR31" s="3">
        <v>18.5051824636349</v>
      </c>
      <c r="CS31" s="3">
        <v>23.3016351151753</v>
      </c>
      <c r="CT31" s="3">
        <v>25.8764024109951</v>
      </c>
      <c r="CU31" s="3">
        <v>23.9067556324317</v>
      </c>
      <c r="CV31" s="3">
        <v>28.8059900349324</v>
      </c>
      <c r="CW31" s="3">
        <v>30.5408476635151</v>
      </c>
      <c r="CX31" s="3">
        <v>36.1189663607763</v>
      </c>
      <c r="CY31" s="3">
        <v>38.7367464473528</v>
      </c>
      <c r="CZ31" s="3">
        <v>39.0987666196854</v>
      </c>
      <c r="DA31" s="3">
        <v>40.2468755472954</v>
      </c>
      <c r="DB31" s="3">
        <v>31.2619048705989</v>
      </c>
      <c r="DC31" s="3">
        <v>33.1990638530599</v>
      </c>
      <c r="DD31" s="3">
        <v>34.8416623089048</v>
      </c>
      <c r="DE31" s="3">
        <v>38.9666809027713</v>
      </c>
      <c r="DF31" s="3">
        <v>43.8355485548076</v>
      </c>
      <c r="DG31" s="3">
        <v>42.2149736848588</v>
      </c>
      <c r="DH31" s="3">
        <v>41.4140062653709</v>
      </c>
      <c r="DI31" s="3">
        <v>38.5421711241205</v>
      </c>
      <c r="DJ31" s="3">
        <v>33.7262430154414</v>
      </c>
      <c r="DK31" s="3">
        <v>36.0449728458506</v>
      </c>
      <c r="DL31" s="3">
        <v>31.499746954872</v>
      </c>
      <c r="DM31" s="3">
        <v>31.6450372374561</v>
      </c>
      <c r="DN31" s="3">
        <v>35.3809367364584</v>
      </c>
      <c r="DO31" s="3">
        <v>40.8904291292729</v>
      </c>
      <c r="DP31" s="3">
        <v>40.7076672192312</v>
      </c>
      <c r="DQ31" s="3">
        <v>38.42952090675</v>
      </c>
      <c r="DR31" s="3">
        <v>35.7223271211035</v>
      </c>
      <c r="DS31" s="3">
        <v>33.978596857561</v>
      </c>
      <c r="DT31" s="3">
        <v>31.1883426156347</v>
      </c>
      <c r="DU31" s="3">
        <v>29.3252765751067</v>
      </c>
      <c r="DV31" s="3">
        <v>31.0198277192482</v>
      </c>
      <c r="DW31" s="3">
        <v>32.5119747010501</v>
      </c>
      <c r="DX31" s="3">
        <v>29.3104650476807</v>
      </c>
      <c r="DY31" s="3">
        <v>28.0716941024257</v>
      </c>
      <c r="DZ31" s="3">
        <v>29.6773207823566</v>
      </c>
      <c r="EA31" s="3">
        <v>28.1187590860162</v>
      </c>
      <c r="EB31" s="3">
        <v>24.4407828632029</v>
      </c>
      <c r="EC31" s="3">
        <v>24.9144119256079</v>
      </c>
      <c r="ED31" s="3">
        <v>22.4150337673638</v>
      </c>
      <c r="EE31" s="3">
        <v>21.7413115232996</v>
      </c>
      <c r="EF31" s="3">
        <v>23.7213001980785</v>
      </c>
    </row>
    <row r="32">
      <c r="A32" s="3" t="s">
        <v>28</v>
      </c>
      <c r="B32" s="3" t="str">
        <f t="shared" si="3"/>
        <v>APD_mid</v>
      </c>
      <c r="C32" s="3" t="str">
        <f t="shared" si="4"/>
        <v>APD</v>
      </c>
      <c r="D32" s="3">
        <v>77.8366557868778</v>
      </c>
      <c r="E32" s="3">
        <v>80.5444755360012</v>
      </c>
      <c r="F32" s="3">
        <v>85.749870303358</v>
      </c>
      <c r="G32" s="3">
        <v>84.2783434931323</v>
      </c>
      <c r="H32" s="3">
        <v>84.7616976256183</v>
      </c>
      <c r="I32" s="3">
        <v>89.3072606133657</v>
      </c>
      <c r="J32" s="3">
        <v>94.1668181436937</v>
      </c>
      <c r="K32" s="3">
        <v>95.6097369072704</v>
      </c>
      <c r="L32" s="3">
        <v>94.941517775481</v>
      </c>
      <c r="M32" s="3">
        <v>92.3048418746054</v>
      </c>
      <c r="N32" s="3">
        <v>99.9451344689611</v>
      </c>
      <c r="O32" s="3">
        <v>104.420664144641</v>
      </c>
      <c r="P32" s="3">
        <v>103.529801240876</v>
      </c>
      <c r="Q32" s="3">
        <v>110.851332925198</v>
      </c>
      <c r="R32" s="3">
        <v>111.259854079314</v>
      </c>
      <c r="S32" s="3">
        <v>110.358640537001</v>
      </c>
      <c r="T32" s="3">
        <v>107.187319962574</v>
      </c>
      <c r="U32" s="3">
        <v>105.827667173554</v>
      </c>
      <c r="V32" s="3">
        <v>99.5369414904841</v>
      </c>
      <c r="W32" s="3">
        <v>105.130526071999</v>
      </c>
      <c r="X32" s="3">
        <v>98.6926474661898</v>
      </c>
      <c r="Y32" s="3">
        <v>101.194542471735</v>
      </c>
      <c r="Z32" s="3">
        <v>102.1629111186</v>
      </c>
      <c r="AA32" s="3">
        <v>98.3960317737823</v>
      </c>
      <c r="AB32" s="3">
        <v>89.5575732979063</v>
      </c>
      <c r="AC32" s="3">
        <v>98.0204666513507</v>
      </c>
      <c r="AD32" s="3">
        <v>102.924991633685</v>
      </c>
      <c r="AE32" s="3">
        <v>108.968512065521</v>
      </c>
      <c r="AF32" s="3">
        <v>107.047257668712</v>
      </c>
      <c r="AG32" s="3">
        <v>107.142592021257</v>
      </c>
      <c r="AH32" s="3">
        <v>110.333914915825</v>
      </c>
      <c r="AI32" s="3">
        <v>114.557800121925</v>
      </c>
      <c r="AJ32" s="3">
        <v>113.371686234909</v>
      </c>
      <c r="AK32" s="3">
        <v>110.150610442974</v>
      </c>
      <c r="AL32" s="3">
        <v>113.156147825377</v>
      </c>
      <c r="AM32" s="3">
        <v>120.582842467233</v>
      </c>
      <c r="AN32" s="3">
        <v>119.374389939863</v>
      </c>
      <c r="AO32" s="3">
        <v>115.482410128008</v>
      </c>
      <c r="AP32" s="3">
        <v>113.812086021238</v>
      </c>
      <c r="AQ32" s="3">
        <v>113.563945516496</v>
      </c>
      <c r="AR32" s="3">
        <v>119.480277005779</v>
      </c>
      <c r="AS32" s="3">
        <v>120.124116535123</v>
      </c>
      <c r="AT32" s="3">
        <v>120.49441477947</v>
      </c>
      <c r="AU32" s="3">
        <v>122.125204440092</v>
      </c>
      <c r="AV32" s="3">
        <v>124.427166044108</v>
      </c>
      <c r="AW32" s="3">
        <v>129.725936091367</v>
      </c>
      <c r="AX32" s="3">
        <v>135.386593303516</v>
      </c>
      <c r="AY32" s="3">
        <v>136.558186379749</v>
      </c>
      <c r="AZ32" s="3">
        <v>142.246946942416</v>
      </c>
      <c r="BA32" s="3">
        <v>136.397292028708</v>
      </c>
      <c r="BB32" s="3">
        <v>139.200484197322</v>
      </c>
      <c r="BC32" s="3">
        <v>139.31051147218</v>
      </c>
      <c r="BD32" s="3">
        <v>140.289495505133</v>
      </c>
      <c r="BE32" s="3">
        <v>138.033957574249</v>
      </c>
      <c r="BF32" s="3">
        <v>134.736431314098</v>
      </c>
      <c r="BG32" s="3">
        <v>140.479431770876</v>
      </c>
      <c r="BH32" s="3">
        <v>143.77487578103</v>
      </c>
      <c r="BI32" s="3">
        <v>137.580491998127</v>
      </c>
      <c r="BJ32" s="3">
        <v>136.801329922434</v>
      </c>
      <c r="BK32" s="3">
        <v>136.014910517065</v>
      </c>
      <c r="BL32" s="3">
        <v>137.469946640259</v>
      </c>
      <c r="BM32" s="3">
        <v>150.393130998191</v>
      </c>
      <c r="BN32" s="3">
        <v>160.223955011691</v>
      </c>
      <c r="BO32" s="3">
        <v>171.121879185854</v>
      </c>
      <c r="BP32" s="3">
        <v>179.344139127609</v>
      </c>
      <c r="BQ32" s="3">
        <v>192.40825162206</v>
      </c>
      <c r="BR32" s="3">
        <v>200.228376524262</v>
      </c>
      <c r="BS32" s="3">
        <v>198.201945321768</v>
      </c>
      <c r="BT32" s="3">
        <v>194.529142497731</v>
      </c>
      <c r="BU32" s="3">
        <v>188.623350623948</v>
      </c>
      <c r="BV32" s="3">
        <v>205.01038711683</v>
      </c>
      <c r="BW32" s="3">
        <v>205.814205222747</v>
      </c>
      <c r="BX32" s="3">
        <v>208.097935614733</v>
      </c>
      <c r="BY32" s="3">
        <v>219.479727825431</v>
      </c>
      <c r="BZ32" s="3">
        <v>181.061240571924</v>
      </c>
      <c r="CA32" s="3">
        <v>189.242723305055</v>
      </c>
      <c r="CB32" s="3">
        <v>206.988818490299</v>
      </c>
      <c r="CC32" s="3">
        <v>215.217318296041</v>
      </c>
      <c r="CD32" s="3">
        <v>250.189915683161</v>
      </c>
      <c r="CE32" s="3">
        <v>257.663095257972</v>
      </c>
      <c r="CF32" s="3">
        <v>267.054458425006</v>
      </c>
      <c r="CG32" s="3">
        <v>265.12070059687</v>
      </c>
      <c r="CH32" s="3">
        <v>255.131970876386</v>
      </c>
      <c r="CI32" s="3">
        <v>243.66135745677</v>
      </c>
      <c r="CJ32" s="3">
        <v>255.6307052818</v>
      </c>
      <c r="CK32" s="3">
        <v>237.147542004489</v>
      </c>
      <c r="CL32" s="3">
        <v>246.860412005295</v>
      </c>
      <c r="CM32" s="3">
        <v>261.410017489936</v>
      </c>
      <c r="CN32" s="3">
        <v>270.632157834362</v>
      </c>
      <c r="CO32" s="3">
        <v>271.498090617412</v>
      </c>
      <c r="CP32" s="3">
        <v>264.379344536787</v>
      </c>
      <c r="CQ32" s="3">
        <v>254.484021432716</v>
      </c>
      <c r="CR32" s="3">
        <v>242.690842908673</v>
      </c>
      <c r="CS32" s="3">
        <v>258.809067815366</v>
      </c>
      <c r="CT32" s="3">
        <v>278.256935483048</v>
      </c>
      <c r="CU32" s="3">
        <v>274.145727797948</v>
      </c>
      <c r="CV32" s="3">
        <v>268.620779639897</v>
      </c>
      <c r="CW32" s="3">
        <v>233.529139815859</v>
      </c>
      <c r="CX32" s="3">
        <v>216.228354865265</v>
      </c>
      <c r="CY32" s="3">
        <v>230.284633324893</v>
      </c>
      <c r="CZ32" s="3">
        <v>221.170278308266</v>
      </c>
      <c r="DA32" s="3">
        <v>228.970146725615</v>
      </c>
      <c r="DB32" s="3">
        <v>219.60742287485</v>
      </c>
      <c r="DC32" s="3">
        <v>245.276735501947</v>
      </c>
      <c r="DD32" s="3">
        <v>230.569494944783</v>
      </c>
      <c r="DE32" s="3">
        <v>227.881298886635</v>
      </c>
      <c r="DF32" s="3">
        <v>272.450442001278</v>
      </c>
      <c r="DG32" s="3">
        <v>297.863423226836</v>
      </c>
      <c r="DH32" s="3">
        <v>293.995747980938</v>
      </c>
      <c r="DI32" s="3">
        <v>271.52556171866</v>
      </c>
      <c r="DJ32" s="3">
        <v>267.500091862274</v>
      </c>
      <c r="DK32" s="3">
        <v>275.136415627669</v>
      </c>
      <c r="DL32" s="3">
        <v>268.983237425825</v>
      </c>
      <c r="DM32" s="3">
        <v>272.800523662794</v>
      </c>
      <c r="DN32" s="3">
        <v>286.143146504028</v>
      </c>
      <c r="DO32" s="3">
        <v>277.508125220517</v>
      </c>
      <c r="DP32" s="3">
        <v>283.71532827968</v>
      </c>
      <c r="DQ32" s="3">
        <v>273.142340789292</v>
      </c>
      <c r="DR32" s="3">
        <v>264.018261281236</v>
      </c>
      <c r="DS32" s="3">
        <v>260.938926125702</v>
      </c>
      <c r="DT32" s="3">
        <v>257.530818647883</v>
      </c>
      <c r="DU32" s="3">
        <v>222.253092696821</v>
      </c>
      <c r="DV32" s="3">
        <v>235.329948860798</v>
      </c>
      <c r="DW32" s="3">
        <v>231.101997065321</v>
      </c>
      <c r="DX32" s="3">
        <v>249.985425302505</v>
      </c>
      <c r="DY32" s="3">
        <v>267.679571917079</v>
      </c>
      <c r="DZ32" s="3">
        <v>255.681197384362</v>
      </c>
      <c r="EA32" s="3">
        <v>274.052615095181</v>
      </c>
      <c r="EB32" s="3">
        <v>281.771463255412</v>
      </c>
      <c r="EC32" s="3">
        <v>312.738882281394</v>
      </c>
      <c r="ED32" s="3">
        <v>317.918206398862</v>
      </c>
      <c r="EE32" s="3">
        <v>306.165119606295</v>
      </c>
      <c r="EF32" s="3">
        <v>307.005276150174</v>
      </c>
    </row>
    <row r="33">
      <c r="A33" s="3" t="s">
        <v>29</v>
      </c>
      <c r="B33" s="3" t="str">
        <f t="shared" si="3"/>
        <v>APH_mid</v>
      </c>
      <c r="C33" s="3" t="str">
        <f t="shared" si="4"/>
        <v>APH</v>
      </c>
      <c r="D33" s="3">
        <v>9.98110504565859</v>
      </c>
      <c r="E33" s="3">
        <v>9.8437538548718</v>
      </c>
      <c r="F33" s="3">
        <v>10.2393880815906</v>
      </c>
      <c r="G33" s="3">
        <v>10.5338638362862</v>
      </c>
      <c r="H33" s="3">
        <v>10.7814999596016</v>
      </c>
      <c r="I33" s="3">
        <v>10.9314821951605</v>
      </c>
      <c r="J33" s="3">
        <v>10.9679537666462</v>
      </c>
      <c r="K33" s="3">
        <v>11.3782698536754</v>
      </c>
      <c r="L33" s="3">
        <v>11.697974471939</v>
      </c>
      <c r="M33" s="3">
        <v>10.9670897440344</v>
      </c>
      <c r="N33" s="3">
        <v>11.6266348940825</v>
      </c>
      <c r="O33" s="3">
        <v>12.2269677561315</v>
      </c>
      <c r="P33" s="3">
        <v>12.1390993756391</v>
      </c>
      <c r="Q33" s="3">
        <v>12.665428072212</v>
      </c>
      <c r="R33" s="3">
        <v>13.2726942351367</v>
      </c>
      <c r="S33" s="3">
        <v>13.1768360209051</v>
      </c>
      <c r="T33" s="3">
        <v>13.010647201521</v>
      </c>
      <c r="U33" s="3">
        <v>13.0401333098395</v>
      </c>
      <c r="V33" s="3">
        <v>12.7038347747517</v>
      </c>
      <c r="W33" s="3">
        <v>12.3727584415408</v>
      </c>
      <c r="X33" s="3">
        <v>11.7070071967023</v>
      </c>
      <c r="Y33" s="3">
        <v>11.9619917347914</v>
      </c>
      <c r="Z33" s="3">
        <v>12.4920978948273</v>
      </c>
      <c r="AA33" s="3">
        <v>12.2379918340829</v>
      </c>
      <c r="AB33" s="3">
        <v>10.9690710458903</v>
      </c>
      <c r="AC33" s="3">
        <v>11.6213739015428</v>
      </c>
      <c r="AD33" s="3">
        <v>12.9474942014905</v>
      </c>
      <c r="AE33" s="3">
        <v>13.297783235242</v>
      </c>
      <c r="AF33" s="3">
        <v>12.9328824630761</v>
      </c>
      <c r="AG33" s="3">
        <v>13.4314095519729</v>
      </c>
      <c r="AH33" s="3">
        <v>13.4061433151514</v>
      </c>
      <c r="AI33" s="3">
        <v>13.9412802740398</v>
      </c>
      <c r="AJ33" s="3">
        <v>14.62138059712</v>
      </c>
      <c r="AK33" s="3">
        <v>14.977637592162</v>
      </c>
      <c r="AL33" s="3">
        <v>15.4947306248032</v>
      </c>
      <c r="AM33" s="3">
        <v>15.7136599042629</v>
      </c>
      <c r="AN33" s="3">
        <v>15.6815247837587</v>
      </c>
      <c r="AO33" s="3">
        <v>15.881210142658</v>
      </c>
      <c r="AP33" s="3">
        <v>16.4215477271606</v>
      </c>
      <c r="AQ33" s="3">
        <v>16.3461799806034</v>
      </c>
      <c r="AR33" s="3">
        <v>16.9325313894506</v>
      </c>
      <c r="AS33" s="3">
        <v>17.478075286275</v>
      </c>
      <c r="AT33" s="3">
        <v>17.3735683666334</v>
      </c>
      <c r="AU33" s="3">
        <v>18.3132253973592</v>
      </c>
      <c r="AV33" s="3">
        <v>19.0864931253319</v>
      </c>
      <c r="AW33" s="3">
        <v>20.1432405246108</v>
      </c>
      <c r="AX33" s="3">
        <v>20.7016667061639</v>
      </c>
      <c r="AY33" s="3">
        <v>20.7265407282157</v>
      </c>
      <c r="AZ33" s="3">
        <v>21.2803851686242</v>
      </c>
      <c r="BA33" s="3">
        <v>20.8313025032678</v>
      </c>
      <c r="BB33" s="3">
        <v>20.9858898100626</v>
      </c>
      <c r="BC33" s="3">
        <v>19.8724121793502</v>
      </c>
      <c r="BD33" s="3">
        <v>20.3160728839774</v>
      </c>
      <c r="BE33" s="3">
        <v>20.9319841208448</v>
      </c>
      <c r="BF33" s="3">
        <v>20.9867777057351</v>
      </c>
      <c r="BG33" s="3">
        <v>22.0689662882681</v>
      </c>
      <c r="BH33" s="3">
        <v>22.39416055596</v>
      </c>
      <c r="BI33" s="3">
        <v>20.5527056899926</v>
      </c>
      <c r="BJ33" s="3">
        <v>20.6755527098908</v>
      </c>
      <c r="BK33" s="3">
        <v>19.3766647504095</v>
      </c>
      <c r="BL33" s="3">
        <v>19.3215887111675</v>
      </c>
      <c r="BM33" s="3">
        <v>21.6097973735316</v>
      </c>
      <c r="BN33" s="3">
        <v>22.3283472627512</v>
      </c>
      <c r="BO33" s="3">
        <v>24.0349350721542</v>
      </c>
      <c r="BP33" s="3">
        <v>21.9575949362865</v>
      </c>
      <c r="BQ33" s="3">
        <v>22.2263263285836</v>
      </c>
      <c r="BR33" s="3">
        <v>22.9396270031454</v>
      </c>
      <c r="BS33" s="3">
        <v>20.6452166770309</v>
      </c>
      <c r="BT33" s="3">
        <v>21.9662671361382</v>
      </c>
      <c r="BU33" s="3">
        <v>23.2660229414015</v>
      </c>
      <c r="BV33" s="3">
        <v>24.3742046989143</v>
      </c>
      <c r="BW33" s="3">
        <v>25.2292419835224</v>
      </c>
      <c r="BX33" s="3">
        <v>25.4445001603117</v>
      </c>
      <c r="BY33" s="3">
        <v>24.0354050128614</v>
      </c>
      <c r="BZ33" s="3">
        <v>18.9576166075161</v>
      </c>
      <c r="CA33" s="3">
        <v>19.2286394061854</v>
      </c>
      <c r="CB33" s="3">
        <v>21.1027616431247</v>
      </c>
      <c r="CC33" s="3">
        <v>23.5469558973919</v>
      </c>
      <c r="CD33" s="3">
        <v>24.026927957501</v>
      </c>
      <c r="CE33" s="3">
        <v>26.0265130985058</v>
      </c>
      <c r="CF33" s="3">
        <v>25.7407179019021</v>
      </c>
      <c r="CG33" s="3">
        <v>27.2773059079138</v>
      </c>
      <c r="CH33" s="3">
        <v>29.7815021217768</v>
      </c>
      <c r="CI33" s="3">
        <v>31.4842695030762</v>
      </c>
      <c r="CJ33" s="3">
        <v>31.7923920441655</v>
      </c>
      <c r="CK33" s="3">
        <v>31.314548142478</v>
      </c>
      <c r="CL33" s="3">
        <v>30.8317366369459</v>
      </c>
      <c r="CM33" s="3">
        <v>32.7816187848877</v>
      </c>
      <c r="CN33" s="3">
        <v>32.0833559290422</v>
      </c>
      <c r="CO33" s="3">
        <v>32.8225046399262</v>
      </c>
      <c r="CP33" s="3">
        <v>33.7545794041493</v>
      </c>
      <c r="CQ33" s="3">
        <v>35.974501625194</v>
      </c>
      <c r="CR33" s="3">
        <v>36.6895765172169</v>
      </c>
      <c r="CS33" s="3">
        <v>36.9746571389459</v>
      </c>
      <c r="CT33" s="3">
        <v>39.8422136377431</v>
      </c>
      <c r="CU33" s="3">
        <v>40.6632028909656</v>
      </c>
      <c r="CV33" s="3">
        <v>39.1867830372777</v>
      </c>
      <c r="CW33" s="3">
        <v>37.4014129615825</v>
      </c>
      <c r="CX33" s="3">
        <v>36.5070275540228</v>
      </c>
      <c r="CY33" s="3">
        <v>35.141303113876</v>
      </c>
      <c r="CZ33" s="3">
        <v>34.0349758901141</v>
      </c>
      <c r="DA33" s="3">
        <v>32.5359182314513</v>
      </c>
      <c r="DB33" s="3">
        <v>32.9969534372083</v>
      </c>
      <c r="DC33" s="3">
        <v>37.8197827017938</v>
      </c>
      <c r="DD33" s="3">
        <v>35.201913206689</v>
      </c>
      <c r="DE33" s="3">
        <v>34.6710550988809</v>
      </c>
      <c r="DF33" s="3">
        <v>38.1672307476625</v>
      </c>
      <c r="DG33" s="3">
        <v>38.3025140280608</v>
      </c>
      <c r="DH33" s="3">
        <v>38.6416316895754</v>
      </c>
      <c r="DI33" s="3">
        <v>39.2160384026784</v>
      </c>
      <c r="DJ33" s="3">
        <v>38.4498281579327</v>
      </c>
      <c r="DK33" s="3">
        <v>38.1775743789894</v>
      </c>
      <c r="DL33" s="3">
        <v>37.1154973933257</v>
      </c>
      <c r="DM33" s="3">
        <v>39.481993677281</v>
      </c>
      <c r="DN33" s="3">
        <v>42.0447626382447</v>
      </c>
      <c r="DO33" s="3">
        <v>43.0257536630725</v>
      </c>
      <c r="DP33" s="3">
        <v>42.2407470218224</v>
      </c>
      <c r="DQ33" s="3">
        <v>40.4925589768112</v>
      </c>
      <c r="DR33" s="3">
        <v>43.278279025104</v>
      </c>
      <c r="DS33" s="3">
        <v>47.659157250255</v>
      </c>
      <c r="DT33" s="3">
        <v>48.4074852536344</v>
      </c>
      <c r="DU33" s="3">
        <v>52.1284993315352</v>
      </c>
      <c r="DV33" s="3">
        <v>55.4512509526835</v>
      </c>
      <c r="DW33" s="3">
        <v>57.2316827967623</v>
      </c>
      <c r="DX33" s="3">
        <v>64.4120927241469</v>
      </c>
      <c r="DY33" s="3">
        <v>67.0281512851144</v>
      </c>
      <c r="DZ33" s="3">
        <v>66.2982745115117</v>
      </c>
      <c r="EA33" s="3">
        <v>64.0199258464777</v>
      </c>
      <c r="EB33" s="3">
        <v>63.3652300480545</v>
      </c>
      <c r="EC33" s="3">
        <v>66.0606776224345</v>
      </c>
      <c r="ED33" s="3">
        <v>71.7630115199411</v>
      </c>
      <c r="EE33" s="3">
        <v>72.3742725340038</v>
      </c>
      <c r="EF33" s="3">
        <v>71.4236104753282</v>
      </c>
    </row>
    <row r="34">
      <c r="A34" s="3" t="s">
        <v>30</v>
      </c>
      <c r="B34" s="3" t="str">
        <f t="shared" si="3"/>
        <v>APTV_mid</v>
      </c>
      <c r="C34" s="3" t="str">
        <f t="shared" si="4"/>
        <v>APTV</v>
      </c>
      <c r="D34" s="3">
        <v>47.3630127127341</v>
      </c>
      <c r="E34" s="3">
        <v>49.747072433587</v>
      </c>
      <c r="F34" s="3">
        <v>51.9479847216476</v>
      </c>
      <c r="G34" s="3">
        <v>52.5353517217495</v>
      </c>
      <c r="H34" s="3">
        <v>52.9045039085567</v>
      </c>
      <c r="I34" s="3">
        <v>53.665392106764</v>
      </c>
      <c r="J34" s="3">
        <v>53.9979440022219</v>
      </c>
      <c r="K34" s="3">
        <v>54.1293622100072</v>
      </c>
      <c r="L34" s="3">
        <v>53.0909714504187</v>
      </c>
      <c r="M34" s="3">
        <v>50.1547924952976</v>
      </c>
      <c r="N34" s="3">
        <v>55.7207028748255</v>
      </c>
      <c r="O34" s="3">
        <v>57.2050300342714</v>
      </c>
      <c r="P34" s="3">
        <v>54.4757249630841</v>
      </c>
      <c r="Q34" s="3">
        <v>60.9733656729306</v>
      </c>
      <c r="R34" s="3">
        <v>62.2489350454094</v>
      </c>
      <c r="S34" s="3">
        <v>65.6456687153373</v>
      </c>
      <c r="T34" s="3">
        <v>68.1718350059494</v>
      </c>
      <c r="U34" s="3">
        <v>69.6036386665882</v>
      </c>
      <c r="V34" s="3">
        <v>63.1831680532998</v>
      </c>
      <c r="W34" s="3">
        <v>60.5029505879153</v>
      </c>
      <c r="X34" s="3">
        <v>59.7170923991645</v>
      </c>
      <c r="Y34" s="3">
        <v>64.6785504714308</v>
      </c>
      <c r="Z34" s="3">
        <v>66.8888276230621</v>
      </c>
      <c r="AA34" s="3">
        <v>68.2571528121528</v>
      </c>
      <c r="AB34" s="3">
        <v>56.7363190561867</v>
      </c>
      <c r="AC34" s="3">
        <v>50.427906602062</v>
      </c>
      <c r="AD34" s="3">
        <v>57.1888921639648</v>
      </c>
      <c r="AE34" s="3">
        <v>59.860806365633</v>
      </c>
      <c r="AF34" s="3">
        <v>55.5542969778077</v>
      </c>
      <c r="AG34" s="3">
        <v>53.4428938641528</v>
      </c>
      <c r="AH34" s="3">
        <v>53.3602762211881</v>
      </c>
      <c r="AI34" s="3">
        <v>53.6867081996558</v>
      </c>
      <c r="AJ34" s="3">
        <v>56.2583717189787</v>
      </c>
      <c r="AK34" s="3">
        <v>54.1526176696825</v>
      </c>
      <c r="AL34" s="3">
        <v>54.0868315320682</v>
      </c>
      <c r="AM34" s="3">
        <v>55.1670386305779</v>
      </c>
      <c r="AN34" s="3">
        <v>57.3532587124923</v>
      </c>
      <c r="AO34" s="3">
        <v>61.0576248800913</v>
      </c>
      <c r="AP34" s="3">
        <v>64.4665895164494</v>
      </c>
      <c r="AQ34" s="3">
        <v>62.5731262950674</v>
      </c>
      <c r="AR34" s="3">
        <v>70.5199441507583</v>
      </c>
      <c r="AS34" s="3">
        <v>70.980174515266</v>
      </c>
      <c r="AT34" s="3">
        <v>74.1873465165649</v>
      </c>
      <c r="AU34" s="3">
        <v>76.4517625667768</v>
      </c>
      <c r="AV34" s="3">
        <v>81.4607749295542</v>
      </c>
      <c r="AW34" s="3">
        <v>81.128648292206</v>
      </c>
      <c r="AX34" s="3">
        <v>81.7007074255157</v>
      </c>
      <c r="AY34" s="3">
        <v>84.0208911499363</v>
      </c>
      <c r="AZ34" s="3">
        <v>90.6047856293254</v>
      </c>
      <c r="BA34" s="3">
        <v>90.9536790409405</v>
      </c>
      <c r="BB34" s="3">
        <v>86.5888072263342</v>
      </c>
      <c r="BC34" s="3">
        <v>84.3227586774279</v>
      </c>
      <c r="BD34" s="3">
        <v>93.7211646229905</v>
      </c>
      <c r="BE34" s="3">
        <v>97.7082881237367</v>
      </c>
      <c r="BF34" s="3">
        <v>92.6524958845878</v>
      </c>
      <c r="BG34" s="3">
        <v>92.3637346186445</v>
      </c>
      <c r="BH34" s="3">
        <v>84.9981046506021</v>
      </c>
      <c r="BI34" s="3">
        <v>75.9704146782308</v>
      </c>
      <c r="BJ34" s="3">
        <v>73.6550236316869</v>
      </c>
      <c r="BK34" s="3">
        <v>64.4780176683482</v>
      </c>
      <c r="BL34" s="3">
        <v>68.4086546026536</v>
      </c>
      <c r="BM34" s="3">
        <v>78.9036155949302</v>
      </c>
      <c r="BN34" s="3">
        <v>80.4644348060297</v>
      </c>
      <c r="BO34" s="3">
        <v>86.6341946820883</v>
      </c>
      <c r="BP34" s="3">
        <v>73.4405646310933</v>
      </c>
      <c r="BQ34" s="3">
        <v>75.1050283725666</v>
      </c>
      <c r="BR34" s="3">
        <v>79.6288417526783</v>
      </c>
      <c r="BS34" s="3">
        <v>82.1366569147262</v>
      </c>
      <c r="BT34" s="3">
        <v>87.8419996126208</v>
      </c>
      <c r="BU34" s="3">
        <v>86.5320325003975</v>
      </c>
      <c r="BV34" s="3">
        <v>93.2501747446447</v>
      </c>
      <c r="BW34" s="3">
        <v>94.6328874059195</v>
      </c>
      <c r="BX34" s="3">
        <v>90.4763158189015</v>
      </c>
      <c r="BY34" s="3">
        <v>87.1177081854408</v>
      </c>
      <c r="BZ34" s="3">
        <v>59.6781817349521</v>
      </c>
      <c r="CA34" s="3">
        <v>58.8811905270531</v>
      </c>
      <c r="CB34" s="3">
        <v>68.7495000839233</v>
      </c>
      <c r="CC34" s="3">
        <v>78.3036367242987</v>
      </c>
      <c r="CD34" s="3">
        <v>79.9043182026256</v>
      </c>
      <c r="CE34" s="3">
        <v>85.6042851039342</v>
      </c>
      <c r="CF34" s="3">
        <v>86.5130951291039</v>
      </c>
      <c r="CG34" s="3">
        <v>97.4484095139937</v>
      </c>
      <c r="CH34" s="3">
        <v>111.086500358582</v>
      </c>
      <c r="CI34" s="3">
        <v>124.630000201139</v>
      </c>
      <c r="CJ34" s="3">
        <v>140.131053121466</v>
      </c>
      <c r="CK34" s="3">
        <v>149.705263238204</v>
      </c>
      <c r="CL34" s="3">
        <v>146.516738891602</v>
      </c>
      <c r="CM34" s="3">
        <v>142.214047023228</v>
      </c>
      <c r="CN34" s="3">
        <v>141.355500030518</v>
      </c>
      <c r="CO34" s="3">
        <v>155.236818486994</v>
      </c>
      <c r="CP34" s="3">
        <v>156.649285452706</v>
      </c>
      <c r="CQ34" s="3">
        <v>160.729999542236</v>
      </c>
      <c r="CR34" s="3">
        <v>149.500951857794</v>
      </c>
      <c r="CS34" s="3">
        <v>165.02380952381</v>
      </c>
      <c r="CT34" s="3">
        <v>172.667857942127</v>
      </c>
      <c r="CU34" s="3">
        <v>163.267046494917</v>
      </c>
      <c r="CV34" s="3">
        <v>152.194999694824</v>
      </c>
      <c r="CW34" s="3">
        <v>136.597893162778</v>
      </c>
      <c r="CX34" s="3">
        <v>114.160869432532</v>
      </c>
      <c r="CY34" s="3">
        <v>109.618000411987</v>
      </c>
      <c r="CZ34" s="3">
        <v>98.7397620791481</v>
      </c>
      <c r="DA34" s="3">
        <v>98.6011899312337</v>
      </c>
      <c r="DB34" s="3">
        <v>94.0372499465942</v>
      </c>
      <c r="DC34" s="3">
        <v>102.148913176163</v>
      </c>
      <c r="DD34" s="3">
        <v>90.6026184445336</v>
      </c>
      <c r="DE34" s="3">
        <v>86.1580950419108</v>
      </c>
      <c r="DF34" s="3">
        <v>103.133333115351</v>
      </c>
      <c r="DG34" s="3">
        <v>95.7733330499558</v>
      </c>
      <c r="DH34" s="3">
        <v>102.213749885559</v>
      </c>
      <c r="DI34" s="3">
        <v>116.327895515843</v>
      </c>
      <c r="DJ34" s="3">
        <v>111.978260703709</v>
      </c>
      <c r="DK34" s="3">
        <v>105.41157913208</v>
      </c>
      <c r="DL34" s="3">
        <v>94.1165913668546</v>
      </c>
      <c r="DM34" s="3">
        <v>98.24523744129</v>
      </c>
      <c r="DN34" s="3">
        <v>108.897749900818</v>
      </c>
      <c r="DO34" s="3">
        <v>101.220217331596</v>
      </c>
      <c r="DP34" s="3">
        <v>100.571750068665</v>
      </c>
      <c r="DQ34" s="3">
        <v>93.4065910686146</v>
      </c>
      <c r="DR34" s="3">
        <v>79.3885712396531</v>
      </c>
      <c r="DS34" s="3">
        <v>85.2804998397827</v>
      </c>
      <c r="DT34" s="3">
        <v>83.081190200079</v>
      </c>
      <c r="DU34" s="3">
        <v>80.0992498397827</v>
      </c>
      <c r="DV34" s="3">
        <v>78.5749994277954</v>
      </c>
      <c r="DW34" s="3">
        <v>73.4406811107289</v>
      </c>
      <c r="DX34" s="3">
        <v>81.5318176963113</v>
      </c>
      <c r="DY34" s="3">
        <v>75.655263398823</v>
      </c>
      <c r="DZ34" s="3">
        <v>69.8936370502818</v>
      </c>
      <c r="EA34" s="3">
        <v>69.9902274391868</v>
      </c>
      <c r="EB34" s="3">
        <v>69.8882493972778</v>
      </c>
      <c r="EC34" s="3">
        <v>69.749347852624</v>
      </c>
      <c r="ED34" s="3">
        <v>54.9245000839233</v>
      </c>
      <c r="EE34" s="3">
        <v>58.0411903744652</v>
      </c>
      <c r="EF34" s="3">
        <v>61.8822218577067</v>
      </c>
    </row>
    <row r="35">
      <c r="A35" s="3" t="s">
        <v>31</v>
      </c>
      <c r="B35" s="3" t="str">
        <f t="shared" si="3"/>
        <v>AVB_mid</v>
      </c>
      <c r="C35" s="3" t="str">
        <f t="shared" si="4"/>
        <v>AVB</v>
      </c>
      <c r="D35" s="3">
        <v>84.0900278971771</v>
      </c>
      <c r="E35" s="3">
        <v>89.1674127496358</v>
      </c>
      <c r="F35" s="3">
        <v>90.3460836420318</v>
      </c>
      <c r="G35" s="3">
        <v>94.180137547487</v>
      </c>
      <c r="H35" s="3">
        <v>98.023140025313</v>
      </c>
      <c r="I35" s="3">
        <v>99.4117209443146</v>
      </c>
      <c r="J35" s="3">
        <v>103.380086091227</v>
      </c>
      <c r="K35" s="3">
        <v>107.597129396571</v>
      </c>
      <c r="L35" s="3">
        <v>104.756725476917</v>
      </c>
      <c r="M35" s="3">
        <v>105.900263932039</v>
      </c>
      <c r="N35" s="3">
        <v>112.95459734503</v>
      </c>
      <c r="O35" s="3">
        <v>117.543766115051</v>
      </c>
      <c r="P35" s="3">
        <v>125.819700515061</v>
      </c>
      <c r="Q35" s="3">
        <v>123.090010746249</v>
      </c>
      <c r="R35" s="3">
        <v>124.319629728167</v>
      </c>
      <c r="S35" s="3">
        <v>123.585957798253</v>
      </c>
      <c r="T35" s="3">
        <v>120.736298260029</v>
      </c>
      <c r="U35" s="3">
        <v>118.509368349411</v>
      </c>
      <c r="V35" s="3">
        <v>122.847828901242</v>
      </c>
      <c r="W35" s="3">
        <v>126.426471690463</v>
      </c>
      <c r="X35" s="3">
        <v>122.147567554982</v>
      </c>
      <c r="Y35" s="3">
        <v>132.23760583531</v>
      </c>
      <c r="Z35" s="3">
        <v>130.113697773008</v>
      </c>
      <c r="AA35" s="3">
        <v>132.692696519812</v>
      </c>
      <c r="AB35" s="3">
        <v>131.558172165241</v>
      </c>
      <c r="AC35" s="3">
        <v>124.558565901209</v>
      </c>
      <c r="AD35" s="3">
        <v>136.090231373046</v>
      </c>
      <c r="AE35" s="3">
        <v>137.123827180727</v>
      </c>
      <c r="AF35" s="3">
        <v>137.051666907014</v>
      </c>
      <c r="AG35" s="3">
        <v>129.671065003108</v>
      </c>
      <c r="AH35" s="3">
        <v>138.058301385355</v>
      </c>
      <c r="AI35" s="3">
        <v>135.226048554943</v>
      </c>
      <c r="AJ35" s="3">
        <v>133.116010106894</v>
      </c>
      <c r="AK35" s="3">
        <v>127.750274733607</v>
      </c>
      <c r="AL35" s="3">
        <v>126.184556717932</v>
      </c>
      <c r="AM35" s="3">
        <v>129.504200894298</v>
      </c>
      <c r="AN35" s="3">
        <v>134.399475080014</v>
      </c>
      <c r="AO35" s="3">
        <v>136.232343634042</v>
      </c>
      <c r="AP35" s="3">
        <v>139.995009005372</v>
      </c>
      <c r="AQ35" s="3">
        <v>143.809990471168</v>
      </c>
      <c r="AR35" s="3">
        <v>147.503980667768</v>
      </c>
      <c r="AS35" s="3">
        <v>149.794159294468</v>
      </c>
      <c r="AT35" s="3">
        <v>147.166514375959</v>
      </c>
      <c r="AU35" s="3">
        <v>146.872104932663</v>
      </c>
      <c r="AV35" s="3">
        <v>141.986944715633</v>
      </c>
      <c r="AW35" s="3">
        <v>140.73560483763</v>
      </c>
      <c r="AX35" s="3">
        <v>144.088614575841</v>
      </c>
      <c r="AY35" s="3">
        <v>141.037365052267</v>
      </c>
      <c r="AZ35" s="3">
        <v>135.086791044314</v>
      </c>
      <c r="BA35" s="3">
        <v>125.65857306189</v>
      </c>
      <c r="BB35" s="3">
        <v>126.571804158791</v>
      </c>
      <c r="BC35" s="3">
        <v>130.740656038249</v>
      </c>
      <c r="BD35" s="3">
        <v>129.33185586785</v>
      </c>
      <c r="BE35" s="3">
        <v>134.266212913289</v>
      </c>
      <c r="BF35" s="3">
        <v>138.232021756304</v>
      </c>
      <c r="BG35" s="3">
        <v>144.944197075217</v>
      </c>
      <c r="BH35" s="3">
        <v>146.846191509906</v>
      </c>
      <c r="BI35" s="3">
        <v>143.094111422962</v>
      </c>
      <c r="BJ35" s="3">
        <v>148.658075178551</v>
      </c>
      <c r="BK35" s="3">
        <v>147.577698055491</v>
      </c>
      <c r="BL35" s="3">
        <v>147.210065811382</v>
      </c>
      <c r="BM35" s="3">
        <v>158.752930162943</v>
      </c>
      <c r="BN35" s="3">
        <v>161.59423075166</v>
      </c>
      <c r="BO35" s="3">
        <v>164.468424798358</v>
      </c>
      <c r="BP35" s="3">
        <v>165.377401498115</v>
      </c>
      <c r="BQ35" s="3">
        <v>170.22944900421</v>
      </c>
      <c r="BR35" s="3">
        <v>173.01459123682</v>
      </c>
      <c r="BS35" s="3">
        <v>170.825451944869</v>
      </c>
      <c r="BT35" s="3">
        <v>175.837951822887</v>
      </c>
      <c r="BU35" s="3">
        <v>182.223917627262</v>
      </c>
      <c r="BV35" s="3">
        <v>177.877225037838</v>
      </c>
      <c r="BW35" s="3">
        <v>175.860579782643</v>
      </c>
      <c r="BX35" s="3">
        <v>179.056315937117</v>
      </c>
      <c r="BY35" s="3">
        <v>186.002419976645</v>
      </c>
      <c r="BZ35" s="3">
        <v>145.836711838651</v>
      </c>
      <c r="CA35" s="3">
        <v>133.082098065998</v>
      </c>
      <c r="CB35" s="3">
        <v>133.239889617966</v>
      </c>
      <c r="CC35" s="3">
        <v>136.940829172837</v>
      </c>
      <c r="CD35" s="3">
        <v>130.795814046566</v>
      </c>
      <c r="CE35" s="3">
        <v>131.683301571461</v>
      </c>
      <c r="CF35" s="3">
        <v>131.2994308285</v>
      </c>
      <c r="CG35" s="3">
        <v>130.075391615515</v>
      </c>
      <c r="CH35" s="3">
        <v>142.48118965337</v>
      </c>
      <c r="CI35" s="3">
        <v>141.581263474765</v>
      </c>
      <c r="CJ35" s="3">
        <v>141.311361338527</v>
      </c>
      <c r="CK35" s="3">
        <v>153.597199372252</v>
      </c>
      <c r="CL35" s="3">
        <v>161.931661388171</v>
      </c>
      <c r="CM35" s="3">
        <v>167.639684892325</v>
      </c>
      <c r="CN35" s="3">
        <v>174.457928094904</v>
      </c>
      <c r="CO35" s="3">
        <v>187.001091040956</v>
      </c>
      <c r="CP35" s="3">
        <v>197.908357139059</v>
      </c>
      <c r="CQ35" s="3">
        <v>200.63911493962</v>
      </c>
      <c r="CR35" s="3">
        <v>200.707064852501</v>
      </c>
      <c r="CS35" s="3">
        <v>205.747804912008</v>
      </c>
      <c r="CT35" s="3">
        <v>215.423192610031</v>
      </c>
      <c r="CU35" s="3">
        <v>219.608579096418</v>
      </c>
      <c r="CV35" s="3">
        <v>222.749495352663</v>
      </c>
      <c r="CW35" s="3">
        <v>217.776101590737</v>
      </c>
      <c r="CX35" s="3">
        <v>220.633239795583</v>
      </c>
      <c r="CY35" s="3">
        <v>224.809957741377</v>
      </c>
      <c r="CZ35" s="3">
        <v>189.245322993933</v>
      </c>
      <c r="DA35" s="3">
        <v>177.911610694743</v>
      </c>
      <c r="DB35" s="3">
        <v>178.879359645141</v>
      </c>
      <c r="DC35" s="3">
        <v>192.708729423116</v>
      </c>
      <c r="DD35" s="3">
        <v>181.484497489963</v>
      </c>
      <c r="DE35" s="3">
        <v>162.5651785687</v>
      </c>
      <c r="DF35" s="3">
        <v>155.090412043893</v>
      </c>
      <c r="DG35" s="3">
        <v>154.148385048043</v>
      </c>
      <c r="DH35" s="3">
        <v>157.027384153918</v>
      </c>
      <c r="DI35" s="3">
        <v>166.524550631594</v>
      </c>
      <c r="DJ35" s="3">
        <v>154.335588171373</v>
      </c>
      <c r="DK35" s="3">
        <v>161.378516708089</v>
      </c>
      <c r="DL35" s="3">
        <v>166.732565641596</v>
      </c>
      <c r="DM35" s="3">
        <v>175.404491643053</v>
      </c>
      <c r="DN35" s="3">
        <v>183.179356265457</v>
      </c>
      <c r="DO35" s="3">
        <v>173.940618649692</v>
      </c>
      <c r="DP35" s="3">
        <v>170.556180021152</v>
      </c>
      <c r="DQ35" s="3">
        <v>164.025332497644</v>
      </c>
      <c r="DR35" s="3">
        <v>163.009633195499</v>
      </c>
      <c r="DS35" s="3">
        <v>175.581881920698</v>
      </c>
      <c r="DT35" s="3">
        <v>175.025428284738</v>
      </c>
      <c r="DU35" s="3">
        <v>169.065330416373</v>
      </c>
      <c r="DV35" s="3">
        <v>177.641515125075</v>
      </c>
      <c r="DW35" s="3">
        <v>180.628773855553</v>
      </c>
      <c r="DX35" s="3">
        <v>190.613580299193</v>
      </c>
      <c r="DY35" s="3">
        <v>196.090666511967</v>
      </c>
      <c r="DZ35" s="3">
        <v>202.25237264789</v>
      </c>
      <c r="EA35" s="3">
        <v>211.442792409091</v>
      </c>
      <c r="EB35" s="3">
        <v>225.640196235299</v>
      </c>
      <c r="EC35" s="3">
        <v>221.927480323916</v>
      </c>
      <c r="ED35" s="3">
        <v>227.686445059864</v>
      </c>
      <c r="EE35" s="3">
        <v>223.170182211249</v>
      </c>
      <c r="EF35" s="3">
        <v>216.273056030273</v>
      </c>
    </row>
    <row r="36">
      <c r="A36" s="3" t="s">
        <v>32</v>
      </c>
      <c r="B36" s="3" t="str">
        <f t="shared" si="3"/>
        <v>AVY_mid</v>
      </c>
      <c r="C36" s="3" t="str">
        <f t="shared" si="4"/>
        <v>AVY</v>
      </c>
      <c r="D36" s="3">
        <v>40.5407424060933</v>
      </c>
      <c r="E36" s="3">
        <v>39.4268051395986</v>
      </c>
      <c r="F36" s="3">
        <v>41.1621090430368</v>
      </c>
      <c r="G36" s="3">
        <v>40.6813863503799</v>
      </c>
      <c r="H36" s="3">
        <v>39.2332166997619</v>
      </c>
      <c r="I36" s="3">
        <v>41.2088365036252</v>
      </c>
      <c r="J36" s="3">
        <v>41.2174296008237</v>
      </c>
      <c r="K36" s="3">
        <v>39.2276463213481</v>
      </c>
      <c r="L36" s="3">
        <v>39.291750703696</v>
      </c>
      <c r="M36" s="3">
        <v>36.1701531391126</v>
      </c>
      <c r="N36" s="3">
        <v>39.4957411799547</v>
      </c>
      <c r="O36" s="3">
        <v>42.1325571383589</v>
      </c>
      <c r="P36" s="3">
        <v>43.7933535817552</v>
      </c>
      <c r="Q36" s="3">
        <v>44.1995316547731</v>
      </c>
      <c r="R36" s="3">
        <v>44.0231373170827</v>
      </c>
      <c r="S36" s="3">
        <v>44.1147688194684</v>
      </c>
      <c r="T36" s="3">
        <v>49.9196758995037</v>
      </c>
      <c r="U36" s="3">
        <v>51.7933522812236</v>
      </c>
      <c r="V36" s="3">
        <v>51.8263946774335</v>
      </c>
      <c r="W36" s="3">
        <v>51.5880120264448</v>
      </c>
      <c r="X36" s="3">
        <v>49.0101050049009</v>
      </c>
      <c r="Y36" s="3">
        <v>51.3280261426634</v>
      </c>
      <c r="Z36" s="3">
        <v>54.9283741223019</v>
      </c>
      <c r="AA36" s="3">
        <v>54.3473097363996</v>
      </c>
      <c r="AB36" s="3">
        <v>50.7966203202603</v>
      </c>
      <c r="AC36" s="3">
        <v>54.1933306732933</v>
      </c>
      <c r="AD36" s="3">
        <v>59.5720587518628</v>
      </c>
      <c r="AE36" s="3">
        <v>62.1495969215723</v>
      </c>
      <c r="AF36" s="3">
        <v>64.0220136709884</v>
      </c>
      <c r="AG36" s="3">
        <v>64.6981449380565</v>
      </c>
      <c r="AH36" s="3">
        <v>63.4090692892312</v>
      </c>
      <c r="AI36" s="3">
        <v>66.8942895709597</v>
      </c>
      <c r="AJ36" s="3">
        <v>66.8402648018055</v>
      </c>
      <c r="AK36" s="3">
        <v>65.0213711999457</v>
      </c>
      <c r="AL36" s="3">
        <v>61.3452570340388</v>
      </c>
      <c r="AM36" s="3">
        <v>62.527440808273</v>
      </c>
      <c r="AN36" s="3">
        <v>63.141365104537</v>
      </c>
      <c r="AO36" s="3">
        <v>69.334202237443</v>
      </c>
      <c r="AP36" s="3">
        <v>70.1468527246379</v>
      </c>
      <c r="AQ36" s="3">
        <v>70.8558237537911</v>
      </c>
      <c r="AR36" s="3">
        <v>72.9871294538142</v>
      </c>
      <c r="AS36" s="3">
        <v>75.6259956789019</v>
      </c>
      <c r="AT36" s="3">
        <v>81.0577661592865</v>
      </c>
      <c r="AU36" s="3">
        <v>82.0475131274554</v>
      </c>
      <c r="AV36" s="3">
        <v>85.3465713458452</v>
      </c>
      <c r="AW36" s="3">
        <v>89.5189423500156</v>
      </c>
      <c r="AX36" s="3">
        <v>96.1697722159504</v>
      </c>
      <c r="AY36" s="3">
        <v>101.430390930565</v>
      </c>
      <c r="AZ36" s="3">
        <v>105.594882935696</v>
      </c>
      <c r="BA36" s="3">
        <v>103.612955983721</v>
      </c>
      <c r="BB36" s="3">
        <v>99.4322898926228</v>
      </c>
      <c r="BC36" s="3">
        <v>94.2678281320823</v>
      </c>
      <c r="BD36" s="3">
        <v>95.3203844339585</v>
      </c>
      <c r="BE36" s="3">
        <v>93.3200286198888</v>
      </c>
      <c r="BF36" s="3">
        <v>94.3382364209504</v>
      </c>
      <c r="BG36" s="3">
        <v>97.2950327663965</v>
      </c>
      <c r="BH36" s="3">
        <v>97.3727958942586</v>
      </c>
      <c r="BI36" s="3">
        <v>88.984253942695</v>
      </c>
      <c r="BJ36" s="3">
        <v>83.457301060123</v>
      </c>
      <c r="BK36" s="3">
        <v>81.4554475298239</v>
      </c>
      <c r="BL36" s="3">
        <v>85.3941995540716</v>
      </c>
      <c r="BM36" s="3">
        <v>94.8684118589858</v>
      </c>
      <c r="BN36" s="3">
        <v>99.8879903227249</v>
      </c>
      <c r="BO36" s="3">
        <v>102.742500657853</v>
      </c>
      <c r="BP36" s="3">
        <v>94.6258407582135</v>
      </c>
      <c r="BQ36" s="3">
        <v>101.320364493746</v>
      </c>
      <c r="BR36" s="3">
        <v>105.912065697542</v>
      </c>
      <c r="BS36" s="3">
        <v>102.918979198343</v>
      </c>
      <c r="BT36" s="3">
        <v>104.320340324225</v>
      </c>
      <c r="BU36" s="3">
        <v>107.505737367597</v>
      </c>
      <c r="BV36" s="3">
        <v>120.710966151397</v>
      </c>
      <c r="BW36" s="3">
        <v>120.448318903574</v>
      </c>
      <c r="BX36" s="3">
        <v>120.189346444277</v>
      </c>
      <c r="BY36" s="3">
        <v>122.386294855467</v>
      </c>
      <c r="BZ36" s="3">
        <v>98.0575741796227</v>
      </c>
      <c r="CA36" s="3">
        <v>98.6539958643035</v>
      </c>
      <c r="CB36" s="3">
        <v>98.903355224608</v>
      </c>
      <c r="CC36" s="3">
        <v>108.040864608964</v>
      </c>
      <c r="CD36" s="3">
        <v>108.925960595624</v>
      </c>
      <c r="CE36" s="3">
        <v>107.858923159914</v>
      </c>
      <c r="CF36" s="3">
        <v>113.366513532058</v>
      </c>
      <c r="CG36" s="3">
        <v>124.643268132243</v>
      </c>
      <c r="CH36" s="3">
        <v>139.217101780534</v>
      </c>
      <c r="CI36" s="3">
        <v>143.158955915997</v>
      </c>
      <c r="CJ36" s="3">
        <v>148.150714925378</v>
      </c>
      <c r="CK36" s="3">
        <v>161.539068564166</v>
      </c>
      <c r="CL36" s="3">
        <v>169.859294631807</v>
      </c>
      <c r="CM36" s="3">
        <v>186.995480346766</v>
      </c>
      <c r="CN36" s="3">
        <v>205.478992381003</v>
      </c>
      <c r="CO36" s="3">
        <v>202.339921543761</v>
      </c>
      <c r="CP36" s="3">
        <v>195.361208327075</v>
      </c>
      <c r="CQ36" s="3">
        <v>205.822284782063</v>
      </c>
      <c r="CR36" s="3">
        <v>208.383160922358</v>
      </c>
      <c r="CS36" s="3">
        <v>200.23492936461</v>
      </c>
      <c r="CT36" s="3">
        <v>209.219363365752</v>
      </c>
      <c r="CU36" s="3">
        <v>200.457558497841</v>
      </c>
      <c r="CV36" s="3">
        <v>196.652215357241</v>
      </c>
      <c r="CW36" s="3">
        <v>176.280315327591</v>
      </c>
      <c r="CX36" s="3">
        <v>161.443396416138</v>
      </c>
      <c r="CY36" s="3">
        <v>165.862223072266</v>
      </c>
      <c r="CZ36" s="3">
        <v>165.306314871628</v>
      </c>
      <c r="DA36" s="3">
        <v>159.476351584151</v>
      </c>
      <c r="DB36" s="3">
        <v>163.626734962514</v>
      </c>
      <c r="DC36" s="3">
        <v>186.700988195385</v>
      </c>
      <c r="DD36" s="3">
        <v>170.612541458592</v>
      </c>
      <c r="DE36" s="3">
        <v>162.962975101712</v>
      </c>
      <c r="DF36" s="3">
        <v>175.359725244755</v>
      </c>
      <c r="DG36" s="3">
        <v>177.217023808079</v>
      </c>
      <c r="DH36" s="3">
        <v>182.492131357755</v>
      </c>
      <c r="DI36" s="3">
        <v>176.718661226673</v>
      </c>
      <c r="DJ36" s="3">
        <v>169.286688687685</v>
      </c>
      <c r="DK36" s="3">
        <v>171.234018342156</v>
      </c>
      <c r="DL36" s="3">
        <v>164.913681032077</v>
      </c>
      <c r="DM36" s="3">
        <v>163.150678905805</v>
      </c>
      <c r="DN36" s="3">
        <v>172.261365037511</v>
      </c>
      <c r="DO36" s="3">
        <v>178.816705498141</v>
      </c>
      <c r="DP36" s="3">
        <v>179.213886862022</v>
      </c>
      <c r="DQ36" s="3">
        <v>175.158664516842</v>
      </c>
      <c r="DR36" s="3">
        <v>181.145653816568</v>
      </c>
      <c r="DS36" s="3">
        <v>194.376418195601</v>
      </c>
      <c r="DT36" s="3">
        <v>195.136793304023</v>
      </c>
      <c r="DU36" s="3">
        <v>203.700796409119</v>
      </c>
      <c r="DV36" s="3">
        <v>214.118117358432</v>
      </c>
      <c r="DW36" s="3">
        <v>213.110135129103</v>
      </c>
      <c r="DX36" s="3">
        <v>222.095447869394</v>
      </c>
      <c r="DY36" s="3">
        <v>224.419737348174</v>
      </c>
      <c r="DZ36" s="3">
        <v>215.798174924653</v>
      </c>
      <c r="EA36" s="3">
        <v>210.658325619824</v>
      </c>
      <c r="EB36" s="3">
        <v>217.50731831772</v>
      </c>
      <c r="EC36" s="3">
        <v>212.805576721962</v>
      </c>
      <c r="ED36" s="3">
        <v>202.233437260098</v>
      </c>
      <c r="EE36" s="3">
        <v>195.113716987312</v>
      </c>
      <c r="EF36" s="3">
        <v>189.654167175293</v>
      </c>
    </row>
    <row r="37">
      <c r="A37" s="3" t="s">
        <v>33</v>
      </c>
      <c r="B37" s="3" t="str">
        <f t="shared" si="3"/>
        <v>AXP_mid</v>
      </c>
      <c r="C37" s="3" t="str">
        <f t="shared" si="4"/>
        <v>AXP</v>
      </c>
      <c r="D37" s="3">
        <v>75.5735341562921</v>
      </c>
      <c r="E37" s="3">
        <v>75.1529012442848</v>
      </c>
      <c r="F37" s="3">
        <v>78.2876043920796</v>
      </c>
      <c r="G37" s="3">
        <v>74.9780780600888</v>
      </c>
      <c r="H37" s="3">
        <v>75.7946126642159</v>
      </c>
      <c r="I37" s="3">
        <v>80.7827943882182</v>
      </c>
      <c r="J37" s="3">
        <v>80.3948196545567</v>
      </c>
      <c r="K37" s="3">
        <v>75.4113327620463</v>
      </c>
      <c r="L37" s="3">
        <v>76.1980492149955</v>
      </c>
      <c r="M37" s="3">
        <v>73.655250255171</v>
      </c>
      <c r="N37" s="3">
        <v>78.5970494957712</v>
      </c>
      <c r="O37" s="3">
        <v>79.749929049973</v>
      </c>
      <c r="P37" s="3">
        <v>75.2134976539664</v>
      </c>
      <c r="Q37" s="3">
        <v>70.7898876748579</v>
      </c>
      <c r="R37" s="3">
        <v>69.6269601998982</v>
      </c>
      <c r="S37" s="3">
        <v>68.0231268520365</v>
      </c>
      <c r="T37" s="3">
        <v>69.0578875752168</v>
      </c>
      <c r="U37" s="3">
        <v>69.22431344395</v>
      </c>
      <c r="V37" s="3">
        <v>67.4267658744236</v>
      </c>
      <c r="W37" s="3">
        <v>67.8572759750271</v>
      </c>
      <c r="X37" s="3">
        <v>65.4998420535559</v>
      </c>
      <c r="Y37" s="3">
        <v>66.0109742874552</v>
      </c>
      <c r="Z37" s="3">
        <v>63.465276616563</v>
      </c>
      <c r="AA37" s="3">
        <v>61.1356265352307</v>
      </c>
      <c r="AB37" s="3">
        <v>53.5867799430147</v>
      </c>
      <c r="AC37" s="3">
        <v>47.2875687106018</v>
      </c>
      <c r="AD37" s="3">
        <v>52.1938565170121</v>
      </c>
      <c r="AE37" s="3">
        <v>55.275108912333</v>
      </c>
      <c r="AF37" s="3">
        <v>56.7443574816119</v>
      </c>
      <c r="AG37" s="3">
        <v>55.4544419405541</v>
      </c>
      <c r="AH37" s="3">
        <v>55.7100710361956</v>
      </c>
      <c r="AI37" s="3">
        <v>57.7115840323106</v>
      </c>
      <c r="AJ37" s="3">
        <v>57.1563493048207</v>
      </c>
      <c r="AK37" s="3">
        <v>56.6511233280686</v>
      </c>
      <c r="AL37" s="3">
        <v>62.2444674080253</v>
      </c>
      <c r="AM37" s="3">
        <v>65.9836978800767</v>
      </c>
      <c r="AN37" s="3">
        <v>68.4063566467972</v>
      </c>
      <c r="AO37" s="3">
        <v>70.4458093550909</v>
      </c>
      <c r="AP37" s="3">
        <v>70.7280118178495</v>
      </c>
      <c r="AQ37" s="3">
        <v>70.2833679330368</v>
      </c>
      <c r="AR37" s="3">
        <v>69.888001700186</v>
      </c>
      <c r="AS37" s="3">
        <v>72.8350311898572</v>
      </c>
      <c r="AT37" s="3">
        <v>76.538608110422</v>
      </c>
      <c r="AU37" s="3">
        <v>77.1524267152427</v>
      </c>
      <c r="AV37" s="3">
        <v>78.6506572447346</v>
      </c>
      <c r="AW37" s="3">
        <v>83.6352193533299</v>
      </c>
      <c r="AX37" s="3">
        <v>85.6786731646881</v>
      </c>
      <c r="AY37" s="3">
        <v>89.3776985118812</v>
      </c>
      <c r="AZ37" s="3">
        <v>90.5692835688985</v>
      </c>
      <c r="BA37" s="3">
        <v>87.202909526851</v>
      </c>
      <c r="BB37" s="3">
        <v>86.1162906041115</v>
      </c>
      <c r="BC37" s="3">
        <v>87.2461360479571</v>
      </c>
      <c r="BD37" s="3">
        <v>91.2068966737563</v>
      </c>
      <c r="BE37" s="3">
        <v>90.1539187578985</v>
      </c>
      <c r="BF37" s="3">
        <v>91.9333702777707</v>
      </c>
      <c r="BG37" s="3">
        <v>94.5143271266711</v>
      </c>
      <c r="BH37" s="3">
        <v>99.1653935159554</v>
      </c>
      <c r="BI37" s="3">
        <v>96.076513232182</v>
      </c>
      <c r="BJ37" s="3">
        <v>98.8305386490645</v>
      </c>
      <c r="BK37" s="3">
        <v>93.2264737159096</v>
      </c>
      <c r="BL37" s="3">
        <v>91.1451993965296</v>
      </c>
      <c r="BM37" s="3">
        <v>97.6157967440693</v>
      </c>
      <c r="BN37" s="3">
        <v>101.583947697757</v>
      </c>
      <c r="BO37" s="3">
        <v>103.875295216591</v>
      </c>
      <c r="BP37" s="3">
        <v>109.11641148351</v>
      </c>
      <c r="BQ37" s="3">
        <v>112.7919138252</v>
      </c>
      <c r="BR37" s="3">
        <v>117.416853734236</v>
      </c>
      <c r="BS37" s="3">
        <v>113.578626782104</v>
      </c>
      <c r="BT37" s="3">
        <v>110.14106545018</v>
      </c>
      <c r="BU37" s="3">
        <v>108.372433643375</v>
      </c>
      <c r="BV37" s="3">
        <v>111.794276928222</v>
      </c>
      <c r="BW37" s="3">
        <v>114.080213439944</v>
      </c>
      <c r="BX37" s="3">
        <v>120.682431944155</v>
      </c>
      <c r="BY37" s="3">
        <v>121.544306805041</v>
      </c>
      <c r="BZ37" s="3">
        <v>86.3300531733155</v>
      </c>
      <c r="CA37" s="3">
        <v>80.3384709972266</v>
      </c>
      <c r="CB37" s="3">
        <v>83.2186211126922</v>
      </c>
      <c r="CC37" s="3">
        <v>95.8452019792006</v>
      </c>
      <c r="CD37" s="3">
        <v>89.5161874476046</v>
      </c>
      <c r="CE37" s="3">
        <v>92.9968717578171</v>
      </c>
      <c r="CF37" s="3">
        <v>96.1623608130974</v>
      </c>
      <c r="CG37" s="3">
        <v>96.0260338805466</v>
      </c>
      <c r="CH37" s="3">
        <v>105.280629962149</v>
      </c>
      <c r="CI37" s="3">
        <v>113.564006493778</v>
      </c>
      <c r="CJ37" s="3">
        <v>115.739896023796</v>
      </c>
      <c r="CK37" s="3">
        <v>122.546478758678</v>
      </c>
      <c r="CL37" s="3">
        <v>136.268216490724</v>
      </c>
      <c r="CM37" s="3">
        <v>141.113410053931</v>
      </c>
      <c r="CN37" s="3">
        <v>149.358460073173</v>
      </c>
      <c r="CO37" s="3">
        <v>157.079124670208</v>
      </c>
      <c r="CP37" s="3">
        <v>163.227964277006</v>
      </c>
      <c r="CQ37" s="3">
        <v>159.004210861797</v>
      </c>
      <c r="CR37" s="3">
        <v>157.779078065941</v>
      </c>
      <c r="CS37" s="3">
        <v>168.903926950496</v>
      </c>
      <c r="CT37" s="3">
        <v>167.021224289872</v>
      </c>
      <c r="CU37" s="3">
        <v>155.66140784683</v>
      </c>
      <c r="CV37" s="3">
        <v>163.699123610878</v>
      </c>
      <c r="CW37" s="3">
        <v>183.603051952263</v>
      </c>
      <c r="CX37" s="3">
        <v>173.879701844278</v>
      </c>
      <c r="CY37" s="3">
        <v>175.937331317831</v>
      </c>
      <c r="CZ37" s="3">
        <v>156.975944176095</v>
      </c>
      <c r="DA37" s="3">
        <v>146.427603395975</v>
      </c>
      <c r="DB37" s="3">
        <v>140.209178841728</v>
      </c>
      <c r="DC37" s="3">
        <v>154.036209298576</v>
      </c>
      <c r="DD37" s="3">
        <v>144.277062194039</v>
      </c>
      <c r="DE37" s="3">
        <v>138.247580640871</v>
      </c>
      <c r="DF37" s="3">
        <v>146.64218354172</v>
      </c>
      <c r="DG37" s="3">
        <v>146.754595289915</v>
      </c>
      <c r="DH37" s="3">
        <v>150.955935807676</v>
      </c>
      <c r="DI37" s="3">
        <v>172.164271659694</v>
      </c>
      <c r="DJ37" s="3">
        <v>162.051513821947</v>
      </c>
      <c r="DK37" s="3">
        <v>157.761608540503</v>
      </c>
      <c r="DL37" s="3">
        <v>149.478547266525</v>
      </c>
      <c r="DM37" s="3">
        <v>166.431501756475</v>
      </c>
      <c r="DN37" s="3">
        <v>168.645024612016</v>
      </c>
      <c r="DO37" s="3">
        <v>159.595461572275</v>
      </c>
      <c r="DP37" s="3">
        <v>153.93254001159</v>
      </c>
      <c r="DQ37" s="3">
        <v>145.410692572098</v>
      </c>
      <c r="DR37" s="3">
        <v>156.028125169323</v>
      </c>
      <c r="DS37" s="3">
        <v>175.311478486459</v>
      </c>
      <c r="DT37" s="3">
        <v>185.873143288363</v>
      </c>
      <c r="DU37" s="3">
        <v>208.995440323777</v>
      </c>
      <c r="DV37" s="3">
        <v>220.417311156745</v>
      </c>
      <c r="DW37" s="3">
        <v>224.405656912651</v>
      </c>
      <c r="DX37" s="3">
        <v>236.221758725476</v>
      </c>
      <c r="DY37" s="3">
        <v>228.512302950959</v>
      </c>
      <c r="DZ37" s="3">
        <v>240.816679596518</v>
      </c>
      <c r="EA37" s="3">
        <v>244.015804083481</v>
      </c>
      <c r="EB37" s="3">
        <v>258.930782445416</v>
      </c>
      <c r="EC37" s="3">
        <v>272.30096120973</v>
      </c>
      <c r="ED37" s="3">
        <v>289.237715412429</v>
      </c>
      <c r="EE37" s="3">
        <v>299.661406859834</v>
      </c>
      <c r="EF37" s="3">
        <v>309.410729578407</v>
      </c>
    </row>
    <row r="38">
      <c r="A38" s="3" t="s">
        <v>34</v>
      </c>
      <c r="B38" s="3" t="str">
        <f t="shared" si="3"/>
        <v>AZO_mid</v>
      </c>
      <c r="C38" s="3" t="str">
        <f t="shared" si="4"/>
        <v>AZO</v>
      </c>
      <c r="D38" s="3">
        <v>493.266427902948</v>
      </c>
      <c r="E38" s="3">
        <v>528.519212421618</v>
      </c>
      <c r="F38" s="3">
        <v>536.114522298177</v>
      </c>
      <c r="G38" s="3">
        <v>524.83286176409</v>
      </c>
      <c r="H38" s="3">
        <v>531.277141752697</v>
      </c>
      <c r="I38" s="3">
        <v>530.910712832496</v>
      </c>
      <c r="J38" s="3">
        <v>525.919777610085</v>
      </c>
      <c r="K38" s="3">
        <v>529.519765218099</v>
      </c>
      <c r="L38" s="3">
        <v>524.699523925781</v>
      </c>
      <c r="M38" s="3">
        <v>521.145433508832</v>
      </c>
      <c r="N38" s="3">
        <v>566.588419060958</v>
      </c>
      <c r="O38" s="3">
        <v>604.528409090909</v>
      </c>
      <c r="P38" s="3">
        <v>600.496752929688</v>
      </c>
      <c r="Q38" s="3">
        <v>619.660525673314</v>
      </c>
      <c r="R38" s="3">
        <v>660.302044955167</v>
      </c>
      <c r="S38" s="3">
        <v>692.854759579613</v>
      </c>
      <c r="T38" s="3">
        <v>683.685247802734</v>
      </c>
      <c r="U38" s="3">
        <v>678.105907093395</v>
      </c>
      <c r="V38" s="3">
        <v>679.524774724787</v>
      </c>
      <c r="W38" s="3">
        <v>717.322621663411</v>
      </c>
      <c r="X38" s="3">
        <v>729.441662016369</v>
      </c>
      <c r="Y38" s="3">
        <v>749.806139859286</v>
      </c>
      <c r="Z38" s="3">
        <v>783.017248535156</v>
      </c>
      <c r="AA38" s="3">
        <v>759.417040738193</v>
      </c>
      <c r="AB38" s="3">
        <v>726.4963137978</v>
      </c>
      <c r="AC38" s="3">
        <v>748.368499755859</v>
      </c>
      <c r="AD38" s="3">
        <v>788.488411643288</v>
      </c>
      <c r="AE38" s="3">
        <v>779.867377871559</v>
      </c>
      <c r="AF38" s="3">
        <v>769.372853597005</v>
      </c>
      <c r="AG38" s="3">
        <v>760.674098621715</v>
      </c>
      <c r="AH38" s="3">
        <v>801.916000366211</v>
      </c>
      <c r="AI38" s="3">
        <v>788.663474704908</v>
      </c>
      <c r="AJ38" s="3">
        <v>746.360002790179</v>
      </c>
      <c r="AK38" s="3">
        <v>754.577859061105</v>
      </c>
      <c r="AL38" s="3">
        <v>757.95595296224</v>
      </c>
      <c r="AM38" s="3">
        <v>796.640713646298</v>
      </c>
      <c r="AN38" s="3">
        <v>768.274995422363</v>
      </c>
      <c r="AO38" s="3">
        <v>733.466311806127</v>
      </c>
      <c r="AP38" s="3">
        <v>723.479343580163</v>
      </c>
      <c r="AQ38" s="3">
        <v>702.257107383326</v>
      </c>
      <c r="AR38" s="3">
        <v>664.573408647017</v>
      </c>
      <c r="AS38" s="3">
        <v>595.349549727006</v>
      </c>
      <c r="AT38" s="3">
        <v>511.715501403809</v>
      </c>
      <c r="AU38" s="3">
        <v>526.376740165379</v>
      </c>
      <c r="AV38" s="3">
        <v>559.02875213623</v>
      </c>
      <c r="AW38" s="3">
        <v>593.710227272727</v>
      </c>
      <c r="AX38" s="3">
        <v>620.826904296875</v>
      </c>
      <c r="AY38" s="3">
        <v>707.201252746582</v>
      </c>
      <c r="AZ38" s="3">
        <v>776.354997907366</v>
      </c>
      <c r="BA38" s="3">
        <v>723.141577469675</v>
      </c>
      <c r="BB38" s="3">
        <v>650.850235711961</v>
      </c>
      <c r="BC38" s="3">
        <v>615.991426013765</v>
      </c>
      <c r="BD38" s="3">
        <v>645.070229270241</v>
      </c>
      <c r="BE38" s="3">
        <v>676.674999418713</v>
      </c>
      <c r="BF38" s="3">
        <v>694.146908714658</v>
      </c>
      <c r="BG38" s="3">
        <v>748.553915272588</v>
      </c>
      <c r="BH38" s="3">
        <v>764.753162584807</v>
      </c>
      <c r="BI38" s="3">
        <v>755.987828793733</v>
      </c>
      <c r="BJ38" s="3">
        <v>803.36333211263</v>
      </c>
      <c r="BK38" s="3">
        <v>854.589472720498</v>
      </c>
      <c r="BL38" s="3">
        <v>830.129286993118</v>
      </c>
      <c r="BM38" s="3">
        <v>895.66131431178</v>
      </c>
      <c r="BN38" s="3">
        <v>965.085712251209</v>
      </c>
      <c r="BO38" s="4">
        <v>1046.16405087426</v>
      </c>
      <c r="BP38" s="4">
        <v>1015.84909196333</v>
      </c>
      <c r="BQ38" s="4">
        <v>1098.7825012207</v>
      </c>
      <c r="BR38" s="4">
        <v>1149.99932029031</v>
      </c>
      <c r="BS38" s="4">
        <v>1084.3450012207</v>
      </c>
      <c r="BT38" s="4">
        <v>1131.04949951172</v>
      </c>
      <c r="BU38" s="4">
        <v>1096.38174040421</v>
      </c>
      <c r="BV38" s="4">
        <v>1167.57225341797</v>
      </c>
      <c r="BW38" s="4">
        <v>1207.08381289528</v>
      </c>
      <c r="BX38" s="4">
        <v>1139.32713390532</v>
      </c>
      <c r="BY38" s="4">
        <v>1053.79815995066</v>
      </c>
      <c r="BZ38" s="3">
        <v>931.494315407493</v>
      </c>
      <c r="CA38" s="3">
        <v>952.276904878162</v>
      </c>
      <c r="CB38" s="4">
        <v>1075.96574401855</v>
      </c>
      <c r="CC38" s="4">
        <v>1129.59113935991</v>
      </c>
      <c r="CD38" s="4">
        <v>1151.29180908203</v>
      </c>
      <c r="CE38" s="4">
        <v>1196.70738292876</v>
      </c>
      <c r="CF38" s="4">
        <v>1200.53190976097</v>
      </c>
      <c r="CG38" s="4">
        <v>1161.97204867276</v>
      </c>
      <c r="CH38" s="4">
        <v>1145.14850463867</v>
      </c>
      <c r="CI38" s="4">
        <v>1167.7734042081</v>
      </c>
      <c r="CJ38" s="4">
        <v>1218.72815905119</v>
      </c>
      <c r="CK38" s="4">
        <v>1189.80236495169</v>
      </c>
      <c r="CL38" s="4">
        <v>1290.52695896315</v>
      </c>
      <c r="CM38" s="4">
        <v>1457.04690115792</v>
      </c>
      <c r="CN38" s="4">
        <v>1479.13399658203</v>
      </c>
      <c r="CO38" s="4">
        <v>1416.67249922319</v>
      </c>
      <c r="CP38" s="4">
        <v>1582.40452357701</v>
      </c>
      <c r="CQ38" s="4">
        <v>1617.32499278675</v>
      </c>
      <c r="CR38" s="4">
        <v>1607.05023484003</v>
      </c>
      <c r="CS38" s="4">
        <v>1735.45809500558</v>
      </c>
      <c r="CT38" s="4">
        <v>1850.86000279018</v>
      </c>
      <c r="CU38" s="4">
        <v>1989.24226518111</v>
      </c>
      <c r="CV38" s="4">
        <v>1992.39049072266</v>
      </c>
      <c r="CW38" s="4">
        <v>1937.26105057566</v>
      </c>
      <c r="CX38" s="4">
        <v>1935.60305388077</v>
      </c>
      <c r="CY38" s="4">
        <v>2132.12598876953</v>
      </c>
      <c r="CZ38" s="4">
        <v>1960.7554640997</v>
      </c>
      <c r="DA38" s="4">
        <v>2075.90643019903</v>
      </c>
      <c r="DB38" s="4">
        <v>2161.81226806641</v>
      </c>
      <c r="DC38" s="4">
        <v>2226.04131814708</v>
      </c>
      <c r="DD38" s="4">
        <v>2141.65308198475</v>
      </c>
      <c r="DE38" s="4">
        <v>2308.4138125465</v>
      </c>
      <c r="DF38" s="4">
        <v>2490.72048223586</v>
      </c>
      <c r="DG38" s="4">
        <v>2445.08808244978</v>
      </c>
      <c r="DH38" s="4">
        <v>2393.47225341797</v>
      </c>
      <c r="DI38" s="4">
        <v>2512.29341848273</v>
      </c>
      <c r="DJ38" s="4">
        <v>2418.32695206352</v>
      </c>
      <c r="DK38" s="4">
        <v>2611.91948499178</v>
      </c>
      <c r="DL38" s="4">
        <v>2621.60339910334</v>
      </c>
      <c r="DM38" s="4">
        <v>2414.92975725446</v>
      </c>
      <c r="DN38" s="4">
        <v>2501.21373901367</v>
      </c>
      <c r="DO38" s="4">
        <v>2477.28326150645</v>
      </c>
      <c r="DP38" s="4">
        <v>2551.67875366211</v>
      </c>
      <c r="DQ38" s="4">
        <v>2517.90567848899</v>
      </c>
      <c r="DR38" s="4">
        <v>2636.1000046503</v>
      </c>
      <c r="DS38" s="4">
        <v>2634.39500732422</v>
      </c>
      <c r="DT38" s="4">
        <v>2662.02452450707</v>
      </c>
      <c r="DU38" s="4">
        <v>2783.9512512207</v>
      </c>
      <c r="DV38" s="4">
        <v>3127.01849365234</v>
      </c>
      <c r="DW38" s="4">
        <v>3016.82637162642</v>
      </c>
      <c r="DX38" s="4">
        <v>2893.06272194602</v>
      </c>
      <c r="DY38" s="4">
        <v>2871.3068333676</v>
      </c>
      <c r="DZ38" s="4">
        <v>2938.98068514737</v>
      </c>
      <c r="EA38" s="4">
        <v>3163.81863680753</v>
      </c>
      <c r="EB38" s="4">
        <v>3109.59725341797</v>
      </c>
      <c r="EC38" s="4">
        <v>3116.39260466202</v>
      </c>
      <c r="ED38" s="4">
        <v>3119.18649902344</v>
      </c>
      <c r="EE38" s="4">
        <v>3264.77523367746</v>
      </c>
      <c r="EF38" s="4">
        <v>3276.55195448134</v>
      </c>
    </row>
    <row r="39">
      <c r="A39" s="3" t="s">
        <v>35</v>
      </c>
      <c r="B39" s="3" t="str">
        <f t="shared" si="3"/>
        <v>BA_mid</v>
      </c>
      <c r="C39" s="3" t="str">
        <f t="shared" si="4"/>
        <v>BA</v>
      </c>
      <c r="D39" s="3">
        <v>118.202486150426</v>
      </c>
      <c r="E39" s="3">
        <v>109.119705831407</v>
      </c>
      <c r="F39" s="3">
        <v>107.745087941956</v>
      </c>
      <c r="G39" s="3">
        <v>109.169387189071</v>
      </c>
      <c r="H39" s="3">
        <v>113.752453690073</v>
      </c>
      <c r="I39" s="3">
        <v>114.926885363047</v>
      </c>
      <c r="J39" s="3">
        <v>109.45326294912</v>
      </c>
      <c r="K39" s="3">
        <v>107.582480702376</v>
      </c>
      <c r="L39" s="3">
        <v>110.80228169878</v>
      </c>
      <c r="M39" s="3">
        <v>107.330702541821</v>
      </c>
      <c r="N39" s="3">
        <v>112.648659645828</v>
      </c>
      <c r="O39" s="3">
        <v>112.591965539475</v>
      </c>
      <c r="P39" s="3">
        <v>116.342527057225</v>
      </c>
      <c r="Q39" s="3">
        <v>131.620899142058</v>
      </c>
      <c r="R39" s="3">
        <v>134.321719985592</v>
      </c>
      <c r="S39" s="3">
        <v>132.626509088826</v>
      </c>
      <c r="T39" s="3">
        <v>128.064409329991</v>
      </c>
      <c r="U39" s="3">
        <v>126.17442824409</v>
      </c>
      <c r="V39" s="3">
        <v>127.826204327545</v>
      </c>
      <c r="W39" s="3">
        <v>123.915331010429</v>
      </c>
      <c r="X39" s="3">
        <v>118.262793010689</v>
      </c>
      <c r="Y39" s="3">
        <v>124.771377826593</v>
      </c>
      <c r="Z39" s="3">
        <v>131.536698428302</v>
      </c>
      <c r="AA39" s="3">
        <v>130.292588014987</v>
      </c>
      <c r="AB39" s="3">
        <v>115.082621743098</v>
      </c>
      <c r="AC39" s="3">
        <v>105.53466234534</v>
      </c>
      <c r="AD39" s="3">
        <v>114.721236489627</v>
      </c>
      <c r="AE39" s="3">
        <v>117.908173750794</v>
      </c>
      <c r="AF39" s="3">
        <v>119.342201612428</v>
      </c>
      <c r="AG39" s="3">
        <v>118.179065901467</v>
      </c>
      <c r="AH39" s="3">
        <v>120.317924870925</v>
      </c>
      <c r="AI39" s="3">
        <v>122.133374243719</v>
      </c>
      <c r="AJ39" s="3">
        <v>119.791046246842</v>
      </c>
      <c r="AK39" s="3">
        <v>125.31151900222</v>
      </c>
      <c r="AL39" s="3">
        <v>135.265096085416</v>
      </c>
      <c r="AM39" s="3">
        <v>144.012278579956</v>
      </c>
      <c r="AN39" s="3">
        <v>148.879733127227</v>
      </c>
      <c r="AO39" s="3">
        <v>158.211676375564</v>
      </c>
      <c r="AP39" s="3">
        <v>167.552280824442</v>
      </c>
      <c r="AQ39" s="3">
        <v>167.57788937237</v>
      </c>
      <c r="AR39" s="3">
        <v>172.741693108744</v>
      </c>
      <c r="AS39" s="3">
        <v>183.123640507992</v>
      </c>
      <c r="AT39" s="3">
        <v>200.563691858124</v>
      </c>
      <c r="AU39" s="3">
        <v>225.00755025149</v>
      </c>
      <c r="AV39" s="3">
        <v>234.406219017159</v>
      </c>
      <c r="AW39" s="3">
        <v>245.928917732649</v>
      </c>
      <c r="AX39" s="3">
        <v>251.512623485024</v>
      </c>
      <c r="AY39" s="3">
        <v>276.179247427739</v>
      </c>
      <c r="AZ39" s="3">
        <v>312.71349502647</v>
      </c>
      <c r="BA39" s="3">
        <v>333.800880233337</v>
      </c>
      <c r="BB39" s="3">
        <v>322.910859920481</v>
      </c>
      <c r="BC39" s="3">
        <v>320.022724576743</v>
      </c>
      <c r="BD39" s="3">
        <v>332.063601589941</v>
      </c>
      <c r="BE39" s="3">
        <v>339.167110511888</v>
      </c>
      <c r="BF39" s="3">
        <v>336.203832864619</v>
      </c>
      <c r="BG39" s="3">
        <v>335.346713265588</v>
      </c>
      <c r="BH39" s="3">
        <v>346.324468562086</v>
      </c>
      <c r="BI39" s="3">
        <v>354.821946191432</v>
      </c>
      <c r="BJ39" s="3">
        <v>333.489330520146</v>
      </c>
      <c r="BK39" s="3">
        <v>314.140625148249</v>
      </c>
      <c r="BL39" s="3">
        <v>341.603725668647</v>
      </c>
      <c r="BM39" s="3">
        <v>403.45381214369</v>
      </c>
      <c r="BN39" s="3">
        <v>381.333648799534</v>
      </c>
      <c r="BO39" s="3">
        <v>370.588491143297</v>
      </c>
      <c r="BP39" s="3">
        <v>348.830191362564</v>
      </c>
      <c r="BQ39" s="3">
        <v>352.005225533628</v>
      </c>
      <c r="BR39" s="3">
        <v>351.34573016733</v>
      </c>
      <c r="BS39" s="3">
        <v>336.319078900291</v>
      </c>
      <c r="BT39" s="3">
        <v>370.594474042923</v>
      </c>
      <c r="BU39" s="3">
        <v>355.575917184718</v>
      </c>
      <c r="BV39" s="3">
        <v>360.733667563745</v>
      </c>
      <c r="BW39" s="3">
        <v>337.872854246331</v>
      </c>
      <c r="BX39" s="3">
        <v>324.062164331752</v>
      </c>
      <c r="BY39" s="3">
        <v>325.892806812604</v>
      </c>
      <c r="BZ39" s="3">
        <v>180.961589466442</v>
      </c>
      <c r="CA39" s="3">
        <v>139.945000058129</v>
      </c>
      <c r="CB39" s="3">
        <v>133.388751411438</v>
      </c>
      <c r="CC39" s="3">
        <v>186.691591089422</v>
      </c>
      <c r="CD39" s="3">
        <v>176.53000016646</v>
      </c>
      <c r="CE39" s="3">
        <v>172.658571879069</v>
      </c>
      <c r="CF39" s="3">
        <v>162.578096662249</v>
      </c>
      <c r="CG39" s="3">
        <v>163.540000221946</v>
      </c>
      <c r="CH39" s="3">
        <v>188.625500106812</v>
      </c>
      <c r="CI39" s="3">
        <v>224.944318251176</v>
      </c>
      <c r="CJ39" s="3">
        <v>206.23184284411</v>
      </c>
      <c r="CK39" s="3">
        <v>211.547104283383</v>
      </c>
      <c r="CL39" s="3">
        <v>244.480869790782</v>
      </c>
      <c r="CM39" s="3">
        <v>245.904523940313</v>
      </c>
      <c r="CN39" s="3">
        <v>232.596249771118</v>
      </c>
      <c r="CO39" s="3">
        <v>246.741137071089</v>
      </c>
      <c r="CP39" s="3">
        <v>227.738571893601</v>
      </c>
      <c r="CQ39" s="3">
        <v>225.287727009166</v>
      </c>
      <c r="CR39" s="3">
        <v>216.390000479562</v>
      </c>
      <c r="CS39" s="3">
        <v>218.44976189023</v>
      </c>
      <c r="CT39" s="3">
        <v>216.152858552479</v>
      </c>
      <c r="CU39" s="3">
        <v>200.321364316073</v>
      </c>
      <c r="CV39" s="3">
        <v>210.150751113892</v>
      </c>
      <c r="CW39" s="3">
        <v>208.539735492907</v>
      </c>
      <c r="CX39" s="3">
        <v>186.189565243928</v>
      </c>
      <c r="CY39" s="3">
        <v>176.898499298096</v>
      </c>
      <c r="CZ39" s="3">
        <v>133.280952271961</v>
      </c>
      <c r="DA39" s="3">
        <v>134.554048447382</v>
      </c>
      <c r="DB39" s="3">
        <v>148.614999771118</v>
      </c>
      <c r="DC39" s="3">
        <v>165.915217855702</v>
      </c>
      <c r="DD39" s="3">
        <v>144.144761766706</v>
      </c>
      <c r="DE39" s="3">
        <v>135.575237092518</v>
      </c>
      <c r="DF39" s="3">
        <v>168.682619730632</v>
      </c>
      <c r="DG39" s="3">
        <v>185.073333013625</v>
      </c>
      <c r="DH39" s="3">
        <v>208.265999984741</v>
      </c>
      <c r="DI39" s="3">
        <v>209.641579477411</v>
      </c>
      <c r="DJ39" s="3">
        <v>204.576304560122</v>
      </c>
      <c r="DK39" s="3">
        <v>208.345524838096</v>
      </c>
      <c r="DL39" s="3">
        <v>202.469318389893</v>
      </c>
      <c r="DM39" s="3">
        <v>212.629524230957</v>
      </c>
      <c r="DN39" s="3">
        <v>217.526749801636</v>
      </c>
      <c r="DO39" s="3">
        <v>230.704782900603</v>
      </c>
      <c r="DP39" s="3">
        <v>206.805249023437</v>
      </c>
      <c r="DQ39" s="3">
        <v>185.648182608865</v>
      </c>
      <c r="DR39" s="3">
        <v>206.757381257557</v>
      </c>
      <c r="DS39" s="3">
        <v>251.289500808716</v>
      </c>
      <c r="DT39" s="3">
        <v>219.63261958531</v>
      </c>
      <c r="DU39" s="3">
        <v>205.626499557495</v>
      </c>
      <c r="DV39" s="3">
        <v>190.969750595093</v>
      </c>
      <c r="DW39" s="3">
        <v>174.870908563787</v>
      </c>
      <c r="DX39" s="3">
        <v>178.493182095614</v>
      </c>
      <c r="DY39" s="3">
        <v>181.956053482859</v>
      </c>
      <c r="DZ39" s="3">
        <v>184.079318306663</v>
      </c>
      <c r="EA39" s="3">
        <v>171.752727508545</v>
      </c>
      <c r="EB39" s="3">
        <v>157.941749572754</v>
      </c>
      <c r="EC39" s="3">
        <v>153.434565005095</v>
      </c>
      <c r="ED39" s="3">
        <v>148.286999511719</v>
      </c>
      <c r="EE39" s="3">
        <v>168.606665838332</v>
      </c>
      <c r="EF39" s="3">
        <v>172.860692765978</v>
      </c>
    </row>
    <row r="40">
      <c r="A40" s="3" t="s">
        <v>36</v>
      </c>
      <c r="B40" s="3" t="str">
        <f t="shared" si="3"/>
        <v>BAC_mid</v>
      </c>
      <c r="C40" s="3" t="str">
        <f t="shared" si="4"/>
        <v>BAC</v>
      </c>
      <c r="D40" s="3">
        <v>13.477071744057</v>
      </c>
      <c r="E40" s="3">
        <v>13.3193009611797</v>
      </c>
      <c r="F40" s="3">
        <v>13.8784113508649</v>
      </c>
      <c r="G40" s="3">
        <v>13.1177878914652</v>
      </c>
      <c r="H40" s="3">
        <v>12.0057729097066</v>
      </c>
      <c r="I40" s="3">
        <v>12.4769873283787</v>
      </c>
      <c r="J40" s="3">
        <v>12.5680999188731</v>
      </c>
      <c r="K40" s="3">
        <v>12.5434434708542</v>
      </c>
      <c r="L40" s="3">
        <v>13.4851081109335</v>
      </c>
      <c r="M40" s="3">
        <v>13.5014079055361</v>
      </c>
      <c r="N40" s="3">
        <v>13.9212412019993</v>
      </c>
      <c r="O40" s="3">
        <v>14.1920400348554</v>
      </c>
      <c r="P40" s="3">
        <v>13.1587125391575</v>
      </c>
      <c r="Q40" s="3">
        <v>13.16887118991</v>
      </c>
      <c r="R40" s="3">
        <v>12.9031500674373</v>
      </c>
      <c r="S40" s="3">
        <v>12.7427089984586</v>
      </c>
      <c r="T40" s="3">
        <v>13.4317639448133</v>
      </c>
      <c r="U40" s="3">
        <v>14.07915354071</v>
      </c>
      <c r="V40" s="3">
        <v>14.318613488058</v>
      </c>
      <c r="W40" s="3">
        <v>13.9935760178783</v>
      </c>
      <c r="X40" s="3">
        <v>12.9748317667536</v>
      </c>
      <c r="Y40" s="3">
        <v>13.1431164353866</v>
      </c>
      <c r="Z40" s="3">
        <v>14.3226215174968</v>
      </c>
      <c r="AA40" s="3">
        <v>14.189261944242</v>
      </c>
      <c r="AB40" s="3">
        <v>12.0272053052607</v>
      </c>
      <c r="AC40" s="3">
        <v>10.2847810079374</v>
      </c>
      <c r="AD40" s="3">
        <v>11.1213187132914</v>
      </c>
      <c r="AE40" s="3">
        <v>11.5829060336743</v>
      </c>
      <c r="AF40" s="3">
        <v>11.8588619929403</v>
      </c>
      <c r="AG40" s="3">
        <v>11.3634888164781</v>
      </c>
      <c r="AH40" s="3">
        <v>11.4281455245048</v>
      </c>
      <c r="AI40" s="3">
        <v>12.5207389290159</v>
      </c>
      <c r="AJ40" s="3">
        <v>12.9974991152735</v>
      </c>
      <c r="AK40" s="3">
        <v>13.5683157672508</v>
      </c>
      <c r="AL40" s="3">
        <v>15.764767620569</v>
      </c>
      <c r="AM40" s="3">
        <v>18.7273638449632</v>
      </c>
      <c r="AN40" s="3">
        <v>19.058604642598</v>
      </c>
      <c r="AO40" s="3">
        <v>19.8352323554255</v>
      </c>
      <c r="AP40" s="3">
        <v>20.495643703799</v>
      </c>
      <c r="AQ40" s="3">
        <v>19.4182675403714</v>
      </c>
      <c r="AR40" s="3">
        <v>19.6784322401568</v>
      </c>
      <c r="AS40" s="3">
        <v>19.5497147663521</v>
      </c>
      <c r="AT40" s="3">
        <v>20.4371049044964</v>
      </c>
      <c r="AU40" s="3">
        <v>20.2899505006535</v>
      </c>
      <c r="AV40" s="3">
        <v>20.5650718969921</v>
      </c>
      <c r="AW40" s="3">
        <v>22.3992804855561</v>
      </c>
      <c r="AX40" s="3">
        <v>22.8255293173234</v>
      </c>
      <c r="AY40" s="3">
        <v>24.8003723770805</v>
      </c>
      <c r="AZ40" s="3">
        <v>26.4275919282837</v>
      </c>
      <c r="BA40" s="3">
        <v>26.7607290775618</v>
      </c>
      <c r="BB40" s="3">
        <v>26.8475157121935</v>
      </c>
      <c r="BC40" s="3">
        <v>25.565300002217</v>
      </c>
      <c r="BD40" s="3">
        <v>25.7091434511748</v>
      </c>
      <c r="BE40" s="3">
        <v>25.061631010991</v>
      </c>
      <c r="BF40" s="3">
        <v>25.2846166650269</v>
      </c>
      <c r="BG40" s="3">
        <v>26.5487446641448</v>
      </c>
      <c r="BH40" s="3">
        <v>26.2953283891809</v>
      </c>
      <c r="BI40" s="3">
        <v>24.3983357676884</v>
      </c>
      <c r="BJ40" s="3">
        <v>23.9318284493872</v>
      </c>
      <c r="BK40" s="3">
        <v>21.4434708123485</v>
      </c>
      <c r="BL40" s="3">
        <v>23.6307743034821</v>
      </c>
      <c r="BM40" s="3">
        <v>24.9159821982923</v>
      </c>
      <c r="BN40" s="3">
        <v>24.7723768616377</v>
      </c>
      <c r="BO40" s="3">
        <v>25.6658411154457</v>
      </c>
      <c r="BP40" s="3">
        <v>25.007886424984</v>
      </c>
      <c r="BQ40" s="3">
        <v>24.4195215985568</v>
      </c>
      <c r="BR40" s="3">
        <v>25.8797114316982</v>
      </c>
      <c r="BS40" s="3">
        <v>24.0095169598615</v>
      </c>
      <c r="BT40" s="3">
        <v>25.5305071762611</v>
      </c>
      <c r="BU40" s="3">
        <v>26.2133206315548</v>
      </c>
      <c r="BV40" s="3">
        <v>28.9201132456308</v>
      </c>
      <c r="BW40" s="3">
        <v>30.3511995264372</v>
      </c>
      <c r="BX40" s="3">
        <v>30.3116622791196</v>
      </c>
      <c r="BY40" s="3">
        <v>29.558491134306</v>
      </c>
      <c r="BZ40" s="3">
        <v>20.2283748570502</v>
      </c>
      <c r="CA40" s="3">
        <v>20.0159319217646</v>
      </c>
      <c r="CB40" s="3">
        <v>20.4499530443022</v>
      </c>
      <c r="CC40" s="3">
        <v>22.6644308572859</v>
      </c>
      <c r="CD40" s="3">
        <v>21.4546759116556</v>
      </c>
      <c r="CE40" s="3">
        <v>23.1234336348205</v>
      </c>
      <c r="CF40" s="3">
        <v>22.4642234108875</v>
      </c>
      <c r="CG40" s="3">
        <v>21.9606952642727</v>
      </c>
      <c r="CH40" s="3">
        <v>24.1252244840467</v>
      </c>
      <c r="CI40" s="3">
        <v>26.4757125753629</v>
      </c>
      <c r="CJ40" s="3">
        <v>28.9347549027794</v>
      </c>
      <c r="CK40" s="3">
        <v>30.3748357477876</v>
      </c>
      <c r="CL40" s="3">
        <v>34.0753353252659</v>
      </c>
      <c r="CM40" s="3">
        <v>36.0069089882702</v>
      </c>
      <c r="CN40" s="3">
        <v>38.1845177126944</v>
      </c>
      <c r="CO40" s="3">
        <v>38.0166164512246</v>
      </c>
      <c r="CP40" s="3">
        <v>35.6207481276002</v>
      </c>
      <c r="CQ40" s="3">
        <v>37.284132528173</v>
      </c>
      <c r="CR40" s="3">
        <v>37.8000471801693</v>
      </c>
      <c r="CS40" s="3">
        <v>41.8995267555272</v>
      </c>
      <c r="CT40" s="3">
        <v>43.1484712712138</v>
      </c>
      <c r="CU40" s="3">
        <v>40.9782055500983</v>
      </c>
      <c r="CV40" s="3">
        <v>43.4308384172634</v>
      </c>
      <c r="CW40" s="3">
        <v>43.3265966910078</v>
      </c>
      <c r="CX40" s="3">
        <v>39.1668955037554</v>
      </c>
      <c r="CY40" s="3">
        <v>35.9813437713712</v>
      </c>
      <c r="CZ40" s="3">
        <v>33.4687914869912</v>
      </c>
      <c r="DA40" s="3">
        <v>31.3055623140977</v>
      </c>
      <c r="DB40" s="3">
        <v>30.1464525827252</v>
      </c>
      <c r="DC40" s="3">
        <v>32.4074987528847</v>
      </c>
      <c r="DD40" s="3">
        <v>31.1425509383679</v>
      </c>
      <c r="DE40" s="3">
        <v>31.101135978443</v>
      </c>
      <c r="DF40" s="3">
        <v>34.9693283565046</v>
      </c>
      <c r="DG40" s="3">
        <v>31.2665270809894</v>
      </c>
      <c r="DH40" s="3">
        <v>32.4912786225224</v>
      </c>
      <c r="DI40" s="3">
        <v>33.4467480783791</v>
      </c>
      <c r="DJ40" s="3">
        <v>28.4690182314708</v>
      </c>
      <c r="DK40" s="3">
        <v>27.5884847308212</v>
      </c>
      <c r="DL40" s="3">
        <v>26.6394147021802</v>
      </c>
      <c r="DM40" s="3">
        <v>27.5590861823806</v>
      </c>
      <c r="DN40" s="3">
        <v>29.1968167809838</v>
      </c>
      <c r="DO40" s="3">
        <v>28.7835889822901</v>
      </c>
      <c r="DP40" s="3">
        <v>27.3859585516431</v>
      </c>
      <c r="DQ40" s="3">
        <v>25.5185809898594</v>
      </c>
      <c r="DR40" s="3">
        <v>27.9226814413381</v>
      </c>
      <c r="DS40" s="3">
        <v>31.4884513312005</v>
      </c>
      <c r="DT40" s="3">
        <v>32.3698435038958</v>
      </c>
      <c r="DU40" s="3">
        <v>32.7092597775904</v>
      </c>
      <c r="DV40" s="3">
        <v>35.4452604070038</v>
      </c>
      <c r="DW40" s="3">
        <v>36.3379928644386</v>
      </c>
      <c r="DX40" s="3">
        <v>37.8606219772776</v>
      </c>
      <c r="DY40" s="3">
        <v>39.0302707539978</v>
      </c>
      <c r="DZ40" s="3">
        <v>41.2126090186023</v>
      </c>
      <c r="EA40" s="3">
        <v>38.3657445919411</v>
      </c>
      <c r="EB40" s="3">
        <v>39.3822673954225</v>
      </c>
      <c r="EC40" s="3">
        <v>41.1357393370094</v>
      </c>
      <c r="ED40" s="3">
        <v>45.4009490289264</v>
      </c>
      <c r="EE40" s="3">
        <v>45.2714829513761</v>
      </c>
      <c r="EF40" s="3">
        <v>46.0719443427192</v>
      </c>
    </row>
    <row r="41">
      <c r="A41" s="3" t="s">
        <v>37</v>
      </c>
      <c r="B41" s="3" t="str">
        <f t="shared" si="3"/>
        <v>BAX_mid</v>
      </c>
      <c r="C41" s="3" t="str">
        <f t="shared" si="4"/>
        <v>BAX</v>
      </c>
      <c r="D41" s="3">
        <v>31.0617304670839</v>
      </c>
      <c r="E41" s="3">
        <v>30.7199388248646</v>
      </c>
      <c r="F41" s="3">
        <v>30.9065296639256</v>
      </c>
      <c r="G41" s="3">
        <v>32.88572961131</v>
      </c>
      <c r="H41" s="3">
        <v>33.6530323502135</v>
      </c>
      <c r="I41" s="3">
        <v>33.3653030159637</v>
      </c>
      <c r="J41" s="3">
        <v>34.5196292548227</v>
      </c>
      <c r="K41" s="3">
        <v>34.0158856659733</v>
      </c>
      <c r="L41" s="3">
        <v>33.5695743607165</v>
      </c>
      <c r="M41" s="3">
        <v>32.11271845264</v>
      </c>
      <c r="N41" s="3">
        <v>32.7048182357783</v>
      </c>
      <c r="O41" s="3">
        <v>33.8104846441709</v>
      </c>
      <c r="P41" s="3">
        <v>33.0881966955502</v>
      </c>
      <c r="Q41" s="3">
        <v>32.0386706020648</v>
      </c>
      <c r="R41" s="3">
        <v>31.6717256211445</v>
      </c>
      <c r="S41" s="3">
        <v>32.40090985421</v>
      </c>
      <c r="T41" s="3">
        <v>31.8440232390513</v>
      </c>
      <c r="U41" s="3">
        <v>31.864066979961</v>
      </c>
      <c r="V41" s="3">
        <v>32.6291036468797</v>
      </c>
      <c r="W41" s="3">
        <v>34.4392233464254</v>
      </c>
      <c r="X41" s="3">
        <v>30.917807192625</v>
      </c>
      <c r="Y41" s="3">
        <v>29.6683963828474</v>
      </c>
      <c r="Z41" s="3">
        <v>32.678003945012</v>
      </c>
      <c r="AA41" s="3">
        <v>32.4730081914829</v>
      </c>
      <c r="AB41" s="3">
        <v>31.217854453925</v>
      </c>
      <c r="AC41" s="3">
        <v>32.7242733750109</v>
      </c>
      <c r="AD41" s="3">
        <v>34.8523812649258</v>
      </c>
      <c r="AE41" s="3">
        <v>37.1458616688107</v>
      </c>
      <c r="AF41" s="3">
        <v>38.6513644570312</v>
      </c>
      <c r="AG41" s="3">
        <v>38.5581103873108</v>
      </c>
      <c r="AH41" s="3">
        <v>40.6792985214356</v>
      </c>
      <c r="AI41" s="3">
        <v>41.8271422410964</v>
      </c>
      <c r="AJ41" s="3">
        <v>40.834763079827</v>
      </c>
      <c r="AK41" s="3">
        <v>41.8144986111101</v>
      </c>
      <c r="AL41" s="3">
        <v>40.8106024937691</v>
      </c>
      <c r="AM41" s="3">
        <v>38.9163006888714</v>
      </c>
      <c r="AN41" s="3">
        <v>40.4412758799275</v>
      </c>
      <c r="AO41" s="3">
        <v>43.1751840042214</v>
      </c>
      <c r="AP41" s="3">
        <v>45.3422438263455</v>
      </c>
      <c r="AQ41" s="3">
        <v>46.7790081228688</v>
      </c>
      <c r="AR41" s="3">
        <v>50.1141772873162</v>
      </c>
      <c r="AS41" s="3">
        <v>52.5213604529695</v>
      </c>
      <c r="AT41" s="3">
        <v>54.1409223380299</v>
      </c>
      <c r="AU41" s="3">
        <v>53.5164157673286</v>
      </c>
      <c r="AV41" s="3">
        <v>55.9604462220764</v>
      </c>
      <c r="AW41" s="3">
        <v>56.0201364605725</v>
      </c>
      <c r="AX41" s="3">
        <v>57.042477972979</v>
      </c>
      <c r="AY41" s="3">
        <v>57.3421080276094</v>
      </c>
      <c r="AZ41" s="3">
        <v>61.5536415731292</v>
      </c>
      <c r="BA41" s="3">
        <v>59.1161952021754</v>
      </c>
      <c r="BB41" s="3">
        <v>59.2257006168444</v>
      </c>
      <c r="BC41" s="3">
        <v>58.8622742860578</v>
      </c>
      <c r="BD41" s="3">
        <v>62.9265767633162</v>
      </c>
      <c r="BE41" s="3">
        <v>65.9967553073494</v>
      </c>
      <c r="BF41" s="3">
        <v>65.9446117528913</v>
      </c>
      <c r="BG41" s="3">
        <v>64.3747932462062</v>
      </c>
      <c r="BH41" s="3">
        <v>68.1904506993518</v>
      </c>
      <c r="BI41" s="3">
        <v>63.483813881117</v>
      </c>
      <c r="BJ41" s="3">
        <v>57.6969370739102</v>
      </c>
      <c r="BK41" s="3">
        <v>58.5215636106386</v>
      </c>
      <c r="BL41" s="3">
        <v>61.039493670024</v>
      </c>
      <c r="BM41" s="3">
        <v>65.4476665597039</v>
      </c>
      <c r="BN41" s="3">
        <v>68.9174668991038</v>
      </c>
      <c r="BO41" s="3">
        <v>70.2876538104287</v>
      </c>
      <c r="BP41" s="3">
        <v>67.8263561086733</v>
      </c>
      <c r="BQ41" s="3">
        <v>71.2097261117146</v>
      </c>
      <c r="BR41" s="3">
        <v>74.7250339473636</v>
      </c>
      <c r="BS41" s="3">
        <v>77.3647096828721</v>
      </c>
      <c r="BT41" s="3">
        <v>78.8107483776484</v>
      </c>
      <c r="BU41" s="3">
        <v>76.2254319343888</v>
      </c>
      <c r="BV41" s="3">
        <v>72.4149248648016</v>
      </c>
      <c r="BW41" s="3">
        <v>75.1222082772671</v>
      </c>
      <c r="BX41" s="3">
        <v>80.1956312317605</v>
      </c>
      <c r="BY41" s="3">
        <v>81.9722461528046</v>
      </c>
      <c r="BZ41" s="3">
        <v>72.3793929197159</v>
      </c>
      <c r="CA41" s="3">
        <v>79.8288066948996</v>
      </c>
      <c r="CB41" s="3">
        <v>79.3527348159005</v>
      </c>
      <c r="CC41" s="3">
        <v>78.2643396358374</v>
      </c>
      <c r="CD41" s="3">
        <v>79.1824043012584</v>
      </c>
      <c r="CE41" s="3">
        <v>75.9254818869038</v>
      </c>
      <c r="CF41" s="3">
        <v>74.5634614017911</v>
      </c>
      <c r="CG41" s="3">
        <v>73.102422553574</v>
      </c>
      <c r="CH41" s="3">
        <v>71.9283119877835</v>
      </c>
      <c r="CI41" s="3">
        <v>72.0236859443789</v>
      </c>
      <c r="CJ41" s="3">
        <v>73.2575594001405</v>
      </c>
      <c r="CK41" s="3">
        <v>71.2235871325357</v>
      </c>
      <c r="CL41" s="3">
        <v>73.4602653018813</v>
      </c>
      <c r="CM41" s="3">
        <v>78.8381363154889</v>
      </c>
      <c r="CN41" s="3">
        <v>77.2348336710293</v>
      </c>
      <c r="CO41" s="3">
        <v>75.3350093624568</v>
      </c>
      <c r="CP41" s="3">
        <v>74.3571159582324</v>
      </c>
      <c r="CQ41" s="3">
        <v>69.0409792216214</v>
      </c>
      <c r="CR41" s="3">
        <v>75.4052778985357</v>
      </c>
      <c r="CS41" s="3">
        <v>74.2639363340871</v>
      </c>
      <c r="CT41" s="3">
        <v>72.7351477176609</v>
      </c>
      <c r="CU41" s="3">
        <v>76.4145506987677</v>
      </c>
      <c r="CV41" s="3">
        <v>79.8603187796759</v>
      </c>
      <c r="CW41" s="3">
        <v>79.422725856619</v>
      </c>
      <c r="CX41" s="3">
        <v>74.6480748555957</v>
      </c>
      <c r="CY41" s="3">
        <v>70.5180410420739</v>
      </c>
      <c r="CZ41" s="3">
        <v>68.2304252296871</v>
      </c>
      <c r="DA41" s="3">
        <v>64.3484537628782</v>
      </c>
      <c r="DB41" s="3">
        <v>60.4329830987098</v>
      </c>
      <c r="DC41" s="3">
        <v>55.4468891918977</v>
      </c>
      <c r="DD41" s="3">
        <v>53.4434549201954</v>
      </c>
      <c r="DE41" s="3">
        <v>52.3994339517052</v>
      </c>
      <c r="DF41" s="3">
        <v>50.7586034828567</v>
      </c>
      <c r="DG41" s="3">
        <v>48.5153861845545</v>
      </c>
      <c r="DH41" s="3">
        <v>43.7354234582067</v>
      </c>
      <c r="DI41" s="3">
        <v>39.8493449556314</v>
      </c>
      <c r="DJ41" s="3">
        <v>37.2932713015424</v>
      </c>
      <c r="DK41" s="3">
        <v>41.3116004650713</v>
      </c>
      <c r="DL41" s="3">
        <v>41.4401856682694</v>
      </c>
      <c r="DM41" s="3">
        <v>41.6694201700322</v>
      </c>
      <c r="DN41" s="3">
        <v>44.7760174481451</v>
      </c>
      <c r="DO41" s="3">
        <v>40.7960631832005</v>
      </c>
      <c r="DP41" s="3">
        <v>37.2404362944188</v>
      </c>
      <c r="DQ41" s="3">
        <v>32.6137572629896</v>
      </c>
      <c r="DR41" s="3">
        <v>33.5960858721404</v>
      </c>
      <c r="DS41" s="3">
        <v>36.5862845451027</v>
      </c>
      <c r="DT41" s="3">
        <v>37.9906236611272</v>
      </c>
      <c r="DU41" s="3">
        <v>39.4012307406442</v>
      </c>
      <c r="DV41" s="3">
        <v>41.4218169101406</v>
      </c>
      <c r="DW41" s="3">
        <v>40.3927506803674</v>
      </c>
      <c r="DX41" s="3">
        <v>34.6811584847653</v>
      </c>
      <c r="DY41" s="3">
        <v>33.1692799488835</v>
      </c>
      <c r="DZ41" s="3">
        <v>34.3704991741446</v>
      </c>
      <c r="EA41" s="3">
        <v>36.1324714804196</v>
      </c>
      <c r="EB41" s="3">
        <v>38.7099269191328</v>
      </c>
      <c r="EC41" s="3">
        <v>36.3055004049342</v>
      </c>
      <c r="ED41" s="3">
        <v>33.7188492856408</v>
      </c>
      <c r="EE41" s="3">
        <v>30.5480951581683</v>
      </c>
      <c r="EF41" s="3">
        <v>30.8786110877991</v>
      </c>
    </row>
    <row r="42">
      <c r="A42" s="3" t="s">
        <v>38</v>
      </c>
      <c r="B42" s="3" t="str">
        <f t="shared" si="3"/>
        <v>BBY_mid</v>
      </c>
      <c r="C42" s="3" t="str">
        <f t="shared" si="4"/>
        <v>BBY</v>
      </c>
      <c r="D42" s="3">
        <v>21.5733594783412</v>
      </c>
      <c r="E42" s="3">
        <v>17.0213979304885</v>
      </c>
      <c r="F42" s="3">
        <v>17.9417063411815</v>
      </c>
      <c r="G42" s="3">
        <v>17.8343517784916</v>
      </c>
      <c r="H42" s="3">
        <v>18.074340962703</v>
      </c>
      <c r="I42" s="3">
        <v>20.1930410657109</v>
      </c>
      <c r="J42" s="3">
        <v>21.4482201471538</v>
      </c>
      <c r="K42" s="3">
        <v>21.0777420227089</v>
      </c>
      <c r="L42" s="3">
        <v>23.2141046823337</v>
      </c>
      <c r="M42" s="3">
        <v>22.491706246647</v>
      </c>
      <c r="N42" s="3">
        <v>25.3559098438494</v>
      </c>
      <c r="O42" s="3">
        <v>26.479958197776</v>
      </c>
      <c r="P42" s="3">
        <v>25.8446402903773</v>
      </c>
      <c r="Q42" s="3">
        <v>26.6797496123922</v>
      </c>
      <c r="R42" s="3">
        <v>28.4073185439883</v>
      </c>
      <c r="S42" s="3">
        <v>26.5594484970794</v>
      </c>
      <c r="T42" s="3">
        <v>25.3410248013843</v>
      </c>
      <c r="U42" s="3">
        <v>24.7445277219557</v>
      </c>
      <c r="V42" s="3">
        <v>24.0034911439</v>
      </c>
      <c r="W42" s="3">
        <v>23.418281153262</v>
      </c>
      <c r="X42" s="3">
        <v>26.9653330436629</v>
      </c>
      <c r="Y42" s="3">
        <v>26.1479283207583</v>
      </c>
      <c r="Z42" s="3">
        <v>23.9426333564698</v>
      </c>
      <c r="AA42" s="3">
        <v>22.2686915046478</v>
      </c>
      <c r="AB42" s="3">
        <v>20.689814211149</v>
      </c>
      <c r="AC42" s="3">
        <v>21.5275106084615</v>
      </c>
      <c r="AD42" s="3">
        <v>24.2751271028074</v>
      </c>
      <c r="AE42" s="3">
        <v>24.0078259126045</v>
      </c>
      <c r="AF42" s="3">
        <v>23.7911423932077</v>
      </c>
      <c r="AG42" s="3">
        <v>22.9761152116858</v>
      </c>
      <c r="AH42" s="3">
        <v>24.0214366763405</v>
      </c>
      <c r="AI42" s="3">
        <v>26.7176145075442</v>
      </c>
      <c r="AJ42" s="3">
        <v>28.8432849564856</v>
      </c>
      <c r="AK42" s="3">
        <v>29.6967271239237</v>
      </c>
      <c r="AL42" s="3">
        <v>31.8116768354329</v>
      </c>
      <c r="AM42" s="3">
        <v>35.7054957773545</v>
      </c>
      <c r="AN42" s="3">
        <v>33.5708459704875</v>
      </c>
      <c r="AO42" s="3">
        <v>34.3954214571721</v>
      </c>
      <c r="AP42" s="3">
        <v>34.6910766922484</v>
      </c>
      <c r="AQ42" s="3">
        <v>38.2838853129858</v>
      </c>
      <c r="AR42" s="3">
        <v>40.8327409690708</v>
      </c>
      <c r="AS42" s="3">
        <v>44.3934591405948</v>
      </c>
      <c r="AT42" s="3">
        <v>43.3919234322255</v>
      </c>
      <c r="AU42" s="3">
        <v>46.5399464909432</v>
      </c>
      <c r="AV42" s="3">
        <v>43.3351005781475</v>
      </c>
      <c r="AW42" s="3">
        <v>43.9022193825754</v>
      </c>
      <c r="AX42" s="3">
        <v>44.3023310608868</v>
      </c>
      <c r="AY42" s="3">
        <v>50.859292106162</v>
      </c>
      <c r="AZ42" s="3">
        <v>57.4648977926638</v>
      </c>
      <c r="BA42" s="3">
        <v>56.10311714388</v>
      </c>
      <c r="BB42" s="3">
        <v>55.9342136720932</v>
      </c>
      <c r="BC42" s="3">
        <v>57.4118531923971</v>
      </c>
      <c r="BD42" s="3">
        <v>59.4303552078101</v>
      </c>
      <c r="BE42" s="3">
        <v>58.5476583522169</v>
      </c>
      <c r="BF42" s="3">
        <v>59.8998093805161</v>
      </c>
      <c r="BG42" s="3">
        <v>62.2905087893207</v>
      </c>
      <c r="BH42" s="3">
        <v>62.7649285181969</v>
      </c>
      <c r="BI42" s="3">
        <v>57.7662955808156</v>
      </c>
      <c r="BJ42" s="3">
        <v>53.7719408522321</v>
      </c>
      <c r="BK42" s="3">
        <v>44.6705864094122</v>
      </c>
      <c r="BL42" s="3">
        <v>45.8312897986626</v>
      </c>
      <c r="BM42" s="3">
        <v>48.8449774896949</v>
      </c>
      <c r="BN42" s="3">
        <v>55.9349064752955</v>
      </c>
      <c r="BO42" s="3">
        <v>59.6983743046982</v>
      </c>
      <c r="BP42" s="3">
        <v>56.432277651333</v>
      </c>
      <c r="BQ42" s="3">
        <v>53.8763424789383</v>
      </c>
      <c r="BR42" s="3">
        <v>60.917858240526</v>
      </c>
      <c r="BS42" s="3">
        <v>55.0434347469731</v>
      </c>
      <c r="BT42" s="3">
        <v>55.1934909792928</v>
      </c>
      <c r="BU42" s="3">
        <v>57.2574549471868</v>
      </c>
      <c r="BV42" s="3">
        <v>62.4604440514327</v>
      </c>
      <c r="BW42" s="3">
        <v>69.9506564517051</v>
      </c>
      <c r="BX42" s="3">
        <v>73.5613353243549</v>
      </c>
      <c r="BY42" s="3">
        <v>72.2803787245273</v>
      </c>
      <c r="BZ42" s="3">
        <v>52.8054245622832</v>
      </c>
      <c r="CA42" s="3">
        <v>55.882181916807</v>
      </c>
      <c r="CB42" s="3">
        <v>65.2417252235904</v>
      </c>
      <c r="CC42" s="3">
        <v>69.1334648872938</v>
      </c>
      <c r="CD42" s="3">
        <v>76.6844362129223</v>
      </c>
      <c r="CE42" s="3">
        <v>91.1637088694013</v>
      </c>
      <c r="CF42" s="3">
        <v>91.2483606137743</v>
      </c>
      <c r="CG42" s="3">
        <v>98.3092231689907</v>
      </c>
      <c r="CH42" s="3">
        <v>98.8186466193662</v>
      </c>
      <c r="CI42" s="3">
        <v>87.7947127050413</v>
      </c>
      <c r="CJ42" s="3">
        <v>94.1174774005745</v>
      </c>
      <c r="CK42" s="3">
        <v>97.3591908070441</v>
      </c>
      <c r="CL42" s="3">
        <v>94.528020539726</v>
      </c>
      <c r="CM42" s="3">
        <v>101.953474937594</v>
      </c>
      <c r="CN42" s="3">
        <v>101.188321138316</v>
      </c>
      <c r="CO42" s="3">
        <v>97.5910334873513</v>
      </c>
      <c r="CP42" s="3">
        <v>96.3685446396462</v>
      </c>
      <c r="CQ42" s="3">
        <v>99.2708231010609</v>
      </c>
      <c r="CR42" s="3">
        <v>95.4080528619042</v>
      </c>
      <c r="CS42" s="3">
        <v>97.945813621193</v>
      </c>
      <c r="CT42" s="3">
        <v>110.354438811142</v>
      </c>
      <c r="CU42" s="3">
        <v>88.6206342575347</v>
      </c>
      <c r="CV42" s="3">
        <v>87.5890500821513</v>
      </c>
      <c r="CW42" s="3">
        <v>85.2322110988603</v>
      </c>
      <c r="CX42" s="3">
        <v>86.9308438395327</v>
      </c>
      <c r="CY42" s="3">
        <v>81.9874954952477</v>
      </c>
      <c r="CZ42" s="3">
        <v>74.2738330251303</v>
      </c>
      <c r="DA42" s="3">
        <v>65.0187568136639</v>
      </c>
      <c r="DB42" s="3">
        <v>64.9045143391738</v>
      </c>
      <c r="DC42" s="3">
        <v>69.5367614750107</v>
      </c>
      <c r="DD42" s="3">
        <v>63.5861817373791</v>
      </c>
      <c r="DE42" s="3">
        <v>58.7662125986348</v>
      </c>
      <c r="DF42" s="3">
        <v>66.3959661276296</v>
      </c>
      <c r="DG42" s="3">
        <v>74.4256750549964</v>
      </c>
      <c r="DH42" s="3">
        <v>76.4400771883909</v>
      </c>
      <c r="DI42" s="3">
        <v>78.8704216022317</v>
      </c>
      <c r="DJ42" s="3">
        <v>71.2246299044705</v>
      </c>
      <c r="DK42" s="3">
        <v>68.4915307279882</v>
      </c>
      <c r="DL42" s="3">
        <v>66.6883086546188</v>
      </c>
      <c r="DM42" s="3">
        <v>72.2618558312643</v>
      </c>
      <c r="DN42" s="3">
        <v>76.9929930934961</v>
      </c>
      <c r="DO42" s="3">
        <v>72.9496577271993</v>
      </c>
      <c r="DP42" s="3">
        <v>67.3760522188619</v>
      </c>
      <c r="DQ42" s="3">
        <v>65.0243007104408</v>
      </c>
      <c r="DR42" s="3">
        <v>63.6244214954668</v>
      </c>
      <c r="DS42" s="3">
        <v>72.2209772976645</v>
      </c>
      <c r="DT42" s="3">
        <v>71.0024174081006</v>
      </c>
      <c r="DU42" s="3">
        <v>72.3434312083904</v>
      </c>
      <c r="DV42" s="3">
        <v>75.8684224022017</v>
      </c>
      <c r="DW42" s="3">
        <v>75.3057648015999</v>
      </c>
      <c r="DX42" s="3">
        <v>71.6537754380073</v>
      </c>
      <c r="DY42" s="3">
        <v>85.712226735952</v>
      </c>
      <c r="DZ42" s="3">
        <v>84.4428815537663</v>
      </c>
      <c r="EA42" s="3">
        <v>84.2386410549528</v>
      </c>
      <c r="EB42" s="3">
        <v>97.43933166249</v>
      </c>
      <c r="EC42" s="3">
        <v>95.0096354709192</v>
      </c>
      <c r="ED42" s="3">
        <v>88.8384290800107</v>
      </c>
      <c r="EE42" s="3">
        <v>87.162787777543</v>
      </c>
      <c r="EF42" s="3">
        <v>84.3455554114448</v>
      </c>
    </row>
    <row r="43">
      <c r="A43" s="3" t="s">
        <v>39</v>
      </c>
      <c r="B43" s="3" t="str">
        <f t="shared" si="3"/>
        <v>BDX_mid</v>
      </c>
      <c r="C43" s="3" t="str">
        <f t="shared" si="4"/>
        <v>BDX</v>
      </c>
      <c r="D43" s="3">
        <v>91.2023846410166</v>
      </c>
      <c r="E43" s="3">
        <v>92.9507346309123</v>
      </c>
      <c r="F43" s="3">
        <v>95.9870947345083</v>
      </c>
      <c r="G43" s="3">
        <v>95.026396629405</v>
      </c>
      <c r="H43" s="3">
        <v>96.2684569367026</v>
      </c>
      <c r="I43" s="3">
        <v>99.0515511745998</v>
      </c>
      <c r="J43" s="3">
        <v>99.3553448201535</v>
      </c>
      <c r="K43" s="3">
        <v>97.7381254836857</v>
      </c>
      <c r="L43" s="3">
        <v>96.2537376603575</v>
      </c>
      <c r="M43" s="3">
        <v>104.130622605039</v>
      </c>
      <c r="N43" s="3">
        <v>109.367605825246</v>
      </c>
      <c r="O43" s="3">
        <v>117.051686608967</v>
      </c>
      <c r="P43" s="3">
        <v>119.747213075505</v>
      </c>
      <c r="Q43" s="3">
        <v>121.349361543687</v>
      </c>
      <c r="R43" s="3">
        <v>122.222701707779</v>
      </c>
      <c r="S43" s="3">
        <v>120.627499573876</v>
      </c>
      <c r="T43" s="3">
        <v>119.719142055544</v>
      </c>
      <c r="U43" s="3">
        <v>119.523387509278</v>
      </c>
      <c r="V43" s="3">
        <v>124.600740865299</v>
      </c>
      <c r="W43" s="3">
        <v>124.497309637227</v>
      </c>
      <c r="X43" s="3">
        <v>116.486270096429</v>
      </c>
      <c r="Y43" s="3">
        <v>118.02519779769</v>
      </c>
      <c r="Z43" s="3">
        <v>128.315680433001</v>
      </c>
      <c r="AA43" s="3">
        <v>131.968806260551</v>
      </c>
      <c r="AB43" s="3">
        <v>123.633732961004</v>
      </c>
      <c r="AC43" s="3">
        <v>121.86710586406</v>
      </c>
      <c r="AD43" s="3">
        <v>128.618704991179</v>
      </c>
      <c r="AE43" s="3">
        <v>135.691039318709</v>
      </c>
      <c r="AF43" s="3">
        <v>142.332759152675</v>
      </c>
      <c r="AG43" s="3">
        <v>145.343142653007</v>
      </c>
      <c r="AH43" s="3">
        <v>150.7491647176</v>
      </c>
      <c r="AI43" s="3">
        <v>150.888751502796</v>
      </c>
      <c r="AJ43" s="3">
        <v>153.147997573238</v>
      </c>
      <c r="AK43" s="3">
        <v>150.411780256602</v>
      </c>
      <c r="AL43" s="3">
        <v>148.523549978117</v>
      </c>
      <c r="AM43" s="3">
        <v>144.97491765386</v>
      </c>
      <c r="AN43" s="3">
        <v>149.056993183355</v>
      </c>
      <c r="AO43" s="3">
        <v>156.83626071653</v>
      </c>
      <c r="AP43" s="3">
        <v>160.623894209177</v>
      </c>
      <c r="AQ43" s="3">
        <v>160.289435556403</v>
      </c>
      <c r="AR43" s="3">
        <v>161.601811685841</v>
      </c>
      <c r="AS43" s="3">
        <v>169.562015822157</v>
      </c>
      <c r="AT43" s="3">
        <v>175.835708531373</v>
      </c>
      <c r="AU43" s="3">
        <v>174.885276951048</v>
      </c>
      <c r="AV43" s="3">
        <v>173.525895235722</v>
      </c>
      <c r="AW43" s="3">
        <v>179.077512535306</v>
      </c>
      <c r="AX43" s="3">
        <v>195.840320585693</v>
      </c>
      <c r="AY43" s="3">
        <v>194.001732372908</v>
      </c>
      <c r="AZ43" s="3">
        <v>204.527109536773</v>
      </c>
      <c r="BA43" s="3">
        <v>197.408538972483</v>
      </c>
      <c r="BB43" s="3">
        <v>194.506741939561</v>
      </c>
      <c r="BC43" s="3">
        <v>200.876673092207</v>
      </c>
      <c r="BD43" s="3">
        <v>200.23043708631</v>
      </c>
      <c r="BE43" s="3">
        <v>207.00258484186</v>
      </c>
      <c r="BF43" s="3">
        <v>219.135492365837</v>
      </c>
      <c r="BG43" s="3">
        <v>224.745351009153</v>
      </c>
      <c r="BH43" s="3">
        <v>231.622364287908</v>
      </c>
      <c r="BI43" s="3">
        <v>216.967098465092</v>
      </c>
      <c r="BJ43" s="3">
        <v>214.91125339502</v>
      </c>
      <c r="BK43" s="3">
        <v>205.793725418455</v>
      </c>
      <c r="BL43" s="3">
        <v>207.877520446618</v>
      </c>
      <c r="BM43" s="3">
        <v>220.951503515592</v>
      </c>
      <c r="BN43" s="3">
        <v>223.106545360821</v>
      </c>
      <c r="BO43" s="3">
        <v>217.964547673865</v>
      </c>
      <c r="BP43" s="3">
        <v>208.246057403969</v>
      </c>
      <c r="BQ43" s="3">
        <v>216.96488971198</v>
      </c>
      <c r="BR43" s="3">
        <v>228.869389835731</v>
      </c>
      <c r="BS43" s="3">
        <v>225.262295855091</v>
      </c>
      <c r="BT43" s="3">
        <v>231.696992911524</v>
      </c>
      <c r="BU43" s="3">
        <v>227.27088781782</v>
      </c>
      <c r="BV43" s="3">
        <v>225.961095554309</v>
      </c>
      <c r="BW43" s="3">
        <v>240.7204033157</v>
      </c>
      <c r="BX43" s="3">
        <v>250.664347292578</v>
      </c>
      <c r="BY43" s="3">
        <v>232.619532825444</v>
      </c>
      <c r="BZ43" s="3">
        <v>206.741801457112</v>
      </c>
      <c r="CA43" s="3">
        <v>229.135513158096</v>
      </c>
      <c r="CB43" s="3">
        <v>230.22006796772</v>
      </c>
      <c r="CC43" s="3">
        <v>216.888239800712</v>
      </c>
      <c r="CD43" s="3">
        <v>240.616522796801</v>
      </c>
      <c r="CE43" s="3">
        <v>237.534214094077</v>
      </c>
      <c r="CF43" s="3">
        <v>211.964625294517</v>
      </c>
      <c r="CG43" s="3">
        <v>216.877924688073</v>
      </c>
      <c r="CH43" s="3">
        <v>216.914922209557</v>
      </c>
      <c r="CI43" s="3">
        <v>224.114540503495</v>
      </c>
      <c r="CJ43" s="3">
        <v>236.973343875269</v>
      </c>
      <c r="CK43" s="3">
        <v>233.418465327387</v>
      </c>
      <c r="CL43" s="3">
        <v>223.25036990667</v>
      </c>
      <c r="CM43" s="3">
        <v>232.462225729934</v>
      </c>
      <c r="CN43" s="3">
        <v>224.946751787417</v>
      </c>
      <c r="CO43" s="3">
        <v>223.351284769459</v>
      </c>
      <c r="CP43" s="3">
        <v>231.028223869144</v>
      </c>
      <c r="CQ43" s="3">
        <v>229.324203580214</v>
      </c>
      <c r="CR43" s="3">
        <v>238.454050210503</v>
      </c>
      <c r="CS43" s="3">
        <v>225.375885890882</v>
      </c>
      <c r="CT43" s="3">
        <v>227.565189282603</v>
      </c>
      <c r="CU43" s="3">
        <v>231.91733536506</v>
      </c>
      <c r="CV43" s="3">
        <v>240.14765462271</v>
      </c>
      <c r="CW43" s="3">
        <v>249.583018941707</v>
      </c>
      <c r="CX43" s="3">
        <v>248.261712856908</v>
      </c>
      <c r="CY43" s="3">
        <v>252.53709562771</v>
      </c>
      <c r="CZ43" s="3">
        <v>242.187057514302</v>
      </c>
      <c r="DA43" s="3">
        <v>236.786137470821</v>
      </c>
      <c r="DB43" s="3">
        <v>232.621207873782</v>
      </c>
      <c r="DC43" s="3">
        <v>246.982205410222</v>
      </c>
      <c r="DD43" s="3">
        <v>238.352686506187</v>
      </c>
      <c r="DE43" s="3">
        <v>219.943027535316</v>
      </c>
      <c r="DF43" s="3">
        <v>220.801752208701</v>
      </c>
      <c r="DG43" s="3">
        <v>243.113597749117</v>
      </c>
      <c r="DH43" s="3">
        <v>245.714321386562</v>
      </c>
      <c r="DI43" s="3">
        <v>236.615624592653</v>
      </c>
      <c r="DJ43" s="3">
        <v>230.379268769987</v>
      </c>
      <c r="DK43" s="3">
        <v>249.198068295379</v>
      </c>
      <c r="DL43" s="3">
        <v>244.235309248969</v>
      </c>
      <c r="DM43" s="3">
        <v>248.312795154554</v>
      </c>
      <c r="DN43" s="3">
        <v>259.397592190809</v>
      </c>
      <c r="DO43" s="3">
        <v>271.020477942811</v>
      </c>
      <c r="DP43" s="3">
        <v>260.47370645215</v>
      </c>
      <c r="DQ43" s="3">
        <v>253.079136122179</v>
      </c>
      <c r="DR43" s="3">
        <v>236.755604391081</v>
      </c>
      <c r="DS43" s="3">
        <v>234.191996801226</v>
      </c>
      <c r="DT43" s="3">
        <v>234.384164187617</v>
      </c>
      <c r="DU43" s="3">
        <v>236.681495513668</v>
      </c>
      <c r="DV43" s="3">
        <v>235.916585318661</v>
      </c>
      <c r="DW43" s="3">
        <v>234.523227773713</v>
      </c>
      <c r="DX43" s="3">
        <v>231.197613951713</v>
      </c>
      <c r="DY43" s="3">
        <v>233.294127964239</v>
      </c>
      <c r="DZ43" s="3">
        <v>229.069853585841</v>
      </c>
      <c r="EA43" s="3">
        <v>234.062167606304</v>
      </c>
      <c r="EB43" s="3">
        <v>234.416919729017</v>
      </c>
      <c r="EC43" s="3">
        <v>237.838483370988</v>
      </c>
      <c r="ED43" s="3">
        <v>227.689389842595</v>
      </c>
      <c r="EE43" s="3">
        <v>224.105339773105</v>
      </c>
      <c r="EF43" s="3">
        <v>236.774998982747</v>
      </c>
    </row>
    <row r="44">
      <c r="A44" s="3" t="s">
        <v>40</v>
      </c>
      <c r="B44" s="3" t="str">
        <f t="shared" si="3"/>
        <v>BEN_mid</v>
      </c>
      <c r="C44" s="3" t="str">
        <f t="shared" si="4"/>
        <v>BEN</v>
      </c>
      <c r="D44" s="3">
        <v>35.6305332233994</v>
      </c>
      <c r="E44" s="3">
        <v>33.1442260723512</v>
      </c>
      <c r="F44" s="3">
        <v>33.428583321172</v>
      </c>
      <c r="G44" s="3">
        <v>33.668229267523</v>
      </c>
      <c r="H44" s="3">
        <v>34.4315967881307</v>
      </c>
      <c r="I44" s="3">
        <v>35.9686133707202</v>
      </c>
      <c r="J44" s="3">
        <v>36.4006295551321</v>
      </c>
      <c r="K44" s="3">
        <v>34.957170515007</v>
      </c>
      <c r="L44" s="3">
        <v>35.4113818555654</v>
      </c>
      <c r="M44" s="3">
        <v>33.7126076990578</v>
      </c>
      <c r="N44" s="3">
        <v>36.0224195232045</v>
      </c>
      <c r="O44" s="3">
        <v>36.0553933548009</v>
      </c>
      <c r="P44" s="3">
        <v>34.0840635003059</v>
      </c>
      <c r="Q44" s="3">
        <v>34.534910679748</v>
      </c>
      <c r="R44" s="3">
        <v>34.0077152513607</v>
      </c>
      <c r="S44" s="3">
        <v>33.4415716934495</v>
      </c>
      <c r="T44" s="3">
        <v>33.469918543253</v>
      </c>
      <c r="U44" s="3">
        <v>32.6208656372296</v>
      </c>
      <c r="V44" s="3">
        <v>31.2816430214403</v>
      </c>
      <c r="W44" s="3">
        <v>27.8319780078334</v>
      </c>
      <c r="X44" s="3">
        <v>25.0995533126947</v>
      </c>
      <c r="Y44" s="3">
        <v>25.1543828620995</v>
      </c>
      <c r="Z44" s="3">
        <v>26.7093457802644</v>
      </c>
      <c r="AA44" s="3">
        <v>24.5961217225533</v>
      </c>
      <c r="AB44" s="3">
        <v>22.1040555344863</v>
      </c>
      <c r="AC44" s="3">
        <v>22.0720330658363</v>
      </c>
      <c r="AD44" s="3">
        <v>24.9014137824793</v>
      </c>
      <c r="AE44" s="3">
        <v>25.7109428440062</v>
      </c>
      <c r="AF44" s="3">
        <v>23.7560028414032</v>
      </c>
      <c r="AG44" s="3">
        <v>22.2451638941755</v>
      </c>
      <c r="AH44" s="3">
        <v>22.6761735172215</v>
      </c>
      <c r="AI44" s="3">
        <v>23.8593125036572</v>
      </c>
      <c r="AJ44" s="3">
        <v>23.498751959318</v>
      </c>
      <c r="AK44" s="3">
        <v>23.2703279047983</v>
      </c>
      <c r="AL44" s="3">
        <v>24.7297254289014</v>
      </c>
      <c r="AM44" s="3">
        <v>26.6142042951582</v>
      </c>
      <c r="AN44" s="3">
        <v>27.0617183845434</v>
      </c>
      <c r="AO44" s="3">
        <v>27.708778869904</v>
      </c>
      <c r="AP44" s="3">
        <v>28.2433887543634</v>
      </c>
      <c r="AQ44" s="3">
        <v>27.9533546947477</v>
      </c>
      <c r="AR44" s="3">
        <v>28.5120108651603</v>
      </c>
      <c r="AS44" s="3">
        <v>29.4361521698851</v>
      </c>
      <c r="AT44" s="3">
        <v>30.9722662382799</v>
      </c>
      <c r="AU44" s="3">
        <v>28.9630106571585</v>
      </c>
      <c r="AV44" s="3">
        <v>28.7779479520821</v>
      </c>
      <c r="AW44" s="3">
        <v>30.0915239077994</v>
      </c>
      <c r="AX44" s="3">
        <v>28.1772590647945</v>
      </c>
      <c r="AY44" s="3">
        <v>29.7580740813385</v>
      </c>
      <c r="AZ44" s="3">
        <v>30.154343808845</v>
      </c>
      <c r="BA44" s="3">
        <v>26.7703370044457</v>
      </c>
      <c r="BB44" s="3">
        <v>26.3217605032929</v>
      </c>
      <c r="BC44" s="3">
        <v>25.0617890853602</v>
      </c>
      <c r="BD44" s="3">
        <v>24.9023265720618</v>
      </c>
      <c r="BE44" s="3">
        <v>24.8847689516006</v>
      </c>
      <c r="BF44" s="3">
        <v>24.2754716271917</v>
      </c>
      <c r="BG44" s="3">
        <v>24.4883134395076</v>
      </c>
      <c r="BH44" s="3">
        <v>23.6443758583355</v>
      </c>
      <c r="BI44" s="3">
        <v>22.4632351383506</v>
      </c>
      <c r="BJ44" s="3">
        <v>24.0481701453326</v>
      </c>
      <c r="BK44" s="3">
        <v>23.2592965663065</v>
      </c>
      <c r="BL44" s="3">
        <v>23.2947159680237</v>
      </c>
      <c r="BM44" s="3">
        <v>23.9695592243518</v>
      </c>
      <c r="BN44" s="3">
        <v>24.8413914158365</v>
      </c>
      <c r="BO44" s="3">
        <v>26.8108736724052</v>
      </c>
      <c r="BP44" s="3">
        <v>25.7088177649844</v>
      </c>
      <c r="BQ44" s="3">
        <v>25.8457880471551</v>
      </c>
      <c r="BR44" s="3">
        <v>27.0188383766949</v>
      </c>
      <c r="BS44" s="3">
        <v>21.8295450017613</v>
      </c>
      <c r="BT44" s="3">
        <v>22.0960515384825</v>
      </c>
      <c r="BU44" s="3">
        <v>21.3799621478537</v>
      </c>
      <c r="BV44" s="3">
        <v>21.7987888017293</v>
      </c>
      <c r="BW44" s="3">
        <v>20.5935145343965</v>
      </c>
      <c r="BX44" s="3">
        <v>20.0487935091871</v>
      </c>
      <c r="BY44" s="3">
        <v>19.6328373730347</v>
      </c>
      <c r="BZ44" s="3">
        <v>15.0490004599745</v>
      </c>
      <c r="CA44" s="3">
        <v>13.2225547538561</v>
      </c>
      <c r="CB44" s="3">
        <v>14.713243960612</v>
      </c>
      <c r="CC44" s="3">
        <v>17.3357228912693</v>
      </c>
      <c r="CD44" s="3">
        <v>16.8540109501765</v>
      </c>
      <c r="CE44" s="3">
        <v>17.6142425041026</v>
      </c>
      <c r="CF44" s="3">
        <v>16.6580993792043</v>
      </c>
      <c r="CG44" s="3">
        <v>17.9766328387128</v>
      </c>
      <c r="CH44" s="3">
        <v>17.1071328207298</v>
      </c>
      <c r="CI44" s="3">
        <v>19.9383844391505</v>
      </c>
      <c r="CJ44" s="3">
        <v>21.8760102153489</v>
      </c>
      <c r="CK44" s="3">
        <v>22.4072578583542</v>
      </c>
      <c r="CL44" s="3">
        <v>23.7374827737412</v>
      </c>
      <c r="CM44" s="3">
        <v>25.2449456521019</v>
      </c>
      <c r="CN44" s="3">
        <v>28.0986939395033</v>
      </c>
      <c r="CO44" s="3">
        <v>28.3359720661616</v>
      </c>
      <c r="CP44" s="3">
        <v>25.8083373880132</v>
      </c>
      <c r="CQ44" s="3">
        <v>26.9809020484848</v>
      </c>
      <c r="CR44" s="3">
        <v>26.5891341649579</v>
      </c>
      <c r="CS44" s="3">
        <v>25.8529324220703</v>
      </c>
      <c r="CT44" s="3">
        <v>30.119328232018</v>
      </c>
      <c r="CU44" s="3">
        <v>28.5111368377168</v>
      </c>
      <c r="CV44" s="3">
        <v>28.9140418933307</v>
      </c>
      <c r="CW44" s="3">
        <v>26.478962719803</v>
      </c>
      <c r="CX44" s="3">
        <v>24.1712997860763</v>
      </c>
      <c r="CY44" s="3">
        <v>23.035952360062</v>
      </c>
      <c r="CZ44" s="3">
        <v>22.2471135616434</v>
      </c>
      <c r="DA44" s="3">
        <v>21.6435106287495</v>
      </c>
      <c r="DB44" s="3">
        <v>21.7739974037879</v>
      </c>
      <c r="DC44" s="3">
        <v>24.3643846534419</v>
      </c>
      <c r="DD44" s="3">
        <v>21.6652056730943</v>
      </c>
      <c r="DE44" s="3">
        <v>20.1124932776718</v>
      </c>
      <c r="DF44" s="3">
        <v>22.4951789923058</v>
      </c>
      <c r="DG44" s="3">
        <v>23.853803078007</v>
      </c>
      <c r="DH44" s="3">
        <v>26.5618838142283</v>
      </c>
      <c r="DI44" s="3">
        <v>28.1319961651151</v>
      </c>
      <c r="DJ44" s="3">
        <v>24.7527420221548</v>
      </c>
      <c r="DK44" s="3">
        <v>24.4408320902223</v>
      </c>
      <c r="DL44" s="3">
        <v>22.6989040766492</v>
      </c>
      <c r="DM44" s="3">
        <v>23.8843412409085</v>
      </c>
      <c r="DN44" s="3">
        <v>26.2729653786429</v>
      </c>
      <c r="DO44" s="3">
        <v>25.0376083633258</v>
      </c>
      <c r="DP44" s="3">
        <v>23.761781038878</v>
      </c>
      <c r="DQ44" s="3">
        <v>21.6464807554306</v>
      </c>
      <c r="DR44" s="3">
        <v>22.256210653799</v>
      </c>
      <c r="DS44" s="3">
        <v>26.0551175569729</v>
      </c>
      <c r="DT44" s="3">
        <v>26.5748822234912</v>
      </c>
      <c r="DU44" s="3">
        <v>25.4727016121391</v>
      </c>
      <c r="DV44" s="3">
        <v>26.0891848190584</v>
      </c>
      <c r="DW44" s="3">
        <v>24.725617884069</v>
      </c>
      <c r="DX44" s="3">
        <v>22.5726526596052</v>
      </c>
      <c r="DY44" s="3">
        <v>21.7571449262191</v>
      </c>
      <c r="DZ44" s="3">
        <v>22.2604889148738</v>
      </c>
      <c r="EA44" s="3">
        <v>20.8482828924959</v>
      </c>
      <c r="EB44" s="3">
        <v>19.5928584903732</v>
      </c>
      <c r="EC44" s="3">
        <v>19.9128077893874</v>
      </c>
      <c r="ED44" s="3">
        <v>21.2725782076372</v>
      </c>
      <c r="EE44" s="3">
        <v>21.2007681687795</v>
      </c>
      <c r="EF44" s="3">
        <v>19.8144441710578</v>
      </c>
    </row>
    <row r="45">
      <c r="A45" s="3" t="s">
        <v>41</v>
      </c>
      <c r="B45" s="3" t="str">
        <f t="shared" si="3"/>
        <v>BF_B_mid</v>
      </c>
      <c r="C45" s="1" t="s">
        <v>353</v>
      </c>
      <c r="D45" s="3">
        <v>25.9655508317196</v>
      </c>
      <c r="E45" s="3">
        <v>26.955001948737</v>
      </c>
      <c r="F45" s="3">
        <v>29.6418228894831</v>
      </c>
      <c r="G45" s="3">
        <v>29.972518566792</v>
      </c>
      <c r="H45" s="3">
        <v>30.6937872631176</v>
      </c>
      <c r="I45" s="3">
        <v>31.8986349711172</v>
      </c>
      <c r="J45" s="3">
        <v>31.3504811503697</v>
      </c>
      <c r="K45" s="3">
        <v>30.9431908837626</v>
      </c>
      <c r="L45" s="3">
        <v>31.0013721415258</v>
      </c>
      <c r="M45" s="3">
        <v>29.907504216175</v>
      </c>
      <c r="N45" s="3">
        <v>31.9080715978763</v>
      </c>
      <c r="O45" s="3">
        <v>30.5882335139938</v>
      </c>
      <c r="P45" s="3">
        <v>30.6556026507706</v>
      </c>
      <c r="Q45" s="3">
        <v>30.9586025177565</v>
      </c>
      <c r="R45" s="3">
        <v>30.5120996907389</v>
      </c>
      <c r="S45" s="3">
        <v>31.4709308267346</v>
      </c>
      <c r="T45" s="3">
        <v>31.8789318261013</v>
      </c>
      <c r="U45" s="3">
        <v>33.8291756816219</v>
      </c>
      <c r="V45" s="3">
        <v>35.1470351292343</v>
      </c>
      <c r="W45" s="3">
        <v>36.2146807135773</v>
      </c>
      <c r="X45" s="3">
        <v>33.4350717184248</v>
      </c>
      <c r="Y45" s="3">
        <v>36.3081856443542</v>
      </c>
      <c r="Z45" s="3">
        <v>36.2192630820682</v>
      </c>
      <c r="AA45" s="3">
        <v>35.1634393149217</v>
      </c>
      <c r="AB45" s="3">
        <v>32.3252801957422</v>
      </c>
      <c r="AC45" s="3">
        <v>33.9685890146992</v>
      </c>
      <c r="AD45" s="3">
        <v>33.6459168326687</v>
      </c>
      <c r="AE45" s="3">
        <v>33.2118391893845</v>
      </c>
      <c r="AF45" s="3">
        <v>33.5377066238082</v>
      </c>
      <c r="AG45" s="3">
        <v>33.8208497170837</v>
      </c>
      <c r="AH45" s="3">
        <v>34.1540266051228</v>
      </c>
      <c r="AI45" s="3">
        <v>34.4309905673709</v>
      </c>
      <c r="AJ45" s="3">
        <v>32.6455186772116</v>
      </c>
      <c r="AK45" s="3">
        <v>31.9939720909472</v>
      </c>
      <c r="AL45" s="3">
        <v>32.1126965259882</v>
      </c>
      <c r="AM45" s="3">
        <v>31.5726384398081</v>
      </c>
      <c r="AN45" s="3">
        <v>31.5394581248511</v>
      </c>
      <c r="AO45" s="3">
        <v>32.9805563733574</v>
      </c>
      <c r="AP45" s="3">
        <v>33.1175112426533</v>
      </c>
      <c r="AQ45" s="3">
        <v>32.4604015383225</v>
      </c>
      <c r="AR45" s="3">
        <v>35.5588674218624</v>
      </c>
      <c r="AS45" s="3">
        <v>35.1782552693216</v>
      </c>
      <c r="AT45" s="3">
        <v>34.0620657628359</v>
      </c>
      <c r="AU45" s="3">
        <v>35.1654557415311</v>
      </c>
      <c r="AV45" s="3">
        <v>38.288111717822</v>
      </c>
      <c r="AW45" s="3">
        <v>39.1083770784994</v>
      </c>
      <c r="AX45" s="3">
        <v>40.8188775841028</v>
      </c>
      <c r="AY45" s="3">
        <v>46.9394966675335</v>
      </c>
      <c r="AZ45" s="3">
        <v>48.303926798847</v>
      </c>
      <c r="BA45" s="3">
        <v>47.8051334364087</v>
      </c>
      <c r="BB45" s="3">
        <v>48.6541140067134</v>
      </c>
      <c r="BC45" s="3">
        <v>50.0034698781815</v>
      </c>
      <c r="BD45" s="3">
        <v>51.7424308225228</v>
      </c>
      <c r="BE45" s="3">
        <v>47.1977451587983</v>
      </c>
      <c r="BF45" s="3">
        <v>47.0707216666262</v>
      </c>
      <c r="BG45" s="3">
        <v>48.3223378278172</v>
      </c>
      <c r="BH45" s="3">
        <v>46.2403450083841</v>
      </c>
      <c r="BI45" s="3">
        <v>43.8675108409771</v>
      </c>
      <c r="BJ45" s="3">
        <v>43.5920869849698</v>
      </c>
      <c r="BK45" s="3">
        <v>42.7204481345717</v>
      </c>
      <c r="BL45" s="3">
        <v>42.2398366447393</v>
      </c>
      <c r="BM45" s="3">
        <v>44.2205388349114</v>
      </c>
      <c r="BN45" s="3">
        <v>46.8078305738584</v>
      </c>
      <c r="BO45" s="3">
        <v>48.7404193326193</v>
      </c>
      <c r="BP45" s="3">
        <v>47.7090613043202</v>
      </c>
      <c r="BQ45" s="3">
        <v>50.840353463265</v>
      </c>
      <c r="BR45" s="3">
        <v>51.4865877333339</v>
      </c>
      <c r="BS45" s="3">
        <v>52.1899607561794</v>
      </c>
      <c r="BT45" s="3">
        <v>58.231351478564</v>
      </c>
      <c r="BU45" s="3">
        <v>58.5986007733356</v>
      </c>
      <c r="BV45" s="3">
        <v>60.8650062160969</v>
      </c>
      <c r="BW45" s="3">
        <v>60.7029089926656</v>
      </c>
      <c r="BX45" s="3">
        <v>64.0508663195878</v>
      </c>
      <c r="BY45" s="3">
        <v>63.6963038289853</v>
      </c>
      <c r="BZ45" s="3">
        <v>51.7334687965894</v>
      </c>
      <c r="CA45" s="3">
        <v>55.930602588595</v>
      </c>
      <c r="CB45" s="3">
        <v>60.7500969235549</v>
      </c>
      <c r="CC45" s="3">
        <v>61.1152194771727</v>
      </c>
      <c r="CD45" s="3">
        <v>61.8873186206169</v>
      </c>
      <c r="CE45" s="3">
        <v>66.1618078951577</v>
      </c>
      <c r="CF45" s="3">
        <v>72.166762048336</v>
      </c>
      <c r="CG45" s="3">
        <v>70.1490285587479</v>
      </c>
      <c r="CH45" s="3">
        <v>73.064979080509</v>
      </c>
      <c r="CI45" s="3">
        <v>73.2950496751184</v>
      </c>
      <c r="CJ45" s="3">
        <v>70.2746670554214</v>
      </c>
      <c r="CK45" s="3">
        <v>70.1476355979517</v>
      </c>
      <c r="CL45" s="3">
        <v>66.147886572059</v>
      </c>
      <c r="CM45" s="3">
        <v>69.263752961288</v>
      </c>
      <c r="CN45" s="3">
        <v>73.3554152848552</v>
      </c>
      <c r="CO45" s="3">
        <v>71.7850375096537</v>
      </c>
      <c r="CP45" s="3">
        <v>68.439310282548</v>
      </c>
      <c r="CQ45" s="3">
        <v>65.628413051177</v>
      </c>
      <c r="CR45" s="3">
        <v>65.9450585274589</v>
      </c>
      <c r="CS45" s="3">
        <v>64.6497496656871</v>
      </c>
      <c r="CT45" s="3">
        <v>68.580421545826</v>
      </c>
      <c r="CU45" s="3">
        <v>68.6555272834621</v>
      </c>
      <c r="CV45" s="3">
        <v>64.8608694022926</v>
      </c>
      <c r="CW45" s="3">
        <v>63.939825784917</v>
      </c>
      <c r="CX45" s="3">
        <v>63.0208891578949</v>
      </c>
      <c r="CY45" s="3">
        <v>65.2538307559067</v>
      </c>
      <c r="CZ45" s="3">
        <v>62.5748942964359</v>
      </c>
      <c r="DA45" s="3">
        <v>65.4544659175713</v>
      </c>
      <c r="DB45" s="3">
        <v>68.5483555240343</v>
      </c>
      <c r="DC45" s="3">
        <v>73.1735828869867</v>
      </c>
      <c r="DD45" s="3">
        <v>68.3199513564908</v>
      </c>
      <c r="DE45" s="3">
        <v>63.5901687845042</v>
      </c>
      <c r="DF45" s="3">
        <v>67.0353369535114</v>
      </c>
      <c r="DG45" s="3">
        <v>66.2902862998765</v>
      </c>
      <c r="DH45" s="3">
        <v>64.071168830382</v>
      </c>
      <c r="DI45" s="3">
        <v>63.5080013565688</v>
      </c>
      <c r="DJ45" s="3">
        <v>61.5777227791794</v>
      </c>
      <c r="DK45" s="3">
        <v>61.7739582575278</v>
      </c>
      <c r="DL45" s="3">
        <v>61.7590239755569</v>
      </c>
      <c r="DM45" s="3">
        <v>63.1391433320533</v>
      </c>
      <c r="DN45" s="3">
        <v>66.1800255943275</v>
      </c>
      <c r="DO45" s="3">
        <v>67.2800772616517</v>
      </c>
      <c r="DP45" s="3">
        <v>61.1209265550261</v>
      </c>
      <c r="DQ45" s="3">
        <v>54.705981462991</v>
      </c>
      <c r="DR45" s="3">
        <v>57.2376666675053</v>
      </c>
      <c r="DS45" s="3">
        <v>56.3363110152282</v>
      </c>
      <c r="DT45" s="3">
        <v>54.4033183475413</v>
      </c>
      <c r="DU45" s="3">
        <v>56.3341015913144</v>
      </c>
      <c r="DV45" s="3">
        <v>53.393112682661</v>
      </c>
      <c r="DW45" s="3">
        <v>49.0423061510556</v>
      </c>
      <c r="DX45" s="3">
        <v>46.5252474770759</v>
      </c>
      <c r="DY45" s="3">
        <v>43.1934443459047</v>
      </c>
      <c r="DZ45" s="3">
        <v>43.1434060780742</v>
      </c>
      <c r="EA45" s="3">
        <v>44.4687528826868</v>
      </c>
      <c r="EB45" s="3">
        <v>46.3614247003971</v>
      </c>
      <c r="EC45" s="3">
        <v>47.7482142338793</v>
      </c>
      <c r="ED45" s="3">
        <v>41.3680286974965</v>
      </c>
      <c r="EE45" s="3">
        <v>42.2065928825349</v>
      </c>
      <c r="EF45" s="3">
        <v>34.6844443215264</v>
      </c>
    </row>
    <row r="46">
      <c r="A46" s="3" t="s">
        <v>42</v>
      </c>
      <c r="B46" s="3" t="str">
        <f t="shared" si="3"/>
        <v>BIIB_mid</v>
      </c>
      <c r="C46" s="3" t="str">
        <f t="shared" ref="C46:C50" si="5">LEFT(B46, LEN(B46) -4)</f>
        <v>BIIB</v>
      </c>
      <c r="D46" s="3">
        <v>296.213809785389</v>
      </c>
      <c r="E46" s="3">
        <v>325.89421081543</v>
      </c>
      <c r="F46" s="3">
        <v>331.122379121326</v>
      </c>
      <c r="G46" s="3">
        <v>293.748810541062</v>
      </c>
      <c r="H46" s="3">
        <v>295.047378540039</v>
      </c>
      <c r="I46" s="3">
        <v>314.575239635649</v>
      </c>
      <c r="J46" s="3">
        <v>323.338410117409</v>
      </c>
      <c r="K46" s="3">
        <v>335.125475202288</v>
      </c>
      <c r="L46" s="3">
        <v>331.703807285854</v>
      </c>
      <c r="M46" s="3">
        <v>316.240434066109</v>
      </c>
      <c r="N46" s="3">
        <v>313.460260491622</v>
      </c>
      <c r="O46" s="3">
        <v>340.112045288086</v>
      </c>
      <c r="P46" s="3">
        <v>352.24674987793</v>
      </c>
      <c r="Q46" s="3">
        <v>399.379736649363</v>
      </c>
      <c r="R46" s="3">
        <v>427.288864829324</v>
      </c>
      <c r="S46" s="3">
        <v>414.434999738421</v>
      </c>
      <c r="T46" s="3">
        <v>393.571001434326</v>
      </c>
      <c r="U46" s="3">
        <v>396.695225802335</v>
      </c>
      <c r="V46" s="3">
        <v>377.692045731978</v>
      </c>
      <c r="W46" s="3">
        <v>310.034047444661</v>
      </c>
      <c r="X46" s="3">
        <v>302.695239112491</v>
      </c>
      <c r="Y46" s="3">
        <v>277.865907842463</v>
      </c>
      <c r="Z46" s="3">
        <v>292.074247741699</v>
      </c>
      <c r="AA46" s="3">
        <v>292.911591963335</v>
      </c>
      <c r="AB46" s="3">
        <v>276.326053820158</v>
      </c>
      <c r="AC46" s="3">
        <v>260.247998428345</v>
      </c>
      <c r="AD46" s="3">
        <v>257.958636890758</v>
      </c>
      <c r="AE46" s="3">
        <v>272.552381969634</v>
      </c>
      <c r="AF46" s="3">
        <v>269.297380719866</v>
      </c>
      <c r="AG46" s="3">
        <v>249.195002122359</v>
      </c>
      <c r="AH46" s="3">
        <v>264.332000350952</v>
      </c>
      <c r="AI46" s="3">
        <v>312.660215958305</v>
      </c>
      <c r="AJ46" s="3">
        <v>307.358570643834</v>
      </c>
      <c r="AK46" s="3">
        <v>297.535001482282</v>
      </c>
      <c r="AL46" s="3">
        <v>305.095474969773</v>
      </c>
      <c r="AM46" s="3">
        <v>288.569997878302</v>
      </c>
      <c r="AN46" s="3">
        <v>285.059499359131</v>
      </c>
      <c r="AO46" s="3">
        <v>279.20658151727</v>
      </c>
      <c r="AP46" s="3">
        <v>283.640216993249</v>
      </c>
      <c r="AQ46" s="3">
        <v>273.666052567331</v>
      </c>
      <c r="AR46" s="3">
        <v>257.544545607133</v>
      </c>
      <c r="AS46" s="3">
        <v>263.91840952093</v>
      </c>
      <c r="AT46" s="3">
        <v>280.648749542236</v>
      </c>
      <c r="AU46" s="3">
        <v>288.653476880944</v>
      </c>
      <c r="AV46" s="3">
        <v>319.579499053955</v>
      </c>
      <c r="AW46" s="3">
        <v>326.095454822887</v>
      </c>
      <c r="AX46" s="3">
        <v>312.87952532087</v>
      </c>
      <c r="AY46" s="3">
        <v>323.147250366211</v>
      </c>
      <c r="AZ46" s="3">
        <v>343.693096342541</v>
      </c>
      <c r="BA46" s="3">
        <v>309.313420345909</v>
      </c>
      <c r="BB46" s="3">
        <v>279.890000116258</v>
      </c>
      <c r="BC46" s="3">
        <v>266.339047023228</v>
      </c>
      <c r="BD46" s="3">
        <v>278.72477236661</v>
      </c>
      <c r="BE46" s="3">
        <v>297.981190999349</v>
      </c>
      <c r="BF46" s="3">
        <v>343.948333013625</v>
      </c>
      <c r="BG46" s="3">
        <v>345.061304507048</v>
      </c>
      <c r="BH46" s="3">
        <v>343.006578947368</v>
      </c>
      <c r="BI46" s="3">
        <v>327.811088230299</v>
      </c>
      <c r="BJ46" s="3">
        <v>321.111425490606</v>
      </c>
      <c r="BK46" s="3">
        <v>307.8786862022</v>
      </c>
      <c r="BL46" s="3">
        <v>328.347618466332</v>
      </c>
      <c r="BM46" s="3">
        <v>326.265526219418</v>
      </c>
      <c r="BN46" s="3">
        <v>290.381666637602</v>
      </c>
      <c r="BO46" s="3">
        <v>232.641905285063</v>
      </c>
      <c r="BP46" s="3">
        <v>228.669998862527</v>
      </c>
      <c r="BQ46" s="3">
        <v>231.543748474121</v>
      </c>
      <c r="BR46" s="3">
        <v>235.189773906361</v>
      </c>
      <c r="BS46" s="3">
        <v>231.629090742631</v>
      </c>
      <c r="BT46" s="3">
        <v>231.823249816895</v>
      </c>
      <c r="BU46" s="3">
        <v>247.86869612984</v>
      </c>
      <c r="BV46" s="3">
        <v>291.49349822998</v>
      </c>
      <c r="BW46" s="3">
        <v>297.413571312314</v>
      </c>
      <c r="BX46" s="3">
        <v>288.309762863886</v>
      </c>
      <c r="BY46" s="3">
        <v>324.351055747584</v>
      </c>
      <c r="BZ46" s="3">
        <v>297.888410394842</v>
      </c>
      <c r="CA46" s="3">
        <v>313.186666579474</v>
      </c>
      <c r="CB46" s="3">
        <v>308.781998443604</v>
      </c>
      <c r="CC46" s="3">
        <v>281.489999250932</v>
      </c>
      <c r="CD46" s="3">
        <v>277.892044067383</v>
      </c>
      <c r="CE46" s="3">
        <v>284.768334524972</v>
      </c>
      <c r="CF46" s="3">
        <v>275.719288417271</v>
      </c>
      <c r="CG46" s="3">
        <v>273.839545510032</v>
      </c>
      <c r="CH46" s="3">
        <v>256.091249084473</v>
      </c>
      <c r="CI46" s="3">
        <v>246.222726995295</v>
      </c>
      <c r="CJ46" s="3">
        <v>265.391842089201</v>
      </c>
      <c r="CK46" s="3">
        <v>275.270527889854</v>
      </c>
      <c r="CL46" s="3">
        <v>268.5313044009</v>
      </c>
      <c r="CM46" s="3">
        <v>268.667858305432</v>
      </c>
      <c r="CN46" s="3">
        <v>276.101499938965</v>
      </c>
      <c r="CO46" s="3">
        <v>358.332044428045</v>
      </c>
      <c r="CP46" s="3">
        <v>338.200476510184</v>
      </c>
      <c r="CQ46" s="3">
        <v>340.692726828835</v>
      </c>
      <c r="CR46" s="3">
        <v>304.534999302455</v>
      </c>
      <c r="CS46" s="3">
        <v>276.167380923317</v>
      </c>
      <c r="CT46" s="3">
        <v>262.971429007394</v>
      </c>
      <c r="CU46" s="3">
        <v>233.857044219971</v>
      </c>
      <c r="CV46" s="3">
        <v>230.83750038147</v>
      </c>
      <c r="CW46" s="3">
        <v>215.865788911518</v>
      </c>
      <c r="CX46" s="3">
        <v>206.825434477433</v>
      </c>
      <c r="CY46" s="3">
        <v>212.360498809814</v>
      </c>
      <c r="CZ46" s="3">
        <v>199.693094889323</v>
      </c>
      <c r="DA46" s="3">
        <v>201.77023824056</v>
      </c>
      <c r="DB46" s="3">
        <v>213.299750137329</v>
      </c>
      <c r="DC46" s="3">
        <v>211.520869711171</v>
      </c>
      <c r="DD46" s="3">
        <v>212.451428004674</v>
      </c>
      <c r="DE46" s="3">
        <v>267.420713878813</v>
      </c>
      <c r="DF46" s="3">
        <v>293.575955345517</v>
      </c>
      <c r="DG46" s="3">
        <v>286.789999099005</v>
      </c>
      <c r="DH46" s="3">
        <v>284.082748413086</v>
      </c>
      <c r="DI46" s="3">
        <v>281.099209434108</v>
      </c>
      <c r="DJ46" s="3">
        <v>266.651956309443</v>
      </c>
      <c r="DK46" s="3">
        <v>287.515261198345</v>
      </c>
      <c r="DL46" s="3">
        <v>307.805456681685</v>
      </c>
      <c r="DM46" s="3">
        <v>297.102382114955</v>
      </c>
      <c r="DN46" s="3">
        <v>276.516751861572</v>
      </c>
      <c r="DO46" s="3">
        <v>267.486738122028</v>
      </c>
      <c r="DP46" s="3">
        <v>259.18150062561</v>
      </c>
      <c r="DQ46" s="3">
        <v>255.809319236062</v>
      </c>
      <c r="DR46" s="3">
        <v>232.95952351888</v>
      </c>
      <c r="DS46" s="3">
        <v>248.346499252319</v>
      </c>
      <c r="DT46" s="3">
        <v>251.343333653041</v>
      </c>
      <c r="DU46" s="3">
        <v>230.673250198364</v>
      </c>
      <c r="DV46" s="3">
        <v>220.160999679565</v>
      </c>
      <c r="DW46" s="3">
        <v>202.457273309881</v>
      </c>
      <c r="DX46" s="3">
        <v>222.370227813721</v>
      </c>
      <c r="DY46" s="3">
        <v>228.03973790219</v>
      </c>
      <c r="DZ46" s="3">
        <v>225.095454476096</v>
      </c>
      <c r="EA46" s="3">
        <v>204.027955141934</v>
      </c>
      <c r="EB46" s="3">
        <v>198.582750701904</v>
      </c>
      <c r="EC46" s="3">
        <v>186.158912326979</v>
      </c>
      <c r="ED46" s="3">
        <v>165.299749755859</v>
      </c>
      <c r="EE46" s="3">
        <v>153.420477004278</v>
      </c>
      <c r="EF46" s="3">
        <v>146.74277750651</v>
      </c>
    </row>
    <row r="47">
      <c r="A47" s="3" t="s">
        <v>43</v>
      </c>
      <c r="B47" s="3" t="str">
        <f t="shared" si="3"/>
        <v>BK_mid</v>
      </c>
      <c r="C47" s="3" t="str">
        <f t="shared" si="5"/>
        <v>BK</v>
      </c>
      <c r="D47" s="3">
        <v>25.4716954120504</v>
      </c>
      <c r="E47" s="3">
        <v>24.0693791414251</v>
      </c>
      <c r="F47" s="3">
        <v>25.8408630116433</v>
      </c>
      <c r="G47" s="3">
        <v>25.9536329565423</v>
      </c>
      <c r="H47" s="3">
        <v>26.2915684324076</v>
      </c>
      <c r="I47" s="3">
        <v>27.2161678912965</v>
      </c>
      <c r="J47" s="3">
        <v>29.478372509234</v>
      </c>
      <c r="K47" s="3">
        <v>29.9074756737819</v>
      </c>
      <c r="L47" s="3">
        <v>30.33948462843</v>
      </c>
      <c r="M47" s="3">
        <v>28.7859864944335</v>
      </c>
      <c r="N47" s="3">
        <v>30.5619423750039</v>
      </c>
      <c r="O47" s="3">
        <v>31.4779133625929</v>
      </c>
      <c r="P47" s="3">
        <v>29.3821687500971</v>
      </c>
      <c r="Q47" s="3">
        <v>30.0916741726436</v>
      </c>
      <c r="R47" s="3">
        <v>31.1047885008453</v>
      </c>
      <c r="S47" s="3">
        <v>32.083793852474</v>
      </c>
      <c r="T47" s="3">
        <v>33.8247055237802</v>
      </c>
      <c r="U47" s="3">
        <v>33.7282826536317</v>
      </c>
      <c r="V47" s="3">
        <v>33.4230415321688</v>
      </c>
      <c r="W47" s="3">
        <v>33.4665292935389</v>
      </c>
      <c r="X47" s="3">
        <v>30.6818970927146</v>
      </c>
      <c r="Y47" s="3">
        <v>31.9458837174038</v>
      </c>
      <c r="Z47" s="3">
        <v>34.1300587975478</v>
      </c>
      <c r="AA47" s="3">
        <v>33.0528576765436</v>
      </c>
      <c r="AB47" s="3">
        <v>28.9090825266312</v>
      </c>
      <c r="AC47" s="3">
        <v>27.3090121420419</v>
      </c>
      <c r="AD47" s="3">
        <v>29.5668841654051</v>
      </c>
      <c r="AE47" s="3">
        <v>30.3004917837173</v>
      </c>
      <c r="AF47" s="3">
        <v>32.1294289109508</v>
      </c>
      <c r="AG47" s="3">
        <v>32.0336815423005</v>
      </c>
      <c r="AH47" s="3">
        <v>31.0050178990137</v>
      </c>
      <c r="AI47" s="3">
        <v>32.0317669840022</v>
      </c>
      <c r="AJ47" s="3">
        <v>32.3360315602522</v>
      </c>
      <c r="AK47" s="3">
        <v>32.93815191041</v>
      </c>
      <c r="AL47" s="3">
        <v>36.8273575385785</v>
      </c>
      <c r="AM47" s="3">
        <v>38.4553377109776</v>
      </c>
      <c r="AN47" s="3">
        <v>37.169755475781</v>
      </c>
      <c r="AO47" s="3">
        <v>37.2353504094909</v>
      </c>
      <c r="AP47" s="3">
        <v>38.2248338663389</v>
      </c>
      <c r="AQ47" s="3">
        <v>37.8744438622964</v>
      </c>
      <c r="AR47" s="3">
        <v>38.0300702837057</v>
      </c>
      <c r="AS47" s="3">
        <v>39.7465554628886</v>
      </c>
      <c r="AT47" s="3">
        <v>42.508568991025</v>
      </c>
      <c r="AU47" s="3">
        <v>42.9063414389953</v>
      </c>
      <c r="AV47" s="3">
        <v>42.0983208964706</v>
      </c>
      <c r="AW47" s="3">
        <v>43.4735372769391</v>
      </c>
      <c r="AX47" s="3">
        <v>42.3707592756596</v>
      </c>
      <c r="AY47" s="3">
        <v>44.3360558651063</v>
      </c>
      <c r="AZ47" s="3">
        <v>46.0644937491793</v>
      </c>
      <c r="BA47" s="3">
        <v>45.7809651626405</v>
      </c>
      <c r="BB47" s="3">
        <v>44.6604042774776</v>
      </c>
      <c r="BC47" s="3">
        <v>43.2759208166627</v>
      </c>
      <c r="BD47" s="3">
        <v>46.1918641297009</v>
      </c>
      <c r="BE47" s="3">
        <v>46.4051939956038</v>
      </c>
      <c r="BF47" s="3">
        <v>44.047361676411</v>
      </c>
      <c r="BG47" s="3">
        <v>43.1611385002186</v>
      </c>
      <c r="BH47" s="3">
        <v>43.0643798733089</v>
      </c>
      <c r="BI47" s="3">
        <v>40.5615525014206</v>
      </c>
      <c r="BJ47" s="3">
        <v>40.916183829051</v>
      </c>
      <c r="BK47" s="3">
        <v>39.3206332146112</v>
      </c>
      <c r="BL47" s="3">
        <v>41.7693531471613</v>
      </c>
      <c r="BM47" s="3">
        <v>43.9817283078559</v>
      </c>
      <c r="BN47" s="3">
        <v>43.3429061726588</v>
      </c>
      <c r="BO47" s="3">
        <v>42.1179850413574</v>
      </c>
      <c r="BP47" s="3">
        <v>39.2833664616242</v>
      </c>
      <c r="BQ47" s="3">
        <v>36.8063812674622</v>
      </c>
      <c r="BR47" s="3">
        <v>37.8561024508959</v>
      </c>
      <c r="BS47" s="3">
        <v>36.5834892382976</v>
      </c>
      <c r="BT47" s="3">
        <v>38.4185288911619</v>
      </c>
      <c r="BU47" s="3">
        <v>37.8384210351509</v>
      </c>
      <c r="BV47" s="3">
        <v>41.5598740388424</v>
      </c>
      <c r="BW47" s="3">
        <v>42.6767864900554</v>
      </c>
      <c r="BX47" s="3">
        <v>41.1766440091708</v>
      </c>
      <c r="BY47" s="3">
        <v>38.5865910083823</v>
      </c>
      <c r="BZ47" s="3">
        <v>28.6446016339064</v>
      </c>
      <c r="CA47" s="3">
        <v>30.8051948869641</v>
      </c>
      <c r="CB47" s="3">
        <v>30.248760084946</v>
      </c>
      <c r="CC47" s="3">
        <v>33.6848192635252</v>
      </c>
      <c r="CD47" s="3">
        <v>32.1313681931918</v>
      </c>
      <c r="CE47" s="3">
        <v>32.2022249963144</v>
      </c>
      <c r="CF47" s="3">
        <v>30.7818489000565</v>
      </c>
      <c r="CG47" s="3">
        <v>31.7255113460744</v>
      </c>
      <c r="CH47" s="3">
        <v>33.5690763969449</v>
      </c>
      <c r="CI47" s="3">
        <v>35.8219617144992</v>
      </c>
      <c r="CJ47" s="3">
        <v>38.238022613715</v>
      </c>
      <c r="CK47" s="3">
        <v>37.521775687468</v>
      </c>
      <c r="CL47" s="3">
        <v>40.5844461175617</v>
      </c>
      <c r="CM47" s="3">
        <v>42.5677250261949</v>
      </c>
      <c r="CN47" s="3">
        <v>45.8795077833684</v>
      </c>
      <c r="CO47" s="3">
        <v>45.2635356707038</v>
      </c>
      <c r="CP47" s="3">
        <v>44.5581145098076</v>
      </c>
      <c r="CQ47" s="3">
        <v>48.3098309937067</v>
      </c>
      <c r="CR47" s="3">
        <v>46.932071007889</v>
      </c>
      <c r="CS47" s="3">
        <v>50.9733928843705</v>
      </c>
      <c r="CT47" s="3">
        <v>53.0592936282963</v>
      </c>
      <c r="CU47" s="3">
        <v>51.5529091330236</v>
      </c>
      <c r="CV47" s="3">
        <v>54.7662268960412</v>
      </c>
      <c r="CW47" s="3">
        <v>54.0655526396089</v>
      </c>
      <c r="CX47" s="3">
        <v>46.9540595960054</v>
      </c>
      <c r="CY47" s="3">
        <v>42.4048155961914</v>
      </c>
      <c r="CZ47" s="3">
        <v>40.2487264296079</v>
      </c>
      <c r="DA47" s="3">
        <v>39.6985362992473</v>
      </c>
      <c r="DB47" s="3">
        <v>38.9458738144659</v>
      </c>
      <c r="DC47" s="3">
        <v>40.1566262570021</v>
      </c>
      <c r="DD47" s="3">
        <v>38.8062173640263</v>
      </c>
      <c r="DE47" s="3">
        <v>37.1051698963091</v>
      </c>
      <c r="DF47" s="3">
        <v>40.826814701844</v>
      </c>
      <c r="DG47" s="3">
        <v>41.6462275738519</v>
      </c>
      <c r="DH47" s="3">
        <v>45.58178496672</v>
      </c>
      <c r="DI47" s="3">
        <v>47.8561269922137</v>
      </c>
      <c r="DJ47" s="3">
        <v>43.3882095286638</v>
      </c>
      <c r="DK47" s="3">
        <v>41.7735040930238</v>
      </c>
      <c r="DL47" s="3">
        <v>38.7911241206201</v>
      </c>
      <c r="DM47" s="3">
        <v>41.3278157818125</v>
      </c>
      <c r="DN47" s="3">
        <v>42.5639907609449</v>
      </c>
      <c r="DO47" s="3">
        <v>42.7212705364047</v>
      </c>
      <c r="DP47" s="3">
        <v>42.2951367341416</v>
      </c>
      <c r="DQ47" s="3">
        <v>40.1828862968582</v>
      </c>
      <c r="DR47" s="3">
        <v>44.5063284606174</v>
      </c>
      <c r="DS47" s="3">
        <v>48.7173934654872</v>
      </c>
      <c r="DT47" s="3">
        <v>52.4614410826152</v>
      </c>
      <c r="DU47" s="3">
        <v>53.751004399544</v>
      </c>
      <c r="DV47" s="3">
        <v>54.32268669809</v>
      </c>
      <c r="DW47" s="3">
        <v>55.0705272121941</v>
      </c>
      <c r="DX47" s="3">
        <v>57.0830051808452</v>
      </c>
      <c r="DY47" s="3">
        <v>57.9526571947107</v>
      </c>
      <c r="DZ47" s="3">
        <v>61.8730819095847</v>
      </c>
      <c r="EA47" s="3">
        <v>64.0575725199134</v>
      </c>
      <c r="EB47" s="3">
        <v>69.0837360037449</v>
      </c>
      <c r="EC47" s="3">
        <v>74.1588800858657</v>
      </c>
      <c r="ED47" s="3">
        <v>77.9943544486832</v>
      </c>
      <c r="EE47" s="3">
        <v>78.5887478937951</v>
      </c>
      <c r="EF47" s="3">
        <v>80.5914759201492</v>
      </c>
    </row>
    <row r="48">
      <c r="A48" s="3" t="s">
        <v>44</v>
      </c>
      <c r="B48" s="3" t="str">
        <f t="shared" si="3"/>
        <v>BKNG_mid</v>
      </c>
      <c r="C48" s="3" t="str">
        <f t="shared" si="5"/>
        <v>BKNG</v>
      </c>
      <c r="D48" s="4">
        <v>1152.98919030899</v>
      </c>
      <c r="E48" s="4">
        <v>1240.10543284801</v>
      </c>
      <c r="F48" s="4">
        <v>1280.681558502</v>
      </c>
      <c r="G48" s="4">
        <v>1187.27403039735</v>
      </c>
      <c r="H48" s="4">
        <v>1167.66693510874</v>
      </c>
      <c r="I48" s="4">
        <v>1213.8540672455</v>
      </c>
      <c r="J48" s="4">
        <v>1220.95987989593</v>
      </c>
      <c r="K48" s="4">
        <v>1266.76447597869</v>
      </c>
      <c r="L48" s="4">
        <v>1175.61573002733</v>
      </c>
      <c r="M48" s="4">
        <v>1104.80080556463</v>
      </c>
      <c r="N48" s="4">
        <v>1138.57301522871</v>
      </c>
      <c r="O48" s="4">
        <v>1116.25208731083</v>
      </c>
      <c r="P48" s="4">
        <v>1038.78784821202</v>
      </c>
      <c r="Q48" s="4">
        <v>1109.89469557371</v>
      </c>
      <c r="R48" s="4">
        <v>1174.45986676347</v>
      </c>
      <c r="S48" s="4">
        <v>1191.50174741415</v>
      </c>
      <c r="T48" s="4">
        <v>1201.61368045531</v>
      </c>
      <c r="U48" s="4">
        <v>1155.79806303933</v>
      </c>
      <c r="V48" s="4">
        <v>1175.57093122265</v>
      </c>
      <c r="W48" s="4">
        <v>1263.56405309515</v>
      </c>
      <c r="X48" s="4">
        <v>1258.67286033618</v>
      </c>
      <c r="Y48" s="4">
        <v>1329.39748179311</v>
      </c>
      <c r="Z48" s="4">
        <v>1316.14323512445</v>
      </c>
      <c r="AA48" s="4">
        <v>1281.0205132549</v>
      </c>
      <c r="AB48" s="4">
        <v>1113.63076629933</v>
      </c>
      <c r="AC48" s="4">
        <v>1131.64656834754</v>
      </c>
      <c r="AD48" s="4">
        <v>1298.49806040074</v>
      </c>
      <c r="AE48" s="4">
        <v>1304.0189143714</v>
      </c>
      <c r="AF48" s="4">
        <v>1259.14557124206</v>
      </c>
      <c r="AG48" s="4">
        <v>1293.03060762882</v>
      </c>
      <c r="AH48" s="4">
        <v>1310.2472215675</v>
      </c>
      <c r="AI48" s="4">
        <v>1393.60947257275</v>
      </c>
      <c r="AJ48" s="4">
        <v>1432.24886291128</v>
      </c>
      <c r="AK48" s="4">
        <v>1456.36147494599</v>
      </c>
      <c r="AL48" s="4">
        <v>1495.52639993449</v>
      </c>
      <c r="AM48" s="4">
        <v>1491.51124074429</v>
      </c>
      <c r="AN48" s="4">
        <v>1529.12211657458</v>
      </c>
      <c r="AO48" s="4">
        <v>1611.31231052951</v>
      </c>
      <c r="AP48" s="4">
        <v>1742.10153921698</v>
      </c>
      <c r="AQ48" s="4">
        <v>1761.96260645669</v>
      </c>
      <c r="AR48" s="4">
        <v>1833.67273551789</v>
      </c>
      <c r="AS48" s="4">
        <v>1846.58977033969</v>
      </c>
      <c r="AT48" s="4">
        <v>1941.35578601505</v>
      </c>
      <c r="AU48" s="4">
        <v>1869.19727471677</v>
      </c>
      <c r="AV48" s="4">
        <v>1831.55334981739</v>
      </c>
      <c r="AW48" s="4">
        <v>1897.61443697391</v>
      </c>
      <c r="AX48" s="4">
        <v>1747.17847737914</v>
      </c>
      <c r="AY48" s="4">
        <v>1732.73920124834</v>
      </c>
      <c r="AZ48" s="4">
        <v>1879.2477095598</v>
      </c>
      <c r="BA48" s="4">
        <v>1848.76798245839</v>
      </c>
      <c r="BB48" s="4">
        <v>2102.57988435112</v>
      </c>
      <c r="BC48" s="4">
        <v>2083.1198664013</v>
      </c>
      <c r="BD48" s="4">
        <v>2090.41926334015</v>
      </c>
      <c r="BE48" s="4">
        <v>2090.82252450096</v>
      </c>
      <c r="BF48" s="4">
        <v>2028.92039631862</v>
      </c>
      <c r="BG48" s="4">
        <v>1917.67676606693</v>
      </c>
      <c r="BH48" s="4">
        <v>1905.50697682825</v>
      </c>
      <c r="BI48" s="4">
        <v>1835.76221723928</v>
      </c>
      <c r="BJ48" s="4">
        <v>1855.80271733186</v>
      </c>
      <c r="BK48" s="4">
        <v>1764.3365701155</v>
      </c>
      <c r="BL48" s="4">
        <v>1713.33803676648</v>
      </c>
      <c r="BM48" s="4">
        <v>1871.80241122365</v>
      </c>
      <c r="BN48" s="4">
        <v>1727.05023867176</v>
      </c>
      <c r="BO48" s="4">
        <v>1807.7249829813</v>
      </c>
      <c r="BP48" s="4">
        <v>1746.81351130161</v>
      </c>
      <c r="BQ48" s="4">
        <v>1787.53711737992</v>
      </c>
      <c r="BR48" s="4">
        <v>1881.67505818298</v>
      </c>
      <c r="BS48" s="4">
        <v>1889.71604653324</v>
      </c>
      <c r="BT48" s="4">
        <v>1992.80981931751</v>
      </c>
      <c r="BU48" s="4">
        <v>1984.19246918938</v>
      </c>
      <c r="BV48" s="4">
        <v>1888.7105678531</v>
      </c>
      <c r="BW48" s="4">
        <v>1957.80784604381</v>
      </c>
      <c r="BX48" s="4">
        <v>1993.52800653534</v>
      </c>
      <c r="BY48" s="4">
        <v>1859.45664264974</v>
      </c>
      <c r="BZ48" s="4">
        <v>1393.13982213017</v>
      </c>
      <c r="CA48" s="4">
        <v>1378.21651889951</v>
      </c>
      <c r="CB48" s="4">
        <v>1490.87992184427</v>
      </c>
      <c r="CC48" s="4">
        <v>1655.16997205328</v>
      </c>
      <c r="CD48" s="4">
        <v>1683.68664025073</v>
      </c>
      <c r="CE48" s="4">
        <v>1774.45072263585</v>
      </c>
      <c r="CF48" s="4">
        <v>1767.54951847734</v>
      </c>
      <c r="CG48" s="4">
        <v>1708.71273012602</v>
      </c>
      <c r="CH48" s="4">
        <v>1940.20449308012</v>
      </c>
      <c r="CI48" s="4">
        <v>2089.42485379038</v>
      </c>
      <c r="CJ48" s="4">
        <v>2116.44565831069</v>
      </c>
      <c r="CK48" s="4">
        <v>2164.38378959309</v>
      </c>
      <c r="CL48" s="4">
        <v>2306.54025043902</v>
      </c>
      <c r="CM48" s="4">
        <v>2405.64946561698</v>
      </c>
      <c r="CN48" s="4">
        <v>2282.52532456946</v>
      </c>
      <c r="CO48" s="4">
        <v>2261.34842081172</v>
      </c>
      <c r="CP48" s="4">
        <v>2169.79556479582</v>
      </c>
      <c r="CQ48" s="4">
        <v>2160.89214718854</v>
      </c>
      <c r="CR48" s="4">
        <v>2338.31884568948</v>
      </c>
      <c r="CS48" s="4">
        <v>2429.59713309728</v>
      </c>
      <c r="CT48" s="4">
        <v>2390.40859222338</v>
      </c>
      <c r="CU48" s="4">
        <v>2238.62588002377</v>
      </c>
      <c r="CV48" s="4">
        <v>2391.51252596124</v>
      </c>
      <c r="CW48" s="4">
        <v>2476.25699104226</v>
      </c>
      <c r="CX48" s="4">
        <v>2117.87774784726</v>
      </c>
      <c r="CY48" s="4">
        <v>2225.06410550044</v>
      </c>
      <c r="CZ48" s="4">
        <v>2110.11855142741</v>
      </c>
      <c r="DA48" s="4">
        <v>2029.59585587829</v>
      </c>
      <c r="DB48" s="4">
        <v>1771.49883826928</v>
      </c>
      <c r="DC48" s="4">
        <v>1979.78089927601</v>
      </c>
      <c r="DD48" s="4">
        <v>1812.55594504518</v>
      </c>
      <c r="DE48" s="4">
        <v>1738.32246229693</v>
      </c>
      <c r="DF48" s="4">
        <v>1919.29453249546</v>
      </c>
      <c r="DG48" s="4">
        <v>1982.47650075687</v>
      </c>
      <c r="DH48" s="4">
        <v>2263.13943550083</v>
      </c>
      <c r="DI48" s="4">
        <v>2428.31051648755</v>
      </c>
      <c r="DJ48" s="4">
        <v>2509.57585920815</v>
      </c>
      <c r="DK48" s="4">
        <v>2613.88411375857</v>
      </c>
      <c r="DL48" s="4">
        <v>2624.23597428946</v>
      </c>
      <c r="DM48" s="4">
        <v>2616.7815108895</v>
      </c>
      <c r="DN48" s="4">
        <v>2824.19133933413</v>
      </c>
      <c r="DO48" s="4">
        <v>3072.37757688901</v>
      </c>
      <c r="DP48" s="4">
        <v>3088.98782130069</v>
      </c>
      <c r="DQ48" s="4">
        <v>2898.7877695543</v>
      </c>
      <c r="DR48" s="4">
        <v>3031.90533216137</v>
      </c>
      <c r="DS48" s="4">
        <v>3359.03126362593</v>
      </c>
      <c r="DT48" s="4">
        <v>3470.79836187748</v>
      </c>
      <c r="DU48" s="4">
        <v>3627.28629059314</v>
      </c>
      <c r="DV48" s="4">
        <v>3506.00276731321</v>
      </c>
      <c r="DW48" s="4">
        <v>3509.16503117501</v>
      </c>
      <c r="DX48" s="4">
        <v>3688.46290146278</v>
      </c>
      <c r="DY48" s="4">
        <v>3875.25233651691</v>
      </c>
      <c r="DZ48" s="4">
        <v>3896.28994814228</v>
      </c>
      <c r="EA48" s="4">
        <v>3606.33000402288</v>
      </c>
      <c r="EB48" s="4">
        <v>3972.24091612549</v>
      </c>
      <c r="EC48" s="4">
        <v>4296.71331206423</v>
      </c>
      <c r="ED48" s="4">
        <v>5002.25060562224</v>
      </c>
      <c r="EE48" s="4">
        <v>5142.09867575535</v>
      </c>
      <c r="EF48" s="4">
        <v>4800.72667100694</v>
      </c>
    </row>
    <row r="49">
      <c r="A49" s="3" t="s">
        <v>45</v>
      </c>
      <c r="B49" s="3" t="str">
        <f t="shared" si="3"/>
        <v>BLK_mid</v>
      </c>
      <c r="C49" s="3" t="str">
        <f t="shared" si="5"/>
        <v>BLK</v>
      </c>
      <c r="D49" s="3">
        <v>236.517494446771</v>
      </c>
      <c r="E49" s="3">
        <v>226.844673251614</v>
      </c>
      <c r="F49" s="3">
        <v>232.761534994179</v>
      </c>
      <c r="G49" s="3">
        <v>233.226603756654</v>
      </c>
      <c r="H49" s="3">
        <v>229.129202571146</v>
      </c>
      <c r="I49" s="3">
        <v>240.119064538313</v>
      </c>
      <c r="J49" s="3">
        <v>244.678529662357</v>
      </c>
      <c r="K49" s="3">
        <v>243.366214950812</v>
      </c>
      <c r="L49" s="3">
        <v>254.399758733793</v>
      </c>
      <c r="M49" s="3">
        <v>247.071907844537</v>
      </c>
      <c r="N49" s="3">
        <v>269.845041367488</v>
      </c>
      <c r="O49" s="3">
        <v>277.152224383626</v>
      </c>
      <c r="P49" s="3">
        <v>271.426413461012</v>
      </c>
      <c r="Q49" s="3">
        <v>285.852284898631</v>
      </c>
      <c r="R49" s="3">
        <v>287.450832898799</v>
      </c>
      <c r="S49" s="3">
        <v>288.643754493401</v>
      </c>
      <c r="T49" s="3">
        <v>287.277026962822</v>
      </c>
      <c r="U49" s="3">
        <v>279.864359695862</v>
      </c>
      <c r="V49" s="3">
        <v>270.347389635402</v>
      </c>
      <c r="W49" s="3">
        <v>252.697603916565</v>
      </c>
      <c r="X49" s="3">
        <v>238.945852986565</v>
      </c>
      <c r="Y49" s="3">
        <v>256.724104411489</v>
      </c>
      <c r="Z49" s="3">
        <v>280.99648470234</v>
      </c>
      <c r="AA49" s="3">
        <v>271.102828197155</v>
      </c>
      <c r="AB49" s="3">
        <v>244.59177127944</v>
      </c>
      <c r="AC49" s="3">
        <v>244.858918117642</v>
      </c>
      <c r="AD49" s="3">
        <v>266.515096932734</v>
      </c>
      <c r="AE49" s="3">
        <v>280.915684994561</v>
      </c>
      <c r="AF49" s="3">
        <v>285.199606394504</v>
      </c>
      <c r="AG49" s="3">
        <v>279.635614199988</v>
      </c>
      <c r="AH49" s="3">
        <v>284.985637399616</v>
      </c>
      <c r="AI49" s="3">
        <v>298.279718486772</v>
      </c>
      <c r="AJ49" s="3">
        <v>297.392955815959</v>
      </c>
      <c r="AK49" s="3">
        <v>284.849536071862</v>
      </c>
      <c r="AL49" s="3">
        <v>295.083546344615</v>
      </c>
      <c r="AM49" s="3">
        <v>314.484111742496</v>
      </c>
      <c r="AN49" s="3">
        <v>310.371308944294</v>
      </c>
      <c r="AO49" s="3">
        <v>312.902416582856</v>
      </c>
      <c r="AP49" s="3">
        <v>314.853685537984</v>
      </c>
      <c r="AQ49" s="3">
        <v>315.083546505207</v>
      </c>
      <c r="AR49" s="3">
        <v>320.559014841999</v>
      </c>
      <c r="AS49" s="3">
        <v>347.107804810467</v>
      </c>
      <c r="AT49" s="3">
        <v>355.106152964591</v>
      </c>
      <c r="AU49" s="3">
        <v>349.221182987081</v>
      </c>
      <c r="AV49" s="3">
        <v>356.386103558036</v>
      </c>
      <c r="AW49" s="3">
        <v>390.759492657913</v>
      </c>
      <c r="AX49" s="3">
        <v>396.174250852946</v>
      </c>
      <c r="AY49" s="3">
        <v>428.934463394161</v>
      </c>
      <c r="AZ49" s="3">
        <v>465.282957018497</v>
      </c>
      <c r="BA49" s="3">
        <v>450.836581680768</v>
      </c>
      <c r="BB49" s="3">
        <v>461.587432129188</v>
      </c>
      <c r="BC49" s="3">
        <v>441.411409809641</v>
      </c>
      <c r="BD49" s="3">
        <v>446.258989669324</v>
      </c>
      <c r="BE49" s="3">
        <v>447.055456222564</v>
      </c>
      <c r="BF49" s="3">
        <v>424.957052223911</v>
      </c>
      <c r="BG49" s="3">
        <v>404.693094477536</v>
      </c>
      <c r="BH49" s="3">
        <v>404.698587113045</v>
      </c>
      <c r="BI49" s="3">
        <v>362.068209690672</v>
      </c>
      <c r="BJ49" s="3">
        <v>350.839772672644</v>
      </c>
      <c r="BK49" s="3">
        <v>332.43599711368</v>
      </c>
      <c r="BL49" s="3">
        <v>344.743740559142</v>
      </c>
      <c r="BM49" s="3">
        <v>365.511765623814</v>
      </c>
      <c r="BN49" s="3">
        <v>370.737312822084</v>
      </c>
      <c r="BO49" s="3">
        <v>394.428513289479</v>
      </c>
      <c r="BP49" s="3">
        <v>388.061602533566</v>
      </c>
      <c r="BQ49" s="3">
        <v>390.613477752359</v>
      </c>
      <c r="BR49" s="3">
        <v>413.580419493511</v>
      </c>
      <c r="BS49" s="3">
        <v>368.717057303206</v>
      </c>
      <c r="BT49" s="3">
        <v>382.328462679182</v>
      </c>
      <c r="BU49" s="3">
        <v>387.222225422908</v>
      </c>
      <c r="BV49" s="3">
        <v>426.731838703312</v>
      </c>
      <c r="BW49" s="3">
        <v>438.833801594599</v>
      </c>
      <c r="BX49" s="3">
        <v>461.74018623872</v>
      </c>
      <c r="BY49" s="3">
        <v>479.214795795454</v>
      </c>
      <c r="BZ49" s="3">
        <v>371.760737755321</v>
      </c>
      <c r="CA49" s="3">
        <v>412.437680163175</v>
      </c>
      <c r="CB49" s="3">
        <v>446.754344735266</v>
      </c>
      <c r="CC49" s="3">
        <v>488.948789170796</v>
      </c>
      <c r="CD49" s="3">
        <v>506.947520005369</v>
      </c>
      <c r="CE49" s="3">
        <v>526.096817323771</v>
      </c>
      <c r="CF49" s="3">
        <v>502.767602349432</v>
      </c>
      <c r="CG49" s="3">
        <v>553.804940123117</v>
      </c>
      <c r="CH49" s="3">
        <v>603.158664416267</v>
      </c>
      <c r="CI49" s="3">
        <v>638.11332802937</v>
      </c>
      <c r="CJ49" s="3">
        <v>666.459268870352</v>
      </c>
      <c r="CK49" s="3">
        <v>649.4349273266</v>
      </c>
      <c r="CL49" s="3">
        <v>657.978562729731</v>
      </c>
      <c r="CM49" s="3">
        <v>732.27463392603</v>
      </c>
      <c r="CN49" s="3">
        <v>776.982694837376</v>
      </c>
      <c r="CO49" s="3">
        <v>799.483155661506</v>
      </c>
      <c r="CP49" s="3">
        <v>804.487075168655</v>
      </c>
      <c r="CQ49" s="3">
        <v>835.586965050788</v>
      </c>
      <c r="CR49" s="3">
        <v>822.131544575298</v>
      </c>
      <c r="CS49" s="3">
        <v>810.426315828706</v>
      </c>
      <c r="CT49" s="3">
        <v>865.641028521649</v>
      </c>
      <c r="CU49" s="3">
        <v>843.361639789902</v>
      </c>
      <c r="CV49" s="3">
        <v>784.148544369568</v>
      </c>
      <c r="CW49" s="3">
        <v>720.166908628351</v>
      </c>
      <c r="CX49" s="3">
        <v>674.326331960023</v>
      </c>
      <c r="CY49" s="3">
        <v>656.145625795927</v>
      </c>
      <c r="CZ49" s="3">
        <v>576.327909458293</v>
      </c>
      <c r="DA49" s="3">
        <v>590.776048054025</v>
      </c>
      <c r="DB49" s="3">
        <v>581.201623331878</v>
      </c>
      <c r="DC49" s="3">
        <v>659.687636084598</v>
      </c>
      <c r="DD49" s="3">
        <v>594.468581681149</v>
      </c>
      <c r="DE49" s="3">
        <v>551.98196476519</v>
      </c>
      <c r="DF49" s="3">
        <v>666.571023494307</v>
      </c>
      <c r="DG49" s="3">
        <v>670.482587785838</v>
      </c>
      <c r="DH49" s="3">
        <v>705.330711937513</v>
      </c>
      <c r="DI49" s="3">
        <v>684.179386434004</v>
      </c>
      <c r="DJ49" s="3">
        <v>627.471537699431</v>
      </c>
      <c r="DK49" s="3">
        <v>642.825998746372</v>
      </c>
      <c r="DL49" s="3">
        <v>624.331957675012</v>
      </c>
      <c r="DM49" s="3">
        <v>658.943923552818</v>
      </c>
      <c r="DN49" s="3">
        <v>698.713804947379</v>
      </c>
      <c r="DO49" s="3">
        <v>665.073214871921</v>
      </c>
      <c r="DP49" s="3">
        <v>660.423992530031</v>
      </c>
      <c r="DQ49" s="3">
        <v>607.75798638675</v>
      </c>
      <c r="DR49" s="3">
        <v>670.301133360465</v>
      </c>
      <c r="DS49" s="3">
        <v>761.670007286625</v>
      </c>
      <c r="DT49" s="3">
        <v>772.51543413984</v>
      </c>
      <c r="DU49" s="3">
        <v>777.582332808995</v>
      </c>
      <c r="DV49" s="3">
        <v>807.893488308264</v>
      </c>
      <c r="DW49" s="3">
        <v>765.08730587415</v>
      </c>
      <c r="DX49" s="3">
        <v>771.098530762517</v>
      </c>
      <c r="DY49" s="3">
        <v>769.481354938031</v>
      </c>
      <c r="DZ49" s="3">
        <v>817.074962992619</v>
      </c>
      <c r="EA49" s="3">
        <v>855.236331802481</v>
      </c>
      <c r="EB49" s="3">
        <v>902.737088025483</v>
      </c>
      <c r="EC49" s="3">
        <v>973.250105532185</v>
      </c>
      <c r="ED49" s="4">
        <v>1024.77612883592</v>
      </c>
      <c r="EE49" s="4">
        <v>1041.73952588671</v>
      </c>
      <c r="EF49" s="4">
        <v>1006.19138929579</v>
      </c>
    </row>
    <row r="50">
      <c r="A50" s="3" t="s">
        <v>46</v>
      </c>
      <c r="B50" s="3" t="str">
        <f t="shared" si="3"/>
        <v>BMY_mid</v>
      </c>
      <c r="C50" s="3" t="str">
        <f t="shared" si="5"/>
        <v>BMY</v>
      </c>
      <c r="D50" s="3">
        <v>37.7397668236922</v>
      </c>
      <c r="E50" s="3">
        <v>37.1036909388254</v>
      </c>
      <c r="F50" s="3">
        <v>38.361209372362</v>
      </c>
      <c r="G50" s="3">
        <v>35.7479260320657</v>
      </c>
      <c r="H50" s="3">
        <v>35.6160082534736</v>
      </c>
      <c r="I50" s="3">
        <v>34.2505013604604</v>
      </c>
      <c r="J50" s="3">
        <v>35.2181014901134</v>
      </c>
      <c r="K50" s="3">
        <v>35.8841810150873</v>
      </c>
      <c r="L50" s="3">
        <v>36.7099558384835</v>
      </c>
      <c r="M50" s="3">
        <v>37.3743804363846</v>
      </c>
      <c r="N50" s="3">
        <v>42.3290025016453</v>
      </c>
      <c r="O50" s="3">
        <v>43.1811064114509</v>
      </c>
      <c r="P50" s="3">
        <v>44.7100527478503</v>
      </c>
      <c r="Q50" s="3">
        <v>43.8548990004369</v>
      </c>
      <c r="R50" s="3">
        <v>48.0226391231719</v>
      </c>
      <c r="S50" s="3">
        <v>47.3374215888981</v>
      </c>
      <c r="T50" s="3">
        <v>49.1808499923976</v>
      </c>
      <c r="U50" s="3">
        <v>48.5440523587798</v>
      </c>
      <c r="V50" s="3">
        <v>50.0132142476775</v>
      </c>
      <c r="W50" s="3">
        <v>46.066067763127</v>
      </c>
      <c r="X50" s="3">
        <v>44.3143911981121</v>
      </c>
      <c r="Y50" s="3">
        <v>46.9014805071466</v>
      </c>
      <c r="Z50" s="3">
        <v>49.0622733625603</v>
      </c>
      <c r="AA50" s="3">
        <v>51.0546522246063</v>
      </c>
      <c r="AB50" s="3">
        <v>47.6794352588819</v>
      </c>
      <c r="AC50" s="3">
        <v>45.9088355095215</v>
      </c>
      <c r="AD50" s="3">
        <v>47.6812468955312</v>
      </c>
      <c r="AE50" s="3">
        <v>51.205465245499</v>
      </c>
      <c r="AF50" s="3">
        <v>53.4250254534331</v>
      </c>
      <c r="AG50" s="3">
        <v>54.310645085588</v>
      </c>
      <c r="AH50" s="3">
        <v>56.8453219001925</v>
      </c>
      <c r="AI50" s="3">
        <v>47.1271541626832</v>
      </c>
      <c r="AJ50" s="3">
        <v>42.1886395876901</v>
      </c>
      <c r="AK50" s="3">
        <v>38.9317091920572</v>
      </c>
      <c r="AL50" s="3">
        <v>41.8252029165321</v>
      </c>
      <c r="AM50" s="3">
        <v>43.7881472884113</v>
      </c>
      <c r="AN50" s="3">
        <v>41.6647043814441</v>
      </c>
      <c r="AO50" s="3">
        <v>40.6891323754158</v>
      </c>
      <c r="AP50" s="3">
        <v>43.2756942314451</v>
      </c>
      <c r="AQ50" s="3">
        <v>41.3007671710419</v>
      </c>
      <c r="AR50" s="3">
        <v>42.1729818460457</v>
      </c>
      <c r="AS50" s="3">
        <v>42.1873377726558</v>
      </c>
      <c r="AT50" s="3">
        <v>42.9882986213122</v>
      </c>
      <c r="AU50" s="3">
        <v>44.4349504183834</v>
      </c>
      <c r="AV50" s="3">
        <v>48.4171109170885</v>
      </c>
      <c r="AW50" s="3">
        <v>49.7437149024936</v>
      </c>
      <c r="AX50" s="3">
        <v>48.1632820383386</v>
      </c>
      <c r="AY50" s="3">
        <v>48.4875226177972</v>
      </c>
      <c r="AZ50" s="3">
        <v>49.0296374893497</v>
      </c>
      <c r="BA50" s="3">
        <v>51.119491055399</v>
      </c>
      <c r="BB50" s="3">
        <v>51.5175947728015</v>
      </c>
      <c r="BC50" s="3">
        <v>44.6682457976598</v>
      </c>
      <c r="BD50" s="3">
        <v>41.1399884056028</v>
      </c>
      <c r="BE50" s="3">
        <v>42.4388497797428</v>
      </c>
      <c r="BF50" s="3">
        <v>45.2368124066014</v>
      </c>
      <c r="BG50" s="3">
        <v>47.7696471344646</v>
      </c>
      <c r="BH50" s="3">
        <v>48.7541660051846</v>
      </c>
      <c r="BI50" s="3">
        <v>45.3784870345626</v>
      </c>
      <c r="BJ50" s="3">
        <v>42.1204446119954</v>
      </c>
      <c r="BK50" s="3">
        <v>41.4312409797843</v>
      </c>
      <c r="BL50" s="3">
        <v>39.2867873145897</v>
      </c>
      <c r="BM50" s="3">
        <v>40.9261820552547</v>
      </c>
      <c r="BN50" s="3">
        <v>40.5681371749006</v>
      </c>
      <c r="BO50" s="3">
        <v>37.5867318284778</v>
      </c>
      <c r="BP50" s="3">
        <v>38.09936277178</v>
      </c>
      <c r="BQ50" s="3">
        <v>38.2048594623586</v>
      </c>
      <c r="BR50" s="3">
        <v>36.8377948562316</v>
      </c>
      <c r="BS50" s="3">
        <v>38.5799071150273</v>
      </c>
      <c r="BT50" s="3">
        <v>40.633290135319</v>
      </c>
      <c r="BU50" s="3">
        <v>43.6184932098328</v>
      </c>
      <c r="BV50" s="3">
        <v>47.5542427001848</v>
      </c>
      <c r="BW50" s="3">
        <v>51.4719187388548</v>
      </c>
      <c r="BX50" s="3">
        <v>54.2768076621849</v>
      </c>
      <c r="BY50" s="3">
        <v>54.0511240699597</v>
      </c>
      <c r="BZ50" s="3">
        <v>45.1554861783696</v>
      </c>
      <c r="CA50" s="3">
        <v>50.0295069494235</v>
      </c>
      <c r="CB50" s="3">
        <v>52.006745011617</v>
      </c>
      <c r="CC50" s="3">
        <v>49.264781199464</v>
      </c>
      <c r="CD50" s="3">
        <v>50.1264999423427</v>
      </c>
      <c r="CE50" s="3">
        <v>52.6986362063995</v>
      </c>
      <c r="CF50" s="3">
        <v>50.4451503761592</v>
      </c>
      <c r="CG50" s="3">
        <v>51.294327169344</v>
      </c>
      <c r="CH50" s="3">
        <v>53.924219669327</v>
      </c>
      <c r="CI50" s="3">
        <v>52.7206613952187</v>
      </c>
      <c r="CJ50" s="3">
        <v>55.0218459065697</v>
      </c>
      <c r="CK50" s="3">
        <v>52.5785449702093</v>
      </c>
      <c r="CL50" s="3">
        <v>53.2812628084693</v>
      </c>
      <c r="CM50" s="3">
        <v>55.7369021983289</v>
      </c>
      <c r="CN50" s="3">
        <v>56.6587366744184</v>
      </c>
      <c r="CO50" s="3">
        <v>57.3671906772368</v>
      </c>
      <c r="CP50" s="3">
        <v>58.8839655329689</v>
      </c>
      <c r="CQ50" s="3">
        <v>59.4319843638723</v>
      </c>
      <c r="CR50" s="3">
        <v>54.4959822028269</v>
      </c>
      <c r="CS50" s="3">
        <v>51.1157747708193</v>
      </c>
      <c r="CT50" s="3">
        <v>51.431504692996</v>
      </c>
      <c r="CU50" s="3">
        <v>52.5521522592294</v>
      </c>
      <c r="CV50" s="3">
        <v>56.4458794478449</v>
      </c>
      <c r="CW50" s="3">
        <v>59.2375016028092</v>
      </c>
      <c r="CX50" s="3">
        <v>62.5707412818644</v>
      </c>
      <c r="CY50" s="3">
        <v>68.1175865406126</v>
      </c>
      <c r="CZ50" s="3">
        <v>68.4704150314451</v>
      </c>
      <c r="DA50" s="3">
        <v>67.9658883500346</v>
      </c>
      <c r="DB50" s="3">
        <v>67.2421765772186</v>
      </c>
      <c r="DC50" s="3">
        <v>65.7920825029191</v>
      </c>
      <c r="DD50" s="3">
        <v>63.5403008728701</v>
      </c>
      <c r="DE50" s="3">
        <v>65.0616014810916</v>
      </c>
      <c r="DF50" s="3">
        <v>71.1457215893059</v>
      </c>
      <c r="DG50" s="3">
        <v>69.3401235562423</v>
      </c>
      <c r="DH50" s="3">
        <v>66.3597376137657</v>
      </c>
      <c r="DI50" s="3">
        <v>65.9745481962004</v>
      </c>
      <c r="DJ50" s="3">
        <v>62.0320520069474</v>
      </c>
      <c r="DK50" s="3">
        <v>64.3888892044784</v>
      </c>
      <c r="DL50" s="3">
        <v>61.6654679931849</v>
      </c>
      <c r="DM50" s="3">
        <v>60.0679841177831</v>
      </c>
      <c r="DN50" s="3">
        <v>58.4989293922015</v>
      </c>
      <c r="DO50" s="3">
        <v>57.3394114332351</v>
      </c>
      <c r="DP50" s="3">
        <v>55.4665289566523</v>
      </c>
      <c r="DQ50" s="3">
        <v>52.4837325539791</v>
      </c>
      <c r="DR50" s="3">
        <v>47.576037230995</v>
      </c>
      <c r="DS50" s="3">
        <v>47.9605528254156</v>
      </c>
      <c r="DT50" s="3">
        <v>48.1238648050812</v>
      </c>
      <c r="DU50" s="3">
        <v>47.3304587125471</v>
      </c>
      <c r="DV50" s="3">
        <v>50.0452886121884</v>
      </c>
      <c r="DW50" s="3">
        <v>47.3099686272425</v>
      </c>
      <c r="DX50" s="3">
        <v>41.5999241627499</v>
      </c>
      <c r="DY50" s="3">
        <v>40.1587441660749</v>
      </c>
      <c r="DZ50" s="3">
        <v>41.877408084523</v>
      </c>
      <c r="EA50" s="3">
        <v>47.2396142674634</v>
      </c>
      <c r="EB50" s="3">
        <v>48.6418364408834</v>
      </c>
      <c r="EC50" s="3">
        <v>52.256956246739</v>
      </c>
      <c r="ED50" s="3">
        <v>56.8972225060019</v>
      </c>
      <c r="EE50" s="3">
        <v>56.9822245113178</v>
      </c>
      <c r="EF50" s="3">
        <v>57.1582912160624</v>
      </c>
    </row>
    <row r="51">
      <c r="A51" s="3" t="s">
        <v>47</v>
      </c>
      <c r="B51" s="3" t="str">
        <f t="shared" si="3"/>
        <v>BRK_B_mid</v>
      </c>
      <c r="C51" s="1" t="s">
        <v>354</v>
      </c>
      <c r="D51" s="3">
        <v>114.649523417155</v>
      </c>
      <c r="E51" s="3">
        <v>112.79894778603</v>
      </c>
      <c r="F51" s="3">
        <v>122.810952504476</v>
      </c>
      <c r="G51" s="3">
        <v>125.30690456572</v>
      </c>
      <c r="H51" s="3">
        <v>127.20714260283</v>
      </c>
      <c r="I51" s="3">
        <v>127.238570803688</v>
      </c>
      <c r="J51" s="3">
        <v>128.05727334456</v>
      </c>
      <c r="K51" s="3">
        <v>133.223332904634</v>
      </c>
      <c r="L51" s="3">
        <v>138.524284362793</v>
      </c>
      <c r="M51" s="3">
        <v>138.133042708687</v>
      </c>
      <c r="N51" s="3">
        <v>145.274736504806</v>
      </c>
      <c r="O51" s="3">
        <v>150.168635975231</v>
      </c>
      <c r="P51" s="3">
        <v>148.402499771118</v>
      </c>
      <c r="Q51" s="3">
        <v>148.56499922903</v>
      </c>
      <c r="R51" s="3">
        <v>145.044998515736</v>
      </c>
      <c r="S51" s="3">
        <v>142.530713762556</v>
      </c>
      <c r="T51" s="3">
        <v>145.132500076294</v>
      </c>
      <c r="U51" s="3">
        <v>140.667499195446</v>
      </c>
      <c r="V51" s="3">
        <v>141.112272435969</v>
      </c>
      <c r="W51" s="3">
        <v>139.132857368106</v>
      </c>
      <c r="X51" s="3">
        <v>130.646666027251</v>
      </c>
      <c r="Y51" s="3">
        <v>133.902045510032</v>
      </c>
      <c r="Z51" s="3">
        <v>135.375001144409</v>
      </c>
      <c r="AA51" s="3">
        <v>133.486363497647</v>
      </c>
      <c r="AB51" s="3">
        <v>127.592895708586</v>
      </c>
      <c r="AC51" s="3">
        <v>128.96575012207</v>
      </c>
      <c r="AD51" s="3">
        <v>139.933863206343</v>
      </c>
      <c r="AE51" s="3">
        <v>144.002141680036</v>
      </c>
      <c r="AF51" s="3">
        <v>143.107143583752</v>
      </c>
      <c r="AG51" s="3">
        <v>141.697500055486</v>
      </c>
      <c r="AH51" s="3">
        <v>144.56549949646</v>
      </c>
      <c r="AI51" s="3">
        <v>147.180217245351</v>
      </c>
      <c r="AJ51" s="3">
        <v>146.851666041783</v>
      </c>
      <c r="AK51" s="3">
        <v>144.1411899385</v>
      </c>
      <c r="AL51" s="3">
        <v>153.375952221098</v>
      </c>
      <c r="AM51" s="3">
        <v>164.133094424293</v>
      </c>
      <c r="AN51" s="3">
        <v>162.379500198364</v>
      </c>
      <c r="AO51" s="3">
        <v>166.491841366417</v>
      </c>
      <c r="AP51" s="3">
        <v>172.450434477433</v>
      </c>
      <c r="AQ51" s="3">
        <v>165.567367955258</v>
      </c>
      <c r="AR51" s="3">
        <v>164.697727203369</v>
      </c>
      <c r="AS51" s="3">
        <v>168.82750008323</v>
      </c>
      <c r="AT51" s="3">
        <v>171.291999435425</v>
      </c>
      <c r="AU51" s="3">
        <v>178.099130049996</v>
      </c>
      <c r="AV51" s="3">
        <v>180.31900100708</v>
      </c>
      <c r="AW51" s="3">
        <v>187.601364135742</v>
      </c>
      <c r="AX51" s="3">
        <v>184.828095572335</v>
      </c>
      <c r="AY51" s="3">
        <v>197.691000366211</v>
      </c>
      <c r="AZ51" s="3">
        <v>209.4971429734</v>
      </c>
      <c r="BA51" s="3">
        <v>203.124210156892</v>
      </c>
      <c r="BB51" s="3">
        <v>203.774762471517</v>
      </c>
      <c r="BC51" s="3">
        <v>197.99500093006</v>
      </c>
      <c r="BD51" s="3">
        <v>196.181817141446</v>
      </c>
      <c r="BE51" s="3">
        <v>191.170000712077</v>
      </c>
      <c r="BF51" s="3">
        <v>193.347620282854</v>
      </c>
      <c r="BG51" s="3">
        <v>206.759566265604</v>
      </c>
      <c r="BH51" s="3">
        <v>216.022368581672</v>
      </c>
      <c r="BI51" s="3">
        <v>209.803260803223</v>
      </c>
      <c r="BJ51" s="3">
        <v>215.031192234584</v>
      </c>
      <c r="BK51" s="3">
        <v>201.546052230032</v>
      </c>
      <c r="BL51" s="3">
        <v>199.311904543922</v>
      </c>
      <c r="BM51" s="3">
        <v>204.59236907959</v>
      </c>
      <c r="BN51" s="3">
        <v>202.147856212798</v>
      </c>
      <c r="BO51" s="3">
        <v>208.644286746071</v>
      </c>
      <c r="BP51" s="3">
        <v>205.876136432994</v>
      </c>
      <c r="BQ51" s="3">
        <v>205.973750305176</v>
      </c>
      <c r="BR51" s="3">
        <v>210.939545371316</v>
      </c>
      <c r="BS51" s="3">
        <v>199.808863899925</v>
      </c>
      <c r="BT51" s="3">
        <v>207.802249526978</v>
      </c>
      <c r="BU51" s="3">
        <v>208.863477623981</v>
      </c>
      <c r="BV51" s="3">
        <v>219.445500564575</v>
      </c>
      <c r="BW51" s="3">
        <v>223.892144339425</v>
      </c>
      <c r="BX51" s="3">
        <v>227.08523777553</v>
      </c>
      <c r="BY51" s="3">
        <v>224.06710494192</v>
      </c>
      <c r="BZ51" s="3">
        <v>188.416818445379</v>
      </c>
      <c r="CA51" s="3">
        <v>187.08166721889</v>
      </c>
      <c r="CB51" s="3">
        <v>176.740501022339</v>
      </c>
      <c r="CC51" s="3">
        <v>184.621364246715</v>
      </c>
      <c r="CD51" s="3">
        <v>188.021590839733</v>
      </c>
      <c r="CE51" s="3">
        <v>209.542856852214</v>
      </c>
      <c r="CF51" s="3">
        <v>216.206666855585</v>
      </c>
      <c r="CG51" s="3">
        <v>210.407953782515</v>
      </c>
      <c r="CH51" s="3">
        <v>223.677000045776</v>
      </c>
      <c r="CI51" s="3">
        <v>227.017727591775</v>
      </c>
      <c r="CJ51" s="3">
        <v>232.135262740286</v>
      </c>
      <c r="CK51" s="3">
        <v>240.027105231034</v>
      </c>
      <c r="CL51" s="3">
        <v>253.976302768873</v>
      </c>
      <c r="CM51" s="3">
        <v>268.315953209287</v>
      </c>
      <c r="CN51" s="3">
        <v>287.057749176025</v>
      </c>
      <c r="CO51" s="3">
        <v>283.136136835272</v>
      </c>
      <c r="CP51" s="3">
        <v>278.293571108863</v>
      </c>
      <c r="CQ51" s="3">
        <v>285.780453768644</v>
      </c>
      <c r="CR51" s="3">
        <v>278.615000406901</v>
      </c>
      <c r="CS51" s="3">
        <v>283.331427437919</v>
      </c>
      <c r="CT51" s="3">
        <v>285.066664922805</v>
      </c>
      <c r="CU51" s="3">
        <v>290.345909812234</v>
      </c>
      <c r="CV51" s="3">
        <v>312.873500823975</v>
      </c>
      <c r="CW51" s="3">
        <v>316.051578722502</v>
      </c>
      <c r="CX51" s="3">
        <v>338.295216435972</v>
      </c>
      <c r="CY51" s="3">
        <v>343.378748321533</v>
      </c>
      <c r="CZ51" s="3">
        <v>313.362381708054</v>
      </c>
      <c r="DA51" s="3">
        <v>287.726427350725</v>
      </c>
      <c r="DB51" s="3">
        <v>282.125501251221</v>
      </c>
      <c r="DC51" s="3">
        <v>295.184999548871</v>
      </c>
      <c r="DD51" s="3">
        <v>275.564049130394</v>
      </c>
      <c r="DE51" s="3">
        <v>279.061428251721</v>
      </c>
      <c r="DF51" s="3">
        <v>304.392858596075</v>
      </c>
      <c r="DG51" s="3">
        <v>307.328095209031</v>
      </c>
      <c r="DH51" s="3">
        <v>312.691247558594</v>
      </c>
      <c r="DI51" s="3">
        <v>307.922105488024</v>
      </c>
      <c r="DJ51" s="3">
        <v>304.301739900008</v>
      </c>
      <c r="DK51" s="3">
        <v>318.780789827046</v>
      </c>
      <c r="DL51" s="3">
        <v>324.626136086204</v>
      </c>
      <c r="DM51" s="3">
        <v>334.730478195917</v>
      </c>
      <c r="DN51" s="3">
        <v>344.89349822998</v>
      </c>
      <c r="DO51" s="3">
        <v>355.692827971085</v>
      </c>
      <c r="DP51" s="3">
        <v>363.721997070312</v>
      </c>
      <c r="DQ51" s="3">
        <v>342.279319069602</v>
      </c>
      <c r="DR51" s="3">
        <v>354.679285685221</v>
      </c>
      <c r="DS51" s="3">
        <v>357.113749694824</v>
      </c>
      <c r="DT51" s="3">
        <v>369.717617216564</v>
      </c>
      <c r="DU51" s="3">
        <v>401.883249664307</v>
      </c>
      <c r="DV51" s="3">
        <v>408.520498657227</v>
      </c>
      <c r="DW51" s="3">
        <v>408.580000443892</v>
      </c>
      <c r="DX51" s="3">
        <v>408.533635226163</v>
      </c>
      <c r="DY51" s="3">
        <v>409.792633859735</v>
      </c>
      <c r="DZ51" s="3">
        <v>426.460000471635</v>
      </c>
      <c r="EA51" s="3">
        <v>442.349317377264</v>
      </c>
      <c r="EB51" s="3">
        <v>459.10899810791</v>
      </c>
      <c r="EC51" s="3">
        <v>458.862607873004</v>
      </c>
      <c r="ED51" s="3">
        <v>467.5125</v>
      </c>
      <c r="EE51" s="3">
        <v>460.739286150251</v>
      </c>
      <c r="EF51" s="3">
        <v>458.596389770508</v>
      </c>
    </row>
    <row r="52">
      <c r="A52" s="3" t="s">
        <v>48</v>
      </c>
      <c r="B52" s="3" t="str">
        <f t="shared" si="3"/>
        <v>BSX_mid</v>
      </c>
      <c r="C52" s="3" t="str">
        <f t="shared" ref="C52:C354" si="6">LEFT(B52, LEN(B52) -4)</f>
        <v>BSX</v>
      </c>
      <c r="D52" s="3">
        <v>13.0938095138186</v>
      </c>
      <c r="E52" s="3">
        <v>13.0971054026955</v>
      </c>
      <c r="F52" s="3">
        <v>13.1842856861296</v>
      </c>
      <c r="G52" s="3">
        <v>13.392619019463</v>
      </c>
      <c r="H52" s="3">
        <v>12.8266666276114</v>
      </c>
      <c r="I52" s="3">
        <v>12.8083333514986</v>
      </c>
      <c r="J52" s="3">
        <v>12.9540910070593</v>
      </c>
      <c r="K52" s="3">
        <v>12.5323809896197</v>
      </c>
      <c r="L52" s="3">
        <v>12.2895238058908</v>
      </c>
      <c r="M52" s="3">
        <v>12.17086961995</v>
      </c>
      <c r="N52" s="3">
        <v>13.2463157553422</v>
      </c>
      <c r="O52" s="3">
        <v>13.0143181627447</v>
      </c>
      <c r="P52" s="3">
        <v>14.4052500724792</v>
      </c>
      <c r="Q52" s="3">
        <v>15.5418420590852</v>
      </c>
      <c r="R52" s="3">
        <v>17.2636363723061</v>
      </c>
      <c r="S52" s="3">
        <v>17.9821428571429</v>
      </c>
      <c r="T52" s="3">
        <v>17.7332499980927</v>
      </c>
      <c r="U52" s="3">
        <v>17.881363695318</v>
      </c>
      <c r="V52" s="3">
        <v>17.6334092833779</v>
      </c>
      <c r="W52" s="3">
        <v>17.0311905543009</v>
      </c>
      <c r="X52" s="3">
        <v>16.6273809614636</v>
      </c>
      <c r="Y52" s="3">
        <v>17.0238635756753</v>
      </c>
      <c r="Z52" s="3">
        <v>18.2122500896454</v>
      </c>
      <c r="AA52" s="3">
        <v>18.5093182216991</v>
      </c>
      <c r="AB52" s="3">
        <v>17.6326316030402</v>
      </c>
      <c r="AC52" s="3">
        <v>17.1494999885559</v>
      </c>
      <c r="AD52" s="3">
        <v>17.8440909385681</v>
      </c>
      <c r="AE52" s="3">
        <v>19.7842855453491</v>
      </c>
      <c r="AF52" s="3">
        <v>22.2180952344622</v>
      </c>
      <c r="AG52" s="3">
        <v>22.7759089903398</v>
      </c>
      <c r="AH52" s="3">
        <v>23.7985000133514</v>
      </c>
      <c r="AI52" s="3">
        <v>24.0228259045145</v>
      </c>
      <c r="AJ52" s="3">
        <v>23.7573808942522</v>
      </c>
      <c r="AK52" s="3">
        <v>22.953095299857</v>
      </c>
      <c r="AL52" s="3">
        <v>21.3799998419625</v>
      </c>
      <c r="AM52" s="3">
        <v>21.1711904434931</v>
      </c>
      <c r="AN52" s="3">
        <v>23.2487500190735</v>
      </c>
      <c r="AO52" s="3">
        <v>25.0010526556718</v>
      </c>
      <c r="AP52" s="3">
        <v>24.5673913541047</v>
      </c>
      <c r="AQ52" s="3">
        <v>24.9536842045031</v>
      </c>
      <c r="AR52" s="3">
        <v>26.5852272293784</v>
      </c>
      <c r="AS52" s="3">
        <v>27.8277273178101</v>
      </c>
      <c r="AT52" s="3">
        <v>27.5562501430511</v>
      </c>
      <c r="AU52" s="3">
        <v>26.7441302589748</v>
      </c>
      <c r="AV52" s="3">
        <v>28.6602499961853</v>
      </c>
      <c r="AW52" s="3">
        <v>29.2506818337874</v>
      </c>
      <c r="AX52" s="3">
        <v>27.9930953525362</v>
      </c>
      <c r="AY52" s="3">
        <v>25.4340001106262</v>
      </c>
      <c r="AZ52" s="3">
        <v>27.2069046383812</v>
      </c>
      <c r="BA52" s="3">
        <v>26.7642106507954</v>
      </c>
      <c r="BB52" s="3">
        <v>27.502857253665</v>
      </c>
      <c r="BC52" s="3">
        <v>28.3742857433501</v>
      </c>
      <c r="BD52" s="3">
        <v>29.9824999895963</v>
      </c>
      <c r="BE52" s="3">
        <v>32.0054761795771</v>
      </c>
      <c r="BF52" s="3">
        <v>33.5264289492652</v>
      </c>
      <c r="BG52" s="3">
        <v>34.2417392730713</v>
      </c>
      <c r="BH52" s="3">
        <v>37.2000000602321</v>
      </c>
      <c r="BI52" s="3">
        <v>37.0871739594833</v>
      </c>
      <c r="BJ52" s="3">
        <v>36.4066666194371</v>
      </c>
      <c r="BK52" s="3">
        <v>35.2502629631444</v>
      </c>
      <c r="BL52" s="3">
        <v>36.1442857469831</v>
      </c>
      <c r="BM52" s="3">
        <v>39.3949999558298</v>
      </c>
      <c r="BN52" s="3">
        <v>39.0952379135858</v>
      </c>
      <c r="BO52" s="3">
        <v>37.2109524863107</v>
      </c>
      <c r="BP52" s="3">
        <v>37.285682071339</v>
      </c>
      <c r="BQ52" s="3">
        <v>40.9652497291565</v>
      </c>
      <c r="BR52" s="3">
        <v>42.5772728486495</v>
      </c>
      <c r="BS52" s="3">
        <v>42.3724998994307</v>
      </c>
      <c r="BT52" s="3">
        <v>42.2870001792908</v>
      </c>
      <c r="BU52" s="3">
        <v>39.5871738765551</v>
      </c>
      <c r="BV52" s="3">
        <v>41.7732500076294</v>
      </c>
      <c r="BW52" s="3">
        <v>44.3985717410133</v>
      </c>
      <c r="BX52" s="3">
        <v>44.108333224342</v>
      </c>
      <c r="BY52" s="3">
        <v>41.6781577060097</v>
      </c>
      <c r="BZ52" s="3">
        <v>31.9620452794162</v>
      </c>
      <c r="CA52" s="3">
        <v>35.1954763503302</v>
      </c>
      <c r="CB52" s="3">
        <v>36.49375</v>
      </c>
      <c r="CC52" s="3">
        <v>36.4625001387163</v>
      </c>
      <c r="CD52" s="3">
        <v>36.761363289573</v>
      </c>
      <c r="CE52" s="3">
        <v>39.1345235733759</v>
      </c>
      <c r="CF52" s="3">
        <v>39.7883333478655</v>
      </c>
      <c r="CG52" s="3">
        <v>38.2540908293291</v>
      </c>
      <c r="CH52" s="3">
        <v>35.4792502403259</v>
      </c>
      <c r="CI52" s="3">
        <v>34.5093180049549</v>
      </c>
      <c r="CJ52" s="3">
        <v>36.3344736601177</v>
      </c>
      <c r="CK52" s="3">
        <v>38.3044731742457</v>
      </c>
      <c r="CL52" s="3">
        <v>38.6647827314294</v>
      </c>
      <c r="CM52" s="3">
        <v>40.8716668628511</v>
      </c>
      <c r="CN52" s="3">
        <v>42.390749835968</v>
      </c>
      <c r="CO52" s="3">
        <v>42.8913634907116</v>
      </c>
      <c r="CP52" s="3">
        <v>43.5766666049049</v>
      </c>
      <c r="CQ52" s="3">
        <v>44.5297731919722</v>
      </c>
      <c r="CR52" s="3">
        <v>44.6035712105887</v>
      </c>
      <c r="CS52" s="3">
        <v>43.4230954306466</v>
      </c>
      <c r="CT52" s="3">
        <v>41.5899997892834</v>
      </c>
      <c r="CU52" s="3">
        <v>41.196136561307</v>
      </c>
      <c r="CV52" s="3">
        <v>43.2355003356934</v>
      </c>
      <c r="CW52" s="3">
        <v>43.316052487022</v>
      </c>
      <c r="CX52" s="3">
        <v>43.3321739694347</v>
      </c>
      <c r="CY52" s="3">
        <v>44.3677500724793</v>
      </c>
      <c r="CZ52" s="3">
        <v>40.2933332352411</v>
      </c>
      <c r="DA52" s="3">
        <v>37.7509521302723</v>
      </c>
      <c r="DB52" s="3">
        <v>38.0212495803833</v>
      </c>
      <c r="DC52" s="3">
        <v>41.4119563724684</v>
      </c>
      <c r="DD52" s="3">
        <v>40.6704762776693</v>
      </c>
      <c r="DE52" s="3">
        <v>40.788571312314</v>
      </c>
      <c r="DF52" s="3">
        <v>42.892142704555</v>
      </c>
      <c r="DG52" s="3">
        <v>46.1354761577788</v>
      </c>
      <c r="DH52" s="3">
        <v>45.9979998588562</v>
      </c>
      <c r="DI52" s="3">
        <v>47.1815789875231</v>
      </c>
      <c r="DJ52" s="3">
        <v>47.9691307233728</v>
      </c>
      <c r="DK52" s="3">
        <v>51.2834211650648</v>
      </c>
      <c r="DL52" s="3">
        <v>52.6356817592274</v>
      </c>
      <c r="DM52" s="3">
        <v>52.7009525299072</v>
      </c>
      <c r="DN52" s="3">
        <v>52.6935000419617</v>
      </c>
      <c r="DO52" s="3">
        <v>51.4434780452562</v>
      </c>
      <c r="DP52" s="3">
        <v>53.49524974823</v>
      </c>
      <c r="DQ52" s="3">
        <v>50.9090909090909</v>
      </c>
      <c r="DR52" s="3">
        <v>53.7985714503697</v>
      </c>
      <c r="DS52" s="3">
        <v>55.6732500076294</v>
      </c>
      <c r="DT52" s="3">
        <v>59.9873807997931</v>
      </c>
      <c r="DU52" s="3">
        <v>65.6699998855591</v>
      </c>
      <c r="DV52" s="3">
        <v>67.3005002975464</v>
      </c>
      <c r="DW52" s="3">
        <v>69.2297723943537</v>
      </c>
      <c r="DX52" s="3">
        <v>74.082954233343</v>
      </c>
      <c r="DY52" s="3">
        <v>76.7252628928737</v>
      </c>
      <c r="DZ52" s="3">
        <v>76.6572728590532</v>
      </c>
      <c r="EA52" s="3">
        <v>77.229773087935</v>
      </c>
      <c r="EB52" s="3">
        <v>82.9642499923706</v>
      </c>
      <c r="EC52" s="3">
        <v>85.7630431133768</v>
      </c>
      <c r="ED52" s="3">
        <v>88.4612503051758</v>
      </c>
      <c r="EE52" s="3">
        <v>90.0314283825102</v>
      </c>
      <c r="EF52" s="3">
        <v>97.0405555301242</v>
      </c>
    </row>
    <row r="53">
      <c r="A53" s="3" t="s">
        <v>49</v>
      </c>
      <c r="B53" s="3" t="str">
        <f t="shared" si="3"/>
        <v>BWA_mid</v>
      </c>
      <c r="C53" s="3" t="str">
        <f t="shared" si="6"/>
        <v>BWA</v>
      </c>
      <c r="D53" s="3">
        <v>41.7146924748504</v>
      </c>
      <c r="E53" s="3">
        <v>42.9891853518256</v>
      </c>
      <c r="F53" s="3">
        <v>46.1284776838245</v>
      </c>
      <c r="G53" s="3">
        <v>46.7049798110653</v>
      </c>
      <c r="H53" s="3">
        <v>45.8696908173707</v>
      </c>
      <c r="I53" s="3">
        <v>48.9741863111171</v>
      </c>
      <c r="J53" s="3">
        <v>49.545521153609</v>
      </c>
      <c r="K53" s="3">
        <v>46.8718283090104</v>
      </c>
      <c r="L53" s="3">
        <v>44.8013737162296</v>
      </c>
      <c r="M53" s="3">
        <v>41.0646692715148</v>
      </c>
      <c r="N53" s="3">
        <v>42.9887608448739</v>
      </c>
      <c r="O53" s="3">
        <v>41.9090553194821</v>
      </c>
      <c r="P53" s="3">
        <v>40.4953785417431</v>
      </c>
      <c r="Q53" s="3">
        <v>45.0328161460324</v>
      </c>
      <c r="R53" s="3">
        <v>45.8963867736427</v>
      </c>
      <c r="S53" s="3">
        <v>46.2514157349777</v>
      </c>
      <c r="T53" s="3">
        <v>46.2582839409085</v>
      </c>
      <c r="U53" s="3">
        <v>45.8278787509049</v>
      </c>
      <c r="V53" s="3">
        <v>40.5077330813797</v>
      </c>
      <c r="W53" s="3">
        <v>35.2020596625507</v>
      </c>
      <c r="X53" s="3">
        <v>32.2000257567735</v>
      </c>
      <c r="Y53" s="3">
        <v>33.2361649049971</v>
      </c>
      <c r="Z53" s="3">
        <v>32.1984445300964</v>
      </c>
      <c r="AA53" s="3">
        <v>32.3158512349417</v>
      </c>
      <c r="AB53" s="3">
        <v>25.7776947501199</v>
      </c>
      <c r="AC53" s="3">
        <v>23.8315567740733</v>
      </c>
      <c r="AD53" s="3">
        <v>27.8162218508241</v>
      </c>
      <c r="AE53" s="3">
        <v>28.3431557021497</v>
      </c>
      <c r="AF53" s="3">
        <v>25.9748630992891</v>
      </c>
      <c r="AG53" s="3">
        <v>25.2388081428903</v>
      </c>
      <c r="AH53" s="3">
        <v>24.4199225004986</v>
      </c>
      <c r="AI53" s="3">
        <v>26.0472112814582</v>
      </c>
      <c r="AJ53" s="3">
        <v>27.0606236164184</v>
      </c>
      <c r="AK53" s="3">
        <v>27.2535091848595</v>
      </c>
      <c r="AL53" s="3">
        <v>27.1439783726501</v>
      </c>
      <c r="AM53" s="3">
        <v>30.8300574320015</v>
      </c>
      <c r="AN53" s="3">
        <v>31.4323314318028</v>
      </c>
      <c r="AO53" s="3">
        <v>32.2624575579995</v>
      </c>
      <c r="AP53" s="3">
        <v>32.9448349613405</v>
      </c>
      <c r="AQ53" s="3">
        <v>30.8575923781099</v>
      </c>
      <c r="AR53" s="3">
        <v>32.36992727813</v>
      </c>
      <c r="AS53" s="3">
        <v>33.2857369864346</v>
      </c>
      <c r="AT53" s="3">
        <v>35.6187156394039</v>
      </c>
      <c r="AU53" s="3">
        <v>35.4994260253454</v>
      </c>
      <c r="AV53" s="3">
        <v>38.0993966256709</v>
      </c>
      <c r="AW53" s="3">
        <v>40.9716143660082</v>
      </c>
      <c r="AX53" s="3">
        <v>41.4489683648917</v>
      </c>
      <c r="AY53" s="3">
        <v>41.6996441778219</v>
      </c>
      <c r="AZ53" s="3">
        <v>43.9980025437885</v>
      </c>
      <c r="BA53" s="3">
        <v>41.6558868425032</v>
      </c>
      <c r="BB53" s="3">
        <v>39.4667653704336</v>
      </c>
      <c r="BC53" s="3">
        <v>41.3105195876259</v>
      </c>
      <c r="BD53" s="3">
        <v>39.8862791333522</v>
      </c>
      <c r="BE53" s="3">
        <v>37.9909305260337</v>
      </c>
      <c r="BF53" s="3">
        <v>35.5997920605301</v>
      </c>
      <c r="BG53" s="3">
        <v>35.673218057292</v>
      </c>
      <c r="BH53" s="3">
        <v>35.0977002443175</v>
      </c>
      <c r="BI53" s="3">
        <v>31.3935956663741</v>
      </c>
      <c r="BJ53" s="3">
        <v>31.4419660996788</v>
      </c>
      <c r="BK53" s="3">
        <v>28.2313575424633</v>
      </c>
      <c r="BL53" s="3">
        <v>31.0431432794964</v>
      </c>
      <c r="BM53" s="3">
        <v>32.627503347294</v>
      </c>
      <c r="BN53" s="3">
        <v>30.8508783651503</v>
      </c>
      <c r="BO53" s="3">
        <v>34.2597882490164</v>
      </c>
      <c r="BP53" s="3">
        <v>30.2371659359374</v>
      </c>
      <c r="BQ53" s="3">
        <v>32.7998199968601</v>
      </c>
      <c r="BR53" s="3">
        <v>32.3469431651227</v>
      </c>
      <c r="BS53" s="3">
        <v>26.6613081165378</v>
      </c>
      <c r="BT53" s="3">
        <v>29.8909410445686</v>
      </c>
      <c r="BU53" s="3">
        <v>30.5013375125746</v>
      </c>
      <c r="BV53" s="3">
        <v>35.8165672323008</v>
      </c>
      <c r="BW53" s="3">
        <v>35.5801359696452</v>
      </c>
      <c r="BX53" s="3">
        <v>32.8191403766465</v>
      </c>
      <c r="BY53" s="3">
        <v>27.3143180611551</v>
      </c>
      <c r="BZ53" s="3">
        <v>20.7512327924786</v>
      </c>
      <c r="CA53" s="3">
        <v>21.2533324682918</v>
      </c>
      <c r="CB53" s="3">
        <v>23.889262357677</v>
      </c>
      <c r="CC53" s="3">
        <v>28.3817289767395</v>
      </c>
      <c r="CD53" s="3">
        <v>30.3453852992347</v>
      </c>
      <c r="CE53" s="3">
        <v>33.261202415742</v>
      </c>
      <c r="CF53" s="3">
        <v>33.1953982481764</v>
      </c>
      <c r="CG53" s="3">
        <v>32.2985168145422</v>
      </c>
      <c r="CH53" s="3">
        <v>31.3468329405661</v>
      </c>
      <c r="CI53" s="3">
        <v>32.1901879354634</v>
      </c>
      <c r="CJ53" s="3">
        <v>34.129153508501</v>
      </c>
      <c r="CK53" s="3">
        <v>36.2423928335291</v>
      </c>
      <c r="CL53" s="3">
        <v>39.5872054642926</v>
      </c>
      <c r="CM53" s="3">
        <v>40.2654647091571</v>
      </c>
      <c r="CN53" s="3">
        <v>42.3905153563047</v>
      </c>
      <c r="CO53" s="3">
        <v>42.7452031165952</v>
      </c>
      <c r="CP53" s="3">
        <v>39.7363866184152</v>
      </c>
      <c r="CQ53" s="3">
        <v>37.659190658187</v>
      </c>
      <c r="CR53" s="3">
        <v>36.233263705961</v>
      </c>
      <c r="CS53" s="3">
        <v>38.3814937670308</v>
      </c>
      <c r="CT53" s="3">
        <v>39.3648624118932</v>
      </c>
      <c r="CU53" s="3">
        <v>37.4656001379891</v>
      </c>
      <c r="CV53" s="3">
        <v>39.182572161492</v>
      </c>
      <c r="CW53" s="3">
        <v>36.732596976321</v>
      </c>
      <c r="CX53" s="3">
        <v>32.2349333569181</v>
      </c>
      <c r="CY53" s="3">
        <v>31.7285308563154</v>
      </c>
      <c r="CZ53" s="3">
        <v>32.212118277217</v>
      </c>
      <c r="DA53" s="3">
        <v>31.2753873366328</v>
      </c>
      <c r="DB53" s="3">
        <v>29.8463776628452</v>
      </c>
      <c r="DC53" s="3">
        <v>32.8261522928848</v>
      </c>
      <c r="DD53" s="3">
        <v>30.7153943822422</v>
      </c>
      <c r="DE53" s="3">
        <v>29.4166985667155</v>
      </c>
      <c r="DF53" s="3">
        <v>34.5698650531398</v>
      </c>
      <c r="DG53" s="3">
        <v>35.0574464413746</v>
      </c>
      <c r="DH53" s="3">
        <v>37.6111162869188</v>
      </c>
      <c r="DI53" s="3">
        <v>41.8712605369817</v>
      </c>
      <c r="DJ53" s="3">
        <v>41.4220365120772</v>
      </c>
      <c r="DK53" s="3">
        <v>41.3478384162464</v>
      </c>
      <c r="DL53" s="3">
        <v>39.2089177362076</v>
      </c>
      <c r="DM53" s="3">
        <v>40.3407922414639</v>
      </c>
      <c r="DN53" s="3">
        <v>44.7588810380539</v>
      </c>
      <c r="DO53" s="3">
        <v>40.3549097939096</v>
      </c>
      <c r="DP53" s="3">
        <v>39.9262814687746</v>
      </c>
      <c r="DQ53" s="3">
        <v>38.1155203553534</v>
      </c>
      <c r="DR53" s="3">
        <v>33.1355603933524</v>
      </c>
      <c r="DS53" s="3">
        <v>34.0507753903531</v>
      </c>
      <c r="DT53" s="3">
        <v>33.4223920091304</v>
      </c>
      <c r="DU53" s="3">
        <v>31.2762166484779</v>
      </c>
      <c r="DV53" s="3">
        <v>32.1423530187933</v>
      </c>
      <c r="DW53" s="3">
        <v>33.4579101508812</v>
      </c>
      <c r="DX53" s="3">
        <v>36.0519257123167</v>
      </c>
      <c r="DY53" s="3">
        <v>33.450585193089</v>
      </c>
      <c r="DZ53" s="3">
        <v>32.4452425887685</v>
      </c>
      <c r="EA53" s="3">
        <v>32.6344732875874</v>
      </c>
      <c r="EB53" s="3">
        <v>33.3704496150773</v>
      </c>
      <c r="EC53" s="3">
        <v>34.6202031916858</v>
      </c>
      <c r="ED53" s="3">
        <v>34.1424673795989</v>
      </c>
      <c r="EE53" s="3">
        <v>33.2688094547817</v>
      </c>
      <c r="EF53" s="3">
        <v>32.0850002500746</v>
      </c>
    </row>
    <row r="54">
      <c r="A54" s="3" t="s">
        <v>50</v>
      </c>
      <c r="B54" s="3" t="str">
        <f t="shared" si="3"/>
        <v>BXP_mid</v>
      </c>
      <c r="C54" s="3" t="str">
        <f t="shared" si="6"/>
        <v>BXP</v>
      </c>
      <c r="D54" s="3">
        <v>67.3018287580638</v>
      </c>
      <c r="E54" s="3">
        <v>70.8001589368084</v>
      </c>
      <c r="F54" s="3">
        <v>72.6414069304273</v>
      </c>
      <c r="G54" s="3">
        <v>75.610135757614</v>
      </c>
      <c r="H54" s="3">
        <v>77.1309184711127</v>
      </c>
      <c r="I54" s="3">
        <v>76.7360364924142</v>
      </c>
      <c r="J54" s="3">
        <v>78.1636797514152</v>
      </c>
      <c r="K54" s="3">
        <v>78.7976128011749</v>
      </c>
      <c r="L54" s="3">
        <v>76.9779552221439</v>
      </c>
      <c r="M54" s="3">
        <v>78.6702035463823</v>
      </c>
      <c r="N54" s="3">
        <v>83.8818346904765</v>
      </c>
      <c r="O54" s="3">
        <v>87.0240752635269</v>
      </c>
      <c r="P54" s="3">
        <v>94.8265215934056</v>
      </c>
      <c r="Q54" s="3">
        <v>95.5918130309657</v>
      </c>
      <c r="R54" s="3">
        <v>94.7132474374351</v>
      </c>
      <c r="S54" s="3">
        <v>94.32225803521</v>
      </c>
      <c r="T54" s="3">
        <v>90.4459552382332</v>
      </c>
      <c r="U54" s="3">
        <v>86.3076380464418</v>
      </c>
      <c r="V54" s="3">
        <v>85.5649480360782</v>
      </c>
      <c r="W54" s="3">
        <v>82.1762436598186</v>
      </c>
      <c r="X54" s="3">
        <v>78.9722619417693</v>
      </c>
      <c r="Y54" s="3">
        <v>84.1462773660793</v>
      </c>
      <c r="Z54" s="3">
        <v>86.5955886206694</v>
      </c>
      <c r="AA54" s="3">
        <v>87.6959577646605</v>
      </c>
      <c r="AB54" s="3">
        <v>84.6700690654192</v>
      </c>
      <c r="AC54" s="3">
        <v>79.3518391751774</v>
      </c>
      <c r="AD54" s="3">
        <v>85.8593931668515</v>
      </c>
      <c r="AE54" s="3">
        <v>90.8056507182467</v>
      </c>
      <c r="AF54" s="3">
        <v>90.780446179059</v>
      </c>
      <c r="AG54" s="3">
        <v>90.2534018128923</v>
      </c>
      <c r="AH54" s="3">
        <v>96.5220107511575</v>
      </c>
      <c r="AI54" s="3">
        <v>100.504344302015</v>
      </c>
      <c r="AJ54" s="3">
        <v>98.0327580689284</v>
      </c>
      <c r="AK54" s="3">
        <v>90.4478204230141</v>
      </c>
      <c r="AL54" s="3">
        <v>86.101301695235</v>
      </c>
      <c r="AM54" s="3">
        <v>89.5137097773914</v>
      </c>
      <c r="AN54" s="3">
        <v>93.143055064972</v>
      </c>
      <c r="AO54" s="3">
        <v>96.704145162308</v>
      </c>
      <c r="AP54" s="3">
        <v>95.4931552621481</v>
      </c>
      <c r="AQ54" s="3">
        <v>96.428950470513</v>
      </c>
      <c r="AR54" s="3">
        <v>88.3358894754241</v>
      </c>
      <c r="AS54" s="3">
        <v>89.7754370427224</v>
      </c>
      <c r="AT54" s="3">
        <v>87.4022410803209</v>
      </c>
      <c r="AU54" s="3">
        <v>88.0936457033216</v>
      </c>
      <c r="AV54" s="3">
        <v>88.2129119134865</v>
      </c>
      <c r="AW54" s="3">
        <v>90.916783246717</v>
      </c>
      <c r="AX54" s="3">
        <v>90.845746410343</v>
      </c>
      <c r="AY54" s="3">
        <v>92.994271725719</v>
      </c>
      <c r="AZ54" s="3">
        <v>91.236787144529</v>
      </c>
      <c r="BA54" s="3">
        <v>86.293815656966</v>
      </c>
      <c r="BB54" s="3">
        <v>90.374056153125</v>
      </c>
      <c r="BC54" s="3">
        <v>89.2489203756293</v>
      </c>
      <c r="BD54" s="3">
        <v>89.4788281882022</v>
      </c>
      <c r="BE54" s="3">
        <v>90.5728941010396</v>
      </c>
      <c r="BF54" s="3">
        <v>93.32542616047</v>
      </c>
      <c r="BG54" s="3">
        <v>96.6107454183778</v>
      </c>
      <c r="BH54" s="3">
        <v>94.1864375484437</v>
      </c>
      <c r="BI54" s="3">
        <v>88.3934049962579</v>
      </c>
      <c r="BJ54" s="3">
        <v>93.619116437243</v>
      </c>
      <c r="BK54" s="3">
        <v>91.3027683199446</v>
      </c>
      <c r="BL54" s="3">
        <v>90.2314176074932</v>
      </c>
      <c r="BM54" s="3">
        <v>100.784032010422</v>
      </c>
      <c r="BN54" s="3">
        <v>100.623221088247</v>
      </c>
      <c r="BO54" s="3">
        <v>103.86431497687</v>
      </c>
      <c r="BP54" s="3">
        <v>101.216777771356</v>
      </c>
      <c r="BQ54" s="3">
        <v>102.331871669471</v>
      </c>
      <c r="BR54" s="3">
        <v>100.829372274905</v>
      </c>
      <c r="BS54" s="3">
        <v>98.2529659400349</v>
      </c>
      <c r="BT54" s="3">
        <v>100.364560570165</v>
      </c>
      <c r="BU54" s="3">
        <v>100.38040700977</v>
      </c>
      <c r="BV54" s="3">
        <v>106.560932161837</v>
      </c>
      <c r="BW54" s="3">
        <v>106.083663596274</v>
      </c>
      <c r="BX54" s="3">
        <v>108.029853652197</v>
      </c>
      <c r="BY54" s="3">
        <v>111.102921020322</v>
      </c>
      <c r="BZ54" s="3">
        <v>83.9026973844452</v>
      </c>
      <c r="CA54" s="3">
        <v>74.0557289562965</v>
      </c>
      <c r="CB54" s="3">
        <v>65.6732357699983</v>
      </c>
      <c r="CC54" s="3">
        <v>74.670418599744</v>
      </c>
      <c r="CD54" s="3">
        <v>71.8490864975701</v>
      </c>
      <c r="CE54" s="3">
        <v>69.4465965844807</v>
      </c>
      <c r="CF54" s="3">
        <v>67.1625862674289</v>
      </c>
      <c r="CG54" s="3">
        <v>63.5028820615103</v>
      </c>
      <c r="CH54" s="3">
        <v>73.2194626883748</v>
      </c>
      <c r="CI54" s="3">
        <v>79.4799608536047</v>
      </c>
      <c r="CJ54" s="3">
        <v>74.7158632684461</v>
      </c>
      <c r="CK54" s="3">
        <v>77.2618751611235</v>
      </c>
      <c r="CL54" s="3">
        <v>85.0740188446106</v>
      </c>
      <c r="CM54" s="3">
        <v>87.0474068875792</v>
      </c>
      <c r="CN54" s="3">
        <v>90.5290894441431</v>
      </c>
      <c r="CO54" s="3">
        <v>98.7643998704958</v>
      </c>
      <c r="CP54" s="3">
        <v>96.1044651302735</v>
      </c>
      <c r="CQ54" s="3">
        <v>95.5550796347595</v>
      </c>
      <c r="CR54" s="3">
        <v>92.7857224492142</v>
      </c>
      <c r="CS54" s="3">
        <v>96.3143469572467</v>
      </c>
      <c r="CT54" s="3">
        <v>97.3860840634327</v>
      </c>
      <c r="CU54" s="3">
        <v>95.2678665283456</v>
      </c>
      <c r="CV54" s="3">
        <v>101.035143201394</v>
      </c>
      <c r="CW54" s="3">
        <v>99.2863569232654</v>
      </c>
      <c r="CX54" s="3">
        <v>105.461453435019</v>
      </c>
      <c r="CY54" s="3">
        <v>106.276572255198</v>
      </c>
      <c r="CZ54" s="3">
        <v>95.650048350204</v>
      </c>
      <c r="DA54" s="3">
        <v>81.7885871829251</v>
      </c>
      <c r="DB54" s="3">
        <v>76.3351669171847</v>
      </c>
      <c r="DC54" s="3">
        <v>73.9586634192865</v>
      </c>
      <c r="DD54" s="3">
        <v>69.0316718342099</v>
      </c>
      <c r="DE54" s="3">
        <v>63.6191933427874</v>
      </c>
      <c r="DF54" s="3">
        <v>62.5611163495553</v>
      </c>
      <c r="DG54" s="3">
        <v>59.0650809285423</v>
      </c>
      <c r="DH54" s="3">
        <v>61.5293167048872</v>
      </c>
      <c r="DI54" s="3">
        <v>63.1422184411262</v>
      </c>
      <c r="DJ54" s="3">
        <v>49.8462975773539</v>
      </c>
      <c r="DK54" s="3">
        <v>47.2591466144675</v>
      </c>
      <c r="DL54" s="3">
        <v>44.7953512424791</v>
      </c>
      <c r="DM54" s="3">
        <v>48.5375041106474</v>
      </c>
      <c r="DN54" s="3">
        <v>56.7218874014849</v>
      </c>
      <c r="DO54" s="3">
        <v>60.2074708886713</v>
      </c>
      <c r="DP54" s="3">
        <v>58.5222781152</v>
      </c>
      <c r="DQ54" s="3">
        <v>51.0670930516539</v>
      </c>
      <c r="DR54" s="3">
        <v>51.2859481952683</v>
      </c>
      <c r="DS54" s="3">
        <v>63.2063228155561</v>
      </c>
      <c r="DT54" s="3">
        <v>66.0280484402697</v>
      </c>
      <c r="DU54" s="3">
        <v>60.9305165810661</v>
      </c>
      <c r="DV54" s="3">
        <v>60.3074977105527</v>
      </c>
      <c r="DW54" s="3">
        <v>58.9741855815009</v>
      </c>
      <c r="DX54" s="3">
        <v>58.7027767099079</v>
      </c>
      <c r="DY54" s="3">
        <v>58.2329981001445</v>
      </c>
      <c r="DZ54" s="3">
        <v>64.5143082885415</v>
      </c>
      <c r="EA54" s="3">
        <v>68.5533635318607</v>
      </c>
      <c r="EB54" s="3">
        <v>76.8096468723641</v>
      </c>
      <c r="EC54" s="3">
        <v>83.1320917856493</v>
      </c>
      <c r="ED54" s="3">
        <v>79.7096993200936</v>
      </c>
      <c r="EE54" s="3">
        <v>77.1618524624277</v>
      </c>
      <c r="EF54" s="3">
        <v>72.0047221713596</v>
      </c>
    </row>
    <row r="55">
      <c r="A55" s="3" t="s">
        <v>51</v>
      </c>
      <c r="B55" s="3" t="str">
        <f t="shared" si="3"/>
        <v>C_mid</v>
      </c>
      <c r="C55" s="3" t="str">
        <f t="shared" si="6"/>
        <v>C</v>
      </c>
      <c r="D55" s="3">
        <v>39.8400843539202</v>
      </c>
      <c r="E55" s="3">
        <v>37.1566873986092</v>
      </c>
      <c r="F55" s="3">
        <v>37.3127462483378</v>
      </c>
      <c r="G55" s="3">
        <v>36.432082973946</v>
      </c>
      <c r="H55" s="3">
        <v>36.0294135840765</v>
      </c>
      <c r="I55" s="3">
        <v>36.7224344742046</v>
      </c>
      <c r="J55" s="3">
        <v>37.3454139221371</v>
      </c>
      <c r="K55" s="3">
        <v>37.9429872706064</v>
      </c>
      <c r="L55" s="3">
        <v>40.0776792752838</v>
      </c>
      <c r="M55" s="3">
        <v>39.3275159443761</v>
      </c>
      <c r="N55" s="3">
        <v>41.1273229804037</v>
      </c>
      <c r="O55" s="3">
        <v>41.5432430118713</v>
      </c>
      <c r="P55" s="3">
        <v>37.9200831772321</v>
      </c>
      <c r="Q55" s="3">
        <v>38.5645583246058</v>
      </c>
      <c r="R55" s="3">
        <v>40.3724777021511</v>
      </c>
      <c r="S55" s="3">
        <v>40.3083615750438</v>
      </c>
      <c r="T55" s="3">
        <v>41.5326560373377</v>
      </c>
      <c r="U55" s="3">
        <v>43.0610848151978</v>
      </c>
      <c r="V55" s="3">
        <v>43.7586300571163</v>
      </c>
      <c r="W55" s="3">
        <v>42.9020665108696</v>
      </c>
      <c r="X55" s="3">
        <v>39.0221312334326</v>
      </c>
      <c r="Y55" s="3">
        <v>39.9016470612727</v>
      </c>
      <c r="Z55" s="3">
        <v>41.7630543291991</v>
      </c>
      <c r="AA55" s="3">
        <v>40.6059157760452</v>
      </c>
      <c r="AB55" s="3">
        <v>34.0860939459551</v>
      </c>
      <c r="AC55" s="3">
        <v>29.9992853044951</v>
      </c>
      <c r="AD55" s="3">
        <v>32.4585472758434</v>
      </c>
      <c r="AE55" s="3">
        <v>34.0030420607592</v>
      </c>
      <c r="AF55" s="3">
        <v>34.6482127166149</v>
      </c>
      <c r="AG55" s="3">
        <v>33.3529254467613</v>
      </c>
      <c r="AH55" s="3">
        <v>33.3598488708426</v>
      </c>
      <c r="AI55" s="3">
        <v>35.4553309158174</v>
      </c>
      <c r="AJ55" s="3">
        <v>36.2477395566373</v>
      </c>
      <c r="AK55" s="3">
        <v>37.8654254557122</v>
      </c>
      <c r="AL55" s="3">
        <v>41.1510469081056</v>
      </c>
      <c r="AM55" s="3">
        <v>46.0554751449412</v>
      </c>
      <c r="AN55" s="3">
        <v>45.307251608977</v>
      </c>
      <c r="AO55" s="3">
        <v>45.5941808877609</v>
      </c>
      <c r="AP55" s="3">
        <v>46.7282858189984</v>
      </c>
      <c r="AQ55" s="3">
        <v>45.9711770810738</v>
      </c>
      <c r="AR55" s="3">
        <v>47.4057318798053</v>
      </c>
      <c r="AS55" s="3">
        <v>49.6190867868844</v>
      </c>
      <c r="AT55" s="3">
        <v>52.431458650218</v>
      </c>
      <c r="AU55" s="3">
        <v>53.0806808191689</v>
      </c>
      <c r="AV55" s="3">
        <v>54.547681285475</v>
      </c>
      <c r="AW55" s="3">
        <v>57.7579564528156</v>
      </c>
      <c r="AX55" s="3">
        <v>57.1675406582715</v>
      </c>
      <c r="AY55" s="3">
        <v>59.303329478926</v>
      </c>
      <c r="AZ55" s="3">
        <v>60.676807464927</v>
      </c>
      <c r="BA55" s="3">
        <v>59.8984352152055</v>
      </c>
      <c r="BB55" s="3">
        <v>57.392515394996</v>
      </c>
      <c r="BC55" s="3">
        <v>54.9580166282836</v>
      </c>
      <c r="BD55" s="3">
        <v>55.3488195965699</v>
      </c>
      <c r="BE55" s="3">
        <v>53.2716655084875</v>
      </c>
      <c r="BF55" s="3">
        <v>54.8278267294133</v>
      </c>
      <c r="BG55" s="3">
        <v>56.7341763266297</v>
      </c>
      <c r="BH55" s="3">
        <v>57.2582991005149</v>
      </c>
      <c r="BI55" s="3">
        <v>54.9333363803998</v>
      </c>
      <c r="BJ55" s="3">
        <v>52.1693145388216</v>
      </c>
      <c r="BK55" s="3">
        <v>44.4240223760071</v>
      </c>
      <c r="BL55" s="3">
        <v>47.8345273266542</v>
      </c>
      <c r="BM55" s="3">
        <v>51.4956044833522</v>
      </c>
      <c r="BN55" s="3">
        <v>51.0066446845337</v>
      </c>
      <c r="BO55" s="3">
        <v>54.5487371078141</v>
      </c>
      <c r="BP55" s="3">
        <v>53.850513493047</v>
      </c>
      <c r="BQ55" s="3">
        <v>54.5208239185429</v>
      </c>
      <c r="BR55" s="3">
        <v>58.1301869147962</v>
      </c>
      <c r="BS55" s="3">
        <v>52.7275648840068</v>
      </c>
      <c r="BT55" s="3">
        <v>56.1078598160748</v>
      </c>
      <c r="BU55" s="3">
        <v>57.5028068983141</v>
      </c>
      <c r="BV55" s="3">
        <v>61.8069372405167</v>
      </c>
      <c r="BW55" s="3">
        <v>63.6580458813884</v>
      </c>
      <c r="BX55" s="3">
        <v>65.5373091751535</v>
      </c>
      <c r="BY55" s="3">
        <v>62.797545935656</v>
      </c>
      <c r="BZ55" s="3">
        <v>40.3418720094417</v>
      </c>
      <c r="CA55" s="3">
        <v>36.3964696146281</v>
      </c>
      <c r="CB55" s="3">
        <v>38.0290565945226</v>
      </c>
      <c r="CC55" s="3">
        <v>44.8221301134245</v>
      </c>
      <c r="CD55" s="3">
        <v>43.057846691385</v>
      </c>
      <c r="CE55" s="3">
        <v>43.6994197275932</v>
      </c>
      <c r="CF55" s="3">
        <v>39.9210910717318</v>
      </c>
      <c r="CG55" s="3">
        <v>36.9827575604878</v>
      </c>
      <c r="CH55" s="3">
        <v>42.4314964553377</v>
      </c>
      <c r="CI55" s="3">
        <v>51.0087272070845</v>
      </c>
      <c r="CJ55" s="3">
        <v>54.5371134142607</v>
      </c>
      <c r="CK55" s="3">
        <v>55.3009888591559</v>
      </c>
      <c r="CL55" s="3">
        <v>62.4090799905158</v>
      </c>
      <c r="CM55" s="3">
        <v>62.6553597285915</v>
      </c>
      <c r="CN55" s="3">
        <v>66.1118629460322</v>
      </c>
      <c r="CO55" s="3">
        <v>64.7658811721352</v>
      </c>
      <c r="CP55" s="3">
        <v>59.3884380785901</v>
      </c>
      <c r="CQ55" s="3">
        <v>62.7881417430069</v>
      </c>
      <c r="CR55" s="3">
        <v>61.8757675981824</v>
      </c>
      <c r="CS55" s="3">
        <v>62.7737925564875</v>
      </c>
      <c r="CT55" s="3">
        <v>59.910258714659</v>
      </c>
      <c r="CU55" s="3">
        <v>54.1298089368642</v>
      </c>
      <c r="CV55" s="3">
        <v>57.4094747420139</v>
      </c>
      <c r="CW55" s="3">
        <v>58.1407502501951</v>
      </c>
      <c r="CX55" s="3">
        <v>50.2733330925724</v>
      </c>
      <c r="CY55" s="3">
        <v>45.6859474346177</v>
      </c>
      <c r="CZ55" s="3">
        <v>45.5399206318646</v>
      </c>
      <c r="DA55" s="3">
        <v>43.8710312987335</v>
      </c>
      <c r="DB55" s="3">
        <v>44.2931165409954</v>
      </c>
      <c r="DC55" s="3">
        <v>47.2975011769733</v>
      </c>
      <c r="DD55" s="3">
        <v>42.8093792630651</v>
      </c>
      <c r="DE55" s="3">
        <v>39.6618732213144</v>
      </c>
      <c r="DF55" s="3">
        <v>43.718080497807</v>
      </c>
      <c r="DG55" s="3">
        <v>41.6128806921077</v>
      </c>
      <c r="DH55" s="3">
        <v>45.6195482337172</v>
      </c>
      <c r="DI55" s="3">
        <v>47.2656064527558</v>
      </c>
      <c r="DJ55" s="3">
        <v>43.8539530122204</v>
      </c>
      <c r="DK55" s="3">
        <v>44.4869041361238</v>
      </c>
      <c r="DL55" s="3">
        <v>43.0773369705362</v>
      </c>
      <c r="DM55" s="3">
        <v>44.3293794622305</v>
      </c>
      <c r="DN55" s="3">
        <v>44.1551899273424</v>
      </c>
      <c r="DO55" s="3">
        <v>41.2452263669583</v>
      </c>
      <c r="DP55" s="3">
        <v>39.5185349446718</v>
      </c>
      <c r="DQ55" s="3">
        <v>38.1991080329566</v>
      </c>
      <c r="DR55" s="3">
        <v>41.9286085823735</v>
      </c>
      <c r="DS55" s="3">
        <v>47.6018009704802</v>
      </c>
      <c r="DT55" s="3">
        <v>51.2803711738489</v>
      </c>
      <c r="DU55" s="3">
        <v>53.4015483419802</v>
      </c>
      <c r="DV55" s="3">
        <v>57.0728588633413</v>
      </c>
      <c r="DW55" s="3">
        <v>59.320493180883</v>
      </c>
      <c r="DX55" s="3">
        <v>61.7550862752743</v>
      </c>
      <c r="DY55" s="3">
        <v>59.8415932144902</v>
      </c>
      <c r="DZ55" s="3">
        <v>63.9145968215491</v>
      </c>
      <c r="EA55" s="3">
        <v>59.4079111997268</v>
      </c>
      <c r="EB55" s="3">
        <v>59.8272154231248</v>
      </c>
      <c r="EC55" s="3">
        <v>62.8401387493142</v>
      </c>
      <c r="ED55" s="3">
        <v>68.2651136766036</v>
      </c>
      <c r="EE55" s="3">
        <v>71.0021431332543</v>
      </c>
      <c r="EF55" s="3">
        <v>76.708333545261</v>
      </c>
    </row>
    <row r="56">
      <c r="A56" s="3" t="s">
        <v>52</v>
      </c>
      <c r="B56" s="3" t="str">
        <f t="shared" si="3"/>
        <v>CAG_mid</v>
      </c>
      <c r="C56" s="3" t="str">
        <f t="shared" si="6"/>
        <v>CAG</v>
      </c>
      <c r="D56" s="3">
        <v>18.1785460754116</v>
      </c>
      <c r="E56" s="3">
        <v>16.1779978329798</v>
      </c>
      <c r="F56" s="3">
        <v>16.321384816049</v>
      </c>
      <c r="G56" s="3">
        <v>17.0591996930822</v>
      </c>
      <c r="H56" s="3">
        <v>17.2515415922217</v>
      </c>
      <c r="I56" s="3">
        <v>17.2297737521034</v>
      </c>
      <c r="J56" s="3">
        <v>17.0416079380784</v>
      </c>
      <c r="K56" s="3">
        <v>17.5924176112661</v>
      </c>
      <c r="L56" s="3">
        <v>18.3049692779002</v>
      </c>
      <c r="M56" s="3">
        <v>18.8360614685936</v>
      </c>
      <c r="N56" s="3">
        <v>19.6950378317908</v>
      </c>
      <c r="O56" s="3">
        <v>20.6833633677759</v>
      </c>
      <c r="P56" s="3">
        <v>20.3689201277495</v>
      </c>
      <c r="Q56" s="3">
        <v>19.990413591259</v>
      </c>
      <c r="R56" s="3">
        <v>19.7159693450484</v>
      </c>
      <c r="S56" s="3">
        <v>21.2388527761738</v>
      </c>
      <c r="T56" s="3">
        <v>21.6361965052743</v>
      </c>
      <c r="U56" s="3">
        <v>22.8781000027394</v>
      </c>
      <c r="V56" s="3">
        <v>25.3384181513911</v>
      </c>
      <c r="W56" s="3">
        <v>25.0918395295374</v>
      </c>
      <c r="X56" s="3">
        <v>23.6851056624836</v>
      </c>
      <c r="Y56" s="3">
        <v>23.7498205817699</v>
      </c>
      <c r="Z56" s="3">
        <v>23.5450190191017</v>
      </c>
      <c r="AA56" s="3">
        <v>23.6533805666608</v>
      </c>
      <c r="AB56" s="3">
        <v>23.1775649709246</v>
      </c>
      <c r="AC56" s="3">
        <v>23.9217108044758</v>
      </c>
      <c r="AD56" s="3">
        <v>25.2674210947837</v>
      </c>
      <c r="AE56" s="3">
        <v>26.3162351301181</v>
      </c>
      <c r="AF56" s="3">
        <v>26.3700131744416</v>
      </c>
      <c r="AG56" s="3">
        <v>27.3564479331246</v>
      </c>
      <c r="AH56" s="3">
        <v>27.798163132664</v>
      </c>
      <c r="AI56" s="3">
        <v>27.3196166704291</v>
      </c>
      <c r="AJ56" s="3">
        <v>26.0674930341095</v>
      </c>
      <c r="AK56" s="3">
        <v>27.9468781844171</v>
      </c>
      <c r="AL56" s="3">
        <v>27.852799989734</v>
      </c>
      <c r="AM56" s="3">
        <v>29.0757203545046</v>
      </c>
      <c r="AN56" s="3">
        <v>29.5322826991723</v>
      </c>
      <c r="AO56" s="3">
        <v>30.4115103943612</v>
      </c>
      <c r="AP56" s="3">
        <v>31.1230034478014</v>
      </c>
      <c r="AQ56" s="3">
        <v>30.6969710241514</v>
      </c>
      <c r="AR56" s="3">
        <v>29.1141746637362</v>
      </c>
      <c r="AS56" s="3">
        <v>29.3746189880684</v>
      </c>
      <c r="AT56" s="3">
        <v>26.0282103621411</v>
      </c>
      <c r="AU56" s="3">
        <v>26.2428764448228</v>
      </c>
      <c r="AV56" s="3">
        <v>26.2488808541403</v>
      </c>
      <c r="AW56" s="3">
        <v>26.188562132801</v>
      </c>
      <c r="AX56" s="3">
        <v>27.234773753347</v>
      </c>
      <c r="AY56" s="3">
        <v>29.2761601251256</v>
      </c>
      <c r="AZ56" s="3">
        <v>29.1803387252337</v>
      </c>
      <c r="BA56" s="3">
        <v>28.1749442975599</v>
      </c>
      <c r="BB56" s="3">
        <v>28.8226224413899</v>
      </c>
      <c r="BC56" s="3">
        <v>28.8037437968453</v>
      </c>
      <c r="BD56" s="3">
        <v>29.2173826723682</v>
      </c>
      <c r="BE56" s="3">
        <v>29.5230224411872</v>
      </c>
      <c r="BF56" s="3">
        <v>28.3508766207272</v>
      </c>
      <c r="BG56" s="3">
        <v>29.147992257779</v>
      </c>
      <c r="BH56" s="3">
        <v>28.9362540452481</v>
      </c>
      <c r="BI56" s="3">
        <v>27.9278161956421</v>
      </c>
      <c r="BJ56" s="3">
        <v>26.7995519063336</v>
      </c>
      <c r="BK56" s="3">
        <v>21.8609660916222</v>
      </c>
      <c r="BL56" s="3">
        <v>17.0199069946993</v>
      </c>
      <c r="BM56" s="3">
        <v>18.4737839621922</v>
      </c>
      <c r="BN56" s="3">
        <v>19.4359503914747</v>
      </c>
      <c r="BO56" s="3">
        <v>23.6564631523714</v>
      </c>
      <c r="BP56" s="3">
        <v>23.2826342292457</v>
      </c>
      <c r="BQ56" s="3">
        <v>23.263428770117</v>
      </c>
      <c r="BR56" s="3">
        <v>22.8645646716071</v>
      </c>
      <c r="BS56" s="3">
        <v>23.2281216156427</v>
      </c>
      <c r="BT56" s="3">
        <v>24.063890600711</v>
      </c>
      <c r="BU56" s="3">
        <v>22.6605261506786</v>
      </c>
      <c r="BV56" s="3">
        <v>23.2365220300983</v>
      </c>
      <c r="BW56" s="3">
        <v>25.2444505250809</v>
      </c>
      <c r="BX56" s="3">
        <v>26.8148440003521</v>
      </c>
      <c r="BY56" s="3">
        <v>25.3472570667518</v>
      </c>
      <c r="BZ56" s="3">
        <v>22.4458920483566</v>
      </c>
      <c r="CA56" s="3">
        <v>26.9847887869307</v>
      </c>
      <c r="CB56" s="3">
        <v>27.8167972523022</v>
      </c>
      <c r="CC56" s="3">
        <v>28.0481137080298</v>
      </c>
      <c r="CD56" s="3">
        <v>30.2113960564988</v>
      </c>
      <c r="CE56" s="3">
        <v>31.7173214297565</v>
      </c>
      <c r="CF56" s="3">
        <v>29.6786959388538</v>
      </c>
      <c r="CG56" s="3">
        <v>31.0149681683855</v>
      </c>
      <c r="CH56" s="3">
        <v>30.1173628450244</v>
      </c>
      <c r="CI56" s="3">
        <v>30.2185095901319</v>
      </c>
      <c r="CJ56" s="3">
        <v>28.9943277963795</v>
      </c>
      <c r="CK56" s="3">
        <v>29.3328836216523</v>
      </c>
      <c r="CL56" s="3">
        <v>31.1827801809432</v>
      </c>
      <c r="CM56" s="3">
        <v>31.7809113051392</v>
      </c>
      <c r="CN56" s="3">
        <v>32.3693834227457</v>
      </c>
      <c r="CO56" s="3">
        <v>31.6410445370234</v>
      </c>
      <c r="CP56" s="3">
        <v>29.8135916846037</v>
      </c>
      <c r="CQ56" s="3">
        <v>28.6888743807865</v>
      </c>
      <c r="CR56" s="3">
        <v>28.8541909749837</v>
      </c>
      <c r="CS56" s="3">
        <v>28.870914289153</v>
      </c>
      <c r="CT56" s="3">
        <v>27.8768275404546</v>
      </c>
      <c r="CU56" s="3">
        <v>28.5734853783683</v>
      </c>
      <c r="CV56" s="3">
        <v>30.2218212362607</v>
      </c>
      <c r="CW56" s="3">
        <v>31.0046864663553</v>
      </c>
      <c r="CX56" s="3">
        <v>28.6345313010655</v>
      </c>
      <c r="CY56" s="3">
        <v>31.0126023229502</v>
      </c>
      <c r="CZ56" s="3">
        <v>30.3852448351252</v>
      </c>
      <c r="DA56" s="3">
        <v>28.9673204826667</v>
      </c>
      <c r="DB56" s="3">
        <v>30.2849120620779</v>
      </c>
      <c r="DC56" s="3">
        <v>31.1205019170108</v>
      </c>
      <c r="DD56" s="3">
        <v>30.4316586917124</v>
      </c>
      <c r="DE56" s="3">
        <v>30.7845758474032</v>
      </c>
      <c r="DF56" s="3">
        <v>32.4374823611975</v>
      </c>
      <c r="DG56" s="3">
        <v>34.6553006960045</v>
      </c>
      <c r="DH56" s="3">
        <v>35.0610633767441</v>
      </c>
      <c r="DI56" s="3">
        <v>33.1565304345859</v>
      </c>
      <c r="DJ56" s="3">
        <v>32.9813100797623</v>
      </c>
      <c r="DK56" s="3">
        <v>34.3347011801783</v>
      </c>
      <c r="DL56" s="3">
        <v>33.5483274640715</v>
      </c>
      <c r="DM56" s="3">
        <v>31.5577442927387</v>
      </c>
      <c r="DN56" s="3">
        <v>30.4408603545296</v>
      </c>
      <c r="DO56" s="3">
        <v>28.678802861122</v>
      </c>
      <c r="DP56" s="3">
        <v>26.6714185118124</v>
      </c>
      <c r="DQ56" s="3">
        <v>25.2106745256378</v>
      </c>
      <c r="DR56" s="3">
        <v>26.2784977652093</v>
      </c>
      <c r="DS56" s="3">
        <v>27.3848581159857</v>
      </c>
      <c r="DT56" s="3">
        <v>27.3872877040191</v>
      </c>
      <c r="DU56" s="3">
        <v>26.7797282704782</v>
      </c>
      <c r="DV56" s="3">
        <v>27.0995608732025</v>
      </c>
      <c r="DW56" s="3">
        <v>29.1308213547416</v>
      </c>
      <c r="DX56" s="3">
        <v>29.3987476033493</v>
      </c>
      <c r="DY56" s="3">
        <v>27.9661591842582</v>
      </c>
      <c r="DZ56" s="3">
        <v>28.0733590181533</v>
      </c>
      <c r="EA56" s="3">
        <v>29.7970126626586</v>
      </c>
      <c r="EB56" s="3">
        <v>31.5390986673809</v>
      </c>
      <c r="EC56" s="3">
        <v>28.9585188570441</v>
      </c>
      <c r="ED56" s="3">
        <v>27.4070404338147</v>
      </c>
      <c r="EE56" s="3">
        <v>27.2065025039779</v>
      </c>
      <c r="EF56" s="3">
        <v>25.8924232853866</v>
      </c>
    </row>
    <row r="57">
      <c r="A57" s="3" t="s">
        <v>53</v>
      </c>
      <c r="B57" s="3" t="str">
        <f t="shared" si="3"/>
        <v>CAH_mid</v>
      </c>
      <c r="C57" s="3" t="str">
        <f t="shared" si="6"/>
        <v>CAH</v>
      </c>
      <c r="D57" s="3">
        <v>49.553706138605</v>
      </c>
      <c r="E57" s="3">
        <v>51.0076488059912</v>
      </c>
      <c r="F57" s="3">
        <v>52.8100897582757</v>
      </c>
      <c r="G57" s="3">
        <v>50.6536670606336</v>
      </c>
      <c r="H57" s="3">
        <v>48.8986007001285</v>
      </c>
      <c r="I57" s="3">
        <v>51.2550495591678</v>
      </c>
      <c r="J57" s="3">
        <v>52.596105296752</v>
      </c>
      <c r="K57" s="3">
        <v>53.3686797443088</v>
      </c>
      <c r="L57" s="3">
        <v>55.933596698175</v>
      </c>
      <c r="M57" s="3">
        <v>56.433768553254</v>
      </c>
      <c r="N57" s="3">
        <v>59.6048761914119</v>
      </c>
      <c r="O57" s="3">
        <v>60.7837866587367</v>
      </c>
      <c r="P57" s="3">
        <v>61.8919723832339</v>
      </c>
      <c r="Q57" s="3">
        <v>64.3119668639975</v>
      </c>
      <c r="R57" s="3">
        <v>66.730188470569</v>
      </c>
      <c r="S57" s="3">
        <v>67.5840040289944</v>
      </c>
      <c r="T57" s="3">
        <v>65.32441020814</v>
      </c>
      <c r="U57" s="3">
        <v>66.2648476748026</v>
      </c>
      <c r="V57" s="3">
        <v>64.1913450377858</v>
      </c>
      <c r="W57" s="3">
        <v>63.3016704545492</v>
      </c>
      <c r="X57" s="3">
        <v>61.8264676991303</v>
      </c>
      <c r="Y57" s="3">
        <v>60.3010328855233</v>
      </c>
      <c r="Z57" s="3">
        <v>66.0349308968187</v>
      </c>
      <c r="AA57" s="3">
        <v>66.952659923789</v>
      </c>
      <c r="AB57" s="3">
        <v>62.8056514499162</v>
      </c>
      <c r="AC57" s="3">
        <v>60.4023693383578</v>
      </c>
      <c r="AD57" s="3">
        <v>62.5814279980276</v>
      </c>
      <c r="AE57" s="3">
        <v>64.1998380838017</v>
      </c>
      <c r="AF57" s="3">
        <v>59.4251538660663</v>
      </c>
      <c r="AG57" s="3">
        <v>59.5083959878471</v>
      </c>
      <c r="AH57" s="3">
        <v>62.9309713827586</v>
      </c>
      <c r="AI57" s="3">
        <v>63.4779004313663</v>
      </c>
      <c r="AJ57" s="3">
        <v>60.1700941573489</v>
      </c>
      <c r="AK57" s="3">
        <v>57.9469318097725</v>
      </c>
      <c r="AL57" s="3">
        <v>53.958373656213</v>
      </c>
      <c r="AM57" s="3">
        <v>56.0830006061531</v>
      </c>
      <c r="AN57" s="3">
        <v>58.0885297836824</v>
      </c>
      <c r="AO57" s="3">
        <v>61.3111071573738</v>
      </c>
      <c r="AP57" s="3">
        <v>63.9664333853508</v>
      </c>
      <c r="AQ57" s="3">
        <v>60.655256650876</v>
      </c>
      <c r="AR57" s="3">
        <v>57.0098545055748</v>
      </c>
      <c r="AS57" s="3">
        <v>59.922257723872</v>
      </c>
      <c r="AT57" s="3">
        <v>60.988869702557</v>
      </c>
      <c r="AU57" s="3">
        <v>53.2169541450554</v>
      </c>
      <c r="AV57" s="3">
        <v>53.4347137267938</v>
      </c>
      <c r="AW57" s="3">
        <v>52.1501843600004</v>
      </c>
      <c r="AX57" s="3">
        <v>46.3765468924702</v>
      </c>
      <c r="AY57" s="3">
        <v>48.5831408631447</v>
      </c>
      <c r="AZ57" s="3">
        <v>55.878087699547</v>
      </c>
      <c r="BA57" s="3">
        <v>54.1952961064964</v>
      </c>
      <c r="BB57" s="3">
        <v>54.3228082986259</v>
      </c>
      <c r="BC57" s="3">
        <v>50.6952853505199</v>
      </c>
      <c r="BD57" s="3">
        <v>43.6426067066865</v>
      </c>
      <c r="BE57" s="3">
        <v>42.8893680775495</v>
      </c>
      <c r="BF57" s="3">
        <v>40.4435079878334</v>
      </c>
      <c r="BG57" s="3">
        <v>41.2704359535369</v>
      </c>
      <c r="BH57" s="3">
        <v>43.2136033194337</v>
      </c>
      <c r="BI57" s="3">
        <v>43.0941477412877</v>
      </c>
      <c r="BJ57" s="3">
        <v>44.5435897399506</v>
      </c>
      <c r="BK57" s="3">
        <v>40.5737392261402</v>
      </c>
      <c r="BL57" s="3">
        <v>39.4391371901208</v>
      </c>
      <c r="BM57" s="3">
        <v>44.4469338729003</v>
      </c>
      <c r="BN57" s="3">
        <v>41.0339335899393</v>
      </c>
      <c r="BO57" s="3">
        <v>39.343053605456</v>
      </c>
      <c r="BP57" s="3">
        <v>39.1537284494434</v>
      </c>
      <c r="BQ57" s="3">
        <v>37.3676337487294</v>
      </c>
      <c r="BR57" s="3">
        <v>39.2844457493767</v>
      </c>
      <c r="BS57" s="3">
        <v>36.9519191084282</v>
      </c>
      <c r="BT57" s="3">
        <v>39.8281448478684</v>
      </c>
      <c r="BU57" s="3">
        <v>41.3094230926019</v>
      </c>
      <c r="BV57" s="3">
        <v>46.2875357743128</v>
      </c>
      <c r="BW57" s="3">
        <v>45.2469782142869</v>
      </c>
      <c r="BX57" s="3">
        <v>45.124409014419</v>
      </c>
      <c r="BY57" s="3">
        <v>49.1624936392967</v>
      </c>
      <c r="BZ57" s="3">
        <v>40.684218036281</v>
      </c>
      <c r="CA57" s="3">
        <v>43.2269051420764</v>
      </c>
      <c r="CB57" s="3">
        <v>44.2518816740083</v>
      </c>
      <c r="CC57" s="3">
        <v>47.3430585476812</v>
      </c>
      <c r="CD57" s="3">
        <v>46.9118232132805</v>
      </c>
      <c r="CE57" s="3">
        <v>46.2844239544538</v>
      </c>
      <c r="CF57" s="3">
        <v>42.2862293161134</v>
      </c>
      <c r="CG57" s="3">
        <v>42.2971540860121</v>
      </c>
      <c r="CH57" s="3">
        <v>47.6637470932689</v>
      </c>
      <c r="CI57" s="3">
        <v>48.601915077002</v>
      </c>
      <c r="CJ57" s="3">
        <v>49.4140895039688</v>
      </c>
      <c r="CK57" s="3">
        <v>47.5003048216747</v>
      </c>
      <c r="CL57" s="3">
        <v>51.2540308500622</v>
      </c>
      <c r="CM57" s="3">
        <v>54.8381005309115</v>
      </c>
      <c r="CN57" s="3">
        <v>51.7547394901294</v>
      </c>
      <c r="CO57" s="3">
        <v>51.9358817770399</v>
      </c>
      <c r="CP57" s="3">
        <v>52.8308036154382</v>
      </c>
      <c r="CQ57" s="3">
        <v>48.0888771187074</v>
      </c>
      <c r="CR57" s="3">
        <v>47.7139908438238</v>
      </c>
      <c r="CS57" s="3">
        <v>44.8596854712259</v>
      </c>
      <c r="CT57" s="3">
        <v>45.346283502478</v>
      </c>
      <c r="CU57" s="3">
        <v>45.3923391121379</v>
      </c>
      <c r="CV57" s="3">
        <v>48.2944598713791</v>
      </c>
      <c r="CW57" s="3">
        <v>49.3065755485141</v>
      </c>
      <c r="CX57" s="3">
        <v>51.3111043290582</v>
      </c>
      <c r="CY57" s="3">
        <v>56.9262451807666</v>
      </c>
      <c r="CZ57" s="3">
        <v>53.3871268556322</v>
      </c>
      <c r="DA57" s="3">
        <v>49.7343802704842</v>
      </c>
      <c r="DB57" s="3">
        <v>52.0416908122539</v>
      </c>
      <c r="DC57" s="3">
        <v>62.365402173296</v>
      </c>
      <c r="DD57" s="3">
        <v>64.6985979072931</v>
      </c>
      <c r="DE57" s="3">
        <v>67.6354228727537</v>
      </c>
      <c r="DF57" s="3">
        <v>74.0086728751042</v>
      </c>
      <c r="DG57" s="3">
        <v>75.6100198811582</v>
      </c>
      <c r="DH57" s="3">
        <v>73.5990649957473</v>
      </c>
      <c r="DI57" s="3">
        <v>75.0100810495904</v>
      </c>
      <c r="DJ57" s="3">
        <v>69.3609945206002</v>
      </c>
      <c r="DK57" s="3">
        <v>77.0056092524242</v>
      </c>
      <c r="DL57" s="3">
        <v>81.1668833993056</v>
      </c>
      <c r="DM57" s="3">
        <v>85.8226780705382</v>
      </c>
      <c r="DN57" s="3">
        <v>90.667730663906</v>
      </c>
      <c r="DO57" s="3">
        <v>87.2561448762314</v>
      </c>
      <c r="DP57" s="3">
        <v>85.7261271186984</v>
      </c>
      <c r="DQ57" s="3">
        <v>89.1824495733525</v>
      </c>
      <c r="DR57" s="3">
        <v>100.407309245676</v>
      </c>
      <c r="DS57" s="3">
        <v>101.419511012913</v>
      </c>
      <c r="DT57" s="3">
        <v>103.406779363034</v>
      </c>
      <c r="DU57" s="3">
        <v>104.039584107353</v>
      </c>
      <c r="DV57" s="3">
        <v>110.387135263487</v>
      </c>
      <c r="DW57" s="3">
        <v>105.416291920288</v>
      </c>
      <c r="DX57" s="3">
        <v>96.7889246405907</v>
      </c>
      <c r="DY57" s="3">
        <v>99.2336379921843</v>
      </c>
      <c r="DZ57" s="3">
        <v>95.5854943971614</v>
      </c>
      <c r="EA57" s="3">
        <v>104.994334492195</v>
      </c>
      <c r="EB57" s="3">
        <v>110.911125476853</v>
      </c>
      <c r="EC57" s="3">
        <v>111.096343788768</v>
      </c>
      <c r="ED57" s="3">
        <v>119.369847854059</v>
      </c>
      <c r="EE57" s="3">
        <v>119.003197333307</v>
      </c>
      <c r="EF57" s="3">
        <v>124.739444308811</v>
      </c>
    </row>
    <row r="58">
      <c r="A58" s="3" t="s">
        <v>54</v>
      </c>
      <c r="B58" s="3" t="str">
        <f t="shared" si="3"/>
        <v>CAT_mid</v>
      </c>
      <c r="C58" s="3" t="str">
        <f t="shared" si="6"/>
        <v>CAT</v>
      </c>
      <c r="D58" s="3">
        <v>67.4481803701804</v>
      </c>
      <c r="E58" s="3">
        <v>71.4036677724655</v>
      </c>
      <c r="F58" s="3">
        <v>72.6282527961426</v>
      </c>
      <c r="G58" s="3">
        <v>77.2019226970449</v>
      </c>
      <c r="H58" s="3">
        <v>78.6257286089534</v>
      </c>
      <c r="I58" s="3">
        <v>80.7063145459692</v>
      </c>
      <c r="J58" s="3">
        <v>81.7548277219977</v>
      </c>
      <c r="K58" s="3">
        <v>79.8062832098396</v>
      </c>
      <c r="L58" s="3">
        <v>79.0062552137903</v>
      </c>
      <c r="M58" s="3">
        <v>73.3263739895025</v>
      </c>
      <c r="N58" s="3">
        <v>78.0705132610353</v>
      </c>
      <c r="O58" s="3">
        <v>71.9298941995302</v>
      </c>
      <c r="P58" s="3">
        <v>65.4470970296054</v>
      </c>
      <c r="Q58" s="3">
        <v>64.3824916131706</v>
      </c>
      <c r="R58" s="3">
        <v>61.9732000610115</v>
      </c>
      <c r="S58" s="3">
        <v>64.3802630107617</v>
      </c>
      <c r="T58" s="3">
        <v>68.0980845476804</v>
      </c>
      <c r="U58" s="3">
        <v>67.3990960534349</v>
      </c>
      <c r="V58" s="3">
        <v>63.3309903799211</v>
      </c>
      <c r="W58" s="3">
        <v>60.1011081446102</v>
      </c>
      <c r="X58" s="3">
        <v>55.9217685566949</v>
      </c>
      <c r="Y58" s="3">
        <v>55.0487531934572</v>
      </c>
      <c r="Z58" s="3">
        <v>56.7758124391613</v>
      </c>
      <c r="AA58" s="3">
        <v>53.7187903741419</v>
      </c>
      <c r="AB58" s="3">
        <v>49.2597622187235</v>
      </c>
      <c r="AC58" s="3">
        <v>51.864418593274</v>
      </c>
      <c r="AD58" s="3">
        <v>58.8911661415099</v>
      </c>
      <c r="AE58" s="3">
        <v>62.1973380781419</v>
      </c>
      <c r="AF58" s="3">
        <v>58.441561364771</v>
      </c>
      <c r="AG58" s="3">
        <v>60.8543070610683</v>
      </c>
      <c r="AH58" s="3">
        <v>64.3860755578664</v>
      </c>
      <c r="AI58" s="3">
        <v>67.8112883159173</v>
      </c>
      <c r="AJ58" s="3">
        <v>67.6427751153682</v>
      </c>
      <c r="AK58" s="3">
        <v>71.2113015900483</v>
      </c>
      <c r="AL58" s="3">
        <v>74.6615117794187</v>
      </c>
      <c r="AM58" s="3">
        <v>77.990084882518</v>
      </c>
      <c r="AN58" s="3">
        <v>78.4836614131561</v>
      </c>
      <c r="AO58" s="3">
        <v>79.8978745017451</v>
      </c>
      <c r="AP58" s="3">
        <v>77.6525189373018</v>
      </c>
      <c r="AQ58" s="3">
        <v>80.579868999196</v>
      </c>
      <c r="AR58" s="3">
        <v>85.4802871075279</v>
      </c>
      <c r="AS58" s="3">
        <v>88.3503505950075</v>
      </c>
      <c r="AT58" s="3">
        <v>91.9165994166498</v>
      </c>
      <c r="AU58" s="3">
        <v>96.580021446266</v>
      </c>
      <c r="AV58" s="3">
        <v>102.770641447082</v>
      </c>
      <c r="AW58" s="3">
        <v>110.882925622105</v>
      </c>
      <c r="AX58" s="3">
        <v>116.416131353795</v>
      </c>
      <c r="AY58" s="3">
        <v>126.080501033185</v>
      </c>
      <c r="AZ58" s="3">
        <v>141.386396934361</v>
      </c>
      <c r="BA58" s="3">
        <v>133.396528058955</v>
      </c>
      <c r="BB58" s="3">
        <v>129.301022300323</v>
      </c>
      <c r="BC58" s="3">
        <v>126.946859455916</v>
      </c>
      <c r="BD58" s="3">
        <v>130.699770906898</v>
      </c>
      <c r="BE58" s="3">
        <v>126.561386108094</v>
      </c>
      <c r="BF58" s="3">
        <v>119.412086341128</v>
      </c>
      <c r="BG58" s="3">
        <v>119.611534496736</v>
      </c>
      <c r="BH58" s="3">
        <v>127.170699530694</v>
      </c>
      <c r="BI58" s="3">
        <v>118.695275672467</v>
      </c>
      <c r="BJ58" s="3">
        <v>110.366059726396</v>
      </c>
      <c r="BK58" s="3">
        <v>109.000156139448</v>
      </c>
      <c r="BL58" s="3">
        <v>113.361880953276</v>
      </c>
      <c r="BM58" s="3">
        <v>117.295639842094</v>
      </c>
      <c r="BN58" s="3">
        <v>116.837204683595</v>
      </c>
      <c r="BO58" s="3">
        <v>122.52895132959</v>
      </c>
      <c r="BP58" s="3">
        <v>112.234394977013</v>
      </c>
      <c r="BQ58" s="3">
        <v>113.24641744592</v>
      </c>
      <c r="BR58" s="3">
        <v>119.190061811046</v>
      </c>
      <c r="BS58" s="3">
        <v>105.078007161013</v>
      </c>
      <c r="BT58" s="3">
        <v>112.952522959206</v>
      </c>
      <c r="BU58" s="3">
        <v>114.928043611754</v>
      </c>
      <c r="BV58" s="3">
        <v>129.483709273349</v>
      </c>
      <c r="BW58" s="3">
        <v>129.672223292966</v>
      </c>
      <c r="BX58" s="3">
        <v>128.855908850998</v>
      </c>
      <c r="BY58" s="3">
        <v>120.461949769573</v>
      </c>
      <c r="BZ58" s="3">
        <v>95.9536184241533</v>
      </c>
      <c r="CA58" s="3">
        <v>104.778925696151</v>
      </c>
      <c r="CB58" s="3">
        <v>101.61185243846</v>
      </c>
      <c r="CC58" s="3">
        <v>115.239083945881</v>
      </c>
      <c r="CD58" s="3">
        <v>121.788809903554</v>
      </c>
      <c r="CE58" s="3">
        <v>126.954682545187</v>
      </c>
      <c r="CF58" s="3">
        <v>135.958167724829</v>
      </c>
      <c r="CG58" s="3">
        <v>146.277513500378</v>
      </c>
      <c r="CH58" s="3">
        <v>156.412534695384</v>
      </c>
      <c r="CI58" s="3">
        <v>164.248259200762</v>
      </c>
      <c r="CJ58" s="3">
        <v>175.595639140098</v>
      </c>
      <c r="CK58" s="3">
        <v>187.111405766723</v>
      </c>
      <c r="CL58" s="3">
        <v>206.815079551369</v>
      </c>
      <c r="CM58" s="3">
        <v>213.939186901</v>
      </c>
      <c r="CN58" s="3">
        <v>221.301485123898</v>
      </c>
      <c r="CO58" s="3">
        <v>208.985195607949</v>
      </c>
      <c r="CP58" s="3">
        <v>197.271193435348</v>
      </c>
      <c r="CQ58" s="3">
        <v>197.406178514043</v>
      </c>
      <c r="CR58" s="3">
        <v>188.448618429202</v>
      </c>
      <c r="CS58" s="3">
        <v>184.324806376282</v>
      </c>
      <c r="CT58" s="3">
        <v>192.461367778279</v>
      </c>
      <c r="CU58" s="3">
        <v>189.927216816672</v>
      </c>
      <c r="CV58" s="3">
        <v>204.640949719427</v>
      </c>
      <c r="CW58" s="3">
        <v>186.213827462117</v>
      </c>
      <c r="CX58" s="3">
        <v>200.535930371208</v>
      </c>
      <c r="CY58" s="3">
        <v>207.701300067926</v>
      </c>
      <c r="CZ58" s="3">
        <v>198.658025138975</v>
      </c>
      <c r="DA58" s="3">
        <v>193.392801935341</v>
      </c>
      <c r="DB58" s="3">
        <v>169.778286082215</v>
      </c>
      <c r="DC58" s="3">
        <v>182.774783770813</v>
      </c>
      <c r="DD58" s="3">
        <v>169.026889252474</v>
      </c>
      <c r="DE58" s="3">
        <v>178.423487441657</v>
      </c>
      <c r="DF58" s="3">
        <v>221.315733042835</v>
      </c>
      <c r="DG58" s="3">
        <v>225.844778086684</v>
      </c>
      <c r="DH58" s="3">
        <v>242.669471886724</v>
      </c>
      <c r="DI58" s="3">
        <v>236.623194517947</v>
      </c>
      <c r="DJ58" s="3">
        <v>222.272970166546</v>
      </c>
      <c r="DK58" s="3">
        <v>212.855239090976</v>
      </c>
      <c r="DL58" s="3">
        <v>206.46290916381</v>
      </c>
      <c r="DM58" s="3">
        <v>229.178456901128</v>
      </c>
      <c r="DN58" s="3">
        <v>248.216787241983</v>
      </c>
      <c r="DO58" s="3">
        <v>271.869747726103</v>
      </c>
      <c r="DP58" s="3">
        <v>271.706401047633</v>
      </c>
      <c r="DQ58" s="3">
        <v>253.20725217731</v>
      </c>
      <c r="DR58" s="3">
        <v>238.916947592307</v>
      </c>
      <c r="DS58" s="3">
        <v>270.337164486544</v>
      </c>
      <c r="DT58" s="3">
        <v>286.145429076591</v>
      </c>
      <c r="DU58" s="3">
        <v>315.965273272248</v>
      </c>
      <c r="DV58" s="3">
        <v>341.962237732776</v>
      </c>
      <c r="DW58" s="3">
        <v>356.864486552464</v>
      </c>
      <c r="DX58" s="3">
        <v>344.693023247753</v>
      </c>
      <c r="DY58" s="3">
        <v>324.221454790084</v>
      </c>
      <c r="DZ58" s="3">
        <v>337.105730704523</v>
      </c>
      <c r="EA58" s="3">
        <v>337.308223318075</v>
      </c>
      <c r="EB58" s="3">
        <v>354.156562266605</v>
      </c>
      <c r="EC58" s="3">
        <v>388.401748694491</v>
      </c>
      <c r="ED58" s="3">
        <v>391.561526516881</v>
      </c>
      <c r="EE58" s="3">
        <v>378.886001022462</v>
      </c>
      <c r="EF58" s="3">
        <v>378.067314661049</v>
      </c>
    </row>
    <row r="59">
      <c r="A59" s="3" t="s">
        <v>55</v>
      </c>
      <c r="B59" s="3" t="str">
        <f t="shared" si="3"/>
        <v>CB_mid</v>
      </c>
      <c r="C59" s="3" t="str">
        <f t="shared" si="6"/>
        <v>CB</v>
      </c>
      <c r="D59" s="3">
        <v>77.6865708506675</v>
      </c>
      <c r="E59" s="3">
        <v>76.5713743195537</v>
      </c>
      <c r="F59" s="3">
        <v>78.5671930332868</v>
      </c>
      <c r="G59" s="3">
        <v>80.7105339591652</v>
      </c>
      <c r="H59" s="3">
        <v>82.7818239479216</v>
      </c>
      <c r="I59" s="3">
        <v>83.9906040655112</v>
      </c>
      <c r="J59" s="3">
        <v>84.0283667967003</v>
      </c>
      <c r="K59" s="3">
        <v>83.4441460266675</v>
      </c>
      <c r="L59" s="3">
        <v>85.9391288921155</v>
      </c>
      <c r="M59" s="3">
        <v>86.3053392838926</v>
      </c>
      <c r="N59" s="3">
        <v>90.9604692043673</v>
      </c>
      <c r="O59" s="3">
        <v>94.1131366869112</v>
      </c>
      <c r="P59" s="3">
        <v>91.8211728632708</v>
      </c>
      <c r="Q59" s="3">
        <v>92.5944444333801</v>
      </c>
      <c r="R59" s="3">
        <v>92.4340125594255</v>
      </c>
      <c r="S59" s="3">
        <v>91.0197505552716</v>
      </c>
      <c r="T59" s="3">
        <v>89.0366827672916</v>
      </c>
      <c r="U59" s="3">
        <v>86.8566022233346</v>
      </c>
      <c r="V59" s="3">
        <v>87.3883465178078</v>
      </c>
      <c r="W59" s="3">
        <v>89.2253528177548</v>
      </c>
      <c r="X59" s="3">
        <v>84.135275530101</v>
      </c>
      <c r="Y59" s="3">
        <v>91.2000853041127</v>
      </c>
      <c r="Z59" s="3">
        <v>95.3370983094287</v>
      </c>
      <c r="AA59" s="3">
        <v>97.1839815788925</v>
      </c>
      <c r="AB59" s="3">
        <v>93.2508248955646</v>
      </c>
      <c r="AC59" s="3">
        <v>95.9763734052144</v>
      </c>
      <c r="AD59" s="3">
        <v>100.109815591318</v>
      </c>
      <c r="AE59" s="3">
        <v>101.136927044028</v>
      </c>
      <c r="AF59" s="3">
        <v>104.83161052895</v>
      </c>
      <c r="AG59" s="3">
        <v>106.469653550824</v>
      </c>
      <c r="AH59" s="3">
        <v>109.602138523846</v>
      </c>
      <c r="AI59" s="3">
        <v>107.348170331356</v>
      </c>
      <c r="AJ59" s="3">
        <v>107.107632898229</v>
      </c>
      <c r="AK59" s="3">
        <v>106.654220019803</v>
      </c>
      <c r="AL59" s="3">
        <v>107.805513161858</v>
      </c>
      <c r="AM59" s="3">
        <v>112.915678021571</v>
      </c>
      <c r="AN59" s="3">
        <v>113.0148908663</v>
      </c>
      <c r="AO59" s="3">
        <v>115.149847304464</v>
      </c>
      <c r="AP59" s="3">
        <v>118.206375061781</v>
      </c>
      <c r="AQ59" s="3">
        <v>118.653404876896</v>
      </c>
      <c r="AR59" s="3">
        <v>119.794113910662</v>
      </c>
      <c r="AS59" s="3">
        <v>125.970649500452</v>
      </c>
      <c r="AT59" s="3">
        <v>126.494584397406</v>
      </c>
      <c r="AU59" s="3">
        <v>126.964150771924</v>
      </c>
      <c r="AV59" s="3">
        <v>123.432540854278</v>
      </c>
      <c r="AW59" s="3">
        <v>130.639006477451</v>
      </c>
      <c r="AX59" s="3">
        <v>131.00055566849</v>
      </c>
      <c r="AY59" s="3">
        <v>129.569304620393</v>
      </c>
      <c r="AZ59" s="3">
        <v>130.117941695626</v>
      </c>
      <c r="BA59" s="3">
        <v>128.306180539687</v>
      </c>
      <c r="BB59" s="3">
        <v>123.024091116615</v>
      </c>
      <c r="BC59" s="3">
        <v>119.777795237981</v>
      </c>
      <c r="BD59" s="3">
        <v>117.775105778406</v>
      </c>
      <c r="BE59" s="3">
        <v>114.203706513262</v>
      </c>
      <c r="BF59" s="3">
        <v>117.929047902074</v>
      </c>
      <c r="BG59" s="3">
        <v>120.384286898382</v>
      </c>
      <c r="BH59" s="3">
        <v>121.511525330597</v>
      </c>
      <c r="BI59" s="3">
        <v>114.731024834526</v>
      </c>
      <c r="BJ59" s="3">
        <v>116.535246071822</v>
      </c>
      <c r="BK59" s="3">
        <v>114.416091216797</v>
      </c>
      <c r="BL59" s="3">
        <v>116.943620235746</v>
      </c>
      <c r="BM59" s="3">
        <v>119.171418049392</v>
      </c>
      <c r="BN59" s="3">
        <v>121.590783572098</v>
      </c>
      <c r="BO59" s="3">
        <v>125.543315837627</v>
      </c>
      <c r="BP59" s="3">
        <v>130.575104163041</v>
      </c>
      <c r="BQ59" s="3">
        <v>134.297184388266</v>
      </c>
      <c r="BR59" s="3">
        <v>135.93695868086</v>
      </c>
      <c r="BS59" s="3">
        <v>140.239006476131</v>
      </c>
      <c r="BT59" s="3">
        <v>144.704351801222</v>
      </c>
      <c r="BU59" s="3">
        <v>140.359507548688</v>
      </c>
      <c r="BV59" s="3">
        <v>137.749864179567</v>
      </c>
      <c r="BW59" s="3">
        <v>139.946939869741</v>
      </c>
      <c r="BX59" s="3">
        <v>139.635650719838</v>
      </c>
      <c r="BY59" s="3">
        <v>146.74876605248</v>
      </c>
      <c r="BZ59" s="3">
        <v>109.707434056024</v>
      </c>
      <c r="CA59" s="3">
        <v>102.874499467385</v>
      </c>
      <c r="CB59" s="3">
        <v>97.8991795738367</v>
      </c>
      <c r="CC59" s="3">
        <v>118.99192125608</v>
      </c>
      <c r="CD59" s="3">
        <v>121.362506384247</v>
      </c>
      <c r="CE59" s="3">
        <v>117.649688862116</v>
      </c>
      <c r="CF59" s="3">
        <v>110.742823281875</v>
      </c>
      <c r="CG59" s="3">
        <v>113.952381746142</v>
      </c>
      <c r="CH59" s="3">
        <v>136.374950967989</v>
      </c>
      <c r="CI59" s="3">
        <v>142.746421068948</v>
      </c>
      <c r="CJ59" s="3">
        <v>143.66111194276</v>
      </c>
      <c r="CK59" s="3">
        <v>152.743143979838</v>
      </c>
      <c r="CL59" s="3">
        <v>156.327010670778</v>
      </c>
      <c r="CM59" s="3">
        <v>153.86851082193</v>
      </c>
      <c r="CN59" s="3">
        <v>159.421116742327</v>
      </c>
      <c r="CO59" s="3">
        <v>155.836970962381</v>
      </c>
      <c r="CP59" s="3">
        <v>155.993590032098</v>
      </c>
      <c r="CQ59" s="3">
        <v>171.08819047439</v>
      </c>
      <c r="CR59" s="3">
        <v>170.841822522584</v>
      </c>
      <c r="CS59" s="3">
        <v>174.229459780623</v>
      </c>
      <c r="CT59" s="3">
        <v>181.633808296839</v>
      </c>
      <c r="CU59" s="3">
        <v>180.390542092086</v>
      </c>
      <c r="CV59" s="3">
        <v>186.861568460582</v>
      </c>
      <c r="CW59" s="3">
        <v>195.132306778255</v>
      </c>
      <c r="CX59" s="3">
        <v>199.493070003898</v>
      </c>
      <c r="CY59" s="3">
        <v>203.085247115147</v>
      </c>
      <c r="CZ59" s="3">
        <v>198.973544587464</v>
      </c>
      <c r="DA59" s="3">
        <v>191.52601555793</v>
      </c>
      <c r="DB59" s="3">
        <v>181.732754557316</v>
      </c>
      <c r="DC59" s="3">
        <v>185.574473485156</v>
      </c>
      <c r="DD59" s="3">
        <v>181.287267919895</v>
      </c>
      <c r="DE59" s="3">
        <v>188.377113497078</v>
      </c>
      <c r="DF59" s="3">
        <v>204.447315752217</v>
      </c>
      <c r="DG59" s="3">
        <v>210.571613585357</v>
      </c>
      <c r="DH59" s="3">
        <v>218.225967213088</v>
      </c>
      <c r="DI59" s="3">
        <v>205.817953054864</v>
      </c>
      <c r="DJ59" s="3">
        <v>190.625109925196</v>
      </c>
      <c r="DK59" s="3">
        <v>193.943952101577</v>
      </c>
      <c r="DL59" s="3">
        <v>192.867558933138</v>
      </c>
      <c r="DM59" s="3">
        <v>186.786464952143</v>
      </c>
      <c r="DN59" s="3">
        <v>191.627852839754</v>
      </c>
      <c r="DO59" s="3">
        <v>197.323773728108</v>
      </c>
      <c r="DP59" s="3">
        <v>205.366444819537</v>
      </c>
      <c r="DQ59" s="3">
        <v>207.244410235447</v>
      </c>
      <c r="DR59" s="3">
        <v>218.429597249364</v>
      </c>
      <c r="DS59" s="3">
        <v>220.140924184132</v>
      </c>
      <c r="DT59" s="3">
        <v>230.152685188057</v>
      </c>
      <c r="DU59" s="3">
        <v>246.647832420645</v>
      </c>
      <c r="DV59" s="3">
        <v>251.759681809219</v>
      </c>
      <c r="DW59" s="3">
        <v>246.632595810543</v>
      </c>
      <c r="DX59" s="3">
        <v>256.529267571488</v>
      </c>
      <c r="DY59" s="3">
        <v>261.568930934689</v>
      </c>
      <c r="DZ59" s="3">
        <v>259.554702765646</v>
      </c>
      <c r="EA59" s="3">
        <v>271.106108462131</v>
      </c>
      <c r="EB59" s="3">
        <v>288.210851555344</v>
      </c>
      <c r="EC59" s="3">
        <v>288.962162661401</v>
      </c>
      <c r="ED59" s="3">
        <v>282.885093932208</v>
      </c>
      <c r="EE59" s="3">
        <v>277.840116184519</v>
      </c>
      <c r="EF59" s="3">
        <v>268.782222323948</v>
      </c>
    </row>
    <row r="60">
      <c r="A60" s="3" t="s">
        <v>56</v>
      </c>
      <c r="B60" s="3" t="str">
        <f t="shared" si="3"/>
        <v>CBRE_mid</v>
      </c>
      <c r="C60" s="3" t="str">
        <f t="shared" si="6"/>
        <v>CBRE</v>
      </c>
      <c r="D60" s="3">
        <v>26.3604762213571</v>
      </c>
      <c r="E60" s="3">
        <v>26.9397368180124</v>
      </c>
      <c r="F60" s="3">
        <v>27.5473810377575</v>
      </c>
      <c r="G60" s="3">
        <v>26.8716664541335</v>
      </c>
      <c r="H60" s="3">
        <v>28.957142829895</v>
      </c>
      <c r="I60" s="3">
        <v>30.7649999346052</v>
      </c>
      <c r="J60" s="3">
        <v>32.6568182164972</v>
      </c>
      <c r="K60" s="3">
        <v>31.1545238494873</v>
      </c>
      <c r="L60" s="3">
        <v>30.4747619174776</v>
      </c>
      <c r="M60" s="3">
        <v>29.6493477199389</v>
      </c>
      <c r="N60" s="3">
        <v>32.7065788068269</v>
      </c>
      <c r="O60" s="3">
        <v>33.7813637473367</v>
      </c>
      <c r="P60" s="3">
        <v>33.589750289917</v>
      </c>
      <c r="Q60" s="3">
        <v>34.3852629410593</v>
      </c>
      <c r="R60" s="3">
        <v>35.290454604409</v>
      </c>
      <c r="S60" s="3">
        <v>38.5471432095482</v>
      </c>
      <c r="T60" s="3">
        <v>38.1482500076294</v>
      </c>
      <c r="U60" s="3">
        <v>37.3009089556607</v>
      </c>
      <c r="V60" s="3">
        <v>37.8088636398315</v>
      </c>
      <c r="W60" s="3">
        <v>36.1283334096273</v>
      </c>
      <c r="X60" s="3">
        <v>32.4859522864932</v>
      </c>
      <c r="Y60" s="3">
        <v>34.0663634213534</v>
      </c>
      <c r="Z60" s="3">
        <v>36.3517501831055</v>
      </c>
      <c r="AA60" s="3">
        <v>35.412727355957</v>
      </c>
      <c r="AB60" s="3">
        <v>29.7799999337447</v>
      </c>
      <c r="AC60" s="3">
        <v>25.3042500972748</v>
      </c>
      <c r="AD60" s="3">
        <v>27.6945455724543</v>
      </c>
      <c r="AE60" s="3">
        <v>29.750714302063</v>
      </c>
      <c r="AF60" s="3">
        <v>29.0883333115351</v>
      </c>
      <c r="AG60" s="3">
        <v>28.9097726995295</v>
      </c>
      <c r="AH60" s="3">
        <v>27.4017502307892</v>
      </c>
      <c r="AI60" s="3">
        <v>29.3347826004028</v>
      </c>
      <c r="AJ60" s="3">
        <v>28.7395238876343</v>
      </c>
      <c r="AK60" s="3">
        <v>27.2497618538993</v>
      </c>
      <c r="AL60" s="3">
        <v>27.9092857724144</v>
      </c>
      <c r="AM60" s="3">
        <v>31.632619085766</v>
      </c>
      <c r="AN60" s="3">
        <v>30.9137500762939</v>
      </c>
      <c r="AO60" s="3">
        <v>33.6039476394653</v>
      </c>
      <c r="AP60" s="3">
        <v>35.4941305906876</v>
      </c>
      <c r="AQ60" s="3">
        <v>33.7694735276072</v>
      </c>
      <c r="AR60" s="3">
        <v>34.9711364399303</v>
      </c>
      <c r="AS60" s="3">
        <v>35.4988638270985</v>
      </c>
      <c r="AT60" s="3">
        <v>37.3372500419617</v>
      </c>
      <c r="AU60" s="3">
        <v>36.1854348389999</v>
      </c>
      <c r="AV60" s="3">
        <v>36.9402502059937</v>
      </c>
      <c r="AW60" s="3">
        <v>39.2331818667325</v>
      </c>
      <c r="AX60" s="3">
        <v>41.7564288548061</v>
      </c>
      <c r="AY60" s="3">
        <v>43.5150002479553</v>
      </c>
      <c r="AZ60" s="3">
        <v>45.1023808433896</v>
      </c>
      <c r="BA60" s="3">
        <v>44.3634210887708</v>
      </c>
      <c r="BB60" s="3">
        <v>46.9235715411958</v>
      </c>
      <c r="BC60" s="3">
        <v>47.0252381279355</v>
      </c>
      <c r="BD60" s="3">
        <v>46.946590683677</v>
      </c>
      <c r="BE60" s="3">
        <v>47.9685714358375</v>
      </c>
      <c r="BF60" s="3">
        <v>49.0349998474121</v>
      </c>
      <c r="BG60" s="3">
        <v>48.0204348356828</v>
      </c>
      <c r="BH60" s="3">
        <v>45.9200000762939</v>
      </c>
      <c r="BI60" s="3">
        <v>40.6580432394276</v>
      </c>
      <c r="BJ60" s="3">
        <v>42.8576192401704</v>
      </c>
      <c r="BK60" s="3">
        <v>40.7189473603901</v>
      </c>
      <c r="BL60" s="3">
        <v>42.5747619810559</v>
      </c>
      <c r="BM60" s="3">
        <v>48.5031579670153</v>
      </c>
      <c r="BN60" s="3">
        <v>49.7635713304792</v>
      </c>
      <c r="BO60" s="3">
        <v>51.075238091605</v>
      </c>
      <c r="BP60" s="3">
        <v>48.5215909264304</v>
      </c>
      <c r="BQ60" s="3">
        <v>49.5467499732971</v>
      </c>
      <c r="BR60" s="3">
        <v>52.5154545523904</v>
      </c>
      <c r="BS60" s="3">
        <v>51.7056818008423</v>
      </c>
      <c r="BT60" s="3">
        <v>53.6782502174377</v>
      </c>
      <c r="BU60" s="3">
        <v>51.8071740191916</v>
      </c>
      <c r="BV60" s="3">
        <v>55.4452499389648</v>
      </c>
      <c r="BW60" s="3">
        <v>59.0757141113281</v>
      </c>
      <c r="BX60" s="3">
        <v>60.8085714975993</v>
      </c>
      <c r="BY60" s="3">
        <v>62.0326317235043</v>
      </c>
      <c r="BZ60" s="3">
        <v>44.0881818424572</v>
      </c>
      <c r="CA60" s="3">
        <v>41.4338094620478</v>
      </c>
      <c r="CB60" s="3">
        <v>40.0332500457764</v>
      </c>
      <c r="CC60" s="3">
        <v>47.6184093301946</v>
      </c>
      <c r="CD60" s="3">
        <v>44.11409109289</v>
      </c>
      <c r="CE60" s="3">
        <v>45.1859523228236</v>
      </c>
      <c r="CF60" s="3">
        <v>47.7019048418318</v>
      </c>
      <c r="CG60" s="3">
        <v>48.1234094446356</v>
      </c>
      <c r="CH60" s="3">
        <v>57.2634998321533</v>
      </c>
      <c r="CI60" s="3">
        <v>64.0781816135753</v>
      </c>
      <c r="CJ60" s="3">
        <v>62.7600001284951</v>
      </c>
      <c r="CK60" s="3">
        <v>70.1734205547132</v>
      </c>
      <c r="CL60" s="3">
        <v>77.4936964615532</v>
      </c>
      <c r="CM60" s="3">
        <v>81.4697625296456</v>
      </c>
      <c r="CN60" s="3">
        <v>86.4732498168945</v>
      </c>
      <c r="CO60" s="3">
        <v>88.0440913113681</v>
      </c>
      <c r="CP60" s="3">
        <v>86.5271430242629</v>
      </c>
      <c r="CQ60" s="3">
        <v>94.9870451146906</v>
      </c>
      <c r="CR60" s="3">
        <v>97.0130951291039</v>
      </c>
      <c r="CS60" s="3">
        <v>100.981190817697</v>
      </c>
      <c r="CT60" s="3">
        <v>102.90428561256</v>
      </c>
      <c r="CU60" s="3">
        <v>103.458181381226</v>
      </c>
      <c r="CV60" s="3">
        <v>102.752000045776</v>
      </c>
      <c r="CW60" s="3">
        <v>100.461578971461</v>
      </c>
      <c r="CX60" s="3">
        <v>90.6947815936544</v>
      </c>
      <c r="CY60" s="3">
        <v>86.7784997940063</v>
      </c>
      <c r="CZ60" s="3">
        <v>80.8504762195405</v>
      </c>
      <c r="DA60" s="3">
        <v>74.4680951436361</v>
      </c>
      <c r="DB60" s="3">
        <v>78.5824998855591</v>
      </c>
      <c r="DC60" s="3">
        <v>83.5706518422002</v>
      </c>
      <c r="DD60" s="3">
        <v>75.1769051324754</v>
      </c>
      <c r="DE60" s="3">
        <v>70.0857142493838</v>
      </c>
      <c r="DF60" s="3">
        <v>74.3435712541853</v>
      </c>
      <c r="DG60" s="3">
        <v>76.9578574044364</v>
      </c>
      <c r="DH60" s="3">
        <v>82.9394998550415</v>
      </c>
      <c r="DI60" s="3">
        <v>86.7534211811266</v>
      </c>
      <c r="DJ60" s="3">
        <v>76.3617391171663</v>
      </c>
      <c r="DK60" s="3">
        <v>71.5421054237767</v>
      </c>
      <c r="DL60" s="3">
        <v>74.9293179945512</v>
      </c>
      <c r="DM60" s="3">
        <v>77.6992857796805</v>
      </c>
      <c r="DN60" s="3">
        <v>85.4252500534058</v>
      </c>
      <c r="DO60" s="3">
        <v>83.4936956322712</v>
      </c>
      <c r="DP60" s="3">
        <v>79.8267498016358</v>
      </c>
      <c r="DQ60" s="3">
        <v>70.1327271894975</v>
      </c>
      <c r="DR60" s="3">
        <v>76.2730952671596</v>
      </c>
      <c r="DS60" s="3">
        <v>87.3662498474121</v>
      </c>
      <c r="DT60" s="3">
        <v>86.7804763430641</v>
      </c>
      <c r="DU60" s="3">
        <v>88.3820001602173</v>
      </c>
      <c r="DV60" s="3">
        <v>94.2817502975464</v>
      </c>
      <c r="DW60" s="3">
        <v>90.077954378995</v>
      </c>
      <c r="DX60" s="3">
        <v>88.3379547812722</v>
      </c>
      <c r="DY60" s="3">
        <v>87.8689466777601</v>
      </c>
      <c r="DZ60" s="3">
        <v>96.8631820678711</v>
      </c>
      <c r="EA60" s="3">
        <v>111.65227283131</v>
      </c>
      <c r="EB60" s="3">
        <v>119.05175037384</v>
      </c>
      <c r="EC60" s="3">
        <v>124.963695691979</v>
      </c>
      <c r="ED60" s="3">
        <v>134.173499298096</v>
      </c>
      <c r="EE60" s="3">
        <v>134.418333871024</v>
      </c>
      <c r="EF60" s="3">
        <v>134.233612060547</v>
      </c>
    </row>
    <row r="61">
      <c r="A61" s="3" t="s">
        <v>57</v>
      </c>
      <c r="B61" s="3" t="str">
        <f t="shared" si="3"/>
        <v>CCI_mid</v>
      </c>
      <c r="C61" s="3" t="str">
        <f t="shared" si="6"/>
        <v>CCI</v>
      </c>
      <c r="D61" s="3">
        <v>47.0332566673679</v>
      </c>
      <c r="E61" s="3">
        <v>47.5714942713863</v>
      </c>
      <c r="F61" s="3">
        <v>48.651322624382</v>
      </c>
      <c r="G61" s="3">
        <v>48.2789324818175</v>
      </c>
      <c r="H61" s="3">
        <v>49.9250564104842</v>
      </c>
      <c r="I61" s="3">
        <v>48.8648515895841</v>
      </c>
      <c r="J61" s="3">
        <v>48.9417416959215</v>
      </c>
      <c r="K61" s="3">
        <v>50.9782075477388</v>
      </c>
      <c r="L61" s="3">
        <v>52.4219738062181</v>
      </c>
      <c r="M61" s="3">
        <v>53.8239020475558</v>
      </c>
      <c r="N61" s="3">
        <v>53.093025111729</v>
      </c>
      <c r="O61" s="3">
        <v>51.9313127208221</v>
      </c>
      <c r="P61" s="3">
        <v>55.3496459180881</v>
      </c>
      <c r="Q61" s="3">
        <v>58.1222235236684</v>
      </c>
      <c r="R61" s="3">
        <v>57.2365697369053</v>
      </c>
      <c r="S61" s="3">
        <v>57.4230192986878</v>
      </c>
      <c r="T61" s="3">
        <v>55.6961379029146</v>
      </c>
      <c r="U61" s="3">
        <v>55.7234177080658</v>
      </c>
      <c r="V61" s="3">
        <v>55.4324499251157</v>
      </c>
      <c r="W61" s="3">
        <v>56.6605879525796</v>
      </c>
      <c r="X61" s="3">
        <v>54.0838771471134</v>
      </c>
      <c r="Y61" s="3">
        <v>56.8336958887464</v>
      </c>
      <c r="Z61" s="3">
        <v>58.9106456728054</v>
      </c>
      <c r="AA61" s="3">
        <v>59.4583987160751</v>
      </c>
      <c r="AB61" s="3">
        <v>57.7010385484256</v>
      </c>
      <c r="AC61" s="3">
        <v>58.9142818402725</v>
      </c>
      <c r="AD61" s="3">
        <v>60.1427312011624</v>
      </c>
      <c r="AE61" s="3">
        <v>61.2229949410468</v>
      </c>
      <c r="AF61" s="3">
        <v>62.885211732015</v>
      </c>
      <c r="AG61" s="3">
        <v>66.8542350767768</v>
      </c>
      <c r="AH61" s="3">
        <v>70.4570759875221</v>
      </c>
      <c r="AI61" s="3">
        <v>67.5032869803374</v>
      </c>
      <c r="AJ61" s="3">
        <v>67.1258219618471</v>
      </c>
      <c r="AK61" s="3">
        <v>65.4639092914658</v>
      </c>
      <c r="AL61" s="3">
        <v>61.2560138872878</v>
      </c>
      <c r="AM61" s="3">
        <v>61.7643097655824</v>
      </c>
      <c r="AN61" s="3">
        <v>62.6327043115761</v>
      </c>
      <c r="AO61" s="3">
        <v>64.6611931283125</v>
      </c>
      <c r="AP61" s="3">
        <v>66.8400895445348</v>
      </c>
      <c r="AQ61" s="3">
        <v>69.5893525981414</v>
      </c>
      <c r="AR61" s="3">
        <v>71.2429002529768</v>
      </c>
      <c r="AS61" s="3">
        <v>74.639002345913</v>
      </c>
      <c r="AT61" s="3">
        <v>73.1246268117081</v>
      </c>
      <c r="AU61" s="3">
        <v>76.4298721497317</v>
      </c>
      <c r="AV61" s="3">
        <v>76.9951416769676</v>
      </c>
      <c r="AW61" s="3">
        <v>76.3663744721556</v>
      </c>
      <c r="AX61" s="3">
        <v>82.9995131008447</v>
      </c>
      <c r="AY61" s="3">
        <v>82.2304045530018</v>
      </c>
      <c r="AZ61" s="3">
        <v>81.0434290019507</v>
      </c>
      <c r="BA61" s="3">
        <v>81.5265714813512</v>
      </c>
      <c r="BB61" s="3">
        <v>82.481062507858</v>
      </c>
      <c r="BC61" s="3">
        <v>80.05538875248</v>
      </c>
      <c r="BD61" s="3">
        <v>77.8636520631732</v>
      </c>
      <c r="BE61" s="3">
        <v>78.9722200432231</v>
      </c>
      <c r="BF61" s="3">
        <v>84.291354812096</v>
      </c>
      <c r="BG61" s="3">
        <v>85.9307456699936</v>
      </c>
      <c r="BH61" s="3">
        <v>86.2804978243659</v>
      </c>
      <c r="BI61" s="3">
        <v>83.2580448341673</v>
      </c>
      <c r="BJ61" s="3">
        <v>85.6608134443891</v>
      </c>
      <c r="BK61" s="3">
        <v>87.1141008961518</v>
      </c>
      <c r="BL61" s="3">
        <v>85.4549883253677</v>
      </c>
      <c r="BM61" s="3">
        <v>92.6577966228467</v>
      </c>
      <c r="BN61" s="3">
        <v>97.161356952196</v>
      </c>
      <c r="BO61" s="3">
        <v>99.6174869091574</v>
      </c>
      <c r="BP61" s="3">
        <v>99.2047427322788</v>
      </c>
      <c r="BQ61" s="3">
        <v>106.258626744521</v>
      </c>
      <c r="BR61" s="3">
        <v>104.522919368457</v>
      </c>
      <c r="BS61" s="3">
        <v>112.82719768159</v>
      </c>
      <c r="BT61" s="3">
        <v>113.355167966582</v>
      </c>
      <c r="BU61" s="3">
        <v>111.166899295548</v>
      </c>
      <c r="BV61" s="3">
        <v>107.142332453505</v>
      </c>
      <c r="BW61" s="3">
        <v>110.104209717218</v>
      </c>
      <c r="BX61" s="3">
        <v>117.510442006055</v>
      </c>
      <c r="BY61" s="3">
        <v>127.891559682027</v>
      </c>
      <c r="BZ61" s="3">
        <v>116.906993330105</v>
      </c>
      <c r="CA61" s="3">
        <v>128.232960335843</v>
      </c>
      <c r="CB61" s="3">
        <v>127.987512090668</v>
      </c>
      <c r="CC61" s="3">
        <v>137.823796517135</v>
      </c>
      <c r="CD61" s="3">
        <v>139.612366102473</v>
      </c>
      <c r="CE61" s="3">
        <v>134.609672261559</v>
      </c>
      <c r="CF61" s="3">
        <v>132.886231402838</v>
      </c>
      <c r="CG61" s="3">
        <v>135.587972182018</v>
      </c>
      <c r="CH61" s="3">
        <v>136.414572110326</v>
      </c>
      <c r="CI61" s="3">
        <v>131.691023435497</v>
      </c>
      <c r="CJ61" s="3">
        <v>130.518895354872</v>
      </c>
      <c r="CK61" s="3">
        <v>135.820629685235</v>
      </c>
      <c r="CL61" s="3">
        <v>134.807797730557</v>
      </c>
      <c r="CM61" s="3">
        <v>151.915103105159</v>
      </c>
      <c r="CN61" s="3">
        <v>154.922782121251</v>
      </c>
      <c r="CO61" s="3">
        <v>165.693605801949</v>
      </c>
      <c r="CP61" s="3">
        <v>167.791145172635</v>
      </c>
      <c r="CQ61" s="3">
        <v>164.266317849858</v>
      </c>
      <c r="CR61" s="3">
        <v>160.020983816661</v>
      </c>
      <c r="CS61" s="3">
        <v>148.377460632334</v>
      </c>
      <c r="CT61" s="3">
        <v>155.570538354222</v>
      </c>
      <c r="CU61" s="3">
        <v>168.292675784944</v>
      </c>
      <c r="CV61" s="3">
        <v>160.891451257709</v>
      </c>
      <c r="CW61" s="3">
        <v>147.369824583458</v>
      </c>
      <c r="CX61" s="3">
        <v>151.8979787485</v>
      </c>
      <c r="CY61" s="3">
        <v>167.274440356175</v>
      </c>
      <c r="CZ61" s="3">
        <v>156.962342138009</v>
      </c>
      <c r="DA61" s="3">
        <v>150.083862482059</v>
      </c>
      <c r="DB61" s="3">
        <v>150.900666024543</v>
      </c>
      <c r="DC61" s="3">
        <v>155.869611349132</v>
      </c>
      <c r="DD61" s="3">
        <v>142.73447436373</v>
      </c>
      <c r="DE61" s="3">
        <v>117.271168135396</v>
      </c>
      <c r="DF61" s="3">
        <v>119.311766102383</v>
      </c>
      <c r="DG61" s="3">
        <v>122.28828960354</v>
      </c>
      <c r="DH61" s="3">
        <v>130.123478643627</v>
      </c>
      <c r="DI61" s="3">
        <v>125.272612683601</v>
      </c>
      <c r="DJ61" s="3">
        <v>116.348733781392</v>
      </c>
      <c r="DK61" s="3">
        <v>117.233560924577</v>
      </c>
      <c r="DL61" s="3">
        <v>104.231830686694</v>
      </c>
      <c r="DM61" s="3">
        <v>103.054660949401</v>
      </c>
      <c r="DN61" s="3">
        <v>103.170104145191</v>
      </c>
      <c r="DO61" s="3">
        <v>93.5793264353587</v>
      </c>
      <c r="DP61" s="3">
        <v>88.9565170967324</v>
      </c>
      <c r="DQ61" s="3">
        <v>84.2443810533342</v>
      </c>
      <c r="DR61" s="3">
        <v>94.7026634673316</v>
      </c>
      <c r="DS61" s="3">
        <v>108.3938721046</v>
      </c>
      <c r="DT61" s="3">
        <v>104.554143397717</v>
      </c>
      <c r="DU61" s="3">
        <v>101.320474846569</v>
      </c>
      <c r="DV61" s="3">
        <v>102.317031793158</v>
      </c>
      <c r="DW61" s="3">
        <v>93.2335651138091</v>
      </c>
      <c r="DX61" s="3">
        <v>94.9295876700467</v>
      </c>
      <c r="DY61" s="3">
        <v>95.3783282398014</v>
      </c>
      <c r="DZ61" s="3">
        <v>99.5387758281462</v>
      </c>
      <c r="EA61" s="3">
        <v>108.040260228982</v>
      </c>
      <c r="EB61" s="3">
        <v>114.456019611218</v>
      </c>
      <c r="EC61" s="3">
        <v>109.771591469263</v>
      </c>
      <c r="ED61" s="3">
        <v>103.411329436808</v>
      </c>
      <c r="EE61" s="3">
        <v>95.9346784072486</v>
      </c>
      <c r="EF61" s="3">
        <v>88.6883330874973</v>
      </c>
    </row>
    <row r="62">
      <c r="A62" s="3" t="s">
        <v>58</v>
      </c>
      <c r="B62" s="3" t="str">
        <f t="shared" si="3"/>
        <v>CCL_mid</v>
      </c>
      <c r="C62" s="3" t="str">
        <f t="shared" si="6"/>
        <v>CCL</v>
      </c>
      <c r="D62" s="3">
        <v>33.6080186771766</v>
      </c>
      <c r="E62" s="3">
        <v>33.1729869541331</v>
      </c>
      <c r="F62" s="3">
        <v>32.5136485407346</v>
      </c>
      <c r="G62" s="3">
        <v>31.6202361394747</v>
      </c>
      <c r="H62" s="3">
        <v>32.933616228535</v>
      </c>
      <c r="I62" s="3">
        <v>32.9946740011391</v>
      </c>
      <c r="J62" s="3">
        <v>31.0096696835549</v>
      </c>
      <c r="K62" s="3">
        <v>31.4427651282567</v>
      </c>
      <c r="L62" s="3">
        <v>33.6148109164717</v>
      </c>
      <c r="M62" s="3">
        <v>31.7389234164225</v>
      </c>
      <c r="N62" s="3">
        <v>35.0180258871545</v>
      </c>
      <c r="O62" s="3">
        <v>37.7380613109238</v>
      </c>
      <c r="P62" s="3">
        <v>39.1368972537332</v>
      </c>
      <c r="Q62" s="3">
        <v>37.3337624594259</v>
      </c>
      <c r="R62" s="3">
        <v>39.0506778246942</v>
      </c>
      <c r="S62" s="3">
        <v>40.3765217256682</v>
      </c>
      <c r="T62" s="3">
        <v>39.8160654287305</v>
      </c>
      <c r="U62" s="3">
        <v>41.5727509865822</v>
      </c>
      <c r="V62" s="3">
        <v>44.2150007852274</v>
      </c>
      <c r="W62" s="3">
        <v>44.0935038609803</v>
      </c>
      <c r="X62" s="3">
        <v>43.9237682699503</v>
      </c>
      <c r="Y62" s="3">
        <v>44.3517157427392</v>
      </c>
      <c r="Z62" s="3">
        <v>45.068832667774</v>
      </c>
      <c r="AA62" s="3">
        <v>45.5887845989713</v>
      </c>
      <c r="AB62" s="3">
        <v>44.5701537493767</v>
      </c>
      <c r="AC62" s="3">
        <v>39.9669057684519</v>
      </c>
      <c r="AD62" s="3">
        <v>42.6150661983377</v>
      </c>
      <c r="AE62" s="3">
        <v>44.5638131199191</v>
      </c>
      <c r="AF62" s="3">
        <v>43.6077399465417</v>
      </c>
      <c r="AG62" s="3">
        <v>41.5737794642478</v>
      </c>
      <c r="AH62" s="3">
        <v>40.3161248845466</v>
      </c>
      <c r="AI62" s="3">
        <v>41.2318923186661</v>
      </c>
      <c r="AJ62" s="3">
        <v>41.4790054444583</v>
      </c>
      <c r="AK62" s="3">
        <v>42.2340346378228</v>
      </c>
      <c r="AL62" s="3">
        <v>45.0308999092662</v>
      </c>
      <c r="AM62" s="3">
        <v>46.8288761921606</v>
      </c>
      <c r="AN62" s="3">
        <v>48.5677224363964</v>
      </c>
      <c r="AO62" s="3">
        <v>50.2011821306663</v>
      </c>
      <c r="AP62" s="3">
        <v>51.9081001152008</v>
      </c>
      <c r="AQ62" s="3">
        <v>53.3631617009407</v>
      </c>
      <c r="AR62" s="3">
        <v>56.3084326241917</v>
      </c>
      <c r="AS62" s="3">
        <v>59.2864584667579</v>
      </c>
      <c r="AT62" s="3">
        <v>60.3701157361426</v>
      </c>
      <c r="AU62" s="3">
        <v>61.9750190248413</v>
      </c>
      <c r="AV62" s="3">
        <v>60.3539264398041</v>
      </c>
      <c r="AW62" s="3">
        <v>60.6759599215992</v>
      </c>
      <c r="AX62" s="3">
        <v>60.4180567734019</v>
      </c>
      <c r="AY62" s="3">
        <v>61.1893523106187</v>
      </c>
      <c r="AZ62" s="3">
        <v>63.4807506623716</v>
      </c>
      <c r="BA62" s="3">
        <v>63.5316840176735</v>
      </c>
      <c r="BB62" s="3">
        <v>61.6113887638518</v>
      </c>
      <c r="BC62" s="3">
        <v>60.0267233816128</v>
      </c>
      <c r="BD62" s="3">
        <v>59.4124022669007</v>
      </c>
      <c r="BE62" s="3">
        <v>57.5713284946443</v>
      </c>
      <c r="BF62" s="3">
        <v>54.1959089929218</v>
      </c>
      <c r="BG62" s="3">
        <v>56.2433527437447</v>
      </c>
      <c r="BH62" s="3">
        <v>60.1390847187075</v>
      </c>
      <c r="BI62" s="3">
        <v>55.0973354790701</v>
      </c>
      <c r="BJ62" s="3">
        <v>55.7916995784168</v>
      </c>
      <c r="BK62" s="3">
        <v>51.3008755771947</v>
      </c>
      <c r="BL62" s="3">
        <v>50.544764998447</v>
      </c>
      <c r="BM62" s="3">
        <v>54.9573076352207</v>
      </c>
      <c r="BN62" s="3">
        <v>53.0562015227789</v>
      </c>
      <c r="BO62" s="3">
        <v>51.0590267858482</v>
      </c>
      <c r="BP62" s="3">
        <v>50.9949665640009</v>
      </c>
      <c r="BQ62" s="3">
        <v>48.5030169018447</v>
      </c>
      <c r="BR62" s="3">
        <v>44.8062356077421</v>
      </c>
      <c r="BS62" s="3">
        <v>43.6889988392728</v>
      </c>
      <c r="BT62" s="3">
        <v>45.9998766470118</v>
      </c>
      <c r="BU62" s="3">
        <v>41.4777205566149</v>
      </c>
      <c r="BV62" s="3">
        <v>43.5146246132363</v>
      </c>
      <c r="BW62" s="3">
        <v>46.8559868782313</v>
      </c>
      <c r="BX62" s="3">
        <v>48.1447544425081</v>
      </c>
      <c r="BY62" s="3">
        <v>40.5941191622618</v>
      </c>
      <c r="BZ62" s="3">
        <v>18.8818182295019</v>
      </c>
      <c r="CA62" s="3">
        <v>12.0471429257166</v>
      </c>
      <c r="CB62" s="3">
        <v>14.2532499551773</v>
      </c>
      <c r="CC62" s="3">
        <v>18.591818115928</v>
      </c>
      <c r="CD62" s="3">
        <v>15.2268182147633</v>
      </c>
      <c r="CE62" s="3">
        <v>15.0192857242766</v>
      </c>
      <c r="CF62" s="3">
        <v>16.240714322953</v>
      </c>
      <c r="CG62" s="3">
        <v>14.5293180942535</v>
      </c>
      <c r="CH62" s="3">
        <v>17.0640000343323</v>
      </c>
      <c r="CI62" s="3">
        <v>21.7272726405751</v>
      </c>
      <c r="CJ62" s="3">
        <v>20.213947346336</v>
      </c>
      <c r="CK62" s="3">
        <v>22.5599998172961</v>
      </c>
      <c r="CL62" s="3">
        <v>27.2954347444617</v>
      </c>
      <c r="CM62" s="3">
        <v>27.6876189368112</v>
      </c>
      <c r="CN62" s="3">
        <v>27.2710000038147</v>
      </c>
      <c r="CO62" s="3">
        <v>29.0406818389893</v>
      </c>
      <c r="CP62" s="3">
        <v>23.0883332207089</v>
      </c>
      <c r="CQ62" s="3">
        <v>22.8070454163985</v>
      </c>
      <c r="CR62" s="3">
        <v>23.9097619283767</v>
      </c>
      <c r="CS62" s="3">
        <v>23.5021428153628</v>
      </c>
      <c r="CT62" s="3">
        <v>21.7716666630336</v>
      </c>
      <c r="CU62" s="3">
        <v>19.1004547205838</v>
      </c>
      <c r="CV62" s="3">
        <v>21.0659999847412</v>
      </c>
      <c r="CW62" s="3">
        <v>21.5315789674458</v>
      </c>
      <c r="CX62" s="3">
        <v>18.3617390342381</v>
      </c>
      <c r="CY62" s="3">
        <v>19.0197499275208</v>
      </c>
      <c r="CZ62" s="3">
        <v>14.4657143184117</v>
      </c>
      <c r="DA62" s="3">
        <v>11.0002380779811</v>
      </c>
      <c r="DB62" s="3">
        <v>9.18950002193451</v>
      </c>
      <c r="DC62" s="3">
        <v>9.99326094337132</v>
      </c>
      <c r="DD62" s="3">
        <v>9.78595230692909</v>
      </c>
      <c r="DE62" s="3">
        <v>7.66404762722197</v>
      </c>
      <c r="DF62" s="3">
        <v>9.49714283716111</v>
      </c>
      <c r="DG62" s="3">
        <v>8.67452388718015</v>
      </c>
      <c r="DH62" s="3">
        <v>10.0455000042915</v>
      </c>
      <c r="DI62" s="3">
        <v>11.4402631458483</v>
      </c>
      <c r="DJ62" s="3">
        <v>9.71217381435892</v>
      </c>
      <c r="DK62" s="3">
        <v>9.56552630976627</v>
      </c>
      <c r="DL62" s="3">
        <v>10.4904544786973</v>
      </c>
      <c r="DM62" s="3">
        <v>14.740714322953</v>
      </c>
      <c r="DN62" s="3">
        <v>18.3109998226166</v>
      </c>
      <c r="DO62" s="3">
        <v>16.6150000820989</v>
      </c>
      <c r="DP62" s="3">
        <v>14.8714999675751</v>
      </c>
      <c r="DQ62" s="3">
        <v>12.1988636363636</v>
      </c>
      <c r="DR62" s="3">
        <v>13.5861904961722</v>
      </c>
      <c r="DS62" s="3">
        <v>17.9627501249313</v>
      </c>
      <c r="DT62" s="3">
        <v>16.8871428398859</v>
      </c>
      <c r="DU62" s="3">
        <v>15.5240000009537</v>
      </c>
      <c r="DV62" s="3">
        <v>16.4360001564026</v>
      </c>
      <c r="DW62" s="3">
        <v>14.9154545610601</v>
      </c>
      <c r="DX62" s="3">
        <v>14.9288636554371</v>
      </c>
      <c r="DY62" s="3">
        <v>16.6876316572491</v>
      </c>
      <c r="DZ62" s="3">
        <v>17.9293181679466</v>
      </c>
      <c r="EA62" s="3">
        <v>15.4534091732719</v>
      </c>
      <c r="EB62" s="3">
        <v>17.5292500257492</v>
      </c>
      <c r="EC62" s="3">
        <v>20.3186956488568</v>
      </c>
      <c r="ED62" s="3">
        <v>24.2557499408722</v>
      </c>
      <c r="EE62" s="3">
        <v>25.8833334332421</v>
      </c>
      <c r="EF62" s="3">
        <v>25.1119445164998</v>
      </c>
    </row>
    <row r="63">
      <c r="A63" s="3" t="s">
        <v>59</v>
      </c>
      <c r="B63" s="3" t="str">
        <f t="shared" si="3"/>
        <v>CF_mid</v>
      </c>
      <c r="C63" s="3" t="str">
        <f t="shared" si="6"/>
        <v>CF</v>
      </c>
      <c r="D63" s="3">
        <v>35.1712809591645</v>
      </c>
      <c r="E63" s="3">
        <v>34.8706409434473</v>
      </c>
      <c r="F63" s="3">
        <v>38.0022502804263</v>
      </c>
      <c r="G63" s="3">
        <v>36.8090429512202</v>
      </c>
      <c r="H63" s="3">
        <v>36.2516457430694</v>
      </c>
      <c r="I63" s="3">
        <v>36.1205584506494</v>
      </c>
      <c r="J63" s="3">
        <v>36.9309014501501</v>
      </c>
      <c r="K63" s="3">
        <v>37.8607018203178</v>
      </c>
      <c r="L63" s="3">
        <v>38.9686986181051</v>
      </c>
      <c r="M63" s="3">
        <v>39.2600920082275</v>
      </c>
      <c r="N63" s="3">
        <v>39.8657313634407</v>
      </c>
      <c r="O63" s="3">
        <v>39.8714202757378</v>
      </c>
      <c r="P63" s="3">
        <v>44.6613992651466</v>
      </c>
      <c r="Q63" s="3">
        <v>45.7341880499418</v>
      </c>
      <c r="R63" s="3">
        <v>44.7899898083555</v>
      </c>
      <c r="S63" s="3">
        <v>43.4005010631059</v>
      </c>
      <c r="T63" s="3">
        <v>46.7360519273347</v>
      </c>
      <c r="U63" s="3">
        <v>48.4452969413359</v>
      </c>
      <c r="V63" s="3">
        <v>47.3727242046861</v>
      </c>
      <c r="W63" s="3">
        <v>45.9944312955876</v>
      </c>
      <c r="X63" s="3">
        <v>40.135618712294</v>
      </c>
      <c r="Y63" s="3">
        <v>39.164694169944</v>
      </c>
      <c r="Z63" s="3">
        <v>36.6188726766465</v>
      </c>
      <c r="AA63" s="3">
        <v>32.8825779212942</v>
      </c>
      <c r="AB63" s="3">
        <v>25.0521725142146</v>
      </c>
      <c r="AC63" s="3">
        <v>24.1643081099874</v>
      </c>
      <c r="AD63" s="3">
        <v>26.7233552698551</v>
      </c>
      <c r="AE63" s="3">
        <v>24.7811373530736</v>
      </c>
      <c r="AF63" s="3">
        <v>23.2264269337342</v>
      </c>
      <c r="AG63" s="3">
        <v>21.8199908800929</v>
      </c>
      <c r="AH63" s="3">
        <v>20.0908772765836</v>
      </c>
      <c r="AI63" s="3">
        <v>18.6619298023948</v>
      </c>
      <c r="AJ63" s="3">
        <v>19.3632226266115</v>
      </c>
      <c r="AK63" s="3">
        <v>19.3113886716378</v>
      </c>
      <c r="AL63" s="3">
        <v>21.469257644137</v>
      </c>
      <c r="AM63" s="3">
        <v>23.8836017771996</v>
      </c>
      <c r="AN63" s="3">
        <v>27.5459183555558</v>
      </c>
      <c r="AO63" s="3">
        <v>27.8132578619005</v>
      </c>
      <c r="AP63" s="3">
        <v>24.3138902771909</v>
      </c>
      <c r="AQ63" s="3">
        <v>22.7997333304819</v>
      </c>
      <c r="AR63" s="3">
        <v>22.6102195318914</v>
      </c>
      <c r="AS63" s="3">
        <v>22.310798177607</v>
      </c>
      <c r="AT63" s="3">
        <v>24.180714543793</v>
      </c>
      <c r="AU63" s="3">
        <v>24.7269947978318</v>
      </c>
      <c r="AV63" s="3">
        <v>27.664617850849</v>
      </c>
      <c r="AW63" s="3">
        <v>30.0465030040809</v>
      </c>
      <c r="AX63" s="3">
        <v>30.7105784609966</v>
      </c>
      <c r="AY63" s="3">
        <v>33.667890455172</v>
      </c>
      <c r="AZ63" s="3">
        <v>35.1900282143004</v>
      </c>
      <c r="BA63" s="3">
        <v>34.0332792519445</v>
      </c>
      <c r="BB63" s="3">
        <v>33.5137451544099</v>
      </c>
      <c r="BC63" s="3">
        <v>32.3781301798455</v>
      </c>
      <c r="BD63" s="3">
        <v>33.9944390859944</v>
      </c>
      <c r="BE63" s="3">
        <v>37.1396035084212</v>
      </c>
      <c r="BF63" s="3">
        <v>36.9394744209242</v>
      </c>
      <c r="BG63" s="3">
        <v>41.7684580629527</v>
      </c>
      <c r="BH63" s="3">
        <v>44.9005240182282</v>
      </c>
      <c r="BI63" s="3">
        <v>43.5449636586862</v>
      </c>
      <c r="BJ63" s="3">
        <v>40.6236828414782</v>
      </c>
      <c r="BK63" s="3">
        <v>36.0768686264978</v>
      </c>
      <c r="BL63" s="3">
        <v>37.1573850000993</v>
      </c>
      <c r="BM63" s="3">
        <v>37.0099906307868</v>
      </c>
      <c r="BN63" s="3">
        <v>35.7986922862422</v>
      </c>
      <c r="BO63" s="3">
        <v>37.7113491724764</v>
      </c>
      <c r="BP63" s="3">
        <v>36.2394604562964</v>
      </c>
      <c r="BQ63" s="3">
        <v>39.2415181400734</v>
      </c>
      <c r="BR63" s="3">
        <v>41.0325041989696</v>
      </c>
      <c r="BS63" s="3">
        <v>43.1213199810122</v>
      </c>
      <c r="BT63" s="3">
        <v>43.3869037993022</v>
      </c>
      <c r="BU63" s="3">
        <v>42.0585245846026</v>
      </c>
      <c r="BV63" s="3">
        <v>40.7366619651193</v>
      </c>
      <c r="BW63" s="3">
        <v>40.8625798424039</v>
      </c>
      <c r="BX63" s="3">
        <v>38.8071584407194</v>
      </c>
      <c r="BY63" s="3">
        <v>35.2402550268013</v>
      </c>
      <c r="BZ63" s="3">
        <v>25.4913952352979</v>
      </c>
      <c r="CA63" s="3">
        <v>25.0302949813977</v>
      </c>
      <c r="CB63" s="3">
        <v>24.4161824282368</v>
      </c>
      <c r="CC63" s="3">
        <v>27.0573036866772</v>
      </c>
      <c r="CD63" s="3">
        <v>26.8190548101726</v>
      </c>
      <c r="CE63" s="3">
        <v>30.5122019854572</v>
      </c>
      <c r="CF63" s="3">
        <v>29.4123857466678</v>
      </c>
      <c r="CG63" s="3">
        <v>26.406494629812</v>
      </c>
      <c r="CH63" s="3">
        <v>29.0601637875597</v>
      </c>
      <c r="CI63" s="3">
        <v>34.871111839892</v>
      </c>
      <c r="CJ63" s="3">
        <v>39.5266645218419</v>
      </c>
      <c r="CK63" s="3">
        <v>41.1376809787778</v>
      </c>
      <c r="CL63" s="3">
        <v>43.8438966587181</v>
      </c>
      <c r="CM63" s="3">
        <v>43.4948476289394</v>
      </c>
      <c r="CN63" s="3">
        <v>48.9196980209405</v>
      </c>
      <c r="CO63" s="3">
        <v>49.0443799226942</v>
      </c>
      <c r="CP63" s="3">
        <v>45.4349725225355</v>
      </c>
      <c r="CQ63" s="3">
        <v>42.898758245452</v>
      </c>
      <c r="CR63" s="3">
        <v>46.076037984511</v>
      </c>
      <c r="CS63" s="3">
        <v>56.0713377426829</v>
      </c>
      <c r="CT63" s="3">
        <v>58.7743929358965</v>
      </c>
      <c r="CU63" s="3">
        <v>61.0886380599811</v>
      </c>
      <c r="CV63" s="3">
        <v>64.3240825840008</v>
      </c>
      <c r="CW63" s="3">
        <v>70.1601269768633</v>
      </c>
      <c r="CX63" s="3">
        <v>90.317503174681</v>
      </c>
      <c r="CY63" s="3">
        <v>97.3805788386178</v>
      </c>
      <c r="CZ63" s="3">
        <v>94.1508399161721</v>
      </c>
      <c r="DA63" s="3">
        <v>84.9756984743113</v>
      </c>
      <c r="DB63" s="3">
        <v>81.9582612995232</v>
      </c>
      <c r="DC63" s="3">
        <v>99.0154104843664</v>
      </c>
      <c r="DD63" s="3">
        <v>95.4932477957312</v>
      </c>
      <c r="DE63" s="3">
        <v>98.9437111538168</v>
      </c>
      <c r="DF63" s="3">
        <v>100.566207291308</v>
      </c>
      <c r="DG63" s="3">
        <v>91.4540130185368</v>
      </c>
      <c r="DH63" s="3">
        <v>80.7520921749438</v>
      </c>
      <c r="DI63" s="3">
        <v>81.6826908081012</v>
      </c>
      <c r="DJ63" s="3">
        <v>73.4092238191268</v>
      </c>
      <c r="DK63" s="3">
        <v>71.1595132828903</v>
      </c>
      <c r="DL63" s="3">
        <v>64.7841618157472</v>
      </c>
      <c r="DM63" s="3">
        <v>65.9998748398356</v>
      </c>
      <c r="DN63" s="3">
        <v>73.0435239431906</v>
      </c>
      <c r="DO63" s="3">
        <v>75.8281866046334</v>
      </c>
      <c r="DP63" s="3">
        <v>80.4888655963534</v>
      </c>
      <c r="DQ63" s="3">
        <v>80.4546503824993</v>
      </c>
      <c r="DR63" s="3">
        <v>76.3451270208843</v>
      </c>
      <c r="DS63" s="3">
        <v>75.2716649679455</v>
      </c>
      <c r="DT63" s="3">
        <v>75.8314052656883</v>
      </c>
      <c r="DU63" s="3">
        <v>76.1781854707692</v>
      </c>
      <c r="DV63" s="3">
        <v>82.1201727854064</v>
      </c>
      <c r="DW63" s="3">
        <v>79.0767765765682</v>
      </c>
      <c r="DX63" s="3">
        <v>75.1352169053491</v>
      </c>
      <c r="DY63" s="3">
        <v>75.0623118322543</v>
      </c>
      <c r="DZ63" s="3">
        <v>71.1292902879236</v>
      </c>
      <c r="EA63" s="3">
        <v>78.5117836160416</v>
      </c>
      <c r="EB63" s="3">
        <v>80.6633444619063</v>
      </c>
      <c r="EC63" s="3">
        <v>85.0249555369559</v>
      </c>
      <c r="ED63" s="3">
        <v>86.3047999995987</v>
      </c>
      <c r="EE63" s="3">
        <v>87.5645236060733</v>
      </c>
      <c r="EF63" s="3">
        <v>91.5961110856798</v>
      </c>
    </row>
    <row r="64">
      <c r="A64" s="3" t="s">
        <v>60</v>
      </c>
      <c r="B64" s="3" t="str">
        <f t="shared" si="3"/>
        <v>CHRW_mid</v>
      </c>
      <c r="C64" s="3" t="str">
        <f t="shared" si="6"/>
        <v>CHRW</v>
      </c>
      <c r="D64" s="3">
        <v>44.3499156615395</v>
      </c>
      <c r="E64" s="3">
        <v>41.2434270655492</v>
      </c>
      <c r="F64" s="3">
        <v>39.7316261670405</v>
      </c>
      <c r="G64" s="3">
        <v>42.514010123816</v>
      </c>
      <c r="H64" s="3">
        <v>45.4584415973477</v>
      </c>
      <c r="I64" s="3">
        <v>48.1068772839174</v>
      </c>
      <c r="J64" s="3">
        <v>50.3695720015182</v>
      </c>
      <c r="K64" s="3">
        <v>52.6617587948907</v>
      </c>
      <c r="L64" s="3">
        <v>52.2834619214514</v>
      </c>
      <c r="M64" s="3">
        <v>52.9523876813096</v>
      </c>
      <c r="N64" s="3">
        <v>56.1952277342999</v>
      </c>
      <c r="O64" s="3">
        <v>58.107596802041</v>
      </c>
      <c r="P64" s="3">
        <v>57.0892131962776</v>
      </c>
      <c r="Q64" s="3">
        <v>56.625348384283</v>
      </c>
      <c r="R64" s="3">
        <v>58.2946437250929</v>
      </c>
      <c r="S64" s="3">
        <v>55.008147702783</v>
      </c>
      <c r="T64" s="3">
        <v>50.7611916814704</v>
      </c>
      <c r="U64" s="3">
        <v>50.2460533293111</v>
      </c>
      <c r="V64" s="3">
        <v>51.1338734677195</v>
      </c>
      <c r="W64" s="3">
        <v>54.4784358217635</v>
      </c>
      <c r="X64" s="3">
        <v>54.3558243075917</v>
      </c>
      <c r="Y64" s="3">
        <v>56.4619554500008</v>
      </c>
      <c r="Z64" s="3">
        <v>54.5484963807816</v>
      </c>
      <c r="AA64" s="3">
        <v>50.3968232857499</v>
      </c>
      <c r="AB64" s="3">
        <v>50.7350239118569</v>
      </c>
      <c r="AC64" s="3">
        <v>55.2551896435132</v>
      </c>
      <c r="AD64" s="3">
        <v>58.745473437816</v>
      </c>
      <c r="AE64" s="3">
        <v>59.1523340963939</v>
      </c>
      <c r="AF64" s="3">
        <v>59.0136597094158</v>
      </c>
      <c r="AG64" s="3">
        <v>59.2098848756211</v>
      </c>
      <c r="AH64" s="3">
        <v>58.5711690393095</v>
      </c>
      <c r="AI64" s="3">
        <v>56.2570711543433</v>
      </c>
      <c r="AJ64" s="3">
        <v>56.6030201799973</v>
      </c>
      <c r="AK64" s="3">
        <v>56.6697816602835</v>
      </c>
      <c r="AL64" s="3">
        <v>59.2241774095735</v>
      </c>
      <c r="AM64" s="3">
        <v>61.6397909380535</v>
      </c>
      <c r="AN64" s="3">
        <v>60.9501984192344</v>
      </c>
      <c r="AO64" s="3">
        <v>63.608850979811</v>
      </c>
      <c r="AP64" s="3">
        <v>65.0141583094955</v>
      </c>
      <c r="AQ64" s="3">
        <v>62.5310874228962</v>
      </c>
      <c r="AR64" s="3">
        <v>57.6976215815336</v>
      </c>
      <c r="AS64" s="3">
        <v>56.5638808678104</v>
      </c>
      <c r="AT64" s="3">
        <v>56.1877538065545</v>
      </c>
      <c r="AU64" s="3">
        <v>56.2509270867789</v>
      </c>
      <c r="AV64" s="3">
        <v>61.1550925632549</v>
      </c>
      <c r="AW64" s="3">
        <v>64.9491160716464</v>
      </c>
      <c r="AX64" s="3">
        <v>67.1823599815696</v>
      </c>
      <c r="AY64" s="3">
        <v>73.5574791594645</v>
      </c>
      <c r="AZ64" s="3">
        <v>78.4689233873341</v>
      </c>
      <c r="BA64" s="3">
        <v>77.1828401232777</v>
      </c>
      <c r="BB64" s="3">
        <v>77.3055242519144</v>
      </c>
      <c r="BC64" s="3">
        <v>79.3093463869215</v>
      </c>
      <c r="BD64" s="3">
        <v>73.0263019539617</v>
      </c>
      <c r="BE64" s="3">
        <v>74.9989766177359</v>
      </c>
      <c r="BF64" s="3">
        <v>74.8751917630793</v>
      </c>
      <c r="BG64" s="3">
        <v>81.5348108562866</v>
      </c>
      <c r="BH64" s="3">
        <v>83.340091579097</v>
      </c>
      <c r="BI64" s="3">
        <v>79.2674106392546</v>
      </c>
      <c r="BJ64" s="3">
        <v>76.9738146378409</v>
      </c>
      <c r="BK64" s="3">
        <v>73.3509135725809</v>
      </c>
      <c r="BL64" s="3">
        <v>73.4019673780918</v>
      </c>
      <c r="BM64" s="3">
        <v>77.8489176043469</v>
      </c>
      <c r="BN64" s="3">
        <v>75.8974040058417</v>
      </c>
      <c r="BO64" s="3">
        <v>76.8196899020483</v>
      </c>
      <c r="BP64" s="3">
        <v>70.3640581797412</v>
      </c>
      <c r="BQ64" s="3">
        <v>71.4399700885452</v>
      </c>
      <c r="BR64" s="3">
        <v>73.0444515490155</v>
      </c>
      <c r="BS64" s="3">
        <v>72.5579241674276</v>
      </c>
      <c r="BT64" s="3">
        <v>74.2787165408452</v>
      </c>
      <c r="BU64" s="3">
        <v>74.4263867131765</v>
      </c>
      <c r="BV64" s="3">
        <v>66.6385092070996</v>
      </c>
      <c r="BW64" s="3">
        <v>67.6725717822408</v>
      </c>
      <c r="BX64" s="3">
        <v>69.3466408064277</v>
      </c>
      <c r="BY64" s="3">
        <v>63.9526852388148</v>
      </c>
      <c r="BZ64" s="3">
        <v>57.1301052260753</v>
      </c>
      <c r="CA64" s="3">
        <v>63.4799000249105</v>
      </c>
      <c r="CB64" s="3">
        <v>66.4446301125119</v>
      </c>
      <c r="CC64" s="3">
        <v>71.2308043920861</v>
      </c>
      <c r="CD64" s="3">
        <v>75.7545645764527</v>
      </c>
      <c r="CE64" s="3">
        <v>85.7449522067949</v>
      </c>
      <c r="CF64" s="3">
        <v>90.5311964193836</v>
      </c>
      <c r="CG64" s="3">
        <v>90.578491802828</v>
      </c>
      <c r="CH64" s="3">
        <v>82.6863287363814</v>
      </c>
      <c r="CI64" s="3">
        <v>83.967344264684</v>
      </c>
      <c r="CJ64" s="3">
        <v>86.0651868128428</v>
      </c>
      <c r="CK64" s="3">
        <v>80.7690267066501</v>
      </c>
      <c r="CL64" s="3">
        <v>86.2156292165869</v>
      </c>
      <c r="CM64" s="3">
        <v>88.9461892982072</v>
      </c>
      <c r="CN64" s="3">
        <v>89.1546639051989</v>
      </c>
      <c r="CO64" s="3">
        <v>87.9708718344948</v>
      </c>
      <c r="CP64" s="3">
        <v>84.3236305158322</v>
      </c>
      <c r="CQ64" s="3">
        <v>82.3265110428077</v>
      </c>
      <c r="CR64" s="3">
        <v>81.5506387586536</v>
      </c>
      <c r="CS64" s="3">
        <v>86.1246146009764</v>
      </c>
      <c r="CT64" s="3">
        <v>87.4645180760375</v>
      </c>
      <c r="CU64" s="3">
        <v>94.13067993773</v>
      </c>
      <c r="CV64" s="3">
        <v>99.4052985507823</v>
      </c>
      <c r="CW64" s="3">
        <v>85.2349241937639</v>
      </c>
      <c r="CX64" s="3">
        <v>97.4053666644849</v>
      </c>
      <c r="CY64" s="3">
        <v>96.1049846578991</v>
      </c>
      <c r="CZ64" s="3">
        <v>99.5860434682617</v>
      </c>
      <c r="DA64" s="3">
        <v>97.127968039435</v>
      </c>
      <c r="DB64" s="3">
        <v>94.2433826182723</v>
      </c>
      <c r="DC64" s="3">
        <v>107.414428174219</v>
      </c>
      <c r="DD64" s="3">
        <v>100.162197351823</v>
      </c>
      <c r="DE64" s="3">
        <v>90.3426557351503</v>
      </c>
      <c r="DF64" s="3">
        <v>89.5386766568857</v>
      </c>
      <c r="DG64" s="3">
        <v>89.733649698097</v>
      </c>
      <c r="DH64" s="3">
        <v>89.3218354255748</v>
      </c>
      <c r="DI64" s="3">
        <v>96.8487844953942</v>
      </c>
      <c r="DJ64" s="3">
        <v>93.9319996836491</v>
      </c>
      <c r="DK64" s="3">
        <v>91.5192715281658</v>
      </c>
      <c r="DL64" s="3">
        <v>96.2235644001797</v>
      </c>
      <c r="DM64" s="3">
        <v>89.1837236961837</v>
      </c>
      <c r="DN64" s="3">
        <v>93.1299428403201</v>
      </c>
      <c r="DO64" s="3">
        <v>91.700853311739</v>
      </c>
      <c r="DP64" s="3">
        <v>84.4398884801844</v>
      </c>
      <c r="DQ64" s="3">
        <v>81.4457135023056</v>
      </c>
      <c r="DR64" s="3">
        <v>79.12731594697</v>
      </c>
      <c r="DS64" s="3">
        <v>83.0515674874198</v>
      </c>
      <c r="DT64" s="3">
        <v>84.3609181199775</v>
      </c>
      <c r="DU64" s="3">
        <v>71.8896738013886</v>
      </c>
      <c r="DV64" s="3">
        <v>72.3788550287177</v>
      </c>
      <c r="DW64" s="3">
        <v>69.6816484085605</v>
      </c>
      <c r="DX64" s="3">
        <v>81.0835032686993</v>
      </c>
      <c r="DY64" s="3">
        <v>85.4876475841392</v>
      </c>
      <c r="DZ64" s="3">
        <v>87.0215122257753</v>
      </c>
      <c r="EA64" s="3">
        <v>98.9940293372534</v>
      </c>
      <c r="EB64" s="3">
        <v>102.81312190556</v>
      </c>
      <c r="EC64" s="3">
        <v>107.802420510852</v>
      </c>
      <c r="ED64" s="3">
        <v>107.094178446944</v>
      </c>
      <c r="EE64" s="3">
        <v>106.782619750752</v>
      </c>
      <c r="EF64" s="3">
        <v>104.905277464125</v>
      </c>
    </row>
    <row r="65">
      <c r="A65" s="3" t="s">
        <v>61</v>
      </c>
      <c r="B65" s="3" t="str">
        <f t="shared" si="3"/>
        <v>CI_mid</v>
      </c>
      <c r="C65" s="3" t="str">
        <f t="shared" si="6"/>
        <v>CI</v>
      </c>
      <c r="D65" s="3">
        <v>82.0570540563537</v>
      </c>
      <c r="E65" s="3">
        <v>73.6960447185916</v>
      </c>
      <c r="F65" s="3">
        <v>74.1819934115159</v>
      </c>
      <c r="G65" s="3">
        <v>73.8750634983456</v>
      </c>
      <c r="H65" s="3">
        <v>81.215450577156</v>
      </c>
      <c r="I65" s="3">
        <v>84.6565865289019</v>
      </c>
      <c r="J65" s="3">
        <v>87.6979190232507</v>
      </c>
      <c r="K65" s="3">
        <v>86.0668661798102</v>
      </c>
      <c r="L65" s="3">
        <v>87.5645982226378</v>
      </c>
      <c r="M65" s="3">
        <v>84.9197046502787</v>
      </c>
      <c r="N65" s="3">
        <v>94.8780351734528</v>
      </c>
      <c r="O65" s="3">
        <v>96.427519386512</v>
      </c>
      <c r="P65" s="3">
        <v>100.046647889594</v>
      </c>
      <c r="Q65" s="3">
        <v>107.246567819194</v>
      </c>
      <c r="R65" s="3">
        <v>116.362398564213</v>
      </c>
      <c r="S65" s="3">
        <v>122.153640142422</v>
      </c>
      <c r="T65" s="3">
        <v>122.284445161993</v>
      </c>
      <c r="U65" s="3">
        <v>140.837794465726</v>
      </c>
      <c r="V65" s="3">
        <v>142.774862925215</v>
      </c>
      <c r="W65" s="3">
        <v>133.239762022835</v>
      </c>
      <c r="X65" s="3">
        <v>130.111652466539</v>
      </c>
      <c r="Y65" s="3">
        <v>127.514235726216</v>
      </c>
      <c r="Z65" s="3">
        <v>123.771089777196</v>
      </c>
      <c r="AA65" s="3">
        <v>132.441671281372</v>
      </c>
      <c r="AB65" s="3">
        <v>128.818138010632</v>
      </c>
      <c r="AC65" s="3">
        <v>124.705219804954</v>
      </c>
      <c r="AD65" s="3">
        <v>130.398642658329</v>
      </c>
      <c r="AE65" s="3">
        <v>128.128089754418</v>
      </c>
      <c r="AF65" s="3">
        <v>122.167249451734</v>
      </c>
      <c r="AG65" s="3">
        <v>119.355894832345</v>
      </c>
      <c r="AH65" s="3">
        <v>123.722763968897</v>
      </c>
      <c r="AI65" s="3">
        <v>120.744562182972</v>
      </c>
      <c r="AJ65" s="3">
        <v>120.842052823575</v>
      </c>
      <c r="AK65" s="3">
        <v>115.927689440148</v>
      </c>
      <c r="AL65" s="3">
        <v>123.476014956823</v>
      </c>
      <c r="AM65" s="3">
        <v>126.819770355582</v>
      </c>
      <c r="AN65" s="3">
        <v>133.771960562857</v>
      </c>
      <c r="AO65" s="3">
        <v>137.264616214668</v>
      </c>
      <c r="AP65" s="3">
        <v>140.530144642431</v>
      </c>
      <c r="AQ65" s="3">
        <v>142.353314969533</v>
      </c>
      <c r="AR65" s="3">
        <v>149.789437688177</v>
      </c>
      <c r="AS65" s="3">
        <v>156.256080366843</v>
      </c>
      <c r="AT65" s="3">
        <v>160.606670068967</v>
      </c>
      <c r="AU65" s="3">
        <v>165.639810219207</v>
      </c>
      <c r="AV65" s="3">
        <v>171.967532132409</v>
      </c>
      <c r="AW65" s="3">
        <v>178.353485133599</v>
      </c>
      <c r="AX65" s="3">
        <v>187.192607610854</v>
      </c>
      <c r="AY65" s="3">
        <v>192.301426094732</v>
      </c>
      <c r="AZ65" s="3">
        <v>199.780321047298</v>
      </c>
      <c r="BA65" s="3">
        <v>182.485007955358</v>
      </c>
      <c r="BB65" s="3">
        <v>162.389922140012</v>
      </c>
      <c r="BC65" s="3">
        <v>159.43894550985</v>
      </c>
      <c r="BD65" s="3">
        <v>162.567571747926</v>
      </c>
      <c r="BE65" s="3">
        <v>162.70903380667</v>
      </c>
      <c r="BF65" s="3">
        <v>162.714591912049</v>
      </c>
      <c r="BG65" s="3">
        <v>174.360651491743</v>
      </c>
      <c r="BH65" s="3">
        <v>181.980294393103</v>
      </c>
      <c r="BI65" s="3">
        <v>196.006361972628</v>
      </c>
      <c r="BJ65" s="3">
        <v>201.240200096394</v>
      </c>
      <c r="BK65" s="3">
        <v>186.783726461945</v>
      </c>
      <c r="BL65" s="3">
        <v>180.248024707598</v>
      </c>
      <c r="BM65" s="3">
        <v>176.628686258621</v>
      </c>
      <c r="BN65" s="3">
        <v>155.561187144423</v>
      </c>
      <c r="BO65" s="3">
        <v>148.662647751713</v>
      </c>
      <c r="BP65" s="3">
        <v>143.687745013</v>
      </c>
      <c r="BQ65" s="3">
        <v>146.829557687609</v>
      </c>
      <c r="BR65" s="3">
        <v>158.481596309883</v>
      </c>
      <c r="BS65" s="3">
        <v>149.870215226501</v>
      </c>
      <c r="BT65" s="3">
        <v>147.690202289211</v>
      </c>
      <c r="BU65" s="3">
        <v>150.216876245418</v>
      </c>
      <c r="BV65" s="3">
        <v>179.730062020999</v>
      </c>
      <c r="BW65" s="3">
        <v>185.047587107695</v>
      </c>
      <c r="BX65" s="3">
        <v>192.739074495464</v>
      </c>
      <c r="BY65" s="3">
        <v>193.26630263854</v>
      </c>
      <c r="BZ65" s="3">
        <v>158.610917459617</v>
      </c>
      <c r="CA65" s="3">
        <v>171.441925700441</v>
      </c>
      <c r="CB65" s="3">
        <v>177.464683803643</v>
      </c>
      <c r="CC65" s="3">
        <v>182.767524068666</v>
      </c>
      <c r="CD65" s="3">
        <v>168.356403606981</v>
      </c>
      <c r="CE65" s="3">
        <v>166.80834152686</v>
      </c>
      <c r="CF65" s="3">
        <v>158.266095351381</v>
      </c>
      <c r="CG65" s="3">
        <v>162.401408163416</v>
      </c>
      <c r="CH65" s="3">
        <v>194.593211758755</v>
      </c>
      <c r="CI65" s="3">
        <v>192.987401600762</v>
      </c>
      <c r="CJ65" s="3">
        <v>203.6536451711</v>
      </c>
      <c r="CK65" s="3">
        <v>195.951764921199</v>
      </c>
      <c r="CL65" s="3">
        <v>221.871153506871</v>
      </c>
      <c r="CM65" s="3">
        <v>232.4322561849</v>
      </c>
      <c r="CN65" s="3">
        <v>244.368677114729</v>
      </c>
      <c r="CO65" s="3">
        <v>227.8655887772</v>
      </c>
      <c r="CP65" s="3">
        <v>219.420411196884</v>
      </c>
      <c r="CQ65" s="3">
        <v>200.079907838209</v>
      </c>
      <c r="CR65" s="3">
        <v>196.090709622653</v>
      </c>
      <c r="CS65" s="3">
        <v>196.45077081348</v>
      </c>
      <c r="CT65" s="3">
        <v>202.052734813978</v>
      </c>
      <c r="CU65" s="3">
        <v>205.037215978859</v>
      </c>
      <c r="CV65" s="3">
        <v>223.6338501091</v>
      </c>
      <c r="CW65" s="3">
        <v>215.799742944602</v>
      </c>
      <c r="CX65" s="3">
        <v>227.114819505578</v>
      </c>
      <c r="CY65" s="3">
        <v>242.908937226103</v>
      </c>
      <c r="CZ65" s="3">
        <v>249.232340796389</v>
      </c>
      <c r="DA65" s="3">
        <v>246.605707428193</v>
      </c>
      <c r="DB65" s="3">
        <v>260.738593647169</v>
      </c>
      <c r="DC65" s="3">
        <v>273.786909216696</v>
      </c>
      <c r="DD65" s="3">
        <v>275.193197264144</v>
      </c>
      <c r="DE65" s="3">
        <v>287.220981831352</v>
      </c>
      <c r="DF65" s="3">
        <v>307.224307157437</v>
      </c>
      <c r="DG65" s="3">
        <v>319.971028934449</v>
      </c>
      <c r="DH65" s="3">
        <v>299.92201200131</v>
      </c>
      <c r="DI65" s="3">
        <v>286.575444161335</v>
      </c>
      <c r="DJ65" s="3">
        <v>263.76636689077</v>
      </c>
      <c r="DK65" s="3">
        <v>250.859003553644</v>
      </c>
      <c r="DL65" s="3">
        <v>246.684742570196</v>
      </c>
      <c r="DM65" s="3">
        <v>261.244188011971</v>
      </c>
      <c r="DN65" s="3">
        <v>277.970369573166</v>
      </c>
      <c r="DO65" s="3">
        <v>278.099940828281</v>
      </c>
      <c r="DP65" s="3">
        <v>278.938092222545</v>
      </c>
      <c r="DQ65" s="3">
        <v>293.051126104711</v>
      </c>
      <c r="DR65" s="3">
        <v>285.221823471553</v>
      </c>
      <c r="DS65" s="3">
        <v>281.605836523733</v>
      </c>
      <c r="DT65" s="3">
        <v>300.464737564679</v>
      </c>
      <c r="DU65" s="3">
        <v>329.135192614684</v>
      </c>
      <c r="DV65" s="3">
        <v>343.435147107678</v>
      </c>
      <c r="DW65" s="3">
        <v>351.170493949733</v>
      </c>
      <c r="DX65" s="3">
        <v>337.613062515835</v>
      </c>
      <c r="DY65" s="3">
        <v>334.250982101408</v>
      </c>
      <c r="DZ65" s="3">
        <v>332.772844491483</v>
      </c>
      <c r="EA65" s="3">
        <v>338.510688921213</v>
      </c>
      <c r="EB65" s="3">
        <v>355.372734495898</v>
      </c>
      <c r="EC65" s="3">
        <v>333.97647386065</v>
      </c>
      <c r="ED65" s="3">
        <v>325.311611973063</v>
      </c>
      <c r="EE65" s="3">
        <v>295.354273329136</v>
      </c>
      <c r="EF65" s="3">
        <v>286.341943528917</v>
      </c>
    </row>
    <row r="66">
      <c r="A66" s="3" t="s">
        <v>62</v>
      </c>
      <c r="B66" s="3" t="str">
        <f t="shared" si="3"/>
        <v>CINF_mid</v>
      </c>
      <c r="C66" s="3" t="str">
        <f t="shared" si="6"/>
        <v>CINF</v>
      </c>
      <c r="D66" s="3">
        <v>36.4427821922101</v>
      </c>
      <c r="E66" s="3">
        <v>33.7727280389842</v>
      </c>
      <c r="F66" s="3">
        <v>34.5950856036481</v>
      </c>
      <c r="G66" s="3">
        <v>35.2575402060941</v>
      </c>
      <c r="H66" s="3">
        <v>35.7220149226</v>
      </c>
      <c r="I66" s="3">
        <v>35.7335996693905</v>
      </c>
      <c r="J66" s="3">
        <v>35.3444713336015</v>
      </c>
      <c r="K66" s="3">
        <v>35.0433606793653</v>
      </c>
      <c r="L66" s="3">
        <v>35.5727988333216</v>
      </c>
      <c r="M66" s="3">
        <v>35.4546214703228</v>
      </c>
      <c r="N66" s="3">
        <v>37.9738127290706</v>
      </c>
      <c r="O66" s="3">
        <v>38.5925812178881</v>
      </c>
      <c r="P66" s="3">
        <v>38.7033294872986</v>
      </c>
      <c r="Q66" s="3">
        <v>39.2085984084443</v>
      </c>
      <c r="R66" s="3">
        <v>40.0764784199625</v>
      </c>
      <c r="S66" s="3">
        <v>40.057056512086</v>
      </c>
      <c r="T66" s="3">
        <v>38.6522937180056</v>
      </c>
      <c r="U66" s="3">
        <v>38.6768472565309</v>
      </c>
      <c r="V66" s="3">
        <v>40.8297729030285</v>
      </c>
      <c r="W66" s="3">
        <v>41.8618240981752</v>
      </c>
      <c r="X66" s="3">
        <v>40.6972224652371</v>
      </c>
      <c r="Y66" s="3">
        <v>44.0016979767967</v>
      </c>
      <c r="Z66" s="3">
        <v>46.7255103350082</v>
      </c>
      <c r="AA66" s="3">
        <v>46.834289759477</v>
      </c>
      <c r="AB66" s="3">
        <v>43.6447164393406</v>
      </c>
      <c r="AC66" s="3">
        <v>47.8946029096824</v>
      </c>
      <c r="AD66" s="3">
        <v>50.9489843970061</v>
      </c>
      <c r="AE66" s="3">
        <v>51.5235371236847</v>
      </c>
      <c r="AF66" s="3">
        <v>53.3080440275525</v>
      </c>
      <c r="AG66" s="3">
        <v>55.5022061759004</v>
      </c>
      <c r="AH66" s="3">
        <v>59.8160427836202</v>
      </c>
      <c r="AI66" s="3">
        <v>60.2931351857704</v>
      </c>
      <c r="AJ66" s="3">
        <v>60.447724498864</v>
      </c>
      <c r="AK66" s="3">
        <v>58.8918106950913</v>
      </c>
      <c r="AL66" s="3">
        <v>58.0394679753968</v>
      </c>
      <c r="AM66" s="3">
        <v>61.7073506827866</v>
      </c>
      <c r="AN66" s="3">
        <v>58.0524362523687</v>
      </c>
      <c r="AO66" s="3">
        <v>57.7979127382677</v>
      </c>
      <c r="AP66" s="3">
        <v>59.1805882391788</v>
      </c>
      <c r="AQ66" s="3">
        <v>57.6446998026761</v>
      </c>
      <c r="AR66" s="3">
        <v>56.5866065878093</v>
      </c>
      <c r="AS66" s="3">
        <v>58.3358306728134</v>
      </c>
      <c r="AT66" s="3">
        <v>59.9345211115401</v>
      </c>
      <c r="AU66" s="3">
        <v>63.8598261951866</v>
      </c>
      <c r="AV66" s="3">
        <v>62.0951532391595</v>
      </c>
      <c r="AW66" s="3">
        <v>62.2376860807358</v>
      </c>
      <c r="AX66" s="3">
        <v>60.0665991166192</v>
      </c>
      <c r="AY66" s="3">
        <v>61.5539349889423</v>
      </c>
      <c r="AZ66" s="3">
        <v>62.3304607753224</v>
      </c>
      <c r="BA66" s="3">
        <v>62.2755412530262</v>
      </c>
      <c r="BB66" s="3">
        <v>62.2652416976774</v>
      </c>
      <c r="BC66" s="3">
        <v>61.8019361869346</v>
      </c>
      <c r="BD66" s="3">
        <v>59.0892780416959</v>
      </c>
      <c r="BE66" s="3">
        <v>58.0701857899127</v>
      </c>
      <c r="BF66" s="3">
        <v>59.4902694437692</v>
      </c>
      <c r="BG66" s="3">
        <v>63.8081583757167</v>
      </c>
      <c r="BH66" s="3">
        <v>65.583081233387</v>
      </c>
      <c r="BI66" s="3">
        <v>64.1689232323849</v>
      </c>
      <c r="BJ66" s="3">
        <v>68.0599391478457</v>
      </c>
      <c r="BK66" s="3">
        <v>66.6166669924695</v>
      </c>
      <c r="BL66" s="3">
        <v>66.6208315991645</v>
      </c>
      <c r="BM66" s="3">
        <v>72.263166116646</v>
      </c>
      <c r="BN66" s="3">
        <v>73.1931950884914</v>
      </c>
      <c r="BO66" s="3">
        <v>75.6181792158253</v>
      </c>
      <c r="BP66" s="3">
        <v>83.5518913216388</v>
      </c>
      <c r="BQ66" s="3">
        <v>88.9138262745537</v>
      </c>
      <c r="BR66" s="3">
        <v>92.650791560364</v>
      </c>
      <c r="BS66" s="3">
        <v>94.5022184469867</v>
      </c>
      <c r="BT66" s="3">
        <v>98.936651871832</v>
      </c>
      <c r="BU66" s="3">
        <v>99.7096565030818</v>
      </c>
      <c r="BV66" s="3">
        <v>94.3696145209331</v>
      </c>
      <c r="BW66" s="3">
        <v>91.4422140331028</v>
      </c>
      <c r="BX66" s="3">
        <v>92.2832707189593</v>
      </c>
      <c r="BY66" s="3">
        <v>95.8973831436835</v>
      </c>
      <c r="BZ66" s="3">
        <v>75.145530567797</v>
      </c>
      <c r="CA66" s="3">
        <v>69.5191808367221</v>
      </c>
      <c r="CB66" s="3">
        <v>49.2278387033003</v>
      </c>
      <c r="CC66" s="3">
        <v>56.275350029555</v>
      </c>
      <c r="CD66" s="3">
        <v>66.5115145223732</v>
      </c>
      <c r="CE66" s="3">
        <v>70.8735578695821</v>
      </c>
      <c r="CF66" s="3">
        <v>69.6940189231308</v>
      </c>
      <c r="CG66" s="3">
        <v>70.0688193807206</v>
      </c>
      <c r="CH66" s="3">
        <v>70.5743171943092</v>
      </c>
      <c r="CI66" s="3">
        <v>74.5955423263993</v>
      </c>
      <c r="CJ66" s="3">
        <v>80.1752220349986</v>
      </c>
      <c r="CK66" s="3">
        <v>83.1351081589097</v>
      </c>
      <c r="CL66" s="3">
        <v>95.1067855583547</v>
      </c>
      <c r="CM66" s="3">
        <v>97.4642638805633</v>
      </c>
      <c r="CN66" s="3">
        <v>108.351140709471</v>
      </c>
      <c r="CO66" s="3">
        <v>109.195719220537</v>
      </c>
      <c r="CP66" s="3">
        <v>106.855091277246</v>
      </c>
      <c r="CQ66" s="3">
        <v>110.907958018138</v>
      </c>
      <c r="CR66" s="3">
        <v>108.124129938964</v>
      </c>
      <c r="CS66" s="3">
        <v>109.499734383326</v>
      </c>
      <c r="CT66" s="3">
        <v>111.501768231791</v>
      </c>
      <c r="CU66" s="3">
        <v>105.810110648813</v>
      </c>
      <c r="CV66" s="3">
        <v>107.799684462993</v>
      </c>
      <c r="CW66" s="3">
        <v>113.003769305643</v>
      </c>
      <c r="CX66" s="3">
        <v>119.063854222433</v>
      </c>
      <c r="CY66" s="3">
        <v>127.033314081161</v>
      </c>
      <c r="CZ66" s="3">
        <v>116.212579851032</v>
      </c>
      <c r="DA66" s="3">
        <v>111.768724912756</v>
      </c>
      <c r="DB66" s="3">
        <v>105.912577093219</v>
      </c>
      <c r="DC66" s="3">
        <v>93.9575252048494</v>
      </c>
      <c r="DD66" s="3">
        <v>90.438529071962</v>
      </c>
      <c r="DE66" s="3">
        <v>92.3598289618882</v>
      </c>
      <c r="DF66" s="3">
        <v>99.0368946786178</v>
      </c>
      <c r="DG66" s="3">
        <v>99.5125359492833</v>
      </c>
      <c r="DH66" s="3">
        <v>101.022961051273</v>
      </c>
      <c r="DI66" s="3">
        <v>116.134565999477</v>
      </c>
      <c r="DJ66" s="3">
        <v>106.710094821234</v>
      </c>
      <c r="DK66" s="3">
        <v>103.258146021629</v>
      </c>
      <c r="DL66" s="3">
        <v>98.4255260595058</v>
      </c>
      <c r="DM66" s="3">
        <v>95.1164423516568</v>
      </c>
      <c r="DN66" s="3">
        <v>96.7922700951901</v>
      </c>
      <c r="DO66" s="3">
        <v>102.213211203958</v>
      </c>
      <c r="DP66" s="3">
        <v>102.638199985449</v>
      </c>
      <c r="DQ66" s="3">
        <v>97.4704868001337</v>
      </c>
      <c r="DR66" s="3">
        <v>97.7671224088696</v>
      </c>
      <c r="DS66" s="3">
        <v>100.005653684244</v>
      </c>
      <c r="DT66" s="3">
        <v>106.284674103395</v>
      </c>
      <c r="DU66" s="3">
        <v>108.336985902028</v>
      </c>
      <c r="DV66" s="3">
        <v>115.518491633073</v>
      </c>
      <c r="DW66" s="3">
        <v>116.915004917907</v>
      </c>
      <c r="DX66" s="3">
        <v>115.404718186587</v>
      </c>
      <c r="DY66" s="3">
        <v>113.213144542602</v>
      </c>
      <c r="DZ66" s="3">
        <v>120.295668704537</v>
      </c>
      <c r="EA66" s="3">
        <v>128.981578503858</v>
      </c>
      <c r="EB66" s="3">
        <v>135.073545783745</v>
      </c>
      <c r="EC66" s="3">
        <v>137.677445095414</v>
      </c>
      <c r="ED66" s="3">
        <v>150.065880696783</v>
      </c>
      <c r="EE66" s="3">
        <v>149.153826002981</v>
      </c>
      <c r="EF66" s="3">
        <v>140.022223578559</v>
      </c>
    </row>
    <row r="67">
      <c r="A67" s="3" t="s">
        <v>63</v>
      </c>
      <c r="B67" s="3" t="str">
        <f t="shared" si="3"/>
        <v>CL_mid</v>
      </c>
      <c r="C67" s="3" t="str">
        <f t="shared" si="6"/>
        <v>CL</v>
      </c>
      <c r="D67" s="3">
        <v>49.3217387592421</v>
      </c>
      <c r="E67" s="3">
        <v>47.7581480031321</v>
      </c>
      <c r="F67" s="3">
        <v>49.2252480601792</v>
      </c>
      <c r="G67" s="3">
        <v>51.2000041762751</v>
      </c>
      <c r="H67" s="3">
        <v>52.1345523504313</v>
      </c>
      <c r="I67" s="3">
        <v>53.0829469684646</v>
      </c>
      <c r="J67" s="3">
        <v>53.453850461633</v>
      </c>
      <c r="K67" s="3">
        <v>50.5097229702769</v>
      </c>
      <c r="L67" s="3">
        <v>50.805311060251</v>
      </c>
      <c r="M67" s="3">
        <v>51.1057696642102</v>
      </c>
      <c r="N67" s="3">
        <v>53.7114516754827</v>
      </c>
      <c r="O67" s="3">
        <v>54.7122838071405</v>
      </c>
      <c r="P67" s="3">
        <v>53.8201758177205</v>
      </c>
      <c r="Q67" s="3">
        <v>55.3674824365748</v>
      </c>
      <c r="R67" s="3">
        <v>54.8552609282281</v>
      </c>
      <c r="S67" s="3">
        <v>54.9286248543882</v>
      </c>
      <c r="T67" s="3">
        <v>54.1845378684421</v>
      </c>
      <c r="U67" s="3">
        <v>52.815897348805</v>
      </c>
      <c r="V67" s="3">
        <v>53.5781925559765</v>
      </c>
      <c r="W67" s="3">
        <v>53.0674349367337</v>
      </c>
      <c r="X67" s="3">
        <v>50.0177483869988</v>
      </c>
      <c r="Y67" s="3">
        <v>53.461369568347</v>
      </c>
      <c r="Z67" s="3">
        <v>53.4267046249779</v>
      </c>
      <c r="AA67" s="3">
        <v>53.5216896462296</v>
      </c>
      <c r="AB67" s="3">
        <v>51.5588998638354</v>
      </c>
      <c r="AC67" s="3">
        <v>53.7104458710212</v>
      </c>
      <c r="AD67" s="3">
        <v>55.748501266522</v>
      </c>
      <c r="AE67" s="3">
        <v>57.2903419513734</v>
      </c>
      <c r="AF67" s="3">
        <v>58.0658509046179</v>
      </c>
      <c r="AG67" s="3">
        <v>58.3654196450443</v>
      </c>
      <c r="AH67" s="3">
        <v>60.4137412116144</v>
      </c>
      <c r="AI67" s="3">
        <v>61.1034814870916</v>
      </c>
      <c r="AJ67" s="3">
        <v>59.8580641208712</v>
      </c>
      <c r="AK67" s="3">
        <v>59.1525444423611</v>
      </c>
      <c r="AL67" s="3">
        <v>55.9538477507279</v>
      </c>
      <c r="AM67" s="3">
        <v>54.244936937645</v>
      </c>
      <c r="AN67" s="3">
        <v>54.8846825545919</v>
      </c>
      <c r="AO67" s="3">
        <v>57.1730823191888</v>
      </c>
      <c r="AP67" s="3">
        <v>60.9574473353311</v>
      </c>
      <c r="AQ67" s="3">
        <v>60.9829789205196</v>
      </c>
      <c r="AR67" s="3">
        <v>60.8165555885994</v>
      </c>
      <c r="AS67" s="3">
        <v>63.3149850624469</v>
      </c>
      <c r="AT67" s="3">
        <v>60.7586252081237</v>
      </c>
      <c r="AU67" s="3">
        <v>59.8319082771811</v>
      </c>
      <c r="AV67" s="3">
        <v>60.4136253031608</v>
      </c>
      <c r="AW67" s="3">
        <v>61.1494194757485</v>
      </c>
      <c r="AX67" s="3">
        <v>60.6702097865792</v>
      </c>
      <c r="AY67" s="3">
        <v>62.4474530408134</v>
      </c>
      <c r="AZ67" s="3">
        <v>63.7000806377526</v>
      </c>
      <c r="BA67" s="3">
        <v>59.6347373460937</v>
      </c>
      <c r="BB67" s="3">
        <v>59.0565788571127</v>
      </c>
      <c r="BC67" s="3">
        <v>59.2430614572254</v>
      </c>
      <c r="BD67" s="3">
        <v>53.557257431461</v>
      </c>
      <c r="BE67" s="3">
        <v>54.2313436926152</v>
      </c>
      <c r="BF67" s="3">
        <v>56.0129110211698</v>
      </c>
      <c r="BG67" s="3">
        <v>57.1231205794095</v>
      </c>
      <c r="BH67" s="3">
        <v>57.8085379707905</v>
      </c>
      <c r="BI67" s="3">
        <v>54.539215342308</v>
      </c>
      <c r="BJ67" s="3">
        <v>53.4198791635091</v>
      </c>
      <c r="BK67" s="3">
        <v>53.7122201106305</v>
      </c>
      <c r="BL67" s="3">
        <v>53.2834619231144</v>
      </c>
      <c r="BM67" s="3">
        <v>57.1973655132238</v>
      </c>
      <c r="BN67" s="3">
        <v>57.4564974709194</v>
      </c>
      <c r="BO67" s="3">
        <v>59.950060768342</v>
      </c>
      <c r="BP67" s="3">
        <v>62.2437449590313</v>
      </c>
      <c r="BQ67" s="3">
        <v>63.638456361687</v>
      </c>
      <c r="BR67" s="3">
        <v>64.2176775231429</v>
      </c>
      <c r="BS67" s="3">
        <v>63.2527383377854</v>
      </c>
      <c r="BT67" s="3">
        <v>63.5891960118667</v>
      </c>
      <c r="BU67" s="3">
        <v>61.0861936949445</v>
      </c>
      <c r="BV67" s="3">
        <v>59.1042660057239</v>
      </c>
      <c r="BW67" s="3">
        <v>60.3500609029093</v>
      </c>
      <c r="BX67" s="3">
        <v>61.9737991695962</v>
      </c>
      <c r="BY67" s="3">
        <v>66.6441524179173</v>
      </c>
      <c r="BZ67" s="3">
        <v>59.6730423316502</v>
      </c>
      <c r="CA67" s="3">
        <v>62.8758053310675</v>
      </c>
      <c r="CB67" s="3">
        <v>62.3436298647629</v>
      </c>
      <c r="CC67" s="3">
        <v>65.2127154582301</v>
      </c>
      <c r="CD67" s="3">
        <v>66.8471328830078</v>
      </c>
      <c r="CE67" s="3">
        <v>69.8019637962033</v>
      </c>
      <c r="CF67" s="3">
        <v>69.1125703384576</v>
      </c>
      <c r="CG67" s="3">
        <v>71.1701796959173</v>
      </c>
      <c r="CH67" s="3">
        <v>76.2298480279605</v>
      </c>
      <c r="CI67" s="3">
        <v>77.0508315552351</v>
      </c>
      <c r="CJ67" s="3">
        <v>73.4795858167742</v>
      </c>
      <c r="CK67" s="3">
        <v>71.2504358723373</v>
      </c>
      <c r="CL67" s="3">
        <v>69.5857095556928</v>
      </c>
      <c r="CM67" s="3">
        <v>72.8740650812106</v>
      </c>
      <c r="CN67" s="3">
        <v>76.0286135671558</v>
      </c>
      <c r="CO67" s="3">
        <v>75.5077504652103</v>
      </c>
      <c r="CP67" s="3">
        <v>75.9082128337421</v>
      </c>
      <c r="CQ67" s="3">
        <v>72.3703946047854</v>
      </c>
      <c r="CR67" s="3">
        <v>70.8670195298184</v>
      </c>
      <c r="CS67" s="3">
        <v>69.7247777849148</v>
      </c>
      <c r="CT67" s="3">
        <v>71.6851819003611</v>
      </c>
      <c r="CU67" s="3">
        <v>74.9212294957543</v>
      </c>
      <c r="CV67" s="3">
        <v>77.3634933570718</v>
      </c>
      <c r="CW67" s="3">
        <v>74.3110359246755</v>
      </c>
      <c r="CX67" s="3">
        <v>70.0785276279752</v>
      </c>
      <c r="CY67" s="3">
        <v>74.5446744666047</v>
      </c>
      <c r="CZ67" s="3">
        <v>72.0841217671801</v>
      </c>
      <c r="DA67" s="3">
        <v>72.6098831663006</v>
      </c>
      <c r="DB67" s="3">
        <v>73.6895179112312</v>
      </c>
      <c r="DC67" s="3">
        <v>76.1147412934748</v>
      </c>
      <c r="DD67" s="3">
        <v>71.5248399234503</v>
      </c>
      <c r="DE67" s="3">
        <v>67.4405198681101</v>
      </c>
      <c r="DF67" s="3">
        <v>71.2235153222121</v>
      </c>
      <c r="DG67" s="3">
        <v>74.3166250522476</v>
      </c>
      <c r="DH67" s="3">
        <v>72.9322306379568</v>
      </c>
      <c r="DI67" s="3">
        <v>70.2667302567812</v>
      </c>
      <c r="DJ67" s="3">
        <v>69.6495325652894</v>
      </c>
      <c r="DK67" s="3">
        <v>72.9774936190386</v>
      </c>
      <c r="DL67" s="3">
        <v>76.3210336959648</v>
      </c>
      <c r="DM67" s="3">
        <v>73.2383577489902</v>
      </c>
      <c r="DN67" s="3">
        <v>73.6126826231538</v>
      </c>
      <c r="DO67" s="3">
        <v>72.5821028701491</v>
      </c>
      <c r="DP67" s="3">
        <v>70.4205933258021</v>
      </c>
      <c r="DQ67" s="3">
        <v>69.3043921227897</v>
      </c>
      <c r="DR67" s="3">
        <v>74.0048288922214</v>
      </c>
      <c r="DS67" s="3">
        <v>76.0141590398543</v>
      </c>
      <c r="DT67" s="3">
        <v>79.1125843893188</v>
      </c>
      <c r="DU67" s="3">
        <v>82.9370967539488</v>
      </c>
      <c r="DV67" s="3">
        <v>86.3868343679318</v>
      </c>
      <c r="DW67" s="3">
        <v>86.3982642011542</v>
      </c>
      <c r="DX67" s="3">
        <v>92.0767185092998</v>
      </c>
      <c r="DY67" s="3">
        <v>93.9915774606948</v>
      </c>
      <c r="DZ67" s="3">
        <v>96.4553375609278</v>
      </c>
      <c r="EA67" s="3">
        <v>101.88227172159</v>
      </c>
      <c r="EB67" s="3">
        <v>104.104704307311</v>
      </c>
      <c r="EC67" s="3">
        <v>98.3352051620188</v>
      </c>
      <c r="ED67" s="3">
        <v>93.0377678004841</v>
      </c>
      <c r="EE67" s="3">
        <v>92.7351865384774</v>
      </c>
      <c r="EF67" s="3">
        <v>88.2061369252251</v>
      </c>
    </row>
    <row r="68">
      <c r="A68" s="3" t="s">
        <v>64</v>
      </c>
      <c r="B68" s="3" t="str">
        <f t="shared" si="3"/>
        <v>CLX_mid</v>
      </c>
      <c r="C68" s="3" t="str">
        <f t="shared" si="6"/>
        <v>CLX</v>
      </c>
      <c r="D68" s="3">
        <v>66.0454174579368</v>
      </c>
      <c r="E68" s="3">
        <v>64.2790451988814</v>
      </c>
      <c r="F68" s="3">
        <v>64.8584050622904</v>
      </c>
      <c r="G68" s="3">
        <v>66.5773118577454</v>
      </c>
      <c r="H68" s="3">
        <v>66.2188129086328</v>
      </c>
      <c r="I68" s="3">
        <v>67.8582522133151</v>
      </c>
      <c r="J68" s="3">
        <v>68.4786380599986</v>
      </c>
      <c r="K68" s="3">
        <v>66.7496158097381</v>
      </c>
      <c r="L68" s="3">
        <v>69.0132736403366</v>
      </c>
      <c r="M68" s="3">
        <v>73.6735590837531</v>
      </c>
      <c r="N68" s="3">
        <v>76.5158826556702</v>
      </c>
      <c r="O68" s="3">
        <v>77.5053655498164</v>
      </c>
      <c r="P68" s="3">
        <v>81.5682990990569</v>
      </c>
      <c r="Q68" s="3">
        <v>83.1188788935898</v>
      </c>
      <c r="R68" s="3">
        <v>83.991133241334</v>
      </c>
      <c r="S68" s="3">
        <v>84.1836146040708</v>
      </c>
      <c r="T68" s="3">
        <v>83.3971032788427</v>
      </c>
      <c r="U68" s="3">
        <v>81.8025260662059</v>
      </c>
      <c r="V68" s="3">
        <v>84.5548175396696</v>
      </c>
      <c r="W68" s="3">
        <v>89.1938753704885</v>
      </c>
      <c r="X68" s="3">
        <v>87.1165945786254</v>
      </c>
      <c r="Y68" s="3">
        <v>93.7532167227115</v>
      </c>
      <c r="Z68" s="3">
        <v>96.5041660402764</v>
      </c>
      <c r="AA68" s="3">
        <v>99.9743840724232</v>
      </c>
      <c r="AB68" s="3">
        <v>98.918752411262</v>
      </c>
      <c r="AC68" s="3">
        <v>100.837126756014</v>
      </c>
      <c r="AD68" s="3">
        <v>99.3133281258949</v>
      </c>
      <c r="AE68" s="3">
        <v>99.3355893692202</v>
      </c>
      <c r="AF68" s="3">
        <v>102.840895573965</v>
      </c>
      <c r="AG68" s="3">
        <v>104.649865869525</v>
      </c>
      <c r="AH68" s="3">
        <v>107.534538268651</v>
      </c>
      <c r="AI68" s="3">
        <v>104.73926558412</v>
      </c>
      <c r="AJ68" s="3">
        <v>100.050870716954</v>
      </c>
      <c r="AK68" s="3">
        <v>96.508569363276</v>
      </c>
      <c r="AL68" s="3">
        <v>92.1726051890098</v>
      </c>
      <c r="AM68" s="3">
        <v>94.0954611841261</v>
      </c>
      <c r="AN68" s="3">
        <v>96.9779966748564</v>
      </c>
      <c r="AO68" s="3">
        <v>104.021433092161</v>
      </c>
      <c r="AP68" s="3">
        <v>110.506509421055</v>
      </c>
      <c r="AQ68" s="3">
        <v>108.701592570564</v>
      </c>
      <c r="AR68" s="3">
        <v>107.473748902377</v>
      </c>
      <c r="AS68" s="3">
        <v>111.666181803799</v>
      </c>
      <c r="AT68" s="3">
        <v>107.812512257811</v>
      </c>
      <c r="AU68" s="3">
        <v>111.052006729155</v>
      </c>
      <c r="AV68" s="3">
        <v>109.543603737778</v>
      </c>
      <c r="AW68" s="3">
        <v>105.595777875572</v>
      </c>
      <c r="AX68" s="3">
        <v>109.236603704482</v>
      </c>
      <c r="AY68" s="3">
        <v>120.24906692373</v>
      </c>
      <c r="AZ68" s="3">
        <v>118.346521670657</v>
      </c>
      <c r="BA68" s="3">
        <v>107.252419770178</v>
      </c>
      <c r="BB68" s="3">
        <v>106.629653592695</v>
      </c>
      <c r="BC68" s="3">
        <v>102.314169405672</v>
      </c>
      <c r="BD68" s="3">
        <v>99.629646254404</v>
      </c>
      <c r="BE68" s="3">
        <v>105.866297112272</v>
      </c>
      <c r="BF68" s="3">
        <v>110.498422742345</v>
      </c>
      <c r="BG68" s="3">
        <v>120.414190508464</v>
      </c>
      <c r="BH68" s="3">
        <v>126.103294495316</v>
      </c>
      <c r="BI68" s="3">
        <v>125.096822107153</v>
      </c>
      <c r="BJ68" s="3">
        <v>135.28059619139</v>
      </c>
      <c r="BK68" s="3">
        <v>134.005649830876</v>
      </c>
      <c r="BL68" s="3">
        <v>127.774376808514</v>
      </c>
      <c r="BM68" s="3">
        <v>132.426562407765</v>
      </c>
      <c r="BN68" s="3">
        <v>134.761052244715</v>
      </c>
      <c r="BO68" s="3">
        <v>132.106268886745</v>
      </c>
      <c r="BP68" s="3">
        <v>126.882327702329</v>
      </c>
      <c r="BQ68" s="3">
        <v>132.401156961933</v>
      </c>
      <c r="BR68" s="3">
        <v>136.484033835515</v>
      </c>
      <c r="BS68" s="3">
        <v>136.089622854209</v>
      </c>
      <c r="BT68" s="3">
        <v>134.543423352226</v>
      </c>
      <c r="BU68" s="3">
        <v>129.114618746807</v>
      </c>
      <c r="BV68" s="3">
        <v>127.247061850205</v>
      </c>
      <c r="BW68" s="3">
        <v>131.284718502634</v>
      </c>
      <c r="BX68" s="3">
        <v>135.255500738823</v>
      </c>
      <c r="BY68" s="3">
        <v>144.015020412153</v>
      </c>
      <c r="BZ68" s="3">
        <v>151.936751751233</v>
      </c>
      <c r="CA68" s="3">
        <v>163.136352025064</v>
      </c>
      <c r="CB68" s="3">
        <v>177.535088344666</v>
      </c>
      <c r="CC68" s="3">
        <v>183.712538577678</v>
      </c>
      <c r="CD68" s="3">
        <v>199.421407673575</v>
      </c>
      <c r="CE68" s="3">
        <v>200.478591933744</v>
      </c>
      <c r="CF68" s="3">
        <v>188.102990185523</v>
      </c>
      <c r="CG68" s="3">
        <v>187.564126695115</v>
      </c>
      <c r="CH68" s="3">
        <v>182.443154176711</v>
      </c>
      <c r="CI68" s="3">
        <v>179.067635611025</v>
      </c>
      <c r="CJ68" s="3">
        <v>178.541299261336</v>
      </c>
      <c r="CK68" s="3">
        <v>169.502697474188</v>
      </c>
      <c r="CL68" s="3">
        <v>166.739364393194</v>
      </c>
      <c r="CM68" s="3">
        <v>170.116616014386</v>
      </c>
      <c r="CN68" s="3">
        <v>162.380314466135</v>
      </c>
      <c r="CO68" s="3">
        <v>157.692148313987</v>
      </c>
      <c r="CP68" s="3">
        <v>163.185173073533</v>
      </c>
      <c r="CQ68" s="3">
        <v>150.792814302454</v>
      </c>
      <c r="CR68" s="3">
        <v>150.944964077987</v>
      </c>
      <c r="CS68" s="3">
        <v>146.457145342571</v>
      </c>
      <c r="CT68" s="3">
        <v>151.529707003913</v>
      </c>
      <c r="CU68" s="3">
        <v>154.998606140675</v>
      </c>
      <c r="CV68" s="3">
        <v>160.492095331085</v>
      </c>
      <c r="CW68" s="3">
        <v>135.384332877851</v>
      </c>
      <c r="CX68" s="3">
        <v>125.480178203288</v>
      </c>
      <c r="CY68" s="3">
        <v>133.782281262086</v>
      </c>
      <c r="CZ68" s="3">
        <v>136.948679200002</v>
      </c>
      <c r="DA68" s="3">
        <v>123.079674052504</v>
      </c>
      <c r="DB68" s="3">
        <v>134.232261011816</v>
      </c>
      <c r="DC68" s="3">
        <v>135.168770119562</v>
      </c>
      <c r="DD68" s="3">
        <v>131.655955561764</v>
      </c>
      <c r="DE68" s="3">
        <v>125.015480275358</v>
      </c>
      <c r="DF68" s="3">
        <v>135.902763649082</v>
      </c>
      <c r="DG68" s="3">
        <v>137.124360271716</v>
      </c>
      <c r="DH68" s="3">
        <v>133.878354264566</v>
      </c>
      <c r="DI68" s="3">
        <v>143.372698315758</v>
      </c>
      <c r="DJ68" s="3">
        <v>145.951535255582</v>
      </c>
      <c r="DK68" s="3">
        <v>151.756296101895</v>
      </c>
      <c r="DL68" s="3">
        <v>157.652982202763</v>
      </c>
      <c r="DM68" s="3">
        <v>149.605729871875</v>
      </c>
      <c r="DN68" s="3">
        <v>147.711486535057</v>
      </c>
      <c r="DO68" s="3">
        <v>150.415380196546</v>
      </c>
      <c r="DP68" s="3">
        <v>137.400730178085</v>
      </c>
      <c r="DQ68" s="3">
        <v>118.707371890874</v>
      </c>
      <c r="DR68" s="3">
        <v>130.515981108758</v>
      </c>
      <c r="DS68" s="3">
        <v>137.656429507953</v>
      </c>
      <c r="DT68" s="3">
        <v>138.710328157098</v>
      </c>
      <c r="DU68" s="3">
        <v>149.329143875154</v>
      </c>
      <c r="DV68" s="3">
        <v>148.393383467353</v>
      </c>
      <c r="DW68" s="3">
        <v>142.367000657941</v>
      </c>
      <c r="DX68" s="3">
        <v>134.289576732245</v>
      </c>
      <c r="DY68" s="3">
        <v>131.818332052779</v>
      </c>
      <c r="DZ68" s="3">
        <v>131.917243500657</v>
      </c>
      <c r="EA68" s="3">
        <v>145.918212042503</v>
      </c>
      <c r="EB68" s="3">
        <v>162.73777296313</v>
      </c>
      <c r="EC68" s="3">
        <v>159.635591539865</v>
      </c>
      <c r="ED68" s="3">
        <v>165.871750640869</v>
      </c>
      <c r="EE68" s="3">
        <v>164.899999346052</v>
      </c>
      <c r="EF68" s="3">
        <v>159.889444986979</v>
      </c>
    </row>
    <row r="69">
      <c r="A69" s="3" t="s">
        <v>65</v>
      </c>
      <c r="B69" s="3" t="str">
        <f t="shared" si="3"/>
        <v>CMCSA_mid</v>
      </c>
      <c r="C69" s="3" t="str">
        <f t="shared" si="6"/>
        <v>CMCSA</v>
      </c>
      <c r="D69" s="3">
        <v>20.8604845147687</v>
      </c>
      <c r="E69" s="3">
        <v>20.8498627708596</v>
      </c>
      <c r="F69" s="3">
        <v>19.983283613118</v>
      </c>
      <c r="G69" s="3">
        <v>19.8255992640698</v>
      </c>
      <c r="H69" s="3">
        <v>20.3353042511515</v>
      </c>
      <c r="I69" s="3">
        <v>20.9023324907452</v>
      </c>
      <c r="J69" s="3">
        <v>21.7025133330714</v>
      </c>
      <c r="K69" s="3">
        <v>21.5087104683586</v>
      </c>
      <c r="L69" s="3">
        <v>22.1831236629491</v>
      </c>
      <c r="M69" s="3">
        <v>21.1273067301946</v>
      </c>
      <c r="N69" s="3">
        <v>21.8843768279835</v>
      </c>
      <c r="O69" s="3">
        <v>22.6412322081854</v>
      </c>
      <c r="P69" s="3">
        <v>22.4316206560736</v>
      </c>
      <c r="Q69" s="3">
        <v>23.1226766436286</v>
      </c>
      <c r="R69" s="3">
        <v>23.5292293395722</v>
      </c>
      <c r="S69" s="3">
        <v>23.6796895854546</v>
      </c>
      <c r="T69" s="3">
        <v>23.3126774016734</v>
      </c>
      <c r="U69" s="3">
        <v>23.931492923816</v>
      </c>
      <c r="V69" s="3">
        <v>25.4453272396804</v>
      </c>
      <c r="W69" s="3">
        <v>23.6987127189355</v>
      </c>
      <c r="X69" s="3">
        <v>22.9252469277808</v>
      </c>
      <c r="Y69" s="3">
        <v>24.6549001366503</v>
      </c>
      <c r="Z69" s="3">
        <v>25.0697476676822</v>
      </c>
      <c r="AA69" s="3">
        <v>23.7117660712463</v>
      </c>
      <c r="AB69" s="3">
        <v>22.289096361117</v>
      </c>
      <c r="AC69" s="3">
        <v>23.448081444855</v>
      </c>
      <c r="AD69" s="3">
        <v>24.2789955559695</v>
      </c>
      <c r="AE69" s="3">
        <v>25.2032851054784</v>
      </c>
      <c r="AF69" s="3">
        <v>25.2511325159059</v>
      </c>
      <c r="AG69" s="3">
        <v>25.7883031646639</v>
      </c>
      <c r="AH69" s="3">
        <v>27.5095943772807</v>
      </c>
      <c r="AI69" s="3">
        <v>27.4604254508552</v>
      </c>
      <c r="AJ69" s="3">
        <v>27.1935717750735</v>
      </c>
      <c r="AK69" s="3">
        <v>26.7346695630563</v>
      </c>
      <c r="AL69" s="3">
        <v>27.1773932311418</v>
      </c>
      <c r="AM69" s="3">
        <v>28.8638462642209</v>
      </c>
      <c r="AN69" s="3">
        <v>30.0195927742155</v>
      </c>
      <c r="AO69" s="3">
        <v>31.2927044529177</v>
      </c>
      <c r="AP69" s="3">
        <v>30.9869745620036</v>
      </c>
      <c r="AQ69" s="3">
        <v>31.6154342929291</v>
      </c>
      <c r="AR69" s="3">
        <v>32.8081085699926</v>
      </c>
      <c r="AS69" s="3">
        <v>33.9374100481998</v>
      </c>
      <c r="AT69" s="3">
        <v>32.7930839175513</v>
      </c>
      <c r="AU69" s="3">
        <v>33.8976231284812</v>
      </c>
      <c r="AV69" s="3">
        <v>32.0855509112835</v>
      </c>
      <c r="AW69" s="3">
        <v>31.120814073772</v>
      </c>
      <c r="AX69" s="3">
        <v>30.5307402031604</v>
      </c>
      <c r="AY69" s="3">
        <v>33.1701609738231</v>
      </c>
      <c r="AZ69" s="3">
        <v>35.2210692956035</v>
      </c>
      <c r="BA69" s="3">
        <v>33.1475074267045</v>
      </c>
      <c r="BB69" s="3">
        <v>29.9108796695421</v>
      </c>
      <c r="BC69" s="3">
        <v>28.4279308139984</v>
      </c>
      <c r="BD69" s="3">
        <v>26.9465096104128</v>
      </c>
      <c r="BE69" s="3">
        <v>27.5723202639272</v>
      </c>
      <c r="BF69" s="3">
        <v>29.128013550289</v>
      </c>
      <c r="BG69" s="3">
        <v>30.4042518302939</v>
      </c>
      <c r="BH69" s="3">
        <v>31.1081557038662</v>
      </c>
      <c r="BI69" s="3">
        <v>30.4905640907477</v>
      </c>
      <c r="BJ69" s="3">
        <v>32.706813550125</v>
      </c>
      <c r="BK69" s="3">
        <v>30.925587973912</v>
      </c>
      <c r="BL69" s="3">
        <v>30.7918169979023</v>
      </c>
      <c r="BM69" s="3">
        <v>32.4891800454406</v>
      </c>
      <c r="BN69" s="3">
        <v>34.0023889495364</v>
      </c>
      <c r="BO69" s="3">
        <v>36.0670483698772</v>
      </c>
      <c r="BP69" s="3">
        <v>37.066144754001</v>
      </c>
      <c r="BQ69" s="3">
        <v>36.5798442651091</v>
      </c>
      <c r="BR69" s="3">
        <v>38.2697176750717</v>
      </c>
      <c r="BS69" s="3">
        <v>37.5273210880388</v>
      </c>
      <c r="BT69" s="3">
        <v>40.1255719154995</v>
      </c>
      <c r="BU69" s="3">
        <v>39.5189859466556</v>
      </c>
      <c r="BV69" s="3">
        <v>39.03487148567</v>
      </c>
      <c r="BW69" s="3">
        <v>38.4053558138176</v>
      </c>
      <c r="BX69" s="3">
        <v>39.8325558252936</v>
      </c>
      <c r="BY69" s="3">
        <v>39.1424858849708</v>
      </c>
      <c r="BZ69" s="3">
        <v>32.6021636709622</v>
      </c>
      <c r="CA69" s="3">
        <v>32.5147855618126</v>
      </c>
      <c r="CB69" s="3">
        <v>33.0253265830369</v>
      </c>
      <c r="CC69" s="3">
        <v>35.4329437327472</v>
      </c>
      <c r="CD69" s="3">
        <v>37.0672784336048</v>
      </c>
      <c r="CE69" s="3">
        <v>38.6292653054303</v>
      </c>
      <c r="CF69" s="3">
        <v>40.390152497826</v>
      </c>
      <c r="CG69" s="3">
        <v>40.0119453420005</v>
      </c>
      <c r="CH69" s="3">
        <v>42.8427151660542</v>
      </c>
      <c r="CI69" s="3">
        <v>45.7278149906446</v>
      </c>
      <c r="CJ69" s="3">
        <v>44.8013839092469</v>
      </c>
      <c r="CK69" s="3">
        <v>46.9033453083749</v>
      </c>
      <c r="CL69" s="3">
        <v>50.08177587902</v>
      </c>
      <c r="CM69" s="3">
        <v>49.1523736883033</v>
      </c>
      <c r="CN69" s="3">
        <v>51.0501728138846</v>
      </c>
      <c r="CO69" s="3">
        <v>51.2967135304837</v>
      </c>
      <c r="CP69" s="3">
        <v>52.5479524065594</v>
      </c>
      <c r="CQ69" s="3">
        <v>53.5495001784111</v>
      </c>
      <c r="CR69" s="3">
        <v>52.5907075416825</v>
      </c>
      <c r="CS69" s="3">
        <v>49.4525455351775</v>
      </c>
      <c r="CT69" s="3">
        <v>48.0036968482644</v>
      </c>
      <c r="CU69" s="3">
        <v>45.1503811192045</v>
      </c>
      <c r="CV69" s="3">
        <v>45.8730475015603</v>
      </c>
      <c r="CW69" s="3">
        <v>43.9896593508288</v>
      </c>
      <c r="CX69" s="3">
        <v>42.6650795039375</v>
      </c>
      <c r="CY69" s="3">
        <v>42.7702672781117</v>
      </c>
      <c r="CZ69" s="3">
        <v>38.4491366215298</v>
      </c>
      <c r="DA69" s="3">
        <v>37.4654201716149</v>
      </c>
      <c r="DB69" s="3">
        <v>37.5977279190092</v>
      </c>
      <c r="DC69" s="3">
        <v>35.4143202574406</v>
      </c>
      <c r="DD69" s="3">
        <v>31.1366489769767</v>
      </c>
      <c r="DE69" s="3">
        <v>28.5496129438616</v>
      </c>
      <c r="DF69" s="3">
        <v>31.330273941721</v>
      </c>
      <c r="DG69" s="3">
        <v>32.8322446772368</v>
      </c>
      <c r="DH69" s="3">
        <v>36.2593328267828</v>
      </c>
      <c r="DI69" s="3">
        <v>36.5135792832239</v>
      </c>
      <c r="DJ69" s="3">
        <v>34.2697467707972</v>
      </c>
      <c r="DK69" s="3">
        <v>36.1227153235162</v>
      </c>
      <c r="DL69" s="3">
        <v>38.3305667126309</v>
      </c>
      <c r="DM69" s="3">
        <v>38.4959846291661</v>
      </c>
      <c r="DN69" s="3">
        <v>40.8447645867856</v>
      </c>
      <c r="DO69" s="3">
        <v>43.8518264535532</v>
      </c>
      <c r="DP69" s="3">
        <v>43.2172415444169</v>
      </c>
      <c r="DQ69" s="3">
        <v>41.4071186379214</v>
      </c>
      <c r="DR69" s="3">
        <v>40.603217528922</v>
      </c>
      <c r="DS69" s="3">
        <v>41.8025454269075</v>
      </c>
      <c r="DT69" s="3">
        <v>42.5270621912234</v>
      </c>
      <c r="DU69" s="3">
        <v>41.4392765996714</v>
      </c>
      <c r="DV69" s="3">
        <v>41.4494516578567</v>
      </c>
      <c r="DW69" s="3">
        <v>39.0764898679103</v>
      </c>
      <c r="DX69" s="3">
        <v>37.9525430560202</v>
      </c>
      <c r="DY69" s="3">
        <v>37.4806989268158</v>
      </c>
      <c r="DZ69" s="3">
        <v>38.2656712661625</v>
      </c>
      <c r="EA69" s="3">
        <v>38.9935476229504</v>
      </c>
      <c r="EB69" s="3">
        <v>39.3765262980993</v>
      </c>
      <c r="EC69" s="3">
        <v>41.2928249402267</v>
      </c>
      <c r="ED69" s="3">
        <v>43.0497917794584</v>
      </c>
      <c r="EE69" s="3">
        <v>39.3486841842688</v>
      </c>
      <c r="EF69" s="3">
        <v>37.0396946055268</v>
      </c>
    </row>
    <row r="70">
      <c r="A70" s="3" t="s">
        <v>66</v>
      </c>
      <c r="B70" s="3" t="str">
        <f t="shared" si="3"/>
        <v>CME_mid</v>
      </c>
      <c r="C70" s="3" t="str">
        <f t="shared" si="6"/>
        <v>CME</v>
      </c>
      <c r="D70" s="3">
        <v>48.3271069404012</v>
      </c>
      <c r="E70" s="3">
        <v>47.7067192529193</v>
      </c>
      <c r="F70" s="3">
        <v>48.6698794173697</v>
      </c>
      <c r="G70" s="3">
        <v>44.9468138677815</v>
      </c>
      <c r="H70" s="3">
        <v>45.136435746047</v>
      </c>
      <c r="I70" s="3">
        <v>45.8246331522194</v>
      </c>
      <c r="J70" s="3">
        <v>46.9786166942684</v>
      </c>
      <c r="K70" s="3">
        <v>48.0534635820585</v>
      </c>
      <c r="L70" s="3">
        <v>51.3262531367035</v>
      </c>
      <c r="M70" s="3">
        <v>52.3976636102024</v>
      </c>
      <c r="N70" s="3">
        <v>55.1099767153615</v>
      </c>
      <c r="O70" s="3">
        <v>58.3979454530884</v>
      </c>
      <c r="P70" s="3">
        <v>58.2497110478064</v>
      </c>
      <c r="Q70" s="3">
        <v>62.3636401345815</v>
      </c>
      <c r="R70" s="3">
        <v>65.0972266213184</v>
      </c>
      <c r="S70" s="3">
        <v>61.1551038800398</v>
      </c>
      <c r="T70" s="3">
        <v>62.9119045984</v>
      </c>
      <c r="U70" s="3">
        <v>64.2585703824427</v>
      </c>
      <c r="V70" s="3">
        <v>65.4697511810947</v>
      </c>
      <c r="W70" s="3">
        <v>64.6223261571725</v>
      </c>
      <c r="X70" s="3">
        <v>62.7525609260222</v>
      </c>
      <c r="Y70" s="3">
        <v>62.1351383876542</v>
      </c>
      <c r="Z70" s="3">
        <v>65.5326166088478</v>
      </c>
      <c r="AA70" s="3">
        <v>65.0531310074704</v>
      </c>
      <c r="AB70" s="3">
        <v>60.8284535765516</v>
      </c>
      <c r="AC70" s="3">
        <v>64.02862761062</v>
      </c>
      <c r="AD70" s="3">
        <v>67.1648656223686</v>
      </c>
      <c r="AE70" s="3">
        <v>65.7334258811956</v>
      </c>
      <c r="AF70" s="3">
        <v>67.4194856394828</v>
      </c>
      <c r="AG70" s="3">
        <v>67.9601793001041</v>
      </c>
      <c r="AH70" s="3">
        <v>71.5927920715887</v>
      </c>
      <c r="AI70" s="3">
        <v>74.8153838821321</v>
      </c>
      <c r="AJ70" s="3">
        <v>77.0119747264934</v>
      </c>
      <c r="AK70" s="3">
        <v>74.1738261957901</v>
      </c>
      <c r="AL70" s="3">
        <v>79.3363934359608</v>
      </c>
      <c r="AM70" s="3">
        <v>86.7128509400126</v>
      </c>
      <c r="AN70" s="3">
        <v>86.8729075084349</v>
      </c>
      <c r="AO70" s="3">
        <v>89.5623095322033</v>
      </c>
      <c r="AP70" s="3">
        <v>91.0370337535451</v>
      </c>
      <c r="AQ70" s="3">
        <v>87.6856487870484</v>
      </c>
      <c r="AR70" s="3">
        <v>87.3033485030886</v>
      </c>
      <c r="AS70" s="3">
        <v>92.3917042448261</v>
      </c>
      <c r="AT70" s="3">
        <v>91.7280726248297</v>
      </c>
      <c r="AU70" s="3">
        <v>93.9663495953259</v>
      </c>
      <c r="AV70" s="3">
        <v>98.5655466637009</v>
      </c>
      <c r="AW70" s="3">
        <v>102.745182165333</v>
      </c>
      <c r="AX70" s="3">
        <v>105.88125451172</v>
      </c>
      <c r="AY70" s="3">
        <v>114.31637983001</v>
      </c>
      <c r="AZ70" s="3">
        <v>117.858840501247</v>
      </c>
      <c r="BA70" s="3">
        <v>124.485922268511</v>
      </c>
      <c r="BB70" s="3">
        <v>127.866169687314</v>
      </c>
      <c r="BC70" s="3">
        <v>125.883851132277</v>
      </c>
      <c r="BD70" s="3">
        <v>124.183640026802</v>
      </c>
      <c r="BE70" s="3">
        <v>131.354996561599</v>
      </c>
      <c r="BF70" s="3">
        <v>129.417947005342</v>
      </c>
      <c r="BG70" s="3">
        <v>129.9906555594</v>
      </c>
      <c r="BH70" s="3">
        <v>135.791148616393</v>
      </c>
      <c r="BI70" s="3">
        <v>140.347732428901</v>
      </c>
      <c r="BJ70" s="3">
        <v>148.234982299194</v>
      </c>
      <c r="BK70" s="3">
        <v>146.56444135356</v>
      </c>
      <c r="BL70" s="3">
        <v>145.258736855608</v>
      </c>
      <c r="BM70" s="3">
        <v>141.621947467322</v>
      </c>
      <c r="BN70" s="3">
        <v>135.285267255245</v>
      </c>
      <c r="BO70" s="3">
        <v>138.010856941746</v>
      </c>
      <c r="BP70" s="3">
        <v>145.582570579399</v>
      </c>
      <c r="BQ70" s="3">
        <v>157.967602839061</v>
      </c>
      <c r="BR70" s="3">
        <v>162.101298685249</v>
      </c>
      <c r="BS70" s="3">
        <v>169.289844952709</v>
      </c>
      <c r="BT70" s="3">
        <v>171.199937271279</v>
      </c>
      <c r="BU70" s="3">
        <v>167.979304905603</v>
      </c>
      <c r="BV70" s="3">
        <v>162.953413603436</v>
      </c>
      <c r="BW70" s="3">
        <v>164.327209105932</v>
      </c>
      <c r="BX70" s="3">
        <v>169.672375392493</v>
      </c>
      <c r="BY70" s="3">
        <v>172.613179108241</v>
      </c>
      <c r="BZ70" s="3">
        <v>146.951332767827</v>
      </c>
      <c r="CA70" s="3">
        <v>148.707776516075</v>
      </c>
      <c r="CB70" s="3">
        <v>147.049790983378</v>
      </c>
      <c r="CC70" s="3">
        <v>146.107935419454</v>
      </c>
      <c r="CD70" s="3">
        <v>137.272224640122</v>
      </c>
      <c r="CE70" s="3">
        <v>140.529273047717</v>
      </c>
      <c r="CF70" s="3">
        <v>138.789158451665</v>
      </c>
      <c r="CG70" s="3">
        <v>136.086599340337</v>
      </c>
      <c r="CH70" s="3">
        <v>135.795066628948</v>
      </c>
      <c r="CI70" s="3">
        <v>150.8728850057</v>
      </c>
      <c r="CJ70" s="3">
        <v>159.745122649302</v>
      </c>
      <c r="CK70" s="3">
        <v>162.385475532788</v>
      </c>
      <c r="CL70" s="3">
        <v>174.772471142727</v>
      </c>
      <c r="CM70" s="3">
        <v>173.759865342953</v>
      </c>
      <c r="CN70" s="3">
        <v>179.42813706171</v>
      </c>
      <c r="CO70" s="3">
        <v>183.407582193491</v>
      </c>
      <c r="CP70" s="3">
        <v>178.890999768527</v>
      </c>
      <c r="CQ70" s="3">
        <v>174.045403755125</v>
      </c>
      <c r="CR70" s="3">
        <v>164.63388889535</v>
      </c>
      <c r="CS70" s="3">
        <v>178.043668449895</v>
      </c>
      <c r="CT70" s="3">
        <v>190.984070043603</v>
      </c>
      <c r="CU70" s="3">
        <v>195.32479333951</v>
      </c>
      <c r="CV70" s="3">
        <v>195.795062887829</v>
      </c>
      <c r="CW70" s="3">
        <v>208.300160638153</v>
      </c>
      <c r="CX70" s="3">
        <v>208.894500783028</v>
      </c>
      <c r="CY70" s="3">
        <v>204.056772423412</v>
      </c>
      <c r="CZ70" s="3">
        <v>175.918492071092</v>
      </c>
      <c r="DA70" s="3">
        <v>177.967795786597</v>
      </c>
      <c r="DB70" s="3">
        <v>178.699252509898</v>
      </c>
      <c r="DC70" s="3">
        <v>175.731632280749</v>
      </c>
      <c r="DD70" s="3">
        <v>167.41182262712</v>
      </c>
      <c r="DE70" s="3">
        <v>153.470396091074</v>
      </c>
      <c r="DF70" s="3">
        <v>153.371431951843</v>
      </c>
      <c r="DG70" s="3">
        <v>155.19824531347</v>
      </c>
      <c r="DH70" s="3">
        <v>158.97193011744</v>
      </c>
      <c r="DI70" s="3">
        <v>167.167666524866</v>
      </c>
      <c r="DJ70" s="3">
        <v>168.177820727818</v>
      </c>
      <c r="DK70" s="3">
        <v>174.545204961933</v>
      </c>
      <c r="DL70" s="3">
        <v>167.179759691444</v>
      </c>
      <c r="DM70" s="3">
        <v>167.969152691465</v>
      </c>
      <c r="DN70" s="3">
        <v>173.305888339906</v>
      </c>
      <c r="DO70" s="3">
        <v>187.675506467269</v>
      </c>
      <c r="DP70" s="3">
        <v>189.081437623863</v>
      </c>
      <c r="DQ70" s="3">
        <v>197.069167042084</v>
      </c>
      <c r="DR70" s="3">
        <v>198.555721821643</v>
      </c>
      <c r="DS70" s="3">
        <v>199.230872377688</v>
      </c>
      <c r="DT70" s="3">
        <v>193.463390920409</v>
      </c>
      <c r="DU70" s="3">
        <v>201.871058846951</v>
      </c>
      <c r="DV70" s="3">
        <v>208.135119422278</v>
      </c>
      <c r="DW70" s="3">
        <v>203.256070068397</v>
      </c>
      <c r="DX70" s="3">
        <v>201.403856702178</v>
      </c>
      <c r="DY70" s="3">
        <v>190.851871320401</v>
      </c>
      <c r="DZ70" s="3">
        <v>190.713493214388</v>
      </c>
      <c r="EA70" s="3">
        <v>199.696870239348</v>
      </c>
      <c r="EB70" s="3">
        <v>210.680185110565</v>
      </c>
      <c r="EC70" s="3">
        <v>218.59834484888</v>
      </c>
      <c r="ED70" s="3">
        <v>220.84078940013</v>
      </c>
      <c r="EE70" s="3">
        <v>232.188900305016</v>
      </c>
      <c r="EF70" s="3">
        <v>231.408611297607</v>
      </c>
    </row>
    <row r="71">
      <c r="A71" s="3" t="s">
        <v>67</v>
      </c>
      <c r="B71" s="3" t="str">
        <f t="shared" si="3"/>
        <v>CMG_mid</v>
      </c>
      <c r="C71" s="3" t="str">
        <f t="shared" si="6"/>
        <v>CMG</v>
      </c>
      <c r="D71" s="3">
        <v>10.4344333694095</v>
      </c>
      <c r="E71" s="3">
        <v>11.0078052219592</v>
      </c>
      <c r="F71" s="3">
        <v>11.6575142769586</v>
      </c>
      <c r="G71" s="3">
        <v>10.6719429152352</v>
      </c>
      <c r="H71" s="3">
        <v>10.2176238468715</v>
      </c>
      <c r="I71" s="3">
        <v>11.6034619013468</v>
      </c>
      <c r="J71" s="3">
        <v>12.4545545794747</v>
      </c>
      <c r="K71" s="3">
        <v>13.5723475955781</v>
      </c>
      <c r="L71" s="3">
        <v>13.325923715319</v>
      </c>
      <c r="M71" s="3">
        <v>12.9065738968227</v>
      </c>
      <c r="N71" s="3">
        <v>13.1198578382793</v>
      </c>
      <c r="O71" s="3">
        <v>13.2334591041912</v>
      </c>
      <c r="P71" s="3">
        <v>14.1000550985336</v>
      </c>
      <c r="Q71" s="3">
        <v>13.499768432818</v>
      </c>
      <c r="R71" s="3">
        <v>13.3740454587069</v>
      </c>
      <c r="S71" s="3">
        <v>13.1926095372155</v>
      </c>
      <c r="T71" s="3">
        <v>12.6050300121307</v>
      </c>
      <c r="U71" s="3">
        <v>12.1800182082436</v>
      </c>
      <c r="V71" s="3">
        <v>13.4430772391233</v>
      </c>
      <c r="W71" s="3">
        <v>14.7189665294829</v>
      </c>
      <c r="X71" s="3">
        <v>14.4842381023225</v>
      </c>
      <c r="Y71" s="3">
        <v>13.9973136294972</v>
      </c>
      <c r="Z71" s="3">
        <v>11.9752349376678</v>
      </c>
      <c r="AA71" s="3">
        <v>10.7475228526376</v>
      </c>
      <c r="AB71" s="3">
        <v>8.86924211602462</v>
      </c>
      <c r="AC71" s="3">
        <v>9.70527496337891</v>
      </c>
      <c r="AD71" s="3">
        <v>9.87555900487033</v>
      </c>
      <c r="AE71" s="3">
        <v>8.99644288562593</v>
      </c>
      <c r="AF71" s="3">
        <v>8.94472857883998</v>
      </c>
      <c r="AG71" s="3">
        <v>8.19202722202648</v>
      </c>
      <c r="AH71" s="3">
        <v>8.27496501207351</v>
      </c>
      <c r="AI71" s="3">
        <v>8.06133478620778</v>
      </c>
      <c r="AJ71" s="3">
        <v>8.33883338882809</v>
      </c>
      <c r="AK71" s="3">
        <v>8.14744766553243</v>
      </c>
      <c r="AL71" s="3">
        <v>7.84041422889346</v>
      </c>
      <c r="AM71" s="3">
        <v>7.68155712173099</v>
      </c>
      <c r="AN71" s="3">
        <v>8.12588001489639</v>
      </c>
      <c r="AO71" s="3">
        <v>8.34764214565879</v>
      </c>
      <c r="AP71" s="3">
        <v>8.26919569139895</v>
      </c>
      <c r="AQ71" s="3">
        <v>9.29966319234748</v>
      </c>
      <c r="AR71" s="3">
        <v>9.64094998619773</v>
      </c>
      <c r="AS71" s="3">
        <v>8.93048641898415</v>
      </c>
      <c r="AT71" s="3">
        <v>7.60452004671097</v>
      </c>
      <c r="AU71" s="3">
        <v>6.4578608740931</v>
      </c>
      <c r="AV71" s="3">
        <v>6.23849498033523</v>
      </c>
      <c r="AW71" s="3">
        <v>6.11185912652449</v>
      </c>
      <c r="AX71" s="3">
        <v>5.61331905637469</v>
      </c>
      <c r="AY71" s="3">
        <v>6.15273503065109</v>
      </c>
      <c r="AZ71" s="3">
        <v>6.47149523099264</v>
      </c>
      <c r="BA71" s="3">
        <v>5.92775260774713</v>
      </c>
      <c r="BB71" s="3">
        <v>6.4463381086077</v>
      </c>
      <c r="BC71" s="3">
        <v>6.79003807476589</v>
      </c>
      <c r="BD71" s="3">
        <v>8.57826818119396</v>
      </c>
      <c r="BE71" s="3">
        <v>9.11174762816656</v>
      </c>
      <c r="BF71" s="3">
        <v>9.06521899359567</v>
      </c>
      <c r="BG71" s="3">
        <v>9.83539127266925</v>
      </c>
      <c r="BH71" s="3">
        <v>9.60600524199636</v>
      </c>
      <c r="BI71" s="3">
        <v>8.76659565386565</v>
      </c>
      <c r="BJ71" s="3">
        <v>9.50812378383818</v>
      </c>
      <c r="BK71" s="3">
        <v>8.86527898437098</v>
      </c>
      <c r="BL71" s="3">
        <v>10.0926476887294</v>
      </c>
      <c r="BM71" s="3">
        <v>11.6511473655701</v>
      </c>
      <c r="BN71" s="3">
        <v>12.9695428666614</v>
      </c>
      <c r="BO71" s="3">
        <v>14.04510477611</v>
      </c>
      <c r="BP71" s="3">
        <v>13.9186545068567</v>
      </c>
      <c r="BQ71" s="3">
        <v>14.345854973793</v>
      </c>
      <c r="BR71" s="3">
        <v>15.1366227106615</v>
      </c>
      <c r="BS71" s="3">
        <v>16.276713588021</v>
      </c>
      <c r="BT71" s="3">
        <v>16.4668398141861</v>
      </c>
      <c r="BU71" s="3">
        <v>16.2900433540344</v>
      </c>
      <c r="BV71" s="3">
        <v>15.3235499382019</v>
      </c>
      <c r="BW71" s="3">
        <v>16.4991428284418</v>
      </c>
      <c r="BX71" s="3">
        <v>17.348519098191</v>
      </c>
      <c r="BY71" s="3">
        <v>17.5676317465933</v>
      </c>
      <c r="BZ71" s="3">
        <v>12.8422590819272</v>
      </c>
      <c r="CA71" s="3">
        <v>15.5991666430519</v>
      </c>
      <c r="CB71" s="3">
        <v>19.0893349170685</v>
      </c>
      <c r="CC71" s="3">
        <v>20.7380590872331</v>
      </c>
      <c r="CD71" s="3">
        <v>22.5113728263161</v>
      </c>
      <c r="CE71" s="3">
        <v>24.2853570665632</v>
      </c>
      <c r="CF71" s="3">
        <v>25.5849335534232</v>
      </c>
      <c r="CG71" s="3">
        <v>25.8604681708596</v>
      </c>
      <c r="CH71" s="3">
        <v>25.4925351142883</v>
      </c>
      <c r="CI71" s="3">
        <v>27.2474045319991</v>
      </c>
      <c r="CJ71" s="3">
        <v>28.5120474664788</v>
      </c>
      <c r="CK71" s="3">
        <v>29.7144105810868</v>
      </c>
      <c r="CL71" s="3">
        <v>28.6278000292571</v>
      </c>
      <c r="CM71" s="3">
        <v>30.0681761787051</v>
      </c>
      <c r="CN71" s="3">
        <v>27.4826351165771</v>
      </c>
      <c r="CO71" s="3">
        <v>28.0726546374234</v>
      </c>
      <c r="CP71" s="3">
        <v>33.2976239068168</v>
      </c>
      <c r="CQ71" s="3">
        <v>37.7890364040028</v>
      </c>
      <c r="CR71" s="3">
        <v>37.9534571511405</v>
      </c>
      <c r="CS71" s="3">
        <v>36.2828571682884</v>
      </c>
      <c r="CT71" s="3">
        <v>35.52449517023</v>
      </c>
      <c r="CU71" s="3">
        <v>34.0043953548778</v>
      </c>
      <c r="CV71" s="3">
        <v>30.0824349403381</v>
      </c>
      <c r="CW71" s="3">
        <v>30.2272947211015</v>
      </c>
      <c r="CX71" s="3">
        <v>30.1227738338968</v>
      </c>
      <c r="CY71" s="3">
        <v>30.9776498317719</v>
      </c>
      <c r="CZ71" s="3">
        <v>26.6359809239705</v>
      </c>
      <c r="DA71" s="3">
        <v>26.1821856725784</v>
      </c>
      <c r="DB71" s="3">
        <v>27.006329870224</v>
      </c>
      <c r="DC71" s="3">
        <v>32.6992431308912</v>
      </c>
      <c r="DD71" s="3">
        <v>32.8173095158168</v>
      </c>
      <c r="DE71" s="3">
        <v>30.3895618802025</v>
      </c>
      <c r="DF71" s="3">
        <v>29.6294858569191</v>
      </c>
      <c r="DG71" s="3">
        <v>29.735790570577</v>
      </c>
      <c r="DH71" s="3">
        <v>30.1668700695038</v>
      </c>
      <c r="DI71" s="3">
        <v>32.1673473056994</v>
      </c>
      <c r="DJ71" s="3">
        <v>31.7290696683137</v>
      </c>
      <c r="DK71" s="3">
        <v>35.7472630550987</v>
      </c>
      <c r="DL71" s="3">
        <v>41.1640637137673</v>
      </c>
      <c r="DM71" s="3">
        <v>41.223471232823</v>
      </c>
      <c r="DN71" s="3">
        <v>41.4308250427246</v>
      </c>
      <c r="DO71" s="3">
        <v>37.6777823075004</v>
      </c>
      <c r="DP71" s="3">
        <v>38.1575654029846</v>
      </c>
      <c r="DQ71" s="3">
        <v>36.8167772293091</v>
      </c>
      <c r="DR71" s="3">
        <v>42.712885538737</v>
      </c>
      <c r="DS71" s="3">
        <v>45.595700263977</v>
      </c>
      <c r="DT71" s="3">
        <v>45.9371525900705</v>
      </c>
      <c r="DU71" s="3">
        <v>51.8904049873352</v>
      </c>
      <c r="DV71" s="3">
        <v>55.805380153656</v>
      </c>
      <c r="DW71" s="3">
        <v>59.2622773430564</v>
      </c>
      <c r="DX71" s="3">
        <v>63.3709637902</v>
      </c>
      <c r="DY71" s="3">
        <v>64.2463887867175</v>
      </c>
      <c r="DZ71" s="3">
        <v>56.0843181610107</v>
      </c>
      <c r="EA71" s="3">
        <v>53.6779548471624</v>
      </c>
      <c r="EB71" s="3">
        <v>56.3290001869202</v>
      </c>
      <c r="EC71" s="3">
        <v>58.5060868470565</v>
      </c>
      <c r="ED71" s="3">
        <v>59.4105000495911</v>
      </c>
      <c r="EE71" s="3">
        <v>63.0380959283738</v>
      </c>
      <c r="EF71" s="3">
        <v>57.7349999745687</v>
      </c>
    </row>
    <row r="72">
      <c r="A72" s="3" t="s">
        <v>68</v>
      </c>
      <c r="B72" s="3" t="str">
        <f t="shared" si="3"/>
        <v>CMI_mid</v>
      </c>
      <c r="C72" s="3" t="str">
        <f t="shared" si="6"/>
        <v>CMI</v>
      </c>
      <c r="D72" s="3">
        <v>100.164056845558</v>
      </c>
      <c r="E72" s="3">
        <v>102.355935225235</v>
      </c>
      <c r="F72" s="3">
        <v>107.282123739228</v>
      </c>
      <c r="G72" s="3">
        <v>109.448812703618</v>
      </c>
      <c r="H72" s="3">
        <v>112.384265677175</v>
      </c>
      <c r="I72" s="3">
        <v>116.981691593252</v>
      </c>
      <c r="J72" s="3">
        <v>113.546119587008</v>
      </c>
      <c r="K72" s="3">
        <v>107.025724765414</v>
      </c>
      <c r="L72" s="3">
        <v>104.182830195734</v>
      </c>
      <c r="M72" s="3">
        <v>100.892338751797</v>
      </c>
      <c r="N72" s="3">
        <v>109.980812678486</v>
      </c>
      <c r="O72" s="3">
        <v>109.95766601509</v>
      </c>
      <c r="P72" s="3">
        <v>108.472929731835</v>
      </c>
      <c r="Q72" s="3">
        <v>106.025379909706</v>
      </c>
      <c r="R72" s="3">
        <v>106.306941714445</v>
      </c>
      <c r="S72" s="3">
        <v>103.803264745746</v>
      </c>
      <c r="T72" s="3">
        <v>107.454367735342</v>
      </c>
      <c r="U72" s="3">
        <v>103.647466253109</v>
      </c>
      <c r="V72" s="3">
        <v>98.7736913942722</v>
      </c>
      <c r="W72" s="3">
        <v>95.9713869903078</v>
      </c>
      <c r="X72" s="3">
        <v>89.7259240947314</v>
      </c>
      <c r="Y72" s="3">
        <v>84.0199958720706</v>
      </c>
      <c r="Z72" s="3">
        <v>78.5212014468074</v>
      </c>
      <c r="AA72" s="3">
        <v>69.5167081778098</v>
      </c>
      <c r="AB72" s="3">
        <v>67.1433596158812</v>
      </c>
      <c r="AC72" s="3">
        <v>75.2767947375629</v>
      </c>
      <c r="AD72" s="3">
        <v>82.9016263188193</v>
      </c>
      <c r="AE72" s="3">
        <v>88.4200807516938</v>
      </c>
      <c r="AF72" s="3">
        <v>89.2428826243021</v>
      </c>
      <c r="AG72" s="3">
        <v>90.4429890116004</v>
      </c>
      <c r="AH72" s="3">
        <v>92.8973595916619</v>
      </c>
      <c r="AI72" s="3">
        <v>99.6382917636856</v>
      </c>
      <c r="AJ72" s="3">
        <v>96.4442655297646</v>
      </c>
      <c r="AK72" s="3">
        <v>101.835521204993</v>
      </c>
      <c r="AL72" s="3">
        <v>107.464608643558</v>
      </c>
      <c r="AM72" s="3">
        <v>112.839861092834</v>
      </c>
      <c r="AN72" s="3">
        <v>114.143244106065</v>
      </c>
      <c r="AO72" s="3">
        <v>120.825881692268</v>
      </c>
      <c r="AP72" s="3">
        <v>123.151049768786</v>
      </c>
      <c r="AQ72" s="3">
        <v>120.681957516933</v>
      </c>
      <c r="AR72" s="3">
        <v>127.20666146827</v>
      </c>
      <c r="AS72" s="3">
        <v>130.362641282867</v>
      </c>
      <c r="AT72" s="3">
        <v>135.019061226303</v>
      </c>
      <c r="AU72" s="3">
        <v>127.451052030308</v>
      </c>
      <c r="AV72" s="3">
        <v>135.700232466512</v>
      </c>
      <c r="AW72" s="3">
        <v>143.354616220796</v>
      </c>
      <c r="AX72" s="3">
        <v>137.853351041132</v>
      </c>
      <c r="AY72" s="3">
        <v>141.67156211121</v>
      </c>
      <c r="AZ72" s="3">
        <v>153.021216610326</v>
      </c>
      <c r="BA72" s="3">
        <v>141.686111984151</v>
      </c>
      <c r="BB72" s="3">
        <v>133.504668152573</v>
      </c>
      <c r="BC72" s="3">
        <v>135.762957139879</v>
      </c>
      <c r="BD72" s="3">
        <v>122.672355091737</v>
      </c>
      <c r="BE72" s="3">
        <v>117.276476907323</v>
      </c>
      <c r="BF72" s="3">
        <v>113.625045649928</v>
      </c>
      <c r="BG72" s="3">
        <v>119.436251084066</v>
      </c>
      <c r="BH72" s="3">
        <v>122.458756271376</v>
      </c>
      <c r="BI72" s="3">
        <v>120.705665205703</v>
      </c>
      <c r="BJ72" s="3">
        <v>123.327773146476</v>
      </c>
      <c r="BK72" s="3">
        <v>115.286962623317</v>
      </c>
      <c r="BL72" s="3">
        <v>120.255348689265</v>
      </c>
      <c r="BM72" s="3">
        <v>129.761966806429</v>
      </c>
      <c r="BN72" s="3">
        <v>134.453384654697</v>
      </c>
      <c r="BO72" s="3">
        <v>141.064173890518</v>
      </c>
      <c r="BP72" s="3">
        <v>139.394701738557</v>
      </c>
      <c r="BQ72" s="3">
        <v>142.283151753959</v>
      </c>
      <c r="BR72" s="3">
        <v>147.352752364042</v>
      </c>
      <c r="BS72" s="3">
        <v>129.646816370474</v>
      </c>
      <c r="BT72" s="3">
        <v>139.555223994913</v>
      </c>
      <c r="BU72" s="3">
        <v>144.722956505711</v>
      </c>
      <c r="BV72" s="3">
        <v>159.496512084616</v>
      </c>
      <c r="BW72" s="3">
        <v>158.909510447962</v>
      </c>
      <c r="BX72" s="3">
        <v>150.690433158786</v>
      </c>
      <c r="BY72" s="3">
        <v>143.872398086359</v>
      </c>
      <c r="BZ72" s="3">
        <v>119.258092948122</v>
      </c>
      <c r="CA72" s="3">
        <v>129.984932172837</v>
      </c>
      <c r="CB72" s="3">
        <v>141.212452908919</v>
      </c>
      <c r="CC72" s="3">
        <v>154.121329427872</v>
      </c>
      <c r="CD72" s="3">
        <v>163.226927918352</v>
      </c>
      <c r="CE72" s="3">
        <v>184.902394875134</v>
      </c>
      <c r="CF72" s="3">
        <v>187.37626556483</v>
      </c>
      <c r="CG72" s="3">
        <v>197.441301381966</v>
      </c>
      <c r="CH72" s="3">
        <v>208.585679651923</v>
      </c>
      <c r="CI72" s="3">
        <v>201.789219036452</v>
      </c>
      <c r="CJ72" s="3">
        <v>215.153326624867</v>
      </c>
      <c r="CK72" s="3">
        <v>220.152624173285</v>
      </c>
      <c r="CL72" s="3">
        <v>240.720202674351</v>
      </c>
      <c r="CM72" s="3">
        <v>236.302416243091</v>
      </c>
      <c r="CN72" s="3">
        <v>236.882298527484</v>
      </c>
      <c r="CO72" s="3">
        <v>226.924385867148</v>
      </c>
      <c r="CP72" s="3">
        <v>217.517664849111</v>
      </c>
      <c r="CQ72" s="3">
        <v>214.95428142009</v>
      </c>
      <c r="CR72" s="3">
        <v>212.019005946045</v>
      </c>
      <c r="CS72" s="3">
        <v>217.02589713578</v>
      </c>
      <c r="CT72" s="3">
        <v>213.885328072425</v>
      </c>
      <c r="CU72" s="3">
        <v>199.775152940567</v>
      </c>
      <c r="CV72" s="3">
        <v>211.074098407731</v>
      </c>
      <c r="CW72" s="3">
        <v>203.083470938789</v>
      </c>
      <c r="CX72" s="3">
        <v>189.313316149325</v>
      </c>
      <c r="CY72" s="3">
        <v>183.800854478562</v>
      </c>
      <c r="CZ72" s="3">
        <v>188.072379678088</v>
      </c>
      <c r="DA72" s="3">
        <v>188.080742823563</v>
      </c>
      <c r="DB72" s="3">
        <v>189.17865990916</v>
      </c>
      <c r="DC72" s="3">
        <v>210.056671494237</v>
      </c>
      <c r="DD72" s="3">
        <v>199.194305505643</v>
      </c>
      <c r="DE72" s="3">
        <v>212.910175028194</v>
      </c>
      <c r="DF72" s="3">
        <v>231.81077667851</v>
      </c>
      <c r="DG72" s="3">
        <v>230.106346232608</v>
      </c>
      <c r="DH72" s="3">
        <v>232.478809155381</v>
      </c>
      <c r="DI72" s="3">
        <v>237.647307867174</v>
      </c>
      <c r="DJ72" s="3">
        <v>228.309959429001</v>
      </c>
      <c r="DK72" s="3">
        <v>221.315172108541</v>
      </c>
      <c r="DL72" s="3">
        <v>209.390083290793</v>
      </c>
      <c r="DM72" s="3">
        <v>221.534236637009</v>
      </c>
      <c r="DN72" s="3">
        <v>244.867487961031</v>
      </c>
      <c r="DO72" s="3">
        <v>228.746082634987</v>
      </c>
      <c r="DP72" s="3">
        <v>226.093066114806</v>
      </c>
      <c r="DQ72" s="3">
        <v>216.820782846211</v>
      </c>
      <c r="DR72" s="3">
        <v>215.800099177548</v>
      </c>
      <c r="DS72" s="3">
        <v>231.266617233658</v>
      </c>
      <c r="DT72" s="3">
        <v>231.946510683596</v>
      </c>
      <c r="DU72" s="3">
        <v>251.884568963196</v>
      </c>
      <c r="DV72" s="3">
        <v>273.636268462818</v>
      </c>
      <c r="DW72" s="3">
        <v>289.914289993232</v>
      </c>
      <c r="DX72" s="3">
        <v>281.691547500538</v>
      </c>
      <c r="DY72" s="3">
        <v>272.621149965928</v>
      </c>
      <c r="DZ72" s="3">
        <v>280.013227989231</v>
      </c>
      <c r="EA72" s="3">
        <v>297.164642230419</v>
      </c>
      <c r="EB72" s="3">
        <v>305.142418031458</v>
      </c>
      <c r="EC72" s="3">
        <v>329.977690490242</v>
      </c>
      <c r="ED72" s="3">
        <v>358.409750003165</v>
      </c>
      <c r="EE72" s="3">
        <v>364.728812081473</v>
      </c>
      <c r="EF72" s="3">
        <v>359.806111653646</v>
      </c>
    </row>
    <row r="73">
      <c r="A73" s="3" t="s">
        <v>69</v>
      </c>
      <c r="B73" s="3" t="str">
        <f t="shared" si="3"/>
        <v>CMS_mid</v>
      </c>
      <c r="C73" s="3" t="str">
        <f t="shared" si="6"/>
        <v>CMS</v>
      </c>
      <c r="D73" s="3">
        <v>19.0460601174632</v>
      </c>
      <c r="E73" s="3">
        <v>20.1792139720759</v>
      </c>
      <c r="F73" s="3">
        <v>20.5583831356409</v>
      </c>
      <c r="G73" s="3">
        <v>21.4224570456366</v>
      </c>
      <c r="H73" s="3">
        <v>21.4533855073609</v>
      </c>
      <c r="I73" s="3">
        <v>21.9417605162224</v>
      </c>
      <c r="J73" s="3">
        <v>22.0235623986518</v>
      </c>
      <c r="K73" s="3">
        <v>21.6391365341975</v>
      </c>
      <c r="L73" s="3">
        <v>21.9761672845181</v>
      </c>
      <c r="M73" s="3">
        <v>22.8188981541455</v>
      </c>
      <c r="N73" s="3">
        <v>24.226178276974</v>
      </c>
      <c r="O73" s="3">
        <v>25.357721133175</v>
      </c>
      <c r="P73" s="3">
        <v>26.9184420573408</v>
      </c>
      <c r="Q73" s="3">
        <v>26.8563143703082</v>
      </c>
      <c r="R73" s="3">
        <v>25.6248421060475</v>
      </c>
      <c r="S73" s="3">
        <v>26.041213548501</v>
      </c>
      <c r="T73" s="3">
        <v>25.4092926132452</v>
      </c>
      <c r="U73" s="3">
        <v>24.3038709831601</v>
      </c>
      <c r="V73" s="3">
        <v>25.1751135234874</v>
      </c>
      <c r="W73" s="3">
        <v>26.1472358652819</v>
      </c>
      <c r="X73" s="3">
        <v>25.2501512526158</v>
      </c>
      <c r="Y73" s="3">
        <v>27.405380019629</v>
      </c>
      <c r="Z73" s="3">
        <v>26.9581632532937</v>
      </c>
      <c r="AA73" s="3">
        <v>27.2257447655246</v>
      </c>
      <c r="AB73" s="3">
        <v>27.8931383954524</v>
      </c>
      <c r="AC73" s="3">
        <v>30.4835969101577</v>
      </c>
      <c r="AD73" s="3">
        <v>31.6661208026972</v>
      </c>
      <c r="AE73" s="3">
        <v>31.7304434737933</v>
      </c>
      <c r="AF73" s="3">
        <v>32.0493385583918</v>
      </c>
      <c r="AG73" s="3">
        <v>33.8606152467246</v>
      </c>
      <c r="AH73" s="3">
        <v>35.1690203613317</v>
      </c>
      <c r="AI73" s="3">
        <v>33.9275849712954</v>
      </c>
      <c r="AJ73" s="3">
        <v>33.3639579207833</v>
      </c>
      <c r="AK73" s="3">
        <v>32.1262373551165</v>
      </c>
      <c r="AL73" s="3">
        <v>31.9692429458414</v>
      </c>
      <c r="AM73" s="3">
        <v>32.4142546062077</v>
      </c>
      <c r="AN73" s="3">
        <v>33.1091110130198</v>
      </c>
      <c r="AO73" s="3">
        <v>34.3156395753835</v>
      </c>
      <c r="AP73" s="3">
        <v>35.4360537292139</v>
      </c>
      <c r="AQ73" s="3">
        <v>35.9793976565678</v>
      </c>
      <c r="AR73" s="3">
        <v>36.7300252291085</v>
      </c>
      <c r="AS73" s="3">
        <v>37.9869511121358</v>
      </c>
      <c r="AT73" s="3">
        <v>36.9679702143021</v>
      </c>
      <c r="AU73" s="3">
        <v>38.5332147589118</v>
      </c>
      <c r="AV73" s="3">
        <v>38.4178914205687</v>
      </c>
      <c r="AW73" s="3">
        <v>38.2692921717335</v>
      </c>
      <c r="AX73" s="3">
        <v>40.034663436716</v>
      </c>
      <c r="AY73" s="3">
        <v>39.5358996550173</v>
      </c>
      <c r="AZ73" s="3">
        <v>36.5764943969782</v>
      </c>
      <c r="BA73" s="3">
        <v>35.1767438157718</v>
      </c>
      <c r="BB73" s="3">
        <v>35.6299173576569</v>
      </c>
      <c r="BC73" s="3">
        <v>37.1410632784163</v>
      </c>
      <c r="BD73" s="3">
        <v>37.4327666767108</v>
      </c>
      <c r="BE73" s="3">
        <v>36.9808771653124</v>
      </c>
      <c r="BF73" s="3">
        <v>39.4273565478994</v>
      </c>
      <c r="BG73" s="3">
        <v>40.6475018207491</v>
      </c>
      <c r="BH73" s="3">
        <v>41.3046955157376</v>
      </c>
      <c r="BI73" s="3">
        <v>41.4398433993633</v>
      </c>
      <c r="BJ73" s="3">
        <v>42.2174843333151</v>
      </c>
      <c r="BK73" s="3">
        <v>43.213019210402</v>
      </c>
      <c r="BL73" s="3">
        <v>41.9818493303665</v>
      </c>
      <c r="BM73" s="3">
        <v>44.6546073940184</v>
      </c>
      <c r="BN73" s="3">
        <v>46.4449277913755</v>
      </c>
      <c r="BO73" s="3">
        <v>46.1100057890695</v>
      </c>
      <c r="BP73" s="3">
        <v>47.4302468999641</v>
      </c>
      <c r="BQ73" s="3">
        <v>49.3667001902172</v>
      </c>
      <c r="BR73" s="3">
        <v>49.7810340813555</v>
      </c>
      <c r="BS73" s="3">
        <v>52.0088492914874</v>
      </c>
      <c r="BT73" s="3">
        <v>53.8766301999102</v>
      </c>
      <c r="BU73" s="3">
        <v>54.6733172545261</v>
      </c>
      <c r="BV73" s="3">
        <v>52.6623442655209</v>
      </c>
      <c r="BW73" s="3">
        <v>53.2589594551481</v>
      </c>
      <c r="BX73" s="3">
        <v>55.9145269487115</v>
      </c>
      <c r="BY73" s="3">
        <v>58.2819572254964</v>
      </c>
      <c r="BZ73" s="3">
        <v>51.8490244227002</v>
      </c>
      <c r="CA73" s="3">
        <v>51.3312504177012</v>
      </c>
      <c r="CB73" s="3">
        <v>48.4355203845743</v>
      </c>
      <c r="CC73" s="3">
        <v>51.2648213718027</v>
      </c>
      <c r="CD73" s="3">
        <v>53.528118959886</v>
      </c>
      <c r="CE73" s="3">
        <v>53.7618373135062</v>
      </c>
      <c r="CF73" s="3">
        <v>53.5941257586808</v>
      </c>
      <c r="CG73" s="3">
        <v>56.3633644135804</v>
      </c>
      <c r="CH73" s="3">
        <v>56.5127246403696</v>
      </c>
      <c r="CI73" s="3">
        <v>52.6990609526688</v>
      </c>
      <c r="CJ73" s="3">
        <v>51.4453611670462</v>
      </c>
      <c r="CK73" s="3">
        <v>50.0657138838375</v>
      </c>
      <c r="CL73" s="3">
        <v>51.5573496052858</v>
      </c>
      <c r="CM73" s="3">
        <v>55.9326114353322</v>
      </c>
      <c r="CN73" s="3">
        <v>57.1112624759606</v>
      </c>
      <c r="CO73" s="3">
        <v>54.0771486166344</v>
      </c>
      <c r="CP73" s="3">
        <v>54.7933741877879</v>
      </c>
      <c r="CQ73" s="3">
        <v>57.3885439522194</v>
      </c>
      <c r="CR73" s="3">
        <v>56.4213141440228</v>
      </c>
      <c r="CS73" s="3">
        <v>54.5678411409326</v>
      </c>
      <c r="CT73" s="3">
        <v>55.0032733988399</v>
      </c>
      <c r="CU73" s="3">
        <v>57.3997222186672</v>
      </c>
      <c r="CV73" s="3">
        <v>58.1246005198549</v>
      </c>
      <c r="CW73" s="3">
        <v>57.8767435827348</v>
      </c>
      <c r="CX73" s="3">
        <v>61.3002589129631</v>
      </c>
      <c r="CY73" s="3">
        <v>65.6328826838505</v>
      </c>
      <c r="CZ73" s="3">
        <v>63.7818727914834</v>
      </c>
      <c r="DA73" s="3">
        <v>61.3512972680575</v>
      </c>
      <c r="DB73" s="3">
        <v>61.0314539407258</v>
      </c>
      <c r="DC73" s="3">
        <v>64.2468800016899</v>
      </c>
      <c r="DD73" s="3">
        <v>61.6047059302232</v>
      </c>
      <c r="DE73" s="3">
        <v>52.150290914682</v>
      </c>
      <c r="DF73" s="3">
        <v>54.9321225498498</v>
      </c>
      <c r="DG73" s="3">
        <v>58.4666332998326</v>
      </c>
      <c r="DH73" s="3">
        <v>59.1572610432485</v>
      </c>
      <c r="DI73" s="3">
        <v>57.8045056813752</v>
      </c>
      <c r="DJ73" s="3">
        <v>56.5954144496339</v>
      </c>
      <c r="DK73" s="3">
        <v>58.1892731461241</v>
      </c>
      <c r="DL73" s="3">
        <v>56.9482944724476</v>
      </c>
      <c r="DM73" s="3">
        <v>56.7109321293198</v>
      </c>
      <c r="DN73" s="3">
        <v>57.8640281251789</v>
      </c>
      <c r="DO73" s="3">
        <v>55.0319381186502</v>
      </c>
      <c r="DP73" s="3">
        <v>53.464025338105</v>
      </c>
      <c r="DQ73" s="3">
        <v>51.2100343735022</v>
      </c>
      <c r="DR73" s="3">
        <v>54.5309538632546</v>
      </c>
      <c r="DS73" s="3">
        <v>56.0513047837274</v>
      </c>
      <c r="DT73" s="3">
        <v>55.9314896125937</v>
      </c>
      <c r="DU73" s="3">
        <v>55.4962691091829</v>
      </c>
      <c r="DV73" s="3">
        <v>57.6819629954372</v>
      </c>
      <c r="DW73" s="3">
        <v>57.7492651269968</v>
      </c>
      <c r="DX73" s="3">
        <v>60.9495924310254</v>
      </c>
      <c r="DY73" s="3">
        <v>59.41953484307</v>
      </c>
      <c r="DZ73" s="3">
        <v>60.2018825485742</v>
      </c>
      <c r="EA73" s="3">
        <v>65.8396591274261</v>
      </c>
      <c r="EB73" s="3">
        <v>69.0567852620359</v>
      </c>
      <c r="EC73" s="3">
        <v>70.0859430775632</v>
      </c>
      <c r="ED73" s="3">
        <v>68.4188797401247</v>
      </c>
      <c r="EE73" s="3">
        <v>67.1028569539388</v>
      </c>
      <c r="EF73" s="3">
        <v>66.3999994066026</v>
      </c>
    </row>
    <row r="74">
      <c r="A74" s="3" t="s">
        <v>70</v>
      </c>
      <c r="B74" s="3" t="str">
        <f t="shared" si="3"/>
        <v>CNP_mid</v>
      </c>
      <c r="C74" s="3" t="str">
        <f t="shared" si="6"/>
        <v>CNP</v>
      </c>
      <c r="D74" s="3">
        <v>15.6288695872929</v>
      </c>
      <c r="E74" s="3">
        <v>16.007623716366</v>
      </c>
      <c r="F74" s="3">
        <v>16.0169961093265</v>
      </c>
      <c r="G74" s="3">
        <v>16.4648910888577</v>
      </c>
      <c r="H74" s="3">
        <v>16.4078786231135</v>
      </c>
      <c r="I74" s="3">
        <v>16.7574055516302</v>
      </c>
      <c r="J74" s="3">
        <v>17.1164050580678</v>
      </c>
      <c r="K74" s="3">
        <v>16.8650706093216</v>
      </c>
      <c r="L74" s="3">
        <v>16.9205587599891</v>
      </c>
      <c r="M74" s="3">
        <v>16.5707491112498</v>
      </c>
      <c r="N74" s="3">
        <v>17.1476626338508</v>
      </c>
      <c r="O74" s="3">
        <v>16.2410866951374</v>
      </c>
      <c r="P74" s="3">
        <v>16.0302643852564</v>
      </c>
      <c r="Q74" s="3">
        <v>15.5329067326228</v>
      </c>
      <c r="R74" s="3">
        <v>14.6627892878656</v>
      </c>
      <c r="S74" s="3">
        <v>14.7408251350307</v>
      </c>
      <c r="T74" s="3">
        <v>14.5669855489791</v>
      </c>
      <c r="U74" s="3">
        <v>13.9029707458319</v>
      </c>
      <c r="V74" s="3">
        <v>13.609280919186</v>
      </c>
      <c r="W74" s="3">
        <v>13.8580617651608</v>
      </c>
      <c r="X74" s="3">
        <v>12.9584331326281</v>
      </c>
      <c r="Y74" s="3">
        <v>13.4405795016142</v>
      </c>
      <c r="Z74" s="3">
        <v>12.7815383516771</v>
      </c>
      <c r="AA74" s="3">
        <v>12.662753395095</v>
      </c>
      <c r="AB74" s="3">
        <v>12.9506273095285</v>
      </c>
      <c r="AC74" s="3">
        <v>13.7364327633916</v>
      </c>
      <c r="AD74" s="3">
        <v>15.1103620665654</v>
      </c>
      <c r="AE74" s="3">
        <v>15.6430400180289</v>
      </c>
      <c r="AF74" s="3">
        <v>16.4810009609481</v>
      </c>
      <c r="AG74" s="3">
        <v>17.4982949596236</v>
      </c>
      <c r="AH74" s="3">
        <v>18.1167488314769</v>
      </c>
      <c r="AI74" s="3">
        <v>17.3441822294806</v>
      </c>
      <c r="AJ74" s="3">
        <v>17.7725539960508</v>
      </c>
      <c r="AK74" s="3">
        <v>17.146254361194</v>
      </c>
      <c r="AL74" s="3">
        <v>17.8830004397052</v>
      </c>
      <c r="AM74" s="3">
        <v>18.8251005168529</v>
      </c>
      <c r="AN74" s="3">
        <v>19.6219451981732</v>
      </c>
      <c r="AO74" s="3">
        <v>20.4966288800465</v>
      </c>
      <c r="AP74" s="3">
        <v>21.6029089905806</v>
      </c>
      <c r="AQ74" s="3">
        <v>21.8891327530376</v>
      </c>
      <c r="AR74" s="3">
        <v>21.8121896388236</v>
      </c>
      <c r="AS74" s="3">
        <v>22.29983411296</v>
      </c>
      <c r="AT74" s="3">
        <v>21.841286087847</v>
      </c>
      <c r="AU74" s="3">
        <v>23.0332126264195</v>
      </c>
      <c r="AV74" s="3">
        <v>23.6525697443131</v>
      </c>
      <c r="AW74" s="3">
        <v>23.3343344328729</v>
      </c>
      <c r="AX74" s="3">
        <v>23.5484988884395</v>
      </c>
      <c r="AY74" s="3">
        <v>22.9355889849913</v>
      </c>
      <c r="AZ74" s="3">
        <v>22.3804289559347</v>
      </c>
      <c r="BA74" s="3">
        <v>21.700238822827</v>
      </c>
      <c r="BB74" s="3">
        <v>21.8637623418476</v>
      </c>
      <c r="BC74" s="3">
        <v>21.5357808442501</v>
      </c>
      <c r="BD74" s="3">
        <v>21.1737966233652</v>
      </c>
      <c r="BE74" s="3">
        <v>21.4854530253241</v>
      </c>
      <c r="BF74" s="3">
        <v>22.7613787881736</v>
      </c>
      <c r="BG74" s="3">
        <v>23.1035166785604</v>
      </c>
      <c r="BH74" s="3">
        <v>23.3968723565046</v>
      </c>
      <c r="BI74" s="3">
        <v>22.8734937748475</v>
      </c>
      <c r="BJ74" s="3">
        <v>23.1361429312209</v>
      </c>
      <c r="BK74" s="3">
        <v>23.7451439351447</v>
      </c>
      <c r="BL74" s="3">
        <v>24.5605631369166</v>
      </c>
      <c r="BM74" s="3">
        <v>25.900745853643</v>
      </c>
      <c r="BN74" s="3">
        <v>25.6794473070447</v>
      </c>
      <c r="BO74" s="3">
        <v>25.7260539129815</v>
      </c>
      <c r="BP74" s="3">
        <v>25.2557433932612</v>
      </c>
      <c r="BQ74" s="3">
        <v>24.9155541612798</v>
      </c>
      <c r="BR74" s="3">
        <v>24.6365541985014</v>
      </c>
      <c r="BS74" s="3">
        <v>23.9877846891117</v>
      </c>
      <c r="BT74" s="3">
        <v>25.5028947840429</v>
      </c>
      <c r="BU74" s="3">
        <v>24.8940053509491</v>
      </c>
      <c r="BV74" s="3">
        <v>23.0373373371628</v>
      </c>
      <c r="BW74" s="3">
        <v>22.489996959916</v>
      </c>
      <c r="BX74" s="3">
        <v>23.226374908803</v>
      </c>
      <c r="BY74" s="3">
        <v>22.7971348380644</v>
      </c>
      <c r="BZ74" s="3">
        <v>14.8271985541655</v>
      </c>
      <c r="CA74" s="3">
        <v>14.2161863145263</v>
      </c>
      <c r="CB74" s="3">
        <v>15.2524833537231</v>
      </c>
      <c r="CC74" s="3">
        <v>16.2109010900833</v>
      </c>
      <c r="CD74" s="3">
        <v>17.2276141852913</v>
      </c>
      <c r="CE74" s="3">
        <v>17.8970829079465</v>
      </c>
      <c r="CF74" s="3">
        <v>17.3416034658844</v>
      </c>
      <c r="CG74" s="3">
        <v>18.8485802180613</v>
      </c>
      <c r="CH74" s="3">
        <v>21.1257287666448</v>
      </c>
      <c r="CI74" s="3">
        <v>19.8009902840382</v>
      </c>
      <c r="CJ74" s="3">
        <v>19.177977321631</v>
      </c>
      <c r="CK74" s="3">
        <v>19.0834433591655</v>
      </c>
      <c r="CL74" s="3">
        <v>19.4610497550162</v>
      </c>
      <c r="CM74" s="3">
        <v>21.5072617476129</v>
      </c>
      <c r="CN74" s="3">
        <v>22.3912521942287</v>
      </c>
      <c r="CO74" s="3">
        <v>23.03398543505</v>
      </c>
      <c r="CP74" s="3">
        <v>22.9696685170007</v>
      </c>
      <c r="CQ74" s="3">
        <v>23.919639089711</v>
      </c>
      <c r="CR74" s="3">
        <v>23.317211384882</v>
      </c>
      <c r="CS74" s="3">
        <v>23.9296950116973</v>
      </c>
      <c r="CT74" s="3">
        <v>24.4173218439054</v>
      </c>
      <c r="CU74" s="3">
        <v>25.3666211137638</v>
      </c>
      <c r="CV74" s="3">
        <v>25.3841740608091</v>
      </c>
      <c r="CW74" s="3">
        <v>25.4436672091732</v>
      </c>
      <c r="CX74" s="3">
        <v>27.0492630035639</v>
      </c>
      <c r="CY74" s="3">
        <v>29.6033779315763</v>
      </c>
      <c r="CZ74" s="3">
        <v>28.8769513261399</v>
      </c>
      <c r="DA74" s="3">
        <v>27.6388083878621</v>
      </c>
      <c r="DB74" s="3">
        <v>27.8243376469842</v>
      </c>
      <c r="DC74" s="3">
        <v>30.0399274323995</v>
      </c>
      <c r="DD74" s="3">
        <v>29.7509266886187</v>
      </c>
      <c r="DE74" s="3">
        <v>25.6984889310524</v>
      </c>
      <c r="DF74" s="3">
        <v>27.6564990661245</v>
      </c>
      <c r="DG74" s="3">
        <v>28.8929647660174</v>
      </c>
      <c r="DH74" s="3">
        <v>28.5633818169164</v>
      </c>
      <c r="DI74" s="3">
        <v>27.6172824271653</v>
      </c>
      <c r="DJ74" s="3">
        <v>27.0476983952549</v>
      </c>
      <c r="DK74" s="3">
        <v>28.9700562639977</v>
      </c>
      <c r="DL74" s="3">
        <v>28.0524550507051</v>
      </c>
      <c r="DM74" s="3">
        <v>27.7295623898204</v>
      </c>
      <c r="DN74" s="3">
        <v>28.8352439098197</v>
      </c>
      <c r="DO74" s="3">
        <v>27.4845872876958</v>
      </c>
      <c r="DP74" s="3">
        <v>27.1444787704245</v>
      </c>
      <c r="DQ74" s="3">
        <v>26.1898384688062</v>
      </c>
      <c r="DR74" s="3">
        <v>26.6521038283158</v>
      </c>
      <c r="DS74" s="3">
        <v>27.9857230184707</v>
      </c>
      <c r="DT74" s="3">
        <v>27.5256619918609</v>
      </c>
      <c r="DU74" s="3">
        <v>27.0230168023328</v>
      </c>
      <c r="DV74" s="3">
        <v>27.4143646275387</v>
      </c>
      <c r="DW74" s="3">
        <v>27.6640091245968</v>
      </c>
      <c r="DX74" s="3">
        <v>29.1835788444656</v>
      </c>
      <c r="DY74" s="3">
        <v>30.2816770717241</v>
      </c>
      <c r="DZ74" s="3">
        <v>28.9871890205493</v>
      </c>
      <c r="EA74" s="3">
        <v>26.2243616742326</v>
      </c>
      <c r="EB74" s="3">
        <v>27.9625015314779</v>
      </c>
      <c r="EC74" s="3">
        <v>29.5875216364334</v>
      </c>
      <c r="ED74" s="3">
        <v>30.5762993155634</v>
      </c>
      <c r="EE74" s="3">
        <v>31.9404761450631</v>
      </c>
      <c r="EF74" s="3">
        <v>31.9972224765354</v>
      </c>
    </row>
    <row r="75">
      <c r="A75" s="3" t="s">
        <v>71</v>
      </c>
      <c r="B75" s="3" t="str">
        <f t="shared" si="3"/>
        <v>COF_mid</v>
      </c>
      <c r="C75" s="3" t="str">
        <f t="shared" si="6"/>
        <v>COF</v>
      </c>
      <c r="D75" s="3">
        <v>60.8089728120728</v>
      </c>
      <c r="E75" s="3">
        <v>58.2517181131724</v>
      </c>
      <c r="F75" s="3">
        <v>61.0963295941026</v>
      </c>
      <c r="G75" s="3">
        <v>61.6889793968026</v>
      </c>
      <c r="H75" s="3">
        <v>62.9494809075887</v>
      </c>
      <c r="I75" s="3">
        <v>66.8635194453423</v>
      </c>
      <c r="J75" s="3">
        <v>68.3365437149646</v>
      </c>
      <c r="K75" s="3">
        <v>66.268347407199</v>
      </c>
      <c r="L75" s="3">
        <v>67.9256288863521</v>
      </c>
      <c r="M75" s="3">
        <v>66.1503973160792</v>
      </c>
      <c r="N75" s="3">
        <v>67.9931142970125</v>
      </c>
      <c r="O75" s="3">
        <v>68.1313073834645</v>
      </c>
      <c r="P75" s="3">
        <v>64.7156255888382</v>
      </c>
      <c r="Q75" s="3">
        <v>64.9068033426031</v>
      </c>
      <c r="R75" s="3">
        <v>66.397899540124</v>
      </c>
      <c r="S75" s="3">
        <v>67.379714600995</v>
      </c>
      <c r="T75" s="3">
        <v>69.9830076139464</v>
      </c>
      <c r="U75" s="3">
        <v>72.7601226933135</v>
      </c>
      <c r="V75" s="3">
        <v>72.6275442359008</v>
      </c>
      <c r="W75" s="3">
        <v>66.6082388646879</v>
      </c>
      <c r="X75" s="3">
        <v>62.940542095035</v>
      </c>
      <c r="Y75" s="3">
        <v>63.7024261004796</v>
      </c>
      <c r="Z75" s="3">
        <v>66.8294096754258</v>
      </c>
      <c r="AA75" s="3">
        <v>63.5892613126088</v>
      </c>
      <c r="AB75" s="3">
        <v>54.16831331338</v>
      </c>
      <c r="AC75" s="3">
        <v>54.509877773268</v>
      </c>
      <c r="AD75" s="3">
        <v>59.0716603399914</v>
      </c>
      <c r="AE75" s="3">
        <v>60.6368810570561</v>
      </c>
      <c r="AF75" s="3">
        <v>60.4859181075294</v>
      </c>
      <c r="AG75" s="3">
        <v>57.1575343482087</v>
      </c>
      <c r="AH75" s="3">
        <v>56.6921560681024</v>
      </c>
      <c r="AI75" s="3">
        <v>58.6543800008443</v>
      </c>
      <c r="AJ75" s="3">
        <v>61.3560760936748</v>
      </c>
      <c r="AK75" s="3">
        <v>63.141728373756</v>
      </c>
      <c r="AL75" s="3">
        <v>68.5152326046628</v>
      </c>
      <c r="AM75" s="3">
        <v>76.9811404819611</v>
      </c>
      <c r="AN75" s="3">
        <v>76.4061638070901</v>
      </c>
      <c r="AO75" s="3">
        <v>78.1546220687163</v>
      </c>
      <c r="AP75" s="3">
        <v>77.4674983534388</v>
      </c>
      <c r="AQ75" s="3">
        <v>72.4476789909228</v>
      </c>
      <c r="AR75" s="3">
        <v>70.3148836154446</v>
      </c>
      <c r="AS75" s="3">
        <v>70.0864964553368</v>
      </c>
      <c r="AT75" s="3">
        <v>73.0476823772755</v>
      </c>
      <c r="AU75" s="3">
        <v>72.8515119662688</v>
      </c>
      <c r="AV75" s="3">
        <v>70.8885194247974</v>
      </c>
      <c r="AW75" s="3">
        <v>77.3537606184703</v>
      </c>
      <c r="AX75" s="3">
        <v>78.3397924127491</v>
      </c>
      <c r="AY75" s="3">
        <v>85.4943822774027</v>
      </c>
      <c r="AZ75" s="3">
        <v>91.1263905928975</v>
      </c>
      <c r="BA75" s="3">
        <v>86.6299110565313</v>
      </c>
      <c r="BB75" s="3">
        <v>86.2030826975839</v>
      </c>
      <c r="BC75" s="3">
        <v>84.8584831049511</v>
      </c>
      <c r="BD75" s="3">
        <v>82.5669324983166</v>
      </c>
      <c r="BE75" s="3">
        <v>84.9150089244065</v>
      </c>
      <c r="BF75" s="3">
        <v>85.1378204935602</v>
      </c>
      <c r="BG75" s="3">
        <v>87.6858032078678</v>
      </c>
      <c r="BH75" s="3">
        <v>87.5586919984158</v>
      </c>
      <c r="BI75" s="3">
        <v>81.8482974604926</v>
      </c>
      <c r="BJ75" s="3">
        <v>79.4146322353601</v>
      </c>
      <c r="BK75" s="3">
        <v>70.8026368729838</v>
      </c>
      <c r="BL75" s="3">
        <v>72.0442226195265</v>
      </c>
      <c r="BM75" s="3">
        <v>72.7445430213078</v>
      </c>
      <c r="BN75" s="3">
        <v>74.365943442635</v>
      </c>
      <c r="BO75" s="3">
        <v>78.8984311731552</v>
      </c>
      <c r="BP75" s="3">
        <v>81.7822720739528</v>
      </c>
      <c r="BQ75" s="3">
        <v>81.6656546356236</v>
      </c>
      <c r="BR75" s="3">
        <v>83.525269342946</v>
      </c>
      <c r="BS75" s="3">
        <v>78.5628269267725</v>
      </c>
      <c r="BT75" s="3">
        <v>83.0396966046988</v>
      </c>
      <c r="BU75" s="3">
        <v>81.7985262926474</v>
      </c>
      <c r="BV75" s="3">
        <v>88.8799462791567</v>
      </c>
      <c r="BW75" s="3">
        <v>93.4739322080687</v>
      </c>
      <c r="BX75" s="3">
        <v>93.5698548176472</v>
      </c>
      <c r="BY75" s="3">
        <v>91.5981316710707</v>
      </c>
      <c r="BZ75" s="3">
        <v>58.747988030949</v>
      </c>
      <c r="CA75" s="3">
        <v>49.9288699660806</v>
      </c>
      <c r="CB75" s="3">
        <v>57.0080083207027</v>
      </c>
      <c r="CC75" s="3">
        <v>65.2533786803391</v>
      </c>
      <c r="CD75" s="3">
        <v>57.8039835747487</v>
      </c>
      <c r="CE75" s="3">
        <v>61.5362769511643</v>
      </c>
      <c r="CF75" s="3">
        <v>65.9657565184316</v>
      </c>
      <c r="CG75" s="3">
        <v>70.9365709008277</v>
      </c>
      <c r="CH75" s="3">
        <v>78.0881316757983</v>
      </c>
      <c r="CI75" s="3">
        <v>86.9098750220851</v>
      </c>
      <c r="CJ75" s="3">
        <v>99.3904402526487</v>
      </c>
      <c r="CK75" s="3">
        <v>107.754115749347</v>
      </c>
      <c r="CL75" s="3">
        <v>118.460857336241</v>
      </c>
      <c r="CM75" s="3">
        <v>126.045356017522</v>
      </c>
      <c r="CN75" s="3">
        <v>145.917423241958</v>
      </c>
      <c r="CO75" s="3">
        <v>148.716258047582</v>
      </c>
      <c r="CP75" s="3">
        <v>148.170471789641</v>
      </c>
      <c r="CQ75" s="3">
        <v>158.632840036737</v>
      </c>
      <c r="CR75" s="3">
        <v>150.556620807153</v>
      </c>
      <c r="CS75" s="3">
        <v>155.469449947468</v>
      </c>
      <c r="CT75" s="3">
        <v>144.189773096637</v>
      </c>
      <c r="CU75" s="3">
        <v>137.090537419672</v>
      </c>
      <c r="CV75" s="3">
        <v>142.522227785463</v>
      </c>
      <c r="CW75" s="3">
        <v>144.51848745704</v>
      </c>
      <c r="CX75" s="3">
        <v>127.57781127404</v>
      </c>
      <c r="CY75" s="3">
        <v>125.411536087995</v>
      </c>
      <c r="CZ75" s="3">
        <v>115.09331983741</v>
      </c>
      <c r="DA75" s="3">
        <v>107.762506186312</v>
      </c>
      <c r="DB75" s="3">
        <v>102.879239891923</v>
      </c>
      <c r="DC75" s="3">
        <v>105.393130186002</v>
      </c>
      <c r="DD75" s="3">
        <v>95.8975837048512</v>
      </c>
      <c r="DE75" s="3">
        <v>93.3606047467653</v>
      </c>
      <c r="DF75" s="3">
        <v>99.6642130537624</v>
      </c>
      <c r="DG75" s="3">
        <v>89.6549423290527</v>
      </c>
      <c r="DH75" s="3">
        <v>99.5186585587852</v>
      </c>
      <c r="DI75" s="3">
        <v>110.130093572156</v>
      </c>
      <c r="DJ75" s="3">
        <v>94.1054023715352</v>
      </c>
      <c r="DK75" s="3">
        <v>93.0400087852731</v>
      </c>
      <c r="DL75" s="3">
        <v>91.1891148482504</v>
      </c>
      <c r="DM75" s="3">
        <v>106.825826575884</v>
      </c>
      <c r="DN75" s="3">
        <v>110.095272566269</v>
      </c>
      <c r="DO75" s="3">
        <v>105.044697500416</v>
      </c>
      <c r="DP75" s="3">
        <v>98.0074119173663</v>
      </c>
      <c r="DQ75" s="3">
        <v>92.4179285790698</v>
      </c>
      <c r="DR75" s="3">
        <v>104.139551455169</v>
      </c>
      <c r="DS75" s="3">
        <v>121.990403189244</v>
      </c>
      <c r="DT75" s="3">
        <v>128.910173863582</v>
      </c>
      <c r="DU75" s="3">
        <v>133.629898529276</v>
      </c>
      <c r="DV75" s="3">
        <v>137.53681426098</v>
      </c>
      <c r="DW75" s="3">
        <v>141.548168420794</v>
      </c>
      <c r="DX75" s="3">
        <v>139.645901406153</v>
      </c>
      <c r="DY75" s="3">
        <v>135.474423404894</v>
      </c>
      <c r="DZ75" s="3">
        <v>142.727014080672</v>
      </c>
      <c r="EA75" s="3">
        <v>138.312442392544</v>
      </c>
      <c r="EB75" s="3">
        <v>144.205132000639</v>
      </c>
      <c r="EC75" s="3">
        <v>155.346202675147</v>
      </c>
      <c r="ED75" s="3">
        <v>182.847434932406</v>
      </c>
      <c r="EE75" s="3">
        <v>182.891666230701</v>
      </c>
      <c r="EF75" s="3">
        <v>190.099443647597</v>
      </c>
    </row>
    <row r="76">
      <c r="A76" s="3" t="s">
        <v>72</v>
      </c>
      <c r="B76" s="3" t="str">
        <f t="shared" si="3"/>
        <v>COP_mid</v>
      </c>
      <c r="C76" s="3" t="str">
        <f t="shared" si="6"/>
        <v>COP</v>
      </c>
      <c r="D76" s="3">
        <v>47.5627075572825</v>
      </c>
      <c r="E76" s="3">
        <v>45.7541830120546</v>
      </c>
      <c r="F76" s="3">
        <v>47.6162268195278</v>
      </c>
      <c r="G76" s="3">
        <v>51.1088375326864</v>
      </c>
      <c r="H76" s="3">
        <v>55.2176211082536</v>
      </c>
      <c r="I76" s="3">
        <v>59.0853328460653</v>
      </c>
      <c r="J76" s="3">
        <v>61.1160760680808</v>
      </c>
      <c r="K76" s="3">
        <v>57.8845327369505</v>
      </c>
      <c r="L76" s="3">
        <v>56.9676194498197</v>
      </c>
      <c r="M76" s="3">
        <v>51.1990244584376</v>
      </c>
      <c r="N76" s="3">
        <v>51.7179912234922</v>
      </c>
      <c r="O76" s="3">
        <v>48.9159720761957</v>
      </c>
      <c r="P76" s="3">
        <v>46.5490653631633</v>
      </c>
      <c r="Q76" s="3">
        <v>49.1250823866016</v>
      </c>
      <c r="R76" s="3">
        <v>46.0659282760118</v>
      </c>
      <c r="S76" s="3">
        <v>49.071018932977</v>
      </c>
      <c r="T76" s="3">
        <v>48.3339840165672</v>
      </c>
      <c r="U76" s="3">
        <v>46.7426345957932</v>
      </c>
      <c r="V76" s="3">
        <v>42.1064774787078</v>
      </c>
      <c r="W76" s="3">
        <v>36.0583282163447</v>
      </c>
      <c r="X76" s="3">
        <v>35.9925203780468</v>
      </c>
      <c r="Y76" s="3">
        <v>40.656757241058</v>
      </c>
      <c r="Z76" s="3">
        <v>41.2740314426045</v>
      </c>
      <c r="AA76" s="3">
        <v>37.1699617104514</v>
      </c>
      <c r="AB76" s="3">
        <v>30.4543293470611</v>
      </c>
      <c r="AC76" s="3">
        <v>26.084972602451</v>
      </c>
      <c r="AD76" s="3">
        <v>30.6013195218797</v>
      </c>
      <c r="AE76" s="3">
        <v>33.7279619583956</v>
      </c>
      <c r="AF76" s="3">
        <v>33.7299242870398</v>
      </c>
      <c r="AG76" s="3">
        <v>34.2051792811494</v>
      </c>
      <c r="AH76" s="3">
        <v>32.4150872951484</v>
      </c>
      <c r="AI76" s="3">
        <v>32.4355894628282</v>
      </c>
      <c r="AJ76" s="3">
        <v>31.7793496867165</v>
      </c>
      <c r="AK76" s="3">
        <v>33.3556269759613</v>
      </c>
      <c r="AL76" s="3">
        <v>34.8956272026556</v>
      </c>
      <c r="AM76" s="3">
        <v>39.6540620499558</v>
      </c>
      <c r="AN76" s="3">
        <v>39.1818199775787</v>
      </c>
      <c r="AO76" s="3">
        <v>38.2318977532567</v>
      </c>
      <c r="AP76" s="3">
        <v>36.4126760311759</v>
      </c>
      <c r="AQ76" s="3">
        <v>38.3833514637147</v>
      </c>
      <c r="AR76" s="3">
        <v>36.734448674825</v>
      </c>
      <c r="AS76" s="3">
        <v>35.362196652479</v>
      </c>
      <c r="AT76" s="3">
        <v>34.5683353823969</v>
      </c>
      <c r="AU76" s="3">
        <v>35.0547121825334</v>
      </c>
      <c r="AV76" s="3">
        <v>37.2798904793456</v>
      </c>
      <c r="AW76" s="3">
        <v>39.8071809801851</v>
      </c>
      <c r="AX76" s="3">
        <v>41.1095908092645</v>
      </c>
      <c r="AY76" s="3">
        <v>42.239261670142</v>
      </c>
      <c r="AZ76" s="3">
        <v>46.852685407864</v>
      </c>
      <c r="BA76" s="3">
        <v>44.2848013367206</v>
      </c>
      <c r="BB76" s="3">
        <v>44.5042848369422</v>
      </c>
      <c r="BC76" s="3">
        <v>50.9543619221598</v>
      </c>
      <c r="BD76" s="3">
        <v>54.807604261063</v>
      </c>
      <c r="BE76" s="3">
        <v>54.8378120367958</v>
      </c>
      <c r="BF76" s="3">
        <v>56.997971433324</v>
      </c>
      <c r="BG76" s="3">
        <v>57.9976917281854</v>
      </c>
      <c r="BH76" s="3">
        <v>60.0590517440754</v>
      </c>
      <c r="BI76" s="3">
        <v>59.6745578293783</v>
      </c>
      <c r="BJ76" s="3">
        <v>53.9569752428154</v>
      </c>
      <c r="BK76" s="3">
        <v>51.6835784322903</v>
      </c>
      <c r="BL76" s="3">
        <v>53.2625854710985</v>
      </c>
      <c r="BM76" s="3">
        <v>56.0768873622107</v>
      </c>
      <c r="BN76" s="3">
        <v>55.1504213989051</v>
      </c>
      <c r="BO76" s="3">
        <v>53.7535851279624</v>
      </c>
      <c r="BP76" s="3">
        <v>50.2716476568724</v>
      </c>
      <c r="BQ76" s="3">
        <v>48.928725419399</v>
      </c>
      <c r="BR76" s="3">
        <v>49.493913129776</v>
      </c>
      <c r="BS76" s="3">
        <v>43.895864937253</v>
      </c>
      <c r="BT76" s="3">
        <v>47.3570267361626</v>
      </c>
      <c r="BU76" s="3">
        <v>45.7783501935721</v>
      </c>
      <c r="BV76" s="3">
        <v>48.7177429092435</v>
      </c>
      <c r="BW76" s="3">
        <v>52.0664631543882</v>
      </c>
      <c r="BX76" s="3">
        <v>53.1565508307326</v>
      </c>
      <c r="BY76" s="3">
        <v>47.4021594883853</v>
      </c>
      <c r="BZ76" s="3">
        <v>28.0499839798154</v>
      </c>
      <c r="CA76" s="3">
        <v>29.2261400225612</v>
      </c>
      <c r="CB76" s="3">
        <v>35.6071269330156</v>
      </c>
      <c r="CC76" s="3">
        <v>37.3233732402701</v>
      </c>
      <c r="CD76" s="3">
        <v>34.2081962372793</v>
      </c>
      <c r="CE76" s="3">
        <v>33.2808263044702</v>
      </c>
      <c r="CF76" s="3">
        <v>29.4290993657805</v>
      </c>
      <c r="CG76" s="3">
        <v>28.0943539143836</v>
      </c>
      <c r="CH76" s="3">
        <v>31.5129672302435</v>
      </c>
      <c r="CI76" s="3">
        <v>35.6721751155161</v>
      </c>
      <c r="CJ76" s="3">
        <v>37.7896481139061</v>
      </c>
      <c r="CK76" s="3">
        <v>41.2168943452446</v>
      </c>
      <c r="CL76" s="3">
        <v>48.1962064182202</v>
      </c>
      <c r="CM76" s="3">
        <v>44.8459283636093</v>
      </c>
      <c r="CN76" s="3">
        <v>48.6630687475508</v>
      </c>
      <c r="CO76" s="3">
        <v>52.7472596558229</v>
      </c>
      <c r="CP76" s="3">
        <v>50.9805936185447</v>
      </c>
      <c r="CQ76" s="3">
        <v>49.0690650895524</v>
      </c>
      <c r="CR76" s="3">
        <v>53.0172220324576</v>
      </c>
      <c r="CS76" s="3">
        <v>65.4882959620263</v>
      </c>
      <c r="CT76" s="3">
        <v>65.0068665703067</v>
      </c>
      <c r="CU76" s="3">
        <v>63.9251026983226</v>
      </c>
      <c r="CV76" s="3">
        <v>74.4511389110077</v>
      </c>
      <c r="CW76" s="3">
        <v>81.3997751201353</v>
      </c>
      <c r="CX76" s="3">
        <v>89.5256732288256</v>
      </c>
      <c r="CY76" s="3">
        <v>88.9792900598727</v>
      </c>
      <c r="CZ76" s="3">
        <v>94.4863614803492</v>
      </c>
      <c r="DA76" s="3">
        <v>95.8299180841772</v>
      </c>
      <c r="DB76" s="3">
        <v>80.0007082927886</v>
      </c>
      <c r="DC76" s="3">
        <v>92.9051211266074</v>
      </c>
      <c r="DD76" s="3">
        <v>99.638082649924</v>
      </c>
      <c r="DE76" s="3">
        <v>111.381367931633</v>
      </c>
      <c r="DF76" s="3">
        <v>120.432524881703</v>
      </c>
      <c r="DG76" s="3">
        <v>107.803238273153</v>
      </c>
      <c r="DH76" s="3">
        <v>111.988559787445</v>
      </c>
      <c r="DI76" s="3">
        <v>102.830794869255</v>
      </c>
      <c r="DJ76" s="3">
        <v>95.2882194974247</v>
      </c>
      <c r="DK76" s="3">
        <v>99.6687191142944</v>
      </c>
      <c r="DL76" s="3">
        <v>95.8433721752968</v>
      </c>
      <c r="DM76" s="3">
        <v>97.9344156915264</v>
      </c>
      <c r="DN76" s="3">
        <v>105.084680594064</v>
      </c>
      <c r="DO76" s="3">
        <v>111.86093126057</v>
      </c>
      <c r="DP76" s="3">
        <v>117.788993873634</v>
      </c>
      <c r="DQ76" s="3">
        <v>116.513648405912</v>
      </c>
      <c r="DR76" s="3">
        <v>112.36333826361</v>
      </c>
      <c r="DS76" s="3">
        <v>111.592231492771</v>
      </c>
      <c r="DT76" s="3">
        <v>108.979799758851</v>
      </c>
      <c r="DU76" s="3">
        <v>108.79001840608</v>
      </c>
      <c r="DV76" s="3">
        <v>116.34749407873</v>
      </c>
      <c r="DW76" s="3">
        <v>127.797136023206</v>
      </c>
      <c r="DX76" s="3">
        <v>118.631450778331</v>
      </c>
      <c r="DY76" s="3">
        <v>110.937212609935</v>
      </c>
      <c r="DZ76" s="3">
        <v>111.36355545583</v>
      </c>
      <c r="EA76" s="3">
        <v>108.849779988487</v>
      </c>
      <c r="EB76" s="3">
        <v>106.014420057836</v>
      </c>
      <c r="EC76" s="3">
        <v>106.927786135965</v>
      </c>
      <c r="ED76" s="3">
        <v>110.787699504777</v>
      </c>
      <c r="EE76" s="3">
        <v>100.363809494745</v>
      </c>
      <c r="EF76" s="3">
        <v>102.894166522556</v>
      </c>
    </row>
    <row r="77">
      <c r="A77" s="3" t="s">
        <v>73</v>
      </c>
      <c r="B77" s="3" t="str">
        <f t="shared" si="3"/>
        <v>COST_mid</v>
      </c>
      <c r="C77" s="3" t="str">
        <f t="shared" si="6"/>
        <v>COST</v>
      </c>
      <c r="D77" s="3">
        <v>92.2679989066485</v>
      </c>
      <c r="E77" s="3">
        <v>91.6910636885487</v>
      </c>
      <c r="F77" s="3">
        <v>91.5422965274567</v>
      </c>
      <c r="G77" s="3">
        <v>90.8796646226555</v>
      </c>
      <c r="H77" s="3">
        <v>92.4243735918457</v>
      </c>
      <c r="I77" s="3">
        <v>93.5551461321266</v>
      </c>
      <c r="J77" s="3">
        <v>94.7799073904286</v>
      </c>
      <c r="K77" s="3">
        <v>96.7123001945288</v>
      </c>
      <c r="L77" s="3">
        <v>101.429660028589</v>
      </c>
      <c r="M77" s="3">
        <v>103.539356679785</v>
      </c>
      <c r="N77" s="3">
        <v>111.877701100546</v>
      </c>
      <c r="O77" s="3">
        <v>115.042971492195</v>
      </c>
      <c r="P77" s="3">
        <v>114.624451286377</v>
      </c>
      <c r="Q77" s="3">
        <v>123.524742525332</v>
      </c>
      <c r="R77" s="3">
        <v>125.994720339673</v>
      </c>
      <c r="S77" s="3">
        <v>124.593661083798</v>
      </c>
      <c r="T77" s="3">
        <v>121.460003401972</v>
      </c>
      <c r="U77" s="3">
        <v>117.109136246808</v>
      </c>
      <c r="V77" s="3">
        <v>120.152679956257</v>
      </c>
      <c r="W77" s="3">
        <v>120.56581788004</v>
      </c>
      <c r="X77" s="3">
        <v>119.826223041455</v>
      </c>
      <c r="Y77" s="3">
        <v>128.742210066725</v>
      </c>
      <c r="Z77" s="3">
        <v>134.36895758441</v>
      </c>
      <c r="AA77" s="3">
        <v>137.163646237372</v>
      </c>
      <c r="AB77" s="3">
        <v>129.316790187137</v>
      </c>
      <c r="AC77" s="3">
        <v>126.136793804562</v>
      </c>
      <c r="AD77" s="3">
        <v>129.524370600072</v>
      </c>
      <c r="AE77" s="3">
        <v>129.692458230951</v>
      </c>
      <c r="AF77" s="3">
        <v>124.614783983998</v>
      </c>
      <c r="AG77" s="3">
        <v>131.572372356994</v>
      </c>
      <c r="AH77" s="3">
        <v>140.357551810124</v>
      </c>
      <c r="AI77" s="3">
        <v>142.169318803868</v>
      </c>
      <c r="AJ77" s="3">
        <v>130.302865103949</v>
      </c>
      <c r="AK77" s="3">
        <v>128.075091675127</v>
      </c>
      <c r="AL77" s="3">
        <v>127.423157002263</v>
      </c>
      <c r="AM77" s="3">
        <v>135.817220285804</v>
      </c>
      <c r="AN77" s="3">
        <v>139.113379153136</v>
      </c>
      <c r="AO77" s="3">
        <v>147.706203393465</v>
      </c>
      <c r="AP77" s="3">
        <v>143.98511919809</v>
      </c>
      <c r="AQ77" s="3">
        <v>146.815112095949</v>
      </c>
      <c r="AR77" s="3">
        <v>154.795598277044</v>
      </c>
      <c r="AS77" s="3">
        <v>153.407241307422</v>
      </c>
      <c r="AT77" s="3">
        <v>137.401713263375</v>
      </c>
      <c r="AU77" s="3">
        <v>140.677715465037</v>
      </c>
      <c r="AV77" s="3">
        <v>144.631973514671</v>
      </c>
      <c r="AW77" s="3">
        <v>144.113459802113</v>
      </c>
      <c r="AX77" s="3">
        <v>153.151274397453</v>
      </c>
      <c r="AY77" s="3">
        <v>169.287949814544</v>
      </c>
      <c r="AZ77" s="3">
        <v>172.952770925763</v>
      </c>
      <c r="BA77" s="3">
        <v>168.72183595964</v>
      </c>
      <c r="BB77" s="3">
        <v>168.637785538494</v>
      </c>
      <c r="BC77" s="3">
        <v>171.778472552916</v>
      </c>
      <c r="BD77" s="3">
        <v>178.117351292387</v>
      </c>
      <c r="BE77" s="3">
        <v>185.898511940593</v>
      </c>
      <c r="BF77" s="3">
        <v>194.62199781405</v>
      </c>
      <c r="BG77" s="3">
        <v>203.827807385167</v>
      </c>
      <c r="BH77" s="3">
        <v>214.693938809013</v>
      </c>
      <c r="BI77" s="3">
        <v>205.961283183537</v>
      </c>
      <c r="BJ77" s="3">
        <v>209.273028095284</v>
      </c>
      <c r="BK77" s="3">
        <v>193.206645322558</v>
      </c>
      <c r="BL77" s="3">
        <v>190.630334084683</v>
      </c>
      <c r="BM77" s="3">
        <v>194.97819424143</v>
      </c>
      <c r="BN77" s="3">
        <v>211.623718393292</v>
      </c>
      <c r="BO77" s="3">
        <v>223.21678582605</v>
      </c>
      <c r="BP77" s="3">
        <v>223.589577173603</v>
      </c>
      <c r="BQ77" s="3">
        <v>236.75825057264</v>
      </c>
      <c r="BR77" s="3">
        <v>252.661135600448</v>
      </c>
      <c r="BS77" s="3">
        <v>253.685242906516</v>
      </c>
      <c r="BT77" s="3">
        <v>267.568331220771</v>
      </c>
      <c r="BU77" s="3">
        <v>271.279659245075</v>
      </c>
      <c r="BV77" s="3">
        <v>276.806870554069</v>
      </c>
      <c r="BW77" s="3">
        <v>271.028837806723</v>
      </c>
      <c r="BX77" s="3">
        <v>277.999462607209</v>
      </c>
      <c r="BY77" s="3">
        <v>286.549993105182</v>
      </c>
      <c r="BZ77" s="3">
        <v>273.427859154706</v>
      </c>
      <c r="CA77" s="3">
        <v>280.687834272481</v>
      </c>
      <c r="CB77" s="3">
        <v>281.405214510246</v>
      </c>
      <c r="CC77" s="3">
        <v>279.922245590235</v>
      </c>
      <c r="CD77" s="3">
        <v>297.622384953691</v>
      </c>
      <c r="CE77" s="3">
        <v>314.972830879506</v>
      </c>
      <c r="CF77" s="3">
        <v>319.449912205234</v>
      </c>
      <c r="CG77" s="3">
        <v>341.943735618906</v>
      </c>
      <c r="CH77" s="3">
        <v>351.71380496014</v>
      </c>
      <c r="CI77" s="3">
        <v>354.549458081133</v>
      </c>
      <c r="CJ77" s="3">
        <v>346.585395954881</v>
      </c>
      <c r="CK77" s="3">
        <v>335.15049921072</v>
      </c>
      <c r="CL77" s="3">
        <v>316.444646312391</v>
      </c>
      <c r="CM77" s="3">
        <v>349.456743473582</v>
      </c>
      <c r="CN77" s="3">
        <v>363.82393100939</v>
      </c>
      <c r="CO77" s="3">
        <v>368.571113436639</v>
      </c>
      <c r="CP77" s="3">
        <v>393.956393004053</v>
      </c>
      <c r="CQ77" s="3">
        <v>427.31590581654</v>
      </c>
      <c r="CR77" s="3">
        <v>438.744655061476</v>
      </c>
      <c r="CS77" s="3">
        <v>442.792327548725</v>
      </c>
      <c r="CT77" s="3">
        <v>500.388285727357</v>
      </c>
      <c r="CU77" s="3">
        <v>525.048726804218</v>
      </c>
      <c r="CV77" s="3">
        <v>490.689307716605</v>
      </c>
      <c r="CW77" s="3">
        <v>492.41967048876</v>
      </c>
      <c r="CX77" s="3">
        <v>522.521168580393</v>
      </c>
      <c r="CY77" s="3">
        <v>557.013040144441</v>
      </c>
      <c r="CZ77" s="3">
        <v>461.456864407862</v>
      </c>
      <c r="DA77" s="3">
        <v>448.67983911593</v>
      </c>
      <c r="DB77" s="3">
        <v>490.693045109613</v>
      </c>
      <c r="DC77" s="3">
        <v>522.865093273261</v>
      </c>
      <c r="DD77" s="3">
        <v>486.061645199254</v>
      </c>
      <c r="DE77" s="3">
        <v>461.832020701657</v>
      </c>
      <c r="DF77" s="3">
        <v>495.038685797697</v>
      </c>
      <c r="DG77" s="3">
        <v>456.942881782432</v>
      </c>
      <c r="DH77" s="3">
        <v>465.01510605206</v>
      </c>
      <c r="DI77" s="3">
        <v>487.208736226751</v>
      </c>
      <c r="DJ77" s="3">
        <v>469.083288370815</v>
      </c>
      <c r="DK77" s="3">
        <v>480.89096305518</v>
      </c>
      <c r="DL77" s="3">
        <v>480.981977858206</v>
      </c>
      <c r="DM77" s="3">
        <v>505.440301345499</v>
      </c>
      <c r="DN77" s="3">
        <v>531.335268171001</v>
      </c>
      <c r="DO77" s="3">
        <v>533.170981236039</v>
      </c>
      <c r="DP77" s="3">
        <v>540.690890722654</v>
      </c>
      <c r="DQ77" s="3">
        <v>544.880696071141</v>
      </c>
      <c r="DR77" s="3">
        <v>562.188011980574</v>
      </c>
      <c r="DS77" s="3">
        <v>624.771117531716</v>
      </c>
      <c r="DT77" s="3">
        <v>672.92451272418</v>
      </c>
      <c r="DU77" s="3">
        <v>721.915736029556</v>
      </c>
      <c r="DV77" s="3">
        <v>737.220215513014</v>
      </c>
      <c r="DW77" s="3">
        <v>716.146632317435</v>
      </c>
      <c r="DX77" s="3">
        <v>779.507110496748</v>
      </c>
      <c r="DY77" s="3">
        <v>845.652668067753</v>
      </c>
      <c r="DZ77" s="3">
        <v>846.28287345303</v>
      </c>
      <c r="EA77" s="3">
        <v>859.589876692874</v>
      </c>
      <c r="EB77" s="3">
        <v>897.507199089642</v>
      </c>
      <c r="EC77" s="3">
        <v>886.956682553747</v>
      </c>
      <c r="ED77" s="3">
        <v>928.817755126953</v>
      </c>
      <c r="EE77" s="3">
        <v>971.033095586868</v>
      </c>
      <c r="EF77" s="3">
        <v>933.97499762641</v>
      </c>
    </row>
    <row r="78">
      <c r="A78" s="3" t="s">
        <v>74</v>
      </c>
      <c r="B78" s="3" t="str">
        <f t="shared" si="3"/>
        <v>CPB_mid</v>
      </c>
      <c r="C78" s="3" t="str">
        <f t="shared" si="6"/>
        <v>CPB</v>
      </c>
      <c r="D78" s="3">
        <v>30.3486210995415</v>
      </c>
      <c r="E78" s="3">
        <v>30.2003666893787</v>
      </c>
      <c r="F78" s="3">
        <v>31.6727705394244</v>
      </c>
      <c r="G78" s="3">
        <v>32.345802673339</v>
      </c>
      <c r="H78" s="3">
        <v>32.4720611652937</v>
      </c>
      <c r="I78" s="3">
        <v>33.0950563831359</v>
      </c>
      <c r="J78" s="3">
        <v>32.3727704565443</v>
      </c>
      <c r="K78" s="3">
        <v>31.6451854214695</v>
      </c>
      <c r="L78" s="3">
        <v>31.6156966208342</v>
      </c>
      <c r="M78" s="3">
        <v>31.2495640115274</v>
      </c>
      <c r="N78" s="3">
        <v>32.6292250593085</v>
      </c>
      <c r="O78" s="3">
        <v>32.404992015072</v>
      </c>
      <c r="P78" s="3">
        <v>33.7370874170897</v>
      </c>
      <c r="Q78" s="3">
        <v>34.8063688932942</v>
      </c>
      <c r="R78" s="3">
        <v>33.7500717743635</v>
      </c>
      <c r="S78" s="3">
        <v>34.2466245792706</v>
      </c>
      <c r="T78" s="3">
        <v>34.620438456191</v>
      </c>
      <c r="U78" s="3">
        <v>35.3006783223349</v>
      </c>
      <c r="V78" s="3">
        <v>35.9262120947295</v>
      </c>
      <c r="W78" s="3">
        <v>36.9536756468303</v>
      </c>
      <c r="X78" s="3">
        <v>37.4144997298592</v>
      </c>
      <c r="Y78" s="3">
        <v>38.060964296091</v>
      </c>
      <c r="Z78" s="3">
        <v>37.5169544830861</v>
      </c>
      <c r="AA78" s="3">
        <v>40.0549254309371</v>
      </c>
      <c r="AB78" s="3">
        <v>40.388004911324</v>
      </c>
      <c r="AC78" s="3">
        <v>44.6126901143969</v>
      </c>
      <c r="AD78" s="3">
        <v>47.8934376094183</v>
      </c>
      <c r="AE78" s="3">
        <v>47.6720013127634</v>
      </c>
      <c r="AF78" s="3">
        <v>47.9936442111689</v>
      </c>
      <c r="AG78" s="3">
        <v>47.4675669291762</v>
      </c>
      <c r="AH78" s="3">
        <v>49.9396616036003</v>
      </c>
      <c r="AI78" s="3">
        <v>46.6894697348934</v>
      </c>
      <c r="AJ78" s="3">
        <v>42.597735325562</v>
      </c>
      <c r="AK78" s="3">
        <v>41.446974392512</v>
      </c>
      <c r="AL78" s="3">
        <v>42.2673653077496</v>
      </c>
      <c r="AM78" s="3">
        <v>45.6385187969112</v>
      </c>
      <c r="AN78" s="3">
        <v>47.7796487820052</v>
      </c>
      <c r="AO78" s="3">
        <v>47.741137136172</v>
      </c>
      <c r="AP78" s="3">
        <v>45.3280301775853</v>
      </c>
      <c r="AQ78" s="3">
        <v>44.3658093411361</v>
      </c>
      <c r="AR78" s="3">
        <v>44.7852364055243</v>
      </c>
      <c r="AS78" s="3">
        <v>43.3112713557064</v>
      </c>
      <c r="AT78" s="3">
        <v>40.717772383608</v>
      </c>
      <c r="AU78" s="3">
        <v>41.3864773925372</v>
      </c>
      <c r="AV78" s="3">
        <v>36.9220840614415</v>
      </c>
      <c r="AW78" s="3">
        <v>36.586929285572</v>
      </c>
      <c r="AX78" s="3">
        <v>37.279880732113</v>
      </c>
      <c r="AY78" s="3">
        <v>38.846012155941</v>
      </c>
      <c r="AZ78" s="3">
        <v>37.3661480078809</v>
      </c>
      <c r="BA78" s="3">
        <v>36.0308456983555</v>
      </c>
      <c r="BB78" s="3">
        <v>34.3451235980042</v>
      </c>
      <c r="BC78" s="3">
        <v>33.8613877278578</v>
      </c>
      <c r="BD78" s="3">
        <v>30.4968375635961</v>
      </c>
      <c r="BE78" s="3">
        <v>29.4079319139699</v>
      </c>
      <c r="BF78" s="3">
        <v>33.0877575866497</v>
      </c>
      <c r="BG78" s="3">
        <v>33.4799025634458</v>
      </c>
      <c r="BH78" s="3">
        <v>32.2604349251993</v>
      </c>
      <c r="BI78" s="3">
        <v>30.4971903408078</v>
      </c>
      <c r="BJ78" s="3">
        <v>31.8243342037678</v>
      </c>
      <c r="BK78" s="3">
        <v>30.4548954537679</v>
      </c>
      <c r="BL78" s="3">
        <v>28.3865342247423</v>
      </c>
      <c r="BM78" s="3">
        <v>28.5241063002079</v>
      </c>
      <c r="BN78" s="3">
        <v>30.299134710256</v>
      </c>
      <c r="BO78" s="3">
        <v>32.2041875958777</v>
      </c>
      <c r="BP78" s="3">
        <v>31.7528084167847</v>
      </c>
      <c r="BQ78" s="3">
        <v>34.2427542823397</v>
      </c>
      <c r="BR78" s="3">
        <v>34.5162746904406</v>
      </c>
      <c r="BS78" s="3">
        <v>35.6640320040304</v>
      </c>
      <c r="BT78" s="3">
        <v>38.8146353861469</v>
      </c>
      <c r="BU78" s="3">
        <v>39.7391521056401</v>
      </c>
      <c r="BV78" s="3">
        <v>39.7572948025595</v>
      </c>
      <c r="BW78" s="3">
        <v>40.9262744471599</v>
      </c>
      <c r="BX78" s="3">
        <v>41.1604085879175</v>
      </c>
      <c r="BY78" s="3">
        <v>40.9700230768221</v>
      </c>
      <c r="BZ78" s="3">
        <v>40.8898035833523</v>
      </c>
      <c r="CA78" s="3">
        <v>42.3415662796085</v>
      </c>
      <c r="CB78" s="3">
        <v>43.3546049727546</v>
      </c>
      <c r="CC78" s="3">
        <v>42.3424021701579</v>
      </c>
      <c r="CD78" s="3">
        <v>42.8371127529624</v>
      </c>
      <c r="CE78" s="3">
        <v>44.610841105905</v>
      </c>
      <c r="CF78" s="3">
        <v>40.6831087267779</v>
      </c>
      <c r="CG78" s="3">
        <v>42.1354136869544</v>
      </c>
      <c r="CH78" s="3">
        <v>42.3393514346644</v>
      </c>
      <c r="CI78" s="3">
        <v>41.9313440370409</v>
      </c>
      <c r="CJ78" s="3">
        <v>41.6395476161314</v>
      </c>
      <c r="CK78" s="3">
        <v>41.1552985819145</v>
      </c>
      <c r="CL78" s="3">
        <v>42.5304233435459</v>
      </c>
      <c r="CM78" s="3">
        <v>43.3709176924467</v>
      </c>
      <c r="CN78" s="3">
        <v>43.3321815696604</v>
      </c>
      <c r="CO78" s="3">
        <v>41.2833858733377</v>
      </c>
      <c r="CP78" s="3">
        <v>40.1061297480168</v>
      </c>
      <c r="CQ78" s="3">
        <v>37.9233435356178</v>
      </c>
      <c r="CR78" s="3">
        <v>38.2536632895295</v>
      </c>
      <c r="CS78" s="3">
        <v>37.1346139603217</v>
      </c>
      <c r="CT78" s="3">
        <v>37.0174529676377</v>
      </c>
      <c r="CU78" s="3">
        <v>38.1621878711823</v>
      </c>
      <c r="CV78" s="3">
        <v>40.7981870719458</v>
      </c>
      <c r="CW78" s="3">
        <v>40.0502592241141</v>
      </c>
      <c r="CX78" s="3">
        <v>39.6155603380135</v>
      </c>
      <c r="CY78" s="3">
        <v>42.1541959988716</v>
      </c>
      <c r="CZ78" s="3">
        <v>44.2885532389758</v>
      </c>
      <c r="DA78" s="3">
        <v>42.8419268230703</v>
      </c>
      <c r="DB78" s="3">
        <v>44.7449084476136</v>
      </c>
      <c r="DC78" s="3">
        <v>46.4321028492686</v>
      </c>
      <c r="DD78" s="3">
        <v>44.3985601037016</v>
      </c>
      <c r="DE78" s="3">
        <v>46.182908145682</v>
      </c>
      <c r="DF78" s="3">
        <v>47.8506405785075</v>
      </c>
      <c r="DG78" s="3">
        <v>52.1722973817941</v>
      </c>
      <c r="DH78" s="3">
        <v>50.3844410575929</v>
      </c>
      <c r="DI78" s="3">
        <v>48.4719521267786</v>
      </c>
      <c r="DJ78" s="3">
        <v>50.1090328911792</v>
      </c>
      <c r="DK78" s="3">
        <v>51.6690740220327</v>
      </c>
      <c r="DL78" s="3">
        <v>50.1479448985361</v>
      </c>
      <c r="DM78" s="3">
        <v>44.2440412118061</v>
      </c>
      <c r="DN78" s="3">
        <v>43.6249965193794</v>
      </c>
      <c r="DO78" s="3">
        <v>41.2206778979944</v>
      </c>
      <c r="DP78" s="3">
        <v>40.0553505390053</v>
      </c>
      <c r="DQ78" s="3">
        <v>38.1783706991605</v>
      </c>
      <c r="DR78" s="3">
        <v>38.9920551325399</v>
      </c>
      <c r="DS78" s="3">
        <v>41.2667319895318</v>
      </c>
      <c r="DT78" s="3">
        <v>42.4680509904296</v>
      </c>
      <c r="DU78" s="3">
        <v>41.2859701097256</v>
      </c>
      <c r="DV78" s="3">
        <v>41.7164905223305</v>
      </c>
      <c r="DW78" s="3">
        <v>42.9209386410173</v>
      </c>
      <c r="DX78" s="3">
        <v>44.309149966072</v>
      </c>
      <c r="DY78" s="3">
        <v>43.0300623206048</v>
      </c>
      <c r="DZ78" s="3">
        <v>45.2261341817942</v>
      </c>
      <c r="EA78" s="3">
        <v>48.5607269025006</v>
      </c>
      <c r="EB78" s="3">
        <v>49.781313511336</v>
      </c>
      <c r="EC78" s="3">
        <v>47.1011040057454</v>
      </c>
      <c r="ED78" s="3">
        <v>44.7518384571853</v>
      </c>
      <c r="EE78" s="3">
        <v>42.2537731021475</v>
      </c>
      <c r="EF78" s="3">
        <v>39.4458333121406</v>
      </c>
    </row>
    <row r="79">
      <c r="A79" s="3" t="s">
        <v>75</v>
      </c>
      <c r="B79" s="3" t="str">
        <f t="shared" si="3"/>
        <v>CRM_mid</v>
      </c>
      <c r="C79" s="3" t="str">
        <f t="shared" si="6"/>
        <v>CRM</v>
      </c>
      <c r="D79" s="3">
        <v>57.5547229669975</v>
      </c>
      <c r="E79" s="3">
        <v>62.1408124826494</v>
      </c>
      <c r="F79" s="3">
        <v>58.9393707085333</v>
      </c>
      <c r="G79" s="3">
        <v>54.6158997030766</v>
      </c>
      <c r="H79" s="3">
        <v>52.0663308719599</v>
      </c>
      <c r="I79" s="3">
        <v>54.4672068621188</v>
      </c>
      <c r="J79" s="3">
        <v>54.7668310874503</v>
      </c>
      <c r="K79" s="3">
        <v>55.259447994561</v>
      </c>
      <c r="L79" s="3">
        <v>58.1056936469425</v>
      </c>
      <c r="M79" s="3">
        <v>56.9391454514815</v>
      </c>
      <c r="N79" s="3">
        <v>61.5041040273296</v>
      </c>
      <c r="O79" s="3">
        <v>57.826559623313</v>
      </c>
      <c r="P79" s="3">
        <v>57.4332111210188</v>
      </c>
      <c r="Q79" s="3">
        <v>61.1683495492451</v>
      </c>
      <c r="R79" s="3">
        <v>65.9197650138556</v>
      </c>
      <c r="S79" s="3">
        <v>67.4127575828617</v>
      </c>
      <c r="T79" s="3">
        <v>72.2551733603393</v>
      </c>
      <c r="U79" s="3">
        <v>72.637017914863</v>
      </c>
      <c r="V79" s="3">
        <v>71.5948859229447</v>
      </c>
      <c r="W79" s="3">
        <v>70.2268021612425</v>
      </c>
      <c r="X79" s="3">
        <v>69.7553853780621</v>
      </c>
      <c r="Y79" s="3">
        <v>75.9638907576769</v>
      </c>
      <c r="Z79" s="3">
        <v>78.4329186106506</v>
      </c>
      <c r="AA79" s="3">
        <v>78.55193596887</v>
      </c>
      <c r="AB79" s="3">
        <v>71.5770541637907</v>
      </c>
      <c r="AC79" s="3">
        <v>62.5381970190611</v>
      </c>
      <c r="AD79" s="3">
        <v>71.2065990565007</v>
      </c>
      <c r="AE79" s="3">
        <v>75.2911351750495</v>
      </c>
      <c r="AF79" s="3">
        <v>77.879058040728</v>
      </c>
      <c r="AG79" s="3">
        <v>80.7498877057055</v>
      </c>
      <c r="AH79" s="3">
        <v>80.7542020977882</v>
      </c>
      <c r="AI79" s="3">
        <v>79.1345217794153</v>
      </c>
      <c r="AJ79" s="3">
        <v>72.9158297888075</v>
      </c>
      <c r="AK79" s="3">
        <v>72.5448055843964</v>
      </c>
      <c r="AL79" s="3">
        <v>74.419336805452</v>
      </c>
      <c r="AM79" s="3">
        <v>69.7776428324246</v>
      </c>
      <c r="AN79" s="3">
        <v>74.9931320924644</v>
      </c>
      <c r="AO79" s="3">
        <v>80.4475095709824</v>
      </c>
      <c r="AP79" s="3">
        <v>82.2456233506452</v>
      </c>
      <c r="AQ79" s="3">
        <v>83.6867839609251</v>
      </c>
      <c r="AR79" s="3">
        <v>87.8852606922561</v>
      </c>
      <c r="AS79" s="3">
        <v>87.9173534033107</v>
      </c>
      <c r="AT79" s="3">
        <v>88.756507027797</v>
      </c>
      <c r="AU79" s="3">
        <v>91.0309024245201</v>
      </c>
      <c r="AV79" s="3">
        <v>94.6219958024706</v>
      </c>
      <c r="AW79" s="3">
        <v>96.809957634726</v>
      </c>
      <c r="AX79" s="3">
        <v>104.662084679133</v>
      </c>
      <c r="AY79" s="3">
        <v>102.829901740102</v>
      </c>
      <c r="AZ79" s="3">
        <v>109.612766372139</v>
      </c>
      <c r="BA79" s="3">
        <v>110.868907913639</v>
      </c>
      <c r="BB79" s="3">
        <v>121.705698690034</v>
      </c>
      <c r="BC79" s="3">
        <v>119.259599071208</v>
      </c>
      <c r="BD79" s="3">
        <v>126.575521072378</v>
      </c>
      <c r="BE79" s="3">
        <v>134.724646685374</v>
      </c>
      <c r="BF79" s="3">
        <v>143.489736775004</v>
      </c>
      <c r="BG79" s="3">
        <v>145.576027865733</v>
      </c>
      <c r="BH79" s="3">
        <v>154.045118902165</v>
      </c>
      <c r="BI79" s="3">
        <v>144.196990054641</v>
      </c>
      <c r="BJ79" s="3">
        <v>132.142167010226</v>
      </c>
      <c r="BK79" s="3">
        <v>134.042369514153</v>
      </c>
      <c r="BL79" s="3">
        <v>144.963176720691</v>
      </c>
      <c r="BM79" s="3">
        <v>158.585284866011</v>
      </c>
      <c r="BN79" s="3">
        <v>158.933241934754</v>
      </c>
      <c r="BO79" s="3">
        <v>159.518780864946</v>
      </c>
      <c r="BP79" s="3">
        <v>155.939018972467</v>
      </c>
      <c r="BQ79" s="3">
        <v>152.070621644902</v>
      </c>
      <c r="BR79" s="3">
        <v>155.949183241498</v>
      </c>
      <c r="BS79" s="3">
        <v>146.224865829317</v>
      </c>
      <c r="BT79" s="3">
        <v>151.73102023506</v>
      </c>
      <c r="BU79" s="3">
        <v>147.596694285406</v>
      </c>
      <c r="BV79" s="3">
        <v>160.817521693162</v>
      </c>
      <c r="BW79" s="3">
        <v>159.900935606348</v>
      </c>
      <c r="BX79" s="3">
        <v>178.453500333771</v>
      </c>
      <c r="BY79" s="3">
        <v>184.856183389753</v>
      </c>
      <c r="BZ79" s="3">
        <v>149.830405749849</v>
      </c>
      <c r="CA79" s="3">
        <v>151.232207123852</v>
      </c>
      <c r="CB79" s="3">
        <v>171.236072356783</v>
      </c>
      <c r="CC79" s="3">
        <v>179.292890676475</v>
      </c>
      <c r="CD79" s="3">
        <v>191.27098566381</v>
      </c>
      <c r="CE79" s="3">
        <v>213.327525262015</v>
      </c>
      <c r="CF79" s="3">
        <v>249.133726124821</v>
      </c>
      <c r="CG79" s="3">
        <v>252.407468919618</v>
      </c>
      <c r="CH79" s="3">
        <v>251.446068638186</v>
      </c>
      <c r="CI79" s="3">
        <v>224.388967884563</v>
      </c>
      <c r="CJ79" s="3">
        <v>219.793939370863</v>
      </c>
      <c r="CK79" s="3">
        <v>237.045734690733</v>
      </c>
      <c r="CL79" s="3">
        <v>210.570829828578</v>
      </c>
      <c r="CM79" s="3">
        <v>227.739409741888</v>
      </c>
      <c r="CN79" s="3">
        <v>219.39135639609</v>
      </c>
      <c r="CO79" s="3">
        <v>239.324632210699</v>
      </c>
      <c r="CP79" s="3">
        <v>242.897838801466</v>
      </c>
      <c r="CQ79" s="3">
        <v>251.356521364976</v>
      </c>
      <c r="CR79" s="3">
        <v>263.310965995077</v>
      </c>
      <c r="CS79" s="3">
        <v>283.620145797615</v>
      </c>
      <c r="CT79" s="3">
        <v>299.571292160352</v>
      </c>
      <c r="CU79" s="3">
        <v>256.4602864031</v>
      </c>
      <c r="CV79" s="3">
        <v>227.120931658334</v>
      </c>
      <c r="CW79" s="3">
        <v>209.975095098648</v>
      </c>
      <c r="CX79" s="3">
        <v>206.713032941283</v>
      </c>
      <c r="CY79" s="3">
        <v>190.228244909507</v>
      </c>
      <c r="CZ79" s="3">
        <v>164.293067370663</v>
      </c>
      <c r="DA79" s="3">
        <v>174.136421119732</v>
      </c>
      <c r="DB79" s="3">
        <v>172.657887273093</v>
      </c>
      <c r="DC79" s="3">
        <v>180.130629150606</v>
      </c>
      <c r="DD79" s="3">
        <v>151.711434425017</v>
      </c>
      <c r="DE79" s="3">
        <v>152.484738014328</v>
      </c>
      <c r="DF79" s="3">
        <v>150.790390148573</v>
      </c>
      <c r="DG79" s="3">
        <v>131.75551752331</v>
      </c>
      <c r="DH79" s="3">
        <v>148.974415591735</v>
      </c>
      <c r="DI79" s="3">
        <v>166.703365319453</v>
      </c>
      <c r="DJ79" s="3">
        <v>184.424477232303</v>
      </c>
      <c r="DK79" s="3">
        <v>193.762750177776</v>
      </c>
      <c r="DL79" s="3">
        <v>203.901577817995</v>
      </c>
      <c r="DM79" s="3">
        <v>209.816181507665</v>
      </c>
      <c r="DN79" s="3">
        <v>221.853849190178</v>
      </c>
      <c r="DO79" s="3">
        <v>210.268172732484</v>
      </c>
      <c r="DP79" s="3">
        <v>213.345376175024</v>
      </c>
      <c r="DQ79" s="3">
        <v>202.348207799895</v>
      </c>
      <c r="DR79" s="3">
        <v>217.502064407804</v>
      </c>
      <c r="DS79" s="3">
        <v>256.88891443315</v>
      </c>
      <c r="DT79" s="3">
        <v>268.971728071592</v>
      </c>
      <c r="DU79" s="3">
        <v>289.0562408305</v>
      </c>
      <c r="DV79" s="3">
        <v>303.418948985396</v>
      </c>
      <c r="DW79" s="3">
        <v>285.343065349561</v>
      </c>
      <c r="DX79" s="3">
        <v>271.779672673629</v>
      </c>
      <c r="DY79" s="3">
        <v>238.241332798952</v>
      </c>
      <c r="DZ79" s="3">
        <v>254.54488381676</v>
      </c>
      <c r="EA79" s="3">
        <v>254.651696996636</v>
      </c>
      <c r="EB79" s="3">
        <v>257.802982861018</v>
      </c>
      <c r="EC79" s="3">
        <v>288.028318961691</v>
      </c>
      <c r="ED79" s="3">
        <v>324.250033573735</v>
      </c>
      <c r="EE79" s="3">
        <v>347.353367514803</v>
      </c>
      <c r="EF79" s="3">
        <v>331.691665649414</v>
      </c>
    </row>
    <row r="80">
      <c r="A80" s="3" t="s">
        <v>76</v>
      </c>
      <c r="B80" s="3" t="str">
        <f t="shared" si="3"/>
        <v>CSCO_mid</v>
      </c>
      <c r="C80" s="3" t="str">
        <f t="shared" si="6"/>
        <v>CSCO</v>
      </c>
      <c r="D80" s="3">
        <v>15.7887772107572</v>
      </c>
      <c r="E80" s="3">
        <v>15.7501348798457</v>
      </c>
      <c r="F80" s="3">
        <v>15.4672671375383</v>
      </c>
      <c r="G80" s="3">
        <v>16.4799362391551</v>
      </c>
      <c r="H80" s="3">
        <v>16.9819898171073</v>
      </c>
      <c r="I80" s="3">
        <v>17.6647365040752</v>
      </c>
      <c r="J80" s="3">
        <v>18.405784000521</v>
      </c>
      <c r="K80" s="3">
        <v>17.9195339183642</v>
      </c>
      <c r="L80" s="3">
        <v>18.0111983136428</v>
      </c>
      <c r="M80" s="3">
        <v>17.3701126020124</v>
      </c>
      <c r="N80" s="3">
        <v>18.8620548133694</v>
      </c>
      <c r="O80" s="3">
        <v>20.0318459972743</v>
      </c>
      <c r="P80" s="3">
        <v>20.182093763107</v>
      </c>
      <c r="Q80" s="3">
        <v>20.8103876184383</v>
      </c>
      <c r="R80" s="3">
        <v>20.7587288136609</v>
      </c>
      <c r="S80" s="3">
        <v>20.7475722908322</v>
      </c>
      <c r="T80" s="3">
        <v>21.5611405515501</v>
      </c>
      <c r="U80" s="3">
        <v>21.1138595355186</v>
      </c>
      <c r="V80" s="3">
        <v>20.6586129210682</v>
      </c>
      <c r="W80" s="3">
        <v>20.3728632715426</v>
      </c>
      <c r="X80" s="3">
        <v>19.1056697771431</v>
      </c>
      <c r="Y80" s="3">
        <v>20.9764415778595</v>
      </c>
      <c r="Z80" s="3">
        <v>20.6961523194545</v>
      </c>
      <c r="AA80" s="3">
        <v>20.2626601278526</v>
      </c>
      <c r="AB80" s="3">
        <v>18.4311329873001</v>
      </c>
      <c r="AC80" s="3">
        <v>18.7489171935743</v>
      </c>
      <c r="AD80" s="3">
        <v>20.8621696918507</v>
      </c>
      <c r="AE80" s="3">
        <v>21.3568600023037</v>
      </c>
      <c r="AF80" s="3">
        <v>20.8308333052957</v>
      </c>
      <c r="AG80" s="3">
        <v>21.8491210581714</v>
      </c>
      <c r="AH80" s="3">
        <v>22.9154470645776</v>
      </c>
      <c r="AI80" s="3">
        <v>23.7829188953889</v>
      </c>
      <c r="AJ80" s="3">
        <v>24.0679614046374</v>
      </c>
      <c r="AK80" s="3">
        <v>23.7964526520161</v>
      </c>
      <c r="AL80" s="3">
        <v>23.6395258001389</v>
      </c>
      <c r="AM80" s="3">
        <v>23.4116013087544</v>
      </c>
      <c r="AN80" s="3">
        <v>23.6895247055661</v>
      </c>
      <c r="AO80" s="3">
        <v>25.4144562529408</v>
      </c>
      <c r="AP80" s="3">
        <v>26.6376713925628</v>
      </c>
      <c r="AQ80" s="3">
        <v>26.0791577294138</v>
      </c>
      <c r="AR80" s="3">
        <v>26.0226929193543</v>
      </c>
      <c r="AS80" s="3">
        <v>25.0022932055503</v>
      </c>
      <c r="AT80" s="3">
        <v>24.9824757109391</v>
      </c>
      <c r="AU80" s="3">
        <v>25.0387614187037</v>
      </c>
      <c r="AV80" s="3">
        <v>25.8970443347579</v>
      </c>
      <c r="AW80" s="3">
        <v>27.1309635955362</v>
      </c>
      <c r="AX80" s="3">
        <v>28.3968618761685</v>
      </c>
      <c r="AY80" s="3">
        <v>30.5531145082731</v>
      </c>
      <c r="AZ80" s="3">
        <v>32.9650808226944</v>
      </c>
      <c r="BA80" s="3">
        <v>34.1250105566545</v>
      </c>
      <c r="BB80" s="3">
        <v>35.7199965344259</v>
      </c>
      <c r="BC80" s="3">
        <v>35.0864593707944</v>
      </c>
      <c r="BD80" s="3">
        <v>36.1592068780447</v>
      </c>
      <c r="BE80" s="3">
        <v>35.4473527772945</v>
      </c>
      <c r="BF80" s="3">
        <v>34.9328682077553</v>
      </c>
      <c r="BG80" s="3">
        <v>36.8572477202598</v>
      </c>
      <c r="BH80" s="3">
        <v>39.0979200687341</v>
      </c>
      <c r="BI80" s="3">
        <v>38.15825362771</v>
      </c>
      <c r="BJ80" s="3">
        <v>38.1532028985209</v>
      </c>
      <c r="BK80" s="3">
        <v>37.2427643945593</v>
      </c>
      <c r="BL80" s="3">
        <v>36.869251756034</v>
      </c>
      <c r="BM80" s="3">
        <v>40.6153007260432</v>
      </c>
      <c r="BN80" s="3">
        <v>43.7613653528755</v>
      </c>
      <c r="BO80" s="3">
        <v>46.8215672214542</v>
      </c>
      <c r="BP80" s="3">
        <v>45.3605080344351</v>
      </c>
      <c r="BQ80" s="3">
        <v>46.693635725611</v>
      </c>
      <c r="BR80" s="3">
        <v>47.9556817448725</v>
      </c>
      <c r="BS80" s="3">
        <v>42.0462345434924</v>
      </c>
      <c r="BT80" s="3">
        <v>41.4051884212618</v>
      </c>
      <c r="BU80" s="3">
        <v>39.9535263241746</v>
      </c>
      <c r="BV80" s="3">
        <v>39.4966758776739</v>
      </c>
      <c r="BW80" s="3">
        <v>39.0619607768025</v>
      </c>
      <c r="BX80" s="3">
        <v>41.0490249189301</v>
      </c>
      <c r="BY80" s="3">
        <v>39.5430685006299</v>
      </c>
      <c r="BZ80" s="3">
        <v>32.4334338519304</v>
      </c>
      <c r="CA80" s="3">
        <v>35.8901480381234</v>
      </c>
      <c r="CB80" s="3">
        <v>37.782934545128</v>
      </c>
      <c r="CC80" s="3">
        <v>39.9673609382391</v>
      </c>
      <c r="CD80" s="3">
        <v>40.4672341115775</v>
      </c>
      <c r="CE80" s="3">
        <v>38.5250026701905</v>
      </c>
      <c r="CF80" s="3">
        <v>34.780746695846</v>
      </c>
      <c r="CG80" s="3">
        <v>34.0283096616634</v>
      </c>
      <c r="CH80" s="3">
        <v>35.1854041147515</v>
      </c>
      <c r="CI80" s="3">
        <v>39.0595283791028</v>
      </c>
      <c r="CJ80" s="3">
        <v>39.8508838769856</v>
      </c>
      <c r="CK80" s="3">
        <v>41.1665129622599</v>
      </c>
      <c r="CL80" s="3">
        <v>43.2028293014417</v>
      </c>
      <c r="CM80" s="3">
        <v>46.2244269124513</v>
      </c>
      <c r="CN80" s="3">
        <v>46.8280424446962</v>
      </c>
      <c r="CO80" s="3">
        <v>47.7075299132382</v>
      </c>
      <c r="CP80" s="3">
        <v>48.5156034244029</v>
      </c>
      <c r="CQ80" s="3">
        <v>51.1852536829447</v>
      </c>
      <c r="CR80" s="3">
        <v>51.5326379753596</v>
      </c>
      <c r="CS80" s="3">
        <v>49.9691191723718</v>
      </c>
      <c r="CT80" s="3">
        <v>50.7767794115968</v>
      </c>
      <c r="CU80" s="3">
        <v>54.0073992038954</v>
      </c>
      <c r="CV80" s="3">
        <v>53.8739951158224</v>
      </c>
      <c r="CW80" s="3">
        <v>50.2404954619225</v>
      </c>
      <c r="CX80" s="3">
        <v>50.4938201106963</v>
      </c>
      <c r="CY80" s="3">
        <v>48.1850479100668</v>
      </c>
      <c r="CZ80" s="3">
        <v>43.4005021635278</v>
      </c>
      <c r="DA80" s="3">
        <v>40.3344600454648</v>
      </c>
      <c r="DB80" s="3">
        <v>40.1912426789682</v>
      </c>
      <c r="DC80" s="3">
        <v>42.8504460227753</v>
      </c>
      <c r="DD80" s="3">
        <v>39.8938623898787</v>
      </c>
      <c r="DE80" s="3">
        <v>39.1952415745325</v>
      </c>
      <c r="DF80" s="3">
        <v>43.0934695213214</v>
      </c>
      <c r="DG80" s="3">
        <v>45.1385350534354</v>
      </c>
      <c r="DH80" s="3">
        <v>45.1430653071356</v>
      </c>
      <c r="DI80" s="3">
        <v>45.7028204338982</v>
      </c>
      <c r="DJ80" s="3">
        <v>46.7893652573133</v>
      </c>
      <c r="DK80" s="3">
        <v>46.8124167398133</v>
      </c>
      <c r="DL80" s="3">
        <v>45.05538143624</v>
      </c>
      <c r="DM80" s="3">
        <v>47.9771978810337</v>
      </c>
      <c r="DN80" s="3">
        <v>49.4748342383754</v>
      </c>
      <c r="DO80" s="3">
        <v>51.9254560704588</v>
      </c>
      <c r="DP80" s="3">
        <v>52.9918645752915</v>
      </c>
      <c r="DQ80" s="3">
        <v>51.1382056274798</v>
      </c>
      <c r="DR80" s="3">
        <v>48.5795230297892</v>
      </c>
      <c r="DS80" s="3">
        <v>47.5059058986358</v>
      </c>
      <c r="DT80" s="3">
        <v>49.326837531131</v>
      </c>
      <c r="DU80" s="3">
        <v>47.6976772588915</v>
      </c>
      <c r="DV80" s="3">
        <v>47.9557825732331</v>
      </c>
      <c r="DW80" s="3">
        <v>47.4297301839246</v>
      </c>
      <c r="DX80" s="3">
        <v>46.3365740981958</v>
      </c>
      <c r="DY80" s="3">
        <v>45.3636093284048</v>
      </c>
      <c r="DZ80" s="3">
        <v>46.4832752453549</v>
      </c>
      <c r="EA80" s="3">
        <v>47.4533312056182</v>
      </c>
      <c r="EB80" s="3">
        <v>49.99612091835</v>
      </c>
      <c r="EC80" s="3">
        <v>54.2513415967962</v>
      </c>
      <c r="ED80" s="3">
        <v>57.4078070306345</v>
      </c>
      <c r="EE80" s="3">
        <v>58.5796307826037</v>
      </c>
      <c r="EF80" s="3">
        <v>59.8383015926523</v>
      </c>
    </row>
    <row r="81">
      <c r="A81" s="3" t="s">
        <v>77</v>
      </c>
      <c r="B81" s="3" t="str">
        <f t="shared" si="3"/>
        <v>CSX_mid</v>
      </c>
      <c r="C81" s="3" t="str">
        <f t="shared" si="6"/>
        <v>CSX</v>
      </c>
      <c r="D81" s="3">
        <v>7.7208280191475</v>
      </c>
      <c r="E81" s="3">
        <v>7.59855606736815</v>
      </c>
      <c r="F81" s="3">
        <v>8.05331571741004</v>
      </c>
      <c r="G81" s="3">
        <v>7.96919296555785</v>
      </c>
      <c r="H81" s="3">
        <v>8.14078372741421</v>
      </c>
      <c r="I81" s="3">
        <v>8.55884399025405</v>
      </c>
      <c r="J81" s="3">
        <v>8.74775232374571</v>
      </c>
      <c r="K81" s="3">
        <v>8.53390477080446</v>
      </c>
      <c r="L81" s="3">
        <v>8.99898580417252</v>
      </c>
      <c r="M81" s="3">
        <v>9.40457415843918</v>
      </c>
      <c r="N81" s="3">
        <v>10.3705688120588</v>
      </c>
      <c r="O81" s="3">
        <v>10.2689561295465</v>
      </c>
      <c r="P81" s="3">
        <v>9.80041229187368</v>
      </c>
      <c r="Q81" s="3">
        <v>10.0602488719825</v>
      </c>
      <c r="R81" s="3">
        <v>9.73991047579251</v>
      </c>
      <c r="S81" s="3">
        <v>9.87776195273306</v>
      </c>
      <c r="T81" s="3">
        <v>10.2055403442975</v>
      </c>
      <c r="U81" s="3">
        <v>9.87196187796694</v>
      </c>
      <c r="V81" s="3">
        <v>9.19361338935599</v>
      </c>
      <c r="W81" s="3">
        <v>8.33067966084788</v>
      </c>
      <c r="X81" s="3">
        <v>7.98455581358939</v>
      </c>
      <c r="Y81" s="3">
        <v>8.04740787611229</v>
      </c>
      <c r="Z81" s="3">
        <v>8.1205488437039</v>
      </c>
      <c r="AA81" s="3">
        <v>7.61046985082522</v>
      </c>
      <c r="AB81" s="3">
        <v>6.76639107025279</v>
      </c>
      <c r="AC81" s="3">
        <v>6.96029204980882</v>
      </c>
      <c r="AD81" s="3">
        <v>7.56585094328932</v>
      </c>
      <c r="AE81" s="3">
        <v>7.67130777176588</v>
      </c>
      <c r="AF81" s="3">
        <v>7.61755290201656</v>
      </c>
      <c r="AG81" s="3">
        <v>7.79861609430964</v>
      </c>
      <c r="AH81" s="3">
        <v>8.18571648088129</v>
      </c>
      <c r="AI81" s="3">
        <v>8.37132111730624</v>
      </c>
      <c r="AJ81" s="3">
        <v>8.6713820397392</v>
      </c>
      <c r="AK81" s="3">
        <v>9.13489985574739</v>
      </c>
      <c r="AL81" s="3">
        <v>10.0016981072698</v>
      </c>
      <c r="AM81" s="3">
        <v>10.968303739281</v>
      </c>
      <c r="AN81" s="3">
        <v>12.4155857982962</v>
      </c>
      <c r="AO81" s="3">
        <v>14.319054368756</v>
      </c>
      <c r="AP81" s="3">
        <v>14.3031348086879</v>
      </c>
      <c r="AQ81" s="3">
        <v>14.5511694576582</v>
      </c>
      <c r="AR81" s="3">
        <v>15.5920968933561</v>
      </c>
      <c r="AS81" s="3">
        <v>16.1456756527055</v>
      </c>
      <c r="AT81" s="3">
        <v>16.0245884021389</v>
      </c>
      <c r="AU81" s="3">
        <v>14.9549782041947</v>
      </c>
      <c r="AV81" s="3">
        <v>15.7737972748322</v>
      </c>
      <c r="AW81" s="3">
        <v>16.0346091375534</v>
      </c>
      <c r="AX81" s="3">
        <v>15.4018291248388</v>
      </c>
      <c r="AY81" s="3">
        <v>16.8978346777376</v>
      </c>
      <c r="AZ81" s="3">
        <v>17.5205066047073</v>
      </c>
      <c r="BA81" s="3">
        <v>16.5237524618276</v>
      </c>
      <c r="BB81" s="3">
        <v>17.1440556219242</v>
      </c>
      <c r="BC81" s="3">
        <v>17.5370557844316</v>
      </c>
      <c r="BD81" s="3">
        <v>19.0984167107211</v>
      </c>
      <c r="BE81" s="3">
        <v>19.9990527391057</v>
      </c>
      <c r="BF81" s="3">
        <v>20.5812054047682</v>
      </c>
      <c r="BG81" s="3">
        <v>22.4434594017293</v>
      </c>
      <c r="BH81" s="3">
        <v>22.7009342836648</v>
      </c>
      <c r="BI81" s="3">
        <v>21.6821428162917</v>
      </c>
      <c r="BJ81" s="3">
        <v>21.7511282681335</v>
      </c>
      <c r="BK81" s="3">
        <v>20.2358131789065</v>
      </c>
      <c r="BL81" s="3">
        <v>19.9083662979129</v>
      </c>
      <c r="BM81" s="3">
        <v>21.7643467001299</v>
      </c>
      <c r="BN81" s="3">
        <v>22.5710376378267</v>
      </c>
      <c r="BO81" s="3">
        <v>23.8331621698429</v>
      </c>
      <c r="BP81" s="3">
        <v>23.9350404932106</v>
      </c>
      <c r="BQ81" s="3">
        <v>24.0326734880364</v>
      </c>
      <c r="BR81" s="3">
        <v>23.0024718648382</v>
      </c>
      <c r="BS81" s="3">
        <v>20.4259604219689</v>
      </c>
      <c r="BT81" s="3">
        <v>21.6723492217732</v>
      </c>
      <c r="BU81" s="3">
        <v>21.5278336983237</v>
      </c>
      <c r="BV81" s="3">
        <v>22.4455749223858</v>
      </c>
      <c r="BW81" s="3">
        <v>22.4584951524339</v>
      </c>
      <c r="BX81" s="3">
        <v>23.3794276435721</v>
      </c>
      <c r="BY81" s="3">
        <v>24.3332869054721</v>
      </c>
      <c r="BZ81" s="3">
        <v>18.3164100182746</v>
      </c>
      <c r="CA81" s="3">
        <v>19.430511226213</v>
      </c>
      <c r="CB81" s="3">
        <v>20.846910114621</v>
      </c>
      <c r="CC81" s="3">
        <v>22.2342757391382</v>
      </c>
      <c r="CD81" s="3">
        <v>22.1205634843767</v>
      </c>
      <c r="CE81" s="3">
        <v>23.3257178747064</v>
      </c>
      <c r="CF81" s="3">
        <v>24.5411779855598</v>
      </c>
      <c r="CG81" s="3">
        <v>24.8988787429534</v>
      </c>
      <c r="CH81" s="3">
        <v>28.3021773520936</v>
      </c>
      <c r="CI81" s="3">
        <v>28.6003366271517</v>
      </c>
      <c r="CJ81" s="3">
        <v>28.8197820505594</v>
      </c>
      <c r="CK81" s="3">
        <v>28.4689848369308</v>
      </c>
      <c r="CL81" s="3">
        <v>29.6584584575851</v>
      </c>
      <c r="CM81" s="3">
        <v>31.5896367806075</v>
      </c>
      <c r="CN81" s="3">
        <v>31.9428679855646</v>
      </c>
      <c r="CO81" s="3">
        <v>30.9598453794593</v>
      </c>
      <c r="CP81" s="3">
        <v>30.5729454708932</v>
      </c>
      <c r="CQ81" s="3">
        <v>31.7154144900415</v>
      </c>
      <c r="CR81" s="3">
        <v>29.5987710328925</v>
      </c>
      <c r="CS81" s="3">
        <v>32.1724771776891</v>
      </c>
      <c r="CT81" s="3">
        <v>34.1448688198339</v>
      </c>
      <c r="CU81" s="3">
        <v>34.990980677628</v>
      </c>
      <c r="CV81" s="3">
        <v>34.3317235968354</v>
      </c>
      <c r="CW81" s="3">
        <v>32.9236750242283</v>
      </c>
      <c r="CX81" s="3">
        <v>34.6354727470081</v>
      </c>
      <c r="CY81" s="3">
        <v>33.7137447714362</v>
      </c>
      <c r="CZ81" s="3">
        <v>31.7044731262525</v>
      </c>
      <c r="DA81" s="3">
        <v>29.2132815508459</v>
      </c>
      <c r="DB81" s="3">
        <v>28.7234167984858</v>
      </c>
      <c r="DC81" s="3">
        <v>32.2089274547937</v>
      </c>
      <c r="DD81" s="3">
        <v>29.013594208528</v>
      </c>
      <c r="DE81" s="3">
        <v>26.9459607925043</v>
      </c>
      <c r="DF81" s="3">
        <v>29.9274511182876</v>
      </c>
      <c r="DG81" s="3">
        <v>30.6895844346646</v>
      </c>
      <c r="DH81" s="3">
        <v>30.6820115874548</v>
      </c>
      <c r="DI81" s="3">
        <v>30.4825226068294</v>
      </c>
      <c r="DJ81" s="3">
        <v>28.8209109158424</v>
      </c>
      <c r="DK81" s="3">
        <v>29.6628034511141</v>
      </c>
      <c r="DL81" s="3">
        <v>30.807598935896</v>
      </c>
      <c r="DM81" s="3">
        <v>32.1103444699206</v>
      </c>
      <c r="DN81" s="3">
        <v>32.7218285233617</v>
      </c>
      <c r="DO81" s="3">
        <v>30.5125813018408</v>
      </c>
      <c r="DP81" s="3">
        <v>30.1065234756052</v>
      </c>
      <c r="DQ81" s="3">
        <v>30.0755558230223</v>
      </c>
      <c r="DR81" s="3">
        <v>30.663671512011</v>
      </c>
      <c r="DS81" s="3">
        <v>33.4604408746686</v>
      </c>
      <c r="DT81" s="3">
        <v>34.3356546337664</v>
      </c>
      <c r="DU81" s="3">
        <v>36.6455604293582</v>
      </c>
      <c r="DV81" s="3">
        <v>37.1645504841734</v>
      </c>
      <c r="DW81" s="3">
        <v>34.781419935643</v>
      </c>
      <c r="DX81" s="3">
        <v>33.4180566948951</v>
      </c>
      <c r="DY81" s="3">
        <v>32.692859428931</v>
      </c>
      <c r="DZ81" s="3">
        <v>33.7801591504278</v>
      </c>
      <c r="EA81" s="3">
        <v>33.5310072608676</v>
      </c>
      <c r="EB81" s="3">
        <v>33.949264336151</v>
      </c>
      <c r="EC81" s="3">
        <v>33.9348329953239</v>
      </c>
      <c r="ED81" s="3">
        <v>35.4052299257868</v>
      </c>
      <c r="EE81" s="3">
        <v>33.4430952980405</v>
      </c>
      <c r="EF81" s="3">
        <v>32.5986110369364</v>
      </c>
    </row>
    <row r="82">
      <c r="A82" s="3" t="s">
        <v>78</v>
      </c>
      <c r="B82" s="3" t="str">
        <f t="shared" si="3"/>
        <v>CTAS_mid</v>
      </c>
      <c r="C82" s="3" t="str">
        <f t="shared" si="6"/>
        <v>CTAS</v>
      </c>
      <c r="D82" s="3">
        <v>10.1483270406261</v>
      </c>
      <c r="E82" s="3">
        <v>10.1456241163602</v>
      </c>
      <c r="F82" s="3">
        <v>10.3881456947304</v>
      </c>
      <c r="G82" s="3">
        <v>10.0184720203202</v>
      </c>
      <c r="H82" s="3">
        <v>10.4540821236071</v>
      </c>
      <c r="I82" s="3">
        <v>10.9076493932541</v>
      </c>
      <c r="J82" s="3">
        <v>11.0100296061732</v>
      </c>
      <c r="K82" s="3">
        <v>11.2383223760033</v>
      </c>
      <c r="L82" s="3">
        <v>11.5401645446129</v>
      </c>
      <c r="M82" s="3">
        <v>12.1034193927366</v>
      </c>
      <c r="N82" s="3">
        <v>13.587437925999</v>
      </c>
      <c r="O82" s="3">
        <v>14.3389278685942</v>
      </c>
      <c r="P82" s="3">
        <v>14.986505510598</v>
      </c>
      <c r="Q82" s="3">
        <v>15.5970705947791</v>
      </c>
      <c r="R82" s="3">
        <v>15.9269666374831</v>
      </c>
      <c r="S82" s="3">
        <v>15.6292259514276</v>
      </c>
      <c r="T82" s="3">
        <v>16.0746922085612</v>
      </c>
      <c r="U82" s="3">
        <v>16.4203369393059</v>
      </c>
      <c r="V82" s="3">
        <v>16.3234010359608</v>
      </c>
      <c r="W82" s="3">
        <v>16.5242125044196</v>
      </c>
      <c r="X82" s="3">
        <v>16.3916168329748</v>
      </c>
      <c r="Y82" s="3">
        <v>17.3389486596503</v>
      </c>
      <c r="Z82" s="3">
        <v>17.627405122976</v>
      </c>
      <c r="AA82" s="3">
        <v>17.666599996791</v>
      </c>
      <c r="AB82" s="3">
        <v>16.3808093478958</v>
      </c>
      <c r="AC82" s="3">
        <v>16.2339357135704</v>
      </c>
      <c r="AD82" s="3">
        <v>17.0901700234873</v>
      </c>
      <c r="AE82" s="3">
        <v>17.3336724734535</v>
      </c>
      <c r="AF82" s="3">
        <v>17.7543985015087</v>
      </c>
      <c r="AG82" s="3">
        <v>18.2856606012699</v>
      </c>
      <c r="AH82" s="3">
        <v>19.7230790161062</v>
      </c>
      <c r="AI82" s="3">
        <v>21.5064617372991</v>
      </c>
      <c r="AJ82" s="3">
        <v>22.2469360054878</v>
      </c>
      <c r="AK82" s="3">
        <v>21.0394991228611</v>
      </c>
      <c r="AL82" s="3">
        <v>22.2431672973693</v>
      </c>
      <c r="AM82" s="3">
        <v>24.1653947726354</v>
      </c>
      <c r="AN82" s="3">
        <v>23.5248370144191</v>
      </c>
      <c r="AO82" s="3">
        <v>23.8404849468065</v>
      </c>
      <c r="AP82" s="3">
        <v>24.8270576940042</v>
      </c>
      <c r="AQ82" s="3">
        <v>25.1728683045938</v>
      </c>
      <c r="AR82" s="3">
        <v>24.9351800323724</v>
      </c>
      <c r="AS82" s="3">
        <v>25.940416133474</v>
      </c>
      <c r="AT82" s="3">
        <v>26.4389775234348</v>
      </c>
      <c r="AU82" s="3">
        <v>27.2218715130886</v>
      </c>
      <c r="AV82" s="3">
        <v>27.757669512152</v>
      </c>
      <c r="AW82" s="3">
        <v>30.5650067628818</v>
      </c>
      <c r="AX82" s="3">
        <v>30.5136359556966</v>
      </c>
      <c r="AY82" s="3">
        <v>32.5295851098319</v>
      </c>
      <c r="AZ82" s="3">
        <v>33.5247027914008</v>
      </c>
      <c r="BA82" s="3">
        <v>33.4967919936053</v>
      </c>
      <c r="BB82" s="3">
        <v>35.4413068192733</v>
      </c>
      <c r="BC82" s="3">
        <v>35.3102114975867</v>
      </c>
      <c r="BD82" s="3">
        <v>36.9672177276512</v>
      </c>
      <c r="BE82" s="3">
        <v>38.913641682668</v>
      </c>
      <c r="BF82" s="3">
        <v>40.602673286229</v>
      </c>
      <c r="BG82" s="3">
        <v>43.4895884486749</v>
      </c>
      <c r="BH82" s="3">
        <v>43.5771561119437</v>
      </c>
      <c r="BI82" s="3">
        <v>38.1332679005597</v>
      </c>
      <c r="BJ82" s="3">
        <v>38.627257662335</v>
      </c>
      <c r="BK82" s="3">
        <v>36.6393197722243</v>
      </c>
      <c r="BL82" s="3">
        <v>38.5035021230606</v>
      </c>
      <c r="BM82" s="3">
        <v>42.8884075268923</v>
      </c>
      <c r="BN82" s="3">
        <v>43.9098954433326</v>
      </c>
      <c r="BO82" s="3">
        <v>45.2078547163163</v>
      </c>
      <c r="BP82" s="3">
        <v>47.7485491647057</v>
      </c>
      <c r="BQ82" s="3">
        <v>50.1678537914277</v>
      </c>
      <c r="BR82" s="3">
        <v>53.9294234275777</v>
      </c>
      <c r="BS82" s="3">
        <v>56.4597105426919</v>
      </c>
      <c r="BT82" s="3">
        <v>55.4088717089267</v>
      </c>
      <c r="BU82" s="3">
        <v>57.6221702950939</v>
      </c>
      <c r="BV82" s="3">
        <v>56.4414981705635</v>
      </c>
      <c r="BW82" s="3">
        <v>57.1218975377741</v>
      </c>
      <c r="BX82" s="3">
        <v>60.7408532833842</v>
      </c>
      <c r="BY82" s="3">
        <v>63.1612697759449</v>
      </c>
      <c r="BZ82" s="3">
        <v>47.6534619181429</v>
      </c>
      <c r="CA82" s="3">
        <v>42.3584638581521</v>
      </c>
      <c r="CB82" s="3">
        <v>49.5375926074301</v>
      </c>
      <c r="CC82" s="3">
        <v>58.6374875509298</v>
      </c>
      <c r="CD82" s="3">
        <v>61.4301554825076</v>
      </c>
      <c r="CE82" s="3">
        <v>69.1165219276028</v>
      </c>
      <c r="CF82" s="3">
        <v>71.1976256178317</v>
      </c>
      <c r="CG82" s="3">
        <v>73.4669976587704</v>
      </c>
      <c r="CH82" s="3">
        <v>79.8863669860886</v>
      </c>
      <c r="CI82" s="3">
        <v>80.1025662922741</v>
      </c>
      <c r="CJ82" s="3">
        <v>75.9441939628996</v>
      </c>
      <c r="CK82" s="3">
        <v>77.4403235525103</v>
      </c>
      <c r="CL82" s="3">
        <v>78.4101563334861</v>
      </c>
      <c r="CM82" s="3">
        <v>80.1421901617687</v>
      </c>
      <c r="CN82" s="3">
        <v>80.79587774963</v>
      </c>
      <c r="CO82" s="3">
        <v>82.9222349384038</v>
      </c>
      <c r="CP82" s="3">
        <v>88.7747382788106</v>
      </c>
      <c r="CQ82" s="3">
        <v>90.4386742236237</v>
      </c>
      <c r="CR82" s="3">
        <v>92.0060542903703</v>
      </c>
      <c r="CS82" s="3">
        <v>95.6163646242616</v>
      </c>
      <c r="CT82" s="3">
        <v>101.840439223408</v>
      </c>
      <c r="CU82" s="3">
        <v>102.700449249872</v>
      </c>
      <c r="CV82" s="3">
        <v>92.2232151959786</v>
      </c>
      <c r="CW82" s="3">
        <v>88.1429826676032</v>
      </c>
      <c r="CX82" s="3">
        <v>91.4098878582117</v>
      </c>
      <c r="CY82" s="3">
        <v>97.426178796826</v>
      </c>
      <c r="CZ82" s="3">
        <v>88.3486073549088</v>
      </c>
      <c r="DA82" s="3">
        <v>87.707546329591</v>
      </c>
      <c r="DB82" s="3">
        <v>91.1041602876927</v>
      </c>
      <c r="DC82" s="3">
        <v>100.219023854151</v>
      </c>
      <c r="DD82" s="3">
        <v>94.9075428613463</v>
      </c>
      <c r="DE82" s="3">
        <v>94.4154352486581</v>
      </c>
      <c r="DF82" s="3">
        <v>103.718565953283</v>
      </c>
      <c r="DG82" s="3">
        <v>107.704021640174</v>
      </c>
      <c r="DH82" s="3">
        <v>104.503995369644</v>
      </c>
      <c r="DI82" s="3">
        <v>104.48055582062</v>
      </c>
      <c r="DJ82" s="3">
        <v>104.498045394036</v>
      </c>
      <c r="DK82" s="3">
        <v>107.958652410127</v>
      </c>
      <c r="DL82" s="3">
        <v>111.337399908087</v>
      </c>
      <c r="DM82" s="3">
        <v>116.298124589517</v>
      </c>
      <c r="DN82" s="3">
        <v>119.643281208121</v>
      </c>
      <c r="DO82" s="3">
        <v>119.061504730033</v>
      </c>
      <c r="DP82" s="3">
        <v>121.857496943696</v>
      </c>
      <c r="DQ82" s="3">
        <v>121.43600684563</v>
      </c>
      <c r="DR82" s="3">
        <v>131.45837899144</v>
      </c>
      <c r="DS82" s="3">
        <v>139.677242687249</v>
      </c>
      <c r="DT82" s="3">
        <v>145.205957392872</v>
      </c>
      <c r="DU82" s="3">
        <v>152.648117779484</v>
      </c>
      <c r="DV82" s="3">
        <v>156.824827561633</v>
      </c>
      <c r="DW82" s="3">
        <v>165.531064069591</v>
      </c>
      <c r="DX82" s="3">
        <v>170.101604441295</v>
      </c>
      <c r="DY82" s="3">
        <v>173.286171434611</v>
      </c>
      <c r="DZ82" s="3">
        <v>183.076532127514</v>
      </c>
      <c r="EA82" s="3">
        <v>192.144206356959</v>
      </c>
      <c r="EB82" s="3">
        <v>203.288940746131</v>
      </c>
      <c r="EC82" s="3">
        <v>208.181996070257</v>
      </c>
      <c r="ED82" s="3">
        <v>218.829368155502</v>
      </c>
      <c r="EE82" s="3">
        <v>203.953571501232</v>
      </c>
      <c r="EF82" s="3">
        <v>193.963610331217</v>
      </c>
    </row>
    <row r="83">
      <c r="A83" s="3" t="s">
        <v>79</v>
      </c>
      <c r="B83" s="3" t="str">
        <f t="shared" si="3"/>
        <v>CTSH_mid</v>
      </c>
      <c r="C83" s="3" t="str">
        <f t="shared" si="6"/>
        <v>CTSH</v>
      </c>
      <c r="D83" s="3">
        <v>44.4773419125713</v>
      </c>
      <c r="E83" s="3">
        <v>44.7372102723901</v>
      </c>
      <c r="F83" s="3">
        <v>45.8566716736598</v>
      </c>
      <c r="G83" s="3">
        <v>44.491175217438</v>
      </c>
      <c r="H83" s="3">
        <v>43.4542915547749</v>
      </c>
      <c r="I83" s="3">
        <v>43.8391022760477</v>
      </c>
      <c r="J83" s="3">
        <v>45.1064129028655</v>
      </c>
      <c r="K83" s="3">
        <v>41.3015904770836</v>
      </c>
      <c r="L83" s="3">
        <v>40.6773998803672</v>
      </c>
      <c r="M83" s="3">
        <v>40.3981333637</v>
      </c>
      <c r="N83" s="3">
        <v>47.3710153463159</v>
      </c>
      <c r="O83" s="3">
        <v>47.7091719474309</v>
      </c>
      <c r="P83" s="3">
        <v>48.9657112898783</v>
      </c>
      <c r="Q83" s="3">
        <v>53.7687686323011</v>
      </c>
      <c r="R83" s="3">
        <v>56.2377506067591</v>
      </c>
      <c r="S83" s="3">
        <v>55.4273547822769</v>
      </c>
      <c r="T83" s="3">
        <v>56.9327449668992</v>
      </c>
      <c r="U83" s="3">
        <v>57.3329492185608</v>
      </c>
      <c r="V83" s="3">
        <v>55.0426324380947</v>
      </c>
      <c r="W83" s="3">
        <v>58.7778169974621</v>
      </c>
      <c r="X83" s="3">
        <v>55.9910571019994</v>
      </c>
      <c r="Y83" s="3">
        <v>59.5927512529199</v>
      </c>
      <c r="Z83" s="3">
        <v>59.7340681039718</v>
      </c>
      <c r="AA83" s="3">
        <v>55.024004031918</v>
      </c>
      <c r="AB83" s="3">
        <v>53.2434061850224</v>
      </c>
      <c r="AC83" s="3">
        <v>50.9656910362878</v>
      </c>
      <c r="AD83" s="3">
        <v>52.7250907910169</v>
      </c>
      <c r="AE83" s="3">
        <v>54.5110212791675</v>
      </c>
      <c r="AF83" s="3">
        <v>54.8612958017346</v>
      </c>
      <c r="AG83" s="3">
        <v>54.0018996687563</v>
      </c>
      <c r="AH83" s="3">
        <v>52.167930954068</v>
      </c>
      <c r="AI83" s="3">
        <v>52.0801526325507</v>
      </c>
      <c r="AJ83" s="3">
        <v>49.4703181389101</v>
      </c>
      <c r="AK83" s="3">
        <v>45.5595897137506</v>
      </c>
      <c r="AL83" s="3">
        <v>48.6041762889284</v>
      </c>
      <c r="AM83" s="3">
        <v>50.4527184145195</v>
      </c>
      <c r="AN83" s="3">
        <v>50.8852868668538</v>
      </c>
      <c r="AO83" s="3">
        <v>51.1090058967656</v>
      </c>
      <c r="AP83" s="3">
        <v>53.1402680059744</v>
      </c>
      <c r="AQ83" s="3">
        <v>52.8007854542038</v>
      </c>
      <c r="AR83" s="3">
        <v>57.9323169163071</v>
      </c>
      <c r="AS83" s="3">
        <v>60.4423585124352</v>
      </c>
      <c r="AT83" s="3">
        <v>61.9104617104321</v>
      </c>
      <c r="AU83" s="3">
        <v>63.4759032564463</v>
      </c>
      <c r="AV83" s="3">
        <v>64.9786808319695</v>
      </c>
      <c r="AW83" s="3">
        <v>67.0076795483926</v>
      </c>
      <c r="AX83" s="3">
        <v>66.6010300345948</v>
      </c>
      <c r="AY83" s="3">
        <v>64.9214603196998</v>
      </c>
      <c r="AZ83" s="3">
        <v>68.4658845300842</v>
      </c>
      <c r="BA83" s="3">
        <v>71.6579821993915</v>
      </c>
      <c r="BB83" s="3">
        <v>75.0977591783289</v>
      </c>
      <c r="BC83" s="3">
        <v>73.6728671477276</v>
      </c>
      <c r="BD83" s="3">
        <v>69.9246892676467</v>
      </c>
      <c r="BE83" s="3">
        <v>71.1838714636282</v>
      </c>
      <c r="BF83" s="3">
        <v>74.3655748776573</v>
      </c>
      <c r="BG83" s="3">
        <v>69.7840147361482</v>
      </c>
      <c r="BH83" s="3">
        <v>69.8251352228106</v>
      </c>
      <c r="BI83" s="3">
        <v>66.6447239299049</v>
      </c>
      <c r="BJ83" s="3">
        <v>63.5860358027109</v>
      </c>
      <c r="BK83" s="3">
        <v>60.3661686780677</v>
      </c>
      <c r="BL83" s="3">
        <v>60.53016582818</v>
      </c>
      <c r="BM83" s="3">
        <v>66.3854991526323</v>
      </c>
      <c r="BN83" s="3">
        <v>65.8474008167802</v>
      </c>
      <c r="BO83" s="3">
        <v>67.3294721512243</v>
      </c>
      <c r="BP83" s="3">
        <v>55.9494463231217</v>
      </c>
      <c r="BQ83" s="3">
        <v>57.9188828946809</v>
      </c>
      <c r="BR83" s="3">
        <v>60.1127788700614</v>
      </c>
      <c r="BS83" s="3">
        <v>57.0858365641052</v>
      </c>
      <c r="BT83" s="3">
        <v>57.9730159347297</v>
      </c>
      <c r="BU83" s="3">
        <v>55.9067427362885</v>
      </c>
      <c r="BV83" s="3">
        <v>58.304384981044</v>
      </c>
      <c r="BW83" s="3">
        <v>57.7376726918367</v>
      </c>
      <c r="BX83" s="3">
        <v>57.3053095753307</v>
      </c>
      <c r="BY83" s="3">
        <v>62.2858302703233</v>
      </c>
      <c r="BZ83" s="3">
        <v>47.505170209738</v>
      </c>
      <c r="CA83" s="3">
        <v>48.0707261687506</v>
      </c>
      <c r="CB83" s="3">
        <v>50.3459509848138</v>
      </c>
      <c r="CC83" s="3">
        <v>51.7326010759144</v>
      </c>
      <c r="CD83" s="3">
        <v>56.200801900637</v>
      </c>
      <c r="CE83" s="3">
        <v>62.8328487500384</v>
      </c>
      <c r="CF83" s="3">
        <v>63.783138261344</v>
      </c>
      <c r="CG83" s="3">
        <v>67.9108726046159</v>
      </c>
      <c r="CH83" s="3">
        <v>71.13302735459</v>
      </c>
      <c r="CI83" s="3">
        <v>75.3652437196678</v>
      </c>
      <c r="CJ83" s="3">
        <v>75.2278889871439</v>
      </c>
      <c r="CK83" s="3">
        <v>71.2380131232968</v>
      </c>
      <c r="CL83" s="3">
        <v>71.9883672421348</v>
      </c>
      <c r="CM83" s="3">
        <v>75.326825024883</v>
      </c>
      <c r="CN83" s="3">
        <v>69.2957025270198</v>
      </c>
      <c r="CO83" s="3">
        <v>66.6961727553982</v>
      </c>
      <c r="CP83" s="3">
        <v>65.5812673480418</v>
      </c>
      <c r="CQ83" s="3">
        <v>71.7535897743588</v>
      </c>
      <c r="CR83" s="3">
        <v>72.4489720999199</v>
      </c>
      <c r="CS83" s="3">
        <v>73.1684421160862</v>
      </c>
      <c r="CT83" s="3">
        <v>76.3910178960597</v>
      </c>
      <c r="CU83" s="3">
        <v>79.5913217401281</v>
      </c>
      <c r="CV83" s="3">
        <v>82.2402031696596</v>
      </c>
      <c r="CW83" s="3">
        <v>83.1867701184007</v>
      </c>
      <c r="CX83" s="3">
        <v>85.4790028039737</v>
      </c>
      <c r="CY83" s="3">
        <v>82.131017737271</v>
      </c>
      <c r="CZ83" s="3">
        <v>71.174385663752</v>
      </c>
      <c r="DA83" s="3">
        <v>67.1520126854181</v>
      </c>
      <c r="DB83" s="3">
        <v>64.3705558271643</v>
      </c>
      <c r="DC83" s="3">
        <v>65.0135734950208</v>
      </c>
      <c r="DD83" s="3">
        <v>59.3411729189995</v>
      </c>
      <c r="DE83" s="3">
        <v>57.6585428409235</v>
      </c>
      <c r="DF83" s="3">
        <v>55.9919604418337</v>
      </c>
      <c r="DG83" s="3">
        <v>55.9977222383452</v>
      </c>
      <c r="DH83" s="3">
        <v>60.0946362204024</v>
      </c>
      <c r="DI83" s="3">
        <v>64.0913612046238</v>
      </c>
      <c r="DJ83" s="3">
        <v>58.1137035633246</v>
      </c>
      <c r="DK83" s="3">
        <v>58.4614876097161</v>
      </c>
      <c r="DL83" s="3">
        <v>60.5065623706242</v>
      </c>
      <c r="DM83" s="3">
        <v>61.656222261072</v>
      </c>
      <c r="DN83" s="3">
        <v>65.3255562071249</v>
      </c>
      <c r="DO83" s="3">
        <v>68.2917201029595</v>
      </c>
      <c r="DP83" s="3">
        <v>68.7020080679099</v>
      </c>
      <c r="DQ83" s="3">
        <v>64.8688009664304</v>
      </c>
      <c r="DR83" s="3">
        <v>66.5910650020413</v>
      </c>
      <c r="DS83" s="3">
        <v>72.1291402876988</v>
      </c>
      <c r="DT83" s="3">
        <v>74.5371292095581</v>
      </c>
      <c r="DU83" s="3">
        <v>76.7170126172856</v>
      </c>
      <c r="DV83" s="3">
        <v>74.7017852506993</v>
      </c>
      <c r="DW83" s="3">
        <v>68.3222782288307</v>
      </c>
      <c r="DX83" s="3">
        <v>66.8685310152944</v>
      </c>
      <c r="DY83" s="3">
        <v>66.1687758598965</v>
      </c>
      <c r="DZ83" s="3">
        <v>71.2396895092072</v>
      </c>
      <c r="EA83" s="3">
        <v>74.8535175704114</v>
      </c>
      <c r="EB83" s="3">
        <v>76.2358104440234</v>
      </c>
      <c r="EC83" s="3">
        <v>75.9647649703081</v>
      </c>
      <c r="ED83" s="3">
        <v>78.7903589577803</v>
      </c>
      <c r="EE83" s="3">
        <v>79.8085715884254</v>
      </c>
      <c r="EF83" s="3">
        <v>77.8330561319987</v>
      </c>
    </row>
    <row r="84">
      <c r="A84" s="3" t="s">
        <v>80</v>
      </c>
      <c r="B84" s="3" t="str">
        <f t="shared" si="3"/>
        <v>CVS_mid</v>
      </c>
      <c r="C84" s="3" t="str">
        <f t="shared" si="6"/>
        <v>CVS</v>
      </c>
      <c r="D84" s="3">
        <v>51.1891098243229</v>
      </c>
      <c r="E84" s="3">
        <v>51.6412148983945</v>
      </c>
      <c r="F84" s="3">
        <v>54.9858910322788</v>
      </c>
      <c r="G84" s="3">
        <v>55.0466448517165</v>
      </c>
      <c r="H84" s="3">
        <v>56.9047339665638</v>
      </c>
      <c r="I84" s="3">
        <v>57.6166070191336</v>
      </c>
      <c r="J84" s="3">
        <v>57.8883052258663</v>
      </c>
      <c r="K84" s="3">
        <v>58.9392961474935</v>
      </c>
      <c r="L84" s="3">
        <v>60.6673311044347</v>
      </c>
      <c r="M84" s="3">
        <v>61.7633505104037</v>
      </c>
      <c r="N84" s="3">
        <v>67.1477737788252</v>
      </c>
      <c r="O84" s="3">
        <v>70.3146662742862</v>
      </c>
      <c r="P84" s="3">
        <v>74.0213920957677</v>
      </c>
      <c r="Q84" s="3">
        <v>77.20223446943</v>
      </c>
      <c r="R84" s="3">
        <v>78.0255318767297</v>
      </c>
      <c r="S84" s="3">
        <v>77.074870060314</v>
      </c>
      <c r="T84" s="3">
        <v>76.968959061935</v>
      </c>
      <c r="U84" s="3">
        <v>78.3792422238567</v>
      </c>
      <c r="V84" s="3">
        <v>82.8957665417601</v>
      </c>
      <c r="W84" s="3">
        <v>81.2962720473304</v>
      </c>
      <c r="X84" s="3">
        <v>76.1981358522988</v>
      </c>
      <c r="Y84" s="3">
        <v>77.9104313857316</v>
      </c>
      <c r="Z84" s="3">
        <v>72.9290141923348</v>
      </c>
      <c r="AA84" s="3">
        <v>73.3530628516124</v>
      </c>
      <c r="AB84" s="3">
        <v>72.5960248319932</v>
      </c>
      <c r="AC84" s="3">
        <v>73.2642063834767</v>
      </c>
      <c r="AD84" s="3">
        <v>77.2007223913962</v>
      </c>
      <c r="AE84" s="3">
        <v>78.5359342388059</v>
      </c>
      <c r="AF84" s="3">
        <v>78.4187743716322</v>
      </c>
      <c r="AG84" s="3">
        <v>73.4661573312154</v>
      </c>
      <c r="AH84" s="3">
        <v>74.001812191238</v>
      </c>
      <c r="AI84" s="3">
        <v>74.5591244224631</v>
      </c>
      <c r="AJ84" s="3">
        <v>70.4928670500298</v>
      </c>
      <c r="AK84" s="3">
        <v>67.3699449071046</v>
      </c>
      <c r="AL84" s="3">
        <v>59.6865854509991</v>
      </c>
      <c r="AM84" s="3">
        <v>61.4575718812289</v>
      </c>
      <c r="AN84" s="3">
        <v>63.3461500027743</v>
      </c>
      <c r="AO84" s="3">
        <v>61.456676487793</v>
      </c>
      <c r="AP84" s="3">
        <v>62.3033451615719</v>
      </c>
      <c r="AQ84" s="3">
        <v>61.9503105527718</v>
      </c>
      <c r="AR84" s="3">
        <v>62.1275188024799</v>
      </c>
      <c r="AS84" s="3">
        <v>62.2057235106855</v>
      </c>
      <c r="AT84" s="3">
        <v>61.9130603258274</v>
      </c>
      <c r="AU84" s="3">
        <v>61.8801734169762</v>
      </c>
      <c r="AV84" s="3">
        <v>64.1590057302845</v>
      </c>
      <c r="AW84" s="3">
        <v>59.6673654475802</v>
      </c>
      <c r="AX84" s="3">
        <v>56.1695912086705</v>
      </c>
      <c r="AY84" s="3">
        <v>57.9981871971112</v>
      </c>
      <c r="AZ84" s="3">
        <v>62.9982976574917</v>
      </c>
      <c r="BA84" s="3">
        <v>57.2009353880239</v>
      </c>
      <c r="BB84" s="3">
        <v>52.5230971042148</v>
      </c>
      <c r="BC84" s="3">
        <v>52.5356860034321</v>
      </c>
      <c r="BD84" s="3">
        <v>52.3605481679707</v>
      </c>
      <c r="BE84" s="3">
        <v>54.7397010474856</v>
      </c>
      <c r="BF84" s="3">
        <v>54.0356166490623</v>
      </c>
      <c r="BG84" s="3">
        <v>57.7067998776698</v>
      </c>
      <c r="BH84" s="3">
        <v>63.0552251824334</v>
      </c>
      <c r="BI84" s="3">
        <v>61.3156238192676</v>
      </c>
      <c r="BJ84" s="3">
        <v>64.0334526053837</v>
      </c>
      <c r="BK84" s="3">
        <v>58.1312388407582</v>
      </c>
      <c r="BL84" s="3">
        <v>53.9883917924035</v>
      </c>
      <c r="BM84" s="3">
        <v>53.455393865135</v>
      </c>
      <c r="BN84" s="3">
        <v>45.7601943071167</v>
      </c>
      <c r="BO84" s="3">
        <v>44.2746385110918</v>
      </c>
      <c r="BP84" s="3">
        <v>45.1819795435271</v>
      </c>
      <c r="BQ84" s="3">
        <v>45.1794556474878</v>
      </c>
      <c r="BR84" s="3">
        <v>46.9255546408241</v>
      </c>
      <c r="BS84" s="3">
        <v>49.7577676188967</v>
      </c>
      <c r="BT84" s="3">
        <v>53.0878297922083</v>
      </c>
      <c r="BU84" s="3">
        <v>54.0826075677794</v>
      </c>
      <c r="BV84" s="3">
        <v>61.8278159801582</v>
      </c>
      <c r="BW84" s="3">
        <v>63.0982963508483</v>
      </c>
      <c r="BX84" s="3">
        <v>62.0994647197625</v>
      </c>
      <c r="BY84" s="3">
        <v>59.1874754814145</v>
      </c>
      <c r="BZ84" s="3">
        <v>50.0616086639758</v>
      </c>
      <c r="CA84" s="3">
        <v>51.7431210404422</v>
      </c>
      <c r="CB84" s="3">
        <v>54.3279649268501</v>
      </c>
      <c r="CC84" s="3">
        <v>56.474654961418</v>
      </c>
      <c r="CD84" s="3">
        <v>55.1066320696446</v>
      </c>
      <c r="CE84" s="3">
        <v>55.8597712013592</v>
      </c>
      <c r="CF84" s="3">
        <v>50.8971222926484</v>
      </c>
      <c r="CG84" s="3">
        <v>51.1598408973554</v>
      </c>
      <c r="CH84" s="3">
        <v>58.1525634411142</v>
      </c>
      <c r="CI84" s="3">
        <v>61.3272819253938</v>
      </c>
      <c r="CJ84" s="3">
        <v>64.7496971973782</v>
      </c>
      <c r="CK84" s="3">
        <v>63.3572283027956</v>
      </c>
      <c r="CL84" s="3">
        <v>64.1585499163932</v>
      </c>
      <c r="CM84" s="3">
        <v>66.5222007950964</v>
      </c>
      <c r="CN84" s="3">
        <v>75.8938250678135</v>
      </c>
      <c r="CO84" s="3">
        <v>75.3276896274852</v>
      </c>
      <c r="CP84" s="3">
        <v>73.0582685683352</v>
      </c>
      <c r="CQ84" s="3">
        <v>74.6822160434117</v>
      </c>
      <c r="CR84" s="3">
        <v>76.2237708257288</v>
      </c>
      <c r="CS84" s="3">
        <v>76.4923196598806</v>
      </c>
      <c r="CT84" s="3">
        <v>83.5720803315783</v>
      </c>
      <c r="CU84" s="3">
        <v>88.1622842428217</v>
      </c>
      <c r="CV84" s="3">
        <v>94.1450108040018</v>
      </c>
      <c r="CW84" s="3">
        <v>94.6176328621632</v>
      </c>
      <c r="CX84" s="3">
        <v>95.1315499227596</v>
      </c>
      <c r="CY84" s="3">
        <v>92.8876129224707</v>
      </c>
      <c r="CZ84" s="3">
        <v>88.3151986268813</v>
      </c>
      <c r="DA84" s="3">
        <v>84.5023075241678</v>
      </c>
      <c r="DB84" s="3">
        <v>85.7474179175694</v>
      </c>
      <c r="DC84" s="3">
        <v>93.098740948838</v>
      </c>
      <c r="DD84" s="3">
        <v>91.2821462469248</v>
      </c>
      <c r="DE84" s="3">
        <v>84.7727342061638</v>
      </c>
      <c r="DF84" s="3">
        <v>90.6513945283148</v>
      </c>
      <c r="DG84" s="3">
        <v>90.0327330825218</v>
      </c>
      <c r="DH84" s="3">
        <v>82.0580220089662</v>
      </c>
      <c r="DI84" s="3">
        <v>80.8129494231703</v>
      </c>
      <c r="DJ84" s="3">
        <v>70.995318598732</v>
      </c>
      <c r="DK84" s="3">
        <v>69.4292484570539</v>
      </c>
      <c r="DL84" s="3">
        <v>64.705474609021</v>
      </c>
      <c r="DM84" s="3">
        <v>64.8676838251479</v>
      </c>
      <c r="DN84" s="3">
        <v>67.7840940473256</v>
      </c>
      <c r="DO84" s="3">
        <v>66.4030228708934</v>
      </c>
      <c r="DP84" s="3">
        <v>65.1942376667446</v>
      </c>
      <c r="DQ84" s="3">
        <v>65.8904958947178</v>
      </c>
      <c r="DR84" s="3">
        <v>65.1088690072532</v>
      </c>
      <c r="DS84" s="3">
        <v>71.0821404788688</v>
      </c>
      <c r="DT84" s="3">
        <v>72.9536541934629</v>
      </c>
      <c r="DU84" s="3">
        <v>72.4780681091846</v>
      </c>
      <c r="DV84" s="3">
        <v>73.1795948584043</v>
      </c>
      <c r="DW84" s="3">
        <v>68.0533875167875</v>
      </c>
      <c r="DX84" s="3">
        <v>54.1710160251407</v>
      </c>
      <c r="DY84" s="3">
        <v>58.3795986405756</v>
      </c>
      <c r="DZ84" s="3">
        <v>57.1217899944155</v>
      </c>
      <c r="EA84" s="3">
        <v>56.4629355317567</v>
      </c>
      <c r="EB84" s="3">
        <v>56.8662802274976</v>
      </c>
      <c r="EC84" s="3">
        <v>60.3086117487969</v>
      </c>
      <c r="ED84" s="3">
        <v>56.1234765042234</v>
      </c>
      <c r="EE84" s="3">
        <v>49.2356917623539</v>
      </c>
      <c r="EF84" s="3">
        <v>50.4800222770497</v>
      </c>
    </row>
    <row r="85">
      <c r="A85" s="3" t="s">
        <v>81</v>
      </c>
      <c r="B85" s="3" t="str">
        <f t="shared" si="3"/>
        <v>CVX_mid</v>
      </c>
      <c r="C85" s="3" t="str">
        <f t="shared" si="6"/>
        <v>CVX</v>
      </c>
      <c r="D85" s="3">
        <v>75.5930655680146</v>
      </c>
      <c r="E85" s="3">
        <v>71.6185634426395</v>
      </c>
      <c r="F85" s="3">
        <v>73.6335668416774</v>
      </c>
      <c r="G85" s="3">
        <v>76.9944957491432</v>
      </c>
      <c r="H85" s="3">
        <v>79.3509115488843</v>
      </c>
      <c r="I85" s="3">
        <v>81.7787772940888</v>
      </c>
      <c r="J85" s="3">
        <v>84.101801841523</v>
      </c>
      <c r="K85" s="3">
        <v>82.0113722794155</v>
      </c>
      <c r="L85" s="3">
        <v>80.3200555780983</v>
      </c>
      <c r="M85" s="3">
        <v>74.3947898433379</v>
      </c>
      <c r="N85" s="3">
        <v>75.8763995038082</v>
      </c>
      <c r="O85" s="3">
        <v>71.421313781648</v>
      </c>
      <c r="P85" s="3">
        <v>69.7409536828461</v>
      </c>
      <c r="Q85" s="3">
        <v>71.5813720329617</v>
      </c>
      <c r="R85" s="3">
        <v>68.9162502556938</v>
      </c>
      <c r="S85" s="3">
        <v>71.6524499089924</v>
      </c>
      <c r="T85" s="3">
        <v>70.6152982574258</v>
      </c>
      <c r="U85" s="3">
        <v>66.7486108199385</v>
      </c>
      <c r="V85" s="3">
        <v>62.2691491269091</v>
      </c>
      <c r="W85" s="3">
        <v>54.5824173795171</v>
      </c>
      <c r="X85" s="3">
        <v>52.0534828458026</v>
      </c>
      <c r="Y85" s="3">
        <v>59.4450858778103</v>
      </c>
      <c r="Z85" s="3">
        <v>62.3711484643769</v>
      </c>
      <c r="AA85" s="3">
        <v>61.3887269610865</v>
      </c>
      <c r="AB85" s="3">
        <v>57.0851466927324</v>
      </c>
      <c r="AC85" s="3">
        <v>58.233984339065</v>
      </c>
      <c r="AD85" s="3">
        <v>64.1267153688256</v>
      </c>
      <c r="AE85" s="3">
        <v>67.9187074521104</v>
      </c>
      <c r="AF85" s="3">
        <v>70.1955615006423</v>
      </c>
      <c r="AG85" s="3">
        <v>71.181110495628</v>
      </c>
      <c r="AH85" s="3">
        <v>73.1057104695293</v>
      </c>
      <c r="AI85" s="3">
        <v>71.2092289432399</v>
      </c>
      <c r="AJ85" s="3">
        <v>70.7879226118129</v>
      </c>
      <c r="AK85" s="3">
        <v>71.9411759225549</v>
      </c>
      <c r="AL85" s="3">
        <v>76.673987653396</v>
      </c>
      <c r="AM85" s="3">
        <v>82.945226857178</v>
      </c>
      <c r="AN85" s="3">
        <v>82.559976212926</v>
      </c>
      <c r="AO85" s="3">
        <v>80.0926317950622</v>
      </c>
      <c r="AP85" s="3">
        <v>78.6902678244083</v>
      </c>
      <c r="AQ85" s="3">
        <v>77.0818100693098</v>
      </c>
      <c r="AR85" s="3">
        <v>76.4540691066017</v>
      </c>
      <c r="AS85" s="3">
        <v>76.4428279242816</v>
      </c>
      <c r="AT85" s="3">
        <v>76.0156034637396</v>
      </c>
      <c r="AU85" s="3">
        <v>79.1908184803481</v>
      </c>
      <c r="AV85" s="3">
        <v>83.9139732142864</v>
      </c>
      <c r="AW85" s="3">
        <v>86.6168698425629</v>
      </c>
      <c r="AX85" s="3">
        <v>85.6485028727562</v>
      </c>
      <c r="AY85" s="3">
        <v>90.0125332656387</v>
      </c>
      <c r="AZ85" s="3">
        <v>96.1644759195134</v>
      </c>
      <c r="BA85" s="3">
        <v>84.9876651479815</v>
      </c>
      <c r="BB85" s="3">
        <v>85.6308125103776</v>
      </c>
      <c r="BC85" s="3">
        <v>89.7913455085823</v>
      </c>
      <c r="BD85" s="3">
        <v>95.3109502035474</v>
      </c>
      <c r="BE85" s="3">
        <v>94.5084283019642</v>
      </c>
      <c r="BF85" s="3">
        <v>93.6863168006387</v>
      </c>
      <c r="BG85" s="3">
        <v>91.8561926395806</v>
      </c>
      <c r="BH85" s="3">
        <v>90.4348670422769</v>
      </c>
      <c r="BI85" s="3">
        <v>90.2653346041097</v>
      </c>
      <c r="BJ85" s="3">
        <v>89.6550994764498</v>
      </c>
      <c r="BK85" s="3">
        <v>86.0203041035357</v>
      </c>
      <c r="BL85" s="3">
        <v>86.2791201941402</v>
      </c>
      <c r="BM85" s="3">
        <v>92.0335262830396</v>
      </c>
      <c r="BN85" s="3">
        <v>96.1031885057495</v>
      </c>
      <c r="BO85" s="3">
        <v>95.0357253752247</v>
      </c>
      <c r="BP85" s="3">
        <v>92.9954772487745</v>
      </c>
      <c r="BQ85" s="3">
        <v>95.4853113767785</v>
      </c>
      <c r="BR85" s="3">
        <v>97.8354004109429</v>
      </c>
      <c r="BS85" s="3">
        <v>93.5247627000544</v>
      </c>
      <c r="BT85" s="3">
        <v>96.1552986582336</v>
      </c>
      <c r="BU85" s="3">
        <v>91.7435292368943</v>
      </c>
      <c r="BV85" s="3">
        <v>95.1421700319158</v>
      </c>
      <c r="BW85" s="3">
        <v>94.889973762968</v>
      </c>
      <c r="BX85" s="3">
        <v>92.3043848857593</v>
      </c>
      <c r="BY85" s="3">
        <v>86.0825747619417</v>
      </c>
      <c r="BZ85" s="3">
        <v>61.9050560561091</v>
      </c>
      <c r="CA85" s="3">
        <v>67.7476059310328</v>
      </c>
      <c r="CB85" s="3">
        <v>74.8833122378884</v>
      </c>
      <c r="CC85" s="3">
        <v>76.6066065907648</v>
      </c>
      <c r="CD85" s="3">
        <v>72.2635106317658</v>
      </c>
      <c r="CE85" s="3">
        <v>72.1445591446622</v>
      </c>
      <c r="CF85" s="3">
        <v>64.4753181935213</v>
      </c>
      <c r="CG85" s="3">
        <v>59.961791368093</v>
      </c>
      <c r="CH85" s="3">
        <v>69.468618566396</v>
      </c>
      <c r="CI85" s="3">
        <v>74.8015782267523</v>
      </c>
      <c r="CJ85" s="3">
        <v>76.7834121886484</v>
      </c>
      <c r="CK85" s="3">
        <v>79.877330178747</v>
      </c>
      <c r="CL85" s="3">
        <v>91.2562619699134</v>
      </c>
      <c r="CM85" s="3">
        <v>88.6050385043914</v>
      </c>
      <c r="CN85" s="3">
        <v>91.7584393761413</v>
      </c>
      <c r="CO85" s="3">
        <v>93.0544845310845</v>
      </c>
      <c r="CP85" s="3">
        <v>88.2783256243474</v>
      </c>
      <c r="CQ85" s="3">
        <v>86.9067962117984</v>
      </c>
      <c r="CR85" s="3">
        <v>86.4772732275541</v>
      </c>
      <c r="CS85" s="3">
        <v>96.3202995113277</v>
      </c>
      <c r="CT85" s="3">
        <v>101.382716505777</v>
      </c>
      <c r="CU85" s="3">
        <v>103.644800258739</v>
      </c>
      <c r="CV85" s="3">
        <v>113.195250800342</v>
      </c>
      <c r="CW85" s="3">
        <v>121.577469793402</v>
      </c>
      <c r="CX85" s="3">
        <v>146.023115440431</v>
      </c>
      <c r="CY85" s="3">
        <v>148.843321956206</v>
      </c>
      <c r="CZ85" s="3">
        <v>152.236774702716</v>
      </c>
      <c r="DA85" s="3">
        <v>147.575734460422</v>
      </c>
      <c r="DB85" s="3">
        <v>130.721195402558</v>
      </c>
      <c r="DC85" s="3">
        <v>144.284959371556</v>
      </c>
      <c r="DD85" s="3">
        <v>140.967057386411</v>
      </c>
      <c r="DE85" s="3">
        <v>151.3364864357</v>
      </c>
      <c r="DF85" s="3">
        <v>168.13381427533</v>
      </c>
      <c r="DG85" s="3">
        <v>161.179976630642</v>
      </c>
      <c r="DH85" s="3">
        <v>164.012808242791</v>
      </c>
      <c r="DI85" s="3">
        <v>155.005930748646</v>
      </c>
      <c r="DJ85" s="3">
        <v>148.106602507515</v>
      </c>
      <c r="DK85" s="3">
        <v>157.752405494678</v>
      </c>
      <c r="DL85" s="3">
        <v>146.493781210512</v>
      </c>
      <c r="DM85" s="3">
        <v>146.427677461154</v>
      </c>
      <c r="DN85" s="3">
        <v>147.918085361788</v>
      </c>
      <c r="DO85" s="3">
        <v>151.352648490426</v>
      </c>
      <c r="DP85" s="3">
        <v>158.576944262421</v>
      </c>
      <c r="DQ85" s="3">
        <v>153.271040722785</v>
      </c>
      <c r="DR85" s="3">
        <v>137.836324759971</v>
      </c>
      <c r="DS85" s="3">
        <v>141.279763116071</v>
      </c>
      <c r="DT85" s="3">
        <v>140.718183425781</v>
      </c>
      <c r="DU85" s="3">
        <v>147.279824927683</v>
      </c>
      <c r="DV85" s="3">
        <v>148.731305587104</v>
      </c>
      <c r="DW85" s="3">
        <v>156.135311671446</v>
      </c>
      <c r="DX85" s="3">
        <v>156.898015554034</v>
      </c>
      <c r="DY85" s="3">
        <v>152.600136226779</v>
      </c>
      <c r="DZ85" s="3">
        <v>153.675579234901</v>
      </c>
      <c r="EA85" s="3">
        <v>144.011176974998</v>
      </c>
      <c r="EB85" s="3">
        <v>141.450830528705</v>
      </c>
      <c r="EC85" s="3">
        <v>148.592057086891</v>
      </c>
      <c r="ED85" s="3">
        <v>158.043922716509</v>
      </c>
      <c r="EE85" s="3">
        <v>151.162619091216</v>
      </c>
      <c r="EF85" s="3">
        <v>154.420139312744</v>
      </c>
    </row>
    <row r="86">
      <c r="A86" s="3" t="s">
        <v>82</v>
      </c>
      <c r="B86" s="3" t="str">
        <f t="shared" si="3"/>
        <v>D_mid</v>
      </c>
      <c r="C86" s="3" t="str">
        <f t="shared" si="6"/>
        <v>D</v>
      </c>
      <c r="D86" s="3">
        <v>41.8296758900398</v>
      </c>
      <c r="E86" s="3">
        <v>43.9271767206955</v>
      </c>
      <c r="F86" s="3">
        <v>44.4995119624103</v>
      </c>
      <c r="G86" s="3">
        <v>45.2321544290548</v>
      </c>
      <c r="H86" s="3">
        <v>44.8547116050001</v>
      </c>
      <c r="I86" s="3">
        <v>44.8689009404881</v>
      </c>
      <c r="J86" s="3">
        <v>44.9213835079434</v>
      </c>
      <c r="K86" s="3">
        <v>44.0816623471249</v>
      </c>
      <c r="L86" s="3">
        <v>44.9887218469443</v>
      </c>
      <c r="M86" s="3">
        <v>45.4240783524452</v>
      </c>
      <c r="N86" s="3">
        <v>47.379313957523</v>
      </c>
      <c r="O86" s="3">
        <v>48.8673923881953</v>
      </c>
      <c r="P86" s="3">
        <v>50.9221739298151</v>
      </c>
      <c r="Q86" s="3">
        <v>49.181372986325</v>
      </c>
      <c r="R86" s="3">
        <v>46.6721890012379</v>
      </c>
      <c r="S86" s="3">
        <v>47.6866927311002</v>
      </c>
      <c r="T86" s="3">
        <v>47.3319523348794</v>
      </c>
      <c r="U86" s="3">
        <v>45.2516697147948</v>
      </c>
      <c r="V86" s="3">
        <v>46.150821065308</v>
      </c>
      <c r="W86" s="3">
        <v>48.7617808281608</v>
      </c>
      <c r="X86" s="3">
        <v>46.2798979801493</v>
      </c>
      <c r="Y86" s="3">
        <v>48.3789740320994</v>
      </c>
      <c r="Z86" s="3">
        <v>46.3223556904003</v>
      </c>
      <c r="AA86" s="3">
        <v>45.4369982062215</v>
      </c>
      <c r="AB86" s="3">
        <v>47.0447531331168</v>
      </c>
      <c r="AC86" s="3">
        <v>47.6747568286779</v>
      </c>
      <c r="AD86" s="3">
        <v>49.7478566674823</v>
      </c>
      <c r="AE86" s="3">
        <v>49.6400549414147</v>
      </c>
      <c r="AF86" s="3">
        <v>49.0761482695362</v>
      </c>
      <c r="AG86" s="3">
        <v>51.1856160069318</v>
      </c>
      <c r="AH86" s="3">
        <v>53.9334076125837</v>
      </c>
      <c r="AI86" s="3">
        <v>52.6171159159615</v>
      </c>
      <c r="AJ86" s="3">
        <v>52.6434747333413</v>
      </c>
      <c r="AK86" s="3">
        <v>51.0419954887119</v>
      </c>
      <c r="AL86" s="3">
        <v>51.1367624800146</v>
      </c>
      <c r="AM86" s="3">
        <v>53.1307969999467</v>
      </c>
      <c r="AN86" s="3">
        <v>53.5835297088896</v>
      </c>
      <c r="AO86" s="3">
        <v>52.1274139184435</v>
      </c>
      <c r="AP86" s="3">
        <v>54.9460813951532</v>
      </c>
      <c r="AQ86" s="3">
        <v>55.4599298428612</v>
      </c>
      <c r="AR86" s="3">
        <v>56.0401152622911</v>
      </c>
      <c r="AS86" s="3">
        <v>57.2912856987789</v>
      </c>
      <c r="AT86" s="3">
        <v>55.1810513165862</v>
      </c>
      <c r="AU86" s="3">
        <v>56.571898558613</v>
      </c>
      <c r="AV86" s="3">
        <v>56.8749698544154</v>
      </c>
      <c r="AW86" s="3">
        <v>57.26847048645</v>
      </c>
      <c r="AX86" s="3">
        <v>59.5139195712813</v>
      </c>
      <c r="AY86" s="3">
        <v>60.6968268928148</v>
      </c>
      <c r="AZ86" s="3">
        <v>56.0058897598858</v>
      </c>
      <c r="BA86" s="3">
        <v>54.8609734932612</v>
      </c>
      <c r="BB86" s="3">
        <v>52.526116805575</v>
      </c>
      <c r="BC86" s="3">
        <v>48.8150758666377</v>
      </c>
      <c r="BD86" s="3">
        <v>47.8344730981315</v>
      </c>
      <c r="BE86" s="3">
        <v>49.1114315828147</v>
      </c>
      <c r="BF86" s="3">
        <v>52.8569833933874</v>
      </c>
      <c r="BG86" s="3">
        <v>53.4472427549826</v>
      </c>
      <c r="BH86" s="3">
        <v>54.0147656780724</v>
      </c>
      <c r="BI86" s="3">
        <v>54.9172298008644</v>
      </c>
      <c r="BJ86" s="3">
        <v>55.3783924398923</v>
      </c>
      <c r="BK86" s="3">
        <v>57.3318818180485</v>
      </c>
      <c r="BL86" s="3">
        <v>53.7891145722155</v>
      </c>
      <c r="BM86" s="3">
        <v>56.2774958827891</v>
      </c>
      <c r="BN86" s="3">
        <v>59.1614615154637</v>
      </c>
      <c r="BO86" s="3">
        <v>59.4211636927955</v>
      </c>
      <c r="BP86" s="3">
        <v>58.9985796773663</v>
      </c>
      <c r="BQ86" s="3">
        <v>60.3131816800571</v>
      </c>
      <c r="BR86" s="3">
        <v>60.5778049651679</v>
      </c>
      <c r="BS86" s="3">
        <v>60.0542136366274</v>
      </c>
      <c r="BT86" s="3">
        <v>63.0984193930815</v>
      </c>
      <c r="BU86" s="3">
        <v>65.1166130478563</v>
      </c>
      <c r="BV86" s="3">
        <v>65.4304616380022</v>
      </c>
      <c r="BW86" s="3">
        <v>65.6100218974878</v>
      </c>
      <c r="BX86" s="3">
        <v>67.1702502895509</v>
      </c>
      <c r="BY86" s="3">
        <v>69.5799279879945</v>
      </c>
      <c r="BZ86" s="3">
        <v>62.0142092180254</v>
      </c>
      <c r="CA86" s="3">
        <v>62.9649439991068</v>
      </c>
      <c r="CB86" s="3">
        <v>64.5938610566599</v>
      </c>
      <c r="CC86" s="3">
        <v>69.1427183646802</v>
      </c>
      <c r="CD86" s="3">
        <v>64.2738381049376</v>
      </c>
      <c r="CE86" s="3">
        <v>65.1529307938766</v>
      </c>
      <c r="CF86" s="3">
        <v>65.5147919742394</v>
      </c>
      <c r="CG86" s="3">
        <v>67.5011484063717</v>
      </c>
      <c r="CH86" s="3">
        <v>68.7462587365809</v>
      </c>
      <c r="CI86" s="3">
        <v>63.450974407341</v>
      </c>
      <c r="CJ86" s="3">
        <v>61.1120775603947</v>
      </c>
      <c r="CK86" s="3">
        <v>60.7540118966017</v>
      </c>
      <c r="CL86" s="3">
        <v>61.8170860022671</v>
      </c>
      <c r="CM86" s="3">
        <v>66.1016453073504</v>
      </c>
      <c r="CN86" s="3">
        <v>66.0612268558881</v>
      </c>
      <c r="CO86" s="3">
        <v>64.9897031756015</v>
      </c>
      <c r="CP86" s="3">
        <v>64.4982646835372</v>
      </c>
      <c r="CQ86" s="3">
        <v>66.2832954711728</v>
      </c>
      <c r="CR86" s="3">
        <v>65.4097328925032</v>
      </c>
      <c r="CS86" s="3">
        <v>64.2064847887057</v>
      </c>
      <c r="CT86" s="3">
        <v>64.6782260481545</v>
      </c>
      <c r="CU86" s="3">
        <v>66.2970626528995</v>
      </c>
      <c r="CV86" s="3">
        <v>68.6900527932879</v>
      </c>
      <c r="CW86" s="3">
        <v>69.1133628009294</v>
      </c>
      <c r="CX86" s="3">
        <v>72.0527646899723</v>
      </c>
      <c r="CY86" s="3">
        <v>75.6124489555616</v>
      </c>
      <c r="CZ86" s="3">
        <v>73.0553894704135</v>
      </c>
      <c r="DA86" s="3">
        <v>69.5507397388898</v>
      </c>
      <c r="DB86" s="3">
        <v>69.8490239185677</v>
      </c>
      <c r="DC86" s="3">
        <v>73.8376553386242</v>
      </c>
      <c r="DD86" s="3">
        <v>71.054899263535</v>
      </c>
      <c r="DE86" s="3">
        <v>59.4069486813837</v>
      </c>
      <c r="DF86" s="3">
        <v>55.417119928411</v>
      </c>
      <c r="DG86" s="3">
        <v>53.9204063482258</v>
      </c>
      <c r="DH86" s="3">
        <v>56.2491593202981</v>
      </c>
      <c r="DI86" s="3">
        <v>53.2158691132901</v>
      </c>
      <c r="DJ86" s="3">
        <v>49.9654440223636</v>
      </c>
      <c r="DK86" s="3">
        <v>52.4310548816268</v>
      </c>
      <c r="DL86" s="3">
        <v>49.2701709991548</v>
      </c>
      <c r="DM86" s="3">
        <v>48.2607333731018</v>
      </c>
      <c r="DN86" s="3">
        <v>48.8260404662321</v>
      </c>
      <c r="DO86" s="3">
        <v>45.586525032406</v>
      </c>
      <c r="DP86" s="3">
        <v>44.2501070558562</v>
      </c>
      <c r="DQ86" s="3">
        <v>38.7505885678904</v>
      </c>
      <c r="DR86" s="3">
        <v>42.6933280726595</v>
      </c>
      <c r="DS86" s="3">
        <v>45.0783255647613</v>
      </c>
      <c r="DT86" s="3">
        <v>44.3943484010784</v>
      </c>
      <c r="DU86" s="3">
        <v>43.5495456876228</v>
      </c>
      <c r="DV86" s="3">
        <v>45.9831417426431</v>
      </c>
      <c r="DW86" s="3">
        <v>47.5934405294402</v>
      </c>
      <c r="DX86" s="3">
        <v>50.9131804290647</v>
      </c>
      <c r="DY86" s="3">
        <v>49.5879084517384</v>
      </c>
      <c r="DZ86" s="3">
        <v>49.8550640290633</v>
      </c>
      <c r="EA86" s="3">
        <v>54.2919996843804</v>
      </c>
      <c r="EB86" s="3">
        <v>56.8637854238069</v>
      </c>
      <c r="EC86" s="3">
        <v>57.9288311811462</v>
      </c>
      <c r="ED86" s="3">
        <v>57.3140523017146</v>
      </c>
      <c r="EE86" s="3">
        <v>54.6280952635266</v>
      </c>
      <c r="EF86" s="3">
        <v>54.3386109670003</v>
      </c>
    </row>
    <row r="87">
      <c r="A87" s="3" t="s">
        <v>83</v>
      </c>
      <c r="B87" s="3" t="str">
        <f t="shared" si="3"/>
        <v>DAL_mid</v>
      </c>
      <c r="C87" s="3" t="str">
        <f t="shared" si="6"/>
        <v>DAL</v>
      </c>
      <c r="D87" s="3">
        <v>27.0108912315949</v>
      </c>
      <c r="E87" s="3">
        <v>27.6945352129108</v>
      </c>
      <c r="F87" s="3">
        <v>30.1078718850888</v>
      </c>
      <c r="G87" s="3">
        <v>30.5847010896445</v>
      </c>
      <c r="H87" s="3">
        <v>33.8515123013463</v>
      </c>
      <c r="I87" s="3">
        <v>35.345951809228</v>
      </c>
      <c r="J87" s="3">
        <v>33.3171156470966</v>
      </c>
      <c r="K87" s="3">
        <v>33.9358563752813</v>
      </c>
      <c r="L87" s="3">
        <v>34.1180656002057</v>
      </c>
      <c r="M87" s="3">
        <v>31.9365678102476</v>
      </c>
      <c r="N87" s="3">
        <v>38.4894143413965</v>
      </c>
      <c r="O87" s="3">
        <v>41.7608413635427</v>
      </c>
      <c r="P87" s="3">
        <v>42.6299387810113</v>
      </c>
      <c r="Q87" s="3">
        <v>40.7228244878279</v>
      </c>
      <c r="R87" s="3">
        <v>40.229493760643</v>
      </c>
      <c r="S87" s="3">
        <v>39.4352077711052</v>
      </c>
      <c r="T87" s="3">
        <v>40.0269250147964</v>
      </c>
      <c r="U87" s="3">
        <v>37.3382310200566</v>
      </c>
      <c r="V87" s="3">
        <v>38.4088049828267</v>
      </c>
      <c r="W87" s="3">
        <v>40.6446560195226</v>
      </c>
      <c r="X87" s="3">
        <v>41.1251249559056</v>
      </c>
      <c r="Y87" s="3">
        <v>43.2956670967954</v>
      </c>
      <c r="Z87" s="3">
        <v>43.9779999284334</v>
      </c>
      <c r="AA87" s="3">
        <v>45.2783742708198</v>
      </c>
      <c r="AB87" s="3">
        <v>41.5436251956052</v>
      </c>
      <c r="AC87" s="3">
        <v>40.5411835449923</v>
      </c>
      <c r="AD87" s="3">
        <v>43.4030149542043</v>
      </c>
      <c r="AE87" s="3">
        <v>41.3099185860777</v>
      </c>
      <c r="AF87" s="3">
        <v>38.4059769849229</v>
      </c>
      <c r="AG87" s="3">
        <v>35.3615442365862</v>
      </c>
      <c r="AH87" s="3">
        <v>34.7878955603251</v>
      </c>
      <c r="AI87" s="3">
        <v>33.3986961981361</v>
      </c>
      <c r="AJ87" s="3">
        <v>34.3901784341606</v>
      </c>
      <c r="AK87" s="3">
        <v>36.5310905927948</v>
      </c>
      <c r="AL87" s="3">
        <v>42.1005929021965</v>
      </c>
      <c r="AM87" s="3">
        <v>45.4153705154546</v>
      </c>
      <c r="AN87" s="3">
        <v>45.4780687666718</v>
      </c>
      <c r="AO87" s="3">
        <v>45.1167883079425</v>
      </c>
      <c r="AP87" s="3">
        <v>43.1753834354036</v>
      </c>
      <c r="AQ87" s="3">
        <v>41.5402895604226</v>
      </c>
      <c r="AR87" s="3">
        <v>44.5905512507173</v>
      </c>
      <c r="AS87" s="3">
        <v>47.9177671926344</v>
      </c>
      <c r="AT87" s="3">
        <v>48.8345890683026</v>
      </c>
      <c r="AU87" s="3">
        <v>44.6890257005112</v>
      </c>
      <c r="AV87" s="3">
        <v>44.2767923359754</v>
      </c>
      <c r="AW87" s="3">
        <v>47.974490879276</v>
      </c>
      <c r="AX87" s="3">
        <v>46.3526771513285</v>
      </c>
      <c r="AY87" s="3">
        <v>50.8424670384986</v>
      </c>
      <c r="AZ87" s="3">
        <v>53.1124107229288</v>
      </c>
      <c r="BA87" s="3">
        <v>49.4433399669948</v>
      </c>
      <c r="BB87" s="3">
        <v>51.3751961176638</v>
      </c>
      <c r="BC87" s="3">
        <v>50.1972331422196</v>
      </c>
      <c r="BD87" s="3">
        <v>49.7417304701964</v>
      </c>
      <c r="BE87" s="3">
        <v>50.1785987248512</v>
      </c>
      <c r="BF87" s="3">
        <v>48.384644735445</v>
      </c>
      <c r="BG87" s="3">
        <v>52.9651352396413</v>
      </c>
      <c r="BH87" s="3">
        <v>54.6739354082592</v>
      </c>
      <c r="BI87" s="3">
        <v>50.4665448042213</v>
      </c>
      <c r="BJ87" s="3">
        <v>53.9818682111373</v>
      </c>
      <c r="BK87" s="3">
        <v>50.9924046141035</v>
      </c>
      <c r="BL87" s="3">
        <v>45.7411699983658</v>
      </c>
      <c r="BM87" s="3">
        <v>48.2535692799669</v>
      </c>
      <c r="BN87" s="3">
        <v>48.0694941491596</v>
      </c>
      <c r="BO87" s="3">
        <v>54.9595180963566</v>
      </c>
      <c r="BP87" s="3">
        <v>53.3007676833131</v>
      </c>
      <c r="BQ87" s="3">
        <v>53.5301310715681</v>
      </c>
      <c r="BR87" s="3">
        <v>58.9152411237474</v>
      </c>
      <c r="BS87" s="3">
        <v>56.4867103788377</v>
      </c>
      <c r="BT87" s="3">
        <v>56.7534132458685</v>
      </c>
      <c r="BU87" s="3">
        <v>52.5868719081702</v>
      </c>
      <c r="BV87" s="3">
        <v>55.5822575383545</v>
      </c>
      <c r="BW87" s="3">
        <v>56.3246018430738</v>
      </c>
      <c r="BX87" s="3">
        <v>57.6960323722758</v>
      </c>
      <c r="BY87" s="3">
        <v>55.0982681350564</v>
      </c>
      <c r="BZ87" s="3">
        <v>34.8518388931684</v>
      </c>
      <c r="CA87" s="3">
        <v>23.4250487266094</v>
      </c>
      <c r="CB87" s="3">
        <v>22.2007143598538</v>
      </c>
      <c r="CC87" s="3">
        <v>29.4374174918436</v>
      </c>
      <c r="CD87" s="3">
        <v>26.2332476542287</v>
      </c>
      <c r="CE87" s="3">
        <v>28.0297967062298</v>
      </c>
      <c r="CF87" s="3">
        <v>30.9695312055337</v>
      </c>
      <c r="CG87" s="3">
        <v>31.2659427300654</v>
      </c>
      <c r="CH87" s="3">
        <v>35.7002273035525</v>
      </c>
      <c r="CI87" s="3">
        <v>40.4448166248834</v>
      </c>
      <c r="CJ87" s="3">
        <v>39.3127219179732</v>
      </c>
      <c r="CK87" s="3">
        <v>43.0580493590431</v>
      </c>
      <c r="CL87" s="3">
        <v>47.4231183670075</v>
      </c>
      <c r="CM87" s="3">
        <v>46.8580675400137</v>
      </c>
      <c r="CN87" s="3">
        <v>45.170339314648</v>
      </c>
      <c r="CO87" s="3">
        <v>44.9691398762026</v>
      </c>
      <c r="CP87" s="3">
        <v>40.946017531574</v>
      </c>
      <c r="CQ87" s="3">
        <v>39.1870907629533</v>
      </c>
      <c r="CR87" s="3">
        <v>40.4863378937514</v>
      </c>
      <c r="CS87" s="3">
        <v>41.0986168045223</v>
      </c>
      <c r="CT87" s="3">
        <v>40.2709159873582</v>
      </c>
      <c r="CU87" s="3">
        <v>37.0846886387662</v>
      </c>
      <c r="CV87" s="3">
        <v>39.0995346997285</v>
      </c>
      <c r="CW87" s="3">
        <v>41.0967803958825</v>
      </c>
      <c r="CX87" s="3">
        <v>35.4333585352646</v>
      </c>
      <c r="CY87" s="3">
        <v>40.4702347523814</v>
      </c>
      <c r="CZ87" s="3">
        <v>39.3417146530323</v>
      </c>
      <c r="DA87" s="3">
        <v>33.1427460439826</v>
      </c>
      <c r="DB87" s="3">
        <v>30.1807540066118</v>
      </c>
      <c r="DC87" s="3">
        <v>32.7854234803007</v>
      </c>
      <c r="DD87" s="3">
        <v>30.5422021360251</v>
      </c>
      <c r="DE87" s="3">
        <v>31.0286020707934</v>
      </c>
      <c r="DF87" s="3">
        <v>33.5578855492397</v>
      </c>
      <c r="DG87" s="3">
        <v>33.3239448615009</v>
      </c>
      <c r="DH87" s="3">
        <v>37.0404069615752</v>
      </c>
      <c r="DI87" s="3">
        <v>37.9823215296653</v>
      </c>
      <c r="DJ87" s="3">
        <v>34.7944889386175</v>
      </c>
      <c r="DK87" s="3">
        <v>33.5633747096678</v>
      </c>
      <c r="DL87" s="3">
        <v>34.2268912368496</v>
      </c>
      <c r="DM87" s="3">
        <v>40.7812257795272</v>
      </c>
      <c r="DN87" s="3">
        <v>46.8436652837088</v>
      </c>
      <c r="DO87" s="3">
        <v>42.8735306219186</v>
      </c>
      <c r="DP87" s="3">
        <v>38.9197198930015</v>
      </c>
      <c r="DQ87" s="3">
        <v>33.5796890270989</v>
      </c>
      <c r="DR87" s="3">
        <v>34.4185658463503</v>
      </c>
      <c r="DS87" s="3">
        <v>39.9148563888045</v>
      </c>
      <c r="DT87" s="3">
        <v>38.9797077279983</v>
      </c>
      <c r="DU87" s="3">
        <v>40.2902589815435</v>
      </c>
      <c r="DV87" s="3">
        <v>43.4277582002492</v>
      </c>
      <c r="DW87" s="3">
        <v>47.3742033986665</v>
      </c>
      <c r="DX87" s="3">
        <v>51.4858896799688</v>
      </c>
      <c r="DY87" s="3">
        <v>49.3204411315269</v>
      </c>
      <c r="DZ87" s="3">
        <v>44.6650514804557</v>
      </c>
      <c r="EA87" s="3">
        <v>39.9027021147752</v>
      </c>
      <c r="EB87" s="3">
        <v>45.8496968239261</v>
      </c>
      <c r="EC87" s="3">
        <v>53.0078059731317</v>
      </c>
      <c r="ED87" s="3">
        <v>62.5532501220703</v>
      </c>
      <c r="EE87" s="3">
        <v>62.2302381424677</v>
      </c>
      <c r="EF87" s="3">
        <v>65.0952770445082</v>
      </c>
    </row>
    <row r="88">
      <c r="A88" s="3" t="s">
        <v>84</v>
      </c>
      <c r="B88" s="3" t="str">
        <f t="shared" si="3"/>
        <v>DE_mid</v>
      </c>
      <c r="C88" s="3" t="str">
        <f t="shared" si="6"/>
        <v>DE</v>
      </c>
      <c r="D88" s="3">
        <v>72.0504083818589</v>
      </c>
      <c r="E88" s="3">
        <v>69.3519027895055</v>
      </c>
      <c r="F88" s="3">
        <v>71.598725764967</v>
      </c>
      <c r="G88" s="3">
        <v>75.739490038398</v>
      </c>
      <c r="H88" s="3">
        <v>75.0910758771426</v>
      </c>
      <c r="I88" s="3">
        <v>74.501710822207</v>
      </c>
      <c r="J88" s="3">
        <v>72.5672214244523</v>
      </c>
      <c r="K88" s="3">
        <v>70.1210087394234</v>
      </c>
      <c r="L88" s="3">
        <v>68.2858038114521</v>
      </c>
      <c r="M88" s="3">
        <v>68.941211818209</v>
      </c>
      <c r="N88" s="3">
        <v>71.9690035650017</v>
      </c>
      <c r="O88" s="3">
        <v>73.8729241780581</v>
      </c>
      <c r="P88" s="3">
        <v>72.2534316697704</v>
      </c>
      <c r="Q88" s="3">
        <v>74.9479561901576</v>
      </c>
      <c r="R88" s="3">
        <v>74.6629744774501</v>
      </c>
      <c r="S88" s="3">
        <v>74.2706977267831</v>
      </c>
      <c r="T88" s="3">
        <v>76.3834726405286</v>
      </c>
      <c r="U88" s="3">
        <v>78.1992670157606</v>
      </c>
      <c r="V88" s="3">
        <v>80.3425718544791</v>
      </c>
      <c r="W88" s="3">
        <v>76.115376754104</v>
      </c>
      <c r="X88" s="3">
        <v>66.5497335111228</v>
      </c>
      <c r="Y88" s="3">
        <v>65.8662564551477</v>
      </c>
      <c r="Z88" s="3">
        <v>65.2785334719199</v>
      </c>
      <c r="AA88" s="3">
        <v>66.5635234921112</v>
      </c>
      <c r="AB88" s="3">
        <v>63.575826254607</v>
      </c>
      <c r="AC88" s="3">
        <v>66.8921389390245</v>
      </c>
      <c r="AD88" s="3">
        <v>70.416790419345</v>
      </c>
      <c r="AE88" s="3">
        <v>68.7152882683527</v>
      </c>
      <c r="AF88" s="3">
        <v>70.7741682655964</v>
      </c>
      <c r="AG88" s="3">
        <v>73.1035662798129</v>
      </c>
      <c r="AH88" s="3">
        <v>70.4990208070885</v>
      </c>
      <c r="AI88" s="3">
        <v>70.8351964051947</v>
      </c>
      <c r="AJ88" s="3">
        <v>72.4426725536806</v>
      </c>
      <c r="AK88" s="3">
        <v>75.8465668500017</v>
      </c>
      <c r="AL88" s="3">
        <v>81.5059799681129</v>
      </c>
      <c r="AM88" s="3">
        <v>89.9952608418364</v>
      </c>
      <c r="AN88" s="3">
        <v>93.582267232577</v>
      </c>
      <c r="AO88" s="3">
        <v>96.1293513418923</v>
      </c>
      <c r="AP88" s="3">
        <v>96.9341481672146</v>
      </c>
      <c r="AQ88" s="3">
        <v>97.4691683360395</v>
      </c>
      <c r="AR88" s="3">
        <v>103.126765676448</v>
      </c>
      <c r="AS88" s="3">
        <v>111.103485715009</v>
      </c>
      <c r="AT88" s="3">
        <v>112.7538137085</v>
      </c>
      <c r="AU88" s="3">
        <v>110.020757592934</v>
      </c>
      <c r="AV88" s="3">
        <v>107.220008610839</v>
      </c>
      <c r="AW88" s="3">
        <v>115.848478015474</v>
      </c>
      <c r="AX88" s="3">
        <v>123.752482036472</v>
      </c>
      <c r="AY88" s="3">
        <v>137.484537902914</v>
      </c>
      <c r="AZ88" s="3">
        <v>149.538786822136</v>
      </c>
      <c r="BA88" s="3">
        <v>146.424581694497</v>
      </c>
      <c r="BB88" s="3">
        <v>142.024970910142</v>
      </c>
      <c r="BC88" s="3">
        <v>132.1341047572</v>
      </c>
      <c r="BD88" s="3">
        <v>133.464942785437</v>
      </c>
      <c r="BE88" s="3">
        <v>134.320181434561</v>
      </c>
      <c r="BF88" s="3">
        <v>127.143591086194</v>
      </c>
      <c r="BG88" s="3">
        <v>128.879227276149</v>
      </c>
      <c r="BH88" s="3">
        <v>135.40058121447</v>
      </c>
      <c r="BI88" s="3">
        <v>133.404358126486</v>
      </c>
      <c r="BJ88" s="3">
        <v>132.45542179893</v>
      </c>
      <c r="BK88" s="3">
        <v>134.974424981933</v>
      </c>
      <c r="BL88" s="3">
        <v>143.817623825056</v>
      </c>
      <c r="BM88" s="3">
        <v>149.098382760067</v>
      </c>
      <c r="BN88" s="3">
        <v>146.323888804496</v>
      </c>
      <c r="BO88" s="3">
        <v>150.926015076452</v>
      </c>
      <c r="BP88" s="3">
        <v>136.072646039173</v>
      </c>
      <c r="BQ88" s="3">
        <v>143.095454773989</v>
      </c>
      <c r="BR88" s="3">
        <v>153.116911051879</v>
      </c>
      <c r="BS88" s="3">
        <v>140.70759490249</v>
      </c>
      <c r="BT88" s="3">
        <v>150.126915692957</v>
      </c>
      <c r="BU88" s="3">
        <v>158.4253599057</v>
      </c>
      <c r="BV88" s="3">
        <v>163.139676896538</v>
      </c>
      <c r="BW88" s="3">
        <v>159.012656990618</v>
      </c>
      <c r="BX88" s="3">
        <v>160.0199107314</v>
      </c>
      <c r="BY88" s="3">
        <v>156.150809312218</v>
      </c>
      <c r="BZ88" s="3">
        <v>128.673872980902</v>
      </c>
      <c r="CA88" s="3">
        <v>130.766829608949</v>
      </c>
      <c r="CB88" s="3">
        <v>129.978636504388</v>
      </c>
      <c r="CC88" s="3">
        <v>146.822910727412</v>
      </c>
      <c r="CD88" s="3">
        <v>159.66023395764</v>
      </c>
      <c r="CE88" s="3">
        <v>182.860948398809</v>
      </c>
      <c r="CF88" s="3">
        <v>204.305191294251</v>
      </c>
      <c r="CG88" s="3">
        <v>220.153008669997</v>
      </c>
      <c r="CH88" s="3">
        <v>238.779002568239</v>
      </c>
      <c r="CI88" s="3">
        <v>247.307325717304</v>
      </c>
      <c r="CJ88" s="3">
        <v>278.773549367773</v>
      </c>
      <c r="CK88" s="3">
        <v>302.363892653416</v>
      </c>
      <c r="CL88" s="3">
        <v>345.454995155515</v>
      </c>
      <c r="CM88" s="3">
        <v>359.148453979516</v>
      </c>
      <c r="CN88" s="3">
        <v>355.234359140369</v>
      </c>
      <c r="CO88" s="3">
        <v>330.753107549915</v>
      </c>
      <c r="CP88" s="3">
        <v>334.716208261851</v>
      </c>
      <c r="CQ88" s="3">
        <v>354.837653496016</v>
      </c>
      <c r="CR88" s="3">
        <v>342.573593911777</v>
      </c>
      <c r="CS88" s="3">
        <v>324.692725618981</v>
      </c>
      <c r="CT88" s="3">
        <v>339.742686675182</v>
      </c>
      <c r="CU88" s="3">
        <v>335.536816315525</v>
      </c>
      <c r="CV88" s="3">
        <v>357.866303585287</v>
      </c>
      <c r="CW88" s="3">
        <v>358.806671119679</v>
      </c>
      <c r="CX88" s="3">
        <v>382.943032603445</v>
      </c>
      <c r="CY88" s="3">
        <v>397.902950751312</v>
      </c>
      <c r="CZ88" s="3">
        <v>350.238498678692</v>
      </c>
      <c r="DA88" s="3">
        <v>319.04966727972</v>
      </c>
      <c r="DB88" s="3">
        <v>297.219238570644</v>
      </c>
      <c r="DC88" s="3">
        <v>348.368280513411</v>
      </c>
      <c r="DD88" s="3">
        <v>342.860917955486</v>
      </c>
      <c r="DE88" s="3">
        <v>358.414406573882</v>
      </c>
      <c r="DF88" s="3">
        <v>399.087381145147</v>
      </c>
      <c r="DG88" s="3">
        <v>423.171626629177</v>
      </c>
      <c r="DH88" s="3">
        <v>411.860409056971</v>
      </c>
      <c r="DI88" s="3">
        <v>404.57812987951</v>
      </c>
      <c r="DJ88" s="3">
        <v>393.375297164746</v>
      </c>
      <c r="DK88" s="3">
        <v>376.33889595949</v>
      </c>
      <c r="DL88" s="3">
        <v>360.689230945984</v>
      </c>
      <c r="DM88" s="3">
        <v>383.227766998039</v>
      </c>
      <c r="DN88" s="3">
        <v>412.383894521868</v>
      </c>
      <c r="DO88" s="3">
        <v>406.499881383278</v>
      </c>
      <c r="DP88" s="3">
        <v>390.740859671334</v>
      </c>
      <c r="DQ88" s="3">
        <v>370.795644751155</v>
      </c>
      <c r="DR88" s="3">
        <v>365.872114556393</v>
      </c>
      <c r="DS88" s="3">
        <v>373.252927570361</v>
      </c>
      <c r="DT88" s="3">
        <v>385.118408791535</v>
      </c>
      <c r="DU88" s="3">
        <v>368.772802268906</v>
      </c>
      <c r="DV88" s="3">
        <v>377.783132072705</v>
      </c>
      <c r="DW88" s="3">
        <v>397.519143806447</v>
      </c>
      <c r="DX88" s="3">
        <v>388.598519344754</v>
      </c>
      <c r="DY88" s="3">
        <v>369.405318208902</v>
      </c>
      <c r="DZ88" s="3">
        <v>366.898761484749</v>
      </c>
      <c r="EA88" s="3">
        <v>362.046574593441</v>
      </c>
      <c r="EB88" s="3">
        <v>395.358590257673</v>
      </c>
      <c r="EC88" s="3">
        <v>406.287342076082</v>
      </c>
      <c r="ED88" s="3">
        <v>414.007513146729</v>
      </c>
      <c r="EE88" s="3">
        <v>439.102513029794</v>
      </c>
      <c r="EF88" s="3">
        <v>443.223332722982</v>
      </c>
    </row>
    <row r="89">
      <c r="A89" s="3" t="s">
        <v>85</v>
      </c>
      <c r="B89" s="3" t="str">
        <f t="shared" si="3"/>
        <v>DFS_mid</v>
      </c>
      <c r="C89" s="3" t="str">
        <f t="shared" si="6"/>
        <v>DFS</v>
      </c>
      <c r="D89" s="3">
        <v>42.9718882539246</v>
      </c>
      <c r="E89" s="3">
        <v>44.1643533740553</v>
      </c>
      <c r="F89" s="3">
        <v>45.9364853556348</v>
      </c>
      <c r="G89" s="3">
        <v>44.9764491295721</v>
      </c>
      <c r="H89" s="3">
        <v>45.4270412478125</v>
      </c>
      <c r="I89" s="3">
        <v>48.7394561870167</v>
      </c>
      <c r="J89" s="3">
        <v>50.1229859747577</v>
      </c>
      <c r="K89" s="3">
        <v>48.835353259607</v>
      </c>
      <c r="L89" s="3">
        <v>51.038415172251</v>
      </c>
      <c r="M89" s="3">
        <v>50.3679481155889</v>
      </c>
      <c r="N89" s="3">
        <v>52.1915930418531</v>
      </c>
      <c r="O89" s="3">
        <v>51.7743358168241</v>
      </c>
      <c r="P89" s="3">
        <v>48.3653012931728</v>
      </c>
      <c r="Q89" s="3">
        <v>47.4439867076812</v>
      </c>
      <c r="R89" s="3">
        <v>47.2151463358154</v>
      </c>
      <c r="S89" s="3">
        <v>46.9302044594428</v>
      </c>
      <c r="T89" s="3">
        <v>47.9190768445161</v>
      </c>
      <c r="U89" s="3">
        <v>47.3776286283158</v>
      </c>
      <c r="V89" s="3">
        <v>46.6935205175928</v>
      </c>
      <c r="W89" s="3">
        <v>44.4096936664752</v>
      </c>
      <c r="X89" s="3">
        <v>42.4410698144572</v>
      </c>
      <c r="Y89" s="3">
        <v>44.957560947308</v>
      </c>
      <c r="Z89" s="3">
        <v>46.3628423439831</v>
      </c>
      <c r="AA89" s="3">
        <v>44.6327166008882</v>
      </c>
      <c r="AB89" s="3">
        <v>40.4095033787825</v>
      </c>
      <c r="AC89" s="3">
        <v>37.75259093317</v>
      </c>
      <c r="AD89" s="3">
        <v>40.3741093500762</v>
      </c>
      <c r="AE89" s="3">
        <v>43.9038414900701</v>
      </c>
      <c r="AF89" s="3">
        <v>45.7252642040082</v>
      </c>
      <c r="AG89" s="3">
        <v>44.9796920266888</v>
      </c>
      <c r="AH89" s="3">
        <v>46.1271236055711</v>
      </c>
      <c r="AI89" s="3">
        <v>48.0384278339444</v>
      </c>
      <c r="AJ89" s="3">
        <v>48.2275020448251</v>
      </c>
      <c r="AK89" s="3">
        <v>46.536793423453</v>
      </c>
      <c r="AL89" s="3">
        <v>52.7695386194825</v>
      </c>
      <c r="AM89" s="3">
        <v>59.5992143661959</v>
      </c>
      <c r="AN89" s="3">
        <v>59.2398779637244</v>
      </c>
      <c r="AO89" s="3">
        <v>58.6967083870643</v>
      </c>
      <c r="AP89" s="3">
        <v>58.6241295549496</v>
      </c>
      <c r="AQ89" s="3">
        <v>55.3577878649974</v>
      </c>
      <c r="AR89" s="3">
        <v>50.7033734848462</v>
      </c>
      <c r="AS89" s="3">
        <v>50.9460596532557</v>
      </c>
      <c r="AT89" s="3">
        <v>51.8729119555796</v>
      </c>
      <c r="AU89" s="3">
        <v>50.8673876346909</v>
      </c>
      <c r="AV89" s="3">
        <v>51.0845095818229</v>
      </c>
      <c r="AW89" s="3">
        <v>55.6560570585402</v>
      </c>
      <c r="AX89" s="3">
        <v>56.1741785114582</v>
      </c>
      <c r="AY89" s="3">
        <v>63.8870223858526</v>
      </c>
      <c r="AZ89" s="3">
        <v>67.4240542901448</v>
      </c>
      <c r="BA89" s="3">
        <v>66.3424380483106</v>
      </c>
      <c r="BB89" s="3">
        <v>64.3679913177622</v>
      </c>
      <c r="BC89" s="3">
        <v>61.4762624325021</v>
      </c>
      <c r="BD89" s="3">
        <v>63.9521685572923</v>
      </c>
      <c r="BE89" s="3">
        <v>63.5365498713294</v>
      </c>
      <c r="BF89" s="3">
        <v>61.6089498449024</v>
      </c>
      <c r="BG89" s="3">
        <v>65.6713599388143</v>
      </c>
      <c r="BH89" s="3">
        <v>67.6438707846439</v>
      </c>
      <c r="BI89" s="3">
        <v>64.4556141604137</v>
      </c>
      <c r="BJ89" s="3">
        <v>60.6848212269583</v>
      </c>
      <c r="BK89" s="3">
        <v>53.7592295842438</v>
      </c>
      <c r="BL89" s="3">
        <v>55.496202433366</v>
      </c>
      <c r="BM89" s="3">
        <v>61.020074603777</v>
      </c>
      <c r="BN89" s="3">
        <v>62.5074599374944</v>
      </c>
      <c r="BO89" s="3">
        <v>66.6821605615618</v>
      </c>
      <c r="BP89" s="3">
        <v>68.5856777273732</v>
      </c>
      <c r="BQ89" s="3">
        <v>68.2451242952474</v>
      </c>
      <c r="BR89" s="3">
        <v>73.4724175808741</v>
      </c>
      <c r="BS89" s="3">
        <v>71.8043037211733</v>
      </c>
      <c r="BT89" s="3">
        <v>73.1358618998663</v>
      </c>
      <c r="BU89" s="3">
        <v>69.7166577688388</v>
      </c>
      <c r="BV89" s="3">
        <v>74.2979983401325</v>
      </c>
      <c r="BW89" s="3">
        <v>75.6546311542371</v>
      </c>
      <c r="BX89" s="3">
        <v>72.2201119753705</v>
      </c>
      <c r="BY89" s="3">
        <v>66.047844832782</v>
      </c>
      <c r="BZ89" s="3">
        <v>40.8310492211319</v>
      </c>
      <c r="CA89" s="3">
        <v>31.8712873487373</v>
      </c>
      <c r="CB89" s="3">
        <v>37.4139010019318</v>
      </c>
      <c r="CC89" s="3">
        <v>48.9795721352225</v>
      </c>
      <c r="CD89" s="3">
        <v>44.7204423434282</v>
      </c>
      <c r="CE89" s="3">
        <v>47.1885515543515</v>
      </c>
      <c r="CF89" s="3">
        <v>50.7350868407779</v>
      </c>
      <c r="CG89" s="3">
        <v>58.1652186756528</v>
      </c>
      <c r="CH89" s="3">
        <v>68.218271555814</v>
      </c>
      <c r="CI89" s="3">
        <v>77.932467992247</v>
      </c>
      <c r="CJ89" s="3">
        <v>85.4625279482711</v>
      </c>
      <c r="CK89" s="3">
        <v>84.7787030692806</v>
      </c>
      <c r="CL89" s="3">
        <v>89.3965495972154</v>
      </c>
      <c r="CM89" s="3">
        <v>94.0267969059495</v>
      </c>
      <c r="CN89" s="3">
        <v>106.887978557686</v>
      </c>
      <c r="CO89" s="3">
        <v>111.677513883149</v>
      </c>
      <c r="CP89" s="3">
        <v>112.822732398752</v>
      </c>
      <c r="CQ89" s="3">
        <v>120.106491474106</v>
      </c>
      <c r="CR89" s="3">
        <v>115.321441139374</v>
      </c>
      <c r="CS89" s="3">
        <v>116.574138254553</v>
      </c>
      <c r="CT89" s="3">
        <v>107.916173082922</v>
      </c>
      <c r="CU89" s="3">
        <v>106.115123266797</v>
      </c>
      <c r="CV89" s="3">
        <v>112.77710161314</v>
      </c>
      <c r="CW89" s="3">
        <v>113.516172322364</v>
      </c>
      <c r="CX89" s="3">
        <v>104.154704068266</v>
      </c>
      <c r="CY89" s="3">
        <v>105.481098996594</v>
      </c>
      <c r="CZ89" s="3">
        <v>101.665872065266</v>
      </c>
      <c r="DA89" s="3">
        <v>94.5658829676158</v>
      </c>
      <c r="DB89" s="3">
        <v>94.6092234836698</v>
      </c>
      <c r="DC89" s="3">
        <v>98.7211425636217</v>
      </c>
      <c r="DD89" s="3">
        <v>92.563020333334</v>
      </c>
      <c r="DE89" s="3">
        <v>90.7920180783642</v>
      </c>
      <c r="DF89" s="3">
        <v>99.9041204610618</v>
      </c>
      <c r="DG89" s="3">
        <v>95.7996389444523</v>
      </c>
      <c r="DH89" s="3">
        <v>101.570410788286</v>
      </c>
      <c r="DI89" s="3">
        <v>108.577311402366</v>
      </c>
      <c r="DJ89" s="3">
        <v>96.9991747811652</v>
      </c>
      <c r="DK89" s="3">
        <v>96.950261628047</v>
      </c>
      <c r="DL89" s="3">
        <v>94.3670131664608</v>
      </c>
      <c r="DM89" s="3">
        <v>110.16714026752</v>
      </c>
      <c r="DN89" s="3">
        <v>109.392155998316</v>
      </c>
      <c r="DO89" s="3">
        <v>92.9721620813086</v>
      </c>
      <c r="DP89" s="3">
        <v>86.3192047771579</v>
      </c>
      <c r="DQ89" s="3">
        <v>84.129804662108</v>
      </c>
      <c r="DR89" s="3">
        <v>83.609989511352</v>
      </c>
      <c r="DS89" s="3">
        <v>103.288859678975</v>
      </c>
      <c r="DT89" s="3">
        <v>104.628360030819</v>
      </c>
      <c r="DU89" s="3">
        <v>111.563879734323</v>
      </c>
      <c r="DV89" s="3">
        <v>121.505529114982</v>
      </c>
      <c r="DW89" s="3">
        <v>123.573894846301</v>
      </c>
      <c r="DX89" s="3">
        <v>122.511530952291</v>
      </c>
      <c r="DY89" s="3">
        <v>123.349415952863</v>
      </c>
      <c r="DZ89" s="3">
        <v>135.820825031643</v>
      </c>
      <c r="EA89" s="3">
        <v>130.043500971393</v>
      </c>
      <c r="EB89" s="3">
        <v>135.150690586882</v>
      </c>
      <c r="EC89" s="3">
        <v>145.105996008679</v>
      </c>
      <c r="ED89" s="3">
        <v>172.924671840179</v>
      </c>
      <c r="EE89" s="3">
        <v>175.697857084728</v>
      </c>
      <c r="EF89" s="3">
        <v>186.156943851047</v>
      </c>
    </row>
    <row r="90">
      <c r="A90" s="3" t="s">
        <v>86</v>
      </c>
      <c r="B90" s="3" t="str">
        <f t="shared" si="3"/>
        <v>DG_mid</v>
      </c>
      <c r="C90" s="3" t="str">
        <f t="shared" si="6"/>
        <v>DG</v>
      </c>
      <c r="D90" s="3">
        <v>52.5677948139065</v>
      </c>
      <c r="E90" s="3">
        <v>50.7187543801837</v>
      </c>
      <c r="F90" s="3">
        <v>51.2561523435823</v>
      </c>
      <c r="G90" s="3">
        <v>49.3584382136704</v>
      </c>
      <c r="H90" s="3">
        <v>49.4758200524007</v>
      </c>
      <c r="I90" s="3">
        <v>53.0400610436948</v>
      </c>
      <c r="J90" s="3">
        <v>49.8967263973083</v>
      </c>
      <c r="K90" s="3">
        <v>53.3863075819348</v>
      </c>
      <c r="L90" s="3">
        <v>55.7868483801762</v>
      </c>
      <c r="M90" s="3">
        <v>54.0448536297884</v>
      </c>
      <c r="N90" s="3">
        <v>57.6906066615889</v>
      </c>
      <c r="O90" s="3">
        <v>61.1436253836361</v>
      </c>
      <c r="P90" s="3">
        <v>60.5174519412578</v>
      </c>
      <c r="Q90" s="3">
        <v>61.5827482772113</v>
      </c>
      <c r="R90" s="3">
        <v>65.3213401221302</v>
      </c>
      <c r="S90" s="3">
        <v>66.8760315231052</v>
      </c>
      <c r="T90" s="3">
        <v>65.4945889652593</v>
      </c>
      <c r="U90" s="3">
        <v>68.6302138795793</v>
      </c>
      <c r="V90" s="3">
        <v>70.8163268342348</v>
      </c>
      <c r="W90" s="3">
        <v>69.4522014269764</v>
      </c>
      <c r="X90" s="3">
        <v>63.6060912496466</v>
      </c>
      <c r="Y90" s="3">
        <v>60.4667413723064</v>
      </c>
      <c r="Z90" s="3">
        <v>58.0388325672563</v>
      </c>
      <c r="AA90" s="3">
        <v>63.0634549438355</v>
      </c>
      <c r="AB90" s="3">
        <v>63.9805427645756</v>
      </c>
      <c r="AC90" s="3">
        <v>65.4226466018822</v>
      </c>
      <c r="AD90" s="3">
        <v>73.0504126615253</v>
      </c>
      <c r="AE90" s="3">
        <v>74.821379197116</v>
      </c>
      <c r="AF90" s="3">
        <v>75.0643830729074</v>
      </c>
      <c r="AG90" s="3">
        <v>82.2916037324996</v>
      </c>
      <c r="AH90" s="3">
        <v>84.7387040817785</v>
      </c>
      <c r="AI90" s="3">
        <v>80.0458248691468</v>
      </c>
      <c r="AJ90" s="3">
        <v>64.6619009488421</v>
      </c>
      <c r="AK90" s="3">
        <v>62.0247641326447</v>
      </c>
      <c r="AL90" s="3">
        <v>67.4253439441714</v>
      </c>
      <c r="AM90" s="3">
        <v>68.4666710147364</v>
      </c>
      <c r="AN90" s="3">
        <v>66.0374000874001</v>
      </c>
      <c r="AO90" s="3">
        <v>68.649719383341</v>
      </c>
      <c r="AP90" s="3">
        <v>64.9694466088623</v>
      </c>
      <c r="AQ90" s="3">
        <v>63.7291509769282</v>
      </c>
      <c r="AR90" s="3">
        <v>65.8856906940726</v>
      </c>
      <c r="AS90" s="3">
        <v>66.7859704633348</v>
      </c>
      <c r="AT90" s="3">
        <v>65.5484434796466</v>
      </c>
      <c r="AU90" s="3">
        <v>69.0854922305345</v>
      </c>
      <c r="AV90" s="3">
        <v>70.4198166174549</v>
      </c>
      <c r="AW90" s="3">
        <v>75.3524030183706</v>
      </c>
      <c r="AX90" s="3">
        <v>77.1968409614038</v>
      </c>
      <c r="AY90" s="3">
        <v>84.2153153586361</v>
      </c>
      <c r="AZ90" s="3">
        <v>91.4468161183339</v>
      </c>
      <c r="BA90" s="3">
        <v>89.2793349697295</v>
      </c>
      <c r="BB90" s="3">
        <v>84.5817466892873</v>
      </c>
      <c r="BC90" s="3">
        <v>89.1845530797738</v>
      </c>
      <c r="BD90" s="3">
        <v>87.8224930107217</v>
      </c>
      <c r="BE90" s="3">
        <v>88.9321066370374</v>
      </c>
      <c r="BF90" s="3">
        <v>91.2521466946861</v>
      </c>
      <c r="BG90" s="3">
        <v>96.167352138672</v>
      </c>
      <c r="BH90" s="3">
        <v>101.373623762756</v>
      </c>
      <c r="BI90" s="3">
        <v>100.058624689724</v>
      </c>
      <c r="BJ90" s="3">
        <v>103.581852293127</v>
      </c>
      <c r="BK90" s="3">
        <v>97.1572273984089</v>
      </c>
      <c r="BL90" s="3">
        <v>105.040406263612</v>
      </c>
      <c r="BM90" s="3">
        <v>109.486113419097</v>
      </c>
      <c r="BN90" s="3">
        <v>109.803229029724</v>
      </c>
      <c r="BO90" s="3">
        <v>114.327506496252</v>
      </c>
      <c r="BP90" s="3">
        <v>113.482573808918</v>
      </c>
      <c r="BQ90" s="3">
        <v>125.925767829023</v>
      </c>
      <c r="BR90" s="3">
        <v>130.063244173887</v>
      </c>
      <c r="BS90" s="3">
        <v>128.83040481182</v>
      </c>
      <c r="BT90" s="3">
        <v>147.640087192822</v>
      </c>
      <c r="BU90" s="3">
        <v>151.148525819089</v>
      </c>
      <c r="BV90" s="3">
        <v>148.93690955039</v>
      </c>
      <c r="BW90" s="3">
        <v>145.423180263391</v>
      </c>
      <c r="BX90" s="3">
        <v>145.616825697889</v>
      </c>
      <c r="BY90" s="3">
        <v>149.225570444683</v>
      </c>
      <c r="BZ90" s="3">
        <v>139.720187618685</v>
      </c>
      <c r="CA90" s="3">
        <v>162.444149749986</v>
      </c>
      <c r="CB90" s="3">
        <v>169.118243362842</v>
      </c>
      <c r="CC90" s="3">
        <v>178.061352186076</v>
      </c>
      <c r="CD90" s="3">
        <v>179.000062496559</v>
      </c>
      <c r="CE90" s="3">
        <v>186.047921762152</v>
      </c>
      <c r="CF90" s="3">
        <v>190.976052894773</v>
      </c>
      <c r="CG90" s="3">
        <v>203.953567739584</v>
      </c>
      <c r="CH90" s="3">
        <v>201.667191239251</v>
      </c>
      <c r="CI90" s="3">
        <v>199.481768700358</v>
      </c>
      <c r="CJ90" s="3">
        <v>198.016387915835</v>
      </c>
      <c r="CK90" s="3">
        <v>186.561198835077</v>
      </c>
      <c r="CL90" s="3">
        <v>180.283080441061</v>
      </c>
      <c r="CM90" s="3">
        <v>200.406210903639</v>
      </c>
      <c r="CN90" s="3">
        <v>197.533380986275</v>
      </c>
      <c r="CO90" s="3">
        <v>198.942475457041</v>
      </c>
      <c r="CP90" s="3">
        <v>212.316913002668</v>
      </c>
      <c r="CQ90" s="3">
        <v>221.23607450514</v>
      </c>
      <c r="CR90" s="3">
        <v>208.345625467367</v>
      </c>
      <c r="CS90" s="3">
        <v>203.229344952033</v>
      </c>
      <c r="CT90" s="3">
        <v>212.779737903188</v>
      </c>
      <c r="CU90" s="3">
        <v>213.411977562662</v>
      </c>
      <c r="CV90" s="3">
        <v>210.636343477444</v>
      </c>
      <c r="CW90" s="3">
        <v>190.610533351313</v>
      </c>
      <c r="CX90" s="3">
        <v>205.034625491326</v>
      </c>
      <c r="CY90" s="3">
        <v>232.568512450602</v>
      </c>
      <c r="CZ90" s="3">
        <v>211.564230541969</v>
      </c>
      <c r="DA90" s="3">
        <v>224.539006828235</v>
      </c>
      <c r="DB90" s="3">
        <v>237.093500297938</v>
      </c>
      <c r="DC90" s="3">
        <v>239.237056315588</v>
      </c>
      <c r="DD90" s="3">
        <v>231.853949966587</v>
      </c>
      <c r="DE90" s="3">
        <v>233.562023784399</v>
      </c>
      <c r="DF90" s="3">
        <v>242.750394901604</v>
      </c>
      <c r="DG90" s="3">
        <v>235.064715896891</v>
      </c>
      <c r="DH90" s="3">
        <v>227.337306862438</v>
      </c>
      <c r="DI90" s="3">
        <v>217.868772943352</v>
      </c>
      <c r="DJ90" s="3">
        <v>204.294026081451</v>
      </c>
      <c r="DK90" s="3">
        <v>208.68312449096</v>
      </c>
      <c r="DL90" s="3">
        <v>206.739885779107</v>
      </c>
      <c r="DM90" s="3">
        <v>157.584409068337</v>
      </c>
      <c r="DN90" s="3">
        <v>161.958454893354</v>
      </c>
      <c r="DO90" s="3">
        <v>156.289026135682</v>
      </c>
      <c r="DP90" s="3">
        <v>113.430500666226</v>
      </c>
      <c r="DQ90" s="3">
        <v>108.565427390495</v>
      </c>
      <c r="DR90" s="3">
        <v>118.356261571383</v>
      </c>
      <c r="DS90" s="3">
        <v>127.751830867752</v>
      </c>
      <c r="DT90" s="3">
        <v>131.331864284731</v>
      </c>
      <c r="DU90" s="3">
        <v>134.56952620026</v>
      </c>
      <c r="DV90" s="3">
        <v>150.857211706969</v>
      </c>
      <c r="DW90" s="3">
        <v>146.189121082567</v>
      </c>
      <c r="DX90" s="3">
        <v>137.185828479497</v>
      </c>
      <c r="DY90" s="3">
        <v>126.612701778598</v>
      </c>
      <c r="DZ90" s="3">
        <v>122.888424500898</v>
      </c>
      <c r="EA90" s="3">
        <v>116.32158722556</v>
      </c>
      <c r="EB90" s="3">
        <v>82.8765819890793</v>
      </c>
      <c r="EC90" s="3">
        <v>81.0187309792531</v>
      </c>
      <c r="ED90" s="3">
        <v>76.5218573395412</v>
      </c>
      <c r="EE90" s="3">
        <v>76.8567663839311</v>
      </c>
      <c r="EF90" s="3">
        <v>71.994559570537</v>
      </c>
    </row>
    <row r="91">
      <c r="A91" s="3" t="s">
        <v>87</v>
      </c>
      <c r="B91" s="3" t="str">
        <f t="shared" si="3"/>
        <v>DGX_mid</v>
      </c>
      <c r="C91" s="3" t="str">
        <f t="shared" si="6"/>
        <v>DGX</v>
      </c>
      <c r="D91" s="3">
        <v>42.8725485237176</v>
      </c>
      <c r="E91" s="3">
        <v>41.7496962873084</v>
      </c>
      <c r="F91" s="3">
        <v>43.6903811600732</v>
      </c>
      <c r="G91" s="3">
        <v>47.2352460613509</v>
      </c>
      <c r="H91" s="3">
        <v>45.9145760580271</v>
      </c>
      <c r="I91" s="3">
        <v>47.938830152999</v>
      </c>
      <c r="J91" s="3">
        <v>48.8944574214371</v>
      </c>
      <c r="K91" s="3">
        <v>49.7168545014071</v>
      </c>
      <c r="L91" s="3">
        <v>50.6716977741792</v>
      </c>
      <c r="M91" s="3">
        <v>49.1977106058783</v>
      </c>
      <c r="N91" s="3">
        <v>51.2134702038948</v>
      </c>
      <c r="O91" s="3">
        <v>53.2603196962243</v>
      </c>
      <c r="P91" s="3">
        <v>56.4240882642121</v>
      </c>
      <c r="Q91" s="3">
        <v>58.0388632994543</v>
      </c>
      <c r="R91" s="3">
        <v>60.3227069758875</v>
      </c>
      <c r="S91" s="3">
        <v>61.7861034050506</v>
      </c>
      <c r="T91" s="3">
        <v>59.7584662005765</v>
      </c>
      <c r="U91" s="3">
        <v>60.1264405659136</v>
      </c>
      <c r="V91" s="3">
        <v>59.8474770924603</v>
      </c>
      <c r="W91" s="3">
        <v>58.9719869234598</v>
      </c>
      <c r="X91" s="3">
        <v>54.1013879494257</v>
      </c>
      <c r="Y91" s="3">
        <v>53.029156372756</v>
      </c>
      <c r="Z91" s="3">
        <v>56.5428739942548</v>
      </c>
      <c r="AA91" s="3">
        <v>57.6027795108775</v>
      </c>
      <c r="AB91" s="3">
        <v>55.8013723671864</v>
      </c>
      <c r="AC91" s="3">
        <v>53.5855473937992</v>
      </c>
      <c r="AD91" s="3">
        <v>58.0713635951332</v>
      </c>
      <c r="AE91" s="3">
        <v>61.9081175953074</v>
      </c>
      <c r="AF91" s="3">
        <v>63.9531235680531</v>
      </c>
      <c r="AG91" s="3">
        <v>65.4231200485293</v>
      </c>
      <c r="AH91" s="3">
        <v>70.1631716514458</v>
      </c>
      <c r="AI91" s="3">
        <v>71.5857463883898</v>
      </c>
      <c r="AJ91" s="3">
        <v>70.4264257071772</v>
      </c>
      <c r="AK91" s="3">
        <v>70.4645716677952</v>
      </c>
      <c r="AL91" s="3">
        <v>71.47264637073</v>
      </c>
      <c r="AM91" s="3">
        <v>76.9592654464912</v>
      </c>
      <c r="AN91" s="3">
        <v>78.4749663594607</v>
      </c>
      <c r="AO91" s="3">
        <v>80.4074711897075</v>
      </c>
      <c r="AP91" s="3">
        <v>83.8599941063652</v>
      </c>
      <c r="AQ91" s="3">
        <v>85.7596242965145</v>
      </c>
      <c r="AR91" s="3">
        <v>91.424537311885</v>
      </c>
      <c r="AS91" s="3">
        <v>93.232467481295</v>
      </c>
      <c r="AT91" s="3">
        <v>93.8103736308096</v>
      </c>
      <c r="AU91" s="3">
        <v>91.6100429873406</v>
      </c>
      <c r="AV91" s="3">
        <v>88.146618804882</v>
      </c>
      <c r="AW91" s="3">
        <v>80.2649807700183</v>
      </c>
      <c r="AX91" s="3">
        <v>80.2818890989836</v>
      </c>
      <c r="AY91" s="3">
        <v>84.9330402835684</v>
      </c>
      <c r="AZ91" s="3">
        <v>88.6408565405666</v>
      </c>
      <c r="BA91" s="3">
        <v>88.1642416113225</v>
      </c>
      <c r="BB91" s="3">
        <v>89.3950576711705</v>
      </c>
      <c r="BC91" s="3">
        <v>86.9962384090632</v>
      </c>
      <c r="BD91" s="3">
        <v>89.2855199034768</v>
      </c>
      <c r="BE91" s="3">
        <v>95.9009052849558</v>
      </c>
      <c r="BF91" s="3">
        <v>97.141250976669</v>
      </c>
      <c r="BG91" s="3">
        <v>95.7329554500206</v>
      </c>
      <c r="BH91" s="3">
        <v>94.7380066490174</v>
      </c>
      <c r="BI91" s="3">
        <v>88.0174876443736</v>
      </c>
      <c r="BJ91" s="3">
        <v>83.1824531216626</v>
      </c>
      <c r="BK91" s="3">
        <v>75.0459641953581</v>
      </c>
      <c r="BL91" s="3">
        <v>74.7326520133963</v>
      </c>
      <c r="BM91" s="3">
        <v>77.6548098544736</v>
      </c>
      <c r="BN91" s="3">
        <v>77.2681986953389</v>
      </c>
      <c r="BO91" s="3">
        <v>80.8105902997561</v>
      </c>
      <c r="BP91" s="3">
        <v>86.5915488404164</v>
      </c>
      <c r="BQ91" s="3">
        <v>88.8924289415582</v>
      </c>
      <c r="BR91" s="3">
        <v>91.3005505477062</v>
      </c>
      <c r="BS91" s="3">
        <v>90.3017497200296</v>
      </c>
      <c r="BT91" s="3">
        <v>94.0542830539928</v>
      </c>
      <c r="BU91" s="3">
        <v>92.6973415966442</v>
      </c>
      <c r="BV91" s="3">
        <v>93.0065742263565</v>
      </c>
      <c r="BW91" s="3">
        <v>95.5966293838193</v>
      </c>
      <c r="BX91" s="3">
        <v>96.852485011702</v>
      </c>
      <c r="BY91" s="3">
        <v>100.897145883461</v>
      </c>
      <c r="BZ91" s="3">
        <v>84.181885674884</v>
      </c>
      <c r="CA91" s="3">
        <v>84.9439954865257</v>
      </c>
      <c r="CB91" s="3">
        <v>101.168293266434</v>
      </c>
      <c r="CC91" s="3">
        <v>103.252027321328</v>
      </c>
      <c r="CD91" s="3">
        <v>111.786268058051</v>
      </c>
      <c r="CE91" s="3">
        <v>109.871072887458</v>
      </c>
      <c r="CF91" s="3">
        <v>102.289425290719</v>
      </c>
      <c r="CG91" s="3">
        <v>110.100588439682</v>
      </c>
      <c r="CH91" s="3">
        <v>113.897079228533</v>
      </c>
      <c r="CI91" s="3">
        <v>112.270332763921</v>
      </c>
      <c r="CJ91" s="3">
        <v>114.79101089164</v>
      </c>
      <c r="CK91" s="3">
        <v>112.97615425279</v>
      </c>
      <c r="CL91" s="3">
        <v>113.317221185809</v>
      </c>
      <c r="CM91" s="3">
        <v>120.422499781584</v>
      </c>
      <c r="CN91" s="3">
        <v>124.69381036202</v>
      </c>
      <c r="CO91" s="3">
        <v>119.58670322113</v>
      </c>
      <c r="CP91" s="3">
        <v>126.850377291945</v>
      </c>
      <c r="CQ91" s="3">
        <v>138.781752713549</v>
      </c>
      <c r="CR91" s="3">
        <v>143.22918633498</v>
      </c>
      <c r="CS91" s="3">
        <v>134.472892673215</v>
      </c>
      <c r="CT91" s="3">
        <v>138.063644254737</v>
      </c>
      <c r="CU91" s="3">
        <v>153.843118849125</v>
      </c>
      <c r="CV91" s="3">
        <v>137.312752170808</v>
      </c>
      <c r="CW91" s="3">
        <v>124.45173573151</v>
      </c>
      <c r="CX91" s="3">
        <v>131.093201546296</v>
      </c>
      <c r="CY91" s="3">
        <v>128.931212696607</v>
      </c>
      <c r="CZ91" s="3">
        <v>130.195889989683</v>
      </c>
      <c r="DA91" s="3">
        <v>126.958757781404</v>
      </c>
      <c r="DB91" s="3">
        <v>127.571536399272</v>
      </c>
      <c r="DC91" s="3">
        <v>128.529069141184</v>
      </c>
      <c r="DD91" s="3">
        <v>118.936803260921</v>
      </c>
      <c r="DE91" s="3">
        <v>125.494581779679</v>
      </c>
      <c r="DF91" s="3">
        <v>140.308347021201</v>
      </c>
      <c r="DG91" s="3">
        <v>145.028987386514</v>
      </c>
      <c r="DH91" s="3">
        <v>142.821383974692</v>
      </c>
      <c r="DI91" s="3">
        <v>138.612802371713</v>
      </c>
      <c r="DJ91" s="3">
        <v>131.119394621017</v>
      </c>
      <c r="DK91" s="3">
        <v>138.026213288908</v>
      </c>
      <c r="DL91" s="3">
        <v>128.473954338566</v>
      </c>
      <c r="DM91" s="3">
        <v>132.484947413208</v>
      </c>
      <c r="DN91" s="3">
        <v>135.356357752135</v>
      </c>
      <c r="DO91" s="3">
        <v>129.782337918225</v>
      </c>
      <c r="DP91" s="3">
        <v>122.06913716112</v>
      </c>
      <c r="DQ91" s="3">
        <v>120.555369397006</v>
      </c>
      <c r="DR91" s="3">
        <v>130.638245931829</v>
      </c>
      <c r="DS91" s="3">
        <v>133.297057697264</v>
      </c>
      <c r="DT91" s="3">
        <v>131.662141963943</v>
      </c>
      <c r="DU91" s="3">
        <v>123.556535579936</v>
      </c>
      <c r="DV91" s="3">
        <v>125.401329653804</v>
      </c>
      <c r="DW91" s="3">
        <v>129.87721114225</v>
      </c>
      <c r="DX91" s="3">
        <v>137.506786527336</v>
      </c>
      <c r="DY91" s="3">
        <v>137.409036757147</v>
      </c>
      <c r="DZ91" s="3">
        <v>141.453295538115</v>
      </c>
      <c r="EA91" s="3">
        <v>149.411143286627</v>
      </c>
      <c r="EB91" s="3">
        <v>153.007011215198</v>
      </c>
      <c r="EC91" s="3">
        <v>151.351312065081</v>
      </c>
      <c r="ED91" s="3">
        <v>158.895718221438</v>
      </c>
      <c r="EE91" s="3">
        <v>154.708198649159</v>
      </c>
      <c r="EF91" s="3">
        <v>152.911819234649</v>
      </c>
    </row>
    <row r="92">
      <c r="A92" s="3" t="s">
        <v>88</v>
      </c>
      <c r="B92" s="3" t="str">
        <f t="shared" si="3"/>
        <v>DHI_mid</v>
      </c>
      <c r="C92" s="3" t="str">
        <f t="shared" si="6"/>
        <v>DHI</v>
      </c>
      <c r="D92" s="3">
        <v>19.4299990214028</v>
      </c>
      <c r="E92" s="3">
        <v>20.9925641609437</v>
      </c>
      <c r="F92" s="3">
        <v>20.0399237564541</v>
      </c>
      <c r="G92" s="3">
        <v>19.6154766568431</v>
      </c>
      <c r="H92" s="3">
        <v>20.2097775890001</v>
      </c>
      <c r="I92" s="3">
        <v>21.2379047523059</v>
      </c>
      <c r="J92" s="3">
        <v>21.0039828705423</v>
      </c>
      <c r="K92" s="3">
        <v>18.8119875743106</v>
      </c>
      <c r="L92" s="3">
        <v>19.2191667587667</v>
      </c>
      <c r="M92" s="3">
        <v>19.1910794394583</v>
      </c>
      <c r="N92" s="3">
        <v>21.6421185681081</v>
      </c>
      <c r="O92" s="3">
        <v>22.0883763292212</v>
      </c>
      <c r="P92" s="3">
        <v>21.9743988109992</v>
      </c>
      <c r="Q92" s="3">
        <v>24.0274856607926</v>
      </c>
      <c r="R92" s="3">
        <v>24.139522208271</v>
      </c>
      <c r="S92" s="3">
        <v>24.9969393638096</v>
      </c>
      <c r="T92" s="3">
        <v>23.4333569403461</v>
      </c>
      <c r="U92" s="3">
        <v>24.1675067851526</v>
      </c>
      <c r="V92" s="3">
        <v>25.0180837026879</v>
      </c>
      <c r="W92" s="3">
        <v>27.0865988657274</v>
      </c>
      <c r="X92" s="3">
        <v>27.7135801494925</v>
      </c>
      <c r="Y92" s="3">
        <v>27.3965785346638</v>
      </c>
      <c r="Z92" s="3">
        <v>28.1033617215962</v>
      </c>
      <c r="AA92" s="3">
        <v>29.0391936343966</v>
      </c>
      <c r="AB92" s="3">
        <v>25.1386921692862</v>
      </c>
      <c r="AC92" s="3">
        <v>23.0275968541745</v>
      </c>
      <c r="AD92" s="3">
        <v>26.4559292165275</v>
      </c>
      <c r="AE92" s="3">
        <v>27.9976122305331</v>
      </c>
      <c r="AF92" s="3">
        <v>27.0768904113512</v>
      </c>
      <c r="AG92" s="3">
        <v>28.1042563099736</v>
      </c>
      <c r="AH92" s="3">
        <v>30.5321165508066</v>
      </c>
      <c r="AI92" s="3">
        <v>29.4313081853481</v>
      </c>
      <c r="AJ92" s="3">
        <v>27.9308089752657</v>
      </c>
      <c r="AK92" s="3">
        <v>26.7455243018474</v>
      </c>
      <c r="AL92" s="3">
        <v>25.9035520874382</v>
      </c>
      <c r="AM92" s="3">
        <v>25.7694701048644</v>
      </c>
      <c r="AN92" s="3">
        <v>26.5803625212765</v>
      </c>
      <c r="AO92" s="3">
        <v>28.0093526524015</v>
      </c>
      <c r="AP92" s="3">
        <v>30.431468479172</v>
      </c>
      <c r="AQ92" s="3">
        <v>30.6496071391495</v>
      </c>
      <c r="AR92" s="3">
        <v>30.4940399126833</v>
      </c>
      <c r="AS92" s="3">
        <v>31.1102273723702</v>
      </c>
      <c r="AT92" s="3">
        <v>33.3246589105123</v>
      </c>
      <c r="AU92" s="3">
        <v>33.2684148567036</v>
      </c>
      <c r="AV92" s="3">
        <v>34.3057921136397</v>
      </c>
      <c r="AW92" s="3">
        <v>38.8273662841821</v>
      </c>
      <c r="AX92" s="3">
        <v>43.7529260179293</v>
      </c>
      <c r="AY92" s="3">
        <v>46.9241789343462</v>
      </c>
      <c r="AZ92" s="3">
        <v>47.6942714391959</v>
      </c>
      <c r="BA92" s="3">
        <v>41.8487609346899</v>
      </c>
      <c r="BB92" s="3">
        <v>40.5039791203345</v>
      </c>
      <c r="BC92" s="3">
        <v>41.4494586893303</v>
      </c>
      <c r="BD92" s="3">
        <v>39.904175645643</v>
      </c>
      <c r="BE92" s="3">
        <v>39.2235761348568</v>
      </c>
      <c r="BF92" s="3">
        <v>39.1989547466777</v>
      </c>
      <c r="BG92" s="3">
        <v>41.6211740549873</v>
      </c>
      <c r="BH92" s="3">
        <v>40.2556263404411</v>
      </c>
      <c r="BI92" s="3">
        <v>35.5523681573189</v>
      </c>
      <c r="BJ92" s="3">
        <v>33.3573326699506</v>
      </c>
      <c r="BK92" s="3">
        <v>33.3308813327013</v>
      </c>
      <c r="BL92" s="3">
        <v>35.1321392934699</v>
      </c>
      <c r="BM92" s="3">
        <v>36.9868908624462</v>
      </c>
      <c r="BN92" s="3">
        <v>38.2336068819873</v>
      </c>
      <c r="BO92" s="3">
        <v>41.6772536436094</v>
      </c>
      <c r="BP92" s="3">
        <v>41.4070917437903</v>
      </c>
      <c r="BQ92" s="3">
        <v>42.2443695853812</v>
      </c>
      <c r="BR92" s="3">
        <v>42.1914128737744</v>
      </c>
      <c r="BS92" s="3">
        <v>45.5047747692429</v>
      </c>
      <c r="BT92" s="3">
        <v>48.0405635983913</v>
      </c>
      <c r="BU92" s="3">
        <v>49.9903413993094</v>
      </c>
      <c r="BV92" s="3">
        <v>50.7979245074697</v>
      </c>
      <c r="BW92" s="3">
        <v>51.4075099490863</v>
      </c>
      <c r="BX92" s="3">
        <v>53.3624447105271</v>
      </c>
      <c r="BY92" s="3">
        <v>57.1798807219268</v>
      </c>
      <c r="BZ92" s="3">
        <v>39.3617933721698</v>
      </c>
      <c r="CA92" s="3">
        <v>37.4923787405991</v>
      </c>
      <c r="CB92" s="3">
        <v>48.1704936789458</v>
      </c>
      <c r="CC92" s="3">
        <v>53.0773791093848</v>
      </c>
      <c r="CD92" s="3">
        <v>58.5632131970111</v>
      </c>
      <c r="CE92" s="3">
        <v>68.7697204211564</v>
      </c>
      <c r="CF92" s="3">
        <v>69.2460097733906</v>
      </c>
      <c r="CG92" s="3">
        <v>71.8544685269835</v>
      </c>
      <c r="CH92" s="3">
        <v>70.2228033805502</v>
      </c>
      <c r="CI92" s="3">
        <v>68.6646813930513</v>
      </c>
      <c r="CJ92" s="3">
        <v>69.0661348948608</v>
      </c>
      <c r="CK92" s="3">
        <v>76.2332357376683</v>
      </c>
      <c r="CL92" s="3">
        <v>79.8491521538663</v>
      </c>
      <c r="CM92" s="3">
        <v>91.7025895097868</v>
      </c>
      <c r="CN92" s="3">
        <v>93.3037753032854</v>
      </c>
      <c r="CO92" s="3">
        <v>87.516343081093</v>
      </c>
      <c r="CP92" s="3">
        <v>87.3290205579354</v>
      </c>
      <c r="CQ92" s="3">
        <v>92.9060006806143</v>
      </c>
      <c r="CR92" s="3">
        <v>87.0509795642411</v>
      </c>
      <c r="CS92" s="3">
        <v>83.6884049859431</v>
      </c>
      <c r="CT92" s="3">
        <v>93.5931414898737</v>
      </c>
      <c r="CU92" s="3">
        <v>102.2088746903</v>
      </c>
      <c r="CV92" s="3">
        <v>92.1013333860418</v>
      </c>
      <c r="CW92" s="3">
        <v>82.5547227823108</v>
      </c>
      <c r="CX92" s="3">
        <v>79.6158856322493</v>
      </c>
      <c r="CY92" s="3">
        <v>70.9656906812975</v>
      </c>
      <c r="CZ92" s="3">
        <v>67.8625434988612</v>
      </c>
      <c r="DA92" s="3">
        <v>67.0394886378485</v>
      </c>
      <c r="DB92" s="3">
        <v>72.2256056575999</v>
      </c>
      <c r="DC92" s="3">
        <v>74.1043904373786</v>
      </c>
      <c r="DD92" s="3">
        <v>69.2506290743586</v>
      </c>
      <c r="DE92" s="3">
        <v>70.6175599164607</v>
      </c>
      <c r="DF92" s="3">
        <v>78.8469090518149</v>
      </c>
      <c r="DG92" s="3">
        <v>85.9802693011898</v>
      </c>
      <c r="DH92" s="3">
        <v>92.7437403661602</v>
      </c>
      <c r="DI92" s="3">
        <v>94.897899051458</v>
      </c>
      <c r="DJ92" s="3">
        <v>93.6178552436039</v>
      </c>
      <c r="DK92" s="3">
        <v>100.371078743946</v>
      </c>
      <c r="DL92" s="3">
        <v>107.347414794691</v>
      </c>
      <c r="DM92" s="3">
        <v>114.940445944375</v>
      </c>
      <c r="DN92" s="3">
        <v>123.4038054223</v>
      </c>
      <c r="DO92" s="3">
        <v>120.230363930019</v>
      </c>
      <c r="DP92" s="3">
        <v>111.891923288346</v>
      </c>
      <c r="DQ92" s="3">
        <v>102.458454310053</v>
      </c>
      <c r="DR92" s="3">
        <v>122.22477339594</v>
      </c>
      <c r="DS92" s="3">
        <v>142.460504381823</v>
      </c>
      <c r="DT92" s="3">
        <v>147.471548191561</v>
      </c>
      <c r="DU92" s="3">
        <v>144.084245417502</v>
      </c>
      <c r="DV92" s="3">
        <v>154.663609218413</v>
      </c>
      <c r="DW92" s="3">
        <v>149.472050231085</v>
      </c>
      <c r="DX92" s="3">
        <v>147.352999579552</v>
      </c>
      <c r="DY92" s="3">
        <v>141.837148433696</v>
      </c>
      <c r="DZ92" s="3">
        <v>157.738696300008</v>
      </c>
      <c r="EA92" s="3">
        <v>179.353288817485</v>
      </c>
      <c r="EB92" s="3">
        <v>189.558375794109</v>
      </c>
      <c r="EC92" s="3">
        <v>183.264240630005</v>
      </c>
      <c r="ED92" s="3">
        <v>165.921880384767</v>
      </c>
      <c r="EE92" s="3">
        <v>149.953094482422</v>
      </c>
      <c r="EF92" s="3">
        <v>142.866388108995</v>
      </c>
    </row>
    <row r="93">
      <c r="A93" s="3" t="s">
        <v>89</v>
      </c>
      <c r="B93" s="3" t="str">
        <f t="shared" si="3"/>
        <v>DHR_mid</v>
      </c>
      <c r="C93" s="3" t="str">
        <f t="shared" si="6"/>
        <v>DHR</v>
      </c>
      <c r="D93" s="3">
        <v>31.3351470582884</v>
      </c>
      <c r="E93" s="3">
        <v>30.8068189135617</v>
      </c>
      <c r="F93" s="3">
        <v>30.8090116345518</v>
      </c>
      <c r="G93" s="3">
        <v>30.3199796918599</v>
      </c>
      <c r="H93" s="3">
        <v>30.8918288144232</v>
      </c>
      <c r="I93" s="3">
        <v>32.6451034589261</v>
      </c>
      <c r="J93" s="3">
        <v>31.5022922138912</v>
      </c>
      <c r="K93" s="3">
        <v>30.9661922738267</v>
      </c>
      <c r="L93" s="3">
        <v>31.6244265607756</v>
      </c>
      <c r="M93" s="3">
        <v>30.9461683994627</v>
      </c>
      <c r="N93" s="3">
        <v>33.7119032080564</v>
      </c>
      <c r="O93" s="3">
        <v>34.8696173813575</v>
      </c>
      <c r="P93" s="3">
        <v>34.5940209033894</v>
      </c>
      <c r="Q93" s="3">
        <v>35.3636798612956</v>
      </c>
      <c r="R93" s="3">
        <v>35.2977819065678</v>
      </c>
      <c r="S93" s="3">
        <v>34.7916535665749</v>
      </c>
      <c r="T93" s="3">
        <v>35.1968168005865</v>
      </c>
      <c r="U93" s="3">
        <v>35.2692469508402</v>
      </c>
      <c r="V93" s="3">
        <v>36.2909777655307</v>
      </c>
      <c r="W93" s="3">
        <v>36.9052469977823</v>
      </c>
      <c r="X93" s="3">
        <v>35.519245659988</v>
      </c>
      <c r="Y93" s="3">
        <v>36.9827605043335</v>
      </c>
      <c r="Z93" s="3">
        <v>39.534961552133</v>
      </c>
      <c r="AA93" s="3">
        <v>38.8545426249529</v>
      </c>
      <c r="AB93" s="3">
        <v>35.9927140503889</v>
      </c>
      <c r="AC93" s="3">
        <v>35.6359434211368</v>
      </c>
      <c r="AD93" s="3">
        <v>38.1910365186681</v>
      </c>
      <c r="AE93" s="3">
        <v>39.2351690340869</v>
      </c>
      <c r="AF93" s="3">
        <v>40.5851189234344</v>
      </c>
      <c r="AG93" s="3">
        <v>41.0210509322361</v>
      </c>
      <c r="AH93" s="3">
        <v>67.55536745048</v>
      </c>
      <c r="AI93" s="3">
        <v>69.0763320805455</v>
      </c>
      <c r="AJ93" s="3">
        <v>66.3992056302166</v>
      </c>
      <c r="AK93" s="3">
        <v>66.4281369554859</v>
      </c>
      <c r="AL93" s="3">
        <v>67.3408437110081</v>
      </c>
      <c r="AM93" s="3">
        <v>66.7242338373567</v>
      </c>
      <c r="AN93" s="3">
        <v>68.866104042372</v>
      </c>
      <c r="AO93" s="3">
        <v>71.9119568776642</v>
      </c>
      <c r="AP93" s="3">
        <v>73.8711593170337</v>
      </c>
      <c r="AQ93" s="3">
        <v>72.6402750837334</v>
      </c>
      <c r="AR93" s="3">
        <v>71.2921002465728</v>
      </c>
      <c r="AS93" s="3">
        <v>72.8912436918022</v>
      </c>
      <c r="AT93" s="3">
        <v>71.4235025410619</v>
      </c>
      <c r="AU93" s="3">
        <v>69.6010488591089</v>
      </c>
      <c r="AV93" s="3">
        <v>73.7760027022742</v>
      </c>
      <c r="AW93" s="3">
        <v>75.923473650224</v>
      </c>
      <c r="AX93" s="3">
        <v>80.0991447905957</v>
      </c>
      <c r="AY93" s="3">
        <v>80.32230447104</v>
      </c>
      <c r="AZ93" s="3">
        <v>84.9771813877312</v>
      </c>
      <c r="BA93" s="3">
        <v>83.7401275616062</v>
      </c>
      <c r="BB93" s="3">
        <v>85.6144334020185</v>
      </c>
      <c r="BC93" s="3">
        <v>85.9635586797689</v>
      </c>
      <c r="BD93" s="3">
        <v>86.7827905795311</v>
      </c>
      <c r="BE93" s="3">
        <v>86.8905165452787</v>
      </c>
      <c r="BF93" s="3">
        <v>86.9274104437956</v>
      </c>
      <c r="BG93" s="3">
        <v>87.4298248177489</v>
      </c>
      <c r="BH93" s="3">
        <v>91.8564732549313</v>
      </c>
      <c r="BI93" s="3">
        <v>88.7269056530225</v>
      </c>
      <c r="BJ93" s="3">
        <v>88.8694143509741</v>
      </c>
      <c r="BK93" s="3">
        <v>87.8694584797543</v>
      </c>
      <c r="BL93" s="3">
        <v>90.4732373878861</v>
      </c>
      <c r="BM93" s="3">
        <v>98.1899120241437</v>
      </c>
      <c r="BN93" s="3">
        <v>110.84552333845</v>
      </c>
      <c r="BO93" s="3">
        <v>112.864469272341</v>
      </c>
      <c r="BP93" s="3">
        <v>113.799589727649</v>
      </c>
      <c r="BQ93" s="3">
        <v>120.58297440038</v>
      </c>
      <c r="BR93" s="3">
        <v>123.613020937504</v>
      </c>
      <c r="BS93" s="3">
        <v>120.701041779921</v>
      </c>
      <c r="BT93" s="3">
        <v>123.435991570288</v>
      </c>
      <c r="BU93" s="3">
        <v>119.961961635876</v>
      </c>
      <c r="BV93" s="3">
        <v>121.160530956405</v>
      </c>
      <c r="BW93" s="3">
        <v>130.35522248879</v>
      </c>
      <c r="BX93" s="3">
        <v>139.37982535322</v>
      </c>
      <c r="BY93" s="3">
        <v>138.991881011371</v>
      </c>
      <c r="BZ93" s="3">
        <v>119.144127425414</v>
      </c>
      <c r="CA93" s="3">
        <v>131.964316511407</v>
      </c>
      <c r="CB93" s="3">
        <v>140.407190311974</v>
      </c>
      <c r="CC93" s="3">
        <v>149.469782906019</v>
      </c>
      <c r="CD93" s="3">
        <v>165.82935856717</v>
      </c>
      <c r="CE93" s="3">
        <v>179.231639933664</v>
      </c>
      <c r="CF93" s="3">
        <v>179.298884514255</v>
      </c>
      <c r="CG93" s="3">
        <v>196.900611767943</v>
      </c>
      <c r="CH93" s="3">
        <v>200.667274479192</v>
      </c>
      <c r="CI93" s="3">
        <v>194.940288314227</v>
      </c>
      <c r="CJ93" s="3">
        <v>205.255622054841</v>
      </c>
      <c r="CK93" s="3">
        <v>205.27675652606</v>
      </c>
      <c r="CL93" s="3">
        <v>191.48946839187</v>
      </c>
      <c r="CM93" s="3">
        <v>211.470075841932</v>
      </c>
      <c r="CN93" s="3">
        <v>222.147097323258</v>
      </c>
      <c r="CO93" s="3">
        <v>221.464403050465</v>
      </c>
      <c r="CP93" s="3">
        <v>247.199994288035</v>
      </c>
      <c r="CQ93" s="3">
        <v>274.626121741489</v>
      </c>
      <c r="CR93" s="3">
        <v>282.730706097459</v>
      </c>
      <c r="CS93" s="3">
        <v>266.226391170372</v>
      </c>
      <c r="CT93" s="3">
        <v>270.719995698504</v>
      </c>
      <c r="CU93" s="3">
        <v>278.538209910707</v>
      </c>
      <c r="CV93" s="3">
        <v>255.585163119333</v>
      </c>
      <c r="CW93" s="3">
        <v>243.098165881723</v>
      </c>
      <c r="CX93" s="3">
        <v>244.101160900964</v>
      </c>
      <c r="CY93" s="3">
        <v>243.115035917195</v>
      </c>
      <c r="CZ93" s="3">
        <v>218.393503283738</v>
      </c>
      <c r="DA93" s="3">
        <v>222.645855191893</v>
      </c>
      <c r="DB93" s="3">
        <v>231.739006649044</v>
      </c>
      <c r="DC93" s="3">
        <v>252.98389398608</v>
      </c>
      <c r="DD93" s="3">
        <v>240.386299295677</v>
      </c>
      <c r="DE93" s="3">
        <v>227.026028605551</v>
      </c>
      <c r="DF93" s="3">
        <v>227.642440819724</v>
      </c>
      <c r="DG93" s="3">
        <v>234.002706265415</v>
      </c>
      <c r="DH93" s="3">
        <v>234.486021982965</v>
      </c>
      <c r="DI93" s="3">
        <v>226.422668222167</v>
      </c>
      <c r="DJ93" s="3">
        <v>216.774622810206</v>
      </c>
      <c r="DK93" s="3">
        <v>217.884713442838</v>
      </c>
      <c r="DL93" s="3">
        <v>204.97994480637</v>
      </c>
      <c r="DM93" s="3">
        <v>208.133134749626</v>
      </c>
      <c r="DN93" s="3">
        <v>215.26096425046</v>
      </c>
      <c r="DO93" s="3">
        <v>225.656891462486</v>
      </c>
      <c r="DP93" s="3">
        <v>222.696653535947</v>
      </c>
      <c r="DQ93" s="3">
        <v>205.593815209082</v>
      </c>
      <c r="DR93" s="3">
        <v>205.549963071655</v>
      </c>
      <c r="DS93" s="3">
        <v>224.658740002464</v>
      </c>
      <c r="DT93" s="3">
        <v>230.4669182874</v>
      </c>
      <c r="DU93" s="3">
        <v>247.299608598671</v>
      </c>
      <c r="DV93" s="3">
        <v>251.581748603331</v>
      </c>
      <c r="DW93" s="3">
        <v>243.278492454768</v>
      </c>
      <c r="DX93" s="3">
        <v>255.547140428192</v>
      </c>
      <c r="DY93" s="3">
        <v>257.202850041462</v>
      </c>
      <c r="DZ93" s="3">
        <v>252.401799328193</v>
      </c>
      <c r="EA93" s="3">
        <v>269.252004279731</v>
      </c>
      <c r="EB93" s="3">
        <v>271.518369040106</v>
      </c>
      <c r="EC93" s="3">
        <v>263.341560579504</v>
      </c>
      <c r="ED93" s="3">
        <v>239.776754591933</v>
      </c>
      <c r="EE93" s="3">
        <v>232.308777807673</v>
      </c>
      <c r="EF93" s="3">
        <v>239.700277964274</v>
      </c>
    </row>
    <row r="94">
      <c r="A94" s="3" t="s">
        <v>90</v>
      </c>
      <c r="B94" s="3" t="str">
        <f t="shared" si="3"/>
        <v>DIS_mid</v>
      </c>
      <c r="C94" s="3" t="str">
        <f t="shared" si="6"/>
        <v>DIS</v>
      </c>
      <c r="D94" s="3">
        <v>67.5457164142867</v>
      </c>
      <c r="E94" s="3">
        <v>70.4826103382849</v>
      </c>
      <c r="F94" s="3">
        <v>73.4766332539955</v>
      </c>
      <c r="G94" s="3">
        <v>72.1978549268988</v>
      </c>
      <c r="H94" s="3">
        <v>74.2584476775537</v>
      </c>
      <c r="I94" s="3">
        <v>76.3025935049264</v>
      </c>
      <c r="J94" s="3">
        <v>78.5299226390601</v>
      </c>
      <c r="K94" s="3">
        <v>80.4887183480873</v>
      </c>
      <c r="L94" s="3">
        <v>81.6272374667704</v>
      </c>
      <c r="M94" s="3">
        <v>79.0809704248643</v>
      </c>
      <c r="N94" s="3">
        <v>82.3411546697193</v>
      </c>
      <c r="O94" s="3">
        <v>85.3324056839272</v>
      </c>
      <c r="P94" s="3">
        <v>86.4959827082766</v>
      </c>
      <c r="Q94" s="3">
        <v>94.0840947833002</v>
      </c>
      <c r="R94" s="3">
        <v>97.5508206509712</v>
      </c>
      <c r="S94" s="3">
        <v>99.039182328777</v>
      </c>
      <c r="T94" s="3">
        <v>101.452472243615</v>
      </c>
      <c r="U94" s="3">
        <v>102.872751866262</v>
      </c>
      <c r="V94" s="3">
        <v>109.243160761493</v>
      </c>
      <c r="W94" s="3">
        <v>98.4671799104608</v>
      </c>
      <c r="X94" s="3">
        <v>94.5400783245976</v>
      </c>
      <c r="Y94" s="3">
        <v>100.356558539229</v>
      </c>
      <c r="Z94" s="3">
        <v>107.732988508391</v>
      </c>
      <c r="AA94" s="3">
        <v>102.582930530683</v>
      </c>
      <c r="AB94" s="3">
        <v>90.8445819507992</v>
      </c>
      <c r="AC94" s="3">
        <v>87.4418707775605</v>
      </c>
      <c r="AD94" s="3">
        <v>91.4687627665189</v>
      </c>
      <c r="AE94" s="3">
        <v>93.6192936770023</v>
      </c>
      <c r="AF94" s="3">
        <v>94.6836879458452</v>
      </c>
      <c r="AG94" s="3">
        <v>91.2656450385593</v>
      </c>
      <c r="AH94" s="3">
        <v>92.2993173182734</v>
      </c>
      <c r="AI94" s="3">
        <v>90.1905193796577</v>
      </c>
      <c r="AJ94" s="3">
        <v>87.2407831131532</v>
      </c>
      <c r="AK94" s="3">
        <v>86.7388011348775</v>
      </c>
      <c r="AL94" s="3">
        <v>90.5798746058666</v>
      </c>
      <c r="AM94" s="3">
        <v>97.6150796371645</v>
      </c>
      <c r="AN94" s="3">
        <v>102.212717208702</v>
      </c>
      <c r="AO94" s="3">
        <v>104.02740405431</v>
      </c>
      <c r="AP94" s="3">
        <v>105.727305569319</v>
      </c>
      <c r="AQ94" s="3">
        <v>107.7257614068</v>
      </c>
      <c r="AR94" s="3">
        <v>103.667328683003</v>
      </c>
      <c r="AS94" s="3">
        <v>100.116630513527</v>
      </c>
      <c r="AT94" s="3">
        <v>101.058379754015</v>
      </c>
      <c r="AU94" s="3">
        <v>98.7029841796619</v>
      </c>
      <c r="AV94" s="3">
        <v>94.2786594280101</v>
      </c>
      <c r="AW94" s="3">
        <v>94.18715395594</v>
      </c>
      <c r="AX94" s="3">
        <v>97.5783804682721</v>
      </c>
      <c r="AY94" s="3">
        <v>103.736026956321</v>
      </c>
      <c r="AZ94" s="3">
        <v>106.639236716322</v>
      </c>
      <c r="BA94" s="3">
        <v>101.482009234806</v>
      </c>
      <c r="BB94" s="3">
        <v>98.3937626764638</v>
      </c>
      <c r="BC94" s="3">
        <v>96.5902797908017</v>
      </c>
      <c r="BD94" s="3">
        <v>97.8625525902561</v>
      </c>
      <c r="BE94" s="3">
        <v>100.235213146852</v>
      </c>
      <c r="BF94" s="3">
        <v>105.672707868173</v>
      </c>
      <c r="BG94" s="3">
        <v>109.410516952716</v>
      </c>
      <c r="BH94" s="3">
        <v>107.846960089455</v>
      </c>
      <c r="BI94" s="3">
        <v>111.708055113853</v>
      </c>
      <c r="BJ94" s="3">
        <v>111.932441552469</v>
      </c>
      <c r="BK94" s="3">
        <v>107.235617683709</v>
      </c>
      <c r="BL94" s="3">
        <v>108.162268655479</v>
      </c>
      <c r="BM94" s="3">
        <v>109.508113106828</v>
      </c>
      <c r="BN94" s="3">
        <v>109.641873977923</v>
      </c>
      <c r="BO94" s="3">
        <v>122.674394406809</v>
      </c>
      <c r="BP94" s="3">
        <v>130.468828370394</v>
      </c>
      <c r="BQ94" s="3">
        <v>135.263500649473</v>
      </c>
      <c r="BR94" s="3">
        <v>140.183823127232</v>
      </c>
      <c r="BS94" s="3">
        <v>134.10872775645</v>
      </c>
      <c r="BT94" s="3">
        <v>132.84047606097</v>
      </c>
      <c r="BU94" s="3">
        <v>127.940221332763</v>
      </c>
      <c r="BV94" s="3">
        <v>140.137079389303</v>
      </c>
      <c r="BW94" s="3">
        <v>144.811606635151</v>
      </c>
      <c r="BX94" s="3">
        <v>141.188427438372</v>
      </c>
      <c r="BY94" s="3">
        <v>135.366414352598</v>
      </c>
      <c r="BZ94" s="3">
        <v>100.713996147065</v>
      </c>
      <c r="CA94" s="3">
        <v>101.349628875744</v>
      </c>
      <c r="CB94" s="3">
        <v>109.537068479431</v>
      </c>
      <c r="CC94" s="3">
        <v>116.109712515302</v>
      </c>
      <c r="CD94" s="3">
        <v>115.284231076091</v>
      </c>
      <c r="CE94" s="3">
        <v>127.221208150217</v>
      </c>
      <c r="CF94" s="3">
        <v>127.915965573693</v>
      </c>
      <c r="CG94" s="3">
        <v>122.970862273619</v>
      </c>
      <c r="CH94" s="3">
        <v>137.024746225081</v>
      </c>
      <c r="CI94" s="3">
        <v>164.596407255447</v>
      </c>
      <c r="CJ94" s="3">
        <v>172.006667636885</v>
      </c>
      <c r="CK94" s="3">
        <v>183.66553541099</v>
      </c>
      <c r="CL94" s="3">
        <v>189.709869331114</v>
      </c>
      <c r="CM94" s="3">
        <v>183.857030902379</v>
      </c>
      <c r="CN94" s="3">
        <v>175.494995552139</v>
      </c>
      <c r="CO94" s="3">
        <v>174.052770963566</v>
      </c>
      <c r="CP94" s="3">
        <v>175.627271104962</v>
      </c>
      <c r="CQ94" s="3">
        <v>175.028669993291</v>
      </c>
      <c r="CR94" s="3">
        <v>177.887444526523</v>
      </c>
      <c r="CS94" s="3">
        <v>170.805643146115</v>
      </c>
      <c r="CT94" s="3">
        <v>159.576037348282</v>
      </c>
      <c r="CU94" s="3">
        <v>148.889084493567</v>
      </c>
      <c r="CV94" s="3">
        <v>146.99235999902</v>
      </c>
      <c r="CW94" s="3">
        <v>146.077514058348</v>
      </c>
      <c r="CX94" s="3">
        <v>136.782196192064</v>
      </c>
      <c r="CY94" s="3">
        <v>125.518882978093</v>
      </c>
      <c r="CZ94" s="3">
        <v>106.250045873362</v>
      </c>
      <c r="DA94" s="3">
        <v>98.6416564980919</v>
      </c>
      <c r="DB94" s="3">
        <v>97.0656366715242</v>
      </c>
      <c r="DC94" s="3">
        <v>113.261890272943</v>
      </c>
      <c r="DD94" s="3">
        <v>105.659482858507</v>
      </c>
      <c r="DE94" s="3">
        <v>98.2392463266583</v>
      </c>
      <c r="DF94" s="3">
        <v>95.6545081719148</v>
      </c>
      <c r="DG94" s="3">
        <v>89.8643719456165</v>
      </c>
      <c r="DH94" s="3">
        <v>98.789341197173</v>
      </c>
      <c r="DI94" s="3">
        <v>105.471256557006</v>
      </c>
      <c r="DJ94" s="3">
        <v>95.1725338070394</v>
      </c>
      <c r="DK94" s="3">
        <v>98.3528792131256</v>
      </c>
      <c r="DL94" s="3">
        <v>93.4247294626471</v>
      </c>
      <c r="DM94" s="3">
        <v>89.5271089261543</v>
      </c>
      <c r="DN94" s="3">
        <v>86.6856161646163</v>
      </c>
      <c r="DO94" s="3">
        <v>85.3647826843311</v>
      </c>
      <c r="DP94" s="3">
        <v>81.094192062762</v>
      </c>
      <c r="DQ94" s="3">
        <v>81.5868771844307</v>
      </c>
      <c r="DR94" s="3">
        <v>89.186552538563</v>
      </c>
      <c r="DS94" s="3">
        <v>91.0069376441174</v>
      </c>
      <c r="DT94" s="3">
        <v>91.6886054069483</v>
      </c>
      <c r="DU94" s="3">
        <v>105.439689443816</v>
      </c>
      <c r="DV94" s="3">
        <v>113.31703150231</v>
      </c>
      <c r="DW94" s="3">
        <v>114.320728030635</v>
      </c>
      <c r="DX94" s="3">
        <v>104.357185484099</v>
      </c>
      <c r="DY94" s="3">
        <v>100.71361081508</v>
      </c>
      <c r="DZ94" s="3">
        <v>94.8399827944797</v>
      </c>
      <c r="EA94" s="3">
        <v>88.6478766696432</v>
      </c>
      <c r="EB94" s="3">
        <v>91.2155672892558</v>
      </c>
      <c r="EC94" s="3">
        <v>94.6029818390144</v>
      </c>
      <c r="ED94" s="3">
        <v>106.646194753358</v>
      </c>
      <c r="EE94" s="3">
        <v>113.383315510717</v>
      </c>
      <c r="EF94" s="3">
        <v>110.083194944594</v>
      </c>
    </row>
    <row r="95">
      <c r="A95" s="3" t="s">
        <v>91</v>
      </c>
      <c r="B95" s="3" t="str">
        <f t="shared" si="3"/>
        <v>DLTR_mid</v>
      </c>
      <c r="C95" s="3" t="str">
        <f t="shared" si="6"/>
        <v>DLTR</v>
      </c>
      <c r="D95" s="3">
        <v>54.1335712614514</v>
      </c>
      <c r="E95" s="3">
        <v>51.8852633426064</v>
      </c>
      <c r="F95" s="3">
        <v>53.5366665976388</v>
      </c>
      <c r="G95" s="3">
        <v>51.4916667029971</v>
      </c>
      <c r="H95" s="3">
        <v>52.2661903018043</v>
      </c>
      <c r="I95" s="3">
        <v>54.0830952780587</v>
      </c>
      <c r="J95" s="3">
        <v>54.9656818563288</v>
      </c>
      <c r="K95" s="3">
        <v>54.7152381170364</v>
      </c>
      <c r="L95" s="3">
        <v>55.779047648112</v>
      </c>
      <c r="M95" s="3">
        <v>57.1647827314294</v>
      </c>
      <c r="N95" s="3">
        <v>63.2857896905196</v>
      </c>
      <c r="O95" s="3">
        <v>68.7940902709961</v>
      </c>
      <c r="P95" s="3">
        <v>69.4434999465942</v>
      </c>
      <c r="Q95" s="3">
        <v>76.3297368099815</v>
      </c>
      <c r="R95" s="3">
        <v>81.2268179113215</v>
      </c>
      <c r="S95" s="3">
        <v>80.8507147289458</v>
      </c>
      <c r="T95" s="3">
        <v>77.4142505645752</v>
      </c>
      <c r="U95" s="3">
        <v>78.899773164229</v>
      </c>
      <c r="V95" s="3">
        <v>79.8540911241011</v>
      </c>
      <c r="W95" s="3">
        <v>77.3728574117025</v>
      </c>
      <c r="X95" s="3">
        <v>67.8907140096029</v>
      </c>
      <c r="Y95" s="3">
        <v>64.1459093960849</v>
      </c>
      <c r="Z95" s="3">
        <v>68.1147501945496</v>
      </c>
      <c r="AA95" s="3">
        <v>77.2374995838512</v>
      </c>
      <c r="AB95" s="3">
        <v>77.7071053354364</v>
      </c>
      <c r="AC95" s="3">
        <v>79.0760004043579</v>
      </c>
      <c r="AD95" s="3">
        <v>79.6720447540283</v>
      </c>
      <c r="AE95" s="3">
        <v>81.1409528823126</v>
      </c>
      <c r="AF95" s="3">
        <v>80.386904943557</v>
      </c>
      <c r="AG95" s="3">
        <v>91.6750001040372</v>
      </c>
      <c r="AH95" s="3">
        <v>95.247250175476</v>
      </c>
      <c r="AI95" s="3">
        <v>93.8593479654063</v>
      </c>
      <c r="AJ95" s="3">
        <v>80.9249997820173</v>
      </c>
      <c r="AK95" s="3">
        <v>76.7061902000791</v>
      </c>
      <c r="AL95" s="3">
        <v>80.6697622026716</v>
      </c>
      <c r="AM95" s="3">
        <v>84.1695229666574</v>
      </c>
      <c r="AN95" s="3">
        <v>77.0182495117188</v>
      </c>
      <c r="AO95" s="3">
        <v>77.9994737725509</v>
      </c>
      <c r="AP95" s="3">
        <v>75.8417393228282</v>
      </c>
      <c r="AQ95" s="3">
        <v>78.6589475932874</v>
      </c>
      <c r="AR95" s="3">
        <v>80.3911358226429</v>
      </c>
      <c r="AS95" s="3">
        <v>72.9063635739413</v>
      </c>
      <c r="AT95" s="3">
        <v>69.4997499465942</v>
      </c>
      <c r="AU95" s="3">
        <v>75.6441302092179</v>
      </c>
      <c r="AV95" s="3">
        <v>83.6720003128052</v>
      </c>
      <c r="AW95" s="3">
        <v>90.5631819638339</v>
      </c>
      <c r="AX95" s="3">
        <v>95.8947617667062</v>
      </c>
      <c r="AY95" s="3">
        <v>107.221999549866</v>
      </c>
      <c r="AZ95" s="3">
        <v>112.534999302455</v>
      </c>
      <c r="BA95" s="3">
        <v>106.570526123047</v>
      </c>
      <c r="BB95" s="3">
        <v>95.5747617085775</v>
      </c>
      <c r="BC95" s="3">
        <v>97.7242853073847</v>
      </c>
      <c r="BD95" s="3">
        <v>93.8902274045077</v>
      </c>
      <c r="BE95" s="3">
        <v>85.081904456729</v>
      </c>
      <c r="BF95" s="3">
        <v>86.63166645595</v>
      </c>
      <c r="BG95" s="3">
        <v>92.1769565084706</v>
      </c>
      <c r="BH95" s="3">
        <v>83.844210775275</v>
      </c>
      <c r="BI95" s="3">
        <v>82.9634787518045</v>
      </c>
      <c r="BJ95" s="3">
        <v>84.9952376229422</v>
      </c>
      <c r="BK95" s="3">
        <v>85.6618419446443</v>
      </c>
      <c r="BL95" s="3">
        <v>95.3161909920828</v>
      </c>
      <c r="BM95" s="3">
        <v>97.8407897949219</v>
      </c>
      <c r="BN95" s="3">
        <v>101.08238074893</v>
      </c>
      <c r="BO95" s="3">
        <v>106.631904420399</v>
      </c>
      <c r="BP95" s="3">
        <v>102.120226773349</v>
      </c>
      <c r="BQ95" s="3">
        <v>107.056500434875</v>
      </c>
      <c r="BR95" s="3">
        <v>108.732727397572</v>
      </c>
      <c r="BS95" s="3">
        <v>95.1152267456055</v>
      </c>
      <c r="BT95" s="3">
        <v>110.597500228882</v>
      </c>
      <c r="BU95" s="3">
        <v>114.65304366402</v>
      </c>
      <c r="BV95" s="3">
        <v>107.477500152588</v>
      </c>
      <c r="BW95" s="3">
        <v>92.1519050598145</v>
      </c>
      <c r="BX95" s="3">
        <v>90.0199997311547</v>
      </c>
      <c r="BY95" s="3">
        <v>88.9257894817152</v>
      </c>
      <c r="BZ95" s="3">
        <v>77.2238637750799</v>
      </c>
      <c r="CA95" s="3">
        <v>77.2800000508626</v>
      </c>
      <c r="CB95" s="3">
        <v>80.4997505187988</v>
      </c>
      <c r="CC95" s="3">
        <v>91.957500631159</v>
      </c>
      <c r="CD95" s="3">
        <v>94.198863809759</v>
      </c>
      <c r="CE95" s="3">
        <v>98.194285256522</v>
      </c>
      <c r="CF95" s="3">
        <v>90.0142856779553</v>
      </c>
      <c r="CG95" s="3">
        <v>93.2013636502353</v>
      </c>
      <c r="CH95" s="3">
        <v>97.7507497787476</v>
      </c>
      <c r="CI95" s="3">
        <v>110.121591221202</v>
      </c>
      <c r="CJ95" s="3">
        <v>108.596315685071</v>
      </c>
      <c r="CK95" s="3">
        <v>105.487104917827</v>
      </c>
      <c r="CL95" s="3">
        <v>107.811086737591</v>
      </c>
      <c r="CM95" s="3">
        <v>116.32571429298</v>
      </c>
      <c r="CN95" s="3">
        <v>110.470000076294</v>
      </c>
      <c r="CO95" s="3">
        <v>100.120909083973</v>
      </c>
      <c r="CP95" s="3">
        <v>99.0983330862863</v>
      </c>
      <c r="CQ95" s="3">
        <v>99.4415907426314</v>
      </c>
      <c r="CR95" s="3">
        <v>89.8071430751256</v>
      </c>
      <c r="CS95" s="3">
        <v>100.529285067604</v>
      </c>
      <c r="CT95" s="3">
        <v>124.173571813674</v>
      </c>
      <c r="CU95" s="3">
        <v>138.100455197421</v>
      </c>
      <c r="CV95" s="3">
        <v>133.805501174927</v>
      </c>
      <c r="CW95" s="3">
        <v>136.913683841103</v>
      </c>
      <c r="CX95" s="3">
        <v>151.145435167396</v>
      </c>
      <c r="CY95" s="3">
        <v>165.830249786377</v>
      </c>
      <c r="CZ95" s="3">
        <v>153.240238189697</v>
      </c>
      <c r="DA95" s="3">
        <v>156.748571123396</v>
      </c>
      <c r="DB95" s="3">
        <v>165.95625</v>
      </c>
      <c r="DC95" s="3">
        <v>160.879780976669</v>
      </c>
      <c r="DD95" s="3">
        <v>139.79904683431</v>
      </c>
      <c r="DE95" s="3">
        <v>144.362618582589</v>
      </c>
      <c r="DF95" s="3">
        <v>158.129285176595</v>
      </c>
      <c r="DG95" s="3">
        <v>143.902856735956</v>
      </c>
      <c r="DH95" s="3">
        <v>146.363999176025</v>
      </c>
      <c r="DI95" s="3">
        <v>147.900789361251</v>
      </c>
      <c r="DJ95" s="3">
        <v>141.340434198794</v>
      </c>
      <c r="DK95" s="3">
        <v>150.278421502364</v>
      </c>
      <c r="DL95" s="3">
        <v>153.080226898193</v>
      </c>
      <c r="DM95" s="3">
        <v>137.655000959124</v>
      </c>
      <c r="DN95" s="3">
        <v>148.898749160767</v>
      </c>
      <c r="DO95" s="3">
        <v>140.984999946926</v>
      </c>
      <c r="DP95" s="3">
        <v>111.771499252319</v>
      </c>
      <c r="DQ95" s="3">
        <v>108.449772574685</v>
      </c>
      <c r="DR95" s="3">
        <v>115.700952620733</v>
      </c>
      <c r="DS95" s="3">
        <v>131.694749832153</v>
      </c>
      <c r="DT95" s="3">
        <v>134.778569539388</v>
      </c>
      <c r="DU95" s="3">
        <v>142.022499084473</v>
      </c>
      <c r="DV95" s="3">
        <v>136.246249961853</v>
      </c>
      <c r="DW95" s="3">
        <v>126.222500020807</v>
      </c>
      <c r="DX95" s="3">
        <v>117.884090596979</v>
      </c>
      <c r="DY95" s="3">
        <v>109.597368340743</v>
      </c>
      <c r="DZ95" s="3">
        <v>105.482727050781</v>
      </c>
      <c r="EA95" s="3">
        <v>96.0693182511763</v>
      </c>
      <c r="EB95" s="3">
        <v>70.872500038147</v>
      </c>
      <c r="EC95" s="3">
        <v>67.8852175007696</v>
      </c>
      <c r="ED95" s="3">
        <v>65.5410000801086</v>
      </c>
      <c r="EE95" s="3">
        <v>72.492380959647</v>
      </c>
      <c r="EF95" s="3">
        <v>73.1533332400852</v>
      </c>
    </row>
    <row r="96">
      <c r="A96" s="3" t="s">
        <v>92</v>
      </c>
      <c r="B96" s="3" t="str">
        <f t="shared" si="3"/>
        <v>DOV_mid</v>
      </c>
      <c r="C96" s="3" t="str">
        <f t="shared" si="6"/>
        <v>DOV</v>
      </c>
      <c r="D96" s="3">
        <v>51.1734154519096</v>
      </c>
      <c r="E96" s="3">
        <v>47.456345698552</v>
      </c>
      <c r="F96" s="3">
        <v>53.6439834579248</v>
      </c>
      <c r="G96" s="3">
        <v>55.7914238093233</v>
      </c>
      <c r="H96" s="3">
        <v>57.1876885606072</v>
      </c>
      <c r="I96" s="3">
        <v>59.2293499049581</v>
      </c>
      <c r="J96" s="3">
        <v>59.2189086308486</v>
      </c>
      <c r="K96" s="3">
        <v>58.2091968155726</v>
      </c>
      <c r="L96" s="3">
        <v>56.8927532603798</v>
      </c>
      <c r="M96" s="3">
        <v>51.4840057152415</v>
      </c>
      <c r="N96" s="3">
        <v>54.1629744179502</v>
      </c>
      <c r="O96" s="3">
        <v>49.0205327211177</v>
      </c>
      <c r="P96" s="3">
        <v>47.0083047876326</v>
      </c>
      <c r="Q96" s="3">
        <v>49.1825318086351</v>
      </c>
      <c r="R96" s="3">
        <v>47.8205498872336</v>
      </c>
      <c r="S96" s="3">
        <v>48.8201296257098</v>
      </c>
      <c r="T96" s="3">
        <v>51.3718744185827</v>
      </c>
      <c r="U96" s="3">
        <v>49.5013755841747</v>
      </c>
      <c r="V96" s="3">
        <v>45.0351656892262</v>
      </c>
      <c r="W96" s="3">
        <v>42.3104831166299</v>
      </c>
      <c r="X96" s="3">
        <v>40.7066078154636</v>
      </c>
      <c r="Y96" s="3">
        <v>41.890792783778</v>
      </c>
      <c r="Z96" s="3">
        <v>44.2498091527027</v>
      </c>
      <c r="AA96" s="3">
        <v>42.9397842988209</v>
      </c>
      <c r="AB96" s="3">
        <v>38.6451403644144</v>
      </c>
      <c r="AC96" s="3">
        <v>40.9913386895311</v>
      </c>
      <c r="AD96" s="3">
        <v>44.0705770548366</v>
      </c>
      <c r="AE96" s="3">
        <v>45.294902543974</v>
      </c>
      <c r="AF96" s="3">
        <v>45.3001399543157</v>
      </c>
      <c r="AG96" s="3">
        <v>48.2834160167606</v>
      </c>
      <c r="AH96" s="3">
        <v>49.6487893431522</v>
      </c>
      <c r="AI96" s="3">
        <v>51.0553614112967</v>
      </c>
      <c r="AJ96" s="3">
        <v>49.3653736891032</v>
      </c>
      <c r="AK96" s="3">
        <v>48.4872755642438</v>
      </c>
      <c r="AL96" s="3">
        <v>49.0088792247189</v>
      </c>
      <c r="AM96" s="3">
        <v>53.4551012701831</v>
      </c>
      <c r="AN96" s="3">
        <v>55.3894044340002</v>
      </c>
      <c r="AO96" s="3">
        <v>56.0011473112737</v>
      </c>
      <c r="AP96" s="3">
        <v>56.0304222646282</v>
      </c>
      <c r="AQ96" s="3">
        <v>57.0474045429746</v>
      </c>
      <c r="AR96" s="3">
        <v>57.2643902595558</v>
      </c>
      <c r="AS96" s="3">
        <v>58.0316845035304</v>
      </c>
      <c r="AT96" s="3">
        <v>59.6170087019127</v>
      </c>
      <c r="AU96" s="3">
        <v>60.7435796855003</v>
      </c>
      <c r="AV96" s="3">
        <v>64.1998709168373</v>
      </c>
      <c r="AW96" s="3">
        <v>67.5449927900772</v>
      </c>
      <c r="AX96" s="3">
        <v>68.0927201915814</v>
      </c>
      <c r="AY96" s="3">
        <v>71.0551644576201</v>
      </c>
      <c r="AZ96" s="3">
        <v>74.9893563722549</v>
      </c>
      <c r="BA96" s="3">
        <v>72.7024895912837</v>
      </c>
      <c r="BB96" s="3">
        <v>72.2963681591107</v>
      </c>
      <c r="BC96" s="3">
        <v>68.7000183119531</v>
      </c>
      <c r="BD96" s="3">
        <v>69.0865528858776</v>
      </c>
      <c r="BE96" s="3">
        <v>68.6010801366006</v>
      </c>
      <c r="BF96" s="3">
        <v>69.010342923402</v>
      </c>
      <c r="BG96" s="3">
        <v>75.2941137062657</v>
      </c>
      <c r="BH96" s="3">
        <v>79.7088165535726</v>
      </c>
      <c r="BI96" s="3">
        <v>76.2986450143916</v>
      </c>
      <c r="BJ96" s="3">
        <v>77.3287787394273</v>
      </c>
      <c r="BK96" s="3">
        <v>68.8278934152274</v>
      </c>
      <c r="BL96" s="3">
        <v>71.404987141608</v>
      </c>
      <c r="BM96" s="3">
        <v>81.8919425586884</v>
      </c>
      <c r="BN96" s="3">
        <v>83.8145696321626</v>
      </c>
      <c r="BO96" s="3">
        <v>88.6358725443937</v>
      </c>
      <c r="BP96" s="3">
        <v>86.8306470324921</v>
      </c>
      <c r="BQ96" s="3">
        <v>88.9714576783074</v>
      </c>
      <c r="BR96" s="3">
        <v>91.3891770286083</v>
      </c>
      <c r="BS96" s="3">
        <v>83.9848329524283</v>
      </c>
      <c r="BT96" s="3">
        <v>90.7392354250022</v>
      </c>
      <c r="BU96" s="3">
        <v>91.8869842501894</v>
      </c>
      <c r="BV96" s="3">
        <v>101.616742476545</v>
      </c>
      <c r="BW96" s="3">
        <v>105.670909376817</v>
      </c>
      <c r="BX96" s="3">
        <v>108.927598044169</v>
      </c>
      <c r="BY96" s="3">
        <v>107.920750003812</v>
      </c>
      <c r="BZ96" s="3">
        <v>81.4578295151569</v>
      </c>
      <c r="CA96" s="3">
        <v>81.6467398438823</v>
      </c>
      <c r="CB96" s="3">
        <v>85.1536526473241</v>
      </c>
      <c r="CC96" s="3">
        <v>92.781943468708</v>
      </c>
      <c r="CD96" s="3">
        <v>95.1572088833542</v>
      </c>
      <c r="CE96" s="3">
        <v>103.046113996877</v>
      </c>
      <c r="CF96" s="3">
        <v>104.476841100503</v>
      </c>
      <c r="CG96" s="3">
        <v>106.094036000326</v>
      </c>
      <c r="CH96" s="3">
        <v>114.615533825554</v>
      </c>
      <c r="CI96" s="3">
        <v>116.539469710791</v>
      </c>
      <c r="CJ96" s="3">
        <v>118.862114080308</v>
      </c>
      <c r="CK96" s="3">
        <v>115.271495431228</v>
      </c>
      <c r="CL96" s="3">
        <v>127.304348707281</v>
      </c>
      <c r="CM96" s="3">
        <v>136.15005812437</v>
      </c>
      <c r="CN96" s="3">
        <v>142.845599699312</v>
      </c>
      <c r="CO96" s="3">
        <v>142.956855572064</v>
      </c>
      <c r="CP96" s="3">
        <v>150.463648403908</v>
      </c>
      <c r="CQ96" s="3">
        <v>164.216393484437</v>
      </c>
      <c r="CR96" s="3">
        <v>160.148189932367</v>
      </c>
      <c r="CS96" s="3">
        <v>156.289128452369</v>
      </c>
      <c r="CT96" s="3">
        <v>166.021109340895</v>
      </c>
      <c r="CU96" s="3">
        <v>165.636644529098</v>
      </c>
      <c r="CV96" s="3">
        <v>169.794414869212</v>
      </c>
      <c r="CW96" s="3">
        <v>155.593763377901</v>
      </c>
      <c r="CX96" s="3">
        <v>149.756468209479</v>
      </c>
      <c r="CY96" s="3">
        <v>142.711297116528</v>
      </c>
      <c r="CZ96" s="3">
        <v>127.790100571034</v>
      </c>
      <c r="DA96" s="3">
        <v>121.873794278019</v>
      </c>
      <c r="DB96" s="3">
        <v>120.028943965492</v>
      </c>
      <c r="DC96" s="3">
        <v>129.794616514838</v>
      </c>
      <c r="DD96" s="3">
        <v>120.336512229131</v>
      </c>
      <c r="DE96" s="3">
        <v>119.725276190173</v>
      </c>
      <c r="DF96" s="3">
        <v>133.759265754435</v>
      </c>
      <c r="DG96" s="3">
        <v>133.876227109161</v>
      </c>
      <c r="DH96" s="3">
        <v>137.307948236786</v>
      </c>
      <c r="DI96" s="3">
        <v>149.84032006262</v>
      </c>
      <c r="DJ96" s="3">
        <v>142.866664593037</v>
      </c>
      <c r="DK96" s="3">
        <v>143.180997834069</v>
      </c>
      <c r="DL96" s="3">
        <v>137.451082530052</v>
      </c>
      <c r="DM96" s="3">
        <v>140.001271303505</v>
      </c>
      <c r="DN96" s="3">
        <v>145.325896751752</v>
      </c>
      <c r="DO96" s="3">
        <v>140.102791462602</v>
      </c>
      <c r="DP96" s="3">
        <v>140.567733333748</v>
      </c>
      <c r="DQ96" s="3">
        <v>134.291774086112</v>
      </c>
      <c r="DR96" s="3">
        <v>133.741318734059</v>
      </c>
      <c r="DS96" s="3">
        <v>147.220455037909</v>
      </c>
      <c r="DT96" s="3">
        <v>146.914653267234</v>
      </c>
      <c r="DU96" s="3">
        <v>159.442122151067</v>
      </c>
      <c r="DV96" s="3">
        <v>172.073891577502</v>
      </c>
      <c r="DW96" s="3">
        <v>172.742707116115</v>
      </c>
      <c r="DX96" s="3">
        <v>181.876553169827</v>
      </c>
      <c r="DY96" s="3">
        <v>179.204475808542</v>
      </c>
      <c r="DZ96" s="3">
        <v>181.190558447909</v>
      </c>
      <c r="EA96" s="3">
        <v>178.321113636803</v>
      </c>
      <c r="EB96" s="3">
        <v>185.380791199</v>
      </c>
      <c r="EC96" s="3">
        <v>189.856005601428</v>
      </c>
      <c r="ED96" s="3">
        <v>200.272071477016</v>
      </c>
      <c r="EE96" s="3">
        <v>196.385714576358</v>
      </c>
      <c r="EF96" s="3">
        <v>192.25111134847</v>
      </c>
    </row>
    <row r="97">
      <c r="A97" s="3" t="s">
        <v>93</v>
      </c>
      <c r="B97" s="3" t="str">
        <f t="shared" si="3"/>
        <v>DRI_mid</v>
      </c>
      <c r="C97" s="3" t="str">
        <f t="shared" si="6"/>
        <v>DRI</v>
      </c>
      <c r="D97" s="3">
        <v>32.7692751523344</v>
      </c>
      <c r="E97" s="3">
        <v>31.4508641230937</v>
      </c>
      <c r="F97" s="3">
        <v>31.8925424173932</v>
      </c>
      <c r="G97" s="3">
        <v>32.2883112275627</v>
      </c>
      <c r="H97" s="3">
        <v>32.1114202562558</v>
      </c>
      <c r="I97" s="3">
        <v>31.8046110994552</v>
      </c>
      <c r="J97" s="3">
        <v>29.5391837493172</v>
      </c>
      <c r="K97" s="3">
        <v>30.9118423030606</v>
      </c>
      <c r="L97" s="3">
        <v>32.4400571372913</v>
      </c>
      <c r="M97" s="3">
        <v>33.0466055842376</v>
      </c>
      <c r="N97" s="3">
        <v>36.3999266105537</v>
      </c>
      <c r="O97" s="3">
        <v>38.4153993919338</v>
      </c>
      <c r="P97" s="3">
        <v>40.1252694924273</v>
      </c>
      <c r="Q97" s="3">
        <v>41.3488284867912</v>
      </c>
      <c r="R97" s="3">
        <v>43.876350914893</v>
      </c>
      <c r="S97" s="3">
        <v>44.8352860714064</v>
      </c>
      <c r="T97" s="3">
        <v>43.1257125193817</v>
      </c>
      <c r="U97" s="3">
        <v>45.8997061757226</v>
      </c>
      <c r="V97" s="3">
        <v>49.2199681420123</v>
      </c>
      <c r="W97" s="3">
        <v>48.2552237753832</v>
      </c>
      <c r="X97" s="3">
        <v>47.3074733471995</v>
      </c>
      <c r="Y97" s="3">
        <v>44.7610939060948</v>
      </c>
      <c r="Z97" s="3">
        <v>42.4020473326966</v>
      </c>
      <c r="AA97" s="3">
        <v>46.2409007530346</v>
      </c>
      <c r="AB97" s="3">
        <v>47.8484560233792</v>
      </c>
      <c r="AC97" s="3">
        <v>47.2091562364559</v>
      </c>
      <c r="AD97" s="3">
        <v>51.2710826642795</v>
      </c>
      <c r="AE97" s="3">
        <v>50.1622115598925</v>
      </c>
      <c r="AF97" s="3">
        <v>50.2620890656086</v>
      </c>
      <c r="AG97" s="3">
        <v>52.270240328456</v>
      </c>
      <c r="AH97" s="3">
        <v>48.7922850622089</v>
      </c>
      <c r="AI97" s="3">
        <v>48.6623886175414</v>
      </c>
      <c r="AJ97" s="3">
        <v>48.745001087006</v>
      </c>
      <c r="AK97" s="3">
        <v>49.4054138675461</v>
      </c>
      <c r="AL97" s="3">
        <v>55.5132375252677</v>
      </c>
      <c r="AM97" s="3">
        <v>60.2600117489529</v>
      </c>
      <c r="AN97" s="3">
        <v>58.2504800455111</v>
      </c>
      <c r="AO97" s="3">
        <v>59.6098661511317</v>
      </c>
      <c r="AP97" s="3">
        <v>61.3318881934797</v>
      </c>
      <c r="AQ97" s="3">
        <v>67.3425413948175</v>
      </c>
      <c r="AR97" s="3">
        <v>70.200498035277</v>
      </c>
      <c r="AS97" s="3">
        <v>73.0120154935288</v>
      </c>
      <c r="AT97" s="3">
        <v>71.6252170327399</v>
      </c>
      <c r="AU97" s="3">
        <v>67.6331268721302</v>
      </c>
      <c r="AV97" s="3">
        <v>65.8839609464022</v>
      </c>
      <c r="AW97" s="3">
        <v>66.0673887302153</v>
      </c>
      <c r="AX97" s="3">
        <v>67.0805194137992</v>
      </c>
      <c r="AY97" s="3">
        <v>74.0493317934916</v>
      </c>
      <c r="AZ97" s="3">
        <v>80.3166184912807</v>
      </c>
      <c r="BA97" s="3">
        <v>78.0433906717718</v>
      </c>
      <c r="BB97" s="3">
        <v>75.3441721074711</v>
      </c>
      <c r="BC97" s="3">
        <v>73.3926819542309</v>
      </c>
      <c r="BD97" s="3">
        <v>73.7773764231656</v>
      </c>
      <c r="BE97" s="3">
        <v>80.2574192009369</v>
      </c>
      <c r="BF97" s="3">
        <v>91.3201586804306</v>
      </c>
      <c r="BG97" s="3">
        <v>93.3787019153855</v>
      </c>
      <c r="BH97" s="3">
        <v>97.4415098105635</v>
      </c>
      <c r="BI97" s="3">
        <v>90.0426544530936</v>
      </c>
      <c r="BJ97" s="3">
        <v>92.9342535901555</v>
      </c>
      <c r="BK97" s="3">
        <v>86.3461456789462</v>
      </c>
      <c r="BL97" s="3">
        <v>89.2472194123216</v>
      </c>
      <c r="BM97" s="3">
        <v>93.1977939143341</v>
      </c>
      <c r="BN97" s="3">
        <v>95.4902348864359</v>
      </c>
      <c r="BO97" s="3">
        <v>100.244290626131</v>
      </c>
      <c r="BP97" s="3">
        <v>101.699860761946</v>
      </c>
      <c r="BQ97" s="3">
        <v>101.655777632783</v>
      </c>
      <c r="BR97" s="3">
        <v>105.845354740503</v>
      </c>
      <c r="BS97" s="3">
        <v>102.644077755519</v>
      </c>
      <c r="BT97" s="3">
        <v>105.151504143157</v>
      </c>
      <c r="BU97" s="3">
        <v>97.0203254189911</v>
      </c>
      <c r="BV97" s="3">
        <v>98.3979231576075</v>
      </c>
      <c r="BW97" s="3">
        <v>98.8110458487926</v>
      </c>
      <c r="BX97" s="3">
        <v>99.4344118697428</v>
      </c>
      <c r="BY97" s="3">
        <v>101.899703386852</v>
      </c>
      <c r="BZ97" s="3">
        <v>56.15950684945</v>
      </c>
      <c r="CA97" s="3">
        <v>54.298703865011</v>
      </c>
      <c r="CB97" s="3">
        <v>63.9912853765011</v>
      </c>
      <c r="CC97" s="3">
        <v>67.3054203225989</v>
      </c>
      <c r="CD97" s="3">
        <v>65.7318621369078</v>
      </c>
      <c r="CE97" s="3">
        <v>71.2661809150645</v>
      </c>
      <c r="CF97" s="3">
        <v>79.9509797469855</v>
      </c>
      <c r="CG97" s="3">
        <v>86.3975928026727</v>
      </c>
      <c r="CH97" s="3">
        <v>93.3492446050027</v>
      </c>
      <c r="CI97" s="3">
        <v>100.510880313052</v>
      </c>
      <c r="CJ97" s="3">
        <v>106.457770243361</v>
      </c>
      <c r="CK97" s="3">
        <v>113.78533418552</v>
      </c>
      <c r="CL97" s="3">
        <v>123.700932857932</v>
      </c>
      <c r="CM97" s="3">
        <v>127.029934601504</v>
      </c>
      <c r="CN97" s="3">
        <v>123.82749460379</v>
      </c>
      <c r="CO97" s="3">
        <v>121.412050094139</v>
      </c>
      <c r="CP97" s="3">
        <v>129.439905689688</v>
      </c>
      <c r="CQ97" s="3">
        <v>127.502222487829</v>
      </c>
      <c r="CR97" s="3">
        <v>134.34924386639</v>
      </c>
      <c r="CS97" s="3">
        <v>133.708274787969</v>
      </c>
      <c r="CT97" s="3">
        <v>131.75478942689</v>
      </c>
      <c r="CU97" s="3">
        <v>130.873745007494</v>
      </c>
      <c r="CV97" s="3">
        <v>127.897534442906</v>
      </c>
      <c r="CW97" s="3">
        <v>128.669141309559</v>
      </c>
      <c r="CX97" s="3">
        <v>117.949164514246</v>
      </c>
      <c r="CY97" s="3">
        <v>119.533674009793</v>
      </c>
      <c r="CZ97" s="3">
        <v>113.175033021271</v>
      </c>
      <c r="DA97" s="3">
        <v>108.036136483573</v>
      </c>
      <c r="DB97" s="3">
        <v>108.408283984807</v>
      </c>
      <c r="DC97" s="3">
        <v>117.20917153153</v>
      </c>
      <c r="DD97" s="3">
        <v>117.386086066461</v>
      </c>
      <c r="DE97" s="3">
        <v>122.74017370436</v>
      </c>
      <c r="DF97" s="3">
        <v>133.520639794186</v>
      </c>
      <c r="DG97" s="3">
        <v>131.067877011341</v>
      </c>
      <c r="DH97" s="3">
        <v>137.097321048851</v>
      </c>
      <c r="DI97" s="3">
        <v>137.370790156855</v>
      </c>
      <c r="DJ97" s="3">
        <v>139.433655206327</v>
      </c>
      <c r="DK97" s="3">
        <v>142.522310456836</v>
      </c>
      <c r="DL97" s="3">
        <v>146.121041832243</v>
      </c>
      <c r="DM97" s="3">
        <v>154.238854548327</v>
      </c>
      <c r="DN97" s="3">
        <v>159.340636502626</v>
      </c>
      <c r="DO97" s="3">
        <v>151.926494904674</v>
      </c>
      <c r="DP97" s="3">
        <v>140.337096486914</v>
      </c>
      <c r="DQ97" s="3">
        <v>134.153395461425</v>
      </c>
      <c r="DR97" s="3">
        <v>146.142861530413</v>
      </c>
      <c r="DS97" s="3">
        <v>155.272380296429</v>
      </c>
      <c r="DT97" s="3">
        <v>155.245298325122</v>
      </c>
      <c r="DU97" s="3">
        <v>160.586809872042</v>
      </c>
      <c r="DV97" s="3">
        <v>164.637303629427</v>
      </c>
      <c r="DW97" s="3">
        <v>152.35743993241</v>
      </c>
      <c r="DX97" s="3">
        <v>145.341295328188</v>
      </c>
      <c r="DY97" s="3">
        <v>146.792468371543</v>
      </c>
      <c r="DZ97" s="3">
        <v>140.9935557403</v>
      </c>
      <c r="EA97" s="3">
        <v>146.077548897942</v>
      </c>
      <c r="EB97" s="3">
        <v>160.505053372184</v>
      </c>
      <c r="EC97" s="3">
        <v>159.537266015807</v>
      </c>
      <c r="ED97" s="3">
        <v>165.96441532653</v>
      </c>
      <c r="EE97" s="3">
        <v>173.839246395995</v>
      </c>
      <c r="EF97" s="3">
        <v>185.006316292896</v>
      </c>
    </row>
    <row r="98">
      <c r="A98" s="3" t="s">
        <v>94</v>
      </c>
      <c r="B98" s="3" t="str">
        <f t="shared" si="3"/>
        <v>DTE_mid</v>
      </c>
      <c r="C98" s="3" t="str">
        <f t="shared" si="6"/>
        <v>DTE</v>
      </c>
      <c r="D98" s="3">
        <v>38.8649949751963</v>
      </c>
      <c r="E98" s="3">
        <v>41.1806095385518</v>
      </c>
      <c r="F98" s="3">
        <v>42.282932278492</v>
      </c>
      <c r="G98" s="3">
        <v>45.1380612488481</v>
      </c>
      <c r="H98" s="3">
        <v>45.2888403837172</v>
      </c>
      <c r="I98" s="3">
        <v>45.5275619686175</v>
      </c>
      <c r="J98" s="3">
        <v>45.5446960856179</v>
      </c>
      <c r="K98" s="3">
        <v>45.2296381525562</v>
      </c>
      <c r="L98" s="3">
        <v>46.2122806142467</v>
      </c>
      <c r="M98" s="3">
        <v>47.5826623762571</v>
      </c>
      <c r="N98" s="3">
        <v>49.3351213552966</v>
      </c>
      <c r="O98" s="3">
        <v>51.1983814356356</v>
      </c>
      <c r="P98" s="3">
        <v>54.1406267310555</v>
      </c>
      <c r="Q98" s="3">
        <v>51.8869676559009</v>
      </c>
      <c r="R98" s="3">
        <v>48.8538841309602</v>
      </c>
      <c r="S98" s="3">
        <v>50.1913462977459</v>
      </c>
      <c r="T98" s="3">
        <v>48.645149942023</v>
      </c>
      <c r="U98" s="3">
        <v>46.5495528622601</v>
      </c>
      <c r="V98" s="3">
        <v>48.113057262141</v>
      </c>
      <c r="W98" s="3">
        <v>50.2542107967433</v>
      </c>
      <c r="X98" s="3">
        <v>48.0625388974634</v>
      </c>
      <c r="Y98" s="3">
        <v>51.4537849345146</v>
      </c>
      <c r="Z98" s="3">
        <v>50.5236895325776</v>
      </c>
      <c r="AA98" s="3">
        <v>50.2155432525493</v>
      </c>
      <c r="AB98" s="3">
        <v>50.8923249601666</v>
      </c>
      <c r="AC98" s="3">
        <v>53.997688728485</v>
      </c>
      <c r="AD98" s="3">
        <v>55.7339038537627</v>
      </c>
      <c r="AE98" s="3">
        <v>56.3041368715812</v>
      </c>
      <c r="AF98" s="3">
        <v>57.2250996384958</v>
      </c>
      <c r="AG98" s="3">
        <v>60.1778585077398</v>
      </c>
      <c r="AH98" s="3">
        <v>63.143848686305</v>
      </c>
      <c r="AI98" s="3">
        <v>61.1990174374687</v>
      </c>
      <c r="AJ98" s="3">
        <v>60.5917727258414</v>
      </c>
      <c r="AK98" s="3">
        <v>60.0759549789315</v>
      </c>
      <c r="AL98" s="3">
        <v>60.3615291312895</v>
      </c>
      <c r="AM98" s="3">
        <v>63.2685298212196</v>
      </c>
      <c r="AN98" s="3">
        <v>64.1463682413813</v>
      </c>
      <c r="AO98" s="3">
        <v>64.499091381897</v>
      </c>
      <c r="AP98" s="3">
        <v>66.3584022886699</v>
      </c>
      <c r="AQ98" s="3">
        <v>68.2130126417526</v>
      </c>
      <c r="AR98" s="3">
        <v>69.6723807434146</v>
      </c>
      <c r="AS98" s="3">
        <v>72.385481477473</v>
      </c>
      <c r="AT98" s="3">
        <v>70.3767776946519</v>
      </c>
      <c r="AU98" s="3">
        <v>72.9226152565501</v>
      </c>
      <c r="AV98" s="3">
        <v>73.5974001768428</v>
      </c>
      <c r="AW98" s="3">
        <v>73.4087230836386</v>
      </c>
      <c r="AX98" s="3">
        <v>75.5072977370484</v>
      </c>
      <c r="AY98" s="3">
        <v>75.3505939830142</v>
      </c>
      <c r="AZ98" s="3">
        <v>70.8746496306214</v>
      </c>
      <c r="BA98" s="3">
        <v>68.8011699239203</v>
      </c>
      <c r="BB98" s="3">
        <v>68.8411154809214</v>
      </c>
      <c r="BC98" s="3">
        <v>70.6004229147568</v>
      </c>
      <c r="BD98" s="3">
        <v>69.3892376530305</v>
      </c>
      <c r="BE98" s="3">
        <v>67.8130566604441</v>
      </c>
      <c r="BF98" s="3">
        <v>72.9622431412031</v>
      </c>
      <c r="BG98" s="3">
        <v>76.1748736530446</v>
      </c>
      <c r="BH98" s="3">
        <v>76.4788715114931</v>
      </c>
      <c r="BI98" s="3">
        <v>77.3606189087409</v>
      </c>
      <c r="BJ98" s="3">
        <v>80.85786490262</v>
      </c>
      <c r="BK98" s="3">
        <v>80.323412077147</v>
      </c>
      <c r="BL98" s="3">
        <v>78.028037779778</v>
      </c>
      <c r="BM98" s="3">
        <v>83.4869633218812</v>
      </c>
      <c r="BN98" s="3">
        <v>86.5311119421591</v>
      </c>
      <c r="BO98" s="3">
        <v>86.7736567202723</v>
      </c>
      <c r="BP98" s="3">
        <v>88.4156093450837</v>
      </c>
      <c r="BQ98" s="3">
        <v>90.9205468980783</v>
      </c>
      <c r="BR98" s="3">
        <v>91.6925279891968</v>
      </c>
      <c r="BS98" s="3">
        <v>91.2817472569907</v>
      </c>
      <c r="BT98" s="3">
        <v>93.0208757516072</v>
      </c>
      <c r="BU98" s="3">
        <v>92.1953538927296</v>
      </c>
      <c r="BV98" s="3">
        <v>87.9917765974038</v>
      </c>
      <c r="BW98" s="3">
        <v>90.7956383852735</v>
      </c>
      <c r="BX98" s="3">
        <v>94.2170130087546</v>
      </c>
      <c r="BY98" s="3">
        <v>94.5444681876407</v>
      </c>
      <c r="BZ98" s="3">
        <v>70.212718275852</v>
      </c>
      <c r="CA98" s="3">
        <v>73.6058045424077</v>
      </c>
      <c r="CB98" s="3">
        <v>73.9205558857738</v>
      </c>
      <c r="CC98" s="3">
        <v>79.3392302407546</v>
      </c>
      <c r="CD98" s="3">
        <v>81.2694776117422</v>
      </c>
      <c r="CE98" s="3">
        <v>85.856346885104</v>
      </c>
      <c r="CF98" s="3">
        <v>85.7306753976159</v>
      </c>
      <c r="CG98" s="3">
        <v>88.6543979244124</v>
      </c>
      <c r="CH98" s="3">
        <v>95.7315707917476</v>
      </c>
      <c r="CI98" s="3">
        <v>91.3105218288204</v>
      </c>
      <c r="CJ98" s="3">
        <v>90.2287970354261</v>
      </c>
      <c r="CK98" s="3">
        <v>90.3478123021988</v>
      </c>
      <c r="CL98" s="3">
        <v>95.3193991837205</v>
      </c>
      <c r="CM98" s="3">
        <v>103.412804144812</v>
      </c>
      <c r="CN98" s="3">
        <v>105.57974812968</v>
      </c>
      <c r="CO98" s="3">
        <v>101.971805096531</v>
      </c>
      <c r="CP98" s="3">
        <v>102.735023210959</v>
      </c>
      <c r="CQ98" s="3">
        <v>106.942579453423</v>
      </c>
      <c r="CR98" s="3">
        <v>104.394732790066</v>
      </c>
      <c r="CS98" s="3">
        <v>102.627234735018</v>
      </c>
      <c r="CT98" s="3">
        <v>100.959972014679</v>
      </c>
      <c r="CU98" s="3">
        <v>104.688590951025</v>
      </c>
      <c r="CV98" s="3">
        <v>107.682224163481</v>
      </c>
      <c r="CW98" s="3">
        <v>107.326234000643</v>
      </c>
      <c r="CX98" s="3">
        <v>115.278110436537</v>
      </c>
      <c r="CY98" s="3">
        <v>124.065105434072</v>
      </c>
      <c r="CZ98" s="3">
        <v>118.890993817638</v>
      </c>
      <c r="DA98" s="3">
        <v>114.303509306994</v>
      </c>
      <c r="DB98" s="3">
        <v>114.911654176101</v>
      </c>
      <c r="DC98" s="3">
        <v>122.006532986856</v>
      </c>
      <c r="DD98" s="3">
        <v>118.853934084101</v>
      </c>
      <c r="DE98" s="3">
        <v>101.187442512027</v>
      </c>
      <c r="DF98" s="3">
        <v>104.825456992912</v>
      </c>
      <c r="DG98" s="3">
        <v>108.824891901578</v>
      </c>
      <c r="DH98" s="3">
        <v>108.459285185184</v>
      </c>
      <c r="DI98" s="3">
        <v>105.598575040179</v>
      </c>
      <c r="DJ98" s="3">
        <v>100.222569374918</v>
      </c>
      <c r="DK98" s="3">
        <v>105.93015592366</v>
      </c>
      <c r="DL98" s="3">
        <v>104.024681828617</v>
      </c>
      <c r="DM98" s="3">
        <v>104.852071613849</v>
      </c>
      <c r="DN98" s="3">
        <v>106.647893786881</v>
      </c>
      <c r="DO98" s="3">
        <v>101.249864951203</v>
      </c>
      <c r="DP98" s="3">
        <v>98.8840816906836</v>
      </c>
      <c r="DQ98" s="3">
        <v>92.6798989787778</v>
      </c>
      <c r="DR98" s="3">
        <v>96.9256670571435</v>
      </c>
      <c r="DS98" s="3">
        <v>105.132810531862</v>
      </c>
      <c r="DT98" s="3">
        <v>103.437644594675</v>
      </c>
      <c r="DU98" s="3">
        <v>102.549314525423</v>
      </c>
      <c r="DV98" s="3">
        <v>106.836543008054</v>
      </c>
      <c r="DW98" s="3">
        <v>105.949842355725</v>
      </c>
      <c r="DX98" s="3">
        <v>111.2944765786</v>
      </c>
      <c r="DY98" s="3">
        <v>109.963802748033</v>
      </c>
      <c r="DZ98" s="3">
        <v>112.403879728641</v>
      </c>
      <c r="EA98" s="3">
        <v>120.249899773607</v>
      </c>
      <c r="EB98" s="3">
        <v>123.783194839782</v>
      </c>
      <c r="EC98" s="3">
        <v>125.7469921068</v>
      </c>
      <c r="ED98" s="3">
        <v>120.711766222061</v>
      </c>
      <c r="EE98" s="3">
        <v>120.571883690009</v>
      </c>
      <c r="EF98" s="3">
        <v>120.654722213745</v>
      </c>
    </row>
    <row r="99">
      <c r="A99" s="3" t="s">
        <v>95</v>
      </c>
      <c r="B99" s="3" t="str">
        <f t="shared" si="3"/>
        <v>DUK_mid</v>
      </c>
      <c r="C99" s="3" t="str">
        <f t="shared" si="6"/>
        <v>DUK</v>
      </c>
      <c r="D99" s="3">
        <v>43.0418275382945</v>
      </c>
      <c r="E99" s="3">
        <v>44.9567552624859</v>
      </c>
      <c r="F99" s="3">
        <v>44.6211217760003</v>
      </c>
      <c r="G99" s="3">
        <v>46.0913758188404</v>
      </c>
      <c r="H99" s="3">
        <v>45.9969664711527</v>
      </c>
      <c r="I99" s="3">
        <v>46.1543821584877</v>
      </c>
      <c r="J99" s="3">
        <v>46.8852404639853</v>
      </c>
      <c r="K99" s="3">
        <v>46.7983483410348</v>
      </c>
      <c r="L99" s="3">
        <v>48.2039124632218</v>
      </c>
      <c r="M99" s="3">
        <v>50.9875570772708</v>
      </c>
      <c r="N99" s="3">
        <v>52.9438974934557</v>
      </c>
      <c r="O99" s="3">
        <v>54.4724519479267</v>
      </c>
      <c r="P99" s="3">
        <v>56.8853535752983</v>
      </c>
      <c r="Q99" s="3">
        <v>54.1913738559244</v>
      </c>
      <c r="R99" s="3">
        <v>50.3608863560919</v>
      </c>
      <c r="S99" s="3">
        <v>51.7165049257383</v>
      </c>
      <c r="T99" s="3">
        <v>51.009361840599</v>
      </c>
      <c r="U99" s="3">
        <v>48.8614665014986</v>
      </c>
      <c r="V99" s="3">
        <v>49.1886390857805</v>
      </c>
      <c r="W99" s="3">
        <v>50.3368242954277</v>
      </c>
      <c r="X99" s="3">
        <v>47.0642622704981</v>
      </c>
      <c r="Y99" s="3">
        <v>49.3989524396913</v>
      </c>
      <c r="Z99" s="3">
        <v>46.9218796952555</v>
      </c>
      <c r="AA99" s="3">
        <v>47.6690775915974</v>
      </c>
      <c r="AB99" s="3">
        <v>49.4087262547274</v>
      </c>
      <c r="AC99" s="3">
        <v>52.8921674709902</v>
      </c>
      <c r="AD99" s="3">
        <v>54.0387523586872</v>
      </c>
      <c r="AE99" s="3">
        <v>54.8978171749648</v>
      </c>
      <c r="AF99" s="3">
        <v>54.9441866982682</v>
      </c>
      <c r="AG99" s="3">
        <v>57.2833403628917</v>
      </c>
      <c r="AH99" s="3">
        <v>60.0099377148811</v>
      </c>
      <c r="AI99" s="3">
        <v>58.4468170470795</v>
      </c>
      <c r="AJ99" s="3">
        <v>56.9563265472069</v>
      </c>
      <c r="AK99" s="3">
        <v>55.1774675757525</v>
      </c>
      <c r="AL99" s="3">
        <v>54.0993664564981</v>
      </c>
      <c r="AM99" s="3">
        <v>54.4613069972638</v>
      </c>
      <c r="AN99" s="3">
        <v>55.3755680045098</v>
      </c>
      <c r="AO99" s="3">
        <v>56.7731893017353</v>
      </c>
      <c r="AP99" s="3">
        <v>59.2888985744666</v>
      </c>
      <c r="AQ99" s="3">
        <v>59.7747522772771</v>
      </c>
      <c r="AR99" s="3">
        <v>60.7203410281475</v>
      </c>
      <c r="AS99" s="3">
        <v>62.9788123828872</v>
      </c>
      <c r="AT99" s="3">
        <v>61.5435744250088</v>
      </c>
      <c r="AU99" s="3">
        <v>63.648776093758</v>
      </c>
      <c r="AV99" s="3">
        <v>63.7650715373031</v>
      </c>
      <c r="AW99" s="3">
        <v>63.964435818165</v>
      </c>
      <c r="AX99" s="3">
        <v>66.1478213707457</v>
      </c>
      <c r="AY99" s="3">
        <v>64.6682449703932</v>
      </c>
      <c r="AZ99" s="3">
        <v>59.3708423206806</v>
      </c>
      <c r="BA99" s="3">
        <v>57.1314121688559</v>
      </c>
      <c r="BB99" s="3">
        <v>57.7451860663199</v>
      </c>
      <c r="BC99" s="3">
        <v>59.03892799662</v>
      </c>
      <c r="BD99" s="3">
        <v>58.5599168230403</v>
      </c>
      <c r="BE99" s="3">
        <v>57.7873652504488</v>
      </c>
      <c r="BF99" s="3">
        <v>61.5346280669109</v>
      </c>
      <c r="BG99" s="3">
        <v>62.4035230976249</v>
      </c>
      <c r="BH99" s="3">
        <v>62.675978158751</v>
      </c>
      <c r="BI99" s="3">
        <v>63.1480365205472</v>
      </c>
      <c r="BJ99" s="3">
        <v>66.8341655442324</v>
      </c>
      <c r="BK99" s="3">
        <v>69.1687025574056</v>
      </c>
      <c r="BL99" s="3">
        <v>66.7684217214794</v>
      </c>
      <c r="BM99" s="3">
        <v>69.9190568675501</v>
      </c>
      <c r="BN99" s="3">
        <v>71.2286698816963</v>
      </c>
      <c r="BO99" s="3">
        <v>70.9033481192983</v>
      </c>
      <c r="BP99" s="3">
        <v>69.8146812447012</v>
      </c>
      <c r="BQ99" s="3">
        <v>69.9979098486909</v>
      </c>
      <c r="BR99" s="3">
        <v>70.779291842784</v>
      </c>
      <c r="BS99" s="3">
        <v>72.353193087432</v>
      </c>
      <c r="BT99" s="3">
        <v>76.3636681523809</v>
      </c>
      <c r="BU99" s="3">
        <v>77.0494080959644</v>
      </c>
      <c r="BV99" s="3">
        <v>72.6364150888911</v>
      </c>
      <c r="BW99" s="3">
        <v>73.2391898128841</v>
      </c>
      <c r="BX99" s="3">
        <v>76.1351586795404</v>
      </c>
      <c r="BY99" s="3">
        <v>80.9267703681863</v>
      </c>
      <c r="BZ99" s="3">
        <v>69.5377390611422</v>
      </c>
      <c r="CA99" s="3">
        <v>70.2081838278577</v>
      </c>
      <c r="CB99" s="3">
        <v>68.6675249271938</v>
      </c>
      <c r="CC99" s="3">
        <v>71.3897500083709</v>
      </c>
      <c r="CD99" s="3">
        <v>68.4131834688633</v>
      </c>
      <c r="CE99" s="3">
        <v>69.233831607852</v>
      </c>
      <c r="CF99" s="3">
        <v>69.7273725338702</v>
      </c>
      <c r="CG99" s="3">
        <v>77.6259218721079</v>
      </c>
      <c r="CH99" s="3">
        <v>80.1525669108074</v>
      </c>
      <c r="CI99" s="3">
        <v>77.643622037621</v>
      </c>
      <c r="CJ99" s="3">
        <v>77.4185064406001</v>
      </c>
      <c r="CK99" s="3">
        <v>77.8571817965096</v>
      </c>
      <c r="CL99" s="3">
        <v>78.9922397688798</v>
      </c>
      <c r="CM99" s="3">
        <v>85.0936323090366</v>
      </c>
      <c r="CN99" s="3">
        <v>88.0238035068346</v>
      </c>
      <c r="CO99" s="3">
        <v>87.6353673800909</v>
      </c>
      <c r="CP99" s="3">
        <v>89.2704251070144</v>
      </c>
      <c r="CQ99" s="3">
        <v>92.8860859391568</v>
      </c>
      <c r="CR99" s="3">
        <v>88.978527370371</v>
      </c>
      <c r="CS99" s="3">
        <v>88.8148253520513</v>
      </c>
      <c r="CT99" s="3">
        <v>88.7039169112036</v>
      </c>
      <c r="CU99" s="3">
        <v>90.5176670320328</v>
      </c>
      <c r="CV99" s="3">
        <v>91.4900797774507</v>
      </c>
      <c r="CW99" s="3">
        <v>90.0537709217534</v>
      </c>
      <c r="CX99" s="3">
        <v>95.0822472725277</v>
      </c>
      <c r="CY99" s="3">
        <v>102.054465360405</v>
      </c>
      <c r="CZ99" s="3">
        <v>99.2851893791518</v>
      </c>
      <c r="DA99" s="3">
        <v>95.3621582872984</v>
      </c>
      <c r="DB99" s="3">
        <v>96.2336227136769</v>
      </c>
      <c r="DC99" s="3">
        <v>100.161397151746</v>
      </c>
      <c r="DD99" s="3">
        <v>95.9035437948706</v>
      </c>
      <c r="DE99" s="3">
        <v>82.3963468482638</v>
      </c>
      <c r="DF99" s="3">
        <v>87.8076135640948</v>
      </c>
      <c r="DG99" s="3">
        <v>93.3862917164414</v>
      </c>
      <c r="DH99" s="3">
        <v>94.9606428330112</v>
      </c>
      <c r="DI99" s="3">
        <v>91.4321564363695</v>
      </c>
      <c r="DJ99" s="3">
        <v>88.1491470518898</v>
      </c>
      <c r="DK99" s="3">
        <v>91.4546015446165</v>
      </c>
      <c r="DL99" s="3">
        <v>88.605696024308</v>
      </c>
      <c r="DM99" s="3">
        <v>85.0964788458032</v>
      </c>
      <c r="DN99" s="3">
        <v>86.8150923822146</v>
      </c>
      <c r="DO99" s="3">
        <v>86.0137360291705</v>
      </c>
      <c r="DP99" s="3">
        <v>87.096949436388</v>
      </c>
      <c r="DQ99" s="3">
        <v>83.2950449416386</v>
      </c>
      <c r="DR99" s="3">
        <v>85.7657408631701</v>
      </c>
      <c r="DS99" s="3">
        <v>91.8524507061906</v>
      </c>
      <c r="DT99" s="3">
        <v>93.2525201150265</v>
      </c>
      <c r="DU99" s="3">
        <v>89.7364155464225</v>
      </c>
      <c r="DV99" s="3">
        <v>91.8496243894843</v>
      </c>
      <c r="DW99" s="3">
        <v>93.8146358979615</v>
      </c>
      <c r="DX99" s="3">
        <v>99.6719273692587</v>
      </c>
      <c r="DY99" s="3">
        <v>99.6933723757861</v>
      </c>
      <c r="DZ99" s="3">
        <v>103.075598847174</v>
      </c>
      <c r="EA99" s="3">
        <v>111.186068485806</v>
      </c>
      <c r="EB99" s="3">
        <v>115.303967422249</v>
      </c>
      <c r="EC99" s="3">
        <v>115.145306059234</v>
      </c>
      <c r="ED99" s="3">
        <v>113.058098983448</v>
      </c>
      <c r="EE99" s="3">
        <v>109.934999738421</v>
      </c>
      <c r="EF99" s="3">
        <v>108.547500186496</v>
      </c>
    </row>
    <row r="100">
      <c r="A100" s="3" t="s">
        <v>96</v>
      </c>
      <c r="B100" s="3" t="str">
        <f t="shared" si="3"/>
        <v>DVA_mid</v>
      </c>
      <c r="C100" s="3" t="str">
        <f t="shared" si="6"/>
        <v>DVA</v>
      </c>
      <c r="D100" s="3">
        <v>64.8516667683919</v>
      </c>
      <c r="E100" s="3">
        <v>65.6581579509534</v>
      </c>
      <c r="F100" s="3">
        <v>68.7978577386765</v>
      </c>
      <c r="G100" s="3">
        <v>68.9442854381743</v>
      </c>
      <c r="H100" s="3">
        <v>68.1621429806664</v>
      </c>
      <c r="I100" s="3">
        <v>71.433095296224</v>
      </c>
      <c r="J100" s="3">
        <v>72.5734093405984</v>
      </c>
      <c r="K100" s="3">
        <v>72.8647615341913</v>
      </c>
      <c r="L100" s="3">
        <v>74.2290480477469</v>
      </c>
      <c r="M100" s="3">
        <v>74.7104346233866</v>
      </c>
      <c r="N100" s="3">
        <v>75.9713154842979</v>
      </c>
      <c r="O100" s="3">
        <v>75.2643184661865</v>
      </c>
      <c r="P100" s="3">
        <v>75.257250213623</v>
      </c>
      <c r="Q100" s="3">
        <v>74.5834206028988</v>
      </c>
      <c r="R100" s="3">
        <v>79.7618181055242</v>
      </c>
      <c r="S100" s="3">
        <v>82.1690477643694</v>
      </c>
      <c r="T100" s="3">
        <v>82.5122497558594</v>
      </c>
      <c r="U100" s="3">
        <v>81.8422726717862</v>
      </c>
      <c r="V100" s="3">
        <v>79.4788636294278</v>
      </c>
      <c r="W100" s="3">
        <v>78.7590471903483</v>
      </c>
      <c r="X100" s="3">
        <v>74.4833334059942</v>
      </c>
      <c r="Y100" s="3">
        <v>74.8131821372292</v>
      </c>
      <c r="Z100" s="3">
        <v>74.7934997558594</v>
      </c>
      <c r="AA100" s="3">
        <v>70.2802273143421</v>
      </c>
      <c r="AB100" s="3">
        <v>66.8021053514982</v>
      </c>
      <c r="AC100" s="3">
        <v>64.3387501716614</v>
      </c>
      <c r="AD100" s="3">
        <v>70.8540907773104</v>
      </c>
      <c r="AE100" s="3">
        <v>74.2680951073056</v>
      </c>
      <c r="AF100" s="3">
        <v>76.1338094075521</v>
      </c>
      <c r="AG100" s="3">
        <v>76.2034093683416</v>
      </c>
      <c r="AH100" s="3">
        <v>77.5202503204346</v>
      </c>
      <c r="AI100" s="3">
        <v>69.374347852624</v>
      </c>
      <c r="AJ100" s="3">
        <v>64.9038096836635</v>
      </c>
      <c r="AK100" s="3">
        <v>61.46809505281</v>
      </c>
      <c r="AL100" s="3">
        <v>60.6711904434931</v>
      </c>
      <c r="AM100" s="3">
        <v>64.8188093276251</v>
      </c>
      <c r="AN100" s="3">
        <v>64.0847499847412</v>
      </c>
      <c r="AO100" s="3">
        <v>66.0800003252531</v>
      </c>
      <c r="AP100" s="3">
        <v>68.0582605444867</v>
      </c>
      <c r="AQ100" s="3">
        <v>68.0023677223607</v>
      </c>
      <c r="AR100" s="3">
        <v>65.7356812737205</v>
      </c>
      <c r="AS100" s="3">
        <v>65.1650005687367</v>
      </c>
      <c r="AT100" s="3">
        <v>64.6292500495911</v>
      </c>
      <c r="AU100" s="3">
        <v>57.5780432327934</v>
      </c>
      <c r="AV100" s="3">
        <v>58.9512497901917</v>
      </c>
      <c r="AW100" s="3">
        <v>58.7588634490967</v>
      </c>
      <c r="AX100" s="3">
        <v>56.8671429951986</v>
      </c>
      <c r="AY100" s="3">
        <v>69.3097497940064</v>
      </c>
      <c r="AZ100" s="3">
        <v>77.5857140677316</v>
      </c>
      <c r="BA100" s="3">
        <v>73.6836840980932</v>
      </c>
      <c r="BB100" s="3">
        <v>69.1845236278716</v>
      </c>
      <c r="BC100" s="3">
        <v>63.4183333260673</v>
      </c>
      <c r="BD100" s="3">
        <v>66.2938635566018</v>
      </c>
      <c r="BE100" s="3">
        <v>70.6652390616281</v>
      </c>
      <c r="BF100" s="3">
        <v>70.3149998982748</v>
      </c>
      <c r="BG100" s="3">
        <v>72.0495653567107</v>
      </c>
      <c r="BH100" s="3">
        <v>69.4110525030839</v>
      </c>
      <c r="BI100" s="3">
        <v>69.6556519218113</v>
      </c>
      <c r="BJ100" s="3">
        <v>65.426190603347</v>
      </c>
      <c r="BK100" s="3">
        <v>56.1997368461207</v>
      </c>
      <c r="BL100" s="3">
        <v>55.4564286186582</v>
      </c>
      <c r="BM100" s="3">
        <v>57.5510526958265</v>
      </c>
      <c r="BN100" s="3">
        <v>53.2142854418073</v>
      </c>
      <c r="BO100" s="3">
        <v>54.5007145291283</v>
      </c>
      <c r="BP100" s="3">
        <v>50.747499812733</v>
      </c>
      <c r="BQ100" s="3">
        <v>50.0332503318787</v>
      </c>
      <c r="BR100" s="3">
        <v>57.3595457077026</v>
      </c>
      <c r="BS100" s="3">
        <v>57.5388632687655</v>
      </c>
      <c r="BT100" s="3">
        <v>59.4892498970032</v>
      </c>
      <c r="BU100" s="3">
        <v>57.1347822935685</v>
      </c>
      <c r="BV100" s="3">
        <v>69.4175002098083</v>
      </c>
      <c r="BW100" s="3">
        <v>73.1711901710147</v>
      </c>
      <c r="BX100" s="3">
        <v>78.6188098362514</v>
      </c>
      <c r="BY100" s="3">
        <v>83.0713159661544</v>
      </c>
      <c r="BZ100" s="3">
        <v>74.2243177240545</v>
      </c>
      <c r="CA100" s="3">
        <v>74.9042854309082</v>
      </c>
      <c r="CB100" s="3">
        <v>79.3292503356934</v>
      </c>
      <c r="CC100" s="3">
        <v>80.1513631994074</v>
      </c>
      <c r="CD100" s="3">
        <v>84.5602274808017</v>
      </c>
      <c r="CE100" s="3">
        <v>85.0845238821847</v>
      </c>
      <c r="CF100" s="3">
        <v>86.69690486363</v>
      </c>
      <c r="CG100" s="3">
        <v>87.980000409213</v>
      </c>
      <c r="CH100" s="3">
        <v>105.151499557495</v>
      </c>
      <c r="CI100" s="3">
        <v>112.313409285112</v>
      </c>
      <c r="CJ100" s="3">
        <v>119.641052848414</v>
      </c>
      <c r="CK100" s="3">
        <v>107.129736649363</v>
      </c>
      <c r="CL100" s="3">
        <v>107.425434941831</v>
      </c>
      <c r="CM100" s="3">
        <v>110.460238320487</v>
      </c>
      <c r="CN100" s="3">
        <v>123.091000175476</v>
      </c>
      <c r="CO100" s="3">
        <v>121.402272657915</v>
      </c>
      <c r="CP100" s="3">
        <v>120.620476132347</v>
      </c>
      <c r="CQ100" s="3">
        <v>130.682500145652</v>
      </c>
      <c r="CR100" s="3">
        <v>124.345715477353</v>
      </c>
      <c r="CS100" s="3">
        <v>113.031904674712</v>
      </c>
      <c r="CT100" s="3">
        <v>103.47023827689</v>
      </c>
      <c r="CU100" s="3">
        <v>106.054999438199</v>
      </c>
      <c r="CV100" s="3">
        <v>112.029000091553</v>
      </c>
      <c r="CW100" s="3">
        <v>112.681842603182</v>
      </c>
      <c r="CX100" s="3">
        <v>112.15934753418</v>
      </c>
      <c r="CY100" s="3">
        <v>116.250500297546</v>
      </c>
      <c r="CZ100" s="3">
        <v>100.406429109119</v>
      </c>
      <c r="DA100" s="3">
        <v>88.0133336385091</v>
      </c>
      <c r="DB100" s="3">
        <v>84.3182502746582</v>
      </c>
      <c r="DC100" s="3">
        <v>89.4402170595916</v>
      </c>
      <c r="DD100" s="3">
        <v>89.0026185171945</v>
      </c>
      <c r="DE100" s="3">
        <v>88.4611909048898</v>
      </c>
      <c r="DF100" s="3">
        <v>70.5852386837914</v>
      </c>
      <c r="DG100" s="3">
        <v>73.716190519787</v>
      </c>
      <c r="DH100" s="3">
        <v>79.0742502212524</v>
      </c>
      <c r="DI100" s="3">
        <v>83.6205265647487</v>
      </c>
      <c r="DJ100" s="3">
        <v>78.0113041089929</v>
      </c>
      <c r="DK100" s="3">
        <v>84.4644735235917</v>
      </c>
      <c r="DL100" s="3">
        <v>94.823636488481</v>
      </c>
      <c r="DM100" s="3">
        <v>97.9192862737746</v>
      </c>
      <c r="DN100" s="3">
        <v>102.940999794006</v>
      </c>
      <c r="DO100" s="3">
        <v>104.466304281484</v>
      </c>
      <c r="DP100" s="3">
        <v>98.5804998397827</v>
      </c>
      <c r="DQ100" s="3">
        <v>81.8990905068138</v>
      </c>
      <c r="DR100" s="3">
        <v>90.4285712469192</v>
      </c>
      <c r="DS100" s="3">
        <v>105.667500686646</v>
      </c>
      <c r="DT100" s="3">
        <v>106.731428600493</v>
      </c>
      <c r="DU100" s="3">
        <v>118.224250030518</v>
      </c>
      <c r="DV100" s="3">
        <v>135.053499603272</v>
      </c>
      <c r="DW100" s="3">
        <v>132.735680666837</v>
      </c>
      <c r="DX100" s="3">
        <v>139.087272297252</v>
      </c>
      <c r="DY100" s="3">
        <v>142.250527231317</v>
      </c>
      <c r="DZ100" s="3">
        <v>138.982727050781</v>
      </c>
      <c r="EA100" s="3">
        <v>146.388182900169</v>
      </c>
      <c r="EB100" s="3">
        <v>158.684999465942</v>
      </c>
      <c r="EC100" s="3">
        <v>158.904132013736</v>
      </c>
      <c r="ED100" s="3">
        <v>156.29075012207</v>
      </c>
      <c r="EE100" s="3">
        <v>155.162855965751</v>
      </c>
      <c r="EF100" s="3">
        <v>162.061389923096</v>
      </c>
    </row>
    <row r="101">
      <c r="A101" s="3" t="s">
        <v>97</v>
      </c>
      <c r="B101" s="3" t="str">
        <f t="shared" si="3"/>
        <v>DVN_mid</v>
      </c>
      <c r="C101" s="3" t="str">
        <f t="shared" si="6"/>
        <v>DVN</v>
      </c>
      <c r="D101" s="3">
        <v>41.3928812821</v>
      </c>
      <c r="E101" s="3">
        <v>42.8592271969442</v>
      </c>
      <c r="F101" s="3">
        <v>44.2897891352919</v>
      </c>
      <c r="G101" s="3">
        <v>47.9372903293496</v>
      </c>
      <c r="H101" s="3">
        <v>49.7328355595465</v>
      </c>
      <c r="I101" s="3">
        <v>53.4175956920179</v>
      </c>
      <c r="J101" s="3">
        <v>54.1452652251092</v>
      </c>
      <c r="K101" s="3">
        <v>51.5794881780231</v>
      </c>
      <c r="L101" s="3">
        <v>49.435410584441</v>
      </c>
      <c r="M101" s="3">
        <v>42.109399553719</v>
      </c>
      <c r="N101" s="3">
        <v>44.2263415123473</v>
      </c>
      <c r="O101" s="3">
        <v>40.849572763712</v>
      </c>
      <c r="P101" s="3">
        <v>41.7847159961461</v>
      </c>
      <c r="Q101" s="3">
        <v>45.038912681178</v>
      </c>
      <c r="R101" s="3">
        <v>41.5145243701413</v>
      </c>
      <c r="S101" s="3">
        <v>45.9624548479096</v>
      </c>
      <c r="T101" s="3">
        <v>46.8847406765168</v>
      </c>
      <c r="U101" s="3">
        <v>43.7850233136572</v>
      </c>
      <c r="V101" s="3">
        <v>37.8788489941453</v>
      </c>
      <c r="W101" s="3">
        <v>31.4508469068262</v>
      </c>
      <c r="X101" s="3">
        <v>27.9284609373079</v>
      </c>
      <c r="Y101" s="3">
        <v>30.7593660166392</v>
      </c>
      <c r="Z101" s="3">
        <v>32.5287967795066</v>
      </c>
      <c r="AA101" s="3">
        <v>24.4705486199884</v>
      </c>
      <c r="AB101" s="3">
        <v>18.9462137811679</v>
      </c>
      <c r="AC101" s="3">
        <v>15.6657444710531</v>
      </c>
      <c r="AD101" s="3">
        <v>17.7239911391042</v>
      </c>
      <c r="AE101" s="3">
        <v>22.6665433036368</v>
      </c>
      <c r="AF101" s="3">
        <v>24.2523547424798</v>
      </c>
      <c r="AG101" s="3">
        <v>26.3881592456651</v>
      </c>
      <c r="AH101" s="3">
        <v>27.1783133341463</v>
      </c>
      <c r="AI101" s="3">
        <v>30.2320413277627</v>
      </c>
      <c r="AJ101" s="3">
        <v>30.4532804413255</v>
      </c>
      <c r="AK101" s="3">
        <v>30.8317068651027</v>
      </c>
      <c r="AL101" s="3">
        <v>30.986794077262</v>
      </c>
      <c r="AM101" s="3">
        <v>34.3196030847414</v>
      </c>
      <c r="AN101" s="3">
        <v>33.9061521778192</v>
      </c>
      <c r="AO101" s="3">
        <v>32.4175464000446</v>
      </c>
      <c r="AP101" s="3">
        <v>29.8313373902387</v>
      </c>
      <c r="AQ101" s="3">
        <v>29.8635851935094</v>
      </c>
      <c r="AR101" s="3">
        <v>27.2866254948576</v>
      </c>
      <c r="AS101" s="3">
        <v>23.200171911438</v>
      </c>
      <c r="AT101" s="3">
        <v>23.087944838304</v>
      </c>
      <c r="AU101" s="3">
        <v>22.9300510651919</v>
      </c>
      <c r="AV101" s="3">
        <v>24.8268425814655</v>
      </c>
      <c r="AW101" s="3">
        <v>26.007473998978</v>
      </c>
      <c r="AX101" s="3">
        <v>28.2440338937938</v>
      </c>
      <c r="AY101" s="3">
        <v>28.6514670365632</v>
      </c>
      <c r="AZ101" s="3">
        <v>31.566688311021</v>
      </c>
      <c r="BA101" s="3">
        <v>25.5484101022257</v>
      </c>
      <c r="BB101" s="3">
        <v>23.3489305801736</v>
      </c>
      <c r="BC101" s="3">
        <v>24.6467181517544</v>
      </c>
      <c r="BD101" s="3">
        <v>29.5124433036933</v>
      </c>
      <c r="BE101" s="3">
        <v>30.7303360036007</v>
      </c>
      <c r="BF101" s="3">
        <v>32.5937423003571</v>
      </c>
      <c r="BG101" s="3">
        <v>31.1502141344769</v>
      </c>
      <c r="BH101" s="3">
        <v>29.8396182928245</v>
      </c>
      <c r="BI101" s="3">
        <v>26.6307920572497</v>
      </c>
      <c r="BJ101" s="3">
        <v>22.1576609884186</v>
      </c>
      <c r="BK101" s="3">
        <v>18.4622156054913</v>
      </c>
      <c r="BL101" s="3">
        <v>19.1192707694177</v>
      </c>
      <c r="BM101" s="3">
        <v>20.4948565657053</v>
      </c>
      <c r="BN101" s="3">
        <v>22.0602678108787</v>
      </c>
      <c r="BO101" s="3">
        <v>24.0858407680035</v>
      </c>
      <c r="BP101" s="3">
        <v>21.9982597295564</v>
      </c>
      <c r="BQ101" s="3">
        <v>19.8088869839577</v>
      </c>
      <c r="BR101" s="3">
        <v>20.1095991719117</v>
      </c>
      <c r="BS101" s="3">
        <v>17.1951884333917</v>
      </c>
      <c r="BT101" s="3">
        <v>18.4274685844634</v>
      </c>
      <c r="BU101" s="3">
        <v>15.8098876579742</v>
      </c>
      <c r="BV101" s="3">
        <v>16.5709728450432</v>
      </c>
      <c r="BW101" s="3">
        <v>18.0028199012937</v>
      </c>
      <c r="BX101" s="3">
        <v>18.5857863402877</v>
      </c>
      <c r="BY101" s="3">
        <v>15.8236611216803</v>
      </c>
      <c r="BZ101" s="3">
        <v>6.85507292322153</v>
      </c>
      <c r="CA101" s="3">
        <v>7.14804854204737</v>
      </c>
      <c r="CB101" s="3">
        <v>9.11784579566865</v>
      </c>
      <c r="CC101" s="3">
        <v>9.60921021765158</v>
      </c>
      <c r="CD101" s="3">
        <v>8.08114046615788</v>
      </c>
      <c r="CE101" s="3">
        <v>8.80959025874961</v>
      </c>
      <c r="CF101" s="3">
        <v>7.53757173171824</v>
      </c>
      <c r="CG101" s="3">
        <v>7.3033156410524</v>
      </c>
      <c r="CH101" s="3">
        <v>9.61036630350602</v>
      </c>
      <c r="CI101" s="3">
        <v>12.3483226638596</v>
      </c>
      <c r="CJ101" s="3">
        <v>14.4642391149105</v>
      </c>
      <c r="CK101" s="3">
        <v>15.6645147432458</v>
      </c>
      <c r="CL101" s="3">
        <v>18.4942254604907</v>
      </c>
      <c r="CM101" s="3">
        <v>17.8828378742757</v>
      </c>
      <c r="CN101" s="3">
        <v>20.5339468742388</v>
      </c>
      <c r="CO101" s="3">
        <v>23.8075049789587</v>
      </c>
      <c r="CP101" s="3">
        <v>22.048911219011</v>
      </c>
      <c r="CQ101" s="3">
        <v>22.2313151691286</v>
      </c>
      <c r="CR101" s="3">
        <v>25.0999151274119</v>
      </c>
      <c r="CS101" s="3">
        <v>32.8044942430465</v>
      </c>
      <c r="CT101" s="3">
        <v>35.32081705135</v>
      </c>
      <c r="CU101" s="3">
        <v>35.3053918805318</v>
      </c>
      <c r="CV101" s="3">
        <v>41.4181510349356</v>
      </c>
      <c r="CW101" s="3">
        <v>44.8809289596529</v>
      </c>
      <c r="CX101" s="3">
        <v>50.1549377042331</v>
      </c>
      <c r="CY101" s="3">
        <v>51.8777124112662</v>
      </c>
      <c r="CZ101" s="3">
        <v>58.6991126224194</v>
      </c>
      <c r="DA101" s="3">
        <v>57.9878537164141</v>
      </c>
      <c r="DB101" s="3">
        <v>48.0066736600141</v>
      </c>
      <c r="DC101" s="3">
        <v>56.5598008347406</v>
      </c>
      <c r="DD101" s="3">
        <v>57.9764453789379</v>
      </c>
      <c r="DE101" s="3">
        <v>63.948764020336</v>
      </c>
      <c r="DF101" s="3">
        <v>62.5031635488407</v>
      </c>
      <c r="DG101" s="3">
        <v>56.6915360496892</v>
      </c>
      <c r="DH101" s="3">
        <v>57.3533139704903</v>
      </c>
      <c r="DI101" s="3">
        <v>53.3016799081933</v>
      </c>
      <c r="DJ101" s="3">
        <v>46.2901523095597</v>
      </c>
      <c r="DK101" s="3">
        <v>49.8699820540587</v>
      </c>
      <c r="DL101" s="3">
        <v>45.2251956805668</v>
      </c>
      <c r="DM101" s="3">
        <v>45.4611406536712</v>
      </c>
      <c r="DN101" s="3">
        <v>47.7118901839663</v>
      </c>
      <c r="DO101" s="3">
        <v>47.3508782068724</v>
      </c>
      <c r="DP101" s="3">
        <v>47.3251932266126</v>
      </c>
      <c r="DQ101" s="3">
        <v>44.5364092313112</v>
      </c>
      <c r="DR101" s="3">
        <v>43.1671516749481</v>
      </c>
      <c r="DS101" s="3">
        <v>43.0593702469084</v>
      </c>
      <c r="DT101" s="3">
        <v>41.8008221727383</v>
      </c>
      <c r="DU101" s="3">
        <v>41.2206679247053</v>
      </c>
      <c r="DV101" s="3">
        <v>45.8504162783719</v>
      </c>
      <c r="DW101" s="3">
        <v>51.2709458570421</v>
      </c>
      <c r="DX101" s="3">
        <v>48.431375184958</v>
      </c>
      <c r="DY101" s="3">
        <v>45.6969396350084</v>
      </c>
      <c r="DZ101" s="3">
        <v>46.1687625254921</v>
      </c>
      <c r="EA101" s="3">
        <v>43.627999550592</v>
      </c>
      <c r="EB101" s="3">
        <v>40.2005379669982</v>
      </c>
      <c r="EC101" s="3">
        <v>40.3542773108042</v>
      </c>
      <c r="ED101" s="3">
        <v>38.4788585459012</v>
      </c>
      <c r="EE101" s="3">
        <v>33.4567492539764</v>
      </c>
      <c r="EF101" s="3">
        <v>35.9336109161377</v>
      </c>
    </row>
    <row r="102">
      <c r="A102" s="3" t="s">
        <v>98</v>
      </c>
      <c r="B102" s="3" t="str">
        <f t="shared" si="3"/>
        <v>EA_mid</v>
      </c>
      <c r="C102" s="3" t="str">
        <f t="shared" si="6"/>
        <v>EA</v>
      </c>
      <c r="D102" s="3">
        <v>23.0387899747164</v>
      </c>
      <c r="E102" s="3">
        <v>26.8062022242512</v>
      </c>
      <c r="F102" s="3">
        <v>28.6753223414243</v>
      </c>
      <c r="G102" s="3">
        <v>27.4822804631481</v>
      </c>
      <c r="H102" s="3">
        <v>32.5896325639676</v>
      </c>
      <c r="I102" s="3">
        <v>34.9689674047844</v>
      </c>
      <c r="J102" s="3">
        <v>35.43772374164</v>
      </c>
      <c r="K102" s="3">
        <v>35.1820360446226</v>
      </c>
      <c r="L102" s="3">
        <v>36.1696880640711</v>
      </c>
      <c r="M102" s="3">
        <v>34.7927737441796</v>
      </c>
      <c r="N102" s="3">
        <v>41.1066836021979</v>
      </c>
      <c r="O102" s="3">
        <v>45.1259527829444</v>
      </c>
      <c r="P102" s="3">
        <v>47.4895031429758</v>
      </c>
      <c r="Q102" s="3">
        <v>54.8914369942916</v>
      </c>
      <c r="R102" s="3">
        <v>55.2142871634397</v>
      </c>
      <c r="S102" s="3">
        <v>56.7395839326621</v>
      </c>
      <c r="T102" s="3">
        <v>60.4611909346565</v>
      </c>
      <c r="U102" s="3">
        <v>62.7743176713213</v>
      </c>
      <c r="V102" s="3">
        <v>69.9238102061669</v>
      </c>
      <c r="W102" s="3">
        <v>68.8598065998333</v>
      </c>
      <c r="X102" s="3">
        <v>66.532802713493</v>
      </c>
      <c r="Y102" s="3">
        <v>69.0045898827037</v>
      </c>
      <c r="Z102" s="3">
        <v>68.9149785888414</v>
      </c>
      <c r="AA102" s="3">
        <v>67.8286993266891</v>
      </c>
      <c r="AB102" s="3">
        <v>64.7889591275436</v>
      </c>
      <c r="AC102" s="3">
        <v>59.0101756441391</v>
      </c>
      <c r="AD102" s="3">
        <v>63.1586577463133</v>
      </c>
      <c r="AE102" s="3">
        <v>63.4619236519478</v>
      </c>
      <c r="AF102" s="3">
        <v>69.0845007331377</v>
      </c>
      <c r="AG102" s="3">
        <v>73.3311470619899</v>
      </c>
      <c r="AH102" s="3">
        <v>75.3550273540493</v>
      </c>
      <c r="AI102" s="3">
        <v>77.8373680115104</v>
      </c>
      <c r="AJ102" s="3">
        <v>81.0107262019422</v>
      </c>
      <c r="AK102" s="3">
        <v>81.365682558165</v>
      </c>
      <c r="AL102" s="3">
        <v>77.1652686096568</v>
      </c>
      <c r="AM102" s="3">
        <v>77.4125287734929</v>
      </c>
      <c r="AN102" s="3">
        <v>78.5095945225595</v>
      </c>
      <c r="AO102" s="3">
        <v>83.1435255250549</v>
      </c>
      <c r="AP102" s="3">
        <v>87.0557352677426</v>
      </c>
      <c r="AQ102" s="3">
        <v>88.4509240919541</v>
      </c>
      <c r="AR102" s="3">
        <v>102.649836917243</v>
      </c>
      <c r="AS102" s="3">
        <v>109.124559647518</v>
      </c>
      <c r="AT102" s="3">
        <v>108.447718730877</v>
      </c>
      <c r="AU102" s="3">
        <v>114.870118661696</v>
      </c>
      <c r="AV102" s="3">
        <v>115.809763373903</v>
      </c>
      <c r="AW102" s="3">
        <v>113.933148838551</v>
      </c>
      <c r="AX102" s="3">
        <v>107.982898898832</v>
      </c>
      <c r="AY102" s="3">
        <v>103.479929587386</v>
      </c>
      <c r="AZ102" s="3">
        <v>111.599704609199</v>
      </c>
      <c r="BA102" s="3">
        <v>121.354835812919</v>
      </c>
      <c r="BB102" s="3">
        <v>122.621553017564</v>
      </c>
      <c r="BC102" s="3">
        <v>117.529086925657</v>
      </c>
      <c r="BD102" s="3">
        <v>125.850378154385</v>
      </c>
      <c r="BE102" s="3">
        <v>137.123438551776</v>
      </c>
      <c r="BF102" s="3">
        <v>140.354811364966</v>
      </c>
      <c r="BG102" s="3">
        <v>124.792945622946</v>
      </c>
      <c r="BH102" s="3">
        <v>111.758367374699</v>
      </c>
      <c r="BI102" s="3">
        <v>103.020574565247</v>
      </c>
      <c r="BJ102" s="3">
        <v>85.8808138066242</v>
      </c>
      <c r="BK102" s="3">
        <v>78.5917138445956</v>
      </c>
      <c r="BL102" s="3">
        <v>86.3134685101997</v>
      </c>
      <c r="BM102" s="3">
        <v>94.1678815772158</v>
      </c>
      <c r="BN102" s="3">
        <v>97.0824717484027</v>
      </c>
      <c r="BO102" s="3">
        <v>94.8594484099729</v>
      </c>
      <c r="BP102" s="3">
        <v>91.6733651214288</v>
      </c>
      <c r="BQ102" s="3">
        <v>92.9342521347481</v>
      </c>
      <c r="BR102" s="3">
        <v>90.1908456463297</v>
      </c>
      <c r="BS102" s="3">
        <v>90.1120205754533</v>
      </c>
      <c r="BT102" s="3">
        <v>95.7073237702676</v>
      </c>
      <c r="BU102" s="3">
        <v>92.8373635780903</v>
      </c>
      <c r="BV102" s="3">
        <v>95.7656956337793</v>
      </c>
      <c r="BW102" s="3">
        <v>102.549664214377</v>
      </c>
      <c r="BX102" s="3">
        <v>107.792161840291</v>
      </c>
      <c r="BY102" s="3">
        <v>105.185039308381</v>
      </c>
      <c r="BZ102" s="3">
        <v>95.776998325937</v>
      </c>
      <c r="CA102" s="3">
        <v>107.966380763919</v>
      </c>
      <c r="CB102" s="3">
        <v>114.736096499144</v>
      </c>
      <c r="CC102" s="3">
        <v>122.71459827006</v>
      </c>
      <c r="CD102" s="3">
        <v>134.039433242426</v>
      </c>
      <c r="CE102" s="3">
        <v>138.883574410441</v>
      </c>
      <c r="CF102" s="3">
        <v>126.867331590933</v>
      </c>
      <c r="CG102" s="3">
        <v>125.517777648309</v>
      </c>
      <c r="CH102" s="3">
        <v>118.12318036138</v>
      </c>
      <c r="CI102" s="3">
        <v>133.65332604886</v>
      </c>
      <c r="CJ102" s="3">
        <v>138.940224443276</v>
      </c>
      <c r="CK102" s="3">
        <v>140.026073973524</v>
      </c>
      <c r="CL102" s="3">
        <v>129.207548704642</v>
      </c>
      <c r="CM102" s="3">
        <v>138.806841681429</v>
      </c>
      <c r="CN102" s="3">
        <v>137.640404885166</v>
      </c>
      <c r="CO102" s="3">
        <v>140.357182236649</v>
      </c>
      <c r="CP102" s="3">
        <v>139.989896470245</v>
      </c>
      <c r="CQ102" s="3">
        <v>137.701754236952</v>
      </c>
      <c r="CR102" s="3">
        <v>135.505742440715</v>
      </c>
      <c r="CS102" s="3">
        <v>136.789790208044</v>
      </c>
      <c r="CT102" s="3">
        <v>134.008042663155</v>
      </c>
      <c r="CU102" s="3">
        <v>126.408824634767</v>
      </c>
      <c r="CV102" s="3">
        <v>130.831184325776</v>
      </c>
      <c r="CW102" s="3">
        <v>130.069404063727</v>
      </c>
      <c r="CX102" s="3">
        <v>123.733810999987</v>
      </c>
      <c r="CY102" s="3">
        <v>122.261283394491</v>
      </c>
      <c r="CZ102" s="3">
        <v>124.27876862458</v>
      </c>
      <c r="DA102" s="3">
        <v>129.957037325814</v>
      </c>
      <c r="DB102" s="3">
        <v>124.467821696136</v>
      </c>
      <c r="DC102" s="3">
        <v>128.651764759958</v>
      </c>
      <c r="DD102" s="3">
        <v>120.72782294158</v>
      </c>
      <c r="DE102" s="3">
        <v>121.63889066483</v>
      </c>
      <c r="DF102" s="3">
        <v>127.380122290827</v>
      </c>
      <c r="DG102" s="3">
        <v>123.09110310712</v>
      </c>
      <c r="DH102" s="3">
        <v>124.371916712221</v>
      </c>
      <c r="DI102" s="3">
        <v>111.28789247429</v>
      </c>
      <c r="DJ102" s="3">
        <v>112.900011740948</v>
      </c>
      <c r="DK102" s="3">
        <v>125.422637070671</v>
      </c>
      <c r="DL102" s="3">
        <v>124.502233560709</v>
      </c>
      <c r="DM102" s="3">
        <v>126.432872189754</v>
      </c>
      <c r="DN102" s="3">
        <v>134.49053584166</v>
      </c>
      <c r="DO102" s="3">
        <v>121.164872428818</v>
      </c>
      <c r="DP102" s="3">
        <v>119.756160151733</v>
      </c>
      <c r="DQ102" s="3">
        <v>125.057490000866</v>
      </c>
      <c r="DR102" s="3">
        <v>132.282122542023</v>
      </c>
      <c r="DS102" s="3">
        <v>137.336046997994</v>
      </c>
      <c r="DT102" s="3">
        <v>136.709927577462</v>
      </c>
      <c r="DU102" s="3">
        <v>139.115822701302</v>
      </c>
      <c r="DV102" s="3">
        <v>134.064440644076</v>
      </c>
      <c r="DW102" s="3">
        <v>128.286927181745</v>
      </c>
      <c r="DX102" s="3">
        <v>128.975820607568</v>
      </c>
      <c r="DY102" s="3">
        <v>137.173094430706</v>
      </c>
      <c r="DZ102" s="3">
        <v>142.901953724939</v>
      </c>
      <c r="EA102" s="3">
        <v>147.556757073633</v>
      </c>
      <c r="EB102" s="3">
        <v>143.796743690413</v>
      </c>
      <c r="EC102" s="3">
        <v>144.298882577806</v>
      </c>
      <c r="ED102" s="3">
        <v>161.163307080848</v>
      </c>
      <c r="EE102" s="3">
        <v>156.962856111072</v>
      </c>
      <c r="EF102" s="3">
        <v>136.175555547078</v>
      </c>
    </row>
    <row r="103">
      <c r="A103" s="3" t="s">
        <v>99</v>
      </c>
      <c r="B103" s="3" t="str">
        <f t="shared" si="3"/>
        <v>EBAY_mid</v>
      </c>
      <c r="C103" s="3" t="str">
        <f t="shared" si="6"/>
        <v>EBAY</v>
      </c>
      <c r="D103" s="3">
        <v>20.2531987793657</v>
      </c>
      <c r="E103" s="3">
        <v>20.8931800197748</v>
      </c>
      <c r="F103" s="3">
        <v>21.8295877390388</v>
      </c>
      <c r="G103" s="3">
        <v>20.7167885195064</v>
      </c>
      <c r="H103" s="3">
        <v>19.5457704813024</v>
      </c>
      <c r="I103" s="3">
        <v>18.8322753899453</v>
      </c>
      <c r="J103" s="3">
        <v>19.6074434385707</v>
      </c>
      <c r="K103" s="3">
        <v>20.5504579325535</v>
      </c>
      <c r="L103" s="3">
        <v>20.1241706881416</v>
      </c>
      <c r="M103" s="3">
        <v>19.654660794721</v>
      </c>
      <c r="N103" s="3">
        <v>20.5836454221527</v>
      </c>
      <c r="O103" s="3">
        <v>21.3267837105843</v>
      </c>
      <c r="P103" s="3">
        <v>20.9093382363881</v>
      </c>
      <c r="Q103" s="3">
        <v>21.3053933632572</v>
      </c>
      <c r="R103" s="3">
        <v>22.3204603491064</v>
      </c>
      <c r="S103" s="3">
        <v>21.8411770583306</v>
      </c>
      <c r="T103" s="3">
        <v>22.470139269514</v>
      </c>
      <c r="U103" s="3">
        <v>23.2579600838945</v>
      </c>
      <c r="V103" s="3">
        <v>24.6379194301447</v>
      </c>
      <c r="W103" s="3">
        <v>24.7773076651029</v>
      </c>
      <c r="X103" s="3">
        <v>23.4320688534867</v>
      </c>
      <c r="Y103" s="3">
        <v>23.2894334884133</v>
      </c>
      <c r="Z103" s="3">
        <v>26.0586396565694</v>
      </c>
      <c r="AA103" s="3">
        <v>25.5391107613413</v>
      </c>
      <c r="AB103" s="3">
        <v>23.253053435677</v>
      </c>
      <c r="AC103" s="3">
        <v>21.0363913246504</v>
      </c>
      <c r="AD103" s="3">
        <v>21.6968970772955</v>
      </c>
      <c r="AE103" s="3">
        <v>22.1926760943131</v>
      </c>
      <c r="AF103" s="3">
        <v>21.5472719990355</v>
      </c>
      <c r="AG103" s="3">
        <v>21.6426833631507</v>
      </c>
      <c r="AH103" s="3">
        <v>24.433575224433</v>
      </c>
      <c r="AI103" s="3">
        <v>28.0669451188918</v>
      </c>
      <c r="AJ103" s="3">
        <v>28.994382130944</v>
      </c>
      <c r="AK103" s="3">
        <v>27.8597602899095</v>
      </c>
      <c r="AL103" s="3">
        <v>25.6978692584515</v>
      </c>
      <c r="AM103" s="3">
        <v>26.5495896864434</v>
      </c>
      <c r="AN103" s="3">
        <v>27.7227840273866</v>
      </c>
      <c r="AO103" s="3">
        <v>30.0386023860972</v>
      </c>
      <c r="AP103" s="3">
        <v>30.2406140561527</v>
      </c>
      <c r="AQ103" s="3">
        <v>30.3122895847788</v>
      </c>
      <c r="AR103" s="3">
        <v>30.7485827283569</v>
      </c>
      <c r="AS103" s="3">
        <v>31.6203184023381</v>
      </c>
      <c r="AT103" s="3">
        <v>32.506489410098</v>
      </c>
      <c r="AU103" s="3">
        <v>31.9208529582666</v>
      </c>
      <c r="AV103" s="3">
        <v>34.1927737824337</v>
      </c>
      <c r="AW103" s="3">
        <v>34.2244407932248</v>
      </c>
      <c r="AX103" s="3">
        <v>32.6312379677264</v>
      </c>
      <c r="AY103" s="3">
        <v>33.7385050235639</v>
      </c>
      <c r="AZ103" s="3">
        <v>35.3869028632437</v>
      </c>
      <c r="BA103" s="3">
        <v>38.8857107446776</v>
      </c>
      <c r="BB103" s="3">
        <v>38.1774184905578</v>
      </c>
      <c r="BC103" s="3">
        <v>36.3369381745788</v>
      </c>
      <c r="BD103" s="3">
        <v>34.3203423389095</v>
      </c>
      <c r="BE103" s="3">
        <v>34.9861061669117</v>
      </c>
      <c r="BF103" s="3">
        <v>32.408572187718</v>
      </c>
      <c r="BG103" s="3">
        <v>30.8375568942454</v>
      </c>
      <c r="BH103" s="3">
        <v>30.6632523800173</v>
      </c>
      <c r="BI103" s="3">
        <v>27.6493394020067</v>
      </c>
      <c r="BJ103" s="3">
        <v>26.1756846080882</v>
      </c>
      <c r="BK103" s="3">
        <v>25.7678228722205</v>
      </c>
      <c r="BL103" s="3">
        <v>28.2145190515515</v>
      </c>
      <c r="BM103" s="3">
        <v>32.7110000236438</v>
      </c>
      <c r="BN103" s="3">
        <v>33.3047682865398</v>
      </c>
      <c r="BO103" s="3">
        <v>33.8998946167538</v>
      </c>
      <c r="BP103" s="3">
        <v>33.472521668574</v>
      </c>
      <c r="BQ103" s="3">
        <v>35.1102463443017</v>
      </c>
      <c r="BR103" s="3">
        <v>36.7242756986409</v>
      </c>
      <c r="BS103" s="3">
        <v>36.462737849086</v>
      </c>
      <c r="BT103" s="3">
        <v>36.556710449062</v>
      </c>
      <c r="BU103" s="3">
        <v>34.4995497337572</v>
      </c>
      <c r="BV103" s="3">
        <v>32.235898042893</v>
      </c>
      <c r="BW103" s="3">
        <v>32.5392656377009</v>
      </c>
      <c r="BX103" s="3">
        <v>32.4770273043945</v>
      </c>
      <c r="BY103" s="3">
        <v>33.6872324185191</v>
      </c>
      <c r="BZ103" s="3">
        <v>29.9072526385333</v>
      </c>
      <c r="CA103" s="3">
        <v>32.638289427113</v>
      </c>
      <c r="CB103" s="3">
        <v>38.7899188684893</v>
      </c>
      <c r="CC103" s="3">
        <v>45.0968876524018</v>
      </c>
      <c r="CD103" s="3">
        <v>52.5320141343575</v>
      </c>
      <c r="CE103" s="3">
        <v>52.2343931977403</v>
      </c>
      <c r="CF103" s="3">
        <v>48.2464151161893</v>
      </c>
      <c r="CG103" s="3">
        <v>49.3236816341353</v>
      </c>
      <c r="CH103" s="3">
        <v>45.3702896211538</v>
      </c>
      <c r="CI103" s="3">
        <v>47.3525468776334</v>
      </c>
      <c r="CJ103" s="3">
        <v>51.4626814836886</v>
      </c>
      <c r="CK103" s="3">
        <v>56.8734645639853</v>
      </c>
      <c r="CL103" s="3">
        <v>53.741043062523</v>
      </c>
      <c r="CM103" s="3">
        <v>57.86166448974</v>
      </c>
      <c r="CN103" s="3">
        <v>55.8485151191029</v>
      </c>
      <c r="CO103" s="3">
        <v>61.5400750599255</v>
      </c>
      <c r="CP103" s="3">
        <v>65.666193362819</v>
      </c>
      <c r="CQ103" s="3">
        <v>66.7864949108533</v>
      </c>
      <c r="CR103" s="3">
        <v>68.9617959301943</v>
      </c>
      <c r="CS103" s="3">
        <v>69.9875114551676</v>
      </c>
      <c r="CT103" s="3">
        <v>69.4017626756012</v>
      </c>
      <c r="CU103" s="3">
        <v>62.0090820002684</v>
      </c>
      <c r="CV103" s="3">
        <v>58.728782669356</v>
      </c>
      <c r="CW103" s="3">
        <v>54.1228734586317</v>
      </c>
      <c r="CX103" s="3">
        <v>52.1547355661805</v>
      </c>
      <c r="CY103" s="3">
        <v>51.5367458582353</v>
      </c>
      <c r="CZ103" s="3">
        <v>44.9495053930865</v>
      </c>
      <c r="DA103" s="3">
        <v>42.2110670660124</v>
      </c>
      <c r="DB103" s="3">
        <v>42.3753583485433</v>
      </c>
      <c r="DC103" s="3">
        <v>44.9733173638872</v>
      </c>
      <c r="DD103" s="3">
        <v>39.4715098828724</v>
      </c>
      <c r="DE103" s="3">
        <v>36.5154096630257</v>
      </c>
      <c r="DF103" s="3">
        <v>41.5100809203955</v>
      </c>
      <c r="DG103" s="3">
        <v>40.6800396756699</v>
      </c>
      <c r="DH103" s="3">
        <v>44.2059041364611</v>
      </c>
      <c r="DI103" s="3">
        <v>46.3564737086892</v>
      </c>
      <c r="DJ103" s="3">
        <v>41.6143096987</v>
      </c>
      <c r="DK103" s="3">
        <v>42.29410178454</v>
      </c>
      <c r="DL103" s="3">
        <v>42.9850638137891</v>
      </c>
      <c r="DM103" s="3">
        <v>43.3453469576003</v>
      </c>
      <c r="DN103" s="3">
        <v>45.0402375778761</v>
      </c>
      <c r="DO103" s="3">
        <v>42.3156212161957</v>
      </c>
      <c r="DP103" s="3">
        <v>42.7029112361986</v>
      </c>
      <c r="DQ103" s="3">
        <v>40.5174091741678</v>
      </c>
      <c r="DR103" s="3">
        <v>39.2245984437969</v>
      </c>
      <c r="DS103" s="3">
        <v>41.562012435719</v>
      </c>
      <c r="DT103" s="3">
        <v>41.2355413542941</v>
      </c>
      <c r="DU103" s="3">
        <v>42.3744865786087</v>
      </c>
      <c r="DV103" s="3">
        <v>50.3190836205096</v>
      </c>
      <c r="DW103" s="3">
        <v>50.7658350322907</v>
      </c>
      <c r="DX103" s="3">
        <v>50.8950670254414</v>
      </c>
      <c r="DY103" s="3">
        <v>52.991573357895</v>
      </c>
      <c r="DZ103" s="3">
        <v>53.314666150955</v>
      </c>
      <c r="EA103" s="3">
        <v>56.4093808657403</v>
      </c>
      <c r="EB103" s="3">
        <v>61.985162070927</v>
      </c>
      <c r="EC103" s="3">
        <v>64.6515517105858</v>
      </c>
      <c r="ED103" s="3">
        <v>61.6330639241589</v>
      </c>
      <c r="EE103" s="3">
        <v>63.5499999636695</v>
      </c>
      <c r="EF103" s="3">
        <v>64.9962250391642</v>
      </c>
    </row>
    <row r="104">
      <c r="A104" s="3" t="s">
        <v>100</v>
      </c>
      <c r="B104" s="3" t="str">
        <f t="shared" si="3"/>
        <v>ECL_mid</v>
      </c>
      <c r="C104" s="3" t="str">
        <f t="shared" si="6"/>
        <v>ECL</v>
      </c>
      <c r="D104" s="3">
        <v>90.9792535296431</v>
      </c>
      <c r="E104" s="3">
        <v>90.3048220160784</v>
      </c>
      <c r="F104" s="3">
        <v>96.9594413509727</v>
      </c>
      <c r="G104" s="3">
        <v>94.5470205423319</v>
      </c>
      <c r="H104" s="3">
        <v>94.4099971883423</v>
      </c>
      <c r="I104" s="3">
        <v>96.7090145395532</v>
      </c>
      <c r="J104" s="3">
        <v>98.1319178401285</v>
      </c>
      <c r="K104" s="3">
        <v>99.4412246816748</v>
      </c>
      <c r="L104" s="3">
        <v>103.327349159942</v>
      </c>
      <c r="M104" s="3">
        <v>98.7518626825646</v>
      </c>
      <c r="N104" s="3">
        <v>100.391572203483</v>
      </c>
      <c r="O104" s="3">
        <v>94.4906595078149</v>
      </c>
      <c r="P104" s="3">
        <v>92.2659034889103</v>
      </c>
      <c r="Q104" s="3">
        <v>98.3547119555756</v>
      </c>
      <c r="R104" s="3">
        <v>103.16827409502</v>
      </c>
      <c r="S104" s="3">
        <v>103.426167292131</v>
      </c>
      <c r="T104" s="3">
        <v>102.737377517437</v>
      </c>
      <c r="U104" s="3">
        <v>103.672722239595</v>
      </c>
      <c r="V104" s="3">
        <v>101.57028284609</v>
      </c>
      <c r="W104" s="3">
        <v>101.846088885978</v>
      </c>
      <c r="X104" s="3">
        <v>99.096999339523</v>
      </c>
      <c r="Y104" s="3">
        <v>107.277008544671</v>
      </c>
      <c r="Z104" s="3">
        <v>106.265453168597</v>
      </c>
      <c r="AA104" s="3">
        <v>105.052627144849</v>
      </c>
      <c r="AB104" s="3">
        <v>95.3373143907791</v>
      </c>
      <c r="AC104" s="3">
        <v>96.0749001628871</v>
      </c>
      <c r="AD104" s="3">
        <v>97.2791328349821</v>
      </c>
      <c r="AE104" s="3">
        <v>103.594209639442</v>
      </c>
      <c r="AF104" s="3">
        <v>106.026332121401</v>
      </c>
      <c r="AG104" s="3">
        <v>108.100792144017</v>
      </c>
      <c r="AH104" s="3">
        <v>108.955139858993</v>
      </c>
      <c r="AI104" s="3">
        <v>111.575452808318</v>
      </c>
      <c r="AJ104" s="3">
        <v>109.565187397656</v>
      </c>
      <c r="AK104" s="3">
        <v>107.366426218862</v>
      </c>
      <c r="AL104" s="3">
        <v>104.636468548477</v>
      </c>
      <c r="AM104" s="3">
        <v>109.310885187567</v>
      </c>
      <c r="AN104" s="3">
        <v>109.463259910174</v>
      </c>
      <c r="AO104" s="3">
        <v>111.893205695925</v>
      </c>
      <c r="AP104" s="3">
        <v>114.484923346601</v>
      </c>
      <c r="AQ104" s="3">
        <v>116.077726724014</v>
      </c>
      <c r="AR104" s="3">
        <v>117.378069043543</v>
      </c>
      <c r="AS104" s="3">
        <v>122.704058430605</v>
      </c>
      <c r="AT104" s="3">
        <v>122.232936404882</v>
      </c>
      <c r="AU104" s="3">
        <v>121.138936968581</v>
      </c>
      <c r="AV104" s="3">
        <v>120.837888003425</v>
      </c>
      <c r="AW104" s="3">
        <v>122.268217951428</v>
      </c>
      <c r="AX104" s="3">
        <v>122.005179463711</v>
      </c>
      <c r="AY104" s="3">
        <v>125.231862711193</v>
      </c>
      <c r="AZ104" s="3">
        <v>127.383879552531</v>
      </c>
      <c r="BA104" s="3">
        <v>122.058762285929</v>
      </c>
      <c r="BB104" s="3">
        <v>124.708742310014</v>
      </c>
      <c r="BC104" s="3">
        <v>133.579318270527</v>
      </c>
      <c r="BD104" s="3">
        <v>135.483198519551</v>
      </c>
      <c r="BE104" s="3">
        <v>133.477984698077</v>
      </c>
      <c r="BF104" s="3">
        <v>132.269756296659</v>
      </c>
      <c r="BG104" s="3">
        <v>137.853302946502</v>
      </c>
      <c r="BH104" s="3">
        <v>145.57839310064</v>
      </c>
      <c r="BI104" s="3">
        <v>141.0696338312</v>
      </c>
      <c r="BJ104" s="3">
        <v>146.737538078987</v>
      </c>
      <c r="BK104" s="3">
        <v>141.174742590019</v>
      </c>
      <c r="BL104" s="3">
        <v>141.394482781321</v>
      </c>
      <c r="BM104" s="3">
        <v>153.132432259565</v>
      </c>
      <c r="BN104" s="3">
        <v>162.624479820659</v>
      </c>
      <c r="BO104" s="3">
        <v>171.800803594311</v>
      </c>
      <c r="BP104" s="3">
        <v>171.024349293091</v>
      </c>
      <c r="BQ104" s="3">
        <v>182.17519753078</v>
      </c>
      <c r="BR104" s="3">
        <v>187.294046760212</v>
      </c>
      <c r="BS104" s="3">
        <v>192.292845643361</v>
      </c>
      <c r="BT104" s="3">
        <v>187.969347144949</v>
      </c>
      <c r="BU104" s="3">
        <v>182.200348255692</v>
      </c>
      <c r="BV104" s="3">
        <v>178.518115002189</v>
      </c>
      <c r="BW104" s="3">
        <v>177.920948257497</v>
      </c>
      <c r="BX104" s="3">
        <v>183.068376633344</v>
      </c>
      <c r="BY104" s="3">
        <v>191.810692848361</v>
      </c>
      <c r="BZ104" s="3">
        <v>161.498766970974</v>
      </c>
      <c r="CA104" s="3">
        <v>164.419049823433</v>
      </c>
      <c r="CB104" s="3">
        <v>188.760864934236</v>
      </c>
      <c r="CC104" s="3">
        <v>198.578418572936</v>
      </c>
      <c r="CD104" s="3">
        <v>193.12885646963</v>
      </c>
      <c r="CE104" s="3">
        <v>185.631070232196</v>
      </c>
      <c r="CF104" s="3">
        <v>192.452347710994</v>
      </c>
      <c r="CG104" s="3">
        <v>190.06433025538</v>
      </c>
      <c r="CH104" s="3">
        <v>199.036406224048</v>
      </c>
      <c r="CI104" s="3">
        <v>209.972659732216</v>
      </c>
      <c r="CJ104" s="3">
        <v>206.463304289043</v>
      </c>
      <c r="CK104" s="3">
        <v>202.699791532779</v>
      </c>
      <c r="CL104" s="3">
        <v>202.503109141907</v>
      </c>
      <c r="CM104" s="3">
        <v>211.456605445026</v>
      </c>
      <c r="CN104" s="3">
        <v>211.793275765307</v>
      </c>
      <c r="CO104" s="3">
        <v>203.003804242918</v>
      </c>
      <c r="CP104" s="3">
        <v>205.723372754297</v>
      </c>
      <c r="CQ104" s="3">
        <v>212.3812117294</v>
      </c>
      <c r="CR104" s="3">
        <v>213.779927260502</v>
      </c>
      <c r="CS104" s="3">
        <v>209.968382752442</v>
      </c>
      <c r="CT104" s="3">
        <v>222.034265300398</v>
      </c>
      <c r="CU104" s="3">
        <v>220.851960377364</v>
      </c>
      <c r="CV104" s="3">
        <v>205.193678894874</v>
      </c>
      <c r="CW104" s="3">
        <v>177.105063334774</v>
      </c>
      <c r="CX104" s="3">
        <v>165.099880230781</v>
      </c>
      <c r="CY104" s="3">
        <v>172.450243761344</v>
      </c>
      <c r="CZ104" s="3">
        <v>157.373690218917</v>
      </c>
      <c r="DA104" s="3">
        <v>152.930831647713</v>
      </c>
      <c r="DB104" s="3">
        <v>153.685186513574</v>
      </c>
      <c r="DC104" s="3">
        <v>164.353198758879</v>
      </c>
      <c r="DD104" s="3">
        <v>154.356095841735</v>
      </c>
      <c r="DE104" s="3">
        <v>143.846652002652</v>
      </c>
      <c r="DF104" s="3">
        <v>142.282302067884</v>
      </c>
      <c r="DG104" s="3">
        <v>143.755942389173</v>
      </c>
      <c r="DH104" s="3">
        <v>147.986932501057</v>
      </c>
      <c r="DI104" s="3">
        <v>152.310066582705</v>
      </c>
      <c r="DJ104" s="3">
        <v>156.233968296976</v>
      </c>
      <c r="DK104" s="3">
        <v>162.079025776502</v>
      </c>
      <c r="DL104" s="3">
        <v>168.644020018558</v>
      </c>
      <c r="DM104" s="3">
        <v>175.265982173194</v>
      </c>
      <c r="DN104" s="3">
        <v>183.528259885574</v>
      </c>
      <c r="DO104" s="3">
        <v>179.746144461224</v>
      </c>
      <c r="DP104" s="3">
        <v>174.554845842687</v>
      </c>
      <c r="DQ104" s="3">
        <v>162.240999678795</v>
      </c>
      <c r="DR104" s="3">
        <v>178.700913624569</v>
      </c>
      <c r="DS104" s="3">
        <v>192.98360901755</v>
      </c>
      <c r="DT104" s="3">
        <v>196.171307265232</v>
      </c>
      <c r="DU104" s="3">
        <v>209.718786127228</v>
      </c>
      <c r="DV104" s="3">
        <v>224.46589159638</v>
      </c>
      <c r="DW104" s="3">
        <v>221.329520154004</v>
      </c>
      <c r="DX104" s="3">
        <v>229.709482010924</v>
      </c>
      <c r="DY104" s="3">
        <v>238.683267763066</v>
      </c>
      <c r="DZ104" s="3">
        <v>240.385064653301</v>
      </c>
      <c r="EA104" s="3">
        <v>240.355434138687</v>
      </c>
      <c r="EB104" s="3">
        <v>250.108801054862</v>
      </c>
      <c r="EC104" s="3">
        <v>254.268112247581</v>
      </c>
      <c r="ED104" s="3">
        <v>245.931265627759</v>
      </c>
      <c r="EE104" s="3">
        <v>243.500405559198</v>
      </c>
      <c r="EF104" s="3">
        <v>237.649721781413</v>
      </c>
    </row>
    <row r="105">
      <c r="A105" s="3" t="s">
        <v>101</v>
      </c>
      <c r="B105" s="3" t="str">
        <f t="shared" si="3"/>
        <v>ED_mid</v>
      </c>
      <c r="C105" s="3" t="str">
        <f t="shared" si="6"/>
        <v>ED</v>
      </c>
      <c r="D105" s="3">
        <v>35.675143731879</v>
      </c>
      <c r="E105" s="3">
        <v>36.592956161615</v>
      </c>
      <c r="F105" s="3">
        <v>36.372694214202</v>
      </c>
      <c r="G105" s="3">
        <v>37.5632104137916</v>
      </c>
      <c r="H105" s="3">
        <v>37.5382781865722</v>
      </c>
      <c r="I105" s="3">
        <v>37.9087983081465</v>
      </c>
      <c r="J105" s="3">
        <v>38.4876283153545</v>
      </c>
      <c r="K105" s="3">
        <v>38.7075111145085</v>
      </c>
      <c r="L105" s="3">
        <v>39.0878898657212</v>
      </c>
      <c r="M105" s="3">
        <v>41.346357111292</v>
      </c>
      <c r="N105" s="3">
        <v>43.4062154756146</v>
      </c>
      <c r="O105" s="3">
        <v>45.0297078186069</v>
      </c>
      <c r="P105" s="3">
        <v>47.4861143524018</v>
      </c>
      <c r="Q105" s="3">
        <v>45.8325529764456</v>
      </c>
      <c r="R105" s="3">
        <v>42.7091391844824</v>
      </c>
      <c r="S105" s="3">
        <v>42.8659306380985</v>
      </c>
      <c r="T105" s="3">
        <v>43.0764477560095</v>
      </c>
      <c r="U105" s="3">
        <v>41.4958963349336</v>
      </c>
      <c r="V105" s="3">
        <v>43.1594748138311</v>
      </c>
      <c r="W105" s="3">
        <v>46.1164672388787</v>
      </c>
      <c r="X105" s="3">
        <v>45.4463762980468</v>
      </c>
      <c r="Y105" s="3">
        <v>47.4235029376832</v>
      </c>
      <c r="Z105" s="3">
        <v>45.3361908753894</v>
      </c>
      <c r="AA105" s="3">
        <v>45.5875816786619</v>
      </c>
      <c r="AB105" s="3">
        <v>48.3523348978573</v>
      </c>
      <c r="AC105" s="3">
        <v>51.8419683218434</v>
      </c>
      <c r="AD105" s="3">
        <v>53.6696587719929</v>
      </c>
      <c r="AE105" s="3">
        <v>54.4647447035189</v>
      </c>
      <c r="AF105" s="3">
        <v>53.806737049464</v>
      </c>
      <c r="AG105" s="3">
        <v>56.5306592247943</v>
      </c>
      <c r="AH105" s="3">
        <v>58.7776467133964</v>
      </c>
      <c r="AI105" s="3">
        <v>57.0380748851545</v>
      </c>
      <c r="AJ105" s="3">
        <v>56.3894462024248</v>
      </c>
      <c r="AK105" s="3">
        <v>54.2068405229706</v>
      </c>
      <c r="AL105" s="3">
        <v>53.4353368810729</v>
      </c>
      <c r="AM105" s="3">
        <v>53.8805229991806</v>
      </c>
      <c r="AN105" s="3">
        <v>54.9220978081611</v>
      </c>
      <c r="AO105" s="3">
        <v>56.1787794026056</v>
      </c>
      <c r="AP105" s="3">
        <v>58.1593180177312</v>
      </c>
      <c r="AQ105" s="3">
        <v>59.3634722916235</v>
      </c>
      <c r="AR105" s="3">
        <v>60.7784163434611</v>
      </c>
      <c r="AS105" s="3">
        <v>63.5781426255277</v>
      </c>
      <c r="AT105" s="3">
        <v>62.011595719614</v>
      </c>
      <c r="AU105" s="3">
        <v>63.9583100755604</v>
      </c>
      <c r="AV105" s="3">
        <v>64.0495275171197</v>
      </c>
      <c r="AW105" s="3">
        <v>64.1667946577137</v>
      </c>
      <c r="AX105" s="3">
        <v>67.3688829694437</v>
      </c>
      <c r="AY105" s="3">
        <v>67.4469773299293</v>
      </c>
      <c r="AZ105" s="3">
        <v>62.3122930310523</v>
      </c>
      <c r="BA105" s="3">
        <v>59.6705545610344</v>
      </c>
      <c r="BB105" s="3">
        <v>59.4830187823651</v>
      </c>
      <c r="BC105" s="3">
        <v>61.0836402461145</v>
      </c>
      <c r="BD105" s="3">
        <v>60.0130179566093</v>
      </c>
      <c r="BE105" s="3">
        <v>58.9556613675468</v>
      </c>
      <c r="BF105" s="3">
        <v>61.8962406093268</v>
      </c>
      <c r="BG105" s="3">
        <v>62.7799457527549</v>
      </c>
      <c r="BH105" s="3">
        <v>62.7704941824141</v>
      </c>
      <c r="BI105" s="3">
        <v>61.1051123238697</v>
      </c>
      <c r="BJ105" s="3">
        <v>62.28470623225</v>
      </c>
      <c r="BK105" s="3">
        <v>64.6715311042262</v>
      </c>
      <c r="BL105" s="3">
        <v>61.1099530804013</v>
      </c>
      <c r="BM105" s="3">
        <v>63.910195750534</v>
      </c>
      <c r="BN105" s="3">
        <v>68.3744068139213</v>
      </c>
      <c r="BO105" s="3">
        <v>68.4037651424076</v>
      </c>
      <c r="BP105" s="3">
        <v>70.1067352182324</v>
      </c>
      <c r="BQ105" s="3">
        <v>72.1780807125745</v>
      </c>
      <c r="BR105" s="3">
        <v>71.7314872368056</v>
      </c>
      <c r="BS105" s="3">
        <v>71.768039968884</v>
      </c>
      <c r="BT105" s="3">
        <v>75.5789859229158</v>
      </c>
      <c r="BU105" s="3">
        <v>76.403686678748</v>
      </c>
      <c r="BV105" s="3">
        <v>72.658969080511</v>
      </c>
      <c r="BW105" s="3">
        <v>73.4114225193399</v>
      </c>
      <c r="BX105" s="3">
        <v>75.132809276495</v>
      </c>
      <c r="BY105" s="3">
        <v>76.3861298854725</v>
      </c>
      <c r="BZ105" s="3">
        <v>68.5786540101066</v>
      </c>
      <c r="CA105" s="3">
        <v>69.9913912140247</v>
      </c>
      <c r="CB105" s="3">
        <v>61.6784889086876</v>
      </c>
      <c r="CC105" s="3">
        <v>62.9620707622344</v>
      </c>
      <c r="CD105" s="3">
        <v>62.5940047815562</v>
      </c>
      <c r="CE105" s="3">
        <v>62.627972278152</v>
      </c>
      <c r="CF105" s="3">
        <v>63.2490084892719</v>
      </c>
      <c r="CG105" s="3">
        <v>69.4311662673388</v>
      </c>
      <c r="CH105" s="3">
        <v>68.4071727147044</v>
      </c>
      <c r="CI105" s="3">
        <v>62.992921638732</v>
      </c>
      <c r="CJ105" s="3">
        <v>60.3652715490202</v>
      </c>
      <c r="CK105" s="3">
        <v>60.7336305599364</v>
      </c>
      <c r="CL105" s="3">
        <v>62.1454627439</v>
      </c>
      <c r="CM105" s="3">
        <v>66.9215353400932</v>
      </c>
      <c r="CN105" s="3">
        <v>68.7072485395232</v>
      </c>
      <c r="CO105" s="3">
        <v>66.8406226029358</v>
      </c>
      <c r="CP105" s="3">
        <v>64.9433176164255</v>
      </c>
      <c r="CQ105" s="3">
        <v>67.4549479225834</v>
      </c>
      <c r="CR105" s="3">
        <v>66.2541362678695</v>
      </c>
      <c r="CS105" s="3">
        <v>66.6469346955184</v>
      </c>
      <c r="CT105" s="3">
        <v>69.6938525526237</v>
      </c>
      <c r="CU105" s="3">
        <v>74.5613625784696</v>
      </c>
      <c r="CV105" s="3">
        <v>75.3058462642098</v>
      </c>
      <c r="CW105" s="3">
        <v>76.6312175682354</v>
      </c>
      <c r="CX105" s="3">
        <v>81.8928895720438</v>
      </c>
      <c r="CY105" s="3">
        <v>87.9946801324122</v>
      </c>
      <c r="CZ105" s="3">
        <v>87.2929023535086</v>
      </c>
      <c r="DA105" s="3">
        <v>85.625293428583</v>
      </c>
      <c r="DB105" s="3">
        <v>85.7195599364956</v>
      </c>
      <c r="DC105" s="3">
        <v>91.1407660135181</v>
      </c>
      <c r="DD105" s="3">
        <v>89.4460061673745</v>
      </c>
      <c r="DE105" s="3">
        <v>78.1576551782619</v>
      </c>
      <c r="DF105" s="3">
        <v>85.0637837523082</v>
      </c>
      <c r="DG105" s="3">
        <v>90.1384141632402</v>
      </c>
      <c r="DH105" s="3">
        <v>89.0871765415706</v>
      </c>
      <c r="DI105" s="3">
        <v>86.4759229590105</v>
      </c>
      <c r="DJ105" s="3">
        <v>87.5297733454431</v>
      </c>
      <c r="DK105" s="3">
        <v>92.4441935160896</v>
      </c>
      <c r="DL105" s="3">
        <v>91.3523517446167</v>
      </c>
      <c r="DM105" s="3">
        <v>87.4736153443431</v>
      </c>
      <c r="DN105" s="3">
        <v>89.1196062369333</v>
      </c>
      <c r="DO105" s="3">
        <v>85.9241351396894</v>
      </c>
      <c r="DP105" s="3">
        <v>85.5947422346602</v>
      </c>
      <c r="DQ105" s="3">
        <v>83.1585188171456</v>
      </c>
      <c r="DR105" s="3">
        <v>86.798833068443</v>
      </c>
      <c r="DS105" s="3">
        <v>87.898743313703</v>
      </c>
      <c r="DT105" s="3">
        <v>88.1886150872722</v>
      </c>
      <c r="DU105" s="3">
        <v>85.8747898704322</v>
      </c>
      <c r="DV105" s="3">
        <v>86.9657922109651</v>
      </c>
      <c r="DW105" s="3">
        <v>88.6700938564798</v>
      </c>
      <c r="DX105" s="3">
        <v>93.8957965150128</v>
      </c>
      <c r="DY105" s="3">
        <v>89.6838735638065</v>
      </c>
      <c r="DZ105" s="3">
        <v>91.0148379548592</v>
      </c>
      <c r="EA105" s="3">
        <v>99.4852535985352</v>
      </c>
      <c r="EB105" s="3">
        <v>102.824687275009</v>
      </c>
      <c r="EC105" s="3">
        <v>103.383551767312</v>
      </c>
      <c r="ED105" s="3">
        <v>98.0540605697115</v>
      </c>
      <c r="EE105" s="3">
        <v>92.5252382187616</v>
      </c>
      <c r="EF105" s="3">
        <v>90.5797227223714</v>
      </c>
    </row>
    <row r="106">
      <c r="A106" s="3" t="s">
        <v>102</v>
      </c>
      <c r="B106" s="3" t="str">
        <f t="shared" si="3"/>
        <v>EFX_mid</v>
      </c>
      <c r="C106" s="3" t="str">
        <f t="shared" si="6"/>
        <v>EFX</v>
      </c>
      <c r="D106" s="3">
        <v>61.8526997194857</v>
      </c>
      <c r="E106" s="3">
        <v>62.5437319931644</v>
      </c>
      <c r="F106" s="3">
        <v>63.4498034662518</v>
      </c>
      <c r="G106" s="3">
        <v>61.1710170738481</v>
      </c>
      <c r="H106" s="3">
        <v>63.3832862919814</v>
      </c>
      <c r="I106" s="3">
        <v>64.6647539178174</v>
      </c>
      <c r="J106" s="3">
        <v>66.8144581012781</v>
      </c>
      <c r="K106" s="3">
        <v>69.48658968179</v>
      </c>
      <c r="L106" s="3">
        <v>69.8669836615966</v>
      </c>
      <c r="M106" s="3">
        <v>66.2885799898435</v>
      </c>
      <c r="N106" s="3">
        <v>70.6172032305869</v>
      </c>
      <c r="O106" s="3">
        <v>73.2914342569652</v>
      </c>
      <c r="P106" s="3">
        <v>75.5411050598504</v>
      </c>
      <c r="Q106" s="3">
        <v>81.1571901657086</v>
      </c>
      <c r="R106" s="3">
        <v>84.3175825884946</v>
      </c>
      <c r="S106" s="3">
        <v>86.0885851356386</v>
      </c>
      <c r="T106" s="3">
        <v>90.3675209209634</v>
      </c>
      <c r="U106" s="3">
        <v>90.0087649992749</v>
      </c>
      <c r="V106" s="3">
        <v>90.33503787386</v>
      </c>
      <c r="W106" s="3">
        <v>92.5994181757518</v>
      </c>
      <c r="X106" s="3">
        <v>89.3763547870923</v>
      </c>
      <c r="Y106" s="3">
        <v>95.5072895109765</v>
      </c>
      <c r="Z106" s="3">
        <v>98.7957755307243</v>
      </c>
      <c r="AA106" s="3">
        <v>102.207006528345</v>
      </c>
      <c r="AB106" s="3">
        <v>95.6582997173317</v>
      </c>
      <c r="AC106" s="3">
        <v>92.7135029034127</v>
      </c>
      <c r="AD106" s="3">
        <v>100.75632550971</v>
      </c>
      <c r="AE106" s="3">
        <v>106.742864201171</v>
      </c>
      <c r="AF106" s="3">
        <v>112.868463458388</v>
      </c>
      <c r="AG106" s="3">
        <v>114.518484615147</v>
      </c>
      <c r="AH106" s="3">
        <v>122.935513773097</v>
      </c>
      <c r="AI106" s="3">
        <v>121.485089034094</v>
      </c>
      <c r="AJ106" s="3">
        <v>123.031730665336</v>
      </c>
      <c r="AK106" s="3">
        <v>119.924284242667</v>
      </c>
      <c r="AL106" s="3">
        <v>111.754358131118</v>
      </c>
      <c r="AM106" s="3">
        <v>108.161932132401</v>
      </c>
      <c r="AN106" s="3">
        <v>110.620530856996</v>
      </c>
      <c r="AO106" s="3">
        <v>117.117105051734</v>
      </c>
      <c r="AP106" s="3">
        <v>124.952423194006</v>
      </c>
      <c r="AQ106" s="3">
        <v>126.962454677679</v>
      </c>
      <c r="AR106" s="3">
        <v>126.887930908663</v>
      </c>
      <c r="AS106" s="3">
        <v>129.424217878229</v>
      </c>
      <c r="AT106" s="3">
        <v>131.740610768937</v>
      </c>
      <c r="AU106" s="3">
        <v>132.98112907818</v>
      </c>
      <c r="AV106" s="3">
        <v>104.389985747005</v>
      </c>
      <c r="AW106" s="3">
        <v>102.81734276303</v>
      </c>
      <c r="AX106" s="3">
        <v>102.766831774251</v>
      </c>
      <c r="AY106" s="3">
        <v>110.470086585318</v>
      </c>
      <c r="AZ106" s="3">
        <v>115.640024094349</v>
      </c>
      <c r="BA106" s="3">
        <v>109.228192230236</v>
      </c>
      <c r="BB106" s="3">
        <v>113.282943758474</v>
      </c>
      <c r="BC106" s="3">
        <v>110.762945123393</v>
      </c>
      <c r="BD106" s="3">
        <v>107.431096016466</v>
      </c>
      <c r="BE106" s="3">
        <v>117.029806930437</v>
      </c>
      <c r="BF106" s="3">
        <v>119.316277535936</v>
      </c>
      <c r="BG106" s="3">
        <v>123.332714397819</v>
      </c>
      <c r="BH106" s="3">
        <v>127.235113902934</v>
      </c>
      <c r="BI106" s="3">
        <v>113.310172374302</v>
      </c>
      <c r="BJ106" s="3">
        <v>96.8381715069121</v>
      </c>
      <c r="BK106" s="3">
        <v>91.4357121275221</v>
      </c>
      <c r="BL106" s="3">
        <v>94.4593898745452</v>
      </c>
      <c r="BM106" s="3">
        <v>103.214785836596</v>
      </c>
      <c r="BN106" s="3">
        <v>106.699031022656</v>
      </c>
      <c r="BO106" s="3">
        <v>118.4724512522</v>
      </c>
      <c r="BP106" s="3">
        <v>115.95963097547</v>
      </c>
      <c r="BQ106" s="3">
        <v>125.161096311105</v>
      </c>
      <c r="BR106" s="3">
        <v>132.548567224838</v>
      </c>
      <c r="BS106" s="3">
        <v>135.937962752399</v>
      </c>
      <c r="BT106" s="3">
        <v>137.07422754948</v>
      </c>
      <c r="BU106" s="3">
        <v>134.340889263473</v>
      </c>
      <c r="BV106" s="3">
        <v>132.098109382689</v>
      </c>
      <c r="BW106" s="3">
        <v>133.03682333737</v>
      </c>
      <c r="BX106" s="3">
        <v>143.912369938383</v>
      </c>
      <c r="BY106" s="3">
        <v>149.776811298965</v>
      </c>
      <c r="BZ106" s="3">
        <v>127.688460280477</v>
      </c>
      <c r="CA106" s="3">
        <v>121.364255257257</v>
      </c>
      <c r="CB106" s="3">
        <v>141.878602266456</v>
      </c>
      <c r="CC106" s="3">
        <v>164.569199018132</v>
      </c>
      <c r="CD106" s="3">
        <v>161.900639327228</v>
      </c>
      <c r="CE106" s="3">
        <v>158.492167744547</v>
      </c>
      <c r="CF106" s="3">
        <v>156.34336045495</v>
      </c>
      <c r="CG106" s="3">
        <v>152.4076759679</v>
      </c>
      <c r="CH106" s="3">
        <v>156.765860403549</v>
      </c>
      <c r="CI106" s="3">
        <v>179.918578700156</v>
      </c>
      <c r="CJ106" s="3">
        <v>176.392298433639</v>
      </c>
      <c r="CK106" s="3">
        <v>171.696580778117</v>
      </c>
      <c r="CL106" s="3">
        <v>168.839072462678</v>
      </c>
      <c r="CM106" s="3">
        <v>195.312704623543</v>
      </c>
      <c r="CN106" s="3">
        <v>230.342070383942</v>
      </c>
      <c r="CO106" s="3">
        <v>228.029398188691</v>
      </c>
      <c r="CP106" s="3">
        <v>244.629601486554</v>
      </c>
      <c r="CQ106" s="3">
        <v>253.87833066826</v>
      </c>
      <c r="CR106" s="3">
        <v>262.955215697041</v>
      </c>
      <c r="CS106" s="3">
        <v>256.904590980134</v>
      </c>
      <c r="CT106" s="3">
        <v>276.546649240529</v>
      </c>
      <c r="CU106" s="3">
        <v>281.984325415006</v>
      </c>
      <c r="CV106" s="3">
        <v>246.185630696565</v>
      </c>
      <c r="CW106" s="3">
        <v>221.154449172618</v>
      </c>
      <c r="CX106" s="3">
        <v>226.752716207218</v>
      </c>
      <c r="CY106" s="3">
        <v>212.529688751159</v>
      </c>
      <c r="CZ106" s="3">
        <v>195.313553099324</v>
      </c>
      <c r="DA106" s="3">
        <v>182.662778745001</v>
      </c>
      <c r="DB106" s="3">
        <v>190.42944578789</v>
      </c>
      <c r="DC106" s="3">
        <v>205.646275073621</v>
      </c>
      <c r="DD106" s="3">
        <v>180.188195141578</v>
      </c>
      <c r="DE106" s="3">
        <v>163.461851867536</v>
      </c>
      <c r="DF106" s="3">
        <v>182.885973765099</v>
      </c>
      <c r="DG106" s="3">
        <v>193.715512974438</v>
      </c>
      <c r="DH106" s="3">
        <v>209.936399497278</v>
      </c>
      <c r="DI106" s="3">
        <v>210.032335803611</v>
      </c>
      <c r="DJ106" s="3">
        <v>197.299171711432</v>
      </c>
      <c r="DK106" s="3">
        <v>197.212903219859</v>
      </c>
      <c r="DL106" s="3">
        <v>203.165423244086</v>
      </c>
      <c r="DM106" s="3">
        <v>222.909225979017</v>
      </c>
      <c r="DN106" s="3">
        <v>220.244468459011</v>
      </c>
      <c r="DO106" s="3">
        <v>195.738636006831</v>
      </c>
      <c r="DP106" s="3">
        <v>192.558518110687</v>
      </c>
      <c r="DQ106" s="3">
        <v>175.348640583816</v>
      </c>
      <c r="DR106" s="3">
        <v>194.463524679655</v>
      </c>
      <c r="DS106" s="3">
        <v>236.268561877432</v>
      </c>
      <c r="DT106" s="3">
        <v>242.892766906498</v>
      </c>
      <c r="DU106" s="3">
        <v>254.382608373138</v>
      </c>
      <c r="DV106" s="3">
        <v>262.623797608024</v>
      </c>
      <c r="DW106" s="3">
        <v>238.74279554536</v>
      </c>
      <c r="DX106" s="3">
        <v>237.092200307683</v>
      </c>
      <c r="DY106" s="3">
        <v>237.449057225737</v>
      </c>
      <c r="DZ106" s="3">
        <v>256.528728176657</v>
      </c>
      <c r="EA106" s="3">
        <v>290.717841745706</v>
      </c>
      <c r="EB106" s="3">
        <v>298.159249903922</v>
      </c>
      <c r="EC106" s="3">
        <v>280.481806103083</v>
      </c>
      <c r="ED106" s="3">
        <v>260.323109153411</v>
      </c>
      <c r="EE106" s="3">
        <v>261.489047459194</v>
      </c>
      <c r="EF106" s="3">
        <v>259.810832129584</v>
      </c>
    </row>
    <row r="107">
      <c r="A107" s="3" t="s">
        <v>103</v>
      </c>
      <c r="B107" s="3" t="str">
        <f t="shared" si="3"/>
        <v>EIX_mid</v>
      </c>
      <c r="C107" s="3" t="str">
        <f t="shared" si="6"/>
        <v>EIX</v>
      </c>
      <c r="D107" s="3">
        <v>30.9770485354569</v>
      </c>
      <c r="E107" s="3">
        <v>33.3515665043724</v>
      </c>
      <c r="F107" s="3">
        <v>35.0646232501406</v>
      </c>
      <c r="G107" s="3">
        <v>37.8711098398939</v>
      </c>
      <c r="H107" s="3">
        <v>36.9584347764974</v>
      </c>
      <c r="I107" s="3">
        <v>37.8385567333751</v>
      </c>
      <c r="J107" s="3">
        <v>38.2263641328285</v>
      </c>
      <c r="K107" s="3">
        <v>38.5565385784602</v>
      </c>
      <c r="L107" s="3">
        <v>38.8978249098217</v>
      </c>
      <c r="M107" s="3">
        <v>40.0649724586186</v>
      </c>
      <c r="N107" s="3">
        <v>42.4580961263064</v>
      </c>
      <c r="O107" s="3">
        <v>44.0740431407005</v>
      </c>
      <c r="P107" s="3">
        <v>46.0362922084412</v>
      </c>
      <c r="Q107" s="3">
        <v>44.641161719492</v>
      </c>
      <c r="R107" s="3">
        <v>43.2135943508279</v>
      </c>
      <c r="S107" s="3">
        <v>42.7921843059333</v>
      </c>
      <c r="T107" s="3">
        <v>41.6116386926304</v>
      </c>
      <c r="U107" s="3">
        <v>39.7580996326743</v>
      </c>
      <c r="V107" s="3">
        <v>40.3065360782202</v>
      </c>
      <c r="W107" s="3">
        <v>41.7553603038246</v>
      </c>
      <c r="X107" s="3">
        <v>41.2970568102147</v>
      </c>
      <c r="Y107" s="3">
        <v>44.3703312670044</v>
      </c>
      <c r="Z107" s="3">
        <v>41.7984819617467</v>
      </c>
      <c r="AA107" s="3">
        <v>41.7133568846339</v>
      </c>
      <c r="AB107" s="3">
        <v>41.8349123345926</v>
      </c>
      <c r="AC107" s="3">
        <v>44.984078681851</v>
      </c>
      <c r="AD107" s="3">
        <v>49.287367857054</v>
      </c>
      <c r="AE107" s="3">
        <v>49.7181460363031</v>
      </c>
      <c r="AF107" s="3">
        <v>50.2673226161763</v>
      </c>
      <c r="AG107" s="3">
        <v>52.3106895018089</v>
      </c>
      <c r="AH107" s="3">
        <v>55.0204655604389</v>
      </c>
      <c r="AI107" s="3">
        <v>53.1601788763897</v>
      </c>
      <c r="AJ107" s="3">
        <v>52.3700315306952</v>
      </c>
      <c r="AK107" s="3">
        <v>50.9217951182784</v>
      </c>
      <c r="AL107" s="3">
        <v>50.1984114228376</v>
      </c>
      <c r="AM107" s="3">
        <v>50.7163223590225</v>
      </c>
      <c r="AN107" s="3">
        <v>52.0003052388024</v>
      </c>
      <c r="AO107" s="3">
        <v>54.4464425608338</v>
      </c>
      <c r="AP107" s="3">
        <v>57.4311294915308</v>
      </c>
      <c r="AQ107" s="3">
        <v>58.4653530400771</v>
      </c>
      <c r="AR107" s="3">
        <v>57.5764031946154</v>
      </c>
      <c r="AS107" s="3">
        <v>58.8934456068606</v>
      </c>
      <c r="AT107" s="3">
        <v>56.9693674461189</v>
      </c>
      <c r="AU107" s="3">
        <v>58.4255651283106</v>
      </c>
      <c r="AV107" s="3">
        <v>58.4453853805421</v>
      </c>
      <c r="AW107" s="3">
        <v>57.9020101866414</v>
      </c>
      <c r="AX107" s="3">
        <v>59.3567458179654</v>
      </c>
      <c r="AY107" s="3">
        <v>51.4145606560637</v>
      </c>
      <c r="AZ107" s="3">
        <v>46.5174082009874</v>
      </c>
      <c r="BA107" s="3">
        <v>44.9643300185275</v>
      </c>
      <c r="BB107" s="3">
        <v>46.0821075507663</v>
      </c>
      <c r="BC107" s="3">
        <v>48.1428035631755</v>
      </c>
      <c r="BD107" s="3">
        <v>46.8518279888618</v>
      </c>
      <c r="BE107" s="3">
        <v>45.7256016552722</v>
      </c>
      <c r="BF107" s="3">
        <v>49.7468896265266</v>
      </c>
      <c r="BG107" s="3">
        <v>51.2437203582281</v>
      </c>
      <c r="BH107" s="3">
        <v>51.2624256854251</v>
      </c>
      <c r="BI107" s="3">
        <v>53.024075001053</v>
      </c>
      <c r="BJ107" s="3">
        <v>44.8749894465053</v>
      </c>
      <c r="BK107" s="3">
        <v>44.2451224022556</v>
      </c>
      <c r="BL107" s="3">
        <v>43.4533724530429</v>
      </c>
      <c r="BM107" s="3">
        <v>45.9815361284378</v>
      </c>
      <c r="BN107" s="3">
        <v>48.9830302072928</v>
      </c>
      <c r="BO107" s="3">
        <v>49.7303062080378</v>
      </c>
      <c r="BP107" s="3">
        <v>47.0476810946644</v>
      </c>
      <c r="BQ107" s="3">
        <v>48.8841464127429</v>
      </c>
      <c r="BR107" s="3">
        <v>54.8873436872711</v>
      </c>
      <c r="BS107" s="3">
        <v>57.633629904904</v>
      </c>
      <c r="BT107" s="3">
        <v>57.7107468270469</v>
      </c>
      <c r="BU107" s="3">
        <v>56.3516182336233</v>
      </c>
      <c r="BV107" s="3">
        <v>54.2112054050114</v>
      </c>
      <c r="BW107" s="3">
        <v>58.097205535756</v>
      </c>
      <c r="BX107" s="3">
        <v>61.1458057286011</v>
      </c>
      <c r="BY107" s="3">
        <v>61.1461961321693</v>
      </c>
      <c r="BZ107" s="3">
        <v>45.6411825964562</v>
      </c>
      <c r="CA107" s="3">
        <v>46.8555346798048</v>
      </c>
      <c r="CB107" s="3">
        <v>45.9794874100188</v>
      </c>
      <c r="CC107" s="3">
        <v>47.3742056471411</v>
      </c>
      <c r="CD107" s="3">
        <v>45.4115870288639</v>
      </c>
      <c r="CE107" s="3">
        <v>43.4044497767976</v>
      </c>
      <c r="CF107" s="3">
        <v>42.2533755935092</v>
      </c>
      <c r="CG107" s="3">
        <v>46.7852399247534</v>
      </c>
      <c r="CH107" s="3">
        <v>51.7112361472228</v>
      </c>
      <c r="CI107" s="3">
        <v>51.7820879599485</v>
      </c>
      <c r="CJ107" s="3">
        <v>50.9937125697981</v>
      </c>
      <c r="CK107" s="3">
        <v>48.1031262579825</v>
      </c>
      <c r="CL107" s="3">
        <v>49.0343185841821</v>
      </c>
      <c r="CM107" s="3">
        <v>50.9038189209253</v>
      </c>
      <c r="CN107" s="3">
        <v>49.2097936495385</v>
      </c>
      <c r="CO107" s="3">
        <v>48.2191628087115</v>
      </c>
      <c r="CP107" s="3">
        <v>48.9661213254003</v>
      </c>
      <c r="CQ107" s="3">
        <v>49.0148779338882</v>
      </c>
      <c r="CR107" s="3">
        <v>49.9339990165682</v>
      </c>
      <c r="CS107" s="3">
        <v>50.5202088739771</v>
      </c>
      <c r="CT107" s="3">
        <v>56.0225288402512</v>
      </c>
      <c r="CU107" s="3">
        <v>58.4432029562694</v>
      </c>
      <c r="CV107" s="3">
        <v>56.1709502109781</v>
      </c>
      <c r="CW107" s="3">
        <v>53.4272088536375</v>
      </c>
      <c r="CX107" s="3">
        <v>58.2708295449688</v>
      </c>
      <c r="CY107" s="3">
        <v>63.303194317063</v>
      </c>
      <c r="CZ107" s="3">
        <v>60.1611662704668</v>
      </c>
      <c r="DA107" s="3">
        <v>57.2204107376738</v>
      </c>
      <c r="DB107" s="3">
        <v>56.0027552522971</v>
      </c>
      <c r="DC107" s="3">
        <v>62.3663359664044</v>
      </c>
      <c r="DD107" s="3">
        <v>59.4828725219747</v>
      </c>
      <c r="DE107" s="3">
        <v>52.2751881028393</v>
      </c>
      <c r="DF107" s="3">
        <v>55.1766746924069</v>
      </c>
      <c r="DG107" s="3">
        <v>59.6135958969715</v>
      </c>
      <c r="DH107" s="3">
        <v>61.7909597678935</v>
      </c>
      <c r="DI107" s="3">
        <v>61.7585689052381</v>
      </c>
      <c r="DJ107" s="3">
        <v>62.2580236092414</v>
      </c>
      <c r="DK107" s="3">
        <v>67.2538284682808</v>
      </c>
      <c r="DL107" s="3">
        <v>65.4762051728248</v>
      </c>
      <c r="DM107" s="3">
        <v>63.363797056937</v>
      </c>
      <c r="DN107" s="3">
        <v>66.2251648603595</v>
      </c>
      <c r="DO107" s="3">
        <v>65.5281443760632</v>
      </c>
      <c r="DP107" s="3">
        <v>64.4394136802861</v>
      </c>
      <c r="DQ107" s="3">
        <v>60.057833564892</v>
      </c>
      <c r="DR107" s="3">
        <v>61.5318815099381</v>
      </c>
      <c r="DS107" s="3">
        <v>65.5527747468593</v>
      </c>
      <c r="DT107" s="3">
        <v>66.9186347442958</v>
      </c>
      <c r="DU107" s="3">
        <v>63.6469101583279</v>
      </c>
      <c r="DV107" s="3">
        <v>66.1264677674893</v>
      </c>
      <c r="DW107" s="3">
        <v>67.7063144161139</v>
      </c>
      <c r="DX107" s="3">
        <v>72.218010973131</v>
      </c>
      <c r="DY107" s="3">
        <v>71.0860993631396</v>
      </c>
      <c r="DZ107" s="3">
        <v>72.9760150577497</v>
      </c>
      <c r="EA107" s="3">
        <v>81.7680888313165</v>
      </c>
      <c r="EB107" s="3">
        <v>84.3477759455986</v>
      </c>
      <c r="EC107" s="3">
        <v>83.9738904711908</v>
      </c>
      <c r="ED107" s="3">
        <v>83.2560352682345</v>
      </c>
      <c r="EE107" s="3">
        <v>80.8135560857292</v>
      </c>
      <c r="EF107" s="3">
        <v>64.8022999304775</v>
      </c>
    </row>
    <row r="108">
      <c r="A108" s="3" t="s">
        <v>104</v>
      </c>
      <c r="B108" s="3" t="str">
        <f t="shared" si="3"/>
        <v>EL_mid</v>
      </c>
      <c r="C108" s="3" t="str">
        <f t="shared" si="6"/>
        <v>EL</v>
      </c>
      <c r="D108" s="3">
        <v>63.0347584316529</v>
      </c>
      <c r="E108" s="3">
        <v>59.1324786131826</v>
      </c>
      <c r="F108" s="3">
        <v>60.4925815379328</v>
      </c>
      <c r="G108" s="3">
        <v>61.6316856172976</v>
      </c>
      <c r="H108" s="3">
        <v>65.0830862592479</v>
      </c>
      <c r="I108" s="3">
        <v>66.7702192749156</v>
      </c>
      <c r="J108" s="3">
        <v>65.9326352591932</v>
      </c>
      <c r="K108" s="3">
        <v>66.5433591326422</v>
      </c>
      <c r="L108" s="3">
        <v>66.2658229167057</v>
      </c>
      <c r="M108" s="3">
        <v>64.9814670042001</v>
      </c>
      <c r="N108" s="3">
        <v>64.0927270606664</v>
      </c>
      <c r="O108" s="3">
        <v>66.3873143884915</v>
      </c>
      <c r="P108" s="3">
        <v>65.3014472087758</v>
      </c>
      <c r="Q108" s="3">
        <v>70.3453234426839</v>
      </c>
      <c r="R108" s="3">
        <v>73.082679567296</v>
      </c>
      <c r="S108" s="3">
        <v>73.9819284401572</v>
      </c>
      <c r="T108" s="3">
        <v>78.0528708372323</v>
      </c>
      <c r="U108" s="3">
        <v>77.9158449819122</v>
      </c>
      <c r="V108" s="3">
        <v>78.6130840342278</v>
      </c>
      <c r="W108" s="3">
        <v>75.6432096847633</v>
      </c>
      <c r="X108" s="3">
        <v>69.5401098246237</v>
      </c>
      <c r="Y108" s="3">
        <v>74.3817195097598</v>
      </c>
      <c r="Z108" s="3">
        <v>75.8400029761653</v>
      </c>
      <c r="AA108" s="3">
        <v>78.0443343835254</v>
      </c>
      <c r="AB108" s="3">
        <v>75.3807637686133</v>
      </c>
      <c r="AC108" s="3">
        <v>80.0182060819285</v>
      </c>
      <c r="AD108" s="3">
        <v>83.5992142381628</v>
      </c>
      <c r="AE108" s="3">
        <v>85.6277049898434</v>
      </c>
      <c r="AF108" s="3">
        <v>83.4748897633569</v>
      </c>
      <c r="AG108" s="3">
        <v>82.7873285035408</v>
      </c>
      <c r="AH108" s="3">
        <v>83.6754217143477</v>
      </c>
      <c r="AI108" s="3">
        <v>83.2747975765051</v>
      </c>
      <c r="AJ108" s="3">
        <v>79.8125891100794</v>
      </c>
      <c r="AK108" s="3">
        <v>78.907467358822</v>
      </c>
      <c r="AL108" s="3">
        <v>71.6271369299059</v>
      </c>
      <c r="AM108" s="3">
        <v>70.613532288013</v>
      </c>
      <c r="AN108" s="3">
        <v>72.1643521659377</v>
      </c>
      <c r="AO108" s="3">
        <v>75.5680499502694</v>
      </c>
      <c r="AP108" s="3">
        <v>77.4295454307847</v>
      </c>
      <c r="AQ108" s="3">
        <v>78.0098614501724</v>
      </c>
      <c r="AR108" s="3">
        <v>84.1240018303099</v>
      </c>
      <c r="AS108" s="3">
        <v>88.4223432562078</v>
      </c>
      <c r="AT108" s="3">
        <v>88.34771869822</v>
      </c>
      <c r="AU108" s="3">
        <v>93.8844355604587</v>
      </c>
      <c r="AV108" s="3">
        <v>99.8235400921235</v>
      </c>
      <c r="AW108" s="3">
        <v>101.076945347975</v>
      </c>
      <c r="AX108" s="3">
        <v>113.952337259137</v>
      </c>
      <c r="AY108" s="3">
        <v>116.813971517976</v>
      </c>
      <c r="AZ108" s="3">
        <v>122.048692527458</v>
      </c>
      <c r="BA108" s="3">
        <v>127.009861037514</v>
      </c>
      <c r="BB108" s="3">
        <v>133.59967490281</v>
      </c>
      <c r="BC108" s="3">
        <v>138.597282281355</v>
      </c>
      <c r="BD108" s="3">
        <v>132.280814697852</v>
      </c>
      <c r="BE108" s="3">
        <v>140.11060032064</v>
      </c>
      <c r="BF108" s="3">
        <v>130.30433933094</v>
      </c>
      <c r="BG108" s="3">
        <v>125.850268532534</v>
      </c>
      <c r="BH108" s="3">
        <v>130.561753086548</v>
      </c>
      <c r="BI108" s="3">
        <v>122.713826303915</v>
      </c>
      <c r="BJ108" s="3">
        <v>131.678900222936</v>
      </c>
      <c r="BK108" s="3">
        <v>124.954683035356</v>
      </c>
      <c r="BL108" s="3">
        <v>119.449541042129</v>
      </c>
      <c r="BM108" s="3">
        <v>142.302432991439</v>
      </c>
      <c r="BN108" s="3">
        <v>149.09842769245</v>
      </c>
      <c r="BO108" s="3">
        <v>156.734297879387</v>
      </c>
      <c r="BP108" s="3">
        <v>156.407116328868</v>
      </c>
      <c r="BQ108" s="3">
        <v>166.335928786897</v>
      </c>
      <c r="BR108" s="3">
        <v>175.641547364267</v>
      </c>
      <c r="BS108" s="3">
        <v>177.556808602461</v>
      </c>
      <c r="BT108" s="3">
        <v>185.027211828488</v>
      </c>
      <c r="BU108" s="3">
        <v>178.856231656812</v>
      </c>
      <c r="BV108" s="3">
        <v>178.778248216689</v>
      </c>
      <c r="BW108" s="3">
        <v>189.870388308484</v>
      </c>
      <c r="BX108" s="3">
        <v>195.62109196267</v>
      </c>
      <c r="BY108" s="3">
        <v>192.015428839403</v>
      </c>
      <c r="BZ108" s="3">
        <v>158.753162906164</v>
      </c>
      <c r="CA108" s="3">
        <v>154.510954772713</v>
      </c>
      <c r="CB108" s="3">
        <v>165.975175806816</v>
      </c>
      <c r="CC108" s="3">
        <v>184.199292108962</v>
      </c>
      <c r="CD108" s="3">
        <v>182.141538519516</v>
      </c>
      <c r="CE108" s="3">
        <v>196.967264976857</v>
      </c>
      <c r="CF108" s="3">
        <v>203.631616979224</v>
      </c>
      <c r="CG108" s="3">
        <v>212.361518922608</v>
      </c>
      <c r="CH108" s="3">
        <v>230.381663482523</v>
      </c>
      <c r="CI108" s="3">
        <v>240.278326259283</v>
      </c>
      <c r="CJ108" s="3">
        <v>239.015031674489</v>
      </c>
      <c r="CK108" s="3">
        <v>263.369851595072</v>
      </c>
      <c r="CL108" s="3">
        <v>273.606118320341</v>
      </c>
      <c r="CM108" s="3">
        <v>290.597119110832</v>
      </c>
      <c r="CN108" s="3">
        <v>283.262030783141</v>
      </c>
      <c r="CO108" s="3">
        <v>289.096235914406</v>
      </c>
      <c r="CP108" s="3">
        <v>307.859304808204</v>
      </c>
      <c r="CQ108" s="3">
        <v>314.177373607833</v>
      </c>
      <c r="CR108" s="3">
        <v>310.510280360584</v>
      </c>
      <c r="CS108" s="3">
        <v>301.670013753407</v>
      </c>
      <c r="CT108" s="3">
        <v>327.527375557361</v>
      </c>
      <c r="CU108" s="3">
        <v>338.773674640735</v>
      </c>
      <c r="CV108" s="3">
        <v>311.382513145219</v>
      </c>
      <c r="CW108" s="3">
        <v>292.162986181598</v>
      </c>
      <c r="CX108" s="3">
        <v>264.296302923544</v>
      </c>
      <c r="CY108" s="3">
        <v>256.055210001773</v>
      </c>
      <c r="CZ108" s="3">
        <v>228.828685359471</v>
      </c>
      <c r="DA108" s="3">
        <v>243.062533660405</v>
      </c>
      <c r="DB108" s="3">
        <v>244.158200317468</v>
      </c>
      <c r="DC108" s="3">
        <v>258.276047079119</v>
      </c>
      <c r="DD108" s="3">
        <v>230.585638054071</v>
      </c>
      <c r="DE108" s="3">
        <v>203.741723491878</v>
      </c>
      <c r="DF108" s="3">
        <v>207.746195678548</v>
      </c>
      <c r="DG108" s="3">
        <v>232.169231633856</v>
      </c>
      <c r="DH108" s="3">
        <v>256.38121861499</v>
      </c>
      <c r="DI108" s="3">
        <v>245.801390452312</v>
      </c>
      <c r="DJ108" s="3">
        <v>234.298174273401</v>
      </c>
      <c r="DK108" s="3">
        <v>240.153336421739</v>
      </c>
      <c r="DL108" s="3">
        <v>195.522787847732</v>
      </c>
      <c r="DM108" s="3">
        <v>183.802680014618</v>
      </c>
      <c r="DN108" s="3">
        <v>181.702805848002</v>
      </c>
      <c r="DO108" s="3">
        <v>157.636526235414</v>
      </c>
      <c r="DP108" s="3">
        <v>147.327827612916</v>
      </c>
      <c r="DQ108" s="3">
        <v>134.581535082103</v>
      </c>
      <c r="DR108" s="3">
        <v>115.904375103082</v>
      </c>
      <c r="DS108" s="3">
        <v>137.582065487705</v>
      </c>
      <c r="DT108" s="3">
        <v>130.536509652167</v>
      </c>
      <c r="DU108" s="3">
        <v>141.760402177124</v>
      </c>
      <c r="DV108" s="3">
        <v>145.441743721769</v>
      </c>
      <c r="DW108" s="3">
        <v>142.859781090474</v>
      </c>
      <c r="DX108" s="3">
        <v>128.453559538759</v>
      </c>
      <c r="DY108" s="3">
        <v>114.957621525291</v>
      </c>
      <c r="DZ108" s="3">
        <v>100.931118015472</v>
      </c>
      <c r="EA108" s="3">
        <v>91.5162330460822</v>
      </c>
      <c r="EB108" s="3">
        <v>89.3402044026274</v>
      </c>
      <c r="EC108" s="3">
        <v>90.5964048948146</v>
      </c>
      <c r="ED108" s="3">
        <v>66.4141330271499</v>
      </c>
      <c r="EE108" s="3">
        <v>77.3638098580497</v>
      </c>
      <c r="EF108" s="3">
        <v>77.2033335367839</v>
      </c>
    </row>
    <row r="109">
      <c r="A109" s="3" t="s">
        <v>105</v>
      </c>
      <c r="B109" s="3" t="str">
        <f t="shared" si="3"/>
        <v>EMN_mid</v>
      </c>
      <c r="C109" s="3" t="str">
        <f t="shared" si="6"/>
        <v>EMN</v>
      </c>
      <c r="D109" s="3">
        <v>56.8295169766872</v>
      </c>
      <c r="E109" s="3">
        <v>59.37350319973</v>
      </c>
      <c r="F109" s="3">
        <v>62.5697719098013</v>
      </c>
      <c r="G109" s="3">
        <v>63.0216898521849</v>
      </c>
      <c r="H109" s="3">
        <v>62.5804663676304</v>
      </c>
      <c r="I109" s="3">
        <v>64.642379955358</v>
      </c>
      <c r="J109" s="3">
        <v>63.3145705254803</v>
      </c>
      <c r="K109" s="3">
        <v>59.0822358392414</v>
      </c>
      <c r="L109" s="3">
        <v>61.0777095371</v>
      </c>
      <c r="M109" s="3">
        <v>56.2614729737966</v>
      </c>
      <c r="N109" s="3">
        <v>61.977171157123</v>
      </c>
      <c r="O109" s="3">
        <v>57.08932146628</v>
      </c>
      <c r="P109" s="3">
        <v>53.0661021184077</v>
      </c>
      <c r="Q109" s="3">
        <v>54.9415798016855</v>
      </c>
      <c r="R109" s="3">
        <v>52.4785724239744</v>
      </c>
      <c r="S109" s="3">
        <v>54.5422914133684</v>
      </c>
      <c r="T109" s="3">
        <v>58.1058499010258</v>
      </c>
      <c r="U109" s="3">
        <v>59.3458455864654</v>
      </c>
      <c r="V109" s="3">
        <v>57.9538094183414</v>
      </c>
      <c r="W109" s="3">
        <v>56.0927790899536</v>
      </c>
      <c r="X109" s="3">
        <v>51.7905220503761</v>
      </c>
      <c r="Y109" s="3">
        <v>52.8112981392182</v>
      </c>
      <c r="Z109" s="3">
        <v>52.9570937951135</v>
      </c>
      <c r="AA109" s="3">
        <v>52.0531519538336</v>
      </c>
      <c r="AB109" s="3">
        <v>47.6549263603538</v>
      </c>
      <c r="AC109" s="3">
        <v>46.5407172280628</v>
      </c>
      <c r="AD109" s="3">
        <v>53.8388342835286</v>
      </c>
      <c r="AE109" s="3">
        <v>56.7149673122011</v>
      </c>
      <c r="AF109" s="3">
        <v>56.7675393694837</v>
      </c>
      <c r="AG109" s="3">
        <v>54.6024684236096</v>
      </c>
      <c r="AH109" s="3">
        <v>53.4755293458211</v>
      </c>
      <c r="AI109" s="3">
        <v>50.5403432658818</v>
      </c>
      <c r="AJ109" s="3">
        <v>50.6116204576585</v>
      </c>
      <c r="AK109" s="3">
        <v>51.3767267806894</v>
      </c>
      <c r="AL109" s="3">
        <v>57.048896996512</v>
      </c>
      <c r="AM109" s="3">
        <v>58.9856662634192</v>
      </c>
      <c r="AN109" s="3">
        <v>60.1940065564973</v>
      </c>
      <c r="AO109" s="3">
        <v>61.6441609318437</v>
      </c>
      <c r="AP109" s="3">
        <v>61.5482446695004</v>
      </c>
      <c r="AQ109" s="3">
        <v>62.5471115197302</v>
      </c>
      <c r="AR109" s="3">
        <v>61.7802800316486</v>
      </c>
      <c r="AS109" s="3">
        <v>64.9913201980308</v>
      </c>
      <c r="AT109" s="3">
        <v>66.8173138763834</v>
      </c>
      <c r="AU109" s="3">
        <v>66.255817460252</v>
      </c>
      <c r="AV109" s="3">
        <v>68.1614857917539</v>
      </c>
      <c r="AW109" s="3">
        <v>71.0885714738155</v>
      </c>
      <c r="AX109" s="3">
        <v>71.809274676078</v>
      </c>
      <c r="AY109" s="3">
        <v>73.245179151789</v>
      </c>
      <c r="AZ109" s="3">
        <v>77.9341552371887</v>
      </c>
      <c r="BA109" s="3">
        <v>79.2500889692732</v>
      </c>
      <c r="BB109" s="3">
        <v>84.4188657092572</v>
      </c>
      <c r="BC109" s="3">
        <v>84.4675868302328</v>
      </c>
      <c r="BD109" s="3">
        <v>84.9582117284288</v>
      </c>
      <c r="BE109" s="3">
        <v>84.4826888035963</v>
      </c>
      <c r="BF109" s="3">
        <v>80.7406398664319</v>
      </c>
      <c r="BG109" s="3">
        <v>80.0313896917508</v>
      </c>
      <c r="BH109" s="3">
        <v>78.8231570069446</v>
      </c>
      <c r="BI109" s="3">
        <v>68.6245323967614</v>
      </c>
      <c r="BJ109" s="3">
        <v>65.6485186069205</v>
      </c>
      <c r="BK109" s="3">
        <v>59.1135680595802</v>
      </c>
      <c r="BL109" s="3">
        <v>63.157860627754</v>
      </c>
      <c r="BM109" s="3">
        <v>67.0058297429701</v>
      </c>
      <c r="BN109" s="3">
        <v>64.8874438630327</v>
      </c>
      <c r="BO109" s="3">
        <v>67.2625374312154</v>
      </c>
      <c r="BP109" s="3">
        <v>59.7760746093047</v>
      </c>
      <c r="BQ109" s="3">
        <v>60.6886491131814</v>
      </c>
      <c r="BR109" s="3">
        <v>64.4418549871401</v>
      </c>
      <c r="BS109" s="3">
        <v>54.8569230214686</v>
      </c>
      <c r="BT109" s="3">
        <v>59.6001408992361</v>
      </c>
      <c r="BU109" s="3">
        <v>61.143784757275</v>
      </c>
      <c r="BV109" s="3">
        <v>66.8344702872819</v>
      </c>
      <c r="BW109" s="3">
        <v>65.7226371420386</v>
      </c>
      <c r="BX109" s="3">
        <v>62.820320522711</v>
      </c>
      <c r="BY109" s="3">
        <v>60.5515424212098</v>
      </c>
      <c r="BZ109" s="3">
        <v>40.9061335391055</v>
      </c>
      <c r="CA109" s="3">
        <v>46.6225945185324</v>
      </c>
      <c r="CB109" s="3">
        <v>54.1546957652003</v>
      </c>
      <c r="CC109" s="3">
        <v>61.0797914190326</v>
      </c>
      <c r="CD109" s="3">
        <v>63.8157963561983</v>
      </c>
      <c r="CE109" s="3">
        <v>63.1829583300769</v>
      </c>
      <c r="CF109" s="3">
        <v>68.8824554452089</v>
      </c>
      <c r="CG109" s="3">
        <v>72.8997320491243</v>
      </c>
      <c r="CH109" s="3">
        <v>81.2976657885473</v>
      </c>
      <c r="CI109" s="3">
        <v>88.6993620856562</v>
      </c>
      <c r="CJ109" s="3">
        <v>91.8389374200817</v>
      </c>
      <c r="CK109" s="3">
        <v>94.4543061600989</v>
      </c>
      <c r="CL109" s="3">
        <v>99.4346621731886</v>
      </c>
      <c r="CM109" s="3">
        <v>100.194259328383</v>
      </c>
      <c r="CN109" s="3">
        <v>110.381781497203</v>
      </c>
      <c r="CO109" s="3">
        <v>108.43929766365</v>
      </c>
      <c r="CP109" s="3">
        <v>99.6113670542811</v>
      </c>
      <c r="CQ109" s="3">
        <v>100.327854291233</v>
      </c>
      <c r="CR109" s="3">
        <v>94.7928489108918</v>
      </c>
      <c r="CS109" s="3">
        <v>94.7563639441347</v>
      </c>
      <c r="CT109" s="3">
        <v>99.9826764983374</v>
      </c>
      <c r="CU109" s="3">
        <v>103.493800823566</v>
      </c>
      <c r="CV109" s="3">
        <v>109.754891415503</v>
      </c>
      <c r="CW109" s="3">
        <v>108.741559541804</v>
      </c>
      <c r="CX109" s="3">
        <v>99.7137009545297</v>
      </c>
      <c r="CY109" s="3">
        <v>98.0444796883753</v>
      </c>
      <c r="CZ109" s="3">
        <v>94.754226648202</v>
      </c>
      <c r="DA109" s="3">
        <v>89.5981181619326</v>
      </c>
      <c r="DB109" s="3">
        <v>83.1536971664786</v>
      </c>
      <c r="DC109" s="3">
        <v>88.385533228708</v>
      </c>
      <c r="DD109" s="3">
        <v>74.8324940846114</v>
      </c>
      <c r="DE109" s="3">
        <v>68.4333672917804</v>
      </c>
      <c r="DF109" s="3">
        <v>77.0097961637618</v>
      </c>
      <c r="DG109" s="3">
        <v>77.6844007648349</v>
      </c>
      <c r="DH109" s="3">
        <v>82.3016074943205</v>
      </c>
      <c r="DI109" s="3">
        <v>81.163126922826</v>
      </c>
      <c r="DJ109" s="3">
        <v>77.0128265368799</v>
      </c>
      <c r="DK109" s="3">
        <v>77.2353057006308</v>
      </c>
      <c r="DL109" s="3">
        <v>75.8353320479773</v>
      </c>
      <c r="DM109" s="3">
        <v>76.6948277352858</v>
      </c>
      <c r="DN109" s="3">
        <v>81.9713230216812</v>
      </c>
      <c r="DO109" s="3">
        <v>79.3446727178958</v>
      </c>
      <c r="DP109" s="3">
        <v>75.3087863789275</v>
      </c>
      <c r="DQ109" s="3">
        <v>70.0424084705589</v>
      </c>
      <c r="DR109" s="3">
        <v>75.9267983476204</v>
      </c>
      <c r="DS109" s="3">
        <v>84.0826084114935</v>
      </c>
      <c r="DT109" s="3">
        <v>83.8529228442371</v>
      </c>
      <c r="DU109" s="3">
        <v>81.5282872173007</v>
      </c>
      <c r="DV109" s="3">
        <v>89.9715076598586</v>
      </c>
      <c r="DW109" s="3">
        <v>95.9697394016978</v>
      </c>
      <c r="DX109" s="3">
        <v>97.2672961213134</v>
      </c>
      <c r="DY109" s="3">
        <v>97.8284184436532</v>
      </c>
      <c r="DZ109" s="3">
        <v>96.4114445467613</v>
      </c>
      <c r="EA109" s="3">
        <v>96.3819298150736</v>
      </c>
      <c r="EB109" s="3">
        <v>103.285867442884</v>
      </c>
      <c r="EC109" s="3">
        <v>107.424931640485</v>
      </c>
      <c r="ED109" s="3">
        <v>101.745618685039</v>
      </c>
      <c r="EE109" s="3">
        <v>96.0830703693672</v>
      </c>
      <c r="EF109" s="3">
        <v>91.0605549282498</v>
      </c>
    </row>
    <row r="110">
      <c r="A110" s="3" t="s">
        <v>106</v>
      </c>
      <c r="B110" s="3" t="str">
        <f t="shared" si="3"/>
        <v>EMR_mid</v>
      </c>
      <c r="C110" s="3" t="str">
        <f t="shared" si="6"/>
        <v>EMR</v>
      </c>
      <c r="D110" s="3">
        <v>50.1308134860387</v>
      </c>
      <c r="E110" s="3">
        <v>47.5959511366775</v>
      </c>
      <c r="F110" s="3">
        <v>48.0760098597592</v>
      </c>
      <c r="G110" s="3">
        <v>50.0541251931701</v>
      </c>
      <c r="H110" s="3">
        <v>49.786769696644</v>
      </c>
      <c r="I110" s="3">
        <v>50.0798907983671</v>
      </c>
      <c r="J110" s="3">
        <v>49.978342436611</v>
      </c>
      <c r="K110" s="3">
        <v>47.5315918827292</v>
      </c>
      <c r="L110" s="3">
        <v>48.211292805602</v>
      </c>
      <c r="M110" s="3">
        <v>46.1895151307421</v>
      </c>
      <c r="N110" s="3">
        <v>48.6730914984495</v>
      </c>
      <c r="O110" s="3">
        <v>47.0511227182081</v>
      </c>
      <c r="P110" s="3">
        <v>45.1015432373646</v>
      </c>
      <c r="Q110" s="3">
        <v>44.1953778176429</v>
      </c>
      <c r="R110" s="3">
        <v>43.2128400751805</v>
      </c>
      <c r="S110" s="3">
        <v>44.0122143295569</v>
      </c>
      <c r="T110" s="3">
        <v>45.9086558004501</v>
      </c>
      <c r="U110" s="3">
        <v>45.0169894395819</v>
      </c>
      <c r="V110" s="3">
        <v>40.8807877256048</v>
      </c>
      <c r="W110" s="3">
        <v>37.793651716397</v>
      </c>
      <c r="X110" s="3">
        <v>35.2477543716718</v>
      </c>
      <c r="Y110" s="3">
        <v>36.0286267350463</v>
      </c>
      <c r="Z110" s="3">
        <v>38.3310428479656</v>
      </c>
      <c r="AA110" s="3">
        <v>37.0723896581875</v>
      </c>
      <c r="AB110" s="3">
        <v>34.6433298830822</v>
      </c>
      <c r="AC110" s="3">
        <v>37.2128363647899</v>
      </c>
      <c r="AD110" s="3">
        <v>41.5168317682358</v>
      </c>
      <c r="AE110" s="3">
        <v>43.3779254827605</v>
      </c>
      <c r="AF110" s="3">
        <v>41.746611390806</v>
      </c>
      <c r="AG110" s="3">
        <v>41.7070599772778</v>
      </c>
      <c r="AH110" s="3">
        <v>43.7425596953248</v>
      </c>
      <c r="AI110" s="3">
        <v>43.2540043943248</v>
      </c>
      <c r="AJ110" s="3">
        <v>41.9424273187131</v>
      </c>
      <c r="AK110" s="3">
        <v>41.1352658935895</v>
      </c>
      <c r="AL110" s="3">
        <v>43.4487593869026</v>
      </c>
      <c r="AM110" s="3">
        <v>46.1736923513034</v>
      </c>
      <c r="AN110" s="3">
        <v>47.0839854649802</v>
      </c>
      <c r="AO110" s="3">
        <v>50.2213999543397</v>
      </c>
      <c r="AP110" s="3">
        <v>48.9528859463342</v>
      </c>
      <c r="AQ110" s="3">
        <v>48.8022796831242</v>
      </c>
      <c r="AR110" s="3">
        <v>48.4902946222586</v>
      </c>
      <c r="AS110" s="3">
        <v>49.2057640146371</v>
      </c>
      <c r="AT110" s="3">
        <v>49.5158895990964</v>
      </c>
      <c r="AU110" s="3">
        <v>49.2506721293985</v>
      </c>
      <c r="AV110" s="3">
        <v>51.514981068712</v>
      </c>
      <c r="AW110" s="3">
        <v>54.0846990999351</v>
      </c>
      <c r="AX110" s="3">
        <v>51.905583693362</v>
      </c>
      <c r="AY110" s="3">
        <v>56.6372646129293</v>
      </c>
      <c r="AZ110" s="3">
        <v>61.0334824939723</v>
      </c>
      <c r="BA110" s="3">
        <v>59.7250231940114</v>
      </c>
      <c r="BB110" s="3">
        <v>59.2856789135964</v>
      </c>
      <c r="BC110" s="3">
        <v>57.7874322265704</v>
      </c>
      <c r="BD110" s="3">
        <v>60.4731878370038</v>
      </c>
      <c r="BE110" s="3">
        <v>60.7296254570142</v>
      </c>
      <c r="BF110" s="3">
        <v>59.4846675206409</v>
      </c>
      <c r="BG110" s="3">
        <v>63.5982905738648</v>
      </c>
      <c r="BH110" s="3">
        <v>66.1108681218739</v>
      </c>
      <c r="BI110" s="3">
        <v>62.2715617551633</v>
      </c>
      <c r="BJ110" s="3">
        <v>58.6229804748197</v>
      </c>
      <c r="BK110" s="3">
        <v>52.3280461879205</v>
      </c>
      <c r="BL110" s="3">
        <v>53.4959244105608</v>
      </c>
      <c r="BM110" s="3">
        <v>58.5564667662477</v>
      </c>
      <c r="BN110" s="3">
        <v>58.8795152072694</v>
      </c>
      <c r="BO110" s="3">
        <v>62.2200372554646</v>
      </c>
      <c r="BP110" s="3">
        <v>57.0671142308902</v>
      </c>
      <c r="BQ110" s="3">
        <v>56.0412166730205</v>
      </c>
      <c r="BR110" s="3">
        <v>57.5612707370751</v>
      </c>
      <c r="BS110" s="3">
        <v>51.8852211849653</v>
      </c>
      <c r="BT110" s="3">
        <v>56.5641598833997</v>
      </c>
      <c r="BU110" s="3">
        <v>59.6690511210994</v>
      </c>
      <c r="BV110" s="3">
        <v>65.1170421613296</v>
      </c>
      <c r="BW110" s="3">
        <v>67.2342193852914</v>
      </c>
      <c r="BX110" s="3">
        <v>67.9242197270976</v>
      </c>
      <c r="BY110" s="3">
        <v>63.9475397786289</v>
      </c>
      <c r="BZ110" s="3">
        <v>45.5509307803137</v>
      </c>
      <c r="CA110" s="3">
        <v>46.0331796278241</v>
      </c>
      <c r="CB110" s="3">
        <v>50.4958080926669</v>
      </c>
      <c r="CC110" s="3">
        <v>56.6459762492674</v>
      </c>
      <c r="CD110" s="3">
        <v>56.4028831190692</v>
      </c>
      <c r="CE110" s="3">
        <v>61.8467689772475</v>
      </c>
      <c r="CF110" s="3">
        <v>61.3492944528692</v>
      </c>
      <c r="CG110" s="3">
        <v>62.0487095310651</v>
      </c>
      <c r="CH110" s="3">
        <v>68.5572048854322</v>
      </c>
      <c r="CI110" s="3">
        <v>73.2356126021918</v>
      </c>
      <c r="CJ110" s="3">
        <v>75.3019020003418</v>
      </c>
      <c r="CK110" s="3">
        <v>78.4744669713991</v>
      </c>
      <c r="CL110" s="3">
        <v>82.8969938023462</v>
      </c>
      <c r="CM110" s="3">
        <v>84.541751835091</v>
      </c>
      <c r="CN110" s="3">
        <v>86.7872581422511</v>
      </c>
      <c r="CO110" s="3">
        <v>89.4566593669569</v>
      </c>
      <c r="CP110" s="3">
        <v>90.5087324521404</v>
      </c>
      <c r="CQ110" s="3">
        <v>95.4386556470418</v>
      </c>
      <c r="CR110" s="3">
        <v>92.2433186000933</v>
      </c>
      <c r="CS110" s="3">
        <v>89.1164370278559</v>
      </c>
      <c r="CT110" s="3">
        <v>89.3094332888536</v>
      </c>
      <c r="CU110" s="3">
        <v>85.7311150655356</v>
      </c>
      <c r="CV110" s="3">
        <v>88.3508094422962</v>
      </c>
      <c r="CW110" s="3">
        <v>88.7192643597709</v>
      </c>
      <c r="CX110" s="3">
        <v>89.6990999452022</v>
      </c>
      <c r="CY110" s="3">
        <v>88.9002955004411</v>
      </c>
      <c r="CZ110" s="3">
        <v>81.1498288445292</v>
      </c>
      <c r="DA110" s="3">
        <v>80.2417605261917</v>
      </c>
      <c r="DB110" s="3">
        <v>77.4788467462141</v>
      </c>
      <c r="DC110" s="3">
        <v>83.5452219414717</v>
      </c>
      <c r="DD110" s="3">
        <v>75.3240757323277</v>
      </c>
      <c r="DE110" s="3">
        <v>77.1829344145004</v>
      </c>
      <c r="DF110" s="3">
        <v>88.707359409198</v>
      </c>
      <c r="DG110" s="3">
        <v>91.6785111628488</v>
      </c>
      <c r="DH110" s="3">
        <v>89.0732908302568</v>
      </c>
      <c r="DI110" s="3">
        <v>82.7781916199342</v>
      </c>
      <c r="DJ110" s="3">
        <v>80.7246752100542</v>
      </c>
      <c r="DK110" s="3">
        <v>81.9405445794026</v>
      </c>
      <c r="DL110" s="3">
        <v>79.3449182597057</v>
      </c>
      <c r="DM110" s="3">
        <v>83.2454630656991</v>
      </c>
      <c r="DN110" s="3">
        <v>88.4775751101906</v>
      </c>
      <c r="DO110" s="3">
        <v>93.7691174810581</v>
      </c>
      <c r="DP110" s="3">
        <v>95.8390874729155</v>
      </c>
      <c r="DQ110" s="3">
        <v>91.0326209466626</v>
      </c>
      <c r="DR110" s="3">
        <v>86.2992073029773</v>
      </c>
      <c r="DS110" s="3">
        <v>91.3930201987512</v>
      </c>
      <c r="DT110" s="3">
        <v>93.0853062961618</v>
      </c>
      <c r="DU110" s="3">
        <v>101.122508613176</v>
      </c>
      <c r="DV110" s="3">
        <v>109.320805580448</v>
      </c>
      <c r="DW110" s="3">
        <v>110.158789864132</v>
      </c>
      <c r="DX110" s="3">
        <v>110.521110512804</v>
      </c>
      <c r="DY110" s="3">
        <v>107.103595393196</v>
      </c>
      <c r="DZ110" s="3">
        <v>113.223097399972</v>
      </c>
      <c r="EA110" s="3">
        <v>104.205799451312</v>
      </c>
      <c r="EB110" s="3">
        <v>103.009892719816</v>
      </c>
      <c r="EC110" s="3">
        <v>109.525733255932</v>
      </c>
      <c r="ED110" s="3">
        <v>126.3128944042</v>
      </c>
      <c r="EE110" s="3">
        <v>128.515475318545</v>
      </c>
      <c r="EF110" s="3">
        <v>124.600278430515</v>
      </c>
    </row>
    <row r="111">
      <c r="A111" s="3" t="s">
        <v>107</v>
      </c>
      <c r="B111" s="3" t="str">
        <f t="shared" si="3"/>
        <v>EOG_mid</v>
      </c>
      <c r="C111" s="3" t="str">
        <f t="shared" si="6"/>
        <v>EOG</v>
      </c>
      <c r="D111" s="3">
        <v>62.4040506047495</v>
      </c>
      <c r="E111" s="3">
        <v>66.1335242591118</v>
      </c>
      <c r="F111" s="3">
        <v>71.0501284308504</v>
      </c>
      <c r="G111" s="3">
        <v>75.1145475754217</v>
      </c>
      <c r="H111" s="3">
        <v>77.10212773845</v>
      </c>
      <c r="I111" s="3">
        <v>84.0005122560355</v>
      </c>
      <c r="J111" s="3">
        <v>86.5033444595994</v>
      </c>
      <c r="K111" s="3">
        <v>80.6925513788463</v>
      </c>
      <c r="L111" s="3">
        <v>77.4228176172611</v>
      </c>
      <c r="M111" s="3">
        <v>69.3115915033813</v>
      </c>
      <c r="N111" s="3">
        <v>72.8081982405148</v>
      </c>
      <c r="O111" s="3">
        <v>68.0887413663365</v>
      </c>
      <c r="P111" s="3">
        <v>66.4923602078056</v>
      </c>
      <c r="Q111" s="3">
        <v>70.6381402703112</v>
      </c>
      <c r="R111" s="3">
        <v>66.9434006937794</v>
      </c>
      <c r="S111" s="3">
        <v>72.6174024281125</v>
      </c>
      <c r="T111" s="3">
        <v>69.7570701663611</v>
      </c>
      <c r="U111" s="3">
        <v>67.002048340943</v>
      </c>
      <c r="V111" s="3">
        <v>61.23270940521</v>
      </c>
      <c r="W111" s="3">
        <v>57.5707749582217</v>
      </c>
      <c r="X111" s="3">
        <v>57.32768147096</v>
      </c>
      <c r="Y111" s="3">
        <v>63.3939714091668</v>
      </c>
      <c r="Z111" s="3">
        <v>63.8623081376012</v>
      </c>
      <c r="AA111" s="3">
        <v>57.0975697073848</v>
      </c>
      <c r="AB111" s="3">
        <v>49.577564953218</v>
      </c>
      <c r="AC111" s="3">
        <v>51.7423738917884</v>
      </c>
      <c r="AD111" s="3">
        <v>55.3897808889523</v>
      </c>
      <c r="AE111" s="3">
        <v>58.4665305842938</v>
      </c>
      <c r="AF111" s="3">
        <v>61.4330319071867</v>
      </c>
      <c r="AG111" s="3">
        <v>62.5934265741798</v>
      </c>
      <c r="AH111" s="3">
        <v>62.7277645503015</v>
      </c>
      <c r="AI111" s="3">
        <v>67.7342440246019</v>
      </c>
      <c r="AJ111" s="3">
        <v>69.8910506016327</v>
      </c>
      <c r="AK111" s="3">
        <v>72.2309884836111</v>
      </c>
      <c r="AL111" s="3">
        <v>71.6115624618526</v>
      </c>
      <c r="AM111" s="3">
        <v>79.4042546188044</v>
      </c>
      <c r="AN111" s="3">
        <v>79.6159725879448</v>
      </c>
      <c r="AO111" s="3">
        <v>76.0667955280253</v>
      </c>
      <c r="AP111" s="3">
        <v>73.6913970796348</v>
      </c>
      <c r="AQ111" s="3">
        <v>73.3955348665645</v>
      </c>
      <c r="AR111" s="3">
        <v>70.7511595683176</v>
      </c>
      <c r="AS111" s="3">
        <v>68.1030538709944</v>
      </c>
      <c r="AT111" s="3">
        <v>70.8518535407499</v>
      </c>
      <c r="AU111" s="3">
        <v>66.8738970470419</v>
      </c>
      <c r="AV111" s="3">
        <v>70.4438292953269</v>
      </c>
      <c r="AW111" s="3">
        <v>74.483469646151</v>
      </c>
      <c r="AX111" s="3">
        <v>78.9400933143841</v>
      </c>
      <c r="AY111" s="3">
        <v>79.0214541346998</v>
      </c>
      <c r="AZ111" s="3">
        <v>87.9057957503797</v>
      </c>
      <c r="BA111" s="3">
        <v>82.385379812661</v>
      </c>
      <c r="BB111" s="3">
        <v>78.7385838524553</v>
      </c>
      <c r="BC111" s="3">
        <v>84.9904237659618</v>
      </c>
      <c r="BD111" s="3">
        <v>92.0464003563313</v>
      </c>
      <c r="BE111" s="3">
        <v>91.4452029231996</v>
      </c>
      <c r="BF111" s="3">
        <v>96.7072948504155</v>
      </c>
      <c r="BG111" s="3">
        <v>92.7078358471208</v>
      </c>
      <c r="BH111" s="3">
        <v>92.3317190999423</v>
      </c>
      <c r="BI111" s="3">
        <v>92.6561709141884</v>
      </c>
      <c r="BJ111" s="3">
        <v>80.3449469620596</v>
      </c>
      <c r="BK111" s="3">
        <v>74.6980081985732</v>
      </c>
      <c r="BL111" s="3">
        <v>75.1143284185188</v>
      </c>
      <c r="BM111" s="3">
        <v>74.7940348058139</v>
      </c>
      <c r="BN111" s="3">
        <v>71.7640159958314</v>
      </c>
      <c r="BO111" s="3">
        <v>77.8325892504166</v>
      </c>
      <c r="BP111" s="3">
        <v>71.0126746048117</v>
      </c>
      <c r="BQ111" s="3">
        <v>67.9852156881373</v>
      </c>
      <c r="BR111" s="3">
        <v>68.4642034165671</v>
      </c>
      <c r="BS111" s="3">
        <v>59.8842598713965</v>
      </c>
      <c r="BT111" s="3">
        <v>61.3117883280447</v>
      </c>
      <c r="BU111" s="3">
        <v>54.45929703559</v>
      </c>
      <c r="BV111" s="3">
        <v>56.909005213159</v>
      </c>
      <c r="BW111" s="3">
        <v>60.749099517599</v>
      </c>
      <c r="BX111" s="3">
        <v>65.337190235</v>
      </c>
      <c r="BY111" s="3">
        <v>56.8691557180079</v>
      </c>
      <c r="BZ111" s="3">
        <v>32.5257044804259</v>
      </c>
      <c r="CA111" s="3">
        <v>33.2583781580154</v>
      </c>
      <c r="CB111" s="3">
        <v>39.4192442265663</v>
      </c>
      <c r="CC111" s="3">
        <v>42.4098739934358</v>
      </c>
      <c r="CD111" s="3">
        <v>38.2279146336916</v>
      </c>
      <c r="CE111" s="3">
        <v>37.4718549983047</v>
      </c>
      <c r="CF111" s="3">
        <v>31.8373502750331</v>
      </c>
      <c r="CG111" s="3">
        <v>29.0627224573754</v>
      </c>
      <c r="CH111" s="3">
        <v>34.8931207121926</v>
      </c>
      <c r="CI111" s="3">
        <v>41.0658148790144</v>
      </c>
      <c r="CJ111" s="3">
        <v>45.9990969293298</v>
      </c>
      <c r="CK111" s="3">
        <v>49.5202557908635</v>
      </c>
      <c r="CL111" s="3">
        <v>58.1317711799618</v>
      </c>
      <c r="CM111" s="3">
        <v>58.472683246358</v>
      </c>
      <c r="CN111" s="3">
        <v>65.5521076551041</v>
      </c>
      <c r="CO111" s="3">
        <v>69.4629091145095</v>
      </c>
      <c r="CP111" s="3">
        <v>63.9481274328404</v>
      </c>
      <c r="CQ111" s="3">
        <v>56.9673614606729</v>
      </c>
      <c r="CR111" s="3">
        <v>60.6570313841238</v>
      </c>
      <c r="CS111" s="3">
        <v>75.0650167246651</v>
      </c>
      <c r="CT111" s="3">
        <v>76.708973071799</v>
      </c>
      <c r="CU111" s="3">
        <v>74.1749973538007</v>
      </c>
      <c r="CV111" s="3">
        <v>87.5798047573705</v>
      </c>
      <c r="CW111" s="3">
        <v>96.6517518401552</v>
      </c>
      <c r="CX111" s="3">
        <v>102.504483376651</v>
      </c>
      <c r="CY111" s="3">
        <v>104.459502513421</v>
      </c>
      <c r="CZ111" s="3">
        <v>109.681098236629</v>
      </c>
      <c r="DA111" s="3">
        <v>112.186893204895</v>
      </c>
      <c r="DB111" s="3">
        <v>92.0861931912907</v>
      </c>
      <c r="DC111" s="3">
        <v>102.056748457532</v>
      </c>
      <c r="DD111" s="3">
        <v>105.964765854622</v>
      </c>
      <c r="DE111" s="3">
        <v>115.859978663487</v>
      </c>
      <c r="DF111" s="3">
        <v>129.12153602767</v>
      </c>
      <c r="DG111" s="3">
        <v>118.15982630296</v>
      </c>
      <c r="DH111" s="3">
        <v>120.063769899161</v>
      </c>
      <c r="DI111" s="3">
        <v>115.007632477529</v>
      </c>
      <c r="DJ111" s="3">
        <v>103.343938957383</v>
      </c>
      <c r="DK111" s="3">
        <v>111.975814949731</v>
      </c>
      <c r="DL111" s="3">
        <v>105.46475543645</v>
      </c>
      <c r="DM111" s="3">
        <v>105.11277631345</v>
      </c>
      <c r="DN111" s="3">
        <v>114.983405396016</v>
      </c>
      <c r="DO111" s="3">
        <v>122.642372731915</v>
      </c>
      <c r="DP111" s="3">
        <v>123.201965979183</v>
      </c>
      <c r="DQ111" s="3">
        <v>121.862840261101</v>
      </c>
      <c r="DR111" s="3">
        <v>117.997863312997</v>
      </c>
      <c r="DS111" s="3">
        <v>116.190406618306</v>
      </c>
      <c r="DT111" s="3">
        <v>111.826531725388</v>
      </c>
      <c r="DU111" s="3">
        <v>109.662138093006</v>
      </c>
      <c r="DV111" s="3">
        <v>118.708226650571</v>
      </c>
      <c r="DW111" s="3">
        <v>131.061643092676</v>
      </c>
      <c r="DX111" s="3">
        <v>125.503664274838</v>
      </c>
      <c r="DY111" s="3">
        <v>119.163412135273</v>
      </c>
      <c r="DZ111" s="3">
        <v>125.375455248814</v>
      </c>
      <c r="EA111" s="3">
        <v>124.71447864918</v>
      </c>
      <c r="EB111" s="3">
        <v>120.946631241592</v>
      </c>
      <c r="EC111" s="3">
        <v>125.84053967474</v>
      </c>
      <c r="ED111" s="3">
        <v>130.843571010746</v>
      </c>
      <c r="EE111" s="3">
        <v>123.959951177989</v>
      </c>
      <c r="EF111" s="3">
        <v>131.351665223983</v>
      </c>
    </row>
    <row r="112">
      <c r="A112" s="3" t="s">
        <v>108</v>
      </c>
      <c r="B112" s="3" t="str">
        <f t="shared" si="3"/>
        <v>EQR_mid</v>
      </c>
      <c r="C112" s="3" t="str">
        <f t="shared" si="6"/>
        <v>EQR</v>
      </c>
      <c r="D112" s="3">
        <v>31.3685088089622</v>
      </c>
      <c r="E112" s="3">
        <v>33.7719809131319</v>
      </c>
      <c r="F112" s="3">
        <v>34.0423653268724</v>
      </c>
      <c r="G112" s="3">
        <v>34.6906031669374</v>
      </c>
      <c r="H112" s="3">
        <v>36.1431578999028</v>
      </c>
      <c r="I112" s="3">
        <v>36.7628786804143</v>
      </c>
      <c r="J112" s="3">
        <v>38.3821929651442</v>
      </c>
      <c r="K112" s="3">
        <v>39.1508154272044</v>
      </c>
      <c r="L112" s="3">
        <v>38.0086070369348</v>
      </c>
      <c r="M112" s="3">
        <v>39.4593698567679</v>
      </c>
      <c r="N112" s="3">
        <v>41.9596555522101</v>
      </c>
      <c r="O112" s="3">
        <v>43.3724958306061</v>
      </c>
      <c r="P112" s="3">
        <v>46.8766044880755</v>
      </c>
      <c r="Q112" s="3">
        <v>47.4215761638127</v>
      </c>
      <c r="R112" s="3">
        <v>47.371068747541</v>
      </c>
      <c r="S112" s="3">
        <v>46.4943793863003</v>
      </c>
      <c r="T112" s="3">
        <v>45.2482734738133</v>
      </c>
      <c r="U112" s="3">
        <v>43.9632864453382</v>
      </c>
      <c r="V112" s="3">
        <v>45.5669990006518</v>
      </c>
      <c r="W112" s="3">
        <v>45.7770491567612</v>
      </c>
      <c r="X112" s="3">
        <v>43.9688454804538</v>
      </c>
      <c r="Y112" s="3">
        <v>48.2295368258665</v>
      </c>
      <c r="Z112" s="3">
        <v>48.6185013574674</v>
      </c>
      <c r="AA112" s="3">
        <v>49.3921959911096</v>
      </c>
      <c r="AB112" s="3">
        <v>49.0679442376542</v>
      </c>
      <c r="AC112" s="3">
        <v>45.8099010838549</v>
      </c>
      <c r="AD112" s="3">
        <v>50.5643137766697</v>
      </c>
      <c r="AE112" s="3">
        <v>50.2750363587834</v>
      </c>
      <c r="AF112" s="3">
        <v>48.6158880356313</v>
      </c>
      <c r="AG112" s="3">
        <v>46.2074670348666</v>
      </c>
      <c r="AH112" s="3">
        <v>49.1826913835315</v>
      </c>
      <c r="AI112" s="3">
        <v>46.8371162836663</v>
      </c>
      <c r="AJ112" s="3">
        <v>46.4367318256148</v>
      </c>
      <c r="AK112" s="3">
        <v>45.7477322154726</v>
      </c>
      <c r="AL112" s="3">
        <v>45.0710601321185</v>
      </c>
      <c r="AM112" s="3">
        <v>46.9856273131138</v>
      </c>
      <c r="AN112" s="3">
        <v>47.5698372563086</v>
      </c>
      <c r="AO112" s="3">
        <v>46.4084925780754</v>
      </c>
      <c r="AP112" s="3">
        <v>47.3297841739577</v>
      </c>
      <c r="AQ112" s="3">
        <v>48.3876899000802</v>
      </c>
      <c r="AR112" s="3">
        <v>49.2952062054359</v>
      </c>
      <c r="AS112" s="3">
        <v>51.0337284508527</v>
      </c>
      <c r="AT112" s="3">
        <v>50.6202088585598</v>
      </c>
      <c r="AU112" s="3">
        <v>51.652414194284</v>
      </c>
      <c r="AV112" s="3">
        <v>51.3175712306321</v>
      </c>
      <c r="AW112" s="3">
        <v>51.3764221923752</v>
      </c>
      <c r="AX112" s="3">
        <v>52.7738319900936</v>
      </c>
      <c r="AY112" s="3">
        <v>50.2174339839501</v>
      </c>
      <c r="AZ112" s="3">
        <v>47.8858973127595</v>
      </c>
      <c r="BA112" s="3">
        <v>44.4991123615011</v>
      </c>
      <c r="BB112" s="3">
        <v>45.8579594176416</v>
      </c>
      <c r="BC112" s="3">
        <v>48.3940799949043</v>
      </c>
      <c r="BD112" s="3">
        <v>48.3295146833905</v>
      </c>
      <c r="BE112" s="3">
        <v>49.9129023737178</v>
      </c>
      <c r="BF112" s="3">
        <v>50.7768109058456</v>
      </c>
      <c r="BG112" s="3">
        <v>52.9406797925362</v>
      </c>
      <c r="BH112" s="3">
        <v>53.2569906521582</v>
      </c>
      <c r="BI112" s="3">
        <v>51.6578659963094</v>
      </c>
      <c r="BJ112" s="3">
        <v>54.3154969385748</v>
      </c>
      <c r="BK112" s="3">
        <v>54.9468639361461</v>
      </c>
      <c r="BL112" s="3">
        <v>54.9583524116705</v>
      </c>
      <c r="BM112" s="3">
        <v>58.7927208073111</v>
      </c>
      <c r="BN112" s="3">
        <v>59.8744273759824</v>
      </c>
      <c r="BO112" s="3">
        <v>61.251559894838</v>
      </c>
      <c r="BP112" s="3">
        <v>61.5914421427143</v>
      </c>
      <c r="BQ112" s="3">
        <v>62.7829049653248</v>
      </c>
      <c r="BR112" s="3">
        <v>63.9398397625898</v>
      </c>
      <c r="BS112" s="3">
        <v>66.5755706275441</v>
      </c>
      <c r="BT112" s="3">
        <v>69.8311191653162</v>
      </c>
      <c r="BU112" s="3">
        <v>71.9405303410347</v>
      </c>
      <c r="BV112" s="3">
        <v>70.2452460883599</v>
      </c>
      <c r="BW112" s="3">
        <v>67.3474912747144</v>
      </c>
      <c r="BX112" s="3">
        <v>67.7101434541667</v>
      </c>
      <c r="BY112" s="3">
        <v>69.5691775279718</v>
      </c>
      <c r="BZ112" s="3">
        <v>55.6489318466242</v>
      </c>
      <c r="CA112" s="3">
        <v>53.3474023020237</v>
      </c>
      <c r="CB112" s="3">
        <v>50.6071529754297</v>
      </c>
      <c r="CC112" s="3">
        <v>51.6184952855217</v>
      </c>
      <c r="CD112" s="3">
        <v>47.5787984487427</v>
      </c>
      <c r="CE112" s="3">
        <v>46.2408984848073</v>
      </c>
      <c r="CF112" s="3">
        <v>46.3046329730802</v>
      </c>
      <c r="CG112" s="3">
        <v>44.5158083451676</v>
      </c>
      <c r="CH112" s="3">
        <v>49.4341504803599</v>
      </c>
      <c r="CI112" s="3">
        <v>50.82597904851</v>
      </c>
      <c r="CJ112" s="3">
        <v>51.7416820202634</v>
      </c>
      <c r="CK112" s="3">
        <v>56.8862870190629</v>
      </c>
      <c r="CL112" s="3">
        <v>61.5039548773118</v>
      </c>
      <c r="CM112" s="3">
        <v>63.4619793382472</v>
      </c>
      <c r="CN112" s="3">
        <v>64.6482976598634</v>
      </c>
      <c r="CO112" s="3">
        <v>68.9219481329334</v>
      </c>
      <c r="CP112" s="3">
        <v>72.1662688417362</v>
      </c>
      <c r="CQ112" s="3">
        <v>72.7703951345677</v>
      </c>
      <c r="CR112" s="3">
        <v>72.1974959561719</v>
      </c>
      <c r="CS112" s="3">
        <v>74.5231222814006</v>
      </c>
      <c r="CT112" s="3">
        <v>75.7665075062967</v>
      </c>
      <c r="CU112" s="3">
        <v>77.3821807590951</v>
      </c>
      <c r="CV112" s="3">
        <v>79.6104382698733</v>
      </c>
      <c r="CW112" s="3">
        <v>77.4893247047184</v>
      </c>
      <c r="CX112" s="3">
        <v>78.4259635843707</v>
      </c>
      <c r="CY112" s="3">
        <v>80.8002639070925</v>
      </c>
      <c r="CZ112" s="3">
        <v>68.0723616411401</v>
      </c>
      <c r="DA112" s="3">
        <v>65.0599580551316</v>
      </c>
      <c r="DB112" s="3">
        <v>65.5786164774934</v>
      </c>
      <c r="DC112" s="3">
        <v>69.5389730553832</v>
      </c>
      <c r="DD112" s="3">
        <v>65.0112260420564</v>
      </c>
      <c r="DE112" s="3">
        <v>58.4901475638929</v>
      </c>
      <c r="DF112" s="3">
        <v>56.7180534141474</v>
      </c>
      <c r="DG112" s="3">
        <v>56.0356619905542</v>
      </c>
      <c r="DH112" s="3">
        <v>55.9712774766888</v>
      </c>
      <c r="DI112" s="3">
        <v>59.6305170621108</v>
      </c>
      <c r="DJ112" s="3">
        <v>54.5251896654961</v>
      </c>
      <c r="DK112" s="3">
        <v>56.5112276799402</v>
      </c>
      <c r="DL112" s="3">
        <v>57.5703125214981</v>
      </c>
      <c r="DM112" s="3">
        <v>60.5510571965375</v>
      </c>
      <c r="DN112" s="3">
        <v>63.3357700154546</v>
      </c>
      <c r="DO112" s="3">
        <v>61.0239453472769</v>
      </c>
      <c r="DP112" s="3">
        <v>58.3880844841934</v>
      </c>
      <c r="DQ112" s="3">
        <v>55.2594387095723</v>
      </c>
      <c r="DR112" s="3">
        <v>52.8258647349791</v>
      </c>
      <c r="DS112" s="3">
        <v>57.2474796871097</v>
      </c>
      <c r="DT112" s="3">
        <v>58.2481128318963</v>
      </c>
      <c r="DU112" s="3">
        <v>57.2872806757112</v>
      </c>
      <c r="DV112" s="3">
        <v>60.2282831148667</v>
      </c>
      <c r="DW112" s="3">
        <v>60.7781086845668</v>
      </c>
      <c r="DX112" s="3">
        <v>64.2449365620575</v>
      </c>
      <c r="DY112" s="3">
        <v>64.9750174880263</v>
      </c>
      <c r="DZ112" s="3">
        <v>67.9109628413967</v>
      </c>
      <c r="EA112" s="3">
        <v>70.4517835689668</v>
      </c>
      <c r="EB112" s="3">
        <v>74.8943563925703</v>
      </c>
      <c r="EC112" s="3">
        <v>73.2429880794176</v>
      </c>
      <c r="ED112" s="3">
        <v>73.0699039453568</v>
      </c>
      <c r="EE112" s="3">
        <v>71.9871498168934</v>
      </c>
      <c r="EF112" s="3">
        <v>69.1355548434787</v>
      </c>
    </row>
    <row r="113">
      <c r="A113" s="3" t="s">
        <v>109</v>
      </c>
      <c r="B113" s="3" t="str">
        <f t="shared" si="3"/>
        <v>ES_mid</v>
      </c>
      <c r="C113" s="3" t="str">
        <f t="shared" si="6"/>
        <v>ES</v>
      </c>
      <c r="D113" s="3">
        <v>29.5054741521959</v>
      </c>
      <c r="E113" s="3">
        <v>30.6850349828099</v>
      </c>
      <c r="F113" s="3">
        <v>31.1216190203446</v>
      </c>
      <c r="G113" s="3">
        <v>32.1787419398024</v>
      </c>
      <c r="H113" s="3">
        <v>32.1302150032568</v>
      </c>
      <c r="I113" s="3">
        <v>32.4328979124622</v>
      </c>
      <c r="J113" s="3">
        <v>32.2709450872425</v>
      </c>
      <c r="K113" s="3">
        <v>31.2019670494575</v>
      </c>
      <c r="L113" s="3">
        <v>32.1733259166743</v>
      </c>
      <c r="M113" s="3">
        <v>33.6660368225506</v>
      </c>
      <c r="N113" s="3">
        <v>35.5756552377339</v>
      </c>
      <c r="O113" s="3">
        <v>37.6159869833473</v>
      </c>
      <c r="P113" s="3">
        <v>39.3544800366248</v>
      </c>
      <c r="Q113" s="3">
        <v>38.4196207821848</v>
      </c>
      <c r="R113" s="3">
        <v>36.2842109564597</v>
      </c>
      <c r="S113" s="3">
        <v>36.3249609642</v>
      </c>
      <c r="T113" s="3">
        <v>35.4343025515773</v>
      </c>
      <c r="U113" s="3">
        <v>34.1052949049478</v>
      </c>
      <c r="V113" s="3">
        <v>34.6520265715363</v>
      </c>
      <c r="W113" s="3">
        <v>36.4439653001998</v>
      </c>
      <c r="X113" s="3">
        <v>34.6763858274987</v>
      </c>
      <c r="Y113" s="3">
        <v>37.8557448312838</v>
      </c>
      <c r="Z113" s="3">
        <v>37.3276739297264</v>
      </c>
      <c r="AA113" s="3">
        <v>37.5699687750268</v>
      </c>
      <c r="AB113" s="3">
        <v>38.3441553339283</v>
      </c>
      <c r="AC113" s="3">
        <v>40.7157212721361</v>
      </c>
      <c r="AD113" s="3">
        <v>42.5702012093876</v>
      </c>
      <c r="AE113" s="3">
        <v>42.4024745659778</v>
      </c>
      <c r="AF113" s="3">
        <v>42.1592163179852</v>
      </c>
      <c r="AG113" s="3">
        <v>42.9772881815155</v>
      </c>
      <c r="AH113" s="3">
        <v>44.3408036892171</v>
      </c>
      <c r="AI113" s="3">
        <v>42.5393748015768</v>
      </c>
      <c r="AJ113" s="3">
        <v>41.5303886739455</v>
      </c>
      <c r="AK113" s="3">
        <v>40.7818221602291</v>
      </c>
      <c r="AL113" s="3">
        <v>40.2978699653948</v>
      </c>
      <c r="AM113" s="3">
        <v>41.3042761782621</v>
      </c>
      <c r="AN113" s="3">
        <v>42.2264708362359</v>
      </c>
      <c r="AO113" s="3">
        <v>43.4408151648225</v>
      </c>
      <c r="AP113" s="3">
        <v>45.4745323241412</v>
      </c>
      <c r="AQ113" s="3">
        <v>46.155339126481</v>
      </c>
      <c r="AR113" s="3">
        <v>46.648393715015</v>
      </c>
      <c r="AS113" s="3">
        <v>48.6274988233209</v>
      </c>
      <c r="AT113" s="3">
        <v>47.2172604419038</v>
      </c>
      <c r="AU113" s="3">
        <v>48.7340487603026</v>
      </c>
      <c r="AV113" s="3">
        <v>48.6969078557539</v>
      </c>
      <c r="AW113" s="3">
        <v>48.3746711619157</v>
      </c>
      <c r="AX113" s="3">
        <v>50.5498875286201</v>
      </c>
      <c r="AY113" s="3">
        <v>50.5626025607351</v>
      </c>
      <c r="AZ113" s="3">
        <v>49.1106197000561</v>
      </c>
      <c r="BA113" s="3">
        <v>46.0255495577834</v>
      </c>
      <c r="BB113" s="3">
        <v>45.8869803994925</v>
      </c>
      <c r="BC113" s="3">
        <v>47.6333562949592</v>
      </c>
      <c r="BD113" s="3">
        <v>46.3021359557903</v>
      </c>
      <c r="BE113" s="3">
        <v>44.7186212060259</v>
      </c>
      <c r="BF113" s="3">
        <v>47.8224386514244</v>
      </c>
      <c r="BG113" s="3">
        <v>49.8879932184323</v>
      </c>
      <c r="BH113" s="3">
        <v>50.5459278010264</v>
      </c>
      <c r="BI113" s="3">
        <v>50.9717622292664</v>
      </c>
      <c r="BJ113" s="3">
        <v>53.4036621494063</v>
      </c>
      <c r="BK113" s="3">
        <v>55.2231010512865</v>
      </c>
      <c r="BL113" s="3">
        <v>54.2567551961646</v>
      </c>
      <c r="BM113" s="3">
        <v>57.1790530999737</v>
      </c>
      <c r="BN113" s="3">
        <v>58.1813622437877</v>
      </c>
      <c r="BO113" s="3">
        <v>58.2853904659306</v>
      </c>
      <c r="BP113" s="3">
        <v>60.1903078216604</v>
      </c>
      <c r="BQ113" s="3">
        <v>63.5181646193234</v>
      </c>
      <c r="BR113" s="3">
        <v>63.991225093603</v>
      </c>
      <c r="BS113" s="3">
        <v>65.368733663069</v>
      </c>
      <c r="BT113" s="3">
        <v>69.2915202840625</v>
      </c>
      <c r="BU113" s="3">
        <v>71.150324610994</v>
      </c>
      <c r="BV113" s="3">
        <v>68.1927387449953</v>
      </c>
      <c r="BW113" s="3">
        <v>69.4136140580307</v>
      </c>
      <c r="BX113" s="3">
        <v>73.7340625246206</v>
      </c>
      <c r="BY113" s="3">
        <v>77.9434311322754</v>
      </c>
      <c r="BZ113" s="3">
        <v>70.8099507865029</v>
      </c>
      <c r="CA113" s="3">
        <v>72.1212946135234</v>
      </c>
      <c r="CB113" s="3">
        <v>66.8536945917885</v>
      </c>
      <c r="CC113" s="3">
        <v>72.2544289199703</v>
      </c>
      <c r="CD113" s="3">
        <v>74.2306438587731</v>
      </c>
      <c r="CE113" s="3">
        <v>74.2667284170996</v>
      </c>
      <c r="CF113" s="3">
        <v>70.896951389023</v>
      </c>
      <c r="CG113" s="3">
        <v>77.9300179602609</v>
      </c>
      <c r="CH113" s="3">
        <v>78.3147253546218</v>
      </c>
      <c r="CI113" s="3">
        <v>73.8083237386463</v>
      </c>
      <c r="CJ113" s="3">
        <v>76.3748771883812</v>
      </c>
      <c r="CK113" s="3">
        <v>73.0655716464098</v>
      </c>
      <c r="CL113" s="3">
        <v>71.7974872468892</v>
      </c>
      <c r="CM113" s="3">
        <v>76.4273645565943</v>
      </c>
      <c r="CN113" s="3">
        <v>73.3704077334656</v>
      </c>
      <c r="CO113" s="3">
        <v>71.4336823725846</v>
      </c>
      <c r="CP113" s="3">
        <v>73.9759457071991</v>
      </c>
      <c r="CQ113" s="3">
        <v>78.8957994632582</v>
      </c>
      <c r="CR113" s="3">
        <v>75.9729517821066</v>
      </c>
      <c r="CS113" s="3">
        <v>75.7043287616963</v>
      </c>
      <c r="CT113" s="3">
        <v>74.2330426809532</v>
      </c>
      <c r="CU113" s="3">
        <v>78.3501415859797</v>
      </c>
      <c r="CV113" s="3">
        <v>77.8856433844104</v>
      </c>
      <c r="CW113" s="3">
        <v>75.1149408280796</v>
      </c>
      <c r="CX113" s="3">
        <v>76.012912639934</v>
      </c>
      <c r="CY113" s="3">
        <v>81.9710389291057</v>
      </c>
      <c r="CZ113" s="3">
        <v>80.9969924314282</v>
      </c>
      <c r="DA113" s="3">
        <v>77.23400622427</v>
      </c>
      <c r="DB113" s="3">
        <v>76.0694894059025</v>
      </c>
      <c r="DC113" s="3">
        <v>82.981962080901</v>
      </c>
      <c r="DD113" s="3">
        <v>79.7168709543215</v>
      </c>
      <c r="DE113" s="3">
        <v>68.3226252252252</v>
      </c>
      <c r="DF113" s="3">
        <v>71.6441822137175</v>
      </c>
      <c r="DG113" s="3">
        <v>76.892815655141</v>
      </c>
      <c r="DH113" s="3">
        <v>75.9411811631114</v>
      </c>
      <c r="DI113" s="3">
        <v>72.9268851318928</v>
      </c>
      <c r="DJ113" s="3">
        <v>69.7285626707673</v>
      </c>
      <c r="DK113" s="3">
        <v>73.1167117823169</v>
      </c>
      <c r="DL113" s="3">
        <v>69.211628959204</v>
      </c>
      <c r="DM113" s="3">
        <v>65.8480470947874</v>
      </c>
      <c r="DN113" s="3">
        <v>67.4870215722769</v>
      </c>
      <c r="DO113" s="3">
        <v>61.6293229946333</v>
      </c>
      <c r="DP113" s="3">
        <v>58.2489784618742</v>
      </c>
      <c r="DQ113" s="3">
        <v>52.0347932465564</v>
      </c>
      <c r="DR113" s="3">
        <v>53.6917343298233</v>
      </c>
      <c r="DS113" s="3">
        <v>58.0063577497072</v>
      </c>
      <c r="DT113" s="3">
        <v>54.5020503618919</v>
      </c>
      <c r="DU113" s="3">
        <v>53.9803348540359</v>
      </c>
      <c r="DV113" s="3">
        <v>56.7722553671529</v>
      </c>
      <c r="DW113" s="3">
        <v>57.2911446299154</v>
      </c>
      <c r="DX113" s="3">
        <v>58.4010093892479</v>
      </c>
      <c r="DY113" s="3">
        <v>57.0589039323732</v>
      </c>
      <c r="DZ113" s="3">
        <v>59.0931725340817</v>
      </c>
      <c r="EA113" s="3">
        <v>64.4980889645773</v>
      </c>
      <c r="EB113" s="3">
        <v>66.1650476303321</v>
      </c>
      <c r="EC113" s="3">
        <v>64.6959300284138</v>
      </c>
      <c r="ED113" s="3">
        <v>61.5418953472098</v>
      </c>
      <c r="EE113" s="3">
        <v>58.621891585048</v>
      </c>
      <c r="EF113" s="3">
        <v>56.9105554156833</v>
      </c>
    </row>
    <row r="114">
      <c r="A114" s="3" t="s">
        <v>110</v>
      </c>
      <c r="B114" s="3" t="str">
        <f t="shared" si="3"/>
        <v>ETN_mid</v>
      </c>
      <c r="C114" s="3" t="str">
        <f t="shared" si="6"/>
        <v>ETN</v>
      </c>
      <c r="D114" s="3">
        <v>57.0406306853856</v>
      </c>
      <c r="E114" s="3">
        <v>54.5933173939319</v>
      </c>
      <c r="F114" s="3">
        <v>56.1775227149846</v>
      </c>
      <c r="G114" s="3">
        <v>56.4354759923978</v>
      </c>
      <c r="H114" s="3">
        <v>56.0118667989113</v>
      </c>
      <c r="I114" s="3">
        <v>58.2417324015114</v>
      </c>
      <c r="J114" s="3">
        <v>59.1649257908161</v>
      </c>
      <c r="K114" s="3">
        <v>53.1665384198318</v>
      </c>
      <c r="L114" s="3">
        <v>51.8724110699295</v>
      </c>
      <c r="M114" s="3">
        <v>48.1004938517225</v>
      </c>
      <c r="N114" s="3">
        <v>52.9580554435908</v>
      </c>
      <c r="O114" s="3">
        <v>52.9291079327816</v>
      </c>
      <c r="P114" s="3">
        <v>50.9837680432255</v>
      </c>
      <c r="Q114" s="3">
        <v>55.0259647906199</v>
      </c>
      <c r="R114" s="3">
        <v>53.403084016166</v>
      </c>
      <c r="S114" s="3">
        <v>54.045229214163</v>
      </c>
      <c r="T114" s="3">
        <v>57.2219984830243</v>
      </c>
      <c r="U114" s="3">
        <v>56.0475137364572</v>
      </c>
      <c r="V114" s="3">
        <v>51.1528013564037</v>
      </c>
      <c r="W114" s="3">
        <v>46.6649851252884</v>
      </c>
      <c r="X114" s="3">
        <v>43.2486918773995</v>
      </c>
      <c r="Y114" s="3">
        <v>42.4103334948521</v>
      </c>
      <c r="Z114" s="3">
        <v>45.4853943483323</v>
      </c>
      <c r="AA114" s="3">
        <v>42.7501002872598</v>
      </c>
      <c r="AB114" s="3">
        <v>39.7581182747605</v>
      </c>
      <c r="AC114" s="3">
        <v>44.0871625120984</v>
      </c>
      <c r="AD114" s="3">
        <v>49.3420742171866</v>
      </c>
      <c r="AE114" s="3">
        <v>50.5698997133983</v>
      </c>
      <c r="AF114" s="3">
        <v>50.3705790941731</v>
      </c>
      <c r="AG114" s="3">
        <v>50.0361592160759</v>
      </c>
      <c r="AH114" s="3">
        <v>51.5148013222914</v>
      </c>
      <c r="AI114" s="3">
        <v>55.1773813935304</v>
      </c>
      <c r="AJ114" s="3">
        <v>53.411992167748</v>
      </c>
      <c r="AK114" s="3">
        <v>52.9826298612027</v>
      </c>
      <c r="AL114" s="3">
        <v>54.1200832974026</v>
      </c>
      <c r="AM114" s="3">
        <v>57.1343340374372</v>
      </c>
      <c r="AN114" s="3">
        <v>57.4853416557991</v>
      </c>
      <c r="AO114" s="3">
        <v>59.7394448731302</v>
      </c>
      <c r="AP114" s="3">
        <v>61.3511666903282</v>
      </c>
      <c r="AQ114" s="3">
        <v>63.2657237530829</v>
      </c>
      <c r="AR114" s="3">
        <v>65.4760971270785</v>
      </c>
      <c r="AS114" s="3">
        <v>65.1660602609708</v>
      </c>
      <c r="AT114" s="3">
        <v>67.6010738286293</v>
      </c>
      <c r="AU114" s="3">
        <v>61.8972900099621</v>
      </c>
      <c r="AV114" s="3">
        <v>64.5288116296811</v>
      </c>
      <c r="AW114" s="3">
        <v>67.2851634190976</v>
      </c>
      <c r="AX114" s="3">
        <v>66.8729281111925</v>
      </c>
      <c r="AY114" s="3">
        <v>66.8492880279035</v>
      </c>
      <c r="AZ114" s="3">
        <v>72.0267109930829</v>
      </c>
      <c r="BA114" s="3">
        <v>71.2586612380757</v>
      </c>
      <c r="BB114" s="3">
        <v>70.0537000467848</v>
      </c>
      <c r="BC114" s="3">
        <v>67.6286787398114</v>
      </c>
      <c r="BD114" s="3">
        <v>67.2807788233441</v>
      </c>
      <c r="BE114" s="3">
        <v>68.6577440650856</v>
      </c>
      <c r="BF114" s="3">
        <v>68.3263653010401</v>
      </c>
      <c r="BG114" s="3">
        <v>71.8024629123427</v>
      </c>
      <c r="BH114" s="3">
        <v>75.8348996544001</v>
      </c>
      <c r="BI114" s="3">
        <v>69.9725486733556</v>
      </c>
      <c r="BJ114" s="3">
        <v>65.1492669814823</v>
      </c>
      <c r="BK114" s="3">
        <v>61.8024291215332</v>
      </c>
      <c r="BL114" s="3">
        <v>61.639323841372</v>
      </c>
      <c r="BM114" s="3">
        <v>68.7139699901064</v>
      </c>
      <c r="BN114" s="3">
        <v>71.3186356549187</v>
      </c>
      <c r="BO114" s="3">
        <v>74.179198115952</v>
      </c>
      <c r="BP114" s="3">
        <v>70.8371957259579</v>
      </c>
      <c r="BQ114" s="3">
        <v>71.5069493724152</v>
      </c>
      <c r="BR114" s="3">
        <v>72.5710092798034</v>
      </c>
      <c r="BS114" s="3">
        <v>70.6352268675009</v>
      </c>
      <c r="BT114" s="3">
        <v>75.8020499452141</v>
      </c>
      <c r="BU114" s="3">
        <v>74.1516385686995</v>
      </c>
      <c r="BV114" s="3">
        <v>82.8718879747506</v>
      </c>
      <c r="BW114" s="3">
        <v>85.2619538433645</v>
      </c>
      <c r="BX114" s="3">
        <v>86.8589815772751</v>
      </c>
      <c r="BY114" s="3">
        <v>91.9651043641181</v>
      </c>
      <c r="BZ114" s="3">
        <v>72.8377453276178</v>
      </c>
      <c r="CA114" s="3">
        <v>72.0451822002216</v>
      </c>
      <c r="CB114" s="3">
        <v>73.1991880676329</v>
      </c>
      <c r="CC114" s="3">
        <v>81.2131401944238</v>
      </c>
      <c r="CD114" s="3">
        <v>83.9066958461825</v>
      </c>
      <c r="CE114" s="3">
        <v>92.2273056679923</v>
      </c>
      <c r="CF114" s="3">
        <v>94.2416573448346</v>
      </c>
      <c r="CG114" s="3">
        <v>98.4860476722546</v>
      </c>
      <c r="CH114" s="3">
        <v>107.36140328449</v>
      </c>
      <c r="CI114" s="3">
        <v>109.205180048574</v>
      </c>
      <c r="CJ114" s="3">
        <v>114.897086016742</v>
      </c>
      <c r="CK114" s="3">
        <v>116.023604387162</v>
      </c>
      <c r="CL114" s="3">
        <v>127.789995446174</v>
      </c>
      <c r="CM114" s="3">
        <v>132.468777999739</v>
      </c>
      <c r="CN114" s="3">
        <v>136.135931979062</v>
      </c>
      <c r="CO114" s="3">
        <v>137.171751888854</v>
      </c>
      <c r="CP114" s="3">
        <v>144.593284279377</v>
      </c>
      <c r="CQ114" s="3">
        <v>156.91775772125</v>
      </c>
      <c r="CR114" s="3">
        <v>150.477448072874</v>
      </c>
      <c r="CS114" s="3">
        <v>148.802541815749</v>
      </c>
      <c r="CT114" s="3">
        <v>162.095484521827</v>
      </c>
      <c r="CU114" s="3">
        <v>159.908782388709</v>
      </c>
      <c r="CV114" s="3">
        <v>156.513286645</v>
      </c>
      <c r="CW114" s="3">
        <v>145.965848906684</v>
      </c>
      <c r="CX114" s="3">
        <v>144.802397375674</v>
      </c>
      <c r="CY114" s="3">
        <v>139.03477331992</v>
      </c>
      <c r="CZ114" s="3">
        <v>134.987624967747</v>
      </c>
      <c r="DA114" s="3">
        <v>128.176431135393</v>
      </c>
      <c r="DB114" s="3">
        <v>126.891316097887</v>
      </c>
      <c r="DC114" s="3">
        <v>142.337128947184</v>
      </c>
      <c r="DD114" s="3">
        <v>133.71710157519</v>
      </c>
      <c r="DE114" s="3">
        <v>135.725192435686</v>
      </c>
      <c r="DF114" s="3">
        <v>155.662233859716</v>
      </c>
      <c r="DG114" s="3">
        <v>153.633949235236</v>
      </c>
      <c r="DH114" s="3">
        <v>155.354398495262</v>
      </c>
      <c r="DI114" s="3">
        <v>164.419937335184</v>
      </c>
      <c r="DJ114" s="3">
        <v>164.968316606095</v>
      </c>
      <c r="DK114" s="3">
        <v>158.612268358707</v>
      </c>
      <c r="DL114" s="3">
        <v>168.561893497426</v>
      </c>
      <c r="DM114" s="3">
        <v>187.270523891806</v>
      </c>
      <c r="DN114" s="3">
        <v>199.943393356964</v>
      </c>
      <c r="DO114" s="3">
        <v>216.008044941857</v>
      </c>
      <c r="DP114" s="3">
        <v>218.51871464578</v>
      </c>
      <c r="DQ114" s="3">
        <v>202.299257290514</v>
      </c>
      <c r="DR114" s="3">
        <v>220.195808826105</v>
      </c>
      <c r="DS114" s="3">
        <v>232.044953122659</v>
      </c>
      <c r="DT114" s="3">
        <v>238.572503203033</v>
      </c>
      <c r="DU114" s="3">
        <v>272.981327710344</v>
      </c>
      <c r="DV114" s="3">
        <v>299.668013694727</v>
      </c>
      <c r="DW114" s="3">
        <v>314.15598308811</v>
      </c>
      <c r="DX114" s="3">
        <v>328.638342034143</v>
      </c>
      <c r="DY114" s="3">
        <v>319.220517834147</v>
      </c>
      <c r="DZ114" s="3">
        <v>312.719695791412</v>
      </c>
      <c r="EA114" s="3">
        <v>291.845280504693</v>
      </c>
      <c r="EB114" s="3">
        <v>309.296687215327</v>
      </c>
      <c r="EC114" s="3">
        <v>338.491017076351</v>
      </c>
      <c r="ED114" s="3">
        <v>362.328432960451</v>
      </c>
      <c r="EE114" s="3">
        <v>353.195475987026</v>
      </c>
      <c r="EF114" s="3">
        <v>343.633057488336</v>
      </c>
    </row>
    <row r="115">
      <c r="A115" s="3" t="s">
        <v>111</v>
      </c>
      <c r="B115" s="3" t="str">
        <f t="shared" si="3"/>
        <v>ETR_mid</v>
      </c>
      <c r="C115" s="3" t="str">
        <f t="shared" si="6"/>
        <v>ETR</v>
      </c>
      <c r="D115" s="3">
        <v>15.7911037082425</v>
      </c>
      <c r="E115" s="3">
        <v>16.7059424750153</v>
      </c>
      <c r="F115" s="3">
        <v>17.0200335593627</v>
      </c>
      <c r="G115" s="3">
        <v>18.6153932637844</v>
      </c>
      <c r="H115" s="3">
        <v>19.6589341700578</v>
      </c>
      <c r="I115" s="3">
        <v>21.0884586410962</v>
      </c>
      <c r="J115" s="3">
        <v>20.6059044270909</v>
      </c>
      <c r="K115" s="3">
        <v>19.7575030920598</v>
      </c>
      <c r="L115" s="3">
        <v>20.6675850230438</v>
      </c>
      <c r="M115" s="3">
        <v>21.5551904153737</v>
      </c>
      <c r="N115" s="3">
        <v>22.630842805016</v>
      </c>
      <c r="O115" s="3">
        <v>23.7801735023902</v>
      </c>
      <c r="P115" s="3">
        <v>24.3141645316157</v>
      </c>
      <c r="Q115" s="3">
        <v>22.9165490348402</v>
      </c>
      <c r="R115" s="3">
        <v>21.5727005521327</v>
      </c>
      <c r="S115" s="3">
        <v>21.9376869170044</v>
      </c>
      <c r="T115" s="3">
        <v>21.494891142693</v>
      </c>
      <c r="U115" s="3">
        <v>20.4215783496385</v>
      </c>
      <c r="V115" s="3">
        <v>20.367088042067</v>
      </c>
      <c r="W115" s="3">
        <v>19.827464634267</v>
      </c>
      <c r="X115" s="3">
        <v>18.4706488792031</v>
      </c>
      <c r="Y115" s="3">
        <v>19.8078183041306</v>
      </c>
      <c r="Z115" s="3">
        <v>19.7660212215593</v>
      </c>
      <c r="AA115" s="3">
        <v>20.0275105876192</v>
      </c>
      <c r="AB115" s="3">
        <v>20.463974640241</v>
      </c>
      <c r="AC115" s="3">
        <v>21.9322386260697</v>
      </c>
      <c r="AD115" s="3">
        <v>23.4304009593113</v>
      </c>
      <c r="AE115" s="3">
        <v>23.3366598599224</v>
      </c>
      <c r="AF115" s="3">
        <v>23.5347560727586</v>
      </c>
      <c r="AG115" s="3">
        <v>24.5479639036926</v>
      </c>
      <c r="AH115" s="3">
        <v>25.3244765862733</v>
      </c>
      <c r="AI115" s="3">
        <v>24.971831608071</v>
      </c>
      <c r="AJ115" s="3">
        <v>25.0494924445954</v>
      </c>
      <c r="AK115" s="3">
        <v>23.4006419102287</v>
      </c>
      <c r="AL115" s="3">
        <v>22.2255721885793</v>
      </c>
      <c r="AM115" s="3">
        <v>22.9838100791406</v>
      </c>
      <c r="AN115" s="3">
        <v>22.9779542423736</v>
      </c>
      <c r="AO115" s="3">
        <v>23.4912322609597</v>
      </c>
      <c r="AP115" s="3">
        <v>24.4384577239059</v>
      </c>
      <c r="AQ115" s="3">
        <v>24.779542638949</v>
      </c>
      <c r="AR115" s="3">
        <v>25.0015810563471</v>
      </c>
      <c r="AS115" s="3">
        <v>26.0451354065066</v>
      </c>
      <c r="AT115" s="3">
        <v>24.9280508055621</v>
      </c>
      <c r="AU115" s="3">
        <v>26.0376415513258</v>
      </c>
      <c r="AV115" s="3">
        <v>26.3371839129042</v>
      </c>
      <c r="AW115" s="3">
        <v>27.6956767455639</v>
      </c>
      <c r="AX115" s="3">
        <v>29.4104283887135</v>
      </c>
      <c r="AY115" s="3">
        <v>28.3420683512116</v>
      </c>
      <c r="AZ115" s="3">
        <v>27.0496158906875</v>
      </c>
      <c r="BA115" s="3">
        <v>26.2935953013945</v>
      </c>
      <c r="BB115" s="3">
        <v>27.3318726367647</v>
      </c>
      <c r="BC115" s="3">
        <v>27.939557301225</v>
      </c>
      <c r="BD115" s="3">
        <v>28.28326091551</v>
      </c>
      <c r="BE115" s="3">
        <v>28.3323462797992</v>
      </c>
      <c r="BF115" s="3">
        <v>29.1169646084981</v>
      </c>
      <c r="BG115" s="3">
        <v>30.4041691493352</v>
      </c>
      <c r="BH115" s="3">
        <v>30.2206771826686</v>
      </c>
      <c r="BI115" s="3">
        <v>30.0368383998987</v>
      </c>
      <c r="BJ115" s="3">
        <v>31.3486421644122</v>
      </c>
      <c r="BK115" s="3">
        <v>32.1303914802148</v>
      </c>
      <c r="BL115" s="3">
        <v>31.624222854974</v>
      </c>
      <c r="BM115" s="3">
        <v>33.664413014533</v>
      </c>
      <c r="BN115" s="3">
        <v>35.336989877519</v>
      </c>
      <c r="BO115" s="3">
        <v>35.4167823852307</v>
      </c>
      <c r="BP115" s="3">
        <v>36.5422259972744</v>
      </c>
      <c r="BQ115" s="3">
        <v>38.3228011388963</v>
      </c>
      <c r="BR115" s="3">
        <v>39.5728475185435</v>
      </c>
      <c r="BS115" s="3">
        <v>41.8484137979085</v>
      </c>
      <c r="BT115" s="3">
        <v>44.2404951868864</v>
      </c>
      <c r="BU115" s="3">
        <v>45.5450057135332</v>
      </c>
      <c r="BV115" s="3">
        <v>45.162945245856</v>
      </c>
      <c r="BW115" s="3">
        <v>45.9920648908305</v>
      </c>
      <c r="BX115" s="3">
        <v>48.3668508456944</v>
      </c>
      <c r="BY115" s="3">
        <v>51.0353788898987</v>
      </c>
      <c r="BZ115" s="3">
        <v>40.3395243427878</v>
      </c>
      <c r="CA115" s="3">
        <v>37.9382070440425</v>
      </c>
      <c r="CB115" s="3">
        <v>38.4243478961612</v>
      </c>
      <c r="CC115" s="3">
        <v>39.1549190901316</v>
      </c>
      <c r="CD115" s="3">
        <v>39.5361916689072</v>
      </c>
      <c r="CE115" s="3">
        <v>40.2096746594178</v>
      </c>
      <c r="CF115" s="3">
        <v>38.9016554091218</v>
      </c>
      <c r="CG115" s="3">
        <v>42.2664157284773</v>
      </c>
      <c r="CH115" s="3">
        <v>44.0695574023958</v>
      </c>
      <c r="CI115" s="3">
        <v>41.1497228942057</v>
      </c>
      <c r="CJ115" s="3">
        <v>38.4673540299584</v>
      </c>
      <c r="CK115" s="3">
        <v>38.3129679994439</v>
      </c>
      <c r="CL115" s="3">
        <v>39.1078589658971</v>
      </c>
      <c r="CM115" s="3">
        <v>43.1758158471273</v>
      </c>
      <c r="CN115" s="3">
        <v>44.3818839332632</v>
      </c>
      <c r="CO115" s="3">
        <v>43.7752440986306</v>
      </c>
      <c r="CP115" s="3">
        <v>42.7701050481713</v>
      </c>
      <c r="CQ115" s="3">
        <v>46.0862269119228</v>
      </c>
      <c r="CR115" s="3">
        <v>46.1496208297679</v>
      </c>
      <c r="CS115" s="3">
        <v>43.5412013786677</v>
      </c>
      <c r="CT115" s="3">
        <v>44.3940570946677</v>
      </c>
      <c r="CU115" s="3">
        <v>46.1751377657971</v>
      </c>
      <c r="CV115" s="3">
        <v>47.129177202623</v>
      </c>
      <c r="CW115" s="3">
        <v>46.3633709683032</v>
      </c>
      <c r="CX115" s="3">
        <v>48.3647887364712</v>
      </c>
      <c r="CY115" s="3">
        <v>53.4254501493876</v>
      </c>
      <c r="CZ115" s="3">
        <v>51.8820882507895</v>
      </c>
      <c r="DA115" s="3">
        <v>49.4834681145561</v>
      </c>
      <c r="DB115" s="3">
        <v>48.6706208078852</v>
      </c>
      <c r="DC115" s="3">
        <v>52.9648605932428</v>
      </c>
      <c r="DD115" s="3">
        <v>51.05053227766</v>
      </c>
      <c r="DE115" s="3">
        <v>45.9814188642792</v>
      </c>
      <c r="DF115" s="3">
        <v>49.8075045240492</v>
      </c>
      <c r="DG115" s="3">
        <v>52.140406964983</v>
      </c>
      <c r="DH115" s="3">
        <v>48.6334478969895</v>
      </c>
      <c r="DI115" s="3">
        <v>49.0542469219001</v>
      </c>
      <c r="DJ115" s="3">
        <v>47.9152637231814</v>
      </c>
      <c r="DK115" s="3">
        <v>50.1529302947588</v>
      </c>
      <c r="DL115" s="3">
        <v>48.0885417102239</v>
      </c>
      <c r="DM115" s="3">
        <v>46.3789207189245</v>
      </c>
      <c r="DN115" s="3">
        <v>46.8365076464332</v>
      </c>
      <c r="DO115" s="3">
        <v>45.3738634247856</v>
      </c>
      <c r="DP115" s="3">
        <v>45.087705913052</v>
      </c>
      <c r="DQ115" s="3">
        <v>43.7332297855488</v>
      </c>
      <c r="DR115" s="3">
        <v>46.9311562888212</v>
      </c>
      <c r="DS115" s="3">
        <v>48.3038243194409</v>
      </c>
      <c r="DT115" s="3">
        <v>48.266691734901</v>
      </c>
      <c r="DU115" s="3">
        <v>47.9904061790955</v>
      </c>
      <c r="DV115" s="3">
        <v>49.5713045654684</v>
      </c>
      <c r="DW115" s="3">
        <v>50.6577850727142</v>
      </c>
      <c r="DX115" s="3">
        <v>53.8081699228116</v>
      </c>
      <c r="DY115" s="3">
        <v>52.5738620649791</v>
      </c>
      <c r="DZ115" s="3">
        <v>53.2775342169355</v>
      </c>
      <c r="EA115" s="3">
        <v>58.0144871839573</v>
      </c>
      <c r="EB115" s="3">
        <v>62.1828428341628</v>
      </c>
      <c r="EC115" s="3">
        <v>65.9558345476271</v>
      </c>
      <c r="ED115" s="3">
        <v>74.2924080306289</v>
      </c>
      <c r="EE115" s="3">
        <v>75.2503569466727</v>
      </c>
      <c r="EF115" s="3">
        <v>78.8005551232232</v>
      </c>
    </row>
    <row r="116">
      <c r="A116" s="3" t="s">
        <v>112</v>
      </c>
      <c r="B116" s="3" t="str">
        <f t="shared" si="3"/>
        <v>EW_mid</v>
      </c>
      <c r="C116" s="3" t="str">
        <f t="shared" si="6"/>
        <v>EW</v>
      </c>
      <c r="D116" s="3">
        <v>11.3228570847284</v>
      </c>
      <c r="E116" s="3">
        <v>11.1976754288924</v>
      </c>
      <c r="F116" s="3">
        <v>12.0465476853507</v>
      </c>
      <c r="G116" s="3">
        <v>12.9965474946158</v>
      </c>
      <c r="H116" s="3">
        <v>13.936904839107</v>
      </c>
      <c r="I116" s="3">
        <v>13.7485316821507</v>
      </c>
      <c r="J116" s="3">
        <v>14.4889014417475</v>
      </c>
      <c r="K116" s="3">
        <v>16.0367856706892</v>
      </c>
      <c r="L116" s="3">
        <v>16.8613095056443</v>
      </c>
      <c r="M116" s="3">
        <v>17.9262679556142</v>
      </c>
      <c r="N116" s="3">
        <v>20.7649998413889</v>
      </c>
      <c r="O116" s="3">
        <v>21.7326517538591</v>
      </c>
      <c r="P116" s="3">
        <v>21.6644166946411</v>
      </c>
      <c r="Q116" s="3">
        <v>22.0648247066297</v>
      </c>
      <c r="R116" s="3">
        <v>23.4190150174228</v>
      </c>
      <c r="S116" s="3">
        <v>23.1699205126081</v>
      </c>
      <c r="T116" s="3">
        <v>21.4936250686646</v>
      </c>
      <c r="U116" s="3">
        <v>22.9994698437777</v>
      </c>
      <c r="V116" s="3">
        <v>25.2084469795227</v>
      </c>
      <c r="W116" s="3">
        <v>23.9778968720209</v>
      </c>
      <c r="X116" s="3">
        <v>23.2048017411005</v>
      </c>
      <c r="Y116" s="3">
        <v>24.8856438723477</v>
      </c>
      <c r="Z116" s="3">
        <v>26.29104180336</v>
      </c>
      <c r="AA116" s="3">
        <v>26.7421592365612</v>
      </c>
      <c r="AB116" s="3">
        <v>25.8157017858405</v>
      </c>
      <c r="AC116" s="3">
        <v>27.7262499809265</v>
      </c>
      <c r="AD116" s="3">
        <v>28.9344694397666</v>
      </c>
      <c r="AE116" s="3">
        <v>35.3339682533627</v>
      </c>
      <c r="AF116" s="3">
        <v>34.265079498291</v>
      </c>
      <c r="AG116" s="3">
        <v>33.1211362318559</v>
      </c>
      <c r="AH116" s="3">
        <v>35.4232500076294</v>
      </c>
      <c r="AI116" s="3">
        <v>38.1618838102921</v>
      </c>
      <c r="AJ116" s="3">
        <v>39.1765875135149</v>
      </c>
      <c r="AK116" s="3">
        <v>37.9707141603742</v>
      </c>
      <c r="AL116" s="3">
        <v>29.6813490731376</v>
      </c>
      <c r="AM116" s="3">
        <v>29.7138891674223</v>
      </c>
      <c r="AN116" s="3">
        <v>32.1869998455048</v>
      </c>
      <c r="AO116" s="3">
        <v>30.6637717799136</v>
      </c>
      <c r="AP116" s="3">
        <v>31.097391543181</v>
      </c>
      <c r="AQ116" s="3">
        <v>32.4705261933176</v>
      </c>
      <c r="AR116" s="3">
        <v>37.3390150937167</v>
      </c>
      <c r="AS116" s="3">
        <v>39.0671970194036</v>
      </c>
      <c r="AT116" s="3">
        <v>39.1315000534058</v>
      </c>
      <c r="AU116" s="3">
        <v>38.1247102488642</v>
      </c>
      <c r="AV116" s="3">
        <v>37.2795837402344</v>
      </c>
      <c r="AW116" s="3">
        <v>36.303333195773</v>
      </c>
      <c r="AX116" s="3">
        <v>35.5801589602516</v>
      </c>
      <c r="AY116" s="3">
        <v>38.2724168777466</v>
      </c>
      <c r="AZ116" s="3">
        <v>40.3615874335879</v>
      </c>
      <c r="BA116" s="3">
        <v>43.649473893015</v>
      </c>
      <c r="BB116" s="3">
        <v>46.1586507161458</v>
      </c>
      <c r="BC116" s="3">
        <v>45.4596032642183</v>
      </c>
      <c r="BD116" s="3">
        <v>45.2631816864014</v>
      </c>
      <c r="BE116" s="3">
        <v>49.2615083058675</v>
      </c>
      <c r="BF116" s="3">
        <v>49.33293678647</v>
      </c>
      <c r="BG116" s="3">
        <v>47.050000232199</v>
      </c>
      <c r="BH116" s="3">
        <v>50.4225439774363</v>
      </c>
      <c r="BI116" s="3">
        <v>49.3352172685706</v>
      </c>
      <c r="BJ116" s="3">
        <v>50.9626187824068</v>
      </c>
      <c r="BK116" s="3">
        <v>51.9271930895354</v>
      </c>
      <c r="BL116" s="3">
        <v>53.1126189458938</v>
      </c>
      <c r="BM116" s="3">
        <v>57.534473619963</v>
      </c>
      <c r="BN116" s="3">
        <v>60.4875398363386</v>
      </c>
      <c r="BO116" s="3">
        <v>61.5831743876139</v>
      </c>
      <c r="BP116" s="3">
        <v>58.3665151596069</v>
      </c>
      <c r="BQ116" s="3">
        <v>61.641499710083</v>
      </c>
      <c r="BR116" s="3">
        <v>65.5768936330622</v>
      </c>
      <c r="BS116" s="3">
        <v>72.2037882371382</v>
      </c>
      <c r="BT116" s="3">
        <v>73.2029998779297</v>
      </c>
      <c r="BU116" s="3">
        <v>75.6844926917035</v>
      </c>
      <c r="BV116" s="3">
        <v>80.116250038147</v>
      </c>
      <c r="BW116" s="3">
        <v>78.8769042605446</v>
      </c>
      <c r="BX116" s="3">
        <v>78.0531739734468</v>
      </c>
      <c r="BY116" s="3">
        <v>75.6488597267552</v>
      </c>
      <c r="BZ116" s="3">
        <v>63.4154549511996</v>
      </c>
      <c r="CA116" s="3">
        <v>70.0186502365839</v>
      </c>
      <c r="CB116" s="3">
        <v>72.3570003509522</v>
      </c>
      <c r="CC116" s="3">
        <v>71.1215908744118</v>
      </c>
      <c r="CD116" s="3">
        <v>73.2968189933083</v>
      </c>
      <c r="CE116" s="3">
        <v>79.052856808617</v>
      </c>
      <c r="CF116" s="3">
        <v>81.8240472702753</v>
      </c>
      <c r="CG116" s="3">
        <v>80.6627277027477</v>
      </c>
      <c r="CH116" s="3">
        <v>81.6122493743897</v>
      </c>
      <c r="CI116" s="3">
        <v>86.4147723804821</v>
      </c>
      <c r="CJ116" s="3">
        <v>87.3873682524028</v>
      </c>
      <c r="CK116" s="3">
        <v>85.082631362112</v>
      </c>
      <c r="CL116" s="3">
        <v>81.8830435379692</v>
      </c>
      <c r="CM116" s="3">
        <v>89.8814284915016</v>
      </c>
      <c r="CN116" s="3">
        <v>92.2517499923706</v>
      </c>
      <c r="CO116" s="3">
        <v>99.9604544206099</v>
      </c>
      <c r="CP116" s="3">
        <v>107.500238146101</v>
      </c>
      <c r="CQ116" s="3">
        <v>115.367726759477</v>
      </c>
      <c r="CR116" s="3">
        <v>119.315951937721</v>
      </c>
      <c r="CS116" s="3">
        <v>112.52095249721</v>
      </c>
      <c r="CT116" s="3">
        <v>116.176666441418</v>
      </c>
      <c r="CU116" s="3">
        <v>120.923409375277</v>
      </c>
      <c r="CV116" s="3">
        <v>116.761250495911</v>
      </c>
      <c r="CW116" s="3">
        <v>109.61526328639</v>
      </c>
      <c r="CX116" s="3">
        <v>110.199999436088</v>
      </c>
      <c r="CY116" s="3">
        <v>119.842499732971</v>
      </c>
      <c r="CZ116" s="3">
        <v>98.2252380734398</v>
      </c>
      <c r="DA116" s="3">
        <v>93.5580954778762</v>
      </c>
      <c r="DB116" s="3">
        <v>99.6352502822876</v>
      </c>
      <c r="DC116" s="3">
        <v>99.551956674327</v>
      </c>
      <c r="DD116" s="3">
        <v>89.267142704555</v>
      </c>
      <c r="DE116" s="3">
        <v>83.7266669500442</v>
      </c>
      <c r="DF116" s="3">
        <v>73.228571392241</v>
      </c>
      <c r="DG116" s="3">
        <v>74.279285975865</v>
      </c>
      <c r="DH116" s="3">
        <v>77.4172496795655</v>
      </c>
      <c r="DI116" s="3">
        <v>78.2726317957828</v>
      </c>
      <c r="DJ116" s="3">
        <v>79.7354349882706</v>
      </c>
      <c r="DK116" s="3">
        <v>84.8931575574373</v>
      </c>
      <c r="DL116" s="3">
        <v>87.0202276056463</v>
      </c>
      <c r="DM116" s="3">
        <v>88.4457146780831</v>
      </c>
      <c r="DN116" s="3">
        <v>90.7604997634888</v>
      </c>
      <c r="DO116" s="3">
        <v>78.1832612079123</v>
      </c>
      <c r="DP116" s="3">
        <v>72.9269996643066</v>
      </c>
      <c r="DQ116" s="3">
        <v>69.0999999479814</v>
      </c>
      <c r="DR116" s="3">
        <v>66.4888093130929</v>
      </c>
      <c r="DS116" s="3">
        <v>73.1370000839233</v>
      </c>
      <c r="DT116" s="3">
        <v>74.5259524754115</v>
      </c>
      <c r="DU116" s="3">
        <v>85.9360004425049</v>
      </c>
      <c r="DV116" s="3">
        <v>91.7450004577637</v>
      </c>
      <c r="DW116" s="3">
        <v>89.847953969782</v>
      </c>
      <c r="DX116" s="3">
        <v>87.3404541015625</v>
      </c>
      <c r="DY116" s="3">
        <v>88.6628948010896</v>
      </c>
      <c r="DZ116" s="3">
        <v>83.7986364364624</v>
      </c>
      <c r="EA116" s="3">
        <v>66.5497726093639</v>
      </c>
      <c r="EB116" s="3">
        <v>67.3144998550415</v>
      </c>
      <c r="EC116" s="3">
        <v>68.0947827878206</v>
      </c>
      <c r="ED116" s="3">
        <v>68.3222497940064</v>
      </c>
      <c r="EE116" s="3">
        <v>73.3973806472052</v>
      </c>
      <c r="EF116" s="3">
        <v>71.2594441307916</v>
      </c>
    </row>
    <row r="117">
      <c r="A117" s="3" t="s">
        <v>113</v>
      </c>
      <c r="B117" s="3" t="str">
        <f t="shared" si="3"/>
        <v>EXC_mid</v>
      </c>
      <c r="C117" s="3" t="str">
        <f t="shared" si="6"/>
        <v>EXC</v>
      </c>
      <c r="D117" s="3">
        <v>13.2582596575678</v>
      </c>
      <c r="E117" s="3">
        <v>14.3983878055239</v>
      </c>
      <c r="F117" s="3">
        <v>15.1938437965089</v>
      </c>
      <c r="G117" s="3">
        <v>17.1650797763766</v>
      </c>
      <c r="H117" s="3">
        <v>17.284068662592</v>
      </c>
      <c r="I117" s="3">
        <v>17.9275744796708</v>
      </c>
      <c r="J117" s="3">
        <v>16.1785079724832</v>
      </c>
      <c r="K117" s="3">
        <v>15.7955090712333</v>
      </c>
      <c r="L117" s="3">
        <v>16.6545457271374</v>
      </c>
      <c r="M117" s="3">
        <v>17.345336949297</v>
      </c>
      <c r="N117" s="3">
        <v>18.0892747777891</v>
      </c>
      <c r="O117" s="3">
        <v>18.3353872648392</v>
      </c>
      <c r="P117" s="3">
        <v>18.4957014566687</v>
      </c>
      <c r="Q117" s="3">
        <v>17.3848292563085</v>
      </c>
      <c r="R117" s="3">
        <v>16.569850670096</v>
      </c>
      <c r="S117" s="3">
        <v>16.8587068455394</v>
      </c>
      <c r="T117" s="3">
        <v>17.2501034431454</v>
      </c>
      <c r="U117" s="3">
        <v>16.9915296748433</v>
      </c>
      <c r="V117" s="3">
        <v>16.4187061620015</v>
      </c>
      <c r="W117" s="3">
        <v>16.593456682637</v>
      </c>
      <c r="X117" s="3">
        <v>15.4005354318546</v>
      </c>
      <c r="Y117" s="3">
        <v>15.4427165439157</v>
      </c>
      <c r="Z117" s="3">
        <v>14.6291785835735</v>
      </c>
      <c r="AA117" s="3">
        <v>14.0193166365919</v>
      </c>
      <c r="AB117" s="3">
        <v>14.4640924368271</v>
      </c>
      <c r="AC117" s="3">
        <v>16.3624164172928</v>
      </c>
      <c r="AD117" s="3">
        <v>18.0289493372834</v>
      </c>
      <c r="AE117" s="3">
        <v>18.1854636968732</v>
      </c>
      <c r="AF117" s="3">
        <v>18.2986263501356</v>
      </c>
      <c r="AG117" s="3">
        <v>18.3623905143058</v>
      </c>
      <c r="AH117" s="3">
        <v>19.3637266511774</v>
      </c>
      <c r="AI117" s="3">
        <v>18.7273093213054</v>
      </c>
      <c r="AJ117" s="3">
        <v>18.1979330910208</v>
      </c>
      <c r="AK117" s="3">
        <v>17.4821108416188</v>
      </c>
      <c r="AL117" s="3">
        <v>17.3606955771572</v>
      </c>
      <c r="AM117" s="3">
        <v>18.7183625855812</v>
      </c>
      <c r="AN117" s="3">
        <v>19.1397325412367</v>
      </c>
      <c r="AO117" s="3">
        <v>19.3518971448738</v>
      </c>
      <c r="AP117" s="3">
        <v>19.5928853504444</v>
      </c>
      <c r="AQ117" s="3">
        <v>19.4082065758769</v>
      </c>
      <c r="AR117" s="3">
        <v>19.0598948861392</v>
      </c>
      <c r="AS117" s="3">
        <v>20.1485976464517</v>
      </c>
      <c r="AT117" s="3">
        <v>20.2078936214564</v>
      </c>
      <c r="AU117" s="3">
        <v>21.0587240882686</v>
      </c>
      <c r="AV117" s="3">
        <v>20.8561810715716</v>
      </c>
      <c r="AW117" s="3">
        <v>21.7069723821327</v>
      </c>
      <c r="AX117" s="3">
        <v>23.0472741576217</v>
      </c>
      <c r="AY117" s="3">
        <v>22.6062122250215</v>
      </c>
      <c r="AZ117" s="3">
        <v>21.557024083969</v>
      </c>
      <c r="BA117" s="3">
        <v>20.9176391040062</v>
      </c>
      <c r="BB117" s="3">
        <v>21.3442629443614</v>
      </c>
      <c r="BC117" s="3">
        <v>21.9198159431271</v>
      </c>
      <c r="BD117" s="3">
        <v>22.90960135563</v>
      </c>
      <c r="BE117" s="3">
        <v>23.4311286240513</v>
      </c>
      <c r="BF117" s="3">
        <v>24.0581074313646</v>
      </c>
      <c r="BG117" s="3">
        <v>24.8495355427796</v>
      </c>
      <c r="BH117" s="3">
        <v>25.1268009090862</v>
      </c>
      <c r="BI117" s="3">
        <v>25.0276349675051</v>
      </c>
      <c r="BJ117" s="3">
        <v>26.0119870170523</v>
      </c>
      <c r="BK117" s="3">
        <v>26.6248815240517</v>
      </c>
      <c r="BL117" s="3">
        <v>26.4148389207681</v>
      </c>
      <c r="BM117" s="3">
        <v>27.8048279625918</v>
      </c>
      <c r="BN117" s="3">
        <v>28.7968329789933</v>
      </c>
      <c r="BO117" s="3">
        <v>29.0484901205563</v>
      </c>
      <c r="BP117" s="3">
        <v>28.7631906904759</v>
      </c>
      <c r="BQ117" s="3">
        <v>29.0911761100317</v>
      </c>
      <c r="BR117" s="3">
        <v>28.0894266878285</v>
      </c>
      <c r="BS117" s="3">
        <v>26.7341001758634</v>
      </c>
      <c r="BT117" s="3">
        <v>28.4953740651454</v>
      </c>
      <c r="BU117" s="3">
        <v>27.547683042898</v>
      </c>
      <c r="BV117" s="3">
        <v>26.5542068753164</v>
      </c>
      <c r="BW117" s="3">
        <v>26.7519148951571</v>
      </c>
      <c r="BX117" s="3">
        <v>27.8902859487886</v>
      </c>
      <c r="BY117" s="3">
        <v>29.0043025845706</v>
      </c>
      <c r="BZ117" s="3">
        <v>22.6685432727493</v>
      </c>
      <c r="CA117" s="3">
        <v>22.1722686229885</v>
      </c>
      <c r="CB117" s="3">
        <v>22.1233940726286</v>
      </c>
      <c r="CC117" s="3">
        <v>23.2496712866166</v>
      </c>
      <c r="CD117" s="3">
        <v>23.0120098812412</v>
      </c>
      <c r="CE117" s="3">
        <v>22.9846718304167</v>
      </c>
      <c r="CF117" s="3">
        <v>22.0815814857553</v>
      </c>
      <c r="CG117" s="3">
        <v>24.5058896117203</v>
      </c>
      <c r="CH117" s="3">
        <v>26.2550685684207</v>
      </c>
      <c r="CI117" s="3">
        <v>25.815866879905</v>
      </c>
      <c r="CJ117" s="3">
        <v>26.1932131116481</v>
      </c>
      <c r="CK117" s="3">
        <v>26.043942033377</v>
      </c>
      <c r="CL117" s="3">
        <v>26.2125717809835</v>
      </c>
      <c r="CM117" s="3">
        <v>28.1369562345607</v>
      </c>
      <c r="CN117" s="3">
        <v>28.2195851022311</v>
      </c>
      <c r="CO117" s="3">
        <v>28.676362926157</v>
      </c>
      <c r="CP117" s="3">
        <v>28.8396442229994</v>
      </c>
      <c r="CQ117" s="3">
        <v>30.5933166819029</v>
      </c>
      <c r="CR117" s="3">
        <v>31.5795117816513</v>
      </c>
      <c r="CS117" s="3">
        <v>31.7521201959139</v>
      </c>
      <c r="CT117" s="3">
        <v>34.462151951121</v>
      </c>
      <c r="CU117" s="3">
        <v>34.7212987116046</v>
      </c>
      <c r="CV117" s="3">
        <v>36.1737465809894</v>
      </c>
      <c r="CW117" s="3">
        <v>37.9231538342436</v>
      </c>
      <c r="CX117" s="3">
        <v>39.9411585955567</v>
      </c>
      <c r="CY117" s="3">
        <v>44.1167129914998</v>
      </c>
      <c r="CZ117" s="3">
        <v>43.2334227640259</v>
      </c>
      <c r="DA117" s="3">
        <v>40.9657333740506</v>
      </c>
      <c r="DB117" s="3">
        <v>40.4580379681564</v>
      </c>
      <c r="DC117" s="3">
        <v>41.6542082288373</v>
      </c>
      <c r="DD117" s="3">
        <v>39.3592231618279</v>
      </c>
      <c r="DE117" s="3">
        <v>34.4740959554441</v>
      </c>
      <c r="DF117" s="3">
        <v>35.6056751727436</v>
      </c>
      <c r="DG117" s="3">
        <v>39.2286768557914</v>
      </c>
      <c r="DH117" s="3">
        <v>39.552356588339</v>
      </c>
      <c r="DI117" s="3">
        <v>38.4973977114186</v>
      </c>
      <c r="DJ117" s="3">
        <v>38.2637834917057</v>
      </c>
      <c r="DK117" s="3">
        <v>40.0287267421269</v>
      </c>
      <c r="DL117" s="3">
        <v>38.6296863992822</v>
      </c>
      <c r="DM117" s="3">
        <v>37.9489219909549</v>
      </c>
      <c r="DN117" s="3">
        <v>39.4283152475998</v>
      </c>
      <c r="DO117" s="3">
        <v>38.1711565487975</v>
      </c>
      <c r="DP117" s="3">
        <v>38.3259855868231</v>
      </c>
      <c r="DQ117" s="3">
        <v>36.9043418200115</v>
      </c>
      <c r="DR117" s="3">
        <v>37.6846817174811</v>
      </c>
      <c r="DS117" s="3">
        <v>35.8416879787184</v>
      </c>
      <c r="DT117" s="3">
        <v>34.1701390932692</v>
      </c>
      <c r="DU117" s="3">
        <v>33.4647697858444</v>
      </c>
      <c r="DV117" s="3">
        <v>35.603591155905</v>
      </c>
      <c r="DW117" s="3">
        <v>36.0841387412297</v>
      </c>
      <c r="DX117" s="3">
        <v>36.9020828169388</v>
      </c>
      <c r="DY117" s="3">
        <v>34.913032757676</v>
      </c>
      <c r="DZ117" s="3">
        <v>34.9362780645207</v>
      </c>
      <c r="EA117" s="3">
        <v>37.2122341579686</v>
      </c>
      <c r="EB117" s="3">
        <v>39.182411951566</v>
      </c>
      <c r="EC117" s="3">
        <v>39.8275739673466</v>
      </c>
      <c r="ED117" s="3">
        <v>38.5787612800935</v>
      </c>
      <c r="EE117" s="3">
        <v>37.3635713486444</v>
      </c>
      <c r="EF117" s="3">
        <v>38.73277759552</v>
      </c>
    </row>
    <row r="118">
      <c r="A118" s="3" t="s">
        <v>114</v>
      </c>
      <c r="B118" s="3" t="str">
        <f t="shared" si="3"/>
        <v>EXPD_mid</v>
      </c>
      <c r="C118" s="3" t="str">
        <f t="shared" si="6"/>
        <v>EXPD</v>
      </c>
      <c r="D118" s="3">
        <v>37.2874368128665</v>
      </c>
      <c r="E118" s="3">
        <v>35.3890679228166</v>
      </c>
      <c r="F118" s="3">
        <v>34.0518880104999</v>
      </c>
      <c r="G118" s="3">
        <v>34.5744275390733</v>
      </c>
      <c r="H118" s="3">
        <v>38.3101502463722</v>
      </c>
      <c r="I118" s="3">
        <v>39.1774286272444</v>
      </c>
      <c r="J118" s="3">
        <v>38.9574553726873</v>
      </c>
      <c r="K118" s="3">
        <v>36.1128759603589</v>
      </c>
      <c r="L118" s="3">
        <v>36.4784375514837</v>
      </c>
      <c r="M118" s="3">
        <v>35.0891091928267</v>
      </c>
      <c r="N118" s="3">
        <v>38.5671629447482</v>
      </c>
      <c r="O118" s="3">
        <v>39.3465667577103</v>
      </c>
      <c r="P118" s="3">
        <v>38.5102148821927</v>
      </c>
      <c r="Q118" s="3">
        <v>40.1204482344824</v>
      </c>
      <c r="R118" s="3">
        <v>42.4411957618936</v>
      </c>
      <c r="S118" s="3">
        <v>41.003168993967</v>
      </c>
      <c r="T118" s="3">
        <v>41.5735237748512</v>
      </c>
      <c r="U118" s="3">
        <v>41.9942264205904</v>
      </c>
      <c r="V118" s="3">
        <v>40.233033911311</v>
      </c>
      <c r="W118" s="3">
        <v>42.9499373938247</v>
      </c>
      <c r="X118" s="3">
        <v>42.3566415399385</v>
      </c>
      <c r="Y118" s="3">
        <v>44.1200185001516</v>
      </c>
      <c r="Z118" s="3">
        <v>43.6165132521919</v>
      </c>
      <c r="AA118" s="3">
        <v>41.4963665558906</v>
      </c>
      <c r="AB118" s="3">
        <v>38.7126492799249</v>
      </c>
      <c r="AC118" s="3">
        <v>40.7400071970918</v>
      </c>
      <c r="AD118" s="3">
        <v>42.6897010800896</v>
      </c>
      <c r="AE118" s="3">
        <v>43.4498617611785</v>
      </c>
      <c r="AF118" s="3">
        <v>43.0802739243037</v>
      </c>
      <c r="AG118" s="3">
        <v>43.7424735260131</v>
      </c>
      <c r="AH118" s="3">
        <v>44.8448772099385</v>
      </c>
      <c r="AI118" s="3">
        <v>45.8711842959298</v>
      </c>
      <c r="AJ118" s="3">
        <v>45.8091629760306</v>
      </c>
      <c r="AK118" s="3">
        <v>45.7577510949402</v>
      </c>
      <c r="AL118" s="3">
        <v>46.3620143408924</v>
      </c>
      <c r="AM118" s="3">
        <v>49.2090258164473</v>
      </c>
      <c r="AN118" s="3">
        <v>48.1494203282928</v>
      </c>
      <c r="AO118" s="3">
        <v>49.7152180214741</v>
      </c>
      <c r="AP118" s="3">
        <v>51.0072839677441</v>
      </c>
      <c r="AQ118" s="3">
        <v>51.0223772049385</v>
      </c>
      <c r="AR118" s="3">
        <v>48.5226158390008</v>
      </c>
      <c r="AS118" s="3">
        <v>50.7024327485414</v>
      </c>
      <c r="AT118" s="3">
        <v>53.0313908541841</v>
      </c>
      <c r="AU118" s="3">
        <v>51.375774471008</v>
      </c>
      <c r="AV118" s="3">
        <v>52.5998303672637</v>
      </c>
      <c r="AW118" s="3">
        <v>54.3731544290042</v>
      </c>
      <c r="AX118" s="3">
        <v>54.7071817674581</v>
      </c>
      <c r="AY118" s="3">
        <v>59.4616511159018</v>
      </c>
      <c r="AZ118" s="3">
        <v>60.6984481727747</v>
      </c>
      <c r="BA118" s="3">
        <v>58.3318847539756</v>
      </c>
      <c r="BB118" s="3">
        <v>58.3646910283915</v>
      </c>
      <c r="BC118" s="3">
        <v>58.6800636958559</v>
      </c>
      <c r="BD118" s="3">
        <v>64.6497540727358</v>
      </c>
      <c r="BE118" s="3">
        <v>69.6791812870185</v>
      </c>
      <c r="BF118" s="3">
        <v>68.0141964254568</v>
      </c>
      <c r="BG118" s="3">
        <v>68.4434613332954</v>
      </c>
      <c r="BH118" s="3">
        <v>68.6013346504225</v>
      </c>
      <c r="BI118" s="3">
        <v>63.5444871778634</v>
      </c>
      <c r="BJ118" s="3">
        <v>67.1878643291576</v>
      </c>
      <c r="BK118" s="3">
        <v>64.8714141809449</v>
      </c>
      <c r="BL118" s="3">
        <v>63.3874865057707</v>
      </c>
      <c r="BM118" s="3">
        <v>68.0376356371532</v>
      </c>
      <c r="BN118" s="3">
        <v>70.1423615495</v>
      </c>
      <c r="BO118" s="3">
        <v>73.3754015226793</v>
      </c>
      <c r="BP118" s="3">
        <v>68.8083448690084</v>
      </c>
      <c r="BQ118" s="3">
        <v>69.0378742545055</v>
      </c>
      <c r="BR118" s="3">
        <v>70.1643007731322</v>
      </c>
      <c r="BS118" s="3">
        <v>66.9887739531132</v>
      </c>
      <c r="BT118" s="3">
        <v>69.1213188902075</v>
      </c>
      <c r="BU118" s="3">
        <v>68.7780313516906</v>
      </c>
      <c r="BV118" s="3">
        <v>71.2400899337052</v>
      </c>
      <c r="BW118" s="3">
        <v>71.3888093228063</v>
      </c>
      <c r="BX118" s="3">
        <v>71.7279000865319</v>
      </c>
      <c r="BY118" s="3">
        <v>69.1941664533238</v>
      </c>
      <c r="BZ118" s="3">
        <v>61.1285845375488</v>
      </c>
      <c r="CA118" s="3">
        <v>66.3609387900548</v>
      </c>
      <c r="CB118" s="3">
        <v>69.2270940652971</v>
      </c>
      <c r="CC118" s="3">
        <v>71.6976933143794</v>
      </c>
      <c r="CD118" s="3">
        <v>75.2596320186448</v>
      </c>
      <c r="CE118" s="3">
        <v>82.0418971327862</v>
      </c>
      <c r="CF118" s="3">
        <v>85.635881652414</v>
      </c>
      <c r="CG118" s="3">
        <v>87.6190689637094</v>
      </c>
      <c r="CH118" s="3">
        <v>84.6801928856822</v>
      </c>
      <c r="CI118" s="3">
        <v>87.9604406328231</v>
      </c>
      <c r="CJ118" s="3">
        <v>89.7120433655716</v>
      </c>
      <c r="CK118" s="3">
        <v>89.2139692638958</v>
      </c>
      <c r="CL118" s="3">
        <v>96.1178358748002</v>
      </c>
      <c r="CM118" s="3">
        <v>104.9894735806</v>
      </c>
      <c r="CN118" s="3">
        <v>113.979571069423</v>
      </c>
      <c r="CO118" s="3">
        <v>119.657895464103</v>
      </c>
      <c r="CP118" s="3">
        <v>122.695028677117</v>
      </c>
      <c r="CQ118" s="3">
        <v>119.020787383583</v>
      </c>
      <c r="CR118" s="3">
        <v>119.120690360039</v>
      </c>
      <c r="CS118" s="3">
        <v>113.619247213059</v>
      </c>
      <c r="CT118" s="3">
        <v>121.96029122567</v>
      </c>
      <c r="CU118" s="3">
        <v>125.380373483502</v>
      </c>
      <c r="CV118" s="3">
        <v>117.429427535429</v>
      </c>
      <c r="CW118" s="3">
        <v>104.414883958014</v>
      </c>
      <c r="CX118" s="3">
        <v>99.1270141121052</v>
      </c>
      <c r="CY118" s="3">
        <v>95.2786360269966</v>
      </c>
      <c r="CZ118" s="3">
        <v>103.793259883455</v>
      </c>
      <c r="DA118" s="3">
        <v>97.8503601800616</v>
      </c>
      <c r="DB118" s="3">
        <v>95.8178197968242</v>
      </c>
      <c r="DC118" s="3">
        <v>102.494699386015</v>
      </c>
      <c r="DD118" s="3">
        <v>92.6678169959229</v>
      </c>
      <c r="DE118" s="3">
        <v>89.4799459199772</v>
      </c>
      <c r="DF118" s="3">
        <v>104.446151961428</v>
      </c>
      <c r="DG118" s="3">
        <v>106.726818553538</v>
      </c>
      <c r="DH118" s="3">
        <v>105.084064199344</v>
      </c>
      <c r="DI118" s="3">
        <v>108.513734092191</v>
      </c>
      <c r="DJ118" s="3">
        <v>104.50605329076</v>
      </c>
      <c r="DK118" s="3">
        <v>107.079961650474</v>
      </c>
      <c r="DL118" s="3">
        <v>111.790613702555</v>
      </c>
      <c r="DM118" s="3">
        <v>114.196017426044</v>
      </c>
      <c r="DN118" s="3">
        <v>120.897687936229</v>
      </c>
      <c r="DO118" s="3">
        <v>115.863179633211</v>
      </c>
      <c r="DP118" s="3">
        <v>113.847033723631</v>
      </c>
      <c r="DQ118" s="3">
        <v>112.358702788953</v>
      </c>
      <c r="DR118" s="3">
        <v>113.842848965868</v>
      </c>
      <c r="DS118" s="3">
        <v>122.405650264852</v>
      </c>
      <c r="DT118" s="3">
        <v>125.741185028201</v>
      </c>
      <c r="DU118" s="3">
        <v>121.417900284506</v>
      </c>
      <c r="DV118" s="3">
        <v>118.873066902203</v>
      </c>
      <c r="DW118" s="3">
        <v>114.720583622979</v>
      </c>
      <c r="DX118" s="3">
        <v>115.707232867269</v>
      </c>
      <c r="DY118" s="3">
        <v>124.257686187334</v>
      </c>
      <c r="DZ118" s="3">
        <v>121.580725570623</v>
      </c>
      <c r="EA118" s="3">
        <v>120.235440076906</v>
      </c>
      <c r="EB118" s="3">
        <v>123.545837757465</v>
      </c>
      <c r="EC118" s="3">
        <v>120.744912594956</v>
      </c>
      <c r="ED118" s="3">
        <v>119.593699893382</v>
      </c>
      <c r="EE118" s="3">
        <v>116.504285358247</v>
      </c>
      <c r="EF118" s="3">
        <v>112.051388634576</v>
      </c>
    </row>
    <row r="119">
      <c r="A119" s="3" t="s">
        <v>115</v>
      </c>
      <c r="B119" s="3" t="str">
        <f t="shared" si="3"/>
        <v>EXPE_mid</v>
      </c>
      <c r="C119" s="3" t="str">
        <f t="shared" si="6"/>
        <v>EXPE</v>
      </c>
      <c r="D119" s="3">
        <v>64.2041624183807</v>
      </c>
      <c r="E119" s="3">
        <v>70.4175665452004</v>
      </c>
      <c r="F119" s="3">
        <v>70.6050537529115</v>
      </c>
      <c r="G119" s="3">
        <v>67.5040928367529</v>
      </c>
      <c r="H119" s="3">
        <v>67.0948514115601</v>
      </c>
      <c r="I119" s="3">
        <v>71.9500713051211</v>
      </c>
      <c r="J119" s="3">
        <v>75.774718338754</v>
      </c>
      <c r="K119" s="3">
        <v>80.8104171570473</v>
      </c>
      <c r="L119" s="3">
        <v>81.7955051004481</v>
      </c>
      <c r="M119" s="3">
        <v>76.5511816398599</v>
      </c>
      <c r="N119" s="3">
        <v>81.5402750563648</v>
      </c>
      <c r="O119" s="3">
        <v>83.8479475793178</v>
      </c>
      <c r="P119" s="3">
        <v>81.2311893433654</v>
      </c>
      <c r="Q119" s="3">
        <v>83.4704724858918</v>
      </c>
      <c r="R119" s="3">
        <v>87.9032647090124</v>
      </c>
      <c r="S119" s="3">
        <v>93.0848443699948</v>
      </c>
      <c r="T119" s="3">
        <v>99.529022589848</v>
      </c>
      <c r="U119" s="3">
        <v>102.921550295129</v>
      </c>
      <c r="V119" s="3">
        <v>103.41268177623</v>
      </c>
      <c r="W119" s="3">
        <v>113.856033073589</v>
      </c>
      <c r="X119" s="3">
        <v>113.053332290746</v>
      </c>
      <c r="Y119" s="3">
        <v>120.382283295347</v>
      </c>
      <c r="Z119" s="3">
        <v>122.692177764495</v>
      </c>
      <c r="AA119" s="3">
        <v>120.642041880237</v>
      </c>
      <c r="AB119" s="3">
        <v>104.291097892069</v>
      </c>
      <c r="AC119" s="3">
        <v>97.4990662726352</v>
      </c>
      <c r="AD119" s="3">
        <v>104.868154779995</v>
      </c>
      <c r="AE119" s="3">
        <v>102.74050358492</v>
      </c>
      <c r="AF119" s="3">
        <v>108.067334386785</v>
      </c>
      <c r="AG119" s="3">
        <v>102.513048835991</v>
      </c>
      <c r="AH119" s="3">
        <v>109.114823250992</v>
      </c>
      <c r="AI119" s="3">
        <v>109.53052090922</v>
      </c>
      <c r="AJ119" s="3">
        <v>107.605705751434</v>
      </c>
      <c r="AK119" s="3">
        <v>118.172002834736</v>
      </c>
      <c r="AL119" s="3">
        <v>120.863202546095</v>
      </c>
      <c r="AM119" s="3">
        <v>114.509823234589</v>
      </c>
      <c r="AN119" s="3">
        <v>114.477805565702</v>
      </c>
      <c r="AO119" s="3">
        <v>116.623285326694</v>
      </c>
      <c r="AP119" s="3">
        <v>122.165340908731</v>
      </c>
      <c r="AQ119" s="3">
        <v>126.005393503</v>
      </c>
      <c r="AR119" s="3">
        <v>136.865078326958</v>
      </c>
      <c r="AS119" s="3">
        <v>143.525901515919</v>
      </c>
      <c r="AT119" s="3">
        <v>148.532649479096</v>
      </c>
      <c r="AU119" s="3">
        <v>143.28106912238</v>
      </c>
      <c r="AV119" s="3">
        <v>140.058735627372</v>
      </c>
      <c r="AW119" s="3">
        <v>141.246829105389</v>
      </c>
      <c r="AX119" s="3">
        <v>119.454886104664</v>
      </c>
      <c r="AY119" s="3">
        <v>117.162935574515</v>
      </c>
      <c r="AZ119" s="3">
        <v>125.31134657678</v>
      </c>
      <c r="BA119" s="3">
        <v>108.232210240282</v>
      </c>
      <c r="BB119" s="3">
        <v>106.560135176092</v>
      </c>
      <c r="BC119" s="3">
        <v>107.003588694502</v>
      </c>
      <c r="BD119" s="3">
        <v>112.080655254288</v>
      </c>
      <c r="BE119" s="3">
        <v>119.983970035099</v>
      </c>
      <c r="BF119" s="3">
        <v>124.919447217107</v>
      </c>
      <c r="BG119" s="3">
        <v>129.16939697724</v>
      </c>
      <c r="BH119" s="3">
        <v>127.720320338841</v>
      </c>
      <c r="BI119" s="3">
        <v>119.558650002328</v>
      </c>
      <c r="BJ119" s="3">
        <v>118.77576978791</v>
      </c>
      <c r="BK119" s="3">
        <v>114.961563119719</v>
      </c>
      <c r="BL119" s="3">
        <v>113.695780688656</v>
      </c>
      <c r="BM119" s="3">
        <v>124.900148134798</v>
      </c>
      <c r="BN119" s="3">
        <v>120.781016100021</v>
      </c>
      <c r="BO119" s="3">
        <v>123.016512630736</v>
      </c>
      <c r="BP119" s="3">
        <v>117.985745673364</v>
      </c>
      <c r="BQ119" s="3">
        <v>124.307612571146</v>
      </c>
      <c r="BR119" s="3">
        <v>134.095593534884</v>
      </c>
      <c r="BS119" s="3">
        <v>127.866136410327</v>
      </c>
      <c r="BT119" s="3">
        <v>131.051946763047</v>
      </c>
      <c r="BU119" s="3">
        <v>134.883169096302</v>
      </c>
      <c r="BV119" s="3">
        <v>104.924975120718</v>
      </c>
      <c r="BW119" s="3">
        <v>108.404372857659</v>
      </c>
      <c r="BX119" s="3">
        <v>109.617247435441</v>
      </c>
      <c r="BY119" s="3">
        <v>111.405291398732</v>
      </c>
      <c r="BZ119" s="3">
        <v>69.2270571909515</v>
      </c>
      <c r="CA119" s="3">
        <v>61.1123808906192</v>
      </c>
      <c r="CB119" s="3">
        <v>71.9114999771118</v>
      </c>
      <c r="CC119" s="3">
        <v>85.0193179737438</v>
      </c>
      <c r="CD119" s="3">
        <v>84.9959092573686</v>
      </c>
      <c r="CE119" s="3">
        <v>88.7473807561965</v>
      </c>
      <c r="CF119" s="3">
        <v>96.0345241001674</v>
      </c>
      <c r="CG119" s="3">
        <v>94.3515911102295</v>
      </c>
      <c r="CH119" s="3">
        <v>116.860749816895</v>
      </c>
      <c r="CI119" s="3">
        <v>126.912045392123</v>
      </c>
      <c r="CJ119" s="3">
        <v>137.608947753906</v>
      </c>
      <c r="CK119" s="3">
        <v>148.724736063104</v>
      </c>
      <c r="CL119" s="3">
        <v>171.260434689729</v>
      </c>
      <c r="CM119" s="3">
        <v>174.651666913714</v>
      </c>
      <c r="CN119" s="3">
        <v>171.140000915527</v>
      </c>
      <c r="CO119" s="3">
        <v>169.64954549616</v>
      </c>
      <c r="CP119" s="3">
        <v>162.150238400414</v>
      </c>
      <c r="CQ119" s="3">
        <v>147.443637154319</v>
      </c>
      <c r="CR119" s="3">
        <v>154.165237426758</v>
      </c>
      <c r="CS119" s="3">
        <v>167.391666230701</v>
      </c>
      <c r="CT119" s="3">
        <v>174.038095746722</v>
      </c>
      <c r="CU119" s="3">
        <v>168.463409423828</v>
      </c>
      <c r="CV119" s="3">
        <v>178.971750640869</v>
      </c>
      <c r="CW119" s="3">
        <v>196.36131567704</v>
      </c>
      <c r="CX119" s="3">
        <v>186.19086953868</v>
      </c>
      <c r="CY119" s="3">
        <v>185.247499847412</v>
      </c>
      <c r="CZ119" s="3">
        <v>132.960951850528</v>
      </c>
      <c r="DA119" s="3">
        <v>110.811906178792</v>
      </c>
      <c r="DB119" s="3">
        <v>97.125500869751</v>
      </c>
      <c r="DC119" s="3">
        <v>107.133478247601</v>
      </c>
      <c r="DD119" s="3">
        <v>100.817380995978</v>
      </c>
      <c r="DE119" s="3">
        <v>95.4361901056199</v>
      </c>
      <c r="DF119" s="3">
        <v>96.9195229666574</v>
      </c>
      <c r="DG119" s="3">
        <v>91.7052379789807</v>
      </c>
      <c r="DH119" s="3">
        <v>104.537750244141</v>
      </c>
      <c r="DI119" s="3">
        <v>112.865262282522</v>
      </c>
      <c r="DJ119" s="3">
        <v>98.2297830996306</v>
      </c>
      <c r="DK119" s="3">
        <v>92.8015785217285</v>
      </c>
      <c r="DL119" s="3">
        <v>93.850454677235</v>
      </c>
      <c r="DM119" s="3">
        <v>107.032380966913</v>
      </c>
      <c r="DN119" s="3">
        <v>116.994750022888</v>
      </c>
      <c r="DO119" s="3">
        <v>108.830216946809</v>
      </c>
      <c r="DP119" s="3">
        <v>105.322750663757</v>
      </c>
      <c r="DQ119" s="3">
        <v>98.4970456903631</v>
      </c>
      <c r="DR119" s="3">
        <v>123.546189626058</v>
      </c>
      <c r="DS119" s="3">
        <v>146.941999816895</v>
      </c>
      <c r="DT119" s="3">
        <v>149.316429138184</v>
      </c>
      <c r="DU119" s="3">
        <v>140.588251113892</v>
      </c>
      <c r="DV119" s="3">
        <v>135.856749343872</v>
      </c>
      <c r="DW119" s="3">
        <v>132.30454566262</v>
      </c>
      <c r="DX119" s="3">
        <v>114.613408695568</v>
      </c>
      <c r="DY119" s="3">
        <v>122.908947994834</v>
      </c>
      <c r="DZ119" s="3">
        <v>129.365682255138</v>
      </c>
      <c r="EA119" s="3">
        <v>129.342045350508</v>
      </c>
      <c r="EB119" s="3">
        <v>139.1375</v>
      </c>
      <c r="EC119" s="3">
        <v>154.604564500892</v>
      </c>
      <c r="ED119" s="3">
        <v>177.967000579834</v>
      </c>
      <c r="EE119" s="3">
        <v>185.990475609189</v>
      </c>
      <c r="EF119" s="3">
        <v>180.843889448378</v>
      </c>
    </row>
    <row r="120">
      <c r="A120" s="3" t="s">
        <v>116</v>
      </c>
      <c r="B120" s="3" t="str">
        <f t="shared" si="3"/>
        <v>F_mid</v>
      </c>
      <c r="C120" s="3" t="str">
        <f t="shared" si="6"/>
        <v>F</v>
      </c>
      <c r="D120" s="3">
        <v>9.22469420515766</v>
      </c>
      <c r="E120" s="3">
        <v>8.77998549041509</v>
      </c>
      <c r="F120" s="3">
        <v>8.97552481724825</v>
      </c>
      <c r="G120" s="3">
        <v>9.33507714461094</v>
      </c>
      <c r="H120" s="3">
        <v>9.3315721226297</v>
      </c>
      <c r="I120" s="3">
        <v>9.88283922278841</v>
      </c>
      <c r="J120" s="3">
        <v>10.2833785443183</v>
      </c>
      <c r="K120" s="3">
        <v>10.1777108933613</v>
      </c>
      <c r="L120" s="3">
        <v>9.79461761866198</v>
      </c>
      <c r="M120" s="3">
        <v>8.34665416409978</v>
      </c>
      <c r="N120" s="3">
        <v>8.88120533397564</v>
      </c>
      <c r="O120" s="3">
        <v>9.10738448846508</v>
      </c>
      <c r="P120" s="3">
        <v>8.97164520993576</v>
      </c>
      <c r="Q120" s="3">
        <v>9.69652127850844</v>
      </c>
      <c r="R120" s="3">
        <v>9.75594494721821</v>
      </c>
      <c r="S120" s="3">
        <v>9.60357224147097</v>
      </c>
      <c r="T120" s="3">
        <v>9.41804208702241</v>
      </c>
      <c r="U120" s="3">
        <v>9.21573956187868</v>
      </c>
      <c r="V120" s="3">
        <v>8.96534462036756</v>
      </c>
      <c r="W120" s="3">
        <v>8.81401212058996</v>
      </c>
      <c r="X120" s="3">
        <v>8.49893831775729</v>
      </c>
      <c r="Y120" s="3">
        <v>9.17677923893355</v>
      </c>
      <c r="Z120" s="3">
        <v>8.95651680278306</v>
      </c>
      <c r="AA120" s="3">
        <v>8.74046343266144</v>
      </c>
      <c r="AB120" s="3">
        <v>7.78427323064244</v>
      </c>
      <c r="AC120" s="3">
        <v>7.62204364083146</v>
      </c>
      <c r="AD120" s="3">
        <v>8.55483145299424</v>
      </c>
      <c r="AE120" s="3">
        <v>8.4882617722664</v>
      </c>
      <c r="AF120" s="3">
        <v>8.64856752316495</v>
      </c>
      <c r="AG120" s="3">
        <v>8.44973913533908</v>
      </c>
      <c r="AH120" s="3">
        <v>8.65215076203116</v>
      </c>
      <c r="AI120" s="3">
        <v>8.08402682964429</v>
      </c>
      <c r="AJ120" s="3">
        <v>8.03928069410536</v>
      </c>
      <c r="AK120" s="3">
        <v>7.90284571373366</v>
      </c>
      <c r="AL120" s="3">
        <v>7.82013863635361</v>
      </c>
      <c r="AM120" s="3">
        <v>8.35425299305912</v>
      </c>
      <c r="AN120" s="3">
        <v>8.42283238453015</v>
      </c>
      <c r="AO120" s="3">
        <v>8.445135326346</v>
      </c>
      <c r="AP120" s="3">
        <v>8.24434890210841</v>
      </c>
      <c r="AQ120" s="3">
        <v>7.70425792613628</v>
      </c>
      <c r="AR120" s="3">
        <v>7.54067698643655</v>
      </c>
      <c r="AS120" s="3">
        <v>7.64353970733113</v>
      </c>
      <c r="AT120" s="3">
        <v>7.84667822450536</v>
      </c>
      <c r="AU120" s="3">
        <v>7.4970829291916</v>
      </c>
      <c r="AV120" s="3">
        <v>8.06057953681431</v>
      </c>
      <c r="AW120" s="3">
        <v>8.48390515852868</v>
      </c>
      <c r="AX120" s="3">
        <v>8.53404936549107</v>
      </c>
      <c r="AY120" s="3">
        <v>8.81966447775885</v>
      </c>
      <c r="AZ120" s="3">
        <v>8.69001523819057</v>
      </c>
      <c r="BA120" s="3">
        <v>7.66733883703446</v>
      </c>
      <c r="BB120" s="3">
        <v>7.75856970982866</v>
      </c>
      <c r="BC120" s="3">
        <v>8.10959123389285</v>
      </c>
      <c r="BD120" s="3">
        <v>8.26383867610248</v>
      </c>
      <c r="BE120" s="3">
        <v>8.57831987244136</v>
      </c>
      <c r="BF120" s="3">
        <v>7.85277876544399</v>
      </c>
      <c r="BG120" s="3">
        <v>7.22708049117917</v>
      </c>
      <c r="BH120" s="3">
        <v>6.99147465396498</v>
      </c>
      <c r="BI120" s="3">
        <v>6.63456577686071</v>
      </c>
      <c r="BJ120" s="3">
        <v>7.03147213591191</v>
      </c>
      <c r="BK120" s="3">
        <v>6.36344019016214</v>
      </c>
      <c r="BL120" s="3">
        <v>6.39606518992316</v>
      </c>
      <c r="BM120" s="3">
        <v>6.60407327422798</v>
      </c>
      <c r="BN120" s="3">
        <v>6.5867511659074</v>
      </c>
      <c r="BO120" s="3">
        <v>7.26598954187872</v>
      </c>
      <c r="BP120" s="3">
        <v>7.87493194613658</v>
      </c>
      <c r="BQ120" s="3">
        <v>7.71859885538767</v>
      </c>
      <c r="BR120" s="3">
        <v>7.88165422359219</v>
      </c>
      <c r="BS120" s="3">
        <v>7.21033360025158</v>
      </c>
      <c r="BT120" s="3">
        <v>7.29196971191278</v>
      </c>
      <c r="BU120" s="3">
        <v>6.99262233630619</v>
      </c>
      <c r="BV120" s="3">
        <v>7.16061939553691</v>
      </c>
      <c r="BW120" s="3">
        <v>7.4013760720203</v>
      </c>
      <c r="BX120" s="3">
        <v>7.33384674294143</v>
      </c>
      <c r="BY120" s="3">
        <v>6.52278990134851</v>
      </c>
      <c r="BZ120" s="3">
        <v>4.53606795379579</v>
      </c>
      <c r="CA120" s="3">
        <v>4.0345064206232</v>
      </c>
      <c r="CB120" s="3">
        <v>4.28574139167154</v>
      </c>
      <c r="CC120" s="3">
        <v>5.2080505754399</v>
      </c>
      <c r="CD120" s="3">
        <v>5.31195969712004</v>
      </c>
      <c r="CE120" s="3">
        <v>5.64524333094941</v>
      </c>
      <c r="CF120" s="3">
        <v>5.61089802478829</v>
      </c>
      <c r="CG120" s="3">
        <v>6.16379234283367</v>
      </c>
      <c r="CH120" s="3">
        <v>6.93216371342165</v>
      </c>
      <c r="CI120" s="3">
        <v>7.38977117483855</v>
      </c>
      <c r="CJ120" s="3">
        <v>8.1904826402337</v>
      </c>
      <c r="CK120" s="3">
        <v>9.39235455142276</v>
      </c>
      <c r="CL120" s="3">
        <v>10.192659788739</v>
      </c>
      <c r="CM120" s="3">
        <v>9.96382620459654</v>
      </c>
      <c r="CN120" s="3">
        <v>10.0569756615202</v>
      </c>
      <c r="CO120" s="3">
        <v>12.388336659493</v>
      </c>
      <c r="CP120" s="3">
        <v>11.5534124704194</v>
      </c>
      <c r="CQ120" s="3">
        <v>10.8956390823929</v>
      </c>
      <c r="CR120" s="3">
        <v>10.8408929407142</v>
      </c>
      <c r="CS120" s="3">
        <v>12.6159825067656</v>
      </c>
      <c r="CT120" s="3">
        <v>15.9255189565445</v>
      </c>
      <c r="CU120" s="3">
        <v>16.446694415626</v>
      </c>
      <c r="CV120" s="3">
        <v>18.4639381418942</v>
      </c>
      <c r="CW120" s="3">
        <v>14.9233988867294</v>
      </c>
      <c r="CX120" s="3">
        <v>13.7754014723164</v>
      </c>
      <c r="CY120" s="3">
        <v>12.7606286054108</v>
      </c>
      <c r="CZ120" s="3">
        <v>11.0952012730437</v>
      </c>
      <c r="DA120" s="3">
        <v>10.2709739639618</v>
      </c>
      <c r="DB120" s="3">
        <v>10.0972684724931</v>
      </c>
      <c r="DC120" s="3">
        <v>13.0310170882032</v>
      </c>
      <c r="DD120" s="3">
        <v>11.641513482747</v>
      </c>
      <c r="DE120" s="3">
        <v>10.1767086265195</v>
      </c>
      <c r="DF120" s="3">
        <v>11.6326774486129</v>
      </c>
      <c r="DG120" s="3">
        <v>10.6087101269663</v>
      </c>
      <c r="DH120" s="3">
        <v>10.7035686949858</v>
      </c>
      <c r="DI120" s="3">
        <v>11.299911862935</v>
      </c>
      <c r="DJ120" s="3">
        <v>10.85038253602</v>
      </c>
      <c r="DK120" s="3">
        <v>11.0885381620575</v>
      </c>
      <c r="DL120" s="3">
        <v>10.7309264376809</v>
      </c>
      <c r="DM120" s="3">
        <v>12.5961471285943</v>
      </c>
      <c r="DN120" s="3">
        <v>13.1705542077923</v>
      </c>
      <c r="DO120" s="3">
        <v>11.3179400721879</v>
      </c>
      <c r="DP120" s="3">
        <v>11.3727744448823</v>
      </c>
      <c r="DQ120" s="3">
        <v>10.6934618789958</v>
      </c>
      <c r="DR120" s="3">
        <v>9.56350482806963</v>
      </c>
      <c r="DS120" s="3">
        <v>10.7923876411632</v>
      </c>
      <c r="DT120" s="3">
        <v>10.7913751015906</v>
      </c>
      <c r="DU120" s="3">
        <v>11.6623761406002</v>
      </c>
      <c r="DV120" s="3">
        <v>11.9982919489056</v>
      </c>
      <c r="DW120" s="3">
        <v>12.3441928650877</v>
      </c>
      <c r="DX120" s="3">
        <v>11.7957216093326</v>
      </c>
      <c r="DY120" s="3">
        <v>11.7045993075602</v>
      </c>
      <c r="DZ120" s="3">
        <v>12.6429331051382</v>
      </c>
      <c r="EA120" s="3">
        <v>10.3419418678884</v>
      </c>
      <c r="EB120" s="3">
        <v>10.6073777256342</v>
      </c>
      <c r="EC120" s="3">
        <v>10.6421445493138</v>
      </c>
      <c r="ED120" s="3">
        <v>10.9282794883034</v>
      </c>
      <c r="EE120" s="3">
        <v>10.2597618557158</v>
      </c>
      <c r="EF120" s="3">
        <v>9.97944439782037</v>
      </c>
    </row>
    <row r="121">
      <c r="A121" s="3" t="s">
        <v>117</v>
      </c>
      <c r="B121" s="3" t="str">
        <f t="shared" si="3"/>
        <v>FAST_mid</v>
      </c>
      <c r="C121" s="3" t="str">
        <f t="shared" si="6"/>
        <v>FAST</v>
      </c>
      <c r="D121" s="3">
        <v>17.2548641689292</v>
      </c>
      <c r="E121" s="3">
        <v>16.8875647471934</v>
      </c>
      <c r="F121" s="3">
        <v>18.3137607986178</v>
      </c>
      <c r="G121" s="3">
        <v>18.869647599804</v>
      </c>
      <c r="H121" s="3">
        <v>18.286358363405</v>
      </c>
      <c r="I121" s="3">
        <v>18.695999926371</v>
      </c>
      <c r="J121" s="3">
        <v>17.5421007126771</v>
      </c>
      <c r="K121" s="3">
        <v>16.9683694160748</v>
      </c>
      <c r="L121" s="3">
        <v>17.3816567467764</v>
      </c>
      <c r="M121" s="3">
        <v>16.3596574672731</v>
      </c>
      <c r="N121" s="3">
        <v>17.0202841872677</v>
      </c>
      <c r="O121" s="3">
        <v>17.7355248596136</v>
      </c>
      <c r="P121" s="3">
        <v>17.4339175972826</v>
      </c>
      <c r="Q121" s="3">
        <v>16.3894734847281</v>
      </c>
      <c r="R121" s="3">
        <v>15.8652399527112</v>
      </c>
      <c r="S121" s="3">
        <v>15.8621611402745</v>
      </c>
      <c r="T121" s="3">
        <v>16.4162479813103</v>
      </c>
      <c r="U121" s="3">
        <v>16.3744729313841</v>
      </c>
      <c r="V121" s="3">
        <v>16.0641445899284</v>
      </c>
      <c r="W121" s="3">
        <v>15.4342275557981</v>
      </c>
      <c r="X121" s="3">
        <v>14.6248078115005</v>
      </c>
      <c r="Y121" s="3">
        <v>14.7280036330039</v>
      </c>
      <c r="Z121" s="3">
        <v>15.6278089539482</v>
      </c>
      <c r="AA121" s="3">
        <v>15.7922312774905</v>
      </c>
      <c r="AB121" s="3">
        <v>15.0824398185241</v>
      </c>
      <c r="AC121" s="3">
        <v>17.0830866756308</v>
      </c>
      <c r="AD121" s="3">
        <v>18.8133444485652</v>
      </c>
      <c r="AE121" s="3">
        <v>18.3896928758685</v>
      </c>
      <c r="AF121" s="3">
        <v>18.2162650701349</v>
      </c>
      <c r="AG121" s="3">
        <v>17.7814657721309</v>
      </c>
      <c r="AH121" s="3">
        <v>17.2279153689833</v>
      </c>
      <c r="AI121" s="3">
        <v>17.3199123347874</v>
      </c>
      <c r="AJ121" s="3">
        <v>16.4264284364774</v>
      </c>
      <c r="AK121" s="3">
        <v>15.9420027506979</v>
      </c>
      <c r="AL121" s="3">
        <v>17.5593393721648</v>
      </c>
      <c r="AM121" s="3">
        <v>19.4555765686311</v>
      </c>
      <c r="AN121" s="3">
        <v>19.7116470200163</v>
      </c>
      <c r="AO121" s="3">
        <v>20.3407980883758</v>
      </c>
      <c r="AP121" s="3">
        <v>20.7640702071949</v>
      </c>
      <c r="AQ121" s="3">
        <v>19.3647523846188</v>
      </c>
      <c r="AR121" s="3">
        <v>18.1165200118516</v>
      </c>
      <c r="AS121" s="3">
        <v>17.6768880350747</v>
      </c>
      <c r="AT121" s="3">
        <v>17.805521035881</v>
      </c>
      <c r="AU121" s="3">
        <v>17.3769962405768</v>
      </c>
      <c r="AV121" s="3">
        <v>18.0337325633614</v>
      </c>
      <c r="AW121" s="3">
        <v>19.2641497629254</v>
      </c>
      <c r="AX121" s="3">
        <v>20.0402994853326</v>
      </c>
      <c r="AY121" s="3">
        <v>22.2825047023707</v>
      </c>
      <c r="AZ121" s="3">
        <v>22.8332687180964</v>
      </c>
      <c r="BA121" s="3">
        <v>22.5567299029228</v>
      </c>
      <c r="BB121" s="3">
        <v>23.349788909468</v>
      </c>
      <c r="BC121" s="3">
        <v>21.6129288622477</v>
      </c>
      <c r="BD121" s="3">
        <v>21.7674017594414</v>
      </c>
      <c r="BE121" s="3">
        <v>21.816348553605</v>
      </c>
      <c r="BF121" s="3">
        <v>22.7329115018457</v>
      </c>
      <c r="BG121" s="3">
        <v>24.6852833271121</v>
      </c>
      <c r="BH121" s="3">
        <v>24.6963756045526</v>
      </c>
      <c r="BI121" s="3">
        <v>22.5025292854403</v>
      </c>
      <c r="BJ121" s="3">
        <v>23.7325658488608</v>
      </c>
      <c r="BK121" s="3">
        <v>22.9264686723147</v>
      </c>
      <c r="BL121" s="3">
        <v>23.8659762753771</v>
      </c>
      <c r="BM121" s="3">
        <v>26.6657014628531</v>
      </c>
      <c r="BN121" s="3">
        <v>26.8235858978926</v>
      </c>
      <c r="BO121" s="3">
        <v>29.4943332766366</v>
      </c>
      <c r="BP121" s="3">
        <v>28.0049835216153</v>
      </c>
      <c r="BQ121" s="3">
        <v>27.8218807401892</v>
      </c>
      <c r="BR121" s="3">
        <v>27.1384006919141</v>
      </c>
      <c r="BS121" s="3">
        <v>25.9834119654998</v>
      </c>
      <c r="BT121" s="3">
        <v>28.0477152485361</v>
      </c>
      <c r="BU121" s="3">
        <v>30.1029442678612</v>
      </c>
      <c r="BV121" s="3">
        <v>31.8234750634344</v>
      </c>
      <c r="BW121" s="3">
        <v>31.9400131911603</v>
      </c>
      <c r="BX121" s="3">
        <v>31.690111485673</v>
      </c>
      <c r="BY121" s="3">
        <v>32.9063317508631</v>
      </c>
      <c r="BZ121" s="3">
        <v>28.4760177215686</v>
      </c>
      <c r="CA121" s="3">
        <v>30.069912047605</v>
      </c>
      <c r="CB121" s="3">
        <v>34.2820810607311</v>
      </c>
      <c r="CC121" s="3">
        <v>37.0720502498507</v>
      </c>
      <c r="CD121" s="3">
        <v>39.6707615999501</v>
      </c>
      <c r="CE121" s="3">
        <v>42.8948590577193</v>
      </c>
      <c r="CF121" s="3">
        <v>40.4182590335322</v>
      </c>
      <c r="CG121" s="3">
        <v>40.0781967848378</v>
      </c>
      <c r="CH121" s="3">
        <v>42.4430705372363</v>
      </c>
      <c r="CI121" s="3">
        <v>44.4054671259763</v>
      </c>
      <c r="CJ121" s="3">
        <v>44.3469626289089</v>
      </c>
      <c r="CK121" s="3">
        <v>42.7213921181574</v>
      </c>
      <c r="CL121" s="3">
        <v>43.3483779872996</v>
      </c>
      <c r="CM121" s="3">
        <v>46.5935328592656</v>
      </c>
      <c r="CN121" s="3">
        <v>48.4974458060036</v>
      </c>
      <c r="CO121" s="3">
        <v>47.6354327324966</v>
      </c>
      <c r="CP121" s="3">
        <v>49.1799577731126</v>
      </c>
      <c r="CQ121" s="3">
        <v>50.9092394920705</v>
      </c>
      <c r="CR121" s="3">
        <v>49.4776615240216</v>
      </c>
      <c r="CS121" s="3">
        <v>50.1285999739699</v>
      </c>
      <c r="CT121" s="3">
        <v>55.1365323991103</v>
      </c>
      <c r="CU121" s="3">
        <v>57.8415247754274</v>
      </c>
      <c r="CV121" s="3">
        <v>54.4928585856068</v>
      </c>
      <c r="CW121" s="3">
        <v>49.2470751922182</v>
      </c>
      <c r="CX121" s="3">
        <v>51.9794641736485</v>
      </c>
      <c r="CY121" s="3">
        <v>53.6234034049631</v>
      </c>
      <c r="CZ121" s="3">
        <v>49.5080111601482</v>
      </c>
      <c r="DA121" s="3">
        <v>48.1250411041094</v>
      </c>
      <c r="DB121" s="3">
        <v>45.8635623704156</v>
      </c>
      <c r="DC121" s="3">
        <v>50.1979187678014</v>
      </c>
      <c r="DD121" s="3">
        <v>45.7549521123645</v>
      </c>
      <c r="DE121" s="3">
        <v>44.0315204932565</v>
      </c>
      <c r="DF121" s="3">
        <v>48.1205365290643</v>
      </c>
      <c r="DG121" s="3">
        <v>46.6452262719893</v>
      </c>
      <c r="DH121" s="3">
        <v>45.9913498325549</v>
      </c>
      <c r="DI121" s="3">
        <v>50.0588460601397</v>
      </c>
      <c r="DJ121" s="3">
        <v>50.0619348422544</v>
      </c>
      <c r="DK121" s="3">
        <v>50.8497204140651</v>
      </c>
      <c r="DL121" s="3">
        <v>52.3514501211068</v>
      </c>
      <c r="DM121" s="3">
        <v>53.8873887295543</v>
      </c>
      <c r="DN121" s="3">
        <v>55.7349171834018</v>
      </c>
      <c r="DO121" s="3">
        <v>55.3304400075045</v>
      </c>
      <c r="DP121" s="3">
        <v>53.2032241927466</v>
      </c>
      <c r="DQ121" s="3">
        <v>55.5013036636658</v>
      </c>
      <c r="DR121" s="3">
        <v>58.3713397706055</v>
      </c>
      <c r="DS121" s="3">
        <v>62.1540255522811</v>
      </c>
      <c r="DT121" s="3">
        <v>64.2774798445764</v>
      </c>
      <c r="DU121" s="3">
        <v>69.5176720926917</v>
      </c>
      <c r="DV121" s="3">
        <v>74.5832375941089</v>
      </c>
      <c r="DW121" s="3">
        <v>70.25770503615</v>
      </c>
      <c r="DX121" s="3">
        <v>65.9850994240489</v>
      </c>
      <c r="DY121" s="3">
        <v>63.4931169958061</v>
      </c>
      <c r="DZ121" s="3">
        <v>66.0491395802258</v>
      </c>
      <c r="EA121" s="3">
        <v>66.6752586349499</v>
      </c>
      <c r="EB121" s="3">
        <v>69.1932949876096</v>
      </c>
      <c r="EC121" s="3">
        <v>74.4386217933895</v>
      </c>
      <c r="ED121" s="3">
        <v>82.2020000457764</v>
      </c>
      <c r="EE121" s="3">
        <v>77.7585716247558</v>
      </c>
      <c r="EF121" s="3">
        <v>74.0002776251899</v>
      </c>
    </row>
    <row r="122">
      <c r="A122" s="3" t="s">
        <v>118</v>
      </c>
      <c r="B122" s="3" t="str">
        <f t="shared" si="3"/>
        <v>FCX_mid</v>
      </c>
      <c r="C122" s="3" t="str">
        <f t="shared" si="6"/>
        <v>FCX</v>
      </c>
      <c r="D122" s="3">
        <v>30.3646705290454</v>
      </c>
      <c r="E122" s="3">
        <v>28.3403859813298</v>
      </c>
      <c r="F122" s="3">
        <v>27.7264228897001</v>
      </c>
      <c r="G122" s="3">
        <v>29.1296691141499</v>
      </c>
      <c r="H122" s="3">
        <v>30.124293354304</v>
      </c>
      <c r="I122" s="3">
        <v>30.3755494810636</v>
      </c>
      <c r="J122" s="3">
        <v>33.6474503426176</v>
      </c>
      <c r="K122" s="3">
        <v>32.2082909357075</v>
      </c>
      <c r="L122" s="3">
        <v>30.0801394603221</v>
      </c>
      <c r="M122" s="3">
        <v>27.3468122108421</v>
      </c>
      <c r="N122" s="3">
        <v>25.1958177369724</v>
      </c>
      <c r="O122" s="3">
        <v>21.2136750593431</v>
      </c>
      <c r="P122" s="3">
        <v>18.2838085643011</v>
      </c>
      <c r="Q122" s="3">
        <v>17.9777020429427</v>
      </c>
      <c r="R122" s="3">
        <v>17.2595805432265</v>
      </c>
      <c r="S122" s="3">
        <v>18.2026673031712</v>
      </c>
      <c r="T122" s="3">
        <v>20.0218098565952</v>
      </c>
      <c r="U122" s="3">
        <v>17.9408224039268</v>
      </c>
      <c r="V122" s="3">
        <v>14.051194339982</v>
      </c>
      <c r="W122" s="3">
        <v>9.27908327515589</v>
      </c>
      <c r="X122" s="3">
        <v>9.53322139849324</v>
      </c>
      <c r="Y122" s="3">
        <v>11.0538804745086</v>
      </c>
      <c r="Z122" s="3">
        <v>8.74210790599101</v>
      </c>
      <c r="AA122" s="3">
        <v>6.45201300045721</v>
      </c>
      <c r="AB122" s="3">
        <v>4.36149947045493</v>
      </c>
      <c r="AC122" s="3">
        <v>5.59016011590018</v>
      </c>
      <c r="AD122" s="3">
        <v>8.91793539660708</v>
      </c>
      <c r="AE122" s="3">
        <v>9.97407390775561</v>
      </c>
      <c r="AF122" s="3">
        <v>10.4515582045397</v>
      </c>
      <c r="AG122" s="3">
        <v>10.0799026188294</v>
      </c>
      <c r="AH122" s="3">
        <v>11.2094479162559</v>
      </c>
      <c r="AI122" s="3">
        <v>10.8825254126157</v>
      </c>
      <c r="AJ122" s="3">
        <v>9.55731385356749</v>
      </c>
      <c r="AK122" s="3">
        <v>9.3987344091477</v>
      </c>
      <c r="AL122" s="3">
        <v>12.4008075213155</v>
      </c>
      <c r="AM122" s="3">
        <v>13.4180267865253</v>
      </c>
      <c r="AN122" s="3">
        <v>14.1673662756546</v>
      </c>
      <c r="AO122" s="3">
        <v>13.899051510161</v>
      </c>
      <c r="AP122" s="3">
        <v>11.7558476199333</v>
      </c>
      <c r="AQ122" s="3">
        <v>11.9563413042099</v>
      </c>
      <c r="AR122" s="3">
        <v>10.8294574663843</v>
      </c>
      <c r="AS122" s="3">
        <v>10.7850474275709</v>
      </c>
      <c r="AT122" s="3">
        <v>11.9867127494838</v>
      </c>
      <c r="AU122" s="3">
        <v>13.4364791907979</v>
      </c>
      <c r="AV122" s="3">
        <v>13.1176339667391</v>
      </c>
      <c r="AW122" s="3">
        <v>13.4081777957624</v>
      </c>
      <c r="AX122" s="3">
        <v>13.0161194288412</v>
      </c>
      <c r="AY122" s="3">
        <v>15.0923318349773</v>
      </c>
      <c r="AZ122" s="3">
        <v>17.9975860496446</v>
      </c>
      <c r="BA122" s="3">
        <v>16.9887494774721</v>
      </c>
      <c r="BB122" s="3">
        <v>16.6957566647861</v>
      </c>
      <c r="BC122" s="3">
        <v>16.1293994099635</v>
      </c>
      <c r="BD122" s="3">
        <v>14.9584769841678</v>
      </c>
      <c r="BE122" s="3">
        <v>15.7470094141951</v>
      </c>
      <c r="BF122" s="3">
        <v>15.4079369798417</v>
      </c>
      <c r="BG122" s="3">
        <v>13.6192571447914</v>
      </c>
      <c r="BH122" s="3">
        <v>12.7688560407526</v>
      </c>
      <c r="BI122" s="3">
        <v>11.5689794711618</v>
      </c>
      <c r="BJ122" s="3">
        <v>10.7851568508292</v>
      </c>
      <c r="BK122" s="3">
        <v>9.95075693984714</v>
      </c>
      <c r="BL122" s="3">
        <v>10.4955691100645</v>
      </c>
      <c r="BM122" s="3">
        <v>11.5334178978743</v>
      </c>
      <c r="BN122" s="3">
        <v>11.7245340200675</v>
      </c>
      <c r="BO122" s="3">
        <v>12.4446780581267</v>
      </c>
      <c r="BP122" s="3">
        <v>10.0282990993957</v>
      </c>
      <c r="BQ122" s="3">
        <v>10.1351107551072</v>
      </c>
      <c r="BR122" s="3">
        <v>10.5944356539049</v>
      </c>
      <c r="BS122" s="3">
        <v>8.91568154610791</v>
      </c>
      <c r="BT122" s="3">
        <v>9.36553681520747</v>
      </c>
      <c r="BU122" s="3">
        <v>8.89879502830297</v>
      </c>
      <c r="BV122" s="3">
        <v>10.4764672240056</v>
      </c>
      <c r="BW122" s="3">
        <v>11.7667503200154</v>
      </c>
      <c r="BX122" s="3">
        <v>11.7411794966696</v>
      </c>
      <c r="BY122" s="3">
        <v>11.0876965894896</v>
      </c>
      <c r="BZ122" s="3">
        <v>7.13829289936982</v>
      </c>
      <c r="CA122" s="3">
        <v>7.45071566674832</v>
      </c>
      <c r="CB122" s="3">
        <v>8.41084147787358</v>
      </c>
      <c r="CC122" s="3">
        <v>10.0658083418659</v>
      </c>
      <c r="CD122" s="3">
        <v>12.3419044329669</v>
      </c>
      <c r="CE122" s="3">
        <v>13.5460187201411</v>
      </c>
      <c r="CF122" s="3">
        <v>15.1087777554589</v>
      </c>
      <c r="CG122" s="3">
        <v>16.1142433910496</v>
      </c>
      <c r="CH122" s="3">
        <v>19.483467172243</v>
      </c>
      <c r="CI122" s="3">
        <v>23.3381593219527</v>
      </c>
      <c r="CJ122" s="3">
        <v>28.0120583381626</v>
      </c>
      <c r="CK122" s="3">
        <v>31.1462341164986</v>
      </c>
      <c r="CL122" s="3">
        <v>32.5080471567127</v>
      </c>
      <c r="CM122" s="3">
        <v>34.2443287476752</v>
      </c>
      <c r="CN122" s="3">
        <v>39.7311372987754</v>
      </c>
      <c r="CO122" s="3">
        <v>36.996753630844</v>
      </c>
      <c r="CP122" s="3">
        <v>33.8206341727484</v>
      </c>
      <c r="CQ122" s="3">
        <v>34.1914085166014</v>
      </c>
      <c r="CR122" s="3">
        <v>32.3683550450878</v>
      </c>
      <c r="CS122" s="3">
        <v>34.515576427163</v>
      </c>
      <c r="CT122" s="3">
        <v>36.8077103610486</v>
      </c>
      <c r="CU122" s="3">
        <v>37.0943400437803</v>
      </c>
      <c r="CV122" s="3">
        <v>39.528254988979</v>
      </c>
      <c r="CW122" s="3">
        <v>40.1140017588385</v>
      </c>
      <c r="CX122" s="3">
        <v>46.2613475820383</v>
      </c>
      <c r="CY122" s="3">
        <v>45.0048342812849</v>
      </c>
      <c r="CZ122" s="3">
        <v>36.0615218895897</v>
      </c>
      <c r="DA122" s="3">
        <v>34.7743770996742</v>
      </c>
      <c r="DB122" s="3">
        <v>26.8827034705484</v>
      </c>
      <c r="DC122" s="3">
        <v>29.5973837186346</v>
      </c>
      <c r="DD122" s="3">
        <v>27.8937356821359</v>
      </c>
      <c r="DE122" s="3">
        <v>29.0103561722004</v>
      </c>
      <c r="DF122" s="3">
        <v>34.9271414712037</v>
      </c>
      <c r="DG122" s="3">
        <v>37.5201920611588</v>
      </c>
      <c r="DH122" s="3">
        <v>42.2707821018513</v>
      </c>
      <c r="DI122" s="3">
        <v>41.175365016639</v>
      </c>
      <c r="DJ122" s="3">
        <v>38.0838493439124</v>
      </c>
      <c r="DK122" s="3">
        <v>39.3927147806734</v>
      </c>
      <c r="DL122" s="3">
        <v>34.7276826032011</v>
      </c>
      <c r="DM122" s="3">
        <v>37.7468214045895</v>
      </c>
      <c r="DN122" s="3">
        <v>40.2500110549667</v>
      </c>
      <c r="DO122" s="3">
        <v>39.8323200191021</v>
      </c>
      <c r="DP122" s="3">
        <v>38.3002943899027</v>
      </c>
      <c r="DQ122" s="3">
        <v>34.7722996102746</v>
      </c>
      <c r="DR122" s="3">
        <v>34.9150076733697</v>
      </c>
      <c r="DS122" s="3">
        <v>39.3940402743017</v>
      </c>
      <c r="DT122" s="3">
        <v>39.5808222552817</v>
      </c>
      <c r="DU122" s="3">
        <v>37.9549772613503</v>
      </c>
      <c r="DV122" s="3">
        <v>41.9780262781154</v>
      </c>
      <c r="DW122" s="3">
        <v>49.1332051590269</v>
      </c>
      <c r="DX122" s="3">
        <v>51.4607038587916</v>
      </c>
      <c r="DY122" s="3">
        <v>48.9582053609847</v>
      </c>
      <c r="DZ122" s="3">
        <v>47.6374856412869</v>
      </c>
      <c r="EA122" s="3">
        <v>42.6596056490017</v>
      </c>
      <c r="EB122" s="3">
        <v>44.013667541978</v>
      </c>
      <c r="EC122" s="3">
        <v>48.1616214057613</v>
      </c>
      <c r="ED122" s="3">
        <v>44.4485644280096</v>
      </c>
      <c r="EE122" s="3">
        <v>40.8711060016375</v>
      </c>
      <c r="EF122" s="3">
        <v>38.7071445414414</v>
      </c>
    </row>
    <row r="123">
      <c r="A123" s="3" t="s">
        <v>119</v>
      </c>
      <c r="B123" s="3" t="str">
        <f t="shared" si="3"/>
        <v>FDX_mid</v>
      </c>
      <c r="C123" s="3" t="str">
        <f t="shared" si="6"/>
        <v>FDX</v>
      </c>
      <c r="D123" s="3">
        <v>120.636373732552</v>
      </c>
      <c r="E123" s="3">
        <v>114.763640990454</v>
      </c>
      <c r="F123" s="3">
        <v>118.049553181651</v>
      </c>
      <c r="G123" s="3">
        <v>116.634762955622</v>
      </c>
      <c r="H123" s="3">
        <v>120.723254296376</v>
      </c>
      <c r="I123" s="3">
        <v>126.221181981176</v>
      </c>
      <c r="J123" s="3">
        <v>131.619317473665</v>
      </c>
      <c r="K123" s="3">
        <v>129.316417730496</v>
      </c>
      <c r="L123" s="3">
        <v>135.370185604736</v>
      </c>
      <c r="M123" s="3">
        <v>138.785025185375</v>
      </c>
      <c r="N123" s="3">
        <v>149.845114953667</v>
      </c>
      <c r="O123" s="3">
        <v>154.166057146674</v>
      </c>
      <c r="P123" s="3">
        <v>151.761557733324</v>
      </c>
      <c r="Q123" s="3">
        <v>152.903910283656</v>
      </c>
      <c r="R123" s="3">
        <v>149.863093222836</v>
      </c>
      <c r="S123" s="3">
        <v>148.232498457907</v>
      </c>
      <c r="T123" s="3">
        <v>151.802398332024</v>
      </c>
      <c r="U123" s="3">
        <v>155.259291941484</v>
      </c>
      <c r="V123" s="3">
        <v>147.946677931976</v>
      </c>
      <c r="W123" s="3">
        <v>141.45780127834</v>
      </c>
      <c r="X123" s="3">
        <v>129.230774952266</v>
      </c>
      <c r="Y123" s="3">
        <v>134.24263544386</v>
      </c>
      <c r="Z123" s="3">
        <v>140.893720854696</v>
      </c>
      <c r="AA123" s="3">
        <v>131.471861023346</v>
      </c>
      <c r="AB123" s="3">
        <v>115.653989503672</v>
      </c>
      <c r="AC123" s="3">
        <v>115.545282428953</v>
      </c>
      <c r="AD123" s="3">
        <v>133.110750514733</v>
      </c>
      <c r="AE123" s="3">
        <v>145.006828780937</v>
      </c>
      <c r="AF123" s="3">
        <v>142.432338611091</v>
      </c>
      <c r="AG123" s="3">
        <v>140.223845140325</v>
      </c>
      <c r="AH123" s="3">
        <v>139.489663025772</v>
      </c>
      <c r="AI123" s="3">
        <v>145.210045626358</v>
      </c>
      <c r="AJ123" s="3">
        <v>147.49286587651</v>
      </c>
      <c r="AK123" s="3">
        <v>152.399825579122</v>
      </c>
      <c r="AL123" s="3">
        <v>161.895302983984</v>
      </c>
      <c r="AM123" s="3">
        <v>171.786482796073</v>
      </c>
      <c r="AN123" s="3">
        <v>167.122230415414</v>
      </c>
      <c r="AO123" s="3">
        <v>168.964008796518</v>
      </c>
      <c r="AP123" s="3">
        <v>170.703388053392</v>
      </c>
      <c r="AQ123" s="3">
        <v>168.756202316347</v>
      </c>
      <c r="AR123" s="3">
        <v>169.743131340907</v>
      </c>
      <c r="AS123" s="3">
        <v>185.551661783095</v>
      </c>
      <c r="AT123" s="3">
        <v>190.69822583475</v>
      </c>
      <c r="AU123" s="3">
        <v>184.911495409752</v>
      </c>
      <c r="AV123" s="3">
        <v>192.736690336444</v>
      </c>
      <c r="AW123" s="3">
        <v>199.453469500879</v>
      </c>
      <c r="AX123" s="3">
        <v>196.156735082808</v>
      </c>
      <c r="AY123" s="3">
        <v>216.587438309732</v>
      </c>
      <c r="AZ123" s="3">
        <v>239.130919771045</v>
      </c>
      <c r="BA123" s="3">
        <v>220.074067687001</v>
      </c>
      <c r="BB123" s="3">
        <v>217.681777767105</v>
      </c>
      <c r="BC123" s="3">
        <v>218.531757213307</v>
      </c>
      <c r="BD123" s="3">
        <v>221.641138681383</v>
      </c>
      <c r="BE123" s="3">
        <v>224.93226133438</v>
      </c>
      <c r="BF123" s="3">
        <v>210.213850688048</v>
      </c>
      <c r="BG123" s="3">
        <v>220.060965883683</v>
      </c>
      <c r="BH123" s="3">
        <v>221.31964731989</v>
      </c>
      <c r="BI123" s="3">
        <v>201.633192130657</v>
      </c>
      <c r="BJ123" s="3">
        <v>202.521579376155</v>
      </c>
      <c r="BK123" s="3">
        <v>164.585612416204</v>
      </c>
      <c r="BL123" s="3">
        <v>154.116047475106</v>
      </c>
      <c r="BM123" s="3">
        <v>163.73767277183</v>
      </c>
      <c r="BN123" s="3">
        <v>160.484062902478</v>
      </c>
      <c r="BO123" s="3">
        <v>173.134363058888</v>
      </c>
      <c r="BP123" s="3">
        <v>155.519671044913</v>
      </c>
      <c r="BQ123" s="3">
        <v>146.399214886466</v>
      </c>
      <c r="BR123" s="3">
        <v>151.932284345078</v>
      </c>
      <c r="BS123" s="3">
        <v>143.537128447354</v>
      </c>
      <c r="BT123" s="3">
        <v>144.497436771716</v>
      </c>
      <c r="BU123" s="3">
        <v>135.556474767889</v>
      </c>
      <c r="BV123" s="3">
        <v>145.335775341002</v>
      </c>
      <c r="BW123" s="3">
        <v>141.864735321786</v>
      </c>
      <c r="BX123" s="3">
        <v>141.702077684893</v>
      </c>
      <c r="BY123" s="3">
        <v>140.407278435846</v>
      </c>
      <c r="BZ123" s="3">
        <v>107.208012332367</v>
      </c>
      <c r="CA123" s="3">
        <v>112.169022189331</v>
      </c>
      <c r="CB123" s="3">
        <v>108.946424217178</v>
      </c>
      <c r="CC123" s="3">
        <v>126.083100429897</v>
      </c>
      <c r="CD123" s="3">
        <v>150.585876116254</v>
      </c>
      <c r="CE123" s="3">
        <v>185.357332912766</v>
      </c>
      <c r="CF123" s="3">
        <v>220.445333550778</v>
      </c>
      <c r="CG123" s="3">
        <v>252.043962679146</v>
      </c>
      <c r="CH123" s="3">
        <v>257.639508855464</v>
      </c>
      <c r="CI123" s="3">
        <v>262.491104715993</v>
      </c>
      <c r="CJ123" s="3">
        <v>232.577376267833</v>
      </c>
      <c r="CK123" s="3">
        <v>236.084163542328</v>
      </c>
      <c r="CL123" s="3">
        <v>248.977086316753</v>
      </c>
      <c r="CM123" s="3">
        <v>265.662917065142</v>
      </c>
      <c r="CN123" s="3">
        <v>287.089504314232</v>
      </c>
      <c r="CO123" s="3">
        <v>278.06095249285</v>
      </c>
      <c r="CP123" s="3">
        <v>274.488895830461</v>
      </c>
      <c r="CQ123" s="3">
        <v>254.883368670632</v>
      </c>
      <c r="CR123" s="3">
        <v>232.886825464872</v>
      </c>
      <c r="CS123" s="3">
        <v>213.642834560442</v>
      </c>
      <c r="CT123" s="3">
        <v>229.432028403248</v>
      </c>
      <c r="CU123" s="3">
        <v>231.89483494255</v>
      </c>
      <c r="CV123" s="3">
        <v>237.956203812158</v>
      </c>
      <c r="CW123" s="3">
        <v>219.479039283327</v>
      </c>
      <c r="CX123" s="3">
        <v>208.099476061789</v>
      </c>
      <c r="CY123" s="3">
        <v>195.0136283218</v>
      </c>
      <c r="CZ123" s="3">
        <v>195.671907299999</v>
      </c>
      <c r="DA123" s="3">
        <v>213.189986742294</v>
      </c>
      <c r="DB123" s="3">
        <v>213.273806465923</v>
      </c>
      <c r="DC123" s="3">
        <v>216.994614179526</v>
      </c>
      <c r="DD123" s="3">
        <v>169.88803102253</v>
      </c>
      <c r="DE123" s="3">
        <v>147.944420300776</v>
      </c>
      <c r="DF123" s="3">
        <v>160.659823461282</v>
      </c>
      <c r="DG123" s="3">
        <v>167.064459726129</v>
      </c>
      <c r="DH123" s="3">
        <v>179.347443966556</v>
      </c>
      <c r="DI123" s="3">
        <v>199.657666068398</v>
      </c>
      <c r="DJ123" s="3">
        <v>204.181493356541</v>
      </c>
      <c r="DK123" s="3">
        <v>221.064677643542</v>
      </c>
      <c r="DL123" s="3">
        <v>218.561116914112</v>
      </c>
      <c r="DM123" s="3">
        <v>223.280116293504</v>
      </c>
      <c r="DN123" s="3">
        <v>250.41534127737</v>
      </c>
      <c r="DO123" s="3">
        <v>255.595744098681</v>
      </c>
      <c r="DP123" s="3">
        <v>251.139040407711</v>
      </c>
      <c r="DQ123" s="3">
        <v>241.44219420924</v>
      </c>
      <c r="DR123" s="3">
        <v>244.698385458603</v>
      </c>
      <c r="DS123" s="3">
        <v>258.643576583651</v>
      </c>
      <c r="DT123" s="3">
        <v>242.993676276957</v>
      </c>
      <c r="DU123" s="3">
        <v>236.123532250176</v>
      </c>
      <c r="DV123" s="3">
        <v>256.475132369253</v>
      </c>
      <c r="DW123" s="3">
        <v>266.199658962244</v>
      </c>
      <c r="DX123" s="3">
        <v>252.90537976769</v>
      </c>
      <c r="DY123" s="3">
        <v>253.751962136151</v>
      </c>
      <c r="DZ123" s="3">
        <v>297.45569941993</v>
      </c>
      <c r="EA123" s="3">
        <v>286.161430829002</v>
      </c>
      <c r="EB123" s="3">
        <v>279.391838703411</v>
      </c>
      <c r="EC123" s="3">
        <v>267.577927037871</v>
      </c>
      <c r="ED123" s="3">
        <v>288.502043753447</v>
      </c>
      <c r="EE123" s="3">
        <v>280.30325601673</v>
      </c>
      <c r="EF123" s="3">
        <v>275.166666666667</v>
      </c>
    </row>
    <row r="124">
      <c r="A124" s="3" t="s">
        <v>120</v>
      </c>
      <c r="B124" s="3" t="str">
        <f t="shared" si="3"/>
        <v>FE_mid</v>
      </c>
      <c r="C124" s="3" t="str">
        <f t="shared" si="6"/>
        <v>FE</v>
      </c>
      <c r="D124" s="3">
        <v>19.9356098806771</v>
      </c>
      <c r="E124" s="3">
        <v>19.8527740712381</v>
      </c>
      <c r="F124" s="3">
        <v>20.3059145684089</v>
      </c>
      <c r="G124" s="3">
        <v>21.5435663410566</v>
      </c>
      <c r="H124" s="3">
        <v>21.0908851971139</v>
      </c>
      <c r="I124" s="3">
        <v>22.1475317908696</v>
      </c>
      <c r="J124" s="3">
        <v>20.8400203181852</v>
      </c>
      <c r="K124" s="3">
        <v>21.244387433907</v>
      </c>
      <c r="L124" s="3">
        <v>22.2972442411184</v>
      </c>
      <c r="M124" s="3">
        <v>22.86578397172</v>
      </c>
      <c r="N124" s="3">
        <v>24.1563400368674</v>
      </c>
      <c r="O124" s="3">
        <v>25.0773234102905</v>
      </c>
      <c r="P124" s="3">
        <v>26.2643901886313</v>
      </c>
      <c r="Q124" s="3">
        <v>24.9489602994166</v>
      </c>
      <c r="R124" s="3">
        <v>23.2362089993671</v>
      </c>
      <c r="S124" s="3">
        <v>23.701834743689</v>
      </c>
      <c r="T124" s="3">
        <v>23.7681632667143</v>
      </c>
      <c r="U124" s="3">
        <v>22.711000693366</v>
      </c>
      <c r="V124" s="3">
        <v>22.3742139959259</v>
      </c>
      <c r="W124" s="3">
        <v>22.8556683505612</v>
      </c>
      <c r="X124" s="3">
        <v>21.0272892543226</v>
      </c>
      <c r="Y124" s="3">
        <v>21.5046648656743</v>
      </c>
      <c r="Z124" s="3">
        <v>20.9392507291462</v>
      </c>
      <c r="AA124" s="3">
        <v>21.8806507013878</v>
      </c>
      <c r="AB124" s="3">
        <v>21.8362102691506</v>
      </c>
      <c r="AC124" s="3">
        <v>22.9758027328651</v>
      </c>
      <c r="AD124" s="3">
        <v>24.547103495353</v>
      </c>
      <c r="AE124" s="3">
        <v>24.2860428597904</v>
      </c>
      <c r="AF124" s="3">
        <v>23.0817076179389</v>
      </c>
      <c r="AG124" s="3">
        <v>23.5945280103388</v>
      </c>
      <c r="AH124" s="3">
        <v>25.1070691529695</v>
      </c>
      <c r="AI124" s="3">
        <v>23.2938392469664</v>
      </c>
      <c r="AJ124" s="3">
        <v>23.6587758049493</v>
      </c>
      <c r="AK124" s="3">
        <v>23.0542308376141</v>
      </c>
      <c r="AL124" s="3">
        <v>23.2816559669368</v>
      </c>
      <c r="AM124" s="3">
        <v>22.2358924206531</v>
      </c>
      <c r="AN124" s="3">
        <v>21.8039586172101</v>
      </c>
      <c r="AO124" s="3">
        <v>22.1590765148538</v>
      </c>
      <c r="AP124" s="3">
        <v>22.729855015601</v>
      </c>
      <c r="AQ124" s="3">
        <v>22.5901919956103</v>
      </c>
      <c r="AR124" s="3">
        <v>21.1218692036794</v>
      </c>
      <c r="AS124" s="3">
        <v>21.5726671238019</v>
      </c>
      <c r="AT124" s="3">
        <v>22.2746020498868</v>
      </c>
      <c r="AU124" s="3">
        <v>24.0352895718587</v>
      </c>
      <c r="AV124" s="3">
        <v>23.3885423458641</v>
      </c>
      <c r="AW124" s="3">
        <v>23.6619432911909</v>
      </c>
      <c r="AX124" s="3">
        <v>25.3234330145074</v>
      </c>
      <c r="AY124" s="3">
        <v>23.8836039106948</v>
      </c>
      <c r="AZ124" s="3">
        <v>23.1801747631357</v>
      </c>
      <c r="BA124" s="3">
        <v>24.4448540129035</v>
      </c>
      <c r="BB124" s="3">
        <v>25.2254337268001</v>
      </c>
      <c r="BC124" s="3">
        <v>26.1216410558096</v>
      </c>
      <c r="BD124" s="3">
        <v>25.9002734827734</v>
      </c>
      <c r="BE124" s="3">
        <v>26.52459428357</v>
      </c>
      <c r="BF124" s="3">
        <v>27.3385272160023</v>
      </c>
      <c r="BG124" s="3">
        <v>28.3976272230546</v>
      </c>
      <c r="BH124" s="3">
        <v>28.9432308674765</v>
      </c>
      <c r="BI124" s="3">
        <v>29.2283397844901</v>
      </c>
      <c r="BJ124" s="3">
        <v>29.5906592155931</v>
      </c>
      <c r="BK124" s="3">
        <v>29.8330405721226</v>
      </c>
      <c r="BL124" s="3">
        <v>29.9341648891471</v>
      </c>
      <c r="BM124" s="3">
        <v>31.2243540534343</v>
      </c>
      <c r="BN124" s="3">
        <v>32.5629065871273</v>
      </c>
      <c r="BO124" s="3">
        <v>32.3523602732771</v>
      </c>
      <c r="BP124" s="3">
        <v>33.4768764706278</v>
      </c>
      <c r="BQ124" s="3">
        <v>34.3763226465736</v>
      </c>
      <c r="BR124" s="3">
        <v>34.8417975653394</v>
      </c>
      <c r="BS124" s="3">
        <v>35.8683974090604</v>
      </c>
      <c r="BT124" s="3">
        <v>38.2658080212206</v>
      </c>
      <c r="BU124" s="3">
        <v>38.5484839777249</v>
      </c>
      <c r="BV124" s="3">
        <v>38.1784478469808</v>
      </c>
      <c r="BW124" s="3">
        <v>39.1349677967931</v>
      </c>
      <c r="BX124" s="3">
        <v>39.6877548741871</v>
      </c>
      <c r="BY124" s="3">
        <v>41.4342532829039</v>
      </c>
      <c r="BZ124" s="3">
        <v>32.928824486808</v>
      </c>
      <c r="CA124" s="3">
        <v>34.8919803084292</v>
      </c>
      <c r="CB124" s="3">
        <v>33.4949887379932</v>
      </c>
      <c r="CC124" s="3">
        <v>33.5793274871872</v>
      </c>
      <c r="CD124" s="3">
        <v>29.8407708044584</v>
      </c>
      <c r="CE124" s="3">
        <v>24.1372181482772</v>
      </c>
      <c r="CF124" s="3">
        <v>24.1965256696197</v>
      </c>
      <c r="CG124" s="3">
        <v>26.2201218609005</v>
      </c>
      <c r="CH124" s="3">
        <v>24.2944189192372</v>
      </c>
      <c r="CI124" s="3">
        <v>25.1494521304782</v>
      </c>
      <c r="CJ124" s="3">
        <v>26.0594079779329</v>
      </c>
      <c r="CK124" s="3">
        <v>27.8545295201274</v>
      </c>
      <c r="CL124" s="3">
        <v>29.4042566925853</v>
      </c>
      <c r="CM124" s="3">
        <v>30.7293207275806</v>
      </c>
      <c r="CN124" s="3">
        <v>32.5754856702049</v>
      </c>
      <c r="CO124" s="3">
        <v>32.9728131021236</v>
      </c>
      <c r="CP124" s="3">
        <v>32.7829697740694</v>
      </c>
      <c r="CQ124" s="3">
        <v>33.6301684632215</v>
      </c>
      <c r="CR124" s="3">
        <v>32.9324113778855</v>
      </c>
      <c r="CS124" s="3">
        <v>32.1380642708836</v>
      </c>
      <c r="CT124" s="3">
        <v>34.33743542635</v>
      </c>
      <c r="CU124" s="3">
        <v>35.3189035394343</v>
      </c>
      <c r="CV124" s="3">
        <v>36.562072298219</v>
      </c>
      <c r="CW124" s="3">
        <v>36.8142951446679</v>
      </c>
      <c r="CX124" s="3">
        <v>39.1608448925209</v>
      </c>
      <c r="CY124" s="3">
        <v>41.6508396624513</v>
      </c>
      <c r="CZ124" s="3">
        <v>38.397398317147</v>
      </c>
      <c r="DA124" s="3">
        <v>35.2202509576505</v>
      </c>
      <c r="DB124" s="3">
        <v>34.2932324270085</v>
      </c>
      <c r="DC124" s="3">
        <v>36.4524908796673</v>
      </c>
      <c r="DD124" s="3">
        <v>36.621947838665</v>
      </c>
      <c r="DE124" s="3">
        <v>33.7101410016534</v>
      </c>
      <c r="DF124" s="3">
        <v>35.2702117644672</v>
      </c>
      <c r="DG124" s="3">
        <v>38.3446879671719</v>
      </c>
      <c r="DH124" s="3">
        <v>38.5828198852688</v>
      </c>
      <c r="DI124" s="3">
        <v>37.18298191278</v>
      </c>
      <c r="DJ124" s="3">
        <v>36.4370393362652</v>
      </c>
      <c r="DK124" s="3">
        <v>37.9573898926598</v>
      </c>
      <c r="DL124" s="3">
        <v>35.9797755902639</v>
      </c>
      <c r="DM124" s="3">
        <v>36.1992399150128</v>
      </c>
      <c r="DN124" s="3">
        <v>36.9201758843668</v>
      </c>
      <c r="DO124" s="3">
        <v>34.6115654738698</v>
      </c>
      <c r="DP124" s="3">
        <v>33.9786775035064</v>
      </c>
      <c r="DQ124" s="3">
        <v>33.1890081256867</v>
      </c>
      <c r="DR124" s="3">
        <v>35.0726549692716</v>
      </c>
      <c r="DS124" s="3">
        <v>35.4270732553326</v>
      </c>
      <c r="DT124" s="3">
        <v>35.8278352591541</v>
      </c>
      <c r="DU124" s="3">
        <v>35.6710069197466</v>
      </c>
      <c r="DV124" s="3">
        <v>36.7696481126347</v>
      </c>
      <c r="DW124" s="3">
        <v>36.8724043331515</v>
      </c>
      <c r="DX124" s="3">
        <v>38.6474082410745</v>
      </c>
      <c r="DY124" s="3">
        <v>37.9998578744204</v>
      </c>
      <c r="DZ124" s="3">
        <v>38.7827924735327</v>
      </c>
      <c r="EA124" s="3">
        <v>42.2114333743636</v>
      </c>
      <c r="EB124" s="3">
        <v>43.6230143856659</v>
      </c>
      <c r="EC124" s="3">
        <v>42.9282110100176</v>
      </c>
      <c r="ED124" s="3">
        <v>41.6230508751702</v>
      </c>
      <c r="EE124" s="3">
        <v>40.2945240565709</v>
      </c>
      <c r="EF124" s="3">
        <v>39.6449999279446</v>
      </c>
    </row>
    <row r="125">
      <c r="A125" s="3" t="s">
        <v>121</v>
      </c>
      <c r="B125" s="3" t="str">
        <f t="shared" si="3"/>
        <v>FFIV_mid</v>
      </c>
      <c r="C125" s="3" t="str">
        <f t="shared" si="6"/>
        <v>FFIV</v>
      </c>
      <c r="D125" s="3">
        <v>97.2178573608398</v>
      </c>
      <c r="E125" s="3">
        <v>109.905263398823</v>
      </c>
      <c r="F125" s="3">
        <v>110.71166628883</v>
      </c>
      <c r="G125" s="3">
        <v>106.865476154146</v>
      </c>
      <c r="H125" s="3">
        <v>105.326428912935</v>
      </c>
      <c r="I125" s="3">
        <v>110.63571475801</v>
      </c>
      <c r="J125" s="3">
        <v>111.509090770375</v>
      </c>
      <c r="K125" s="3">
        <v>117.57857131958</v>
      </c>
      <c r="L125" s="3">
        <v>123.465476444789</v>
      </c>
      <c r="M125" s="3">
        <v>115.832174052363</v>
      </c>
      <c r="N125" s="3">
        <v>127.234474583676</v>
      </c>
      <c r="O125" s="3">
        <v>131.710455114191</v>
      </c>
      <c r="P125" s="3">
        <v>122.791000366211</v>
      </c>
      <c r="Q125" s="3">
        <v>115.269999855443</v>
      </c>
      <c r="R125" s="3">
        <v>115.117499611594</v>
      </c>
      <c r="S125" s="3">
        <v>117.486666361491</v>
      </c>
      <c r="T125" s="3">
        <v>125.687249755859</v>
      </c>
      <c r="U125" s="3">
        <v>125.424091165716</v>
      </c>
      <c r="V125" s="3">
        <v>121.91181789745</v>
      </c>
      <c r="W125" s="3">
        <v>128.207857404436</v>
      </c>
      <c r="X125" s="3">
        <v>117.40571412586</v>
      </c>
      <c r="Y125" s="3">
        <v>118.150227113204</v>
      </c>
      <c r="Z125" s="3">
        <v>106.06549949646</v>
      </c>
      <c r="AA125" s="3">
        <v>99.7195450175892</v>
      </c>
      <c r="AB125" s="3">
        <v>93.6581577501799</v>
      </c>
      <c r="AC125" s="3">
        <v>91.5877506256104</v>
      </c>
      <c r="AD125" s="3">
        <v>101.236818313599</v>
      </c>
      <c r="AE125" s="3">
        <v>100.842380705334</v>
      </c>
      <c r="AF125" s="3">
        <v>104.922380901518</v>
      </c>
      <c r="AG125" s="3">
        <v>115.891363664107</v>
      </c>
      <c r="AH125" s="3">
        <v>118.551249694824</v>
      </c>
      <c r="AI125" s="3">
        <v>124.360435154127</v>
      </c>
      <c r="AJ125" s="3">
        <v>120.644285474505</v>
      </c>
      <c r="AK125" s="3">
        <v>122.148809887114</v>
      </c>
      <c r="AL125" s="3">
        <v>140.65571412586</v>
      </c>
      <c r="AM125" s="3">
        <v>143.402617681594</v>
      </c>
      <c r="AN125" s="3">
        <v>141.88424987793</v>
      </c>
      <c r="AO125" s="3">
        <v>140.387368854723</v>
      </c>
      <c r="AP125" s="3">
        <v>144.958044300909</v>
      </c>
      <c r="AQ125" s="3">
        <v>136.322366614091</v>
      </c>
      <c r="AR125" s="3">
        <v>128.339773351496</v>
      </c>
      <c r="AS125" s="3">
        <v>129.239318500866</v>
      </c>
      <c r="AT125" s="3">
        <v>126.303249359131</v>
      </c>
      <c r="AU125" s="3">
        <v>118.237173495085</v>
      </c>
      <c r="AV125" s="3">
        <v>117.826749801636</v>
      </c>
      <c r="AW125" s="3">
        <v>118.582954233343</v>
      </c>
      <c r="AX125" s="3">
        <v>122.327856699626</v>
      </c>
      <c r="AY125" s="3">
        <v>132.178499221802</v>
      </c>
      <c r="AZ125" s="3">
        <v>138.74880872454</v>
      </c>
      <c r="BA125" s="3">
        <v>143.269999052349</v>
      </c>
      <c r="BB125" s="3">
        <v>147.83880905878</v>
      </c>
      <c r="BC125" s="3">
        <v>151.589048113142</v>
      </c>
      <c r="BD125" s="3">
        <v>171.044773795388</v>
      </c>
      <c r="BE125" s="3">
        <v>176.796905154274</v>
      </c>
      <c r="BF125" s="3">
        <v>175.14452398391</v>
      </c>
      <c r="BG125" s="3">
        <v>181.227825994077</v>
      </c>
      <c r="BH125" s="3">
        <v>193.258158232036</v>
      </c>
      <c r="BI125" s="3">
        <v>174.069782091224</v>
      </c>
      <c r="BJ125" s="3">
        <v>176.397141592843</v>
      </c>
      <c r="BK125" s="3">
        <v>164.362631948371</v>
      </c>
      <c r="BL125" s="3">
        <v>160.112855820429</v>
      </c>
      <c r="BM125" s="3">
        <v>166.547369706003</v>
      </c>
      <c r="BN125" s="3">
        <v>156.225714183989</v>
      </c>
      <c r="BO125" s="3">
        <v>164.479046776181</v>
      </c>
      <c r="BP125" s="3">
        <v>143.741590673273</v>
      </c>
      <c r="BQ125" s="3">
        <v>140.912250518799</v>
      </c>
      <c r="BR125" s="3">
        <v>146.605682373047</v>
      </c>
      <c r="BS125" s="3">
        <v>130.988636363636</v>
      </c>
      <c r="BT125" s="3">
        <v>137.3827501297</v>
      </c>
      <c r="BU125" s="3">
        <v>137.502825861392</v>
      </c>
      <c r="BV125" s="3">
        <v>145.522750854492</v>
      </c>
      <c r="BW125" s="3">
        <v>140.056905110677</v>
      </c>
      <c r="BX125" s="3">
        <v>134.328810010638</v>
      </c>
      <c r="BY125" s="3">
        <v>126.43157938907</v>
      </c>
      <c r="BZ125" s="3">
        <v>107.204772775823</v>
      </c>
      <c r="CA125" s="3">
        <v>122.311905088879</v>
      </c>
      <c r="CB125" s="3">
        <v>140.359999465942</v>
      </c>
      <c r="CC125" s="3">
        <v>141.081364024769</v>
      </c>
      <c r="CD125" s="3">
        <v>144.137272921476</v>
      </c>
      <c r="CE125" s="3">
        <v>136.240237281436</v>
      </c>
      <c r="CF125" s="3">
        <v>123.115237826393</v>
      </c>
      <c r="CG125" s="3">
        <v>128.913636641069</v>
      </c>
      <c r="CH125" s="3">
        <v>154.70599937439</v>
      </c>
      <c r="CI125" s="3">
        <v>171.767954739657</v>
      </c>
      <c r="CJ125" s="3">
        <v>193.663685447291</v>
      </c>
      <c r="CK125" s="3">
        <v>198.780526412161</v>
      </c>
      <c r="CL125" s="3">
        <v>197.936304175335</v>
      </c>
      <c r="CM125" s="3">
        <v>206.816429138184</v>
      </c>
      <c r="CN125" s="3">
        <v>182.498750305176</v>
      </c>
      <c r="CO125" s="3">
        <v>187.535226648504</v>
      </c>
      <c r="CP125" s="3">
        <v>190.986190795898</v>
      </c>
      <c r="CQ125" s="3">
        <v>205.832500457764</v>
      </c>
      <c r="CR125" s="3">
        <v>202.964761643183</v>
      </c>
      <c r="CS125" s="3">
        <v>204.188333057222</v>
      </c>
      <c r="CT125" s="3">
        <v>227.202856154669</v>
      </c>
      <c r="CU125" s="3">
        <v>233.41295485063</v>
      </c>
      <c r="CV125" s="3">
        <v>226.564749908447</v>
      </c>
      <c r="CW125" s="3">
        <v>201.079210783306</v>
      </c>
      <c r="CX125" s="3">
        <v>202.426304029382</v>
      </c>
      <c r="CY125" s="3">
        <v>200.854251098633</v>
      </c>
      <c r="CZ125" s="3">
        <v>165.176190694173</v>
      </c>
      <c r="DA125" s="3">
        <v>157.289048331124</v>
      </c>
      <c r="DB125" s="3">
        <v>154.696999359131</v>
      </c>
      <c r="DC125" s="3">
        <v>167.947390680728</v>
      </c>
      <c r="DD125" s="3">
        <v>151.278570992606</v>
      </c>
      <c r="DE125" s="3">
        <v>145.326665969122</v>
      </c>
      <c r="DF125" s="3">
        <v>146.73547581264</v>
      </c>
      <c r="DG125" s="3">
        <v>147.03023710705</v>
      </c>
      <c r="DH125" s="3">
        <v>145.007000732422</v>
      </c>
      <c r="DI125" s="3">
        <v>146.292368838662</v>
      </c>
      <c r="DJ125" s="3">
        <v>141.88630377728</v>
      </c>
      <c r="DK125" s="3">
        <v>140.422893724943</v>
      </c>
      <c r="DL125" s="3">
        <v>138.815454309637</v>
      </c>
      <c r="DM125" s="3">
        <v>146.945952279227</v>
      </c>
      <c r="DN125" s="3">
        <v>150.118251037598</v>
      </c>
      <c r="DO125" s="3">
        <v>158.34500088899</v>
      </c>
      <c r="DP125" s="3">
        <v>160.395999526978</v>
      </c>
      <c r="DQ125" s="3">
        <v>153.141818653453</v>
      </c>
      <c r="DR125" s="3">
        <v>161.2471429734</v>
      </c>
      <c r="DS125" s="3">
        <v>175.483499908447</v>
      </c>
      <c r="DT125" s="3">
        <v>178.81214250837</v>
      </c>
      <c r="DU125" s="3">
        <v>184.552749633789</v>
      </c>
      <c r="DV125" s="3">
        <v>190.490999984741</v>
      </c>
      <c r="DW125" s="3">
        <v>185.216364080256</v>
      </c>
      <c r="DX125" s="3">
        <v>170.425226384943</v>
      </c>
      <c r="DY125" s="3">
        <v>168.222632157175</v>
      </c>
      <c r="DZ125" s="3">
        <v>177.208181901412</v>
      </c>
      <c r="EA125" s="3">
        <v>194.905909798362</v>
      </c>
      <c r="EB125" s="3">
        <v>210.685749816894</v>
      </c>
      <c r="EC125" s="3">
        <v>221.083912393321</v>
      </c>
      <c r="ED125" s="3">
        <v>242.014999771118</v>
      </c>
      <c r="EE125" s="3">
        <v>255.713096981957</v>
      </c>
      <c r="EF125" s="3">
        <v>263.929722256131</v>
      </c>
    </row>
    <row r="126">
      <c r="A126" s="3" t="s">
        <v>122</v>
      </c>
      <c r="B126" s="3" t="str">
        <f t="shared" si="3"/>
        <v>FIS_mid</v>
      </c>
      <c r="C126" s="3" t="str">
        <f t="shared" si="6"/>
        <v>FIS</v>
      </c>
      <c r="D126" s="3">
        <v>43.6334499317826</v>
      </c>
      <c r="E126" s="3">
        <v>44.5676838188784</v>
      </c>
      <c r="F126" s="3">
        <v>45.3089391126984</v>
      </c>
      <c r="G126" s="3">
        <v>44.1511352159371</v>
      </c>
      <c r="H126" s="3">
        <v>45.0631000151965</v>
      </c>
      <c r="I126" s="3">
        <v>45.6359879636445</v>
      </c>
      <c r="J126" s="3">
        <v>47.0882626299556</v>
      </c>
      <c r="K126" s="3">
        <v>47.2912161694535</v>
      </c>
      <c r="L126" s="3">
        <v>48.2198840865218</v>
      </c>
      <c r="M126" s="3">
        <v>46.5164390848386</v>
      </c>
      <c r="N126" s="3">
        <v>50.0780722559758</v>
      </c>
      <c r="O126" s="3">
        <v>52.4696493463319</v>
      </c>
      <c r="P126" s="3">
        <v>53.2152196245525</v>
      </c>
      <c r="Q126" s="3">
        <v>55.9183503824834</v>
      </c>
      <c r="R126" s="3">
        <v>56.9327007232901</v>
      </c>
      <c r="S126" s="3">
        <v>55.5018476026526</v>
      </c>
      <c r="T126" s="3">
        <v>54.4457918353228</v>
      </c>
      <c r="U126" s="3">
        <v>53.6917597913852</v>
      </c>
      <c r="V126" s="3">
        <v>54.1200636156644</v>
      </c>
      <c r="W126" s="3">
        <v>58.3137071560448</v>
      </c>
      <c r="X126" s="3">
        <v>58.530763665788</v>
      </c>
      <c r="Y126" s="3">
        <v>60.3250401137724</v>
      </c>
      <c r="Z126" s="3">
        <v>56.6723918380432</v>
      </c>
      <c r="AA126" s="3">
        <v>53.2151755566851</v>
      </c>
      <c r="AB126" s="3">
        <v>50.9239084203478</v>
      </c>
      <c r="AC126" s="3">
        <v>50.6976616530515</v>
      </c>
      <c r="AD126" s="3">
        <v>53.2421776648341</v>
      </c>
      <c r="AE126" s="3">
        <v>56.036965677622</v>
      </c>
      <c r="AF126" s="3">
        <v>62.4459063758625</v>
      </c>
      <c r="AG126" s="3">
        <v>63.6486687393232</v>
      </c>
      <c r="AH126" s="3">
        <v>66.9821298299689</v>
      </c>
      <c r="AI126" s="3">
        <v>68.916279491399</v>
      </c>
      <c r="AJ126" s="3">
        <v>67.5429484601763</v>
      </c>
      <c r="AK126" s="3">
        <v>66.3203302309141</v>
      </c>
      <c r="AL126" s="3">
        <v>66.7562946649133</v>
      </c>
      <c r="AM126" s="3">
        <v>66.3392149749478</v>
      </c>
      <c r="AN126" s="3">
        <v>68.7462869037092</v>
      </c>
      <c r="AO126" s="3">
        <v>70.6270172480278</v>
      </c>
      <c r="AP126" s="3">
        <v>71.2936856354859</v>
      </c>
      <c r="AQ126" s="3">
        <v>71.183606851723</v>
      </c>
      <c r="AR126" s="3">
        <v>73.4274103077273</v>
      </c>
      <c r="AS126" s="3">
        <v>75.1377909800685</v>
      </c>
      <c r="AT126" s="3">
        <v>78.1767178910224</v>
      </c>
      <c r="AU126" s="3">
        <v>79.9055538332914</v>
      </c>
      <c r="AV126" s="3">
        <v>81.7579778173074</v>
      </c>
      <c r="AW126" s="3">
        <v>83.5596929561697</v>
      </c>
      <c r="AX126" s="3">
        <v>81.6941222225023</v>
      </c>
      <c r="AY126" s="3">
        <v>83.7429101691617</v>
      </c>
      <c r="AZ126" s="3">
        <v>86.9107769116945</v>
      </c>
      <c r="BA126" s="3">
        <v>86.3015512185453</v>
      </c>
      <c r="BB126" s="3">
        <v>87.4019300526463</v>
      </c>
      <c r="BC126" s="3">
        <v>85.3395754642948</v>
      </c>
      <c r="BD126" s="3">
        <v>91.3365283192235</v>
      </c>
      <c r="BE126" s="3">
        <v>94.4414643323425</v>
      </c>
      <c r="BF126" s="3">
        <v>96.067438977549</v>
      </c>
      <c r="BG126" s="3">
        <v>94.8925223109076</v>
      </c>
      <c r="BH126" s="3">
        <v>97.3295009967039</v>
      </c>
      <c r="BI126" s="3">
        <v>93.2522722722754</v>
      </c>
      <c r="BJ126" s="3">
        <v>93.9860984246195</v>
      </c>
      <c r="BK126" s="3">
        <v>92.222840046077</v>
      </c>
      <c r="BL126" s="3">
        <v>92.9039582766136</v>
      </c>
      <c r="BM126" s="3">
        <v>96.5763731385302</v>
      </c>
      <c r="BN126" s="3">
        <v>97.195549382684</v>
      </c>
      <c r="BO126" s="3">
        <v>101.549919264249</v>
      </c>
      <c r="BP126" s="3">
        <v>105.943424313666</v>
      </c>
      <c r="BQ126" s="3">
        <v>109.604351455503</v>
      </c>
      <c r="BR126" s="3">
        <v>116.911327585823</v>
      </c>
      <c r="BS126" s="3">
        <v>121.68308204973</v>
      </c>
      <c r="BT126" s="3">
        <v>120.904209327957</v>
      </c>
      <c r="BU126" s="3">
        <v>117.870944587343</v>
      </c>
      <c r="BV126" s="3">
        <v>121.901507715967</v>
      </c>
      <c r="BW126" s="3">
        <v>124.509055141896</v>
      </c>
      <c r="BX126" s="3">
        <v>130.799187678297</v>
      </c>
      <c r="BY126" s="3">
        <v>135.192358279634</v>
      </c>
      <c r="BZ126" s="3">
        <v>112.740910651079</v>
      </c>
      <c r="CA126" s="3">
        <v>112.213993400732</v>
      </c>
      <c r="CB126" s="3">
        <v>120.84411617136</v>
      </c>
      <c r="CC126" s="3">
        <v>125.281066127662</v>
      </c>
      <c r="CD126" s="3">
        <v>127.747315948095</v>
      </c>
      <c r="CE126" s="3">
        <v>132.823683819422</v>
      </c>
      <c r="CF126" s="3">
        <v>134.640694908349</v>
      </c>
      <c r="CG126" s="3">
        <v>129.708094126928</v>
      </c>
      <c r="CH126" s="3">
        <v>129.428592104948</v>
      </c>
      <c r="CI126" s="3">
        <v>132.226008187683</v>
      </c>
      <c r="CJ126" s="3">
        <v>120.696430494568</v>
      </c>
      <c r="CK126" s="3">
        <v>122.394544919754</v>
      </c>
      <c r="CL126" s="3">
        <v>130.932277144239</v>
      </c>
      <c r="CM126" s="3">
        <v>138.264590622389</v>
      </c>
      <c r="CN126" s="3">
        <v>137.305788301425</v>
      </c>
      <c r="CO126" s="3">
        <v>133.885497821194</v>
      </c>
      <c r="CP126" s="3">
        <v>134.802431935537</v>
      </c>
      <c r="CQ126" s="3">
        <v>121.264924036852</v>
      </c>
      <c r="CR126" s="3">
        <v>114.917562278283</v>
      </c>
      <c r="CS126" s="3">
        <v>111.268855888111</v>
      </c>
      <c r="CT126" s="3">
        <v>103.302527416877</v>
      </c>
      <c r="CU126" s="3">
        <v>99.0879153071633</v>
      </c>
      <c r="CV126" s="3">
        <v>106.091603571373</v>
      </c>
      <c r="CW126" s="3">
        <v>98.7425603932158</v>
      </c>
      <c r="CX126" s="3">
        <v>87.4761967732862</v>
      </c>
      <c r="CY126" s="3">
        <v>94.598002984696</v>
      </c>
      <c r="CZ126" s="3">
        <v>92.1224587783671</v>
      </c>
      <c r="DA126" s="3">
        <v>91.2136729258735</v>
      </c>
      <c r="DB126" s="3">
        <v>89.7035052800125</v>
      </c>
      <c r="DC126" s="3">
        <v>92.2275139601178</v>
      </c>
      <c r="DD126" s="3">
        <v>79.3142218499583</v>
      </c>
      <c r="DE126" s="3">
        <v>73.4831318740946</v>
      </c>
      <c r="DF126" s="3">
        <v>61.5301529953159</v>
      </c>
      <c r="DG126" s="3">
        <v>65.7543654863</v>
      </c>
      <c r="DH126" s="3">
        <v>67.6142367215153</v>
      </c>
      <c r="DI126" s="3">
        <v>66.4596178845955</v>
      </c>
      <c r="DJ126" s="3">
        <v>52.8478554134461</v>
      </c>
      <c r="DK126" s="3">
        <v>53.2993355516993</v>
      </c>
      <c r="DL126" s="3">
        <v>52.7013796671295</v>
      </c>
      <c r="DM126" s="3">
        <v>52.1401129389199</v>
      </c>
      <c r="DN126" s="3">
        <v>57.8432161087676</v>
      </c>
      <c r="DO126" s="3">
        <v>54.6682097065547</v>
      </c>
      <c r="DP126" s="3">
        <v>54.5268572470906</v>
      </c>
      <c r="DQ126" s="3">
        <v>50.2383461197491</v>
      </c>
      <c r="DR126" s="3">
        <v>52.2122227489972</v>
      </c>
      <c r="DS126" s="3">
        <v>58.4033756919614</v>
      </c>
      <c r="DT126" s="3">
        <v>60.3815841714878</v>
      </c>
      <c r="DU126" s="3">
        <v>62.2336215609637</v>
      </c>
      <c r="DV126" s="3">
        <v>69.2108523436678</v>
      </c>
      <c r="DW126" s="3">
        <v>70.5741916441738</v>
      </c>
      <c r="DX126" s="3">
        <v>73.8448492543282</v>
      </c>
      <c r="DY126" s="3">
        <v>75.3539856028121</v>
      </c>
      <c r="DZ126" s="3">
        <v>74.9302964208119</v>
      </c>
      <c r="EA126" s="3">
        <v>77.5370831710848</v>
      </c>
      <c r="EB126" s="3">
        <v>83.038337624847</v>
      </c>
      <c r="EC126" s="3">
        <v>87.5495525973671</v>
      </c>
      <c r="ED126" s="3">
        <v>86.7584674294716</v>
      </c>
      <c r="EE126" s="3">
        <v>83.1682977252706</v>
      </c>
      <c r="EF126" s="3">
        <v>79.2500002119276</v>
      </c>
    </row>
    <row r="127">
      <c r="A127" s="3" t="s">
        <v>123</v>
      </c>
      <c r="B127" s="3" t="str">
        <f t="shared" si="3"/>
        <v>FITB_mid</v>
      </c>
      <c r="C127" s="3" t="str">
        <f t="shared" si="6"/>
        <v>FITB</v>
      </c>
      <c r="D127" s="3">
        <v>14.8088855350084</v>
      </c>
      <c r="E127" s="3">
        <v>14.8307854542674</v>
      </c>
      <c r="F127" s="3">
        <v>15.7817256181225</v>
      </c>
      <c r="G127" s="3">
        <v>15.2000518271598</v>
      </c>
      <c r="H127" s="3">
        <v>14.3102001988478</v>
      </c>
      <c r="I127" s="3">
        <v>14.9332742368168</v>
      </c>
      <c r="J127" s="3">
        <v>14.8515727250335</v>
      </c>
      <c r="K127" s="3">
        <v>14.0398147962816</v>
      </c>
      <c r="L127" s="3">
        <v>14.4257357390101</v>
      </c>
      <c r="M127" s="3">
        <v>13.6573053191304</v>
      </c>
      <c r="N127" s="3">
        <v>14.279428114526</v>
      </c>
      <c r="O127" s="3">
        <v>14.278149981604</v>
      </c>
      <c r="P127" s="3">
        <v>13.1060622999716</v>
      </c>
      <c r="Q127" s="3">
        <v>13.494270444163</v>
      </c>
      <c r="R127" s="3">
        <v>13.6962100884803</v>
      </c>
      <c r="S127" s="3">
        <v>13.8432027909145</v>
      </c>
      <c r="T127" s="3">
        <v>14.6355834812899</v>
      </c>
      <c r="U127" s="3">
        <v>15.0765811502064</v>
      </c>
      <c r="V127" s="3">
        <v>15.2095112125519</v>
      </c>
      <c r="W127" s="3">
        <v>14.8136965414897</v>
      </c>
      <c r="X127" s="3">
        <v>13.9553445629266</v>
      </c>
      <c r="Y127" s="3">
        <v>13.7541922673065</v>
      </c>
      <c r="Z127" s="3">
        <v>14.6407290167152</v>
      </c>
      <c r="AA127" s="3">
        <v>14.7891728016807</v>
      </c>
      <c r="AB127" s="3">
        <v>12.6236930304356</v>
      </c>
      <c r="AC127" s="3">
        <v>11.1112003884213</v>
      </c>
      <c r="AD127" s="3">
        <v>12.3872294600211</v>
      </c>
      <c r="AE127" s="3">
        <v>12.9119993791586</v>
      </c>
      <c r="AF127" s="3">
        <v>13.2421004388794</v>
      </c>
      <c r="AG127" s="3">
        <v>13.4388263063943</v>
      </c>
      <c r="AH127" s="3">
        <v>13.3833742548005</v>
      </c>
      <c r="AI127" s="3">
        <v>14.404759115744</v>
      </c>
      <c r="AJ127" s="3">
        <v>15.1435527633876</v>
      </c>
      <c r="AK127" s="3">
        <v>15.4780443557906</v>
      </c>
      <c r="AL127" s="3">
        <v>18.0733160155117</v>
      </c>
      <c r="AM127" s="3">
        <v>20.1629994558387</v>
      </c>
      <c r="AN127" s="3">
        <v>20.0800078052721</v>
      </c>
      <c r="AO127" s="3">
        <v>20.2377165081203</v>
      </c>
      <c r="AP127" s="3">
        <v>19.8492962635759</v>
      </c>
      <c r="AQ127" s="3">
        <v>18.7219755303597</v>
      </c>
      <c r="AR127" s="3">
        <v>18.4773864932814</v>
      </c>
      <c r="AS127" s="3">
        <v>18.8296352798643</v>
      </c>
      <c r="AT127" s="3">
        <v>19.9194739021286</v>
      </c>
      <c r="AU127" s="3">
        <v>20.2670525797028</v>
      </c>
      <c r="AV127" s="3">
        <v>20.2360793793254</v>
      </c>
      <c r="AW127" s="3">
        <v>21.6436080652012</v>
      </c>
      <c r="AX127" s="3">
        <v>21.9239638437174</v>
      </c>
      <c r="AY127" s="3">
        <v>23.3662497763369</v>
      </c>
      <c r="AZ127" s="3">
        <v>24.6313208977253</v>
      </c>
      <c r="BA127" s="3">
        <v>25.1833911464854</v>
      </c>
      <c r="BB127" s="3">
        <v>25.4374449342216</v>
      </c>
      <c r="BC127" s="3">
        <v>24.7099342158581</v>
      </c>
      <c r="BD127" s="3">
        <v>25.1780580787085</v>
      </c>
      <c r="BE127" s="3">
        <v>23.6550713081337</v>
      </c>
      <c r="BF127" s="3">
        <v>22.7795334992051</v>
      </c>
      <c r="BG127" s="3">
        <v>23.0003494833182</v>
      </c>
      <c r="BH127" s="3">
        <v>22.6576070381554</v>
      </c>
      <c r="BI127" s="3">
        <v>21.1693692031821</v>
      </c>
      <c r="BJ127" s="3">
        <v>21.408527201348</v>
      </c>
      <c r="BK127" s="3">
        <v>19.0108515190214</v>
      </c>
      <c r="BL127" s="3">
        <v>20.5321486877096</v>
      </c>
      <c r="BM127" s="3">
        <v>21.4444714058591</v>
      </c>
      <c r="BN127" s="3">
        <v>21.1197828039428</v>
      </c>
      <c r="BO127" s="3">
        <v>21.7447449896197</v>
      </c>
      <c r="BP127" s="3">
        <v>21.9415603527917</v>
      </c>
      <c r="BQ127" s="3">
        <v>21.6939400706486</v>
      </c>
      <c r="BR127" s="3">
        <v>22.8734995314176</v>
      </c>
      <c r="BS127" s="3">
        <v>21.1060809665174</v>
      </c>
      <c r="BT127" s="3">
        <v>22.1148238238887</v>
      </c>
      <c r="BU127" s="3">
        <v>22.1972860900573</v>
      </c>
      <c r="BV127" s="3">
        <v>24.3617782348407</v>
      </c>
      <c r="BW127" s="3">
        <v>24.8638209081636</v>
      </c>
      <c r="BX127" s="3">
        <v>24.0861391889935</v>
      </c>
      <c r="BY127" s="3">
        <v>23.5082608208865</v>
      </c>
      <c r="BZ127" s="3">
        <v>14.2382821673346</v>
      </c>
      <c r="CA127" s="3">
        <v>13.7313006064989</v>
      </c>
      <c r="CB127" s="3">
        <v>14.7053310212954</v>
      </c>
      <c r="CC127" s="3">
        <v>17.6163822089591</v>
      </c>
      <c r="CD127" s="3">
        <v>15.9117698993724</v>
      </c>
      <c r="CE127" s="3">
        <v>17.2216143848422</v>
      </c>
      <c r="CF127" s="3">
        <v>17.7557186079405</v>
      </c>
      <c r="CG127" s="3">
        <v>19.6759822628664</v>
      </c>
      <c r="CH127" s="3">
        <v>21.6949454903098</v>
      </c>
      <c r="CI127" s="3">
        <v>23.1928862152646</v>
      </c>
      <c r="CJ127" s="3">
        <v>26.2206254353461</v>
      </c>
      <c r="CK127" s="3">
        <v>28.3886822196839</v>
      </c>
      <c r="CL127" s="3">
        <v>32.2444724773357</v>
      </c>
      <c r="CM127" s="3">
        <v>33.2991271604369</v>
      </c>
      <c r="CN127" s="3">
        <v>36.2443034986481</v>
      </c>
      <c r="CO127" s="3">
        <v>34.6589636231761</v>
      </c>
      <c r="CP127" s="3">
        <v>32.2400713713038</v>
      </c>
      <c r="CQ127" s="3">
        <v>33.1516026381591</v>
      </c>
      <c r="CR127" s="3">
        <v>34.9398283981474</v>
      </c>
      <c r="CS127" s="3">
        <v>38.7479155700942</v>
      </c>
      <c r="CT127" s="3">
        <v>38.7472862041572</v>
      </c>
      <c r="CU127" s="3">
        <v>38.0630251727413</v>
      </c>
      <c r="CV127" s="3">
        <v>41.623671512453</v>
      </c>
      <c r="CW127" s="3">
        <v>42.3643976076903</v>
      </c>
      <c r="CX127" s="3">
        <v>40.3067996176548</v>
      </c>
      <c r="CY127" s="3">
        <v>35.5669877737634</v>
      </c>
      <c r="CZ127" s="3">
        <v>33.0955056404427</v>
      </c>
      <c r="DA127" s="3">
        <v>32.1298952581853</v>
      </c>
      <c r="DB127" s="3">
        <v>30.2792318163523</v>
      </c>
      <c r="DC127" s="3">
        <v>31.9460180522584</v>
      </c>
      <c r="DD127" s="3">
        <v>30.6059975872891</v>
      </c>
      <c r="DE127" s="3">
        <v>30.7885326523752</v>
      </c>
      <c r="DF127" s="3">
        <v>32.43690447227</v>
      </c>
      <c r="DG127" s="3">
        <v>29.857171525745</v>
      </c>
      <c r="DH127" s="3">
        <v>31.6704860818574</v>
      </c>
      <c r="DI127" s="3">
        <v>33.8248716212825</v>
      </c>
      <c r="DJ127" s="3">
        <v>26.8042953281964</v>
      </c>
      <c r="DK127" s="3">
        <v>24.6837451808443</v>
      </c>
      <c r="DL127" s="3">
        <v>23.0094454111744</v>
      </c>
      <c r="DM127" s="3">
        <v>24.3623546759487</v>
      </c>
      <c r="DN127" s="3">
        <v>26.079645572484</v>
      </c>
      <c r="DO127" s="3">
        <v>25.1853187850251</v>
      </c>
      <c r="DP127" s="3">
        <v>24.9487027748741</v>
      </c>
      <c r="DQ127" s="3">
        <v>23.0045063608161</v>
      </c>
      <c r="DR127" s="3">
        <v>25.2855796301536</v>
      </c>
      <c r="DS127" s="3">
        <v>31.4254214200328</v>
      </c>
      <c r="DT127" s="3">
        <v>33.3528005401292</v>
      </c>
      <c r="DU127" s="3">
        <v>32.3629045958244</v>
      </c>
      <c r="DV127" s="3">
        <v>34.7883917554814</v>
      </c>
      <c r="DW127" s="3">
        <v>34.8640761496638</v>
      </c>
      <c r="DX127" s="3">
        <v>36.7883620670979</v>
      </c>
      <c r="DY127" s="3">
        <v>35.0181795641652</v>
      </c>
      <c r="DZ127" s="3">
        <v>38.6520624296504</v>
      </c>
      <c r="EA127" s="3">
        <v>39.8655934399084</v>
      </c>
      <c r="EB127" s="3">
        <v>41.5733710190408</v>
      </c>
      <c r="EC127" s="3">
        <v>43.0937202761606</v>
      </c>
      <c r="ED127" s="3">
        <v>46.1525291073983</v>
      </c>
      <c r="EE127" s="3">
        <v>44.6027436140812</v>
      </c>
      <c r="EF127" s="3">
        <v>43.3741663826837</v>
      </c>
    </row>
    <row r="128">
      <c r="A128" s="3" t="s">
        <v>124</v>
      </c>
      <c r="B128" s="3" t="str">
        <f t="shared" si="3"/>
        <v>FMC_mid</v>
      </c>
      <c r="C128" s="3" t="str">
        <f t="shared" si="6"/>
        <v>FMC</v>
      </c>
      <c r="D128" s="3">
        <v>52.3251322262504</v>
      </c>
      <c r="E128" s="3">
        <v>51.2123508825415</v>
      </c>
      <c r="F128" s="3">
        <v>55.8679478322495</v>
      </c>
      <c r="G128" s="3">
        <v>54.3004973817105</v>
      </c>
      <c r="H128" s="3">
        <v>52.9914551147533</v>
      </c>
      <c r="I128" s="3">
        <v>53.4080417965178</v>
      </c>
      <c r="J128" s="3">
        <v>49.2173394695099</v>
      </c>
      <c r="K128" s="3">
        <v>46.6294744997718</v>
      </c>
      <c r="L128" s="3">
        <v>44.2972641160989</v>
      </c>
      <c r="M128" s="3">
        <v>40.074755748495</v>
      </c>
      <c r="N128" s="3">
        <v>40.2906029853736</v>
      </c>
      <c r="O128" s="3">
        <v>40.0075193316197</v>
      </c>
      <c r="P128" s="3">
        <v>41.356228110343</v>
      </c>
      <c r="Q128" s="3">
        <v>44.5102146689804</v>
      </c>
      <c r="R128" s="3">
        <v>43.0384282549624</v>
      </c>
      <c r="S128" s="3">
        <v>41.7463750641398</v>
      </c>
      <c r="T128" s="3">
        <v>42.0716849221687</v>
      </c>
      <c r="U128" s="3">
        <v>39.5883985791682</v>
      </c>
      <c r="V128" s="3">
        <v>35.59315882316</v>
      </c>
      <c r="W128" s="3">
        <v>33.0827505240094</v>
      </c>
      <c r="X128" s="3">
        <v>27.9055306321151</v>
      </c>
      <c r="Y128" s="3">
        <v>26.8297911712014</v>
      </c>
      <c r="Z128" s="3">
        <v>29.9636817708978</v>
      </c>
      <c r="AA128" s="3">
        <v>28.7893807802202</v>
      </c>
      <c r="AB128" s="3">
        <v>25.7000724878278</v>
      </c>
      <c r="AC128" s="3">
        <v>26.2679405491306</v>
      </c>
      <c r="AD128" s="3">
        <v>29.1072437204468</v>
      </c>
      <c r="AE128" s="3">
        <v>29.4968394530725</v>
      </c>
      <c r="AF128" s="3">
        <v>34.1920110418591</v>
      </c>
      <c r="AG128" s="3">
        <v>34.9647283266832</v>
      </c>
      <c r="AH128" s="3">
        <v>34.7256104456479</v>
      </c>
      <c r="AI128" s="3">
        <v>34.8679851919331</v>
      </c>
      <c r="AJ128" s="3">
        <v>34.6671983499549</v>
      </c>
      <c r="AK128" s="3">
        <v>34.8218572676766</v>
      </c>
      <c r="AL128" s="3">
        <v>39.04393854415</v>
      </c>
      <c r="AM128" s="3">
        <v>42.1646233643195</v>
      </c>
      <c r="AN128" s="3">
        <v>43.8370818335846</v>
      </c>
      <c r="AO128" s="3">
        <v>43.0511130673771</v>
      </c>
      <c r="AP128" s="3">
        <v>44.5020683450245</v>
      </c>
      <c r="AQ128" s="3">
        <v>54.057116582957</v>
      </c>
      <c r="AR128" s="3">
        <v>54.4548390819062</v>
      </c>
      <c r="AS128" s="3">
        <v>55.7415133516118</v>
      </c>
      <c r="AT128" s="3">
        <v>56.0837357913016</v>
      </c>
      <c r="AU128" s="3">
        <v>61.9842094320447</v>
      </c>
      <c r="AV128" s="3">
        <v>65.6825955410803</v>
      </c>
      <c r="AW128" s="3">
        <v>68.6746305150156</v>
      </c>
      <c r="AX128" s="3">
        <v>68.9483604089557</v>
      </c>
      <c r="AY128" s="3">
        <v>68.53796568553</v>
      </c>
      <c r="AZ128" s="3">
        <v>69.8796542633112</v>
      </c>
      <c r="BA128" s="3">
        <v>62.4975165088719</v>
      </c>
      <c r="BB128" s="3">
        <v>59.4896044927858</v>
      </c>
      <c r="BC128" s="3">
        <v>59.4475248132056</v>
      </c>
      <c r="BD128" s="3">
        <v>65.5473365927513</v>
      </c>
      <c r="BE128" s="3">
        <v>65.9488429395663</v>
      </c>
      <c r="BF128" s="3">
        <v>65.7978913303918</v>
      </c>
      <c r="BG128" s="3">
        <v>64.3803073533221</v>
      </c>
      <c r="BH128" s="3">
        <v>64.0719102925784</v>
      </c>
      <c r="BI128" s="3">
        <v>62.3735777871167</v>
      </c>
      <c r="BJ128" s="3">
        <v>61.0114567596572</v>
      </c>
      <c r="BK128" s="3">
        <v>57.6206095514835</v>
      </c>
      <c r="BL128" s="3">
        <v>59.0467183646832</v>
      </c>
      <c r="BM128" s="3">
        <v>64.580788144102</v>
      </c>
      <c r="BN128" s="3">
        <v>66.8316533900232</v>
      </c>
      <c r="BO128" s="3">
        <v>69.4748839515872</v>
      </c>
      <c r="BP128" s="3">
        <v>65.4810634931302</v>
      </c>
      <c r="BQ128" s="3">
        <v>70.1546599053611</v>
      </c>
      <c r="BR128" s="3">
        <v>73.5741127055174</v>
      </c>
      <c r="BS128" s="3">
        <v>74.5271493967099</v>
      </c>
      <c r="BT128" s="3">
        <v>77.4222359366528</v>
      </c>
      <c r="BU128" s="3">
        <v>73.4187388893249</v>
      </c>
      <c r="BV128" s="3">
        <v>85.4860229829141</v>
      </c>
      <c r="BW128" s="3">
        <v>87.239373446014</v>
      </c>
      <c r="BX128" s="3">
        <v>86.4366034025521</v>
      </c>
      <c r="BY128" s="3">
        <v>90.4579568214122</v>
      </c>
      <c r="BZ128" s="3">
        <v>70.0897954325118</v>
      </c>
      <c r="CA128" s="3">
        <v>75.0980065044149</v>
      </c>
      <c r="CB128" s="3">
        <v>81.7120170408294</v>
      </c>
      <c r="CC128" s="3">
        <v>88.8145297484402</v>
      </c>
      <c r="CD128" s="3">
        <v>93.0849712977993</v>
      </c>
      <c r="CE128" s="3">
        <v>96.9344451345325</v>
      </c>
      <c r="CF128" s="3">
        <v>96.5642690927192</v>
      </c>
      <c r="CG128" s="3">
        <v>95.1930299802039</v>
      </c>
      <c r="CH128" s="3">
        <v>100.00672229151</v>
      </c>
      <c r="CI128" s="3">
        <v>104.180826113323</v>
      </c>
      <c r="CJ128" s="3">
        <v>104.53318379885</v>
      </c>
      <c r="CK128" s="3">
        <v>97.876968823618</v>
      </c>
      <c r="CL128" s="3">
        <v>97.2811504037877</v>
      </c>
      <c r="CM128" s="3">
        <v>103.095784955851</v>
      </c>
      <c r="CN128" s="3">
        <v>106.02167455155</v>
      </c>
      <c r="CO128" s="3">
        <v>104.80007229082</v>
      </c>
      <c r="CP128" s="3">
        <v>96.5844751257777</v>
      </c>
      <c r="CQ128" s="3">
        <v>85.8830433570602</v>
      </c>
      <c r="CR128" s="3">
        <v>86.7078553483071</v>
      </c>
      <c r="CS128" s="3">
        <v>83.3485060106397</v>
      </c>
      <c r="CT128" s="3">
        <v>94.4915317318214</v>
      </c>
      <c r="CU128" s="3">
        <v>96.965012405806</v>
      </c>
      <c r="CV128" s="3">
        <v>100.43265833548</v>
      </c>
      <c r="CW128" s="3">
        <v>105.214827665446</v>
      </c>
      <c r="CX128" s="3">
        <v>115.887191269033</v>
      </c>
      <c r="CY128" s="3">
        <v>124.458716588784</v>
      </c>
      <c r="CZ128" s="3">
        <v>110.849345731102</v>
      </c>
      <c r="DA128" s="3">
        <v>103.135569016609</v>
      </c>
      <c r="DB128" s="3">
        <v>97.1150102536413</v>
      </c>
      <c r="DC128" s="3">
        <v>102.414320378437</v>
      </c>
      <c r="DD128" s="3">
        <v>99.3680142110999</v>
      </c>
      <c r="DE128" s="3">
        <v>106.582272634172</v>
      </c>
      <c r="DF128" s="3">
        <v>117.298374813318</v>
      </c>
      <c r="DG128" s="3">
        <v>117.905042000168</v>
      </c>
      <c r="DH128" s="3">
        <v>119.626607256381</v>
      </c>
      <c r="DI128" s="3">
        <v>120.130967181216</v>
      </c>
      <c r="DJ128" s="3">
        <v>113.540838841728</v>
      </c>
      <c r="DK128" s="3">
        <v>114.555069124444</v>
      </c>
      <c r="DL128" s="3">
        <v>103.092553729109</v>
      </c>
      <c r="DM128" s="3">
        <v>99.9593347247029</v>
      </c>
      <c r="DN128" s="3">
        <v>91.5677049775796</v>
      </c>
      <c r="DO128" s="3">
        <v>84.1081788611154</v>
      </c>
      <c r="DP128" s="3">
        <v>69.7226444073002</v>
      </c>
      <c r="DQ128" s="3">
        <v>58.8402918415396</v>
      </c>
      <c r="DR128" s="3">
        <v>50.4859694834562</v>
      </c>
      <c r="DS128" s="3">
        <v>55.930779571869</v>
      </c>
      <c r="DT128" s="3">
        <v>56.2632375721411</v>
      </c>
      <c r="DU128" s="3">
        <v>51.387914793555</v>
      </c>
      <c r="DV128" s="3">
        <v>60.3075723913225</v>
      </c>
      <c r="DW128" s="3">
        <v>57.3742523565254</v>
      </c>
      <c r="DX128" s="3">
        <v>61.3582874678462</v>
      </c>
      <c r="DY128" s="3">
        <v>54.9562253554882</v>
      </c>
      <c r="DZ128" s="3">
        <v>56.4096106457685</v>
      </c>
      <c r="EA128" s="3">
        <v>61.6907913622957</v>
      </c>
      <c r="EB128" s="3">
        <v>61.9962602099401</v>
      </c>
      <c r="EC128" s="3">
        <v>62.0490727734766</v>
      </c>
      <c r="ED128" s="3">
        <v>58.3228513062111</v>
      </c>
      <c r="EE128" s="3">
        <v>52.813541033817</v>
      </c>
      <c r="EF128" s="3">
        <v>52.8233332104153</v>
      </c>
    </row>
    <row r="129">
      <c r="A129" s="3" t="s">
        <v>125</v>
      </c>
      <c r="B129" s="3" t="str">
        <f t="shared" si="3"/>
        <v>FOXA_mid</v>
      </c>
      <c r="C129" s="3" t="str">
        <f t="shared" si="6"/>
        <v>FOXA</v>
      </c>
      <c r="BN129" s="3">
        <v>35.8799009217865</v>
      </c>
      <c r="BO129" s="3">
        <v>34.5716577929611</v>
      </c>
      <c r="BP129" s="3">
        <v>34.4250221396678</v>
      </c>
      <c r="BQ129" s="3">
        <v>32.590803644667</v>
      </c>
      <c r="BR129" s="3">
        <v>33.8645973423642</v>
      </c>
      <c r="BS129" s="3">
        <v>31.6500254840997</v>
      </c>
      <c r="BT129" s="3">
        <v>30.6974807988792</v>
      </c>
      <c r="BU129" s="3">
        <v>29.5153618768318</v>
      </c>
      <c r="BV129" s="3">
        <v>32.298651666429</v>
      </c>
      <c r="BW129" s="3">
        <v>34.0181467106654</v>
      </c>
      <c r="BX129" s="3">
        <v>34.8229122887238</v>
      </c>
      <c r="BY129" s="3">
        <v>33.8588726664278</v>
      </c>
      <c r="BZ129" s="3">
        <v>24.1536919988169</v>
      </c>
      <c r="CA129" s="3">
        <v>23.8840903974387</v>
      </c>
      <c r="CB129" s="3">
        <v>25.0014873064762</v>
      </c>
      <c r="CC129" s="3">
        <v>27.1070254374401</v>
      </c>
      <c r="CD129" s="3">
        <v>24.1724572314641</v>
      </c>
      <c r="CE129" s="3">
        <v>24.3305851444441</v>
      </c>
      <c r="CF129" s="3">
        <v>26.1836291014586</v>
      </c>
      <c r="CG129" s="3">
        <v>25.865857462431</v>
      </c>
      <c r="CH129" s="3">
        <v>25.9886863524034</v>
      </c>
      <c r="CI129" s="3">
        <v>27.4269401725457</v>
      </c>
      <c r="CJ129" s="3">
        <v>29.3800252159857</v>
      </c>
      <c r="CK129" s="3">
        <v>30.4844813637063</v>
      </c>
      <c r="CL129" s="3">
        <v>38.3909217473298</v>
      </c>
      <c r="CM129" s="3">
        <v>35.7640293765557</v>
      </c>
      <c r="CN129" s="3">
        <v>35.718899422262</v>
      </c>
      <c r="CO129" s="3">
        <v>35.6801203340012</v>
      </c>
      <c r="CP129" s="3">
        <v>34.4156417838075</v>
      </c>
      <c r="CQ129" s="3">
        <v>34.911020510523</v>
      </c>
      <c r="CR129" s="3">
        <v>35.9731521538377</v>
      </c>
      <c r="CS129" s="3">
        <v>40.0328695294589</v>
      </c>
      <c r="CT129" s="3">
        <v>38.2727931256556</v>
      </c>
      <c r="CU129" s="3">
        <v>35.0426992492396</v>
      </c>
      <c r="CV129" s="3">
        <v>37.2614596352557</v>
      </c>
      <c r="CW129" s="3">
        <v>40.0729321919291</v>
      </c>
      <c r="CX129" s="3">
        <v>39.3808351664521</v>
      </c>
      <c r="CY129" s="3">
        <v>37.0294967688435</v>
      </c>
      <c r="CZ129" s="3">
        <v>33.0585660190244</v>
      </c>
      <c r="DA129" s="3">
        <v>31.7908039447009</v>
      </c>
      <c r="DB129" s="3">
        <v>32.467340643099</v>
      </c>
      <c r="DC129" s="3">
        <v>33.4320641260479</v>
      </c>
      <c r="DD129" s="3">
        <v>32.0059525837162</v>
      </c>
      <c r="DE129" s="3">
        <v>29.2609894232725</v>
      </c>
      <c r="DF129" s="3">
        <v>29.5059969057123</v>
      </c>
      <c r="DG129" s="3">
        <v>30.0692146427737</v>
      </c>
      <c r="DH129" s="3">
        <v>31.1665415840856</v>
      </c>
      <c r="DI129" s="3">
        <v>34.5532933524294</v>
      </c>
      <c r="DJ129" s="3">
        <v>32.8398820535403</v>
      </c>
      <c r="DK129" s="3">
        <v>32.7348237344187</v>
      </c>
      <c r="DL129" s="3">
        <v>30.7904624276966</v>
      </c>
      <c r="DM129" s="3">
        <v>32.4345759299197</v>
      </c>
      <c r="DN129" s="3">
        <v>32.824545940276</v>
      </c>
      <c r="DO129" s="3">
        <v>32.6855440984674</v>
      </c>
      <c r="DP129" s="3">
        <v>31.0142679044683</v>
      </c>
      <c r="DQ129" s="3">
        <v>30.1844250301157</v>
      </c>
      <c r="DR129" s="3">
        <v>29.9112830970974</v>
      </c>
      <c r="DS129" s="3">
        <v>29.2790421546489</v>
      </c>
      <c r="DT129" s="3">
        <v>30.5547407639409</v>
      </c>
      <c r="DU129" s="3">
        <v>29.8725138269311</v>
      </c>
      <c r="DV129" s="3">
        <v>29.4913257475542</v>
      </c>
      <c r="DW129" s="3">
        <v>30.8802187867066</v>
      </c>
      <c r="DX129" s="3">
        <v>32.7537170180172</v>
      </c>
      <c r="DY129" s="3">
        <v>33.8180899386351</v>
      </c>
      <c r="DZ129" s="3">
        <v>35.9924901282533</v>
      </c>
      <c r="EA129" s="3">
        <v>39.3064475984405</v>
      </c>
      <c r="EB129" s="3">
        <v>40.7144621122518</v>
      </c>
      <c r="EC129" s="3">
        <v>41.9243478360383</v>
      </c>
      <c r="ED129" s="3">
        <v>45.6264999389648</v>
      </c>
      <c r="EE129" s="3">
        <v>47.8976191566104</v>
      </c>
      <c r="EF129" s="3">
        <v>48.8934723536174</v>
      </c>
    </row>
    <row r="130">
      <c r="A130" s="3" t="s">
        <v>126</v>
      </c>
      <c r="B130" s="3" t="str">
        <f t="shared" si="3"/>
        <v>GD_mid</v>
      </c>
      <c r="C130" s="3" t="str">
        <f t="shared" si="6"/>
        <v>GD</v>
      </c>
      <c r="D130" s="3">
        <v>75.9088037266755</v>
      </c>
      <c r="E130" s="3">
        <v>82.282160437144</v>
      </c>
      <c r="F130" s="3">
        <v>85.5237543171731</v>
      </c>
      <c r="G130" s="3">
        <v>85.559175745455</v>
      </c>
      <c r="H130" s="3">
        <v>89.9783125981237</v>
      </c>
      <c r="I130" s="3">
        <v>93.9627422231713</v>
      </c>
      <c r="J130" s="3">
        <v>93.4507198824829</v>
      </c>
      <c r="K130" s="3">
        <v>95.393663162679</v>
      </c>
      <c r="L130" s="3">
        <v>100.591745877518</v>
      </c>
      <c r="M130" s="3">
        <v>100.156642740749</v>
      </c>
      <c r="N130" s="3">
        <v>113.855568408706</v>
      </c>
      <c r="O130" s="3">
        <v>112.960953871193</v>
      </c>
      <c r="P130" s="3">
        <v>110.359929182209</v>
      </c>
      <c r="Q130" s="3">
        <v>111.334959121461</v>
      </c>
      <c r="R130" s="3">
        <v>108.476893413954</v>
      </c>
      <c r="S130" s="3">
        <v>108.188435070625</v>
      </c>
      <c r="T130" s="3">
        <v>112.73254707348</v>
      </c>
      <c r="U130" s="3">
        <v>114.807234007219</v>
      </c>
      <c r="V130" s="3">
        <v>118.203655049729</v>
      </c>
      <c r="W130" s="3">
        <v>119.998542744776</v>
      </c>
      <c r="X130" s="3">
        <v>113.504209600521</v>
      </c>
      <c r="Y130" s="3">
        <v>116.78208223334</v>
      </c>
      <c r="Z130" s="3">
        <v>118.10043134247</v>
      </c>
      <c r="AA130" s="3">
        <v>114.497732524771</v>
      </c>
      <c r="AB130" s="3">
        <v>105.781649067164</v>
      </c>
      <c r="AC130" s="3">
        <v>109.598458526437</v>
      </c>
      <c r="AD130" s="3">
        <v>109.454242890909</v>
      </c>
      <c r="AE130" s="3">
        <v>111.252080356248</v>
      </c>
      <c r="AF130" s="3">
        <v>118.124091343938</v>
      </c>
      <c r="AG130" s="3">
        <v>114.721429026096</v>
      </c>
      <c r="AH130" s="3">
        <v>118.021504979079</v>
      </c>
      <c r="AI130" s="3">
        <v>124.99758602465</v>
      </c>
      <c r="AJ130" s="3">
        <v>126.609487320079</v>
      </c>
      <c r="AK130" s="3">
        <v>126.258945768539</v>
      </c>
      <c r="AL130" s="3">
        <v>136.163248601685</v>
      </c>
      <c r="AM130" s="3">
        <v>145.790534152936</v>
      </c>
      <c r="AN130" s="3">
        <v>147.953346419321</v>
      </c>
      <c r="AO130" s="3">
        <v>155.481130739405</v>
      </c>
      <c r="AP130" s="3">
        <v>158.82491837077</v>
      </c>
      <c r="AQ130" s="3">
        <v>158.791093398516</v>
      </c>
      <c r="AR130" s="3">
        <v>164.981340174231</v>
      </c>
      <c r="AS130" s="3">
        <v>168.76737374039</v>
      </c>
      <c r="AT130" s="3">
        <v>168.924835816739</v>
      </c>
      <c r="AU130" s="3">
        <v>168.17955573534</v>
      </c>
      <c r="AV130" s="3">
        <v>169.891112133024</v>
      </c>
      <c r="AW130" s="3">
        <v>178.202824393047</v>
      </c>
      <c r="AX130" s="3">
        <v>170.372247376808</v>
      </c>
      <c r="AY130" s="3">
        <v>169.912909409564</v>
      </c>
      <c r="AZ130" s="3">
        <v>178.804431066361</v>
      </c>
      <c r="BA130" s="3">
        <v>185.680182987416</v>
      </c>
      <c r="BB130" s="3">
        <v>189.709756861604</v>
      </c>
      <c r="BC130" s="3">
        <v>185.914432600522</v>
      </c>
      <c r="BD130" s="3">
        <v>172.043521903135</v>
      </c>
      <c r="BE130" s="3">
        <v>166.95729982638</v>
      </c>
      <c r="BF130" s="3">
        <v>166.207135300803</v>
      </c>
      <c r="BG130" s="3">
        <v>166.264267101073</v>
      </c>
      <c r="BH130" s="3">
        <v>171.196854342258</v>
      </c>
      <c r="BI130" s="3">
        <v>164.88971091169</v>
      </c>
      <c r="BJ130" s="3">
        <v>155.443143718018</v>
      </c>
      <c r="BK130" s="3">
        <v>141.510627089064</v>
      </c>
      <c r="BL130" s="3">
        <v>142.166523624865</v>
      </c>
      <c r="BM130" s="3">
        <v>149.435106816085</v>
      </c>
      <c r="BN130" s="3">
        <v>146.032366505722</v>
      </c>
      <c r="BO130" s="3">
        <v>151.626150829233</v>
      </c>
      <c r="BP130" s="3">
        <v>147.295994675372</v>
      </c>
      <c r="BQ130" s="3">
        <v>151.198604718332</v>
      </c>
      <c r="BR130" s="3">
        <v>162.048208680417</v>
      </c>
      <c r="BS130" s="3">
        <v>161.481894913607</v>
      </c>
      <c r="BT130" s="3">
        <v>165.496003249266</v>
      </c>
      <c r="BU130" s="3">
        <v>155.624144093539</v>
      </c>
      <c r="BV130" s="3">
        <v>161.541774585686</v>
      </c>
      <c r="BW130" s="3">
        <v>158.322350497173</v>
      </c>
      <c r="BX130" s="3">
        <v>160.576288661214</v>
      </c>
      <c r="BY130" s="3">
        <v>161.568850636466</v>
      </c>
      <c r="BZ130" s="3">
        <v>121.95322671424</v>
      </c>
      <c r="CA130" s="3">
        <v>119.651823196988</v>
      </c>
      <c r="CB130" s="3">
        <v>120.895413777474</v>
      </c>
      <c r="CC130" s="3">
        <v>137.697169914094</v>
      </c>
      <c r="CD130" s="3">
        <v>132.325403167456</v>
      </c>
      <c r="CE130" s="3">
        <v>137.189597560506</v>
      </c>
      <c r="CF130" s="3">
        <v>129.779981882943</v>
      </c>
      <c r="CG130" s="3">
        <v>126.739776830594</v>
      </c>
      <c r="CH130" s="3">
        <v>133.993921631054</v>
      </c>
      <c r="CI130" s="3">
        <v>137.367219379939</v>
      </c>
      <c r="CJ130" s="3">
        <v>137.85610425421</v>
      </c>
      <c r="CK130" s="3">
        <v>147.308319549604</v>
      </c>
      <c r="CL130" s="3">
        <v>159.724750091362</v>
      </c>
      <c r="CM130" s="3">
        <v>169.928936757763</v>
      </c>
      <c r="CN130" s="3">
        <v>175.652239848928</v>
      </c>
      <c r="CO130" s="3">
        <v>175.005106228826</v>
      </c>
      <c r="CP130" s="3">
        <v>176.349550200439</v>
      </c>
      <c r="CQ130" s="3">
        <v>183.594530031935</v>
      </c>
      <c r="CR130" s="3">
        <v>183.861341660324</v>
      </c>
      <c r="CS130" s="3">
        <v>189.639302585404</v>
      </c>
      <c r="CT130" s="3">
        <v>185.719819736979</v>
      </c>
      <c r="CU130" s="3">
        <v>188.61283881877</v>
      </c>
      <c r="CV130" s="3">
        <v>196.209251204603</v>
      </c>
      <c r="CW130" s="3">
        <v>201.77520966309</v>
      </c>
      <c r="CX130" s="3">
        <v>222.507424490853</v>
      </c>
      <c r="CY130" s="3">
        <v>227.699877476727</v>
      </c>
      <c r="CZ130" s="3">
        <v>214.211922188947</v>
      </c>
      <c r="DA130" s="3">
        <v>209.154585912021</v>
      </c>
      <c r="DB130" s="3">
        <v>205.982358320856</v>
      </c>
      <c r="DC130" s="3">
        <v>221.311999535196</v>
      </c>
      <c r="DD130" s="3">
        <v>213.830536224718</v>
      </c>
      <c r="DE130" s="3">
        <v>222.254856882653</v>
      </c>
      <c r="DF130" s="3">
        <v>237.49604426731</v>
      </c>
      <c r="DG130" s="3">
        <v>236.71154317137</v>
      </c>
      <c r="DH130" s="3">
        <v>227.868246018336</v>
      </c>
      <c r="DI130" s="3">
        <v>221.975022806661</v>
      </c>
      <c r="DJ130" s="3">
        <v>214.612489978738</v>
      </c>
      <c r="DK130" s="3">
        <v>217.458396909679</v>
      </c>
      <c r="DL130" s="3">
        <v>202.10079358159</v>
      </c>
      <c r="DM130" s="3">
        <v>204.888894126922</v>
      </c>
      <c r="DN130" s="3">
        <v>210.036017867169</v>
      </c>
      <c r="DO130" s="3">
        <v>218.134272089579</v>
      </c>
      <c r="DP130" s="3">
        <v>214.292668687459</v>
      </c>
      <c r="DQ130" s="3">
        <v>228.32479715642</v>
      </c>
      <c r="DR130" s="3">
        <v>238.753005437278</v>
      </c>
      <c r="DS130" s="3">
        <v>246.744776263316</v>
      </c>
      <c r="DT130" s="3">
        <v>250.355671677839</v>
      </c>
      <c r="DU130" s="3">
        <v>264.59071228985</v>
      </c>
      <c r="DV130" s="3">
        <v>271.305742269599</v>
      </c>
      <c r="DW130" s="3">
        <v>283.90928433407</v>
      </c>
      <c r="DX130" s="3">
        <v>290.296530703439</v>
      </c>
      <c r="DY130" s="3">
        <v>291.563877399564</v>
      </c>
      <c r="DZ130" s="3">
        <v>284.637522813472</v>
      </c>
      <c r="EA130" s="3">
        <v>290.131774950351</v>
      </c>
      <c r="EB130" s="3">
        <v>298.651068782403</v>
      </c>
      <c r="EC130" s="3">
        <v>299.932697367084</v>
      </c>
      <c r="ED130" s="3">
        <v>292.479621344716</v>
      </c>
      <c r="EE130" s="3">
        <v>266.212542331358</v>
      </c>
      <c r="EF130" s="3">
        <v>263.536430934224</v>
      </c>
    </row>
    <row r="131">
      <c r="A131" s="3" t="s">
        <v>127</v>
      </c>
      <c r="B131" s="3" t="str">
        <f t="shared" si="3"/>
        <v>GE_mid</v>
      </c>
      <c r="C131" s="3" t="str">
        <f t="shared" si="6"/>
        <v>GE</v>
      </c>
      <c r="D131" s="3">
        <v>105.459582031032</v>
      </c>
      <c r="E131" s="3">
        <v>100.585319008511</v>
      </c>
      <c r="F131" s="3">
        <v>102.988775427583</v>
      </c>
      <c r="G131" s="3">
        <v>105.093623929919</v>
      </c>
      <c r="H131" s="3">
        <v>106.687540126715</v>
      </c>
      <c r="I131" s="3">
        <v>107.884270826451</v>
      </c>
      <c r="J131" s="3">
        <v>106.157973413632</v>
      </c>
      <c r="K131" s="3">
        <v>104.441098231531</v>
      </c>
      <c r="L131" s="3">
        <v>105.300247977364</v>
      </c>
      <c r="M131" s="3">
        <v>102.341451880614</v>
      </c>
      <c r="N131" s="3">
        <v>108.069647399846</v>
      </c>
      <c r="O131" s="3">
        <v>104.609005484969</v>
      </c>
      <c r="P131" s="3">
        <v>99.5561691362904</v>
      </c>
      <c r="Q131" s="3">
        <v>103.070529115036</v>
      </c>
      <c r="R131" s="3">
        <v>105.3506767431</v>
      </c>
      <c r="S131" s="3">
        <v>110.43068694487</v>
      </c>
      <c r="T131" s="3">
        <v>113.41794826168</v>
      </c>
      <c r="U131" s="3">
        <v>113.664296730602</v>
      </c>
      <c r="V131" s="3">
        <v>110.884216253151</v>
      </c>
      <c r="W131" s="3">
        <v>106.400001091698</v>
      </c>
      <c r="X131" s="3">
        <v>104.411798381687</v>
      </c>
      <c r="Y131" s="3">
        <v>119.123634838348</v>
      </c>
      <c r="Z131" s="3">
        <v>127.143636340402</v>
      </c>
      <c r="AA131" s="3">
        <v>129.398393186647</v>
      </c>
      <c r="AB131" s="3">
        <v>122.694969637055</v>
      </c>
      <c r="AC131" s="3">
        <v>122.505080069847</v>
      </c>
      <c r="AD131" s="3">
        <v>131.445697290317</v>
      </c>
      <c r="AE131" s="3">
        <v>132.977508476868</v>
      </c>
      <c r="AF131" s="3">
        <v>128.735524116508</v>
      </c>
      <c r="AG131" s="3">
        <v>130.655919018231</v>
      </c>
      <c r="AH131" s="3">
        <v>138.608942075178</v>
      </c>
      <c r="AI131" s="3">
        <v>135.145401375786</v>
      </c>
      <c r="AJ131" s="3">
        <v>130.981852831938</v>
      </c>
      <c r="AK131" s="3">
        <v>126.580688210361</v>
      </c>
      <c r="AL131" s="3">
        <v>131.705027768235</v>
      </c>
      <c r="AM131" s="3">
        <v>138.1964424014</v>
      </c>
      <c r="AN131" s="3">
        <v>135.878771853949</v>
      </c>
      <c r="AO131" s="3">
        <v>131.817882756995</v>
      </c>
      <c r="AP131" s="3">
        <v>131.9031113706</v>
      </c>
      <c r="AQ131" s="3">
        <v>131.739949814667</v>
      </c>
      <c r="AR131" s="3">
        <v>125.339503342488</v>
      </c>
      <c r="AS131" s="3">
        <v>124.46464556236</v>
      </c>
      <c r="AT131" s="3">
        <v>117.529613982689</v>
      </c>
      <c r="AU131" s="3">
        <v>111.683943903986</v>
      </c>
      <c r="AV131" s="3">
        <v>109.563137691454</v>
      </c>
      <c r="AW131" s="3">
        <v>103.462934743337</v>
      </c>
      <c r="AX131" s="3">
        <v>85.7193465376705</v>
      </c>
      <c r="AY131" s="3">
        <v>79.7898689200417</v>
      </c>
      <c r="AZ131" s="3">
        <v>79.2002124087396</v>
      </c>
      <c r="BA131" s="3">
        <v>67.7926663393324</v>
      </c>
      <c r="BB131" s="3">
        <v>64.4074980383938</v>
      </c>
      <c r="BC131" s="3">
        <v>62.6286683873303</v>
      </c>
      <c r="BD131" s="3">
        <v>66.5498830397905</v>
      </c>
      <c r="BE131" s="3">
        <v>62.3882163643692</v>
      </c>
      <c r="BF131" s="3">
        <v>62.5104591312744</v>
      </c>
      <c r="BG131" s="3">
        <v>58.8177491822894</v>
      </c>
      <c r="BH131" s="3">
        <v>56.9882900627712</v>
      </c>
      <c r="BI131" s="3">
        <v>57.2852911948531</v>
      </c>
      <c r="BJ131" s="3">
        <v>38.9587910110051</v>
      </c>
      <c r="BK131" s="3">
        <v>33.8256373713078</v>
      </c>
      <c r="BL131" s="3">
        <v>40.995566501873</v>
      </c>
      <c r="BM131" s="3">
        <v>48.4089570306925</v>
      </c>
      <c r="BN131" s="3">
        <v>48.4239539085873</v>
      </c>
      <c r="BO131" s="3">
        <v>46.1606859954224</v>
      </c>
      <c r="BP131" s="3">
        <v>48.2693170686285</v>
      </c>
      <c r="BQ131" s="3">
        <v>49.4652101472795</v>
      </c>
      <c r="BR131" s="3">
        <v>50.4610305763815</v>
      </c>
      <c r="BS131" s="3">
        <v>42.9482165505659</v>
      </c>
      <c r="BT131" s="3">
        <v>44.2372984620789</v>
      </c>
      <c r="BU131" s="3">
        <v>43.2472871086627</v>
      </c>
      <c r="BV131" s="3">
        <v>54.8133887406819</v>
      </c>
      <c r="BW131" s="3">
        <v>54.0681673552546</v>
      </c>
      <c r="BX131" s="3">
        <v>58.2296420909688</v>
      </c>
      <c r="BY131" s="3">
        <v>60.0778821405785</v>
      </c>
      <c r="BZ131" s="3">
        <v>39.7161703663966</v>
      </c>
      <c r="CA131" s="3">
        <v>33.1622176418927</v>
      </c>
      <c r="CB131" s="3">
        <v>30.7991735975605</v>
      </c>
      <c r="CC131" s="3">
        <v>35.3148738963958</v>
      </c>
      <c r="CD131" s="3">
        <v>33.3739993328726</v>
      </c>
      <c r="CE131" s="3">
        <v>31.5886314159597</v>
      </c>
      <c r="CF131" s="3">
        <v>30.7346803206311</v>
      </c>
      <c r="CG131" s="3">
        <v>34.1634781421766</v>
      </c>
      <c r="CH131" s="3">
        <v>45.0306839841254</v>
      </c>
      <c r="CI131" s="3">
        <v>52.8492614022307</v>
      </c>
      <c r="CJ131" s="3">
        <v>55.1952584445682</v>
      </c>
      <c r="CK131" s="3">
        <v>57.8154360608231</v>
      </c>
      <c r="CL131" s="3">
        <v>64.6290399577426</v>
      </c>
      <c r="CM131" s="3">
        <v>65.7531610785698</v>
      </c>
      <c r="CN131" s="3">
        <v>64.9745488844715</v>
      </c>
      <c r="CO131" s="3">
        <v>66.1690126344998</v>
      </c>
      <c r="CP131" s="3">
        <v>63.4815884321428</v>
      </c>
      <c r="CQ131" s="3">
        <v>63.3999064467705</v>
      </c>
      <c r="CR131" s="3">
        <v>63.0676174609444</v>
      </c>
      <c r="CS131" s="3">
        <v>64.1457171668641</v>
      </c>
      <c r="CT131" s="3">
        <v>64.089149621757</v>
      </c>
      <c r="CU131" s="3">
        <v>57.8895290112665</v>
      </c>
      <c r="CV131" s="3">
        <v>60.0594566498685</v>
      </c>
      <c r="CW131" s="3">
        <v>59.6959414317241</v>
      </c>
      <c r="CX131" s="3">
        <v>57.0600479951298</v>
      </c>
      <c r="CY131" s="3">
        <v>54.3212424654953</v>
      </c>
      <c r="CZ131" s="3">
        <v>46.6031181603397</v>
      </c>
      <c r="DA131" s="3">
        <v>43.14452331185</v>
      </c>
      <c r="DB131" s="3">
        <v>40.4189955012401</v>
      </c>
      <c r="DC131" s="3">
        <v>47.1891975192791</v>
      </c>
      <c r="DD131" s="3">
        <v>42.2126274415808</v>
      </c>
      <c r="DE131" s="3">
        <v>42.8497431323903</v>
      </c>
      <c r="DF131" s="3">
        <v>51.950831490827</v>
      </c>
      <c r="DG131" s="3">
        <v>50.9280693939986</v>
      </c>
      <c r="DH131" s="3">
        <v>60.7757660718517</v>
      </c>
      <c r="DI131" s="3">
        <v>65.3147149053104</v>
      </c>
      <c r="DJ131" s="3">
        <v>71.3205208199547</v>
      </c>
      <c r="DK131" s="3">
        <v>76.5037126276172</v>
      </c>
      <c r="DL131" s="3">
        <v>80.3032926031042</v>
      </c>
      <c r="DM131" s="3">
        <v>83.466416500775</v>
      </c>
      <c r="DN131" s="3">
        <v>88.1275747610548</v>
      </c>
      <c r="DO131" s="3">
        <v>89.6000471966927</v>
      </c>
      <c r="DP131" s="3">
        <v>89.7269645902028</v>
      </c>
      <c r="DQ131" s="3">
        <v>86.8090554376276</v>
      </c>
      <c r="DR131" s="3">
        <v>91.7947917791401</v>
      </c>
      <c r="DS131" s="3">
        <v>97.7969426214487</v>
      </c>
      <c r="DT131" s="3">
        <v>102.183502560739</v>
      </c>
      <c r="DU131" s="3">
        <v>115.139150611842</v>
      </c>
      <c r="DV131" s="3">
        <v>133.853264659687</v>
      </c>
      <c r="DW131" s="3">
        <v>153.231579949073</v>
      </c>
      <c r="DX131" s="3">
        <v>162.923968421829</v>
      </c>
      <c r="DY131" s="3">
        <v>160.437152849299</v>
      </c>
      <c r="DZ131" s="3">
        <v>162.875889321773</v>
      </c>
      <c r="EA131" s="3">
        <v>167.662894338504</v>
      </c>
      <c r="EB131" s="3">
        <v>176.655249214149</v>
      </c>
      <c r="EC131" s="3">
        <v>184.905285498939</v>
      </c>
      <c r="ED131" s="3">
        <v>179.263204430381</v>
      </c>
      <c r="EE131" s="3">
        <v>170.381417189889</v>
      </c>
      <c r="EF131" s="3">
        <v>182.086388481988</v>
      </c>
    </row>
    <row r="132">
      <c r="A132" s="3" t="s">
        <v>128</v>
      </c>
      <c r="B132" s="3" t="str">
        <f t="shared" si="3"/>
        <v>GILD_mid</v>
      </c>
      <c r="C132" s="3" t="str">
        <f t="shared" si="6"/>
        <v>GILD</v>
      </c>
      <c r="D132" s="3">
        <v>55.3160242305085</v>
      </c>
      <c r="E132" s="3">
        <v>58.4420012962018</v>
      </c>
      <c r="F132" s="3">
        <v>54.890919113272</v>
      </c>
      <c r="G132" s="3">
        <v>51.4011597282641</v>
      </c>
      <c r="H132" s="3">
        <v>57.4787847933094</v>
      </c>
      <c r="I132" s="3">
        <v>57.9773463201431</v>
      </c>
      <c r="J132" s="3">
        <v>63.5658908352618</v>
      </c>
      <c r="K132" s="3">
        <v>70.4017637992548</v>
      </c>
      <c r="L132" s="3">
        <v>75.9675612856623</v>
      </c>
      <c r="M132" s="3">
        <v>75.4754872564226</v>
      </c>
      <c r="N132" s="3">
        <v>74.7097640594297</v>
      </c>
      <c r="O132" s="3">
        <v>71.7451299478607</v>
      </c>
      <c r="P132" s="3">
        <v>72.4233371770427</v>
      </c>
      <c r="Q132" s="3">
        <v>72.9177504588004</v>
      </c>
      <c r="R132" s="3">
        <v>72.1497761284635</v>
      </c>
      <c r="S132" s="3">
        <v>72.6742020136197</v>
      </c>
      <c r="T132" s="3">
        <v>76.9549459746854</v>
      </c>
      <c r="U132" s="3">
        <v>84.1405493170595</v>
      </c>
      <c r="V132" s="3">
        <v>83.216970966795</v>
      </c>
      <c r="W132" s="3">
        <v>80.8713319482268</v>
      </c>
      <c r="X132" s="3">
        <v>75.2631217863065</v>
      </c>
      <c r="Y132" s="3">
        <v>73.887023852675</v>
      </c>
      <c r="Z132" s="3">
        <v>77.0075147862061</v>
      </c>
      <c r="AA132" s="3">
        <v>74.1235105012476</v>
      </c>
      <c r="AB132" s="3">
        <v>67.3648277199191</v>
      </c>
      <c r="AC132" s="3">
        <v>63.2469708120769</v>
      </c>
      <c r="AD132" s="3">
        <v>65.2811845109745</v>
      </c>
      <c r="AE132" s="3">
        <v>70.908765620506</v>
      </c>
      <c r="AF132" s="3">
        <v>61.6912002102925</v>
      </c>
      <c r="AG132" s="3">
        <v>61.1985145030246</v>
      </c>
      <c r="AH132" s="3">
        <v>62.1756527442458</v>
      </c>
      <c r="AI132" s="3">
        <v>58.3449482436834</v>
      </c>
      <c r="AJ132" s="3">
        <v>57.9689350955481</v>
      </c>
      <c r="AK132" s="3">
        <v>54.9265449580702</v>
      </c>
      <c r="AL132" s="3">
        <v>55.1441531720886</v>
      </c>
      <c r="AM132" s="3">
        <v>54.1283196829303</v>
      </c>
      <c r="AN132" s="3">
        <v>53.9922047098056</v>
      </c>
      <c r="AO132" s="3">
        <v>51.5262685668517</v>
      </c>
      <c r="AP132" s="3">
        <v>50.9035644701334</v>
      </c>
      <c r="AQ132" s="3">
        <v>49.7882146715817</v>
      </c>
      <c r="AR132" s="3">
        <v>49.174974787115</v>
      </c>
      <c r="AS132" s="3">
        <v>50.0722463079766</v>
      </c>
      <c r="AT132" s="3">
        <v>54.1160861264585</v>
      </c>
      <c r="AU132" s="3">
        <v>55.7589460074417</v>
      </c>
      <c r="AV132" s="3">
        <v>62.7905874056103</v>
      </c>
      <c r="AW132" s="3">
        <v>60.9749792258981</v>
      </c>
      <c r="AX132" s="3">
        <v>55.0873957834035</v>
      </c>
      <c r="AY132" s="3">
        <v>56.185575827014</v>
      </c>
      <c r="AZ132" s="3">
        <v>60.7257012413362</v>
      </c>
      <c r="BA132" s="3">
        <v>61.399649183604</v>
      </c>
      <c r="BB132" s="3">
        <v>59.5839004835218</v>
      </c>
      <c r="BC132" s="3">
        <v>56.9592164234628</v>
      </c>
      <c r="BD132" s="3">
        <v>51.4054390907597</v>
      </c>
      <c r="BE132" s="3">
        <v>54.4023748166272</v>
      </c>
      <c r="BF132" s="3">
        <v>58.8603502962275</v>
      </c>
      <c r="BG132" s="3">
        <v>58.5600975158218</v>
      </c>
      <c r="BH132" s="3">
        <v>57.6638011269726</v>
      </c>
      <c r="BI132" s="3">
        <v>57.5503823115695</v>
      </c>
      <c r="BJ132" s="3">
        <v>54.0852006054839</v>
      </c>
      <c r="BK132" s="3">
        <v>51.5920020914324</v>
      </c>
      <c r="BL132" s="3">
        <v>53.3572663825279</v>
      </c>
      <c r="BM132" s="3">
        <v>52.4765665732956</v>
      </c>
      <c r="BN132" s="3">
        <v>50.9235917966355</v>
      </c>
      <c r="BO132" s="3">
        <v>51.7386872299674</v>
      </c>
      <c r="BP132" s="3">
        <v>51.8984851474204</v>
      </c>
      <c r="BQ132" s="3">
        <v>53.1118030864416</v>
      </c>
      <c r="BR132" s="3">
        <v>53.7200587702641</v>
      </c>
      <c r="BS132" s="3">
        <v>51.1500271031833</v>
      </c>
      <c r="BT132" s="3">
        <v>52.4848989263487</v>
      </c>
      <c r="BU132" s="3">
        <v>51.5897264189931</v>
      </c>
      <c r="BV132" s="3">
        <v>52.6457901442311</v>
      </c>
      <c r="BW132" s="3">
        <v>53.9211673271162</v>
      </c>
      <c r="BX132" s="3">
        <v>52.4133662141644</v>
      </c>
      <c r="BY132" s="3">
        <v>56.2482788050999</v>
      </c>
      <c r="BZ132" s="3">
        <v>60.7460343839162</v>
      </c>
      <c r="CA132" s="3">
        <v>64.4486461116826</v>
      </c>
      <c r="CB132" s="3">
        <v>63.0306489471685</v>
      </c>
      <c r="CC132" s="3">
        <v>62.3347946477</v>
      </c>
      <c r="CD132" s="3">
        <v>62.7764237536359</v>
      </c>
      <c r="CE132" s="3">
        <v>56.2868016481232</v>
      </c>
      <c r="CF132" s="3">
        <v>53.9092782540622</v>
      </c>
      <c r="CG132" s="3">
        <v>51.9116261017836</v>
      </c>
      <c r="CH132" s="3">
        <v>50.2749403076675</v>
      </c>
      <c r="CI132" s="3">
        <v>50.0474072990226</v>
      </c>
      <c r="CJ132" s="3">
        <v>54.2527114875298</v>
      </c>
      <c r="CK132" s="3">
        <v>55.4842287578909</v>
      </c>
      <c r="CL132" s="3">
        <v>54.6844774488417</v>
      </c>
      <c r="CM132" s="3">
        <v>56.1616146142538</v>
      </c>
      <c r="CN132" s="3">
        <v>57.7536141866487</v>
      </c>
      <c r="CO132" s="3">
        <v>58.2580180645075</v>
      </c>
      <c r="CP132" s="3">
        <v>59.4707183570995</v>
      </c>
      <c r="CQ132" s="3">
        <v>61.3612626369615</v>
      </c>
      <c r="CR132" s="3">
        <v>62.1501414975241</v>
      </c>
      <c r="CS132" s="3">
        <v>59.0590829089506</v>
      </c>
      <c r="CT132" s="3">
        <v>59.3172188029064</v>
      </c>
      <c r="CU132" s="3">
        <v>62.7595983258422</v>
      </c>
      <c r="CV132" s="3">
        <v>62.1971606532963</v>
      </c>
      <c r="CW132" s="3">
        <v>55.4574858356865</v>
      </c>
      <c r="CX132" s="3">
        <v>53.0262754576845</v>
      </c>
      <c r="CY132" s="3">
        <v>55.2378154443973</v>
      </c>
      <c r="CZ132" s="3">
        <v>56.0641931771766</v>
      </c>
      <c r="DA132" s="3">
        <v>55.3677354277877</v>
      </c>
      <c r="DB132" s="3">
        <v>55.9874675777274</v>
      </c>
      <c r="DC132" s="3">
        <v>57.2183212857705</v>
      </c>
      <c r="DD132" s="3">
        <v>58.82150659712</v>
      </c>
      <c r="DE132" s="3">
        <v>61.8316892507069</v>
      </c>
      <c r="DF132" s="3">
        <v>75.8886648677591</v>
      </c>
      <c r="DG132" s="3">
        <v>80.0190289159797</v>
      </c>
      <c r="DH132" s="3">
        <v>78.5392645637214</v>
      </c>
      <c r="DI132" s="3">
        <v>77.9560938347801</v>
      </c>
      <c r="DJ132" s="3">
        <v>74.3018450661959</v>
      </c>
      <c r="DK132" s="3">
        <v>78.1533858721052</v>
      </c>
      <c r="DL132" s="3">
        <v>73.5281409217097</v>
      </c>
      <c r="DM132" s="3">
        <v>72.6578955228372</v>
      </c>
      <c r="DN132" s="3">
        <v>72.7137198343364</v>
      </c>
      <c r="DO132" s="3">
        <v>73.3838173718776</v>
      </c>
      <c r="DP132" s="3">
        <v>71.9094396784839</v>
      </c>
      <c r="DQ132" s="3">
        <v>73.2591921747036</v>
      </c>
      <c r="DR132" s="3">
        <v>73.0568781280933</v>
      </c>
      <c r="DS132" s="3">
        <v>76.317605319053</v>
      </c>
      <c r="DT132" s="3">
        <v>79.4492447799453</v>
      </c>
      <c r="DU132" s="3">
        <v>71.1528241213499</v>
      </c>
      <c r="DV132" s="3">
        <v>71.0248137830422</v>
      </c>
      <c r="DW132" s="3">
        <v>66.2218251277094</v>
      </c>
      <c r="DX132" s="3">
        <v>63.9989727170265</v>
      </c>
      <c r="DY132" s="3">
        <v>64.5787468286807</v>
      </c>
      <c r="DZ132" s="3">
        <v>70.3408546987838</v>
      </c>
      <c r="EA132" s="3">
        <v>74.2176414422338</v>
      </c>
      <c r="EB132" s="3">
        <v>81.0454382414418</v>
      </c>
      <c r="EC132" s="3">
        <v>85.5821889423862</v>
      </c>
      <c r="ED132" s="3">
        <v>90.7284117315032</v>
      </c>
      <c r="EE132" s="3">
        <v>92.1222682976485</v>
      </c>
      <c r="EF132" s="3">
        <v>92.0602775149875</v>
      </c>
    </row>
    <row r="133">
      <c r="A133" s="3" t="s">
        <v>129</v>
      </c>
      <c r="B133" s="3" t="str">
        <f t="shared" si="3"/>
        <v>GIS_mid</v>
      </c>
      <c r="C133" s="3" t="str">
        <f t="shared" si="6"/>
        <v>GIS</v>
      </c>
      <c r="D133" s="3">
        <v>33.5718942574785</v>
      </c>
      <c r="E133" s="3">
        <v>33.691209808621</v>
      </c>
      <c r="F133" s="3">
        <v>35.0094724450484</v>
      </c>
      <c r="G133" s="3">
        <v>36.0298958423786</v>
      </c>
      <c r="H133" s="3">
        <v>37.3428048232526</v>
      </c>
      <c r="I133" s="3">
        <v>37.6931564240629</v>
      </c>
      <c r="J133" s="3">
        <v>36.9488046702736</v>
      </c>
      <c r="K133" s="3">
        <v>36.7225400119319</v>
      </c>
      <c r="L133" s="3">
        <v>36.4752111697567</v>
      </c>
      <c r="M133" s="3">
        <v>35.4315583865483</v>
      </c>
      <c r="N133" s="3">
        <v>36.5419740060922</v>
      </c>
      <c r="O133" s="3">
        <v>37.48693715772</v>
      </c>
      <c r="P133" s="3">
        <v>38.013321863153</v>
      </c>
      <c r="Q133" s="3">
        <v>37.8243022610888</v>
      </c>
      <c r="R133" s="3">
        <v>37.8713760030112</v>
      </c>
      <c r="S133" s="3">
        <v>40.3032299449236</v>
      </c>
      <c r="T133" s="3">
        <v>40.3760695500197</v>
      </c>
      <c r="U133" s="3">
        <v>39.8954284579849</v>
      </c>
      <c r="V133" s="3">
        <v>41.2881212639208</v>
      </c>
      <c r="W133" s="3">
        <v>41.9354608613037</v>
      </c>
      <c r="X133" s="3">
        <v>40.9350145486548</v>
      </c>
      <c r="Y133" s="3">
        <v>41.5112296219896</v>
      </c>
      <c r="Z133" s="3">
        <v>41.6526027415714</v>
      </c>
      <c r="AA133" s="3">
        <v>42.4429168983543</v>
      </c>
      <c r="AB133" s="3">
        <v>40.7356568453185</v>
      </c>
      <c r="AC133" s="3">
        <v>42.0238967334815</v>
      </c>
      <c r="AD133" s="3">
        <v>44.7565991177821</v>
      </c>
      <c r="AE133" s="3">
        <v>46.1421093241995</v>
      </c>
      <c r="AF133" s="3">
        <v>46.4647779965267</v>
      </c>
      <c r="AG133" s="3">
        <v>48.3146263009429</v>
      </c>
      <c r="AH133" s="3">
        <v>53.3987986937424</v>
      </c>
      <c r="AI133" s="3">
        <v>52.836743883645</v>
      </c>
      <c r="AJ133" s="3">
        <v>49.1898201212101</v>
      </c>
      <c r="AK133" s="3">
        <v>46.410337992843</v>
      </c>
      <c r="AL133" s="3">
        <v>46.2784768237993</v>
      </c>
      <c r="AM133" s="3">
        <v>46.7021775591457</v>
      </c>
      <c r="AN133" s="3">
        <v>46.7440974500353</v>
      </c>
      <c r="AO133" s="3">
        <v>46.618432577974</v>
      </c>
      <c r="AP133" s="3">
        <v>45.4088017837308</v>
      </c>
      <c r="AQ133" s="3">
        <v>44.06143140686</v>
      </c>
      <c r="AR133" s="3">
        <v>43.1280965272167</v>
      </c>
      <c r="AS133" s="3">
        <v>43.4597170414767</v>
      </c>
      <c r="AT133" s="3">
        <v>41.7271684001061</v>
      </c>
      <c r="AU133" s="3">
        <v>43.1640327818647</v>
      </c>
      <c r="AV133" s="3">
        <v>41.3839264979871</v>
      </c>
      <c r="AW133" s="3">
        <v>39.9723119019126</v>
      </c>
      <c r="AX133" s="3">
        <v>41.2159777782763</v>
      </c>
      <c r="AY133" s="3">
        <v>44.8288579350744</v>
      </c>
      <c r="AZ133" s="3">
        <v>46.2778990603004</v>
      </c>
      <c r="BA133" s="3">
        <v>42.8120411739867</v>
      </c>
      <c r="BB133" s="3">
        <v>38.3799751604326</v>
      </c>
      <c r="BC133" s="3">
        <v>35.2556613309108</v>
      </c>
      <c r="BD133" s="3">
        <v>33.6029324116757</v>
      </c>
      <c r="BE133" s="3">
        <v>35.0685282395405</v>
      </c>
      <c r="BF133" s="3">
        <v>35.2777911032762</v>
      </c>
      <c r="BG133" s="3">
        <v>36.81639673438</v>
      </c>
      <c r="BH133" s="3">
        <v>36.4826343502886</v>
      </c>
      <c r="BI133" s="3">
        <v>35.3549781099244</v>
      </c>
      <c r="BJ133" s="3">
        <v>35.4107608838457</v>
      </c>
      <c r="BK133" s="3">
        <v>31.3743170992852</v>
      </c>
      <c r="BL133" s="3">
        <v>34.2726061130468</v>
      </c>
      <c r="BM133" s="3">
        <v>36.9749920074156</v>
      </c>
      <c r="BN133" s="3">
        <v>39.6127716071763</v>
      </c>
      <c r="BO133" s="3">
        <v>42.1665988379322</v>
      </c>
      <c r="BP133" s="3">
        <v>42.5298941365765</v>
      </c>
      <c r="BQ133" s="3">
        <v>43.2568708198287</v>
      </c>
      <c r="BR133" s="3">
        <v>44.4708224353135</v>
      </c>
      <c r="BS133" s="3">
        <v>44.9023304109937</v>
      </c>
      <c r="BT133" s="3">
        <v>45.476800073328</v>
      </c>
      <c r="BU133" s="3">
        <v>44.3026592071069</v>
      </c>
      <c r="BV133" s="3">
        <v>44.1779354675499</v>
      </c>
      <c r="BW133" s="3">
        <v>44.5572703640295</v>
      </c>
      <c r="BX133" s="3">
        <v>45.0354930012689</v>
      </c>
      <c r="BY133" s="3">
        <v>44.6790445400378</v>
      </c>
      <c r="BZ133" s="3">
        <v>44.5373680388292</v>
      </c>
      <c r="CA133" s="3">
        <v>49.9893185333954</v>
      </c>
      <c r="CB133" s="3">
        <v>52.1696781189589</v>
      </c>
      <c r="CC133" s="3">
        <v>52.6793737736602</v>
      </c>
      <c r="CD133" s="3">
        <v>54.8687873183358</v>
      </c>
      <c r="CE133" s="3">
        <v>55.3049741782422</v>
      </c>
      <c r="CF133" s="3">
        <v>51.7321675579754</v>
      </c>
      <c r="CG133" s="3">
        <v>53.4862685769125</v>
      </c>
      <c r="CH133" s="3">
        <v>52.7658380735146</v>
      </c>
      <c r="CI133" s="3">
        <v>51.8283559179764</v>
      </c>
      <c r="CJ133" s="3">
        <v>50.1484438053234</v>
      </c>
      <c r="CK133" s="3">
        <v>50.1017173115037</v>
      </c>
      <c r="CL133" s="3">
        <v>51.5179768425076</v>
      </c>
      <c r="CM133" s="3">
        <v>54.1391881119442</v>
      </c>
      <c r="CN133" s="3">
        <v>55.6842154461648</v>
      </c>
      <c r="CO133" s="3">
        <v>54.5896160964435</v>
      </c>
      <c r="CP133" s="3">
        <v>53.173374530857</v>
      </c>
      <c r="CQ133" s="3">
        <v>52.5715851412632</v>
      </c>
      <c r="CR133" s="3">
        <v>52.6457079703602</v>
      </c>
      <c r="CS133" s="3">
        <v>55.6324519995131</v>
      </c>
      <c r="CT133" s="3">
        <v>56.7195816542217</v>
      </c>
      <c r="CU133" s="3">
        <v>59.0360356130594</v>
      </c>
      <c r="CV133" s="3">
        <v>62.1527474229052</v>
      </c>
      <c r="CW133" s="3">
        <v>61.4973892621493</v>
      </c>
      <c r="CX133" s="3">
        <v>59.2263997603406</v>
      </c>
      <c r="CY133" s="3">
        <v>64.6785110782841</v>
      </c>
      <c r="CZ133" s="3">
        <v>64.3154533352469</v>
      </c>
      <c r="DA133" s="3">
        <v>62.9867994485417</v>
      </c>
      <c r="DB133" s="3">
        <v>68.7939527072358</v>
      </c>
      <c r="DC133" s="3">
        <v>70.8279730824066</v>
      </c>
      <c r="DD133" s="3">
        <v>70.7970689509646</v>
      </c>
      <c r="DE133" s="3">
        <v>72.182149037705</v>
      </c>
      <c r="DF133" s="3">
        <v>74.5677229384191</v>
      </c>
      <c r="DG133" s="3">
        <v>79.6472450604357</v>
      </c>
      <c r="DH133" s="3">
        <v>75.3582664496811</v>
      </c>
      <c r="DI133" s="3">
        <v>72.3022338900121</v>
      </c>
      <c r="DJ133" s="3">
        <v>75.6867486273358</v>
      </c>
      <c r="DK133" s="3">
        <v>81.819779268452</v>
      </c>
      <c r="DL133" s="3">
        <v>82.662983588719</v>
      </c>
      <c r="DM133" s="3">
        <v>76.358531475429</v>
      </c>
      <c r="DN133" s="3">
        <v>71.52789459001</v>
      </c>
      <c r="DO133" s="3">
        <v>67.2728398541448</v>
      </c>
      <c r="DP133" s="3">
        <v>62.0312800967149</v>
      </c>
      <c r="DQ133" s="3">
        <v>60.5362925352549</v>
      </c>
      <c r="DR133" s="3">
        <v>61.9351637462332</v>
      </c>
      <c r="DS133" s="3">
        <v>62.4513025265625</v>
      </c>
      <c r="DT133" s="3">
        <v>61.8745404202149</v>
      </c>
      <c r="DU133" s="3">
        <v>61.8881968066007</v>
      </c>
      <c r="DV133" s="3">
        <v>64.5318835315056</v>
      </c>
      <c r="DW133" s="3">
        <v>67.5548627778762</v>
      </c>
      <c r="DX133" s="3">
        <v>67.7904713860032</v>
      </c>
      <c r="DY133" s="3">
        <v>64.5506256117026</v>
      </c>
      <c r="DZ133" s="3">
        <v>62.9237809870918</v>
      </c>
      <c r="EA133" s="3">
        <v>68.4366301459016</v>
      </c>
      <c r="EB133" s="3">
        <v>72.723138390399</v>
      </c>
      <c r="EC133" s="3">
        <v>69.7952988557835</v>
      </c>
      <c r="ED133" s="3">
        <v>64.7009557242712</v>
      </c>
      <c r="EE133" s="3">
        <v>64.3014031822305</v>
      </c>
      <c r="EF133" s="3">
        <v>60.220260751584</v>
      </c>
    </row>
    <row r="134">
      <c r="A134" s="3" t="s">
        <v>130</v>
      </c>
      <c r="B134" s="3" t="str">
        <f t="shared" si="3"/>
        <v>GLW_mid</v>
      </c>
      <c r="C134" s="3" t="str">
        <f t="shared" si="6"/>
        <v>GLW</v>
      </c>
      <c r="D134" s="3">
        <v>13.5004572280156</v>
      </c>
      <c r="E134" s="3">
        <v>13.931052691958</v>
      </c>
      <c r="F134" s="3">
        <v>14.7187738883992</v>
      </c>
      <c r="G134" s="3">
        <v>15.7570427874566</v>
      </c>
      <c r="H134" s="3">
        <v>15.862237034187</v>
      </c>
      <c r="I134" s="3">
        <v>16.2510827645587</v>
      </c>
      <c r="J134" s="3">
        <v>16.3849366897089</v>
      </c>
      <c r="K134" s="3">
        <v>15.3112652820636</v>
      </c>
      <c r="L134" s="3">
        <v>15.6002051376442</v>
      </c>
      <c r="M134" s="3">
        <v>14.134010112162</v>
      </c>
      <c r="N134" s="3">
        <v>15.7314228441183</v>
      </c>
      <c r="O134" s="3">
        <v>16.6238495928788</v>
      </c>
      <c r="P134" s="3">
        <v>17.8056850711461</v>
      </c>
      <c r="Q134" s="3">
        <v>18.7279051710351</v>
      </c>
      <c r="R134" s="3">
        <v>17.9969966668397</v>
      </c>
      <c r="S134" s="3">
        <v>17.0753287687584</v>
      </c>
      <c r="T134" s="3">
        <v>16.2920165938048</v>
      </c>
      <c r="U134" s="3">
        <v>15.9766880973255</v>
      </c>
      <c r="V134" s="3">
        <v>14.6837363091848</v>
      </c>
      <c r="W134" s="3">
        <v>13.5658530084974</v>
      </c>
      <c r="X134" s="3">
        <v>13.4193152625662</v>
      </c>
      <c r="Y134" s="3">
        <v>13.5607108739396</v>
      </c>
      <c r="Z134" s="3">
        <v>14.5839674779745</v>
      </c>
      <c r="AA134" s="3">
        <v>14.2424885053812</v>
      </c>
      <c r="AB134" s="3">
        <v>13.5367475416931</v>
      </c>
      <c r="AC134" s="3">
        <v>14.3664808969957</v>
      </c>
      <c r="AD134" s="3">
        <v>15.4542524639949</v>
      </c>
      <c r="AE134" s="3">
        <v>16.1382950485228</v>
      </c>
      <c r="AF134" s="3">
        <v>15.0749381674763</v>
      </c>
      <c r="AG134" s="3">
        <v>16.1665160595104</v>
      </c>
      <c r="AH134" s="3">
        <v>16.7936963558876</v>
      </c>
      <c r="AI134" s="3">
        <v>17.9616282341064</v>
      </c>
      <c r="AJ134" s="3">
        <v>18.1976775983778</v>
      </c>
      <c r="AK134" s="3">
        <v>18.7073352930208</v>
      </c>
      <c r="AL134" s="3">
        <v>18.7339888969419</v>
      </c>
      <c r="AM134" s="3">
        <v>19.528004406652</v>
      </c>
      <c r="AN134" s="3">
        <v>20.1007796431016</v>
      </c>
      <c r="AO134" s="3">
        <v>21.7005095443653</v>
      </c>
      <c r="AP134" s="3">
        <v>22.1362047655555</v>
      </c>
      <c r="AQ134" s="3">
        <v>21.9253394628541</v>
      </c>
      <c r="AR134" s="3">
        <v>23.4725021832177</v>
      </c>
      <c r="AS134" s="3">
        <v>24.0369927792618</v>
      </c>
      <c r="AT134" s="3">
        <v>24.9042869469442</v>
      </c>
      <c r="AU134" s="3">
        <v>23.3403952674961</v>
      </c>
      <c r="AV134" s="3">
        <v>23.9542355317351</v>
      </c>
      <c r="AW134" s="3">
        <v>24.7895245613221</v>
      </c>
      <c r="AX134" s="3">
        <v>25.995555421111</v>
      </c>
      <c r="AY134" s="3">
        <v>26.3884513354575</v>
      </c>
      <c r="AZ134" s="3">
        <v>27.7051780044221</v>
      </c>
      <c r="BA134" s="3">
        <v>24.2748050993239</v>
      </c>
      <c r="BB134" s="3">
        <v>23.8442988801021</v>
      </c>
      <c r="BC134" s="3">
        <v>22.4827816327134</v>
      </c>
      <c r="BD134" s="3">
        <v>22.4990157849552</v>
      </c>
      <c r="BE134" s="3">
        <v>23.4830580175652</v>
      </c>
      <c r="BF134" s="3">
        <v>24.6137984693767</v>
      </c>
      <c r="BG134" s="3">
        <v>27.381393118161</v>
      </c>
      <c r="BH134" s="3">
        <v>28.9511158071874</v>
      </c>
      <c r="BI134" s="3">
        <v>27.178708773708</v>
      </c>
      <c r="BJ134" s="3">
        <v>26.9173551100705</v>
      </c>
      <c r="BK134" s="3">
        <v>25.8380051081628</v>
      </c>
      <c r="BL134" s="3">
        <v>25.3593219001855</v>
      </c>
      <c r="BM134" s="3">
        <v>28.5585128275759</v>
      </c>
      <c r="BN134" s="3">
        <v>28.8206521432209</v>
      </c>
      <c r="BO134" s="3">
        <v>28.9167960402598</v>
      </c>
      <c r="BP134" s="3">
        <v>25.6079304617249</v>
      </c>
      <c r="BQ134" s="3">
        <v>26.867647212308</v>
      </c>
      <c r="BR134" s="3">
        <v>28.1535694792308</v>
      </c>
      <c r="BS134" s="3">
        <v>23.8344052802416</v>
      </c>
      <c r="BT134" s="3">
        <v>24.325723443801</v>
      </c>
      <c r="BU134" s="3">
        <v>24.8321826076354</v>
      </c>
      <c r="BV134" s="3">
        <v>25.2521261399344</v>
      </c>
      <c r="BW134" s="3">
        <v>24.6222396581054</v>
      </c>
      <c r="BX134" s="3">
        <v>25.3173447531663</v>
      </c>
      <c r="BY134" s="3">
        <v>23.5337077233376</v>
      </c>
      <c r="BZ134" s="3">
        <v>18.9127079131965</v>
      </c>
      <c r="CA134" s="3">
        <v>17.6962275583312</v>
      </c>
      <c r="CB134" s="3">
        <v>18.4315564796418</v>
      </c>
      <c r="CC134" s="3">
        <v>22.9641093633566</v>
      </c>
      <c r="CD134" s="3">
        <v>24.8973956299325</v>
      </c>
      <c r="CE134" s="3">
        <v>28.2725472470379</v>
      </c>
      <c r="CF134" s="3">
        <v>28.3671894613768</v>
      </c>
      <c r="CG134" s="3">
        <v>30.1070330994885</v>
      </c>
      <c r="CH134" s="3">
        <v>31.6651472281716</v>
      </c>
      <c r="CI134" s="3">
        <v>32.6534654238833</v>
      </c>
      <c r="CJ134" s="3">
        <v>32.9937480849073</v>
      </c>
      <c r="CK134" s="3">
        <v>33.2029509417878</v>
      </c>
      <c r="CL134" s="3">
        <v>36.0549750480788</v>
      </c>
      <c r="CM134" s="3">
        <v>40.3920378267099</v>
      </c>
      <c r="CN134" s="3">
        <v>39.5717844710813</v>
      </c>
      <c r="CO134" s="3">
        <v>37.3781281146954</v>
      </c>
      <c r="CP134" s="3">
        <v>36.5563587343033</v>
      </c>
      <c r="CQ134" s="3">
        <v>36.589056949497</v>
      </c>
      <c r="CR134" s="3">
        <v>34.7642758449602</v>
      </c>
      <c r="CS134" s="3">
        <v>33.5428957590782</v>
      </c>
      <c r="CT134" s="3">
        <v>34.5337029291067</v>
      </c>
      <c r="CU134" s="3">
        <v>33.8434258528592</v>
      </c>
      <c r="CV134" s="3">
        <v>34.3840020694317</v>
      </c>
      <c r="CW134" s="3">
        <v>38.0663159075725</v>
      </c>
      <c r="CX134" s="3">
        <v>34.7083360362318</v>
      </c>
      <c r="CY134" s="3">
        <v>31.9572185732341</v>
      </c>
      <c r="CZ134" s="3">
        <v>32.2418329010966</v>
      </c>
      <c r="DA134" s="3">
        <v>30.840413204046</v>
      </c>
      <c r="DB134" s="3">
        <v>30.8438627752127</v>
      </c>
      <c r="DC134" s="3">
        <v>33.221749202552</v>
      </c>
      <c r="DD134" s="3">
        <v>29.6912547750571</v>
      </c>
      <c r="DE134" s="3">
        <v>28.9489236524493</v>
      </c>
      <c r="DF134" s="3">
        <v>31.1687365829963</v>
      </c>
      <c r="DG134" s="3">
        <v>30.6854783357004</v>
      </c>
      <c r="DH134" s="3">
        <v>33.3398243322779</v>
      </c>
      <c r="DI134" s="3">
        <v>32.8867096987715</v>
      </c>
      <c r="DJ134" s="3">
        <v>31.9736296048886</v>
      </c>
      <c r="DK134" s="3">
        <v>32.244813311192</v>
      </c>
      <c r="DL134" s="3">
        <v>29.7188936302811</v>
      </c>
      <c r="DM134" s="3">
        <v>31.7883993722983</v>
      </c>
      <c r="DN134" s="3">
        <v>32.693173238539</v>
      </c>
      <c r="DO134" s="3">
        <v>31.1116202093701</v>
      </c>
      <c r="DP134" s="3">
        <v>30.1357118653332</v>
      </c>
      <c r="DQ134" s="3">
        <v>27.1136039739539</v>
      </c>
      <c r="DR134" s="3">
        <v>26.9735751585356</v>
      </c>
      <c r="DS134" s="3">
        <v>28.8873473725237</v>
      </c>
      <c r="DT134" s="3">
        <v>29.8606122035302</v>
      </c>
      <c r="DU134" s="3">
        <v>31.2016134090424</v>
      </c>
      <c r="DV134" s="3">
        <v>32.0407232767647</v>
      </c>
      <c r="DW134" s="3">
        <v>31.2621539696052</v>
      </c>
      <c r="DX134" s="3">
        <v>34.318933533268</v>
      </c>
      <c r="DY134" s="3">
        <v>37.7920064636068</v>
      </c>
      <c r="DZ134" s="3">
        <v>42.4519745202793</v>
      </c>
      <c r="EA134" s="3">
        <v>39.7788937639655</v>
      </c>
      <c r="EB134" s="3">
        <v>42.7587645774642</v>
      </c>
      <c r="EC134" s="3">
        <v>46.0324591549179</v>
      </c>
      <c r="ED134" s="3">
        <v>47.6842764182299</v>
      </c>
      <c r="EE134" s="3">
        <v>48.1528572809129</v>
      </c>
      <c r="EF134" s="3">
        <v>49.5655552546183</v>
      </c>
    </row>
    <row r="135">
      <c r="A135" s="3" t="s">
        <v>131</v>
      </c>
      <c r="B135" s="3" t="str">
        <f t="shared" si="3"/>
        <v>GM_mid</v>
      </c>
      <c r="C135" s="3" t="str">
        <f t="shared" si="6"/>
        <v>GM</v>
      </c>
      <c r="D135" s="3">
        <v>29.2878146031909</v>
      </c>
      <c r="E135" s="3">
        <v>27.0794439420571</v>
      </c>
      <c r="F135" s="3">
        <v>26.8567783711904</v>
      </c>
      <c r="G135" s="3">
        <v>25.8451285475852</v>
      </c>
      <c r="H135" s="3">
        <v>26.136509543472</v>
      </c>
      <c r="I135" s="3">
        <v>27.6914724816906</v>
      </c>
      <c r="J135" s="3">
        <v>28.2394917817237</v>
      </c>
      <c r="K135" s="3">
        <v>26.1265645090156</v>
      </c>
      <c r="L135" s="3">
        <v>25.9360866012017</v>
      </c>
      <c r="M135" s="3">
        <v>24.0691657600496</v>
      </c>
      <c r="N135" s="3">
        <v>24.5502304795283</v>
      </c>
      <c r="O135" s="3">
        <v>25.595675034444</v>
      </c>
      <c r="P135" s="3">
        <v>26.7945801809029</v>
      </c>
      <c r="Q135" s="3">
        <v>28.6837416320274</v>
      </c>
      <c r="R135" s="3">
        <v>29.7422253255969</v>
      </c>
      <c r="S135" s="3">
        <v>28.6017840166657</v>
      </c>
      <c r="T135" s="3">
        <v>27.7308485081507</v>
      </c>
      <c r="U135" s="3">
        <v>28.0930734121512</v>
      </c>
      <c r="V135" s="3">
        <v>25.1355883826206</v>
      </c>
      <c r="W135" s="3">
        <v>24.2453240458123</v>
      </c>
      <c r="X135" s="3">
        <v>23.9251838769722</v>
      </c>
      <c r="Y135" s="3">
        <v>27.0245653492788</v>
      </c>
      <c r="Z135" s="3">
        <v>28.7050385758027</v>
      </c>
      <c r="AA135" s="3">
        <v>28.2493366920314</v>
      </c>
      <c r="AB135" s="3">
        <v>24.597793720693</v>
      </c>
      <c r="AC135" s="3">
        <v>23.435778582293</v>
      </c>
      <c r="AD135" s="3">
        <v>25.5594069532041</v>
      </c>
      <c r="AE135" s="3">
        <v>25.5286299815173</v>
      </c>
      <c r="AF135" s="3">
        <v>25.4941397942598</v>
      </c>
      <c r="AG135" s="3">
        <v>24.2796391505352</v>
      </c>
      <c r="AH135" s="3">
        <v>25.4983921024035</v>
      </c>
      <c r="AI135" s="3">
        <v>26.1620876901252</v>
      </c>
      <c r="AJ135" s="3">
        <v>26.6212091453428</v>
      </c>
      <c r="AK135" s="3">
        <v>26.9110640861048</v>
      </c>
      <c r="AL135" s="3">
        <v>27.6784660446592</v>
      </c>
      <c r="AM135" s="3">
        <v>30.6801882418078</v>
      </c>
      <c r="AN135" s="3">
        <v>31.5197724532796</v>
      </c>
      <c r="AO135" s="3">
        <v>31.1275889913638</v>
      </c>
      <c r="AP135" s="3">
        <v>31.1866088466246</v>
      </c>
      <c r="AQ135" s="3">
        <v>29.3506198559925</v>
      </c>
      <c r="AR135" s="3">
        <v>28.8110633525161</v>
      </c>
      <c r="AS135" s="3">
        <v>29.9110618178482</v>
      </c>
      <c r="AT135" s="3">
        <v>31.1077806731362</v>
      </c>
      <c r="AU135" s="3">
        <v>30.7506977007883</v>
      </c>
      <c r="AV135" s="3">
        <v>33.9461412672103</v>
      </c>
      <c r="AW135" s="3">
        <v>39.333344678831</v>
      </c>
      <c r="AX135" s="3">
        <v>38.1546393999459</v>
      </c>
      <c r="AY135" s="3">
        <v>37.2155678614675</v>
      </c>
      <c r="AZ135" s="3">
        <v>38.6442329311222</v>
      </c>
      <c r="BA135" s="3">
        <v>36.6073544512862</v>
      </c>
      <c r="BB135" s="3">
        <v>33.3068342179106</v>
      </c>
      <c r="BC135" s="3">
        <v>34.1499445001515</v>
      </c>
      <c r="BD135" s="3">
        <v>33.6003893166244</v>
      </c>
      <c r="BE135" s="3">
        <v>38.5671263552034</v>
      </c>
      <c r="BF135" s="3">
        <v>35.2828743608954</v>
      </c>
      <c r="BG135" s="3">
        <v>33.2849540549433</v>
      </c>
      <c r="BH135" s="3">
        <v>31.6113449911539</v>
      </c>
      <c r="BI135" s="3">
        <v>30.0340289796943</v>
      </c>
      <c r="BJ135" s="3">
        <v>33.064917058165</v>
      </c>
      <c r="BK135" s="3">
        <v>32.1723656160887</v>
      </c>
      <c r="BL135" s="3">
        <v>33.9407029397711</v>
      </c>
      <c r="BM135" s="3">
        <v>36.3617965464016</v>
      </c>
      <c r="BN135" s="3">
        <v>35.3799626251155</v>
      </c>
      <c r="BO135" s="3">
        <v>36.6052136421951</v>
      </c>
      <c r="BP135" s="3">
        <v>34.3390977828678</v>
      </c>
      <c r="BQ135" s="3">
        <v>34.2574126477768</v>
      </c>
      <c r="BR135" s="3">
        <v>37.1360820563931</v>
      </c>
      <c r="BS135" s="3">
        <v>35.7879017941683</v>
      </c>
      <c r="BT135" s="3">
        <v>36.2492644698968</v>
      </c>
      <c r="BU135" s="3">
        <v>34.2382657417525</v>
      </c>
      <c r="BV135" s="3">
        <v>35.3381979157772</v>
      </c>
      <c r="BW135" s="3">
        <v>34.7664075474658</v>
      </c>
      <c r="BX135" s="3">
        <v>33.6124622935103</v>
      </c>
      <c r="BY135" s="3">
        <v>32.6383565738139</v>
      </c>
      <c r="BZ135" s="3">
        <v>22.991709901376</v>
      </c>
      <c r="CA135" s="3">
        <v>21.0933236383347</v>
      </c>
      <c r="CB135" s="3">
        <v>23.3055929390329</v>
      </c>
      <c r="CC135" s="3">
        <v>26.7192478991126</v>
      </c>
      <c r="CD135" s="3">
        <v>25.0195101089734</v>
      </c>
      <c r="CE135" s="3">
        <v>27.6357820369881</v>
      </c>
      <c r="CF135" s="3">
        <v>29.6499539624037</v>
      </c>
      <c r="CG135" s="3">
        <v>32.37765557268</v>
      </c>
      <c r="CH135" s="3">
        <v>39.861750774778</v>
      </c>
      <c r="CI135" s="3">
        <v>41.526373462743</v>
      </c>
      <c r="CJ135" s="3">
        <v>47.8394645841175</v>
      </c>
      <c r="CK135" s="3">
        <v>51.8465013893318</v>
      </c>
      <c r="CL135" s="3">
        <v>54.847809201252</v>
      </c>
      <c r="CM135" s="3">
        <v>57.1123571710314</v>
      </c>
      <c r="CN135" s="3">
        <v>55.374119212145</v>
      </c>
      <c r="CO135" s="3">
        <v>59.3984334197353</v>
      </c>
      <c r="CP135" s="3">
        <v>55.4721005283791</v>
      </c>
      <c r="CQ135" s="3">
        <v>50.789633271478</v>
      </c>
      <c r="CR135" s="3">
        <v>49.3309429345697</v>
      </c>
      <c r="CS135" s="3">
        <v>55.1135050623645</v>
      </c>
      <c r="CT135" s="3">
        <v>58.7723419927831</v>
      </c>
      <c r="CU135" s="3">
        <v>56.8661076611084</v>
      </c>
      <c r="CV135" s="3">
        <v>56.5095442834696</v>
      </c>
      <c r="CW135" s="3">
        <v>48.2966039522051</v>
      </c>
      <c r="CX135" s="3">
        <v>42.3978285026271</v>
      </c>
      <c r="CY135" s="3">
        <v>39.3207246615808</v>
      </c>
      <c r="CZ135" s="3">
        <v>36.7199776873825</v>
      </c>
      <c r="DA135" s="3">
        <v>33.9981301609192</v>
      </c>
      <c r="DB135" s="3">
        <v>32.3188120637521</v>
      </c>
      <c r="DC135" s="3">
        <v>37.2852372679911</v>
      </c>
      <c r="DD135" s="3">
        <v>37.3746882483086</v>
      </c>
      <c r="DE135" s="3">
        <v>33.8314899758388</v>
      </c>
      <c r="DF135" s="3">
        <v>38.6106557506978</v>
      </c>
      <c r="DG135" s="3">
        <v>35.9344160075492</v>
      </c>
      <c r="DH135" s="3">
        <v>35.5433097257268</v>
      </c>
      <c r="DI135" s="3">
        <v>40.2166486244936</v>
      </c>
      <c r="DJ135" s="3">
        <v>35.6755175293557</v>
      </c>
      <c r="DK135" s="3">
        <v>33.821315849477</v>
      </c>
      <c r="DL135" s="3">
        <v>32.2229791553917</v>
      </c>
      <c r="DM135" s="3">
        <v>35.94572526311</v>
      </c>
      <c r="DN135" s="3">
        <v>38.575429730895</v>
      </c>
      <c r="DO135" s="3">
        <v>33.9711623136611</v>
      </c>
      <c r="DP135" s="3">
        <v>32.6719542150513</v>
      </c>
      <c r="DQ135" s="3">
        <v>29.5077622225459</v>
      </c>
      <c r="DR135" s="3">
        <v>28.1040193531414</v>
      </c>
      <c r="DS135" s="3">
        <v>34.2874554777217</v>
      </c>
      <c r="DT135" s="3">
        <v>35.4063639912412</v>
      </c>
      <c r="DU135" s="3">
        <v>38.6637820652518</v>
      </c>
      <c r="DV135" s="3">
        <v>41.0740046778558</v>
      </c>
      <c r="DW135" s="3">
        <v>43.8935065829022</v>
      </c>
      <c r="DX135" s="3">
        <v>44.3778732258126</v>
      </c>
      <c r="DY135" s="3">
        <v>46.5305943887746</v>
      </c>
      <c r="DZ135" s="3">
        <v>46.7781702166632</v>
      </c>
      <c r="EA135" s="3">
        <v>44.7785907210857</v>
      </c>
      <c r="EB135" s="3">
        <v>46.9468309549142</v>
      </c>
      <c r="EC135" s="3">
        <v>48.8215412793003</v>
      </c>
      <c r="ED135" s="3">
        <v>55.5857821519738</v>
      </c>
      <c r="EE135" s="3">
        <v>52.8337176807872</v>
      </c>
      <c r="EF135" s="3">
        <v>51.9816664589776</v>
      </c>
    </row>
    <row r="136">
      <c r="A136" s="3" t="s">
        <v>132</v>
      </c>
      <c r="B136" s="3" t="str">
        <f t="shared" si="3"/>
        <v>GOOGL_mid</v>
      </c>
      <c r="C136" s="3" t="str">
        <f t="shared" si="6"/>
        <v>GOOGL</v>
      </c>
      <c r="D136" s="3">
        <v>28.374819148688</v>
      </c>
      <c r="E136" s="3">
        <v>29.666769171878</v>
      </c>
      <c r="F136" s="3">
        <v>29.5757183740466</v>
      </c>
      <c r="G136" s="3">
        <v>27.2994284207052</v>
      </c>
      <c r="H136" s="3">
        <v>27.0270482412964</v>
      </c>
      <c r="I136" s="3">
        <v>28.2458686930145</v>
      </c>
      <c r="J136" s="3">
        <v>29.5314009974546</v>
      </c>
      <c r="K136" s="3">
        <v>29.0749578997718</v>
      </c>
      <c r="L136" s="3">
        <v>29.4844853325817</v>
      </c>
      <c r="M136" s="3">
        <v>27.8066119660517</v>
      </c>
      <c r="N136" s="3">
        <v>27.5616790802362</v>
      </c>
      <c r="O136" s="3">
        <v>26.3831656442202</v>
      </c>
      <c r="P136" s="3">
        <v>25.7167622843034</v>
      </c>
      <c r="Q136" s="3">
        <v>26.9065278891685</v>
      </c>
      <c r="R136" s="3">
        <v>28.2057746327509</v>
      </c>
      <c r="S136" s="3">
        <v>27.3852024187013</v>
      </c>
      <c r="T136" s="3">
        <v>27.2940316625201</v>
      </c>
      <c r="U136" s="3">
        <v>27.450512436336</v>
      </c>
      <c r="V136" s="3">
        <v>30.7201710632817</v>
      </c>
      <c r="W136" s="3">
        <v>33.3272099662339</v>
      </c>
      <c r="X136" s="3">
        <v>32.299863489536</v>
      </c>
      <c r="Y136" s="3">
        <v>34.4270961569865</v>
      </c>
      <c r="Z136" s="3">
        <v>37.8178076301864</v>
      </c>
      <c r="AA136" s="3">
        <v>38.4208348855941</v>
      </c>
      <c r="AB136" s="3">
        <v>36.727675441935</v>
      </c>
      <c r="AC136" s="3">
        <v>36.1890118684241</v>
      </c>
      <c r="AD136" s="3">
        <v>37.1571657834822</v>
      </c>
      <c r="AE136" s="3">
        <v>37.7337230419759</v>
      </c>
      <c r="AF136" s="3">
        <v>36.1570823274188</v>
      </c>
      <c r="AG136" s="3">
        <v>35.8875410572582</v>
      </c>
      <c r="AH136" s="3">
        <v>36.8797574527342</v>
      </c>
      <c r="AI136" s="3">
        <v>39.8430440106536</v>
      </c>
      <c r="AJ136" s="3">
        <v>39.9038813335134</v>
      </c>
      <c r="AK136" s="3">
        <v>40.5853864815159</v>
      </c>
      <c r="AL136" s="3">
        <v>39.1567203014341</v>
      </c>
      <c r="AM136" s="3">
        <v>39.8884725249155</v>
      </c>
      <c r="AN136" s="3">
        <v>41.3526813967246</v>
      </c>
      <c r="AO136" s="3">
        <v>41.6715822741014</v>
      </c>
      <c r="AP136" s="3">
        <v>42.5370055215399</v>
      </c>
      <c r="AQ136" s="3">
        <v>42.880922150517</v>
      </c>
      <c r="AR136" s="3">
        <v>47.8577735319561</v>
      </c>
      <c r="AS136" s="3">
        <v>48.553059906001</v>
      </c>
      <c r="AT136" s="3">
        <v>47.9771417253209</v>
      </c>
      <c r="AU136" s="3">
        <v>46.7317131708344</v>
      </c>
      <c r="AV136" s="3">
        <v>47.1088890577985</v>
      </c>
      <c r="AW136" s="3">
        <v>49.7636145272716</v>
      </c>
      <c r="AX136" s="3">
        <v>52.1427880486474</v>
      </c>
      <c r="AY136" s="3">
        <v>52.5135969799224</v>
      </c>
      <c r="AZ136" s="3">
        <v>56.6812636763664</v>
      </c>
      <c r="BA136" s="3">
        <v>54.4467188835316</v>
      </c>
      <c r="BB136" s="3">
        <v>54.5899042593766</v>
      </c>
      <c r="BC136" s="3">
        <v>51.8777726767861</v>
      </c>
      <c r="BD136" s="3">
        <v>53.4412825169227</v>
      </c>
      <c r="BE136" s="3">
        <v>57.2349233451922</v>
      </c>
      <c r="BF136" s="3">
        <v>59.752749625093</v>
      </c>
      <c r="BG136" s="3">
        <v>61.837269679131</v>
      </c>
      <c r="BH136" s="3">
        <v>59.061344862502</v>
      </c>
      <c r="BI136" s="3">
        <v>55.9768071620952</v>
      </c>
      <c r="BJ136" s="3">
        <v>53.0913134544971</v>
      </c>
      <c r="BK136" s="3">
        <v>52.3246872407949</v>
      </c>
      <c r="BL136" s="3">
        <v>53.7803159415802</v>
      </c>
      <c r="BM136" s="3">
        <v>55.8360239501294</v>
      </c>
      <c r="BN136" s="3">
        <v>58.952815613112</v>
      </c>
      <c r="BO136" s="3">
        <v>61.2643877315432</v>
      </c>
      <c r="BP136" s="3">
        <v>57.5737105735842</v>
      </c>
      <c r="BQ136" s="3">
        <v>54.035628830647</v>
      </c>
      <c r="BR136" s="3">
        <v>57.3759512844435</v>
      </c>
      <c r="BS136" s="3">
        <v>58.9331244076337</v>
      </c>
      <c r="BT136" s="3">
        <v>60.780353872128</v>
      </c>
      <c r="BU136" s="3">
        <v>61.3714801375569</v>
      </c>
      <c r="BV136" s="3">
        <v>64.8687718389359</v>
      </c>
      <c r="BW136" s="3">
        <v>66.8144568398802</v>
      </c>
      <c r="BX136" s="3">
        <v>71.4755740350961</v>
      </c>
      <c r="BY136" s="3">
        <v>72.8567304108616</v>
      </c>
      <c r="BZ136" s="3">
        <v>58.9564037334549</v>
      </c>
      <c r="CA136" s="3">
        <v>61.3314421520196</v>
      </c>
      <c r="CB136" s="3">
        <v>68.7193241565479</v>
      </c>
      <c r="CC136" s="3">
        <v>71.3249410026709</v>
      </c>
      <c r="CD136" s="3">
        <v>75.362906116207</v>
      </c>
      <c r="CE136" s="3">
        <v>76.8449312374124</v>
      </c>
      <c r="CF136" s="3">
        <v>75.4849314392269</v>
      </c>
      <c r="CG136" s="3">
        <v>76.7950223613884</v>
      </c>
      <c r="CH136" s="3">
        <v>86.7769391760833</v>
      </c>
      <c r="CI136" s="3">
        <v>88.0728179936712</v>
      </c>
      <c r="CJ136" s="3">
        <v>89.5618028196704</v>
      </c>
      <c r="CK136" s="3">
        <v>102.336837050279</v>
      </c>
      <c r="CL136" s="3">
        <v>102.058541085719</v>
      </c>
      <c r="CM136" s="3">
        <v>113.141614677197</v>
      </c>
      <c r="CN136" s="3">
        <v>115.020752752518</v>
      </c>
      <c r="CO136" s="3">
        <v>120.563435618415</v>
      </c>
      <c r="CP136" s="3">
        <v>127.990488468783</v>
      </c>
      <c r="CQ136" s="3">
        <v>137.695074028537</v>
      </c>
      <c r="CR136" s="3">
        <v>140.874295473015</v>
      </c>
      <c r="CS136" s="3">
        <v>139.362714854654</v>
      </c>
      <c r="CT136" s="3">
        <v>146.468633223724</v>
      </c>
      <c r="CU136" s="3">
        <v>144.614682607314</v>
      </c>
      <c r="CV136" s="3">
        <v>135.623651496626</v>
      </c>
      <c r="CW136" s="3">
        <v>136.565687679348</v>
      </c>
      <c r="CX136" s="3">
        <v>134.54176440972</v>
      </c>
      <c r="CY136" s="3">
        <v>128.166561633675</v>
      </c>
      <c r="CZ136" s="3">
        <v>112.583933117198</v>
      </c>
      <c r="DA136" s="3">
        <v>111.954097847181</v>
      </c>
      <c r="DB136" s="3">
        <v>111.930867804364</v>
      </c>
      <c r="DC136" s="3">
        <v>115.921731157213</v>
      </c>
      <c r="DD136" s="3">
        <v>103.068037049199</v>
      </c>
      <c r="DE136" s="3">
        <v>98.3593923583245</v>
      </c>
      <c r="DF136" s="3">
        <v>93.5874057367007</v>
      </c>
      <c r="DG136" s="3">
        <v>92.1566392520696</v>
      </c>
      <c r="DH136" s="3">
        <v>92.4314298058566</v>
      </c>
      <c r="DI136" s="3">
        <v>96.010375778795</v>
      </c>
      <c r="DJ136" s="3">
        <v>97.3949793495559</v>
      </c>
      <c r="DK136" s="3">
        <v>105.17006677464</v>
      </c>
      <c r="DL136" s="3">
        <v>115.471859826311</v>
      </c>
      <c r="DM136" s="3">
        <v>121.995850960754</v>
      </c>
      <c r="DN136" s="3">
        <v>122.656360890612</v>
      </c>
      <c r="DO136" s="3">
        <v>130.022786656728</v>
      </c>
      <c r="DP136" s="3">
        <v>133.828858400684</v>
      </c>
      <c r="DQ136" s="3">
        <v>133.626731545184</v>
      </c>
      <c r="DR136" s="3">
        <v>132.770361605824</v>
      </c>
      <c r="DS136" s="3">
        <v>134.9537815572</v>
      </c>
      <c r="DT136" s="3">
        <v>143.16980844886</v>
      </c>
      <c r="DU136" s="3">
        <v>142.319084004907</v>
      </c>
      <c r="DV136" s="3">
        <v>141.896611633552</v>
      </c>
      <c r="DW136" s="3">
        <v>156.449222719171</v>
      </c>
      <c r="DX136" s="3">
        <v>171.05649822879</v>
      </c>
      <c r="DY136" s="3">
        <v>177.074890353499</v>
      </c>
      <c r="DZ136" s="3">
        <v>180.403357130072</v>
      </c>
      <c r="EA136" s="3">
        <v>163.177343654828</v>
      </c>
      <c r="EB136" s="3">
        <v>158.273063599224</v>
      </c>
      <c r="EC136" s="3">
        <v>165.446039695417</v>
      </c>
      <c r="ED136" s="3">
        <v>173.280157787369</v>
      </c>
      <c r="EE136" s="3">
        <v>186.391837124215</v>
      </c>
      <c r="EF136" s="3">
        <v>194.499027676053</v>
      </c>
    </row>
    <row r="137">
      <c r="A137" s="3" t="s">
        <v>133</v>
      </c>
      <c r="B137" s="3" t="str">
        <f t="shared" si="3"/>
        <v>GPC_mid</v>
      </c>
      <c r="C137" s="3" t="str">
        <f t="shared" si="6"/>
        <v>GPC</v>
      </c>
      <c r="D137" s="3">
        <v>60.8934741156281</v>
      </c>
      <c r="E137" s="3">
        <v>61.6565582952708</v>
      </c>
      <c r="F137" s="3">
        <v>63.440414796839</v>
      </c>
      <c r="G137" s="3">
        <v>63.8155727270289</v>
      </c>
      <c r="H137" s="3">
        <v>62.969519718105</v>
      </c>
      <c r="I137" s="3">
        <v>64.0885420298573</v>
      </c>
      <c r="J137" s="3">
        <v>64.4044453678888</v>
      </c>
      <c r="K137" s="3">
        <v>63.4976261320147</v>
      </c>
      <c r="L137" s="3">
        <v>65.9431077372261</v>
      </c>
      <c r="M137" s="3">
        <v>67.2027461169611</v>
      </c>
      <c r="N137" s="3">
        <v>74.821680564058</v>
      </c>
      <c r="O137" s="3">
        <v>78.5813992082386</v>
      </c>
      <c r="P137" s="3">
        <v>74.5475437520851</v>
      </c>
      <c r="Q137" s="3">
        <v>72.3654945815908</v>
      </c>
      <c r="R137" s="3">
        <v>71.37008839879</v>
      </c>
      <c r="S137" s="3">
        <v>69.9840378331391</v>
      </c>
      <c r="T137" s="3">
        <v>70.4790712960328</v>
      </c>
      <c r="U137" s="3">
        <v>69.4807832020734</v>
      </c>
      <c r="V137" s="3">
        <v>67.823087118851</v>
      </c>
      <c r="W137" s="3">
        <v>65.7439863277144</v>
      </c>
      <c r="X137" s="3">
        <v>63.8261054627149</v>
      </c>
      <c r="Y137" s="3">
        <v>65.851460715959</v>
      </c>
      <c r="Z137" s="3">
        <v>68.8493194526405</v>
      </c>
      <c r="AA137" s="3">
        <v>67.2511289165274</v>
      </c>
      <c r="AB137" s="3">
        <v>62.3958862023528</v>
      </c>
      <c r="AC137" s="3">
        <v>68.0772621495014</v>
      </c>
      <c r="AD137" s="3">
        <v>74.6343381225492</v>
      </c>
      <c r="AE137" s="3">
        <v>76.2014057569889</v>
      </c>
      <c r="AF137" s="3">
        <v>74.7249899706145</v>
      </c>
      <c r="AG137" s="3">
        <v>76.1073634419289</v>
      </c>
      <c r="AH137" s="3">
        <v>80.176914770177</v>
      </c>
      <c r="AI137" s="3">
        <v>80.3615867864178</v>
      </c>
      <c r="AJ137" s="3">
        <v>78.4725008930899</v>
      </c>
      <c r="AK137" s="3">
        <v>75.0571625466206</v>
      </c>
      <c r="AL137" s="3">
        <v>73.7316865150708</v>
      </c>
      <c r="AM137" s="3">
        <v>77.5631105952214</v>
      </c>
      <c r="AN137" s="3">
        <v>77.3623989469595</v>
      </c>
      <c r="AO137" s="3">
        <v>77.7726660755484</v>
      </c>
      <c r="AP137" s="3">
        <v>75.0073092933527</v>
      </c>
      <c r="AQ137" s="3">
        <v>73.1371653057933</v>
      </c>
      <c r="AR137" s="3">
        <v>73.6184107961714</v>
      </c>
      <c r="AS137" s="3">
        <v>74.4196065304589</v>
      </c>
      <c r="AT137" s="3">
        <v>68.3890562320149</v>
      </c>
      <c r="AU137" s="3">
        <v>66.9073958297062</v>
      </c>
      <c r="AV137" s="3">
        <v>71.5075561501596</v>
      </c>
      <c r="AW137" s="3">
        <v>75.6926518681379</v>
      </c>
      <c r="AX137" s="3">
        <v>70.7916755427373</v>
      </c>
      <c r="AY137" s="3">
        <v>76.7724995742093</v>
      </c>
      <c r="AZ137" s="3">
        <v>83.6929273435466</v>
      </c>
      <c r="BA137" s="3">
        <v>79.7869972119921</v>
      </c>
      <c r="BB137" s="3">
        <v>74.5744156452203</v>
      </c>
      <c r="BC137" s="3">
        <v>73.7895091916232</v>
      </c>
      <c r="BD137" s="3">
        <v>75.027196027685</v>
      </c>
      <c r="BE137" s="3">
        <v>77.6315627154269</v>
      </c>
      <c r="BF137" s="3">
        <v>78.6424630890937</v>
      </c>
      <c r="BG137" s="3">
        <v>82.1766345497893</v>
      </c>
      <c r="BH137" s="3">
        <v>84.402394035641</v>
      </c>
      <c r="BI137" s="3">
        <v>82.5197565526154</v>
      </c>
      <c r="BJ137" s="3">
        <v>84.3041890636839</v>
      </c>
      <c r="BK137" s="3">
        <v>82.4387083676565</v>
      </c>
      <c r="BL137" s="3">
        <v>81.2435052198837</v>
      </c>
      <c r="BM137" s="3">
        <v>89.4795000704788</v>
      </c>
      <c r="BN137" s="3">
        <v>91.6625019156061</v>
      </c>
      <c r="BO137" s="3">
        <v>93.3605719237072</v>
      </c>
      <c r="BP137" s="3">
        <v>83.9506482090525</v>
      </c>
      <c r="BQ137" s="3">
        <v>87.6191012341754</v>
      </c>
      <c r="BR137" s="3">
        <v>86.8048660078712</v>
      </c>
      <c r="BS137" s="3">
        <v>77.286448447488</v>
      </c>
      <c r="BT137" s="3">
        <v>83.238431025299</v>
      </c>
      <c r="BU137" s="3">
        <v>85.335843201545</v>
      </c>
      <c r="BV137" s="3">
        <v>90.6408866367508</v>
      </c>
      <c r="BW137" s="3">
        <v>91.2794140954726</v>
      </c>
      <c r="BX137" s="3">
        <v>87.1216898843001</v>
      </c>
      <c r="BY137" s="3">
        <v>82.740180823233</v>
      </c>
      <c r="BZ137" s="3">
        <v>64.3199131096022</v>
      </c>
      <c r="CA137" s="3">
        <v>63.1353235107029</v>
      </c>
      <c r="CB137" s="3">
        <v>67.3975908434326</v>
      </c>
      <c r="CC137" s="3">
        <v>77.4492500453555</v>
      </c>
      <c r="CD137" s="3">
        <v>77.6741453920476</v>
      </c>
      <c r="CE137" s="3">
        <v>82.9379673104726</v>
      </c>
      <c r="CF137" s="3">
        <v>87.4216694472454</v>
      </c>
      <c r="CG137" s="3">
        <v>87.2199213895514</v>
      </c>
      <c r="CH137" s="3">
        <v>87.2951162032403</v>
      </c>
      <c r="CI137" s="3">
        <v>88.1027556072179</v>
      </c>
      <c r="CJ137" s="3">
        <v>91.5341633697403</v>
      </c>
      <c r="CK137" s="3">
        <v>91.3466202488086</v>
      </c>
      <c r="CL137" s="3">
        <v>103.388003027151</v>
      </c>
      <c r="CM137" s="3">
        <v>108.386839485786</v>
      </c>
      <c r="CN137" s="3">
        <v>118.662479550244</v>
      </c>
      <c r="CO137" s="3">
        <v>115.999579232483</v>
      </c>
      <c r="CP137" s="3">
        <v>116.885095293873</v>
      </c>
      <c r="CQ137" s="3">
        <v>113.491728121544</v>
      </c>
      <c r="CR137" s="3">
        <v>111.909688648154</v>
      </c>
      <c r="CS137" s="3">
        <v>117.401967011518</v>
      </c>
      <c r="CT137" s="3">
        <v>123.913168706339</v>
      </c>
      <c r="CU137" s="3">
        <v>123.940277023504</v>
      </c>
      <c r="CV137" s="3">
        <v>125.486539748689</v>
      </c>
      <c r="CW137" s="3">
        <v>118.198443685099</v>
      </c>
      <c r="CX137" s="3">
        <v>116.567859244597</v>
      </c>
      <c r="CY137" s="3">
        <v>122.604351783913</v>
      </c>
      <c r="CZ137" s="3">
        <v>123.494259418196</v>
      </c>
      <c r="DA137" s="3">
        <v>126.093687421775</v>
      </c>
      <c r="DB137" s="3">
        <v>131.30386117737</v>
      </c>
      <c r="DC137" s="3">
        <v>145.957261737966</v>
      </c>
      <c r="DD137" s="3">
        <v>146.872158740322</v>
      </c>
      <c r="DE137" s="3">
        <v>152.113889150705</v>
      </c>
      <c r="DF137" s="3">
        <v>170.233741161861</v>
      </c>
      <c r="DG137" s="3">
        <v>170.015985618175</v>
      </c>
      <c r="DH137" s="3">
        <v>158.865310205381</v>
      </c>
      <c r="DI137" s="3">
        <v>164.794728941267</v>
      </c>
      <c r="DJ137" s="3">
        <v>157.144501702726</v>
      </c>
      <c r="DK137" s="3">
        <v>157.860141458377</v>
      </c>
      <c r="DL137" s="3">
        <v>158.424797599239</v>
      </c>
      <c r="DM137" s="3">
        <v>152.11263993005</v>
      </c>
      <c r="DN137" s="3">
        <v>156.211117451923</v>
      </c>
      <c r="DO137" s="3">
        <v>148.721590505747</v>
      </c>
      <c r="DP137" s="3">
        <v>142.932136811633</v>
      </c>
      <c r="DQ137" s="3">
        <v>134.257756109157</v>
      </c>
      <c r="DR137" s="3">
        <v>130.569593482441</v>
      </c>
      <c r="DS137" s="3">
        <v>133.250519947576</v>
      </c>
      <c r="DT137" s="3">
        <v>135.831015295102</v>
      </c>
      <c r="DU137" s="3">
        <v>140.195387921506</v>
      </c>
      <c r="DV137" s="3">
        <v>149.562957361479</v>
      </c>
      <c r="DW137" s="3">
        <v>150.674812827369</v>
      </c>
      <c r="DX137" s="3">
        <v>148.499775153898</v>
      </c>
      <c r="DY137" s="3">
        <v>138.884562499617</v>
      </c>
      <c r="DZ137" s="3">
        <v>135.884031626289</v>
      </c>
      <c r="EA137" s="3">
        <v>138.281454514667</v>
      </c>
      <c r="EB137" s="3">
        <v>137.201263685574</v>
      </c>
      <c r="EC137" s="3">
        <v>129.489692821309</v>
      </c>
      <c r="ED137" s="3">
        <v>121.639273090613</v>
      </c>
      <c r="EE137" s="3">
        <v>120.377676534594</v>
      </c>
      <c r="EF137" s="3">
        <v>117.608055326674</v>
      </c>
    </row>
    <row r="138">
      <c r="A138" s="3" t="s">
        <v>134</v>
      </c>
      <c r="B138" s="3" t="str">
        <f t="shared" si="3"/>
        <v>GRMN_mid</v>
      </c>
      <c r="C138" s="3" t="str">
        <f t="shared" si="6"/>
        <v>GRMN</v>
      </c>
      <c r="D138" s="3">
        <v>32.5253025759</v>
      </c>
      <c r="E138" s="3">
        <v>34.0915279688423</v>
      </c>
      <c r="F138" s="3">
        <v>38.6852332014607</v>
      </c>
      <c r="G138" s="3">
        <v>40.0270174477587</v>
      </c>
      <c r="H138" s="3">
        <v>40.4844824770324</v>
      </c>
      <c r="I138" s="3">
        <v>42.9812687211027</v>
      </c>
      <c r="J138" s="3">
        <v>41.8714362840578</v>
      </c>
      <c r="K138" s="3">
        <v>40.2100884381849</v>
      </c>
      <c r="L138" s="3">
        <v>38.1536549857102</v>
      </c>
      <c r="M138" s="3">
        <v>38.1268324115896</v>
      </c>
      <c r="N138" s="3">
        <v>41.1800772776389</v>
      </c>
      <c r="O138" s="3">
        <v>39.7426269203747</v>
      </c>
      <c r="P138" s="3">
        <v>38.2785332621533</v>
      </c>
      <c r="Q138" s="3">
        <v>38.4498189900747</v>
      </c>
      <c r="R138" s="3">
        <v>36.0720972910132</v>
      </c>
      <c r="S138" s="3">
        <v>34.5782283103154</v>
      </c>
      <c r="T138" s="3">
        <v>33.983481545722</v>
      </c>
      <c r="U138" s="3">
        <v>34.0659174185291</v>
      </c>
      <c r="V138" s="3">
        <v>32.5412669130853</v>
      </c>
      <c r="W138" s="3">
        <v>29.6687725067675</v>
      </c>
      <c r="X138" s="3">
        <v>27.4222669345329</v>
      </c>
      <c r="Y138" s="3">
        <v>26.9014817122863</v>
      </c>
      <c r="Z138" s="3">
        <v>28.0512007157621</v>
      </c>
      <c r="AA138" s="3">
        <v>28.1356776865603</v>
      </c>
      <c r="AB138" s="3">
        <v>26.1584611694404</v>
      </c>
      <c r="AC138" s="3">
        <v>28.6089670908119</v>
      </c>
      <c r="AD138" s="3">
        <v>30.9199652180689</v>
      </c>
      <c r="AE138" s="3">
        <v>32.4087062632694</v>
      </c>
      <c r="AF138" s="3">
        <v>31.9071619216435</v>
      </c>
      <c r="AG138" s="3">
        <v>33.1245770379006</v>
      </c>
      <c r="AH138" s="3">
        <v>36.0404528093976</v>
      </c>
      <c r="AI138" s="3">
        <v>42.3172272317071</v>
      </c>
      <c r="AJ138" s="3">
        <v>38.3284324748471</v>
      </c>
      <c r="AK138" s="3">
        <v>38.737301635483</v>
      </c>
      <c r="AL138" s="3">
        <v>40.4252182688775</v>
      </c>
      <c r="AM138" s="3">
        <v>40.4232020062995</v>
      </c>
      <c r="AN138" s="3">
        <v>39.1609930231157</v>
      </c>
      <c r="AO138" s="3">
        <v>40.8756233558981</v>
      </c>
      <c r="AP138" s="3">
        <v>41.9656136431046</v>
      </c>
      <c r="AQ138" s="3">
        <v>40.7855819651306</v>
      </c>
      <c r="AR138" s="3">
        <v>42.2132965034614</v>
      </c>
      <c r="AS138" s="3">
        <v>42.3874925035811</v>
      </c>
      <c r="AT138" s="3">
        <v>42.1245922146554</v>
      </c>
      <c r="AU138" s="3">
        <v>42.4973252538727</v>
      </c>
      <c r="AV138" s="3">
        <v>43.4645726800633</v>
      </c>
      <c r="AW138" s="3">
        <v>45.8849867143248</v>
      </c>
      <c r="AX138" s="3">
        <v>50.4430417380821</v>
      </c>
      <c r="AY138" s="3">
        <v>50.2631933481691</v>
      </c>
      <c r="AZ138" s="3">
        <v>52.0719845017466</v>
      </c>
      <c r="BA138" s="3">
        <v>52.0490613184803</v>
      </c>
      <c r="BB138" s="3">
        <v>50.1450726225971</v>
      </c>
      <c r="BC138" s="3">
        <v>49.8461919286203</v>
      </c>
      <c r="BD138" s="3">
        <v>50.6773467247928</v>
      </c>
      <c r="BE138" s="3">
        <v>51.9330836815106</v>
      </c>
      <c r="BF138" s="3">
        <v>53.5623480955978</v>
      </c>
      <c r="BG138" s="3">
        <v>55.4336104619702</v>
      </c>
      <c r="BH138" s="3">
        <v>59.0756335261938</v>
      </c>
      <c r="BI138" s="3">
        <v>55.6247448357615</v>
      </c>
      <c r="BJ138" s="3">
        <v>56.2892074634458</v>
      </c>
      <c r="BK138" s="3">
        <v>55.3680643292267</v>
      </c>
      <c r="BL138" s="3">
        <v>57.3829239699285</v>
      </c>
      <c r="BM138" s="3">
        <v>64.8765066795099</v>
      </c>
      <c r="BN138" s="3">
        <v>73.1245246584878</v>
      </c>
      <c r="BO138" s="3">
        <v>76.2492243352087</v>
      </c>
      <c r="BP138" s="3">
        <v>68.0655286871915</v>
      </c>
      <c r="BQ138" s="3">
        <v>69.9838771453534</v>
      </c>
      <c r="BR138" s="3">
        <v>70.0372756539573</v>
      </c>
      <c r="BS138" s="3">
        <v>68.7486344458626</v>
      </c>
      <c r="BT138" s="3">
        <v>74.3243279297483</v>
      </c>
      <c r="BU138" s="3">
        <v>76.6118417752631</v>
      </c>
      <c r="BV138" s="3">
        <v>84.9531868359048</v>
      </c>
      <c r="BW138" s="3">
        <v>86.4229273099095</v>
      </c>
      <c r="BX138" s="3">
        <v>87.6151914975785</v>
      </c>
      <c r="BY138" s="3">
        <v>85.9428406440246</v>
      </c>
      <c r="BZ138" s="3">
        <v>69.1650983167987</v>
      </c>
      <c r="CA138" s="3">
        <v>70.1553067528606</v>
      </c>
      <c r="CB138" s="3">
        <v>73.527380292824</v>
      </c>
      <c r="CC138" s="3">
        <v>85.7387710409513</v>
      </c>
      <c r="CD138" s="3">
        <v>89.1113467057147</v>
      </c>
      <c r="CE138" s="3">
        <v>92.8182572504326</v>
      </c>
      <c r="CF138" s="3">
        <v>89.0755099614158</v>
      </c>
      <c r="CG138" s="3">
        <v>89.1796507403016</v>
      </c>
      <c r="CH138" s="3">
        <v>103.995071286477</v>
      </c>
      <c r="CI138" s="3">
        <v>108.752304616185</v>
      </c>
      <c r="CJ138" s="3">
        <v>110.267980287957</v>
      </c>
      <c r="CK138" s="3">
        <v>114.168397955807</v>
      </c>
      <c r="CL138" s="3">
        <v>115.848190988513</v>
      </c>
      <c r="CM138" s="3">
        <v>126.524586710107</v>
      </c>
      <c r="CN138" s="3">
        <v>128.356621821428</v>
      </c>
      <c r="CO138" s="3">
        <v>131.275243278079</v>
      </c>
      <c r="CP138" s="3">
        <v>138.305642861936</v>
      </c>
      <c r="CQ138" s="3">
        <v>154.481133455706</v>
      </c>
      <c r="CR138" s="3">
        <v>156.298856820463</v>
      </c>
      <c r="CS138" s="3">
        <v>144.758876493469</v>
      </c>
      <c r="CT138" s="3">
        <v>132.245128234022</v>
      </c>
      <c r="CU138" s="3">
        <v>124.974431387102</v>
      </c>
      <c r="CV138" s="3">
        <v>119.201376768555</v>
      </c>
      <c r="CW138" s="3">
        <v>111.181747962473</v>
      </c>
      <c r="CX138" s="3">
        <v>106.379227900208</v>
      </c>
      <c r="CY138" s="3">
        <v>105.711863139929</v>
      </c>
      <c r="CZ138" s="3">
        <v>96.9199333280062</v>
      </c>
      <c r="DA138" s="3">
        <v>93.5741487531661</v>
      </c>
      <c r="DB138" s="3">
        <v>95.1184803450002</v>
      </c>
      <c r="DC138" s="3">
        <v>90.6173310051894</v>
      </c>
      <c r="DD138" s="3">
        <v>81.7470073047682</v>
      </c>
      <c r="DE138" s="3">
        <v>78.1766520484552</v>
      </c>
      <c r="DF138" s="3">
        <v>84.8511784728225</v>
      </c>
      <c r="DG138" s="3">
        <v>88.789706884763</v>
      </c>
      <c r="DH138" s="3">
        <v>93.1737017622952</v>
      </c>
      <c r="DI138" s="3">
        <v>93.9412676968329</v>
      </c>
      <c r="DJ138" s="3">
        <v>93.3898503956573</v>
      </c>
      <c r="DK138" s="3">
        <v>94.8396822961833</v>
      </c>
      <c r="DL138" s="3">
        <v>99.1228143843424</v>
      </c>
      <c r="DM138" s="3">
        <v>101.314712928959</v>
      </c>
      <c r="DN138" s="3">
        <v>103.030927250136</v>
      </c>
      <c r="DO138" s="3">
        <v>101.111565552226</v>
      </c>
      <c r="DP138" s="3">
        <v>102.524467823633</v>
      </c>
      <c r="DQ138" s="3">
        <v>102.116221160176</v>
      </c>
      <c r="DR138" s="3">
        <v>115.259289425785</v>
      </c>
      <c r="DS138" s="3">
        <v>123.603602841023</v>
      </c>
      <c r="DT138" s="3">
        <v>122.051861329081</v>
      </c>
      <c r="DU138" s="3">
        <v>124.247873694563</v>
      </c>
      <c r="DV138" s="3">
        <v>142.710629056051</v>
      </c>
      <c r="DW138" s="3">
        <v>142.544715691298</v>
      </c>
      <c r="DX138" s="3">
        <v>164.628157100053</v>
      </c>
      <c r="DY138" s="3">
        <v>160.339537197705</v>
      </c>
      <c r="DZ138" s="3">
        <v>167.784023633751</v>
      </c>
      <c r="EA138" s="3">
        <v>171.439577774515</v>
      </c>
      <c r="EB138" s="3">
        <v>175.584101088872</v>
      </c>
      <c r="EC138" s="3">
        <v>168.642751981927</v>
      </c>
      <c r="ED138" s="3">
        <v>208.463547659348</v>
      </c>
      <c r="EE138" s="3">
        <v>212.527015282363</v>
      </c>
      <c r="EF138" s="3">
        <v>212.413333892822</v>
      </c>
    </row>
    <row r="139">
      <c r="A139" s="3" t="s">
        <v>135</v>
      </c>
      <c r="B139" s="3" t="str">
        <f t="shared" si="3"/>
        <v>GS_mid</v>
      </c>
      <c r="C139" s="3" t="str">
        <f t="shared" si="6"/>
        <v>GS</v>
      </c>
      <c r="D139" s="3">
        <v>140.572024575027</v>
      </c>
      <c r="E139" s="3">
        <v>132.327997341434</v>
      </c>
      <c r="F139" s="3">
        <v>136.281098989506</v>
      </c>
      <c r="G139" s="3">
        <v>129.59017720033</v>
      </c>
      <c r="H139" s="3">
        <v>128.884342068992</v>
      </c>
      <c r="I139" s="3">
        <v>135.526858171721</v>
      </c>
      <c r="J139" s="3">
        <v>138.997963330327</v>
      </c>
      <c r="K139" s="3">
        <v>141.678092343542</v>
      </c>
      <c r="L139" s="3">
        <v>149.551698385244</v>
      </c>
      <c r="M139" s="3">
        <v>148.869853730297</v>
      </c>
      <c r="N139" s="3">
        <v>155.605391944431</v>
      </c>
      <c r="O139" s="3">
        <v>157.783507590287</v>
      </c>
      <c r="P139" s="3">
        <v>149.390291948337</v>
      </c>
      <c r="Q139" s="3">
        <v>152.806715827558</v>
      </c>
      <c r="R139" s="3">
        <v>155.852231020336</v>
      </c>
      <c r="S139" s="3">
        <v>161.513378244348</v>
      </c>
      <c r="T139" s="3">
        <v>166.833359858763</v>
      </c>
      <c r="U139" s="3">
        <v>174.886390526127</v>
      </c>
      <c r="V139" s="3">
        <v>172.745780547369</v>
      </c>
      <c r="W139" s="3">
        <v>162.789564447833</v>
      </c>
      <c r="X139" s="3">
        <v>151.104239078637</v>
      </c>
      <c r="Y139" s="3">
        <v>151.477122786471</v>
      </c>
      <c r="Z139" s="3">
        <v>159.460505853858</v>
      </c>
      <c r="AA139" s="3">
        <v>152.204294062635</v>
      </c>
      <c r="AB139" s="3">
        <v>133.965672374424</v>
      </c>
      <c r="AC139" s="3">
        <v>124.581762988722</v>
      </c>
      <c r="AD139" s="3">
        <v>128.516614097852</v>
      </c>
      <c r="AE139" s="3">
        <v>133.486849682483</v>
      </c>
      <c r="AF139" s="3">
        <v>132.59826142051</v>
      </c>
      <c r="AG139" s="3">
        <v>125.560614520479</v>
      </c>
      <c r="AH139" s="3">
        <v>131.353525938024</v>
      </c>
      <c r="AI139" s="3">
        <v>137.413328439537</v>
      </c>
      <c r="AJ139" s="3">
        <v>140.284167732568</v>
      </c>
      <c r="AK139" s="3">
        <v>144.147339685304</v>
      </c>
      <c r="AL139" s="3">
        <v>167.686063344497</v>
      </c>
      <c r="AM139" s="3">
        <v>200.445364339828</v>
      </c>
      <c r="AN139" s="3">
        <v>201.428513274874</v>
      </c>
      <c r="AO139" s="3">
        <v>206.203179496248</v>
      </c>
      <c r="AP139" s="3">
        <v>204.971528304144</v>
      </c>
      <c r="AQ139" s="3">
        <v>190.211413288969</v>
      </c>
      <c r="AR139" s="3">
        <v>188.201246619243</v>
      </c>
      <c r="AS139" s="3">
        <v>187.371468329401</v>
      </c>
      <c r="AT139" s="3">
        <v>190.953603659864</v>
      </c>
      <c r="AU139" s="3">
        <v>191.324398712271</v>
      </c>
      <c r="AV139" s="3">
        <v>193.302838429016</v>
      </c>
      <c r="AW139" s="3">
        <v>206.176216160478</v>
      </c>
      <c r="AX139" s="3">
        <v>204.81773226625</v>
      </c>
      <c r="AY139" s="3">
        <v>217.690378294025</v>
      </c>
      <c r="AZ139" s="3">
        <v>221.689224945444</v>
      </c>
      <c r="BA139" s="3">
        <v>223.164888367911</v>
      </c>
      <c r="BB139" s="3">
        <v>224.035434774685</v>
      </c>
      <c r="BC139" s="3">
        <v>214.966527153505</v>
      </c>
      <c r="BD139" s="3">
        <v>203.298603519817</v>
      </c>
      <c r="BE139" s="3">
        <v>196.885237493566</v>
      </c>
      <c r="BF139" s="3">
        <v>197.845816293197</v>
      </c>
      <c r="BG139" s="3">
        <v>202.835971781609</v>
      </c>
      <c r="BH139" s="3">
        <v>200.509870806535</v>
      </c>
      <c r="BI139" s="3">
        <v>190.657598316199</v>
      </c>
      <c r="BJ139" s="3">
        <v>179.963864767215</v>
      </c>
      <c r="BK139" s="3">
        <v>149.819709507943</v>
      </c>
      <c r="BL139" s="3">
        <v>162.337743523162</v>
      </c>
      <c r="BM139" s="3">
        <v>170.14113464214</v>
      </c>
      <c r="BN139" s="3">
        <v>169.818819516291</v>
      </c>
      <c r="BO139" s="3">
        <v>176.293651172194</v>
      </c>
      <c r="BP139" s="3">
        <v>171.741716735022</v>
      </c>
      <c r="BQ139" s="3">
        <v>168.999013772433</v>
      </c>
      <c r="BR139" s="3">
        <v>186.448150044193</v>
      </c>
      <c r="BS139" s="3">
        <v>177.260087387736</v>
      </c>
      <c r="BT139" s="3">
        <v>186.233307433713</v>
      </c>
      <c r="BU139" s="3">
        <v>181.561350666539</v>
      </c>
      <c r="BV139" s="3">
        <v>193.665710980819</v>
      </c>
      <c r="BW139" s="3">
        <v>199.531251447589</v>
      </c>
      <c r="BX139" s="3">
        <v>213.530256508069</v>
      </c>
      <c r="BY139" s="3">
        <v>205.145692978632</v>
      </c>
      <c r="BZ139" s="3">
        <v>149.089551804346</v>
      </c>
      <c r="CA139" s="3">
        <v>154.523281413258</v>
      </c>
      <c r="CB139" s="3">
        <v>162.896665396435</v>
      </c>
      <c r="CC139" s="3">
        <v>184.030668599774</v>
      </c>
      <c r="CD139" s="3">
        <v>183.956155435999</v>
      </c>
      <c r="CE139" s="3">
        <v>184.395701587397</v>
      </c>
      <c r="CF139" s="3">
        <v>179.966130943445</v>
      </c>
      <c r="CG139" s="3">
        <v>183.164452662936</v>
      </c>
      <c r="CH139" s="3">
        <v>196.127040769965</v>
      </c>
      <c r="CI139" s="3">
        <v>222.901209366305</v>
      </c>
      <c r="CJ139" s="3">
        <v>260.088633615218</v>
      </c>
      <c r="CK139" s="3">
        <v>276.322074312377</v>
      </c>
      <c r="CL139" s="3">
        <v>305.352113403594</v>
      </c>
      <c r="CM139" s="3">
        <v>305.644202262582</v>
      </c>
      <c r="CN139" s="3">
        <v>330.276184456613</v>
      </c>
      <c r="CO139" s="3">
        <v>341.038107243779</v>
      </c>
      <c r="CP139" s="3">
        <v>339.01337759394</v>
      </c>
      <c r="CQ139" s="3">
        <v>366.584267861119</v>
      </c>
      <c r="CR139" s="3">
        <v>365.303806141319</v>
      </c>
      <c r="CS139" s="3">
        <v>366.556651136912</v>
      </c>
      <c r="CT139" s="3">
        <v>368.626007952067</v>
      </c>
      <c r="CU139" s="3">
        <v>357.140974256768</v>
      </c>
      <c r="CV139" s="3">
        <v>342.70704513327</v>
      </c>
      <c r="CW139" s="3">
        <v>329.570676103996</v>
      </c>
      <c r="CX139" s="3">
        <v>310.085645897725</v>
      </c>
      <c r="CY139" s="3">
        <v>299.666091416264</v>
      </c>
      <c r="CZ139" s="3">
        <v>289.442132635733</v>
      </c>
      <c r="DA139" s="3">
        <v>279.941742772165</v>
      </c>
      <c r="DB139" s="3">
        <v>286.509376390134</v>
      </c>
      <c r="DC139" s="3">
        <v>318.834222269152</v>
      </c>
      <c r="DD139" s="3">
        <v>301.137322204361</v>
      </c>
      <c r="DE139" s="3">
        <v>295.52036279593</v>
      </c>
      <c r="DF139" s="3">
        <v>351.012156214066</v>
      </c>
      <c r="DG139" s="3">
        <v>337.199240550552</v>
      </c>
      <c r="DH139" s="3">
        <v>333.707350210378</v>
      </c>
      <c r="DI139" s="3">
        <v>347.99676898359</v>
      </c>
      <c r="DJ139" s="3">
        <v>312.013587261747</v>
      </c>
      <c r="DK139" s="3">
        <v>317.343602486402</v>
      </c>
      <c r="DL139" s="3">
        <v>311.236829346938</v>
      </c>
      <c r="DM139" s="3">
        <v>314.297089134619</v>
      </c>
      <c r="DN139" s="3">
        <v>322.908181937191</v>
      </c>
      <c r="DO139" s="3">
        <v>322.50235457216</v>
      </c>
      <c r="DP139" s="3">
        <v>319.834398167238</v>
      </c>
      <c r="DQ139" s="3">
        <v>296.468556279825</v>
      </c>
      <c r="DR139" s="3">
        <v>320.599827598898</v>
      </c>
      <c r="DS139" s="3">
        <v>357.448399146031</v>
      </c>
      <c r="DT139" s="3">
        <v>372.891807909758</v>
      </c>
      <c r="DU139" s="3">
        <v>377.296057365335</v>
      </c>
      <c r="DV139" s="3">
        <v>388.762955476282</v>
      </c>
      <c r="DW139" s="3">
        <v>404.190336863882</v>
      </c>
      <c r="DX139" s="3">
        <v>446.288064476785</v>
      </c>
      <c r="DY139" s="3">
        <v>448.349353556346</v>
      </c>
      <c r="DZ139" s="3">
        <v>478.907060150726</v>
      </c>
      <c r="EA139" s="3">
        <v>489.104389952686</v>
      </c>
      <c r="EB139" s="3">
        <v>486.395633887026</v>
      </c>
      <c r="EC139" s="3">
        <v>510.60458251477</v>
      </c>
      <c r="ED139" s="3">
        <v>580.01931870242</v>
      </c>
      <c r="EE139" s="3">
        <v>583.786430722191</v>
      </c>
      <c r="EF139" s="3">
        <v>603.963331434462</v>
      </c>
    </row>
    <row r="140">
      <c r="A140" s="3" t="s">
        <v>136</v>
      </c>
      <c r="B140" s="3" t="str">
        <f t="shared" si="3"/>
        <v>GWW_mid</v>
      </c>
      <c r="C140" s="3" t="str">
        <f t="shared" si="6"/>
        <v>GWW</v>
      </c>
      <c r="D140" s="3">
        <v>209.986096305712</v>
      </c>
      <c r="E140" s="3">
        <v>201.341100568507</v>
      </c>
      <c r="F140" s="3">
        <v>210.36281774981</v>
      </c>
      <c r="G140" s="3">
        <v>210.311864117111</v>
      </c>
      <c r="H140" s="3">
        <v>211.398859436753</v>
      </c>
      <c r="I140" s="3">
        <v>218.108880497924</v>
      </c>
      <c r="J140" s="3">
        <v>204.753979079725</v>
      </c>
      <c r="K140" s="3">
        <v>202.306315401115</v>
      </c>
      <c r="L140" s="3">
        <v>209.942474622387</v>
      </c>
      <c r="M140" s="3">
        <v>203.11282606063</v>
      </c>
      <c r="N140" s="3">
        <v>209.004692159761</v>
      </c>
      <c r="O140" s="3">
        <v>211.387505213945</v>
      </c>
      <c r="P140" s="3">
        <v>204.814379006694</v>
      </c>
      <c r="Q140" s="3">
        <v>201.387464909566</v>
      </c>
      <c r="R140" s="3">
        <v>199.205686734439</v>
      </c>
      <c r="S140" s="3">
        <v>203.462290772985</v>
      </c>
      <c r="T140" s="3">
        <v>209.869912759842</v>
      </c>
      <c r="U140" s="3">
        <v>205.125985381532</v>
      </c>
      <c r="V140" s="3">
        <v>197.211662763358</v>
      </c>
      <c r="W140" s="3">
        <v>191.687670222261</v>
      </c>
      <c r="X140" s="3">
        <v>186.423797066676</v>
      </c>
      <c r="Y140" s="3">
        <v>183.126112349833</v>
      </c>
      <c r="Z140" s="3">
        <v>174.937640930633</v>
      </c>
      <c r="AA140" s="3">
        <v>171.024152367493</v>
      </c>
      <c r="AB140" s="3">
        <v>164.335237084457</v>
      </c>
      <c r="AC140" s="3">
        <v>181.937600295195</v>
      </c>
      <c r="AD140" s="3">
        <v>194.100659387547</v>
      </c>
      <c r="AE140" s="3">
        <v>201.039031001192</v>
      </c>
      <c r="AF140" s="3">
        <v>198.451086119314</v>
      </c>
      <c r="AG140" s="3">
        <v>194.347749084576</v>
      </c>
      <c r="AH140" s="3">
        <v>195.132184234439</v>
      </c>
      <c r="AI140" s="3">
        <v>198.424863003535</v>
      </c>
      <c r="AJ140" s="3">
        <v>195.141629747325</v>
      </c>
      <c r="AK140" s="3">
        <v>187.280204142775</v>
      </c>
      <c r="AL140" s="3">
        <v>192.334110630812</v>
      </c>
      <c r="AM140" s="3">
        <v>208.273789112218</v>
      </c>
      <c r="AN140" s="3">
        <v>213.164886173881</v>
      </c>
      <c r="AO140" s="3">
        <v>223.683556927571</v>
      </c>
      <c r="AP140" s="3">
        <v>215.734736305811</v>
      </c>
      <c r="AQ140" s="3">
        <v>188.088624372376</v>
      </c>
      <c r="AR140" s="3">
        <v>161.911444175397</v>
      </c>
      <c r="AS140" s="3">
        <v>156.298997304014</v>
      </c>
      <c r="AT140" s="3">
        <v>153.519479174093</v>
      </c>
      <c r="AU140" s="3">
        <v>146.743883677035</v>
      </c>
      <c r="AV140" s="3">
        <v>153.300781360292</v>
      </c>
      <c r="AW140" s="3">
        <v>171.205008540046</v>
      </c>
      <c r="AX140" s="3">
        <v>182.170795865031</v>
      </c>
      <c r="AY140" s="3">
        <v>206.228714238019</v>
      </c>
      <c r="AZ140" s="3">
        <v>221.82381072875</v>
      </c>
      <c r="BA140" s="3">
        <v>239.400601348174</v>
      </c>
      <c r="BB140" s="3">
        <v>249.987521477324</v>
      </c>
      <c r="BC140" s="3">
        <v>258.99285973173</v>
      </c>
      <c r="BD140" s="3">
        <v>271.798667268815</v>
      </c>
      <c r="BE140" s="3">
        <v>285.096272170567</v>
      </c>
      <c r="BF140" s="3">
        <v>293.280531711212</v>
      </c>
      <c r="BG140" s="3">
        <v>325.499495544532</v>
      </c>
      <c r="BH140" s="3">
        <v>324.453684367454</v>
      </c>
      <c r="BI140" s="3">
        <v>280.627838162253</v>
      </c>
      <c r="BJ140" s="3">
        <v>274.365961851151</v>
      </c>
      <c r="BK140" s="3">
        <v>263.091293194899</v>
      </c>
      <c r="BL140" s="3">
        <v>264.525563207607</v>
      </c>
      <c r="BM140" s="3">
        <v>283.526889204738</v>
      </c>
      <c r="BN140" s="3">
        <v>275.011580325206</v>
      </c>
      <c r="BO140" s="3">
        <v>279.982321649252</v>
      </c>
      <c r="BP140" s="3">
        <v>248.250827458013</v>
      </c>
      <c r="BQ140" s="3">
        <v>251.976789869692</v>
      </c>
      <c r="BR140" s="3">
        <v>256.05267278201</v>
      </c>
      <c r="BS140" s="3">
        <v>252.618245595956</v>
      </c>
      <c r="BT140" s="3">
        <v>268.732407569483</v>
      </c>
      <c r="BU140" s="3">
        <v>282.864091800801</v>
      </c>
      <c r="BV140" s="3">
        <v>299.857934412908</v>
      </c>
      <c r="BW140" s="3">
        <v>309.306391017903</v>
      </c>
      <c r="BX140" s="3">
        <v>313.23555059662</v>
      </c>
      <c r="BY140" s="3">
        <v>283.307395620598</v>
      </c>
      <c r="BZ140" s="3">
        <v>239.411762847946</v>
      </c>
      <c r="CA140" s="3">
        <v>252.889015578378</v>
      </c>
      <c r="CB140" s="3">
        <v>272.154750296348</v>
      </c>
      <c r="CC140" s="3">
        <v>293.139513864676</v>
      </c>
      <c r="CD140" s="3">
        <v>310.547328550097</v>
      </c>
      <c r="CE140" s="3">
        <v>334.546483895947</v>
      </c>
      <c r="CF140" s="3">
        <v>336.795896418001</v>
      </c>
      <c r="CG140" s="3">
        <v>352.539725407408</v>
      </c>
      <c r="CH140" s="3">
        <v>382.301994547556</v>
      </c>
      <c r="CI140" s="3">
        <v>389.65839246945</v>
      </c>
      <c r="CJ140" s="3">
        <v>372.085709344768</v>
      </c>
      <c r="CK140" s="3">
        <v>358.912031021428</v>
      </c>
      <c r="CL140" s="3">
        <v>378.501663379826</v>
      </c>
      <c r="CM140" s="3">
        <v>395.088017710058</v>
      </c>
      <c r="CN140" s="3">
        <v>442.084554064552</v>
      </c>
      <c r="CO140" s="3">
        <v>435.461399740591</v>
      </c>
      <c r="CP140" s="3">
        <v>436.411611016798</v>
      </c>
      <c r="CQ140" s="3">
        <v>421.357537688832</v>
      </c>
      <c r="CR140" s="3">
        <v>398.138110030488</v>
      </c>
      <c r="CS140" s="3">
        <v>409.300443581462</v>
      </c>
      <c r="CT140" s="3">
        <v>468.394814293447</v>
      </c>
      <c r="CU140" s="3">
        <v>488.78034296554</v>
      </c>
      <c r="CV140" s="3">
        <v>485.03390869733</v>
      </c>
      <c r="CW140" s="3">
        <v>465.137833027016</v>
      </c>
      <c r="CX140" s="3">
        <v>481.749016288786</v>
      </c>
      <c r="CY140" s="3">
        <v>496.110516576919</v>
      </c>
      <c r="CZ140" s="3">
        <v>465.03344038155</v>
      </c>
      <c r="DA140" s="3">
        <v>461.483311397354</v>
      </c>
      <c r="DB140" s="3">
        <v>460.981424721728</v>
      </c>
      <c r="DC140" s="3">
        <v>554.02216088496</v>
      </c>
      <c r="DD140" s="3">
        <v>521.343469125787</v>
      </c>
      <c r="DE140" s="3">
        <v>510.824455290913</v>
      </c>
      <c r="DF140" s="3">
        <v>583.551325713294</v>
      </c>
      <c r="DG140" s="3">
        <v>565.720406197002</v>
      </c>
      <c r="DH140" s="3">
        <v>554.033483432103</v>
      </c>
      <c r="DI140" s="3">
        <v>651.277196843587</v>
      </c>
      <c r="DJ140" s="3">
        <v>668.631241914844</v>
      </c>
      <c r="DK140" s="3">
        <v>653.252243772918</v>
      </c>
      <c r="DL140" s="3">
        <v>665.29825707962</v>
      </c>
      <c r="DM140" s="3">
        <v>714.654662301994</v>
      </c>
      <c r="DN140" s="3">
        <v>756.73753583114</v>
      </c>
      <c r="DO140" s="3">
        <v>705.301207575928</v>
      </c>
      <c r="DP140" s="3">
        <v>685.358273482048</v>
      </c>
      <c r="DQ140" s="3">
        <v>702.655800517462</v>
      </c>
      <c r="DR140" s="3">
        <v>779.622924449346</v>
      </c>
      <c r="DS140" s="3">
        <v>811.125178588741</v>
      </c>
      <c r="DT140" s="3">
        <v>845.404242830076</v>
      </c>
      <c r="DU140" s="3">
        <v>943.069795682267</v>
      </c>
      <c r="DV140" s="3">
        <v>989.818756782999</v>
      </c>
      <c r="DW140" s="3">
        <v>964.778356522993</v>
      </c>
      <c r="DX140" s="3">
        <v>939.362272703584</v>
      </c>
      <c r="DY140" s="3">
        <v>900.930532267563</v>
      </c>
      <c r="DZ140" s="3">
        <v>935.544872745218</v>
      </c>
      <c r="EA140" s="3">
        <v>961.920915082258</v>
      </c>
      <c r="EB140" s="4">
        <v>1001.09094280474</v>
      </c>
      <c r="EC140" s="4">
        <v>1075.09986561692</v>
      </c>
      <c r="ED140" s="4">
        <v>1181.49551395948</v>
      </c>
      <c r="EE140" s="4">
        <v>1131.48333740234</v>
      </c>
      <c r="EF140" s="4">
        <v>1092.09777492947</v>
      </c>
    </row>
    <row r="141">
      <c r="A141" s="3" t="s">
        <v>137</v>
      </c>
      <c r="B141" s="3" t="str">
        <f t="shared" si="3"/>
        <v>HAL_mid</v>
      </c>
      <c r="C141" s="3" t="str">
        <f t="shared" si="6"/>
        <v>HAL</v>
      </c>
      <c r="D141" s="3">
        <v>41.0833506891233</v>
      </c>
      <c r="E141" s="3">
        <v>43.8674928286921</v>
      </c>
      <c r="F141" s="3">
        <v>47.1482763685826</v>
      </c>
      <c r="G141" s="3">
        <v>50.1673633063988</v>
      </c>
      <c r="H141" s="3">
        <v>52.557605278973</v>
      </c>
      <c r="I141" s="3">
        <v>56.1311645340394</v>
      </c>
      <c r="J141" s="3">
        <v>58.8918858863069</v>
      </c>
      <c r="K141" s="3">
        <v>56.7956144798542</v>
      </c>
      <c r="L141" s="3">
        <v>54.8803057533476</v>
      </c>
      <c r="M141" s="3">
        <v>46.3868118600489</v>
      </c>
      <c r="N141" s="3">
        <v>42.5246707096796</v>
      </c>
      <c r="O141" s="3">
        <v>32.9701510132146</v>
      </c>
      <c r="P141" s="3">
        <v>33.0190965309786</v>
      </c>
      <c r="Q141" s="3">
        <v>36.0343216892526</v>
      </c>
      <c r="R141" s="3">
        <v>35.3161517271302</v>
      </c>
      <c r="S141" s="3">
        <v>39.1059133941717</v>
      </c>
      <c r="T141" s="3">
        <v>39.1952859489035</v>
      </c>
      <c r="U141" s="3">
        <v>37.7001376333053</v>
      </c>
      <c r="V141" s="3">
        <v>34.9343319438964</v>
      </c>
      <c r="W141" s="3">
        <v>32.9465375289782</v>
      </c>
      <c r="X141" s="3">
        <v>31.4596390784096</v>
      </c>
      <c r="Y141" s="3">
        <v>32.3803259254539</v>
      </c>
      <c r="Z141" s="3">
        <v>32.6474524054833</v>
      </c>
      <c r="AA141" s="3">
        <v>30.6626718037408</v>
      </c>
      <c r="AB141" s="3">
        <v>26.4484183077486</v>
      </c>
      <c r="AC141" s="3">
        <v>26.4517087500457</v>
      </c>
      <c r="AD141" s="3">
        <v>29.9353962053593</v>
      </c>
      <c r="AE141" s="3">
        <v>32.6603674002756</v>
      </c>
      <c r="AF141" s="3">
        <v>34.6541343815449</v>
      </c>
      <c r="AG141" s="3">
        <v>37.7516702212726</v>
      </c>
      <c r="AH141" s="3">
        <v>37.9807676231758</v>
      </c>
      <c r="AI141" s="3">
        <v>37.8877776938207</v>
      </c>
      <c r="AJ141" s="3">
        <v>36.4685267829148</v>
      </c>
      <c r="AK141" s="3">
        <v>40.4106951862322</v>
      </c>
      <c r="AL141" s="3">
        <v>41.5285742176302</v>
      </c>
      <c r="AM141" s="3">
        <v>46.7607509186879</v>
      </c>
      <c r="AN141" s="3">
        <v>48.3143867039098</v>
      </c>
      <c r="AO141" s="3">
        <v>47.5602274037362</v>
      </c>
      <c r="AP141" s="3">
        <v>44.1059237559816</v>
      </c>
      <c r="AQ141" s="3">
        <v>42.0031401781673</v>
      </c>
      <c r="AR141" s="3">
        <v>39.865439178061</v>
      </c>
      <c r="AS141" s="3">
        <v>38.084359985424</v>
      </c>
      <c r="AT141" s="3">
        <v>37.751495229715</v>
      </c>
      <c r="AU141" s="3">
        <v>34.815495172254</v>
      </c>
      <c r="AV141" s="3">
        <v>37.143417279458</v>
      </c>
      <c r="AW141" s="3">
        <v>38.3426929944597</v>
      </c>
      <c r="AX141" s="3">
        <v>37.3431882600881</v>
      </c>
      <c r="AY141" s="3">
        <v>40.0270114827214</v>
      </c>
      <c r="AZ141" s="3">
        <v>46.6791438518975</v>
      </c>
      <c r="BA141" s="3">
        <v>42.6243247182551</v>
      </c>
      <c r="BB141" s="3">
        <v>40.6927166417456</v>
      </c>
      <c r="BC141" s="3">
        <v>43.9814757354457</v>
      </c>
      <c r="BD141" s="3">
        <v>46.1221802012196</v>
      </c>
      <c r="BE141" s="3">
        <v>41.5706749520799</v>
      </c>
      <c r="BF141" s="3">
        <v>38.7586711378038</v>
      </c>
      <c r="BG141" s="3">
        <v>36.3014263520591</v>
      </c>
      <c r="BH141" s="3">
        <v>34.7405428270593</v>
      </c>
      <c r="BI141" s="3">
        <v>34.3438952763588</v>
      </c>
      <c r="BJ141" s="3">
        <v>29.5741815923239</v>
      </c>
      <c r="BK141" s="3">
        <v>25.4520172815295</v>
      </c>
      <c r="BL141" s="3">
        <v>27.0058239996888</v>
      </c>
      <c r="BM141" s="3">
        <v>28.0605433345981</v>
      </c>
      <c r="BN141" s="3">
        <v>26.031020173212</v>
      </c>
      <c r="BO141" s="3">
        <v>27.4629020755009</v>
      </c>
      <c r="BP141" s="3">
        <v>22.6814399025754</v>
      </c>
      <c r="BQ141" s="3">
        <v>20.0012896415029</v>
      </c>
      <c r="BR141" s="3">
        <v>20.8983148960757</v>
      </c>
      <c r="BS141" s="3">
        <v>17.3622442447985</v>
      </c>
      <c r="BT141" s="3">
        <v>18.1898786908224</v>
      </c>
      <c r="BU141" s="3">
        <v>17.4201708263813</v>
      </c>
      <c r="BV141" s="3">
        <v>18.978336551398</v>
      </c>
      <c r="BW141" s="3">
        <v>21.640917307713</v>
      </c>
      <c r="BX141" s="3">
        <v>21.7577337996558</v>
      </c>
      <c r="BY141" s="3">
        <v>19.4465527020592</v>
      </c>
      <c r="BZ141" s="3">
        <v>8.05504124970918</v>
      </c>
      <c r="CA141" s="3">
        <v>7.64273475027726</v>
      </c>
      <c r="CB141" s="3">
        <v>10.0745625872304</v>
      </c>
      <c r="CC141" s="3">
        <v>12.3266963683956</v>
      </c>
      <c r="CD141" s="3">
        <v>12.5570401610565</v>
      </c>
      <c r="CE141" s="3">
        <v>14.8779745869412</v>
      </c>
      <c r="CF141" s="3">
        <v>13.3420708821379</v>
      </c>
      <c r="CG141" s="3">
        <v>11.5447494790951</v>
      </c>
      <c r="CH141" s="3">
        <v>14.0492970919875</v>
      </c>
      <c r="CI141" s="3">
        <v>17.9991086028548</v>
      </c>
      <c r="CJ141" s="3">
        <v>18.7035114806197</v>
      </c>
      <c r="CK141" s="3">
        <v>18.8545682902062</v>
      </c>
      <c r="CL141" s="3">
        <v>21.249025595447</v>
      </c>
      <c r="CM141" s="3">
        <v>19.350675832835</v>
      </c>
      <c r="CN141" s="3">
        <v>21.0616482444237</v>
      </c>
      <c r="CO141" s="3">
        <v>22.3986144976913</v>
      </c>
      <c r="CP141" s="3">
        <v>20.182001658095</v>
      </c>
      <c r="CQ141" s="3">
        <v>18.653977270118</v>
      </c>
      <c r="CR141" s="3">
        <v>19.3758799088082</v>
      </c>
      <c r="CS141" s="3">
        <v>23.477580893996</v>
      </c>
      <c r="CT141" s="3">
        <v>22.3427037159867</v>
      </c>
      <c r="CU141" s="3">
        <v>21.49721316287</v>
      </c>
      <c r="CV141" s="3">
        <v>26.3883249156887</v>
      </c>
      <c r="CW141" s="3">
        <v>30.5328587594786</v>
      </c>
      <c r="CX141" s="3">
        <v>34.3425202149142</v>
      </c>
      <c r="CY141" s="3">
        <v>36.6390527098829</v>
      </c>
      <c r="CZ141" s="3">
        <v>35.3089303298551</v>
      </c>
      <c r="DA141" s="3">
        <v>34.8910650835083</v>
      </c>
      <c r="DB141" s="3">
        <v>27.5491636830371</v>
      </c>
      <c r="DC141" s="3">
        <v>27.9992153862888</v>
      </c>
      <c r="DD141" s="3">
        <v>26.4861311094853</v>
      </c>
      <c r="DE141" s="3">
        <v>30.2312796026568</v>
      </c>
      <c r="DF141" s="3">
        <v>35.8410123342244</v>
      </c>
      <c r="DG141" s="3">
        <v>35.6317739472049</v>
      </c>
      <c r="DH141" s="3">
        <v>38.9430244452833</v>
      </c>
      <c r="DI141" s="3">
        <v>36.5871944075198</v>
      </c>
      <c r="DJ141" s="3">
        <v>32.186982394288</v>
      </c>
      <c r="DK141" s="3">
        <v>32.2126041205026</v>
      </c>
      <c r="DL141" s="3">
        <v>28.770208407635</v>
      </c>
      <c r="DM141" s="3">
        <v>30.9011152829668</v>
      </c>
      <c r="DN141" s="3">
        <v>35.6393237678806</v>
      </c>
      <c r="DO141" s="3">
        <v>38.1513998763675</v>
      </c>
      <c r="DP141" s="3">
        <v>40.2991236610075</v>
      </c>
      <c r="DQ141" s="3">
        <v>39.7810537196975</v>
      </c>
      <c r="DR141" s="3">
        <v>37.4195242312277</v>
      </c>
      <c r="DS141" s="3">
        <v>35.2771968672241</v>
      </c>
      <c r="DT141" s="3">
        <v>34.5752355324957</v>
      </c>
      <c r="DU141" s="3">
        <v>34.2052049574916</v>
      </c>
      <c r="DV141" s="3">
        <v>36.603636777345</v>
      </c>
      <c r="DW141" s="3">
        <v>38.954578751562</v>
      </c>
      <c r="DX141" s="3">
        <v>36.3549977720537</v>
      </c>
      <c r="DY141" s="3">
        <v>33.5686821145339</v>
      </c>
      <c r="DZ141" s="3">
        <v>33.6717085227164</v>
      </c>
      <c r="EA141" s="3">
        <v>31.0920551358196</v>
      </c>
      <c r="EB141" s="3">
        <v>28.8056910297784</v>
      </c>
      <c r="EC141" s="3">
        <v>29.0618843579722</v>
      </c>
      <c r="ED141" s="3">
        <v>30.1714275291438</v>
      </c>
      <c r="EE141" s="3">
        <v>28.2568689103897</v>
      </c>
      <c r="EF141" s="3">
        <v>28.0147221353319</v>
      </c>
    </row>
    <row r="142">
      <c r="A142" s="3" t="s">
        <v>138</v>
      </c>
      <c r="B142" s="3" t="str">
        <f t="shared" si="3"/>
        <v>HAS_mid</v>
      </c>
      <c r="C142" s="3" t="str">
        <f t="shared" si="6"/>
        <v>HAS</v>
      </c>
      <c r="D142" s="3">
        <v>36.8061186242532</v>
      </c>
      <c r="E142" s="3">
        <v>37.0893504548875</v>
      </c>
      <c r="F142" s="3">
        <v>38.8949947951904</v>
      </c>
      <c r="G142" s="3">
        <v>38.9737908580059</v>
      </c>
      <c r="H142" s="3">
        <v>38.9646306965496</v>
      </c>
      <c r="I142" s="3">
        <v>37.5828487424832</v>
      </c>
      <c r="J142" s="3">
        <v>37.6334085003264</v>
      </c>
      <c r="K142" s="3">
        <v>36.8157839732995</v>
      </c>
      <c r="L142" s="3">
        <v>38.8248829169512</v>
      </c>
      <c r="M142" s="3">
        <v>40.2961159910568</v>
      </c>
      <c r="N142" s="3">
        <v>41.3898234701103</v>
      </c>
      <c r="O142" s="3">
        <v>40.87666519631</v>
      </c>
      <c r="P142" s="3">
        <v>39.0881687967048</v>
      </c>
      <c r="Q142" s="3">
        <v>44.0552208234728</v>
      </c>
      <c r="R142" s="3">
        <v>45.0921861255396</v>
      </c>
      <c r="S142" s="3">
        <v>49.3909773153723</v>
      </c>
      <c r="T142" s="3">
        <v>52.7970136441499</v>
      </c>
      <c r="U142" s="3">
        <v>54.752639016778</v>
      </c>
      <c r="V142" s="3">
        <v>57.7698861432899</v>
      </c>
      <c r="W142" s="3">
        <v>57.2612896652741</v>
      </c>
      <c r="X142" s="3">
        <v>56.1081993630036</v>
      </c>
      <c r="Y142" s="3">
        <v>55.4532365792906</v>
      </c>
      <c r="Z142" s="3">
        <v>57.0845948144524</v>
      </c>
      <c r="AA142" s="3">
        <v>51.1542513023328</v>
      </c>
      <c r="AB142" s="3">
        <v>52.3863850706751</v>
      </c>
      <c r="AC142" s="3">
        <v>55.1630118912251</v>
      </c>
      <c r="AD142" s="3">
        <v>58.6234735963834</v>
      </c>
      <c r="AE142" s="3">
        <v>62.3284037913883</v>
      </c>
      <c r="AF142" s="3">
        <v>64.3533261527727</v>
      </c>
      <c r="AG142" s="3">
        <v>64.3550135491308</v>
      </c>
      <c r="AH142" s="3">
        <v>62.4496912079298</v>
      </c>
      <c r="AI142" s="3">
        <v>61.748910116065</v>
      </c>
      <c r="AJ142" s="3">
        <v>60.4737502626531</v>
      </c>
      <c r="AK142" s="3">
        <v>61.4100617064576</v>
      </c>
      <c r="AL142" s="3">
        <v>64.5468423075126</v>
      </c>
      <c r="AM142" s="3">
        <v>62.8993799335352</v>
      </c>
      <c r="AN142" s="3">
        <v>63.4554188660715</v>
      </c>
      <c r="AO142" s="3">
        <v>72.9507258814314</v>
      </c>
      <c r="AP142" s="3">
        <v>75.7771749135183</v>
      </c>
      <c r="AQ142" s="3">
        <v>75.0891079384521</v>
      </c>
      <c r="AR142" s="3">
        <v>78.2007021462807</v>
      </c>
      <c r="AS142" s="3">
        <v>84.6724473199042</v>
      </c>
      <c r="AT142" s="3">
        <v>85.6969362575386</v>
      </c>
      <c r="AU142" s="3">
        <v>76.575572623603</v>
      </c>
      <c r="AV142" s="3">
        <v>74.265308410558</v>
      </c>
      <c r="AW142" s="3">
        <v>74.5828267617795</v>
      </c>
      <c r="AX142" s="3">
        <v>72.7222279696564</v>
      </c>
      <c r="AY142" s="3">
        <v>72.2049794765664</v>
      </c>
      <c r="AZ142" s="3">
        <v>72.5596020914084</v>
      </c>
      <c r="BA142" s="3">
        <v>76.0480009996557</v>
      </c>
      <c r="BB142" s="3">
        <v>70.2293490958101</v>
      </c>
      <c r="BC142" s="3">
        <v>67.4470508112316</v>
      </c>
      <c r="BD142" s="3">
        <v>69.1432234940711</v>
      </c>
      <c r="BE142" s="3">
        <v>71.535965250129</v>
      </c>
      <c r="BF142" s="3">
        <v>76.9411313908811</v>
      </c>
      <c r="BG142" s="3">
        <v>79.2005696702793</v>
      </c>
      <c r="BH142" s="3">
        <v>83.0996260677076</v>
      </c>
      <c r="BI142" s="3">
        <v>78.2562561493379</v>
      </c>
      <c r="BJ142" s="3">
        <v>77.5112976745182</v>
      </c>
      <c r="BK142" s="3">
        <v>66.7758905379796</v>
      </c>
      <c r="BL142" s="3">
        <v>69.4848863679383</v>
      </c>
      <c r="BM142" s="3">
        <v>71.3947999917135</v>
      </c>
      <c r="BN142" s="3">
        <v>69.7987061875106</v>
      </c>
      <c r="BO142" s="3">
        <v>73.608469288837</v>
      </c>
      <c r="BP142" s="3">
        <v>80.5657141370628</v>
      </c>
      <c r="BQ142" s="3">
        <v>85.887566701202</v>
      </c>
      <c r="BR142" s="3">
        <v>91.5184349371858</v>
      </c>
      <c r="BS142" s="3">
        <v>92.1378532682426</v>
      </c>
      <c r="BT142" s="3">
        <v>95.4335211109379</v>
      </c>
      <c r="BU142" s="3">
        <v>91.5710741886297</v>
      </c>
      <c r="BV142" s="3">
        <v>79.4535921426459</v>
      </c>
      <c r="BW142" s="3">
        <v>84.5908536213072</v>
      </c>
      <c r="BX142" s="3">
        <v>85.8862559905017</v>
      </c>
      <c r="BY142" s="3">
        <v>79.1555794876274</v>
      </c>
      <c r="BZ142" s="3">
        <v>51.7209004602921</v>
      </c>
      <c r="CA142" s="3">
        <v>60.9798198638241</v>
      </c>
      <c r="CB142" s="3">
        <v>57.4101902889985</v>
      </c>
      <c r="CC142" s="3">
        <v>62.7388159090456</v>
      </c>
      <c r="CD142" s="3">
        <v>63.0482748660346</v>
      </c>
      <c r="CE142" s="3">
        <v>66.1328649265004</v>
      </c>
      <c r="CF142" s="3">
        <v>66.5902097745928</v>
      </c>
      <c r="CG142" s="3">
        <v>72.5594897838349</v>
      </c>
      <c r="CH142" s="3">
        <v>75.3221935517697</v>
      </c>
      <c r="CI142" s="3">
        <v>78.6096087752214</v>
      </c>
      <c r="CJ142" s="3">
        <v>81.6593629413724</v>
      </c>
      <c r="CK142" s="3">
        <v>79.5475311029282</v>
      </c>
      <c r="CL142" s="3">
        <v>82.3487981523295</v>
      </c>
      <c r="CM142" s="3">
        <v>83.6597476258993</v>
      </c>
      <c r="CN142" s="3">
        <v>83.4307641775124</v>
      </c>
      <c r="CO142" s="3">
        <v>81.6218908643698</v>
      </c>
      <c r="CP142" s="3">
        <v>83.6217238581275</v>
      </c>
      <c r="CQ142" s="3">
        <v>85.5092738707707</v>
      </c>
      <c r="CR142" s="3">
        <v>83.9216816530116</v>
      </c>
      <c r="CS142" s="3">
        <v>78.8393578233248</v>
      </c>
      <c r="CT142" s="3">
        <v>85.6881750202716</v>
      </c>
      <c r="CU142" s="3">
        <v>86.9276409827818</v>
      </c>
      <c r="CV142" s="3">
        <v>86.3975741725186</v>
      </c>
      <c r="CW142" s="3">
        <v>83.8605135695565</v>
      </c>
      <c r="CX142" s="3">
        <v>78.4326715318434</v>
      </c>
      <c r="CY142" s="3">
        <v>76.1498491395829</v>
      </c>
      <c r="CZ142" s="3">
        <v>78.9122845586578</v>
      </c>
      <c r="DA142" s="3">
        <v>75.3847284535924</v>
      </c>
      <c r="DB142" s="3">
        <v>71.8823779588356</v>
      </c>
      <c r="DC142" s="3">
        <v>72.0732019814095</v>
      </c>
      <c r="DD142" s="3">
        <v>68.0798780203042</v>
      </c>
      <c r="DE142" s="3">
        <v>60.1438409970325</v>
      </c>
      <c r="DF142" s="3">
        <v>55.1969521082349</v>
      </c>
      <c r="DG142" s="3">
        <v>54.1009046019318</v>
      </c>
      <c r="DH142" s="3">
        <v>57.4037006586875</v>
      </c>
      <c r="DI142" s="3">
        <v>53.6403777634488</v>
      </c>
      <c r="DJ142" s="3">
        <v>46.6069059961505</v>
      </c>
      <c r="DK142" s="3">
        <v>48.4902332345266</v>
      </c>
      <c r="DL142" s="3">
        <v>56.0407237764033</v>
      </c>
      <c r="DM142" s="3">
        <v>56.934601280777</v>
      </c>
      <c r="DN142" s="3">
        <v>59.7218296981188</v>
      </c>
      <c r="DO142" s="3">
        <v>62.213579615379</v>
      </c>
      <c r="DP142" s="3">
        <v>64.1010654831033</v>
      </c>
      <c r="DQ142" s="3">
        <v>52.7887676767162</v>
      </c>
      <c r="DR142" s="3">
        <v>43.2714055020105</v>
      </c>
      <c r="DS142" s="3">
        <v>47.5756013567498</v>
      </c>
      <c r="DT142" s="3">
        <v>46.9061451593973</v>
      </c>
      <c r="DU142" s="3">
        <v>48.4683247588632</v>
      </c>
      <c r="DV142" s="3">
        <v>51.4598621621629</v>
      </c>
      <c r="DW142" s="3">
        <v>56.0385964636415</v>
      </c>
      <c r="DX142" s="3">
        <v>59.6540308004972</v>
      </c>
      <c r="DY142" s="3">
        <v>58.113310137285</v>
      </c>
      <c r="DZ142" s="3">
        <v>58.5340369356826</v>
      </c>
      <c r="EA142" s="3">
        <v>64.4038533601704</v>
      </c>
      <c r="EB142" s="3">
        <v>68.8670004437875</v>
      </c>
      <c r="EC142" s="3">
        <v>69.7815368578409</v>
      </c>
      <c r="ED142" s="3">
        <v>63.2796401182362</v>
      </c>
      <c r="EE142" s="3">
        <v>61.2866669609433</v>
      </c>
      <c r="EF142" s="3">
        <v>57.3483334647285</v>
      </c>
    </row>
    <row r="143">
      <c r="A143" s="3" t="s">
        <v>139</v>
      </c>
      <c r="B143" s="3" t="str">
        <f t="shared" si="3"/>
        <v>HBAN_mid</v>
      </c>
      <c r="C143" s="3" t="str">
        <f t="shared" si="6"/>
        <v>HBAN</v>
      </c>
      <c r="D143" s="3">
        <v>6.3355834285056</v>
      </c>
      <c r="E143" s="3">
        <v>5.98948594458774</v>
      </c>
      <c r="F143" s="3">
        <v>6.46032325368651</v>
      </c>
      <c r="G143" s="3">
        <v>6.33651492668783</v>
      </c>
      <c r="H143" s="3">
        <v>6.06671765656286</v>
      </c>
      <c r="I143" s="3">
        <v>6.33071794259368</v>
      </c>
      <c r="J143" s="3">
        <v>6.48867927393588</v>
      </c>
      <c r="K143" s="3">
        <v>6.46517689785995</v>
      </c>
      <c r="L143" s="3">
        <v>6.65351407140805</v>
      </c>
      <c r="M143" s="3">
        <v>6.37671098557629</v>
      </c>
      <c r="N143" s="3">
        <v>6.76408542677496</v>
      </c>
      <c r="O143" s="3">
        <v>6.93526059068917</v>
      </c>
      <c r="P143" s="3">
        <v>6.75302894112615</v>
      </c>
      <c r="Q143" s="3">
        <v>7.13647092950732</v>
      </c>
      <c r="R143" s="3">
        <v>7.4380306612203</v>
      </c>
      <c r="S143" s="3">
        <v>7.47588655373045</v>
      </c>
      <c r="T143" s="3">
        <v>7.54512485721963</v>
      </c>
      <c r="U143" s="3">
        <v>7.73445775362602</v>
      </c>
      <c r="V143" s="3">
        <v>7.83378374430048</v>
      </c>
      <c r="W143" s="3">
        <v>7.73832744648536</v>
      </c>
      <c r="X143" s="3">
        <v>7.24849438425701</v>
      </c>
      <c r="Y143" s="3">
        <v>7.41765977371417</v>
      </c>
      <c r="Z143" s="3">
        <v>7.87486053693476</v>
      </c>
      <c r="AA143" s="3">
        <v>7.71074889262807</v>
      </c>
      <c r="AB143" s="3">
        <v>6.57541111974</v>
      </c>
      <c r="AC143" s="3">
        <v>5.90775948418057</v>
      </c>
      <c r="AD143" s="3">
        <v>6.59513842251298</v>
      </c>
      <c r="AE143" s="3">
        <v>6.8355172881563</v>
      </c>
      <c r="AF143" s="3">
        <v>7.00145553367323</v>
      </c>
      <c r="AG143" s="3">
        <v>6.66312807452912</v>
      </c>
      <c r="AH143" s="3">
        <v>6.35635151840406</v>
      </c>
      <c r="AI143" s="3">
        <v>6.71201223979016</v>
      </c>
      <c r="AJ143" s="3">
        <v>6.90665976278953</v>
      </c>
      <c r="AK143" s="3">
        <v>7.11568713594526</v>
      </c>
      <c r="AL143" s="3">
        <v>8.16953972433248</v>
      </c>
      <c r="AM143" s="3">
        <v>9.34920849747188</v>
      </c>
      <c r="AN143" s="3">
        <v>9.48860080690793</v>
      </c>
      <c r="AO143" s="3">
        <v>9.81401918606469</v>
      </c>
      <c r="AP143" s="3">
        <v>9.77691479241687</v>
      </c>
      <c r="AQ143" s="3">
        <v>9.24278171225319</v>
      </c>
      <c r="AR143" s="3">
        <v>9.15025748313855</v>
      </c>
      <c r="AS143" s="3">
        <v>9.31276478910442</v>
      </c>
      <c r="AT143" s="3">
        <v>9.71271163242195</v>
      </c>
      <c r="AU143" s="3">
        <v>9.26007329274985</v>
      </c>
      <c r="AV143" s="3">
        <v>9.36337247426639</v>
      </c>
      <c r="AW143" s="3">
        <v>10.046209024143</v>
      </c>
      <c r="AX143" s="3">
        <v>9.82355505951156</v>
      </c>
      <c r="AY143" s="3">
        <v>10.6190885134234</v>
      </c>
      <c r="AZ143" s="3">
        <v>11.3481655102084</v>
      </c>
      <c r="BA143" s="3">
        <v>11.4625029499405</v>
      </c>
      <c r="BB143" s="3">
        <v>11.5295207495924</v>
      </c>
      <c r="BC143" s="3">
        <v>10.8567526058262</v>
      </c>
      <c r="BD143" s="3">
        <v>10.9608784514481</v>
      </c>
      <c r="BE143" s="3">
        <v>11.2743192571761</v>
      </c>
      <c r="BF143" s="3">
        <v>11.0932766644536</v>
      </c>
      <c r="BG143" s="3">
        <v>11.7936708681172</v>
      </c>
      <c r="BH143" s="3">
        <v>11.7556519014309</v>
      </c>
      <c r="BI143" s="3">
        <v>10.7709920032045</v>
      </c>
      <c r="BJ143" s="3">
        <v>10.8422950108885</v>
      </c>
      <c r="BK143" s="3">
        <v>9.31476507453052</v>
      </c>
      <c r="BL143" s="3">
        <v>9.76687572702411</v>
      </c>
      <c r="BM143" s="3">
        <v>10.4644333165972</v>
      </c>
      <c r="BN143" s="3">
        <v>10.1879426231315</v>
      </c>
      <c r="BO143" s="3">
        <v>10.2671797623189</v>
      </c>
      <c r="BP143" s="3">
        <v>10.1549868684267</v>
      </c>
      <c r="BQ143" s="3">
        <v>10.2162290395601</v>
      </c>
      <c r="BR143" s="3">
        <v>10.7118458657066</v>
      </c>
      <c r="BS143" s="3">
        <v>9.93620215171232</v>
      </c>
      <c r="BT143" s="3">
        <v>10.9535975765554</v>
      </c>
      <c r="BU143" s="3">
        <v>10.9431882117549</v>
      </c>
      <c r="BV143" s="3">
        <v>11.4751386574773</v>
      </c>
      <c r="BW143" s="3">
        <v>11.8231770319</v>
      </c>
      <c r="BX143" s="3">
        <v>11.2256432081297</v>
      </c>
      <c r="BY143" s="3">
        <v>10.7289513266024</v>
      </c>
      <c r="BZ143" s="3">
        <v>7.28456165691016</v>
      </c>
      <c r="CA143" s="3">
        <v>6.54725288183388</v>
      </c>
      <c r="CB143" s="3">
        <v>6.65699129783145</v>
      </c>
      <c r="CC143" s="3">
        <v>8.02145534916161</v>
      </c>
      <c r="CD143" s="3">
        <v>7.24155475961417</v>
      </c>
      <c r="CE143" s="3">
        <v>7.74702018288413</v>
      </c>
      <c r="CF143" s="3">
        <v>7.7190847111037</v>
      </c>
      <c r="CG143" s="3">
        <v>8.0653011050416</v>
      </c>
      <c r="CH143" s="3">
        <v>9.58593553614071</v>
      </c>
      <c r="CI143" s="3">
        <v>10.4281560664254</v>
      </c>
      <c r="CJ143" s="3">
        <v>11.7085822820529</v>
      </c>
      <c r="CK143" s="3">
        <v>12.1864388329616</v>
      </c>
      <c r="CL143" s="3">
        <v>13.3894704864619</v>
      </c>
      <c r="CM143" s="3">
        <v>13.2269756446557</v>
      </c>
      <c r="CN143" s="3">
        <v>13.1255835088993</v>
      </c>
      <c r="CO143" s="3">
        <v>12.3617973412843</v>
      </c>
      <c r="CP143" s="3">
        <v>11.8880546652672</v>
      </c>
      <c r="CQ143" s="3">
        <v>12.656043347435</v>
      </c>
      <c r="CR143" s="3">
        <v>12.9716253944129</v>
      </c>
      <c r="CS143" s="3">
        <v>13.8164193409159</v>
      </c>
      <c r="CT143" s="3">
        <v>13.7184419817014</v>
      </c>
      <c r="CU143" s="3">
        <v>13.1109888526125</v>
      </c>
      <c r="CV143" s="3">
        <v>14.1727715046278</v>
      </c>
      <c r="CW143" s="3">
        <v>13.6406309241518</v>
      </c>
      <c r="CX143" s="3">
        <v>13.0200311460777</v>
      </c>
      <c r="CY143" s="3">
        <v>12.1382942624068</v>
      </c>
      <c r="CZ143" s="3">
        <v>11.6765057137297</v>
      </c>
      <c r="DA143" s="3">
        <v>11.1698446941883</v>
      </c>
      <c r="DB143" s="3">
        <v>11.1619639140545</v>
      </c>
      <c r="DC143" s="3">
        <v>12.2025636679914</v>
      </c>
      <c r="DD143" s="3">
        <v>12.106334090573</v>
      </c>
      <c r="DE143" s="3">
        <v>12.506061338587</v>
      </c>
      <c r="DF143" s="3">
        <v>13.5544338253799</v>
      </c>
      <c r="DG143" s="3">
        <v>12.895723613393</v>
      </c>
      <c r="DH143" s="3">
        <v>13.1503128182264</v>
      </c>
      <c r="DI143" s="3">
        <v>13.8464864316873</v>
      </c>
      <c r="DJ143" s="3">
        <v>11.220417267642</v>
      </c>
      <c r="DK143" s="3">
        <v>10.3820312793475</v>
      </c>
      <c r="DL143" s="3">
        <v>9.2604309039727</v>
      </c>
      <c r="DM143" s="3">
        <v>9.98213996512406</v>
      </c>
      <c r="DN143" s="3">
        <v>10.7045553211162</v>
      </c>
      <c r="DO143" s="3">
        <v>10.7081002591281</v>
      </c>
      <c r="DP143" s="3">
        <v>9.99651457268208</v>
      </c>
      <c r="DQ143" s="3">
        <v>9.35925751298158</v>
      </c>
      <c r="DR143" s="3">
        <v>10.0770581449674</v>
      </c>
      <c r="DS143" s="3">
        <v>11.733383220317</v>
      </c>
      <c r="DT143" s="3">
        <v>12.2124122821987</v>
      </c>
      <c r="DU143" s="3">
        <v>12.109659284573</v>
      </c>
      <c r="DV143" s="3">
        <v>12.8512248988338</v>
      </c>
      <c r="DW143" s="3">
        <v>13.0971781858142</v>
      </c>
      <c r="DX143" s="3">
        <v>13.4705471645338</v>
      </c>
      <c r="DY143" s="3">
        <v>12.493036774012</v>
      </c>
      <c r="DZ143" s="3">
        <v>13.7912065195688</v>
      </c>
      <c r="EA143" s="3">
        <v>13.7074305625099</v>
      </c>
      <c r="EB143" s="3">
        <v>14.3729537732923</v>
      </c>
      <c r="EC143" s="3">
        <v>15.0579049029668</v>
      </c>
      <c r="ED143" s="3">
        <v>17.1905049574661</v>
      </c>
      <c r="EE143" s="3">
        <v>16.8722699855036</v>
      </c>
      <c r="EF143" s="3">
        <v>16.7472223175897</v>
      </c>
    </row>
    <row r="144">
      <c r="A144" s="3" t="s">
        <v>140</v>
      </c>
      <c r="B144" s="3" t="str">
        <f t="shared" si="3"/>
        <v>HD_mid</v>
      </c>
      <c r="C144" s="3" t="str">
        <f t="shared" si="6"/>
        <v>HD</v>
      </c>
      <c r="D144" s="3">
        <v>62.2543736693576</v>
      </c>
      <c r="E144" s="3">
        <v>60.2094079639296</v>
      </c>
      <c r="F144" s="3">
        <v>62.6666943125094</v>
      </c>
      <c r="G144" s="3">
        <v>61.0163469309059</v>
      </c>
      <c r="H144" s="3">
        <v>60.9660457713456</v>
      </c>
      <c r="I144" s="3">
        <v>62.8608881107197</v>
      </c>
      <c r="J144" s="3">
        <v>63.2502163981974</v>
      </c>
      <c r="K144" s="3">
        <v>67.226888672431</v>
      </c>
      <c r="L144" s="3">
        <v>71.6912455509034</v>
      </c>
      <c r="M144" s="3">
        <v>73.3238736959242</v>
      </c>
      <c r="N144" s="3">
        <v>76.9026712451634</v>
      </c>
      <c r="O144" s="3">
        <v>79.8104494706579</v>
      </c>
      <c r="P144" s="3">
        <v>82.5681629412342</v>
      </c>
      <c r="Q144" s="3">
        <v>88.0413004914848</v>
      </c>
      <c r="R144" s="3">
        <v>91.3923170451563</v>
      </c>
      <c r="S144" s="3">
        <v>90.0592242077855</v>
      </c>
      <c r="T144" s="3">
        <v>88.6826063411458</v>
      </c>
      <c r="U144" s="3">
        <v>89.1166626809854</v>
      </c>
      <c r="V144" s="3">
        <v>91.0807098068491</v>
      </c>
      <c r="W144" s="3">
        <v>94.2110960045367</v>
      </c>
      <c r="X144" s="3">
        <v>92.941002830982</v>
      </c>
      <c r="Y144" s="3">
        <v>97.8872713285698</v>
      </c>
      <c r="Z144" s="3">
        <v>102.212151988516</v>
      </c>
      <c r="AA144" s="3">
        <v>107.069233425077</v>
      </c>
      <c r="AB144" s="3">
        <v>99.8473454000467</v>
      </c>
      <c r="AC144" s="3">
        <v>97.6825889934465</v>
      </c>
      <c r="AD144" s="3">
        <v>104.580690951917</v>
      </c>
      <c r="AE144" s="3">
        <v>109.372339205196</v>
      </c>
      <c r="AF144" s="3">
        <v>108.742835503956</v>
      </c>
      <c r="AG144" s="3">
        <v>104.774126124972</v>
      </c>
      <c r="AH144" s="3">
        <v>109.982526563953</v>
      </c>
      <c r="AI144" s="3">
        <v>111.10108739315</v>
      </c>
      <c r="AJ144" s="3">
        <v>105.721212078683</v>
      </c>
      <c r="AK144" s="3">
        <v>103.488341410918</v>
      </c>
      <c r="AL144" s="3">
        <v>103.852199512601</v>
      </c>
      <c r="AM144" s="3">
        <v>110.434204888842</v>
      </c>
      <c r="AN144" s="3">
        <v>112.217228505153</v>
      </c>
      <c r="AO144" s="3">
        <v>116.335951235518</v>
      </c>
      <c r="AP144" s="3">
        <v>122.170167483211</v>
      </c>
      <c r="AQ144" s="3">
        <v>123.677490208293</v>
      </c>
      <c r="AR144" s="3">
        <v>129.545935275814</v>
      </c>
      <c r="AS144" s="3">
        <v>128.99110381933</v>
      </c>
      <c r="AT144" s="3">
        <v>125.660691890863</v>
      </c>
      <c r="AU144" s="3">
        <v>126.309841924111</v>
      </c>
      <c r="AV144" s="3">
        <v>133.239686086109</v>
      </c>
      <c r="AW144" s="3">
        <v>138.63120487075</v>
      </c>
      <c r="AX144" s="3">
        <v>141.434134320881</v>
      </c>
      <c r="AY144" s="3">
        <v>156.026031849857</v>
      </c>
      <c r="AZ144" s="3">
        <v>167.05501625248</v>
      </c>
      <c r="BA144" s="3">
        <v>157.989418102131</v>
      </c>
      <c r="BB144" s="3">
        <v>151.057441818185</v>
      </c>
      <c r="BC144" s="3">
        <v>150.065846497921</v>
      </c>
      <c r="BD144" s="3">
        <v>158.413225608178</v>
      </c>
      <c r="BE144" s="3">
        <v>167.881902019204</v>
      </c>
      <c r="BF144" s="3">
        <v>169.374261894163</v>
      </c>
      <c r="BG144" s="3">
        <v>168.909679439724</v>
      </c>
      <c r="BH144" s="3">
        <v>179.151200879437</v>
      </c>
      <c r="BI144" s="3">
        <v>161.873047790102</v>
      </c>
      <c r="BJ144" s="3">
        <v>152.613060772756</v>
      </c>
      <c r="BK144" s="3">
        <v>147.391990533505</v>
      </c>
      <c r="BL144" s="3">
        <v>152.911105974501</v>
      </c>
      <c r="BM144" s="3">
        <v>161.733200741475</v>
      </c>
      <c r="BN144" s="3">
        <v>160.800534391775</v>
      </c>
      <c r="BO144" s="3">
        <v>175.921411190463</v>
      </c>
      <c r="BP144" s="3">
        <v>168.111508702837</v>
      </c>
      <c r="BQ144" s="3">
        <v>177.160551469637</v>
      </c>
      <c r="BR144" s="3">
        <v>187.330142083416</v>
      </c>
      <c r="BS144" s="3">
        <v>186.429360327872</v>
      </c>
      <c r="BT144" s="3">
        <v>202.080328105629</v>
      </c>
      <c r="BU144" s="3">
        <v>205.280533103434</v>
      </c>
      <c r="BV144" s="3">
        <v>202.036602316088</v>
      </c>
      <c r="BW144" s="3">
        <v>192.10560329106</v>
      </c>
      <c r="BX144" s="3">
        <v>201.068060522377</v>
      </c>
      <c r="BY144" s="3">
        <v>211.409566090664</v>
      </c>
      <c r="BZ144" s="3">
        <v>173.900076192031</v>
      </c>
      <c r="CA144" s="3">
        <v>179.573944138174</v>
      </c>
      <c r="CB144" s="3">
        <v>210.044108521366</v>
      </c>
      <c r="CC144" s="3">
        <v>223.277878028756</v>
      </c>
      <c r="CD144" s="3">
        <v>231.298327648012</v>
      </c>
      <c r="CE144" s="3">
        <v>251.341103739279</v>
      </c>
      <c r="CF144" s="3">
        <v>248.738827186701</v>
      </c>
      <c r="CG144" s="3">
        <v>253.937894648936</v>
      </c>
      <c r="CH144" s="3">
        <v>249.045726413141</v>
      </c>
      <c r="CI144" s="3">
        <v>243.363924129719</v>
      </c>
      <c r="CJ144" s="3">
        <v>248.212825727125</v>
      </c>
      <c r="CK144" s="3">
        <v>248.448032335311</v>
      </c>
      <c r="CL144" s="3">
        <v>253.307787933895</v>
      </c>
      <c r="CM144" s="3">
        <v>292.177369154543</v>
      </c>
      <c r="CN144" s="3">
        <v>295.881661983056</v>
      </c>
      <c r="CO144" s="3">
        <v>285.061662531047</v>
      </c>
      <c r="CP144" s="3">
        <v>296.9915562083</v>
      </c>
      <c r="CQ144" s="3">
        <v>301.025055804614</v>
      </c>
      <c r="CR144" s="3">
        <v>307.441437087534</v>
      </c>
      <c r="CS144" s="3">
        <v>322.26320187732</v>
      </c>
      <c r="CT144" s="3">
        <v>355.706965051432</v>
      </c>
      <c r="CU144" s="3">
        <v>375.029195385531</v>
      </c>
      <c r="CV144" s="3">
        <v>350.351597310807</v>
      </c>
      <c r="CW144" s="3">
        <v>321.215267619903</v>
      </c>
      <c r="CX144" s="3">
        <v>299.059067208869</v>
      </c>
      <c r="CY144" s="3">
        <v>284.282561260377</v>
      </c>
      <c r="CZ144" s="3">
        <v>275.639145565906</v>
      </c>
      <c r="DA144" s="3">
        <v>267.28077655429</v>
      </c>
      <c r="DB144" s="3">
        <v>274.535984612931</v>
      </c>
      <c r="DC144" s="3">
        <v>290.211020370276</v>
      </c>
      <c r="DD144" s="3">
        <v>265.879543139952</v>
      </c>
      <c r="DE144" s="3">
        <v>268.445537191022</v>
      </c>
      <c r="DF144" s="3">
        <v>289.692896844536</v>
      </c>
      <c r="DG144" s="3">
        <v>305.609673529557</v>
      </c>
      <c r="DH144" s="3">
        <v>303.333210223337</v>
      </c>
      <c r="DI144" s="3">
        <v>299.002261012357</v>
      </c>
      <c r="DJ144" s="3">
        <v>275.219405336212</v>
      </c>
      <c r="DK144" s="3">
        <v>281.76504283284</v>
      </c>
      <c r="DL144" s="3">
        <v>278.015810523313</v>
      </c>
      <c r="DM144" s="3">
        <v>289.958224266725</v>
      </c>
      <c r="DN144" s="3">
        <v>306.22667180844</v>
      </c>
      <c r="DO144" s="3">
        <v>316.335895192074</v>
      </c>
      <c r="DP144" s="3">
        <v>308.165941593939</v>
      </c>
      <c r="DQ144" s="3">
        <v>281.171113527841</v>
      </c>
      <c r="DR144" s="3">
        <v>292.392762719682</v>
      </c>
      <c r="DS144" s="3">
        <v>331.283182853727</v>
      </c>
      <c r="DT144" s="3">
        <v>343.435879353778</v>
      </c>
      <c r="DU144" s="3">
        <v>355.182063043923</v>
      </c>
      <c r="DV144" s="3">
        <v>372.766987706971</v>
      </c>
      <c r="DW144" s="3">
        <v>339.75666819114</v>
      </c>
      <c r="DX144" s="3">
        <v>331.486340480745</v>
      </c>
      <c r="DY144" s="3">
        <v>337.087229987211</v>
      </c>
      <c r="DZ144" s="3">
        <v>349.511101876317</v>
      </c>
      <c r="EA144" s="3">
        <v>356.579211981198</v>
      </c>
      <c r="EB144" s="3">
        <v>379.319507278736</v>
      </c>
      <c r="EC144" s="3">
        <v>405.31106600398</v>
      </c>
      <c r="ED144" s="3">
        <v>406.497213187949</v>
      </c>
      <c r="EE144" s="3">
        <v>409.900716145833</v>
      </c>
      <c r="EF144" s="3">
        <v>402.956943088108</v>
      </c>
    </row>
    <row r="145">
      <c r="A145" s="3" t="s">
        <v>141</v>
      </c>
      <c r="B145" s="3" t="str">
        <f t="shared" si="3"/>
        <v>HES_mid</v>
      </c>
      <c r="C145" s="3" t="str">
        <f t="shared" si="6"/>
        <v>HES</v>
      </c>
      <c r="D145" s="3">
        <v>65.7041588275065</v>
      </c>
      <c r="E145" s="3">
        <v>65.6373639083137</v>
      </c>
      <c r="F145" s="3">
        <v>68.0310934335197</v>
      </c>
      <c r="G145" s="3">
        <v>72.1972158491375</v>
      </c>
      <c r="H145" s="3">
        <v>74.5280100578147</v>
      </c>
      <c r="I145" s="3">
        <v>80.1626280362834</v>
      </c>
      <c r="J145" s="3">
        <v>83.5815886889059</v>
      </c>
      <c r="K145" s="3">
        <v>83.5113995283924</v>
      </c>
      <c r="L145" s="3">
        <v>82.648351658352</v>
      </c>
      <c r="M145" s="3">
        <v>70.313851820326</v>
      </c>
      <c r="N145" s="3">
        <v>69.5844235395678</v>
      </c>
      <c r="O145" s="3">
        <v>60.9890791875978</v>
      </c>
      <c r="P145" s="3">
        <v>59.1160226841786</v>
      </c>
      <c r="Q145" s="3">
        <v>63.0004759535869</v>
      </c>
      <c r="R145" s="3">
        <v>59.3191160388014</v>
      </c>
      <c r="S145" s="3">
        <v>63.2793178235457</v>
      </c>
      <c r="T145" s="3">
        <v>60.2413969883281</v>
      </c>
      <c r="U145" s="3">
        <v>57.700809760943</v>
      </c>
      <c r="V145" s="3">
        <v>52.9008566855926</v>
      </c>
      <c r="W145" s="3">
        <v>48.1519725123254</v>
      </c>
      <c r="X145" s="3">
        <v>45.4382281002135</v>
      </c>
      <c r="Y145" s="3">
        <v>50.1127716602401</v>
      </c>
      <c r="Z145" s="3">
        <v>51.6651074133182</v>
      </c>
      <c r="AA145" s="3">
        <v>44.2076130938599</v>
      </c>
      <c r="AB145" s="3">
        <v>34.7767570218748</v>
      </c>
      <c r="AC145" s="3">
        <v>35.4363456622569</v>
      </c>
      <c r="AD145" s="3">
        <v>43.1950143477103</v>
      </c>
      <c r="AE145" s="3">
        <v>49.6386896142744</v>
      </c>
      <c r="AF145" s="3">
        <v>50.1494717749269</v>
      </c>
      <c r="AG145" s="3">
        <v>50.478036671079</v>
      </c>
      <c r="AH145" s="3">
        <v>48.7348466471915</v>
      </c>
      <c r="AI145" s="3">
        <v>48.2486936932924</v>
      </c>
      <c r="AJ145" s="3">
        <v>42.7973128638018</v>
      </c>
      <c r="AK145" s="3">
        <v>45.4971524175632</v>
      </c>
      <c r="AL145" s="3">
        <v>43.5083346083306</v>
      </c>
      <c r="AM145" s="3">
        <v>54.3788244507563</v>
      </c>
      <c r="AN145" s="3">
        <v>51.6399416909002</v>
      </c>
      <c r="AO145" s="3">
        <v>45.9749422287188</v>
      </c>
      <c r="AP145" s="3">
        <v>42.7191107939029</v>
      </c>
      <c r="AQ145" s="3">
        <v>42.8878158619705</v>
      </c>
      <c r="AR145" s="3">
        <v>42.5516315248814</v>
      </c>
      <c r="AS145" s="3">
        <v>38.7369136886144</v>
      </c>
      <c r="AT145" s="3">
        <v>38.8132654048258</v>
      </c>
      <c r="AU145" s="3">
        <v>35.8865756704611</v>
      </c>
      <c r="AV145" s="3">
        <v>38.1076323873466</v>
      </c>
      <c r="AW145" s="3">
        <v>39.827710641255</v>
      </c>
      <c r="AX145" s="3">
        <v>40.1902445127626</v>
      </c>
      <c r="AY145" s="3">
        <v>40.8411754641572</v>
      </c>
      <c r="AZ145" s="3">
        <v>47.0670110590338</v>
      </c>
      <c r="BA145" s="3">
        <v>40.9978234806935</v>
      </c>
      <c r="BB145" s="3">
        <v>43.6047016236639</v>
      </c>
      <c r="BC145" s="3">
        <v>49.6752785477889</v>
      </c>
      <c r="BD145" s="3">
        <v>55.4067935281821</v>
      </c>
      <c r="BE145" s="3">
        <v>56.2601760227484</v>
      </c>
      <c r="BF145" s="3">
        <v>59.3348855269244</v>
      </c>
      <c r="BG145" s="3">
        <v>58.8532709284578</v>
      </c>
      <c r="BH145" s="3">
        <v>61.1751152310194</v>
      </c>
      <c r="BI145" s="3">
        <v>59.7347093644137</v>
      </c>
      <c r="BJ145" s="3">
        <v>51.3511977314242</v>
      </c>
      <c r="BK145" s="3">
        <v>43.6554708753723</v>
      </c>
      <c r="BL145" s="3">
        <v>45.6805578086302</v>
      </c>
      <c r="BM145" s="3">
        <v>51.1865676127068</v>
      </c>
      <c r="BN145" s="3">
        <v>53.6637712990549</v>
      </c>
      <c r="BO145" s="3">
        <v>58.7059470277974</v>
      </c>
      <c r="BP145" s="3">
        <v>57.2583741724499</v>
      </c>
      <c r="BQ145" s="3">
        <v>54.1592692364595</v>
      </c>
      <c r="BR145" s="3">
        <v>56.8089651973536</v>
      </c>
      <c r="BS145" s="3">
        <v>56.1979924455225</v>
      </c>
      <c r="BT145" s="3">
        <v>59.4642341356901</v>
      </c>
      <c r="BU145" s="3">
        <v>59.8797810803292</v>
      </c>
      <c r="BV145" s="3">
        <v>62.6488672141618</v>
      </c>
      <c r="BW145" s="3">
        <v>59.097401987551</v>
      </c>
      <c r="BX145" s="3">
        <v>61.9798547934658</v>
      </c>
      <c r="BY145" s="3">
        <v>54.3443399726784</v>
      </c>
      <c r="BZ145" s="3">
        <v>35.6976649120182</v>
      </c>
      <c r="CA145" s="3">
        <v>36.1927740045397</v>
      </c>
      <c r="CB145" s="3">
        <v>43.6717900411935</v>
      </c>
      <c r="CC145" s="3">
        <v>48.5928953522454</v>
      </c>
      <c r="CD145" s="3">
        <v>46.0373114466755</v>
      </c>
      <c r="CE145" s="3">
        <v>47.4843240146473</v>
      </c>
      <c r="CF145" s="3">
        <v>40.8258324277037</v>
      </c>
      <c r="CG145" s="3">
        <v>35.9825236162395</v>
      </c>
      <c r="CH145" s="3">
        <v>42.0700748971879</v>
      </c>
      <c r="CI145" s="3">
        <v>50.8565624884581</v>
      </c>
      <c r="CJ145" s="3">
        <v>56.3777227813391</v>
      </c>
      <c r="CK145" s="3">
        <v>57.9515335437785</v>
      </c>
      <c r="CL145" s="3">
        <v>66.5788437360267</v>
      </c>
      <c r="CM145" s="3">
        <v>67.9300685471038</v>
      </c>
      <c r="CN145" s="3">
        <v>78.2071467268012</v>
      </c>
      <c r="CO145" s="3">
        <v>84.341761658357</v>
      </c>
      <c r="CP145" s="3">
        <v>76.3123468770622</v>
      </c>
      <c r="CQ145" s="3">
        <v>66.6881466695363</v>
      </c>
      <c r="CR145" s="3">
        <v>68.9209951248653</v>
      </c>
      <c r="CS145" s="3">
        <v>83.3904670595592</v>
      </c>
      <c r="CT145" s="3">
        <v>77.6729212084282</v>
      </c>
      <c r="CU145" s="3">
        <v>72.813579645816</v>
      </c>
      <c r="CV145" s="3">
        <v>84.5724585258805</v>
      </c>
      <c r="CW145" s="3">
        <v>90.7665353203566</v>
      </c>
      <c r="CX145" s="3">
        <v>97.1993068700588</v>
      </c>
      <c r="CY145" s="3">
        <v>105.764009865865</v>
      </c>
      <c r="CZ145" s="3">
        <v>109.712199951416</v>
      </c>
      <c r="DA145" s="3">
        <v>112.679020650914</v>
      </c>
      <c r="DB145" s="3">
        <v>98.1923957476646</v>
      </c>
      <c r="DC145" s="3">
        <v>110.032840181176</v>
      </c>
      <c r="DD145" s="3">
        <v>113.131375396584</v>
      </c>
      <c r="DE145" s="3">
        <v>126.182320648288</v>
      </c>
      <c r="DF145" s="3">
        <v>140.003424331718</v>
      </c>
      <c r="DG145" s="3">
        <v>134.188732640343</v>
      </c>
      <c r="DH145" s="3">
        <v>145.52759851268</v>
      </c>
      <c r="DI145" s="3">
        <v>137.189135630353</v>
      </c>
      <c r="DJ145" s="3">
        <v>126.051930810818</v>
      </c>
      <c r="DK145" s="3">
        <v>140.656690712077</v>
      </c>
      <c r="DL145" s="3">
        <v>130.744307113953</v>
      </c>
      <c r="DM145" s="3">
        <v>131.220230577538</v>
      </c>
      <c r="DN145" s="3">
        <v>137.366748663865</v>
      </c>
      <c r="DO145" s="3">
        <v>150.54484021641</v>
      </c>
      <c r="DP145" s="3">
        <v>154.950009337088</v>
      </c>
      <c r="DQ145" s="3">
        <v>151.58570921574</v>
      </c>
      <c r="DR145" s="3">
        <v>141.170496291649</v>
      </c>
      <c r="DS145" s="3">
        <v>139.697554489429</v>
      </c>
      <c r="DT145" s="3">
        <v>139.637418114169</v>
      </c>
      <c r="DU145" s="3">
        <v>143.84061944152</v>
      </c>
      <c r="DV145" s="3">
        <v>146.790226303237</v>
      </c>
      <c r="DW145" s="3">
        <v>154.604626811704</v>
      </c>
      <c r="DX145" s="3">
        <v>154.410772589446</v>
      </c>
      <c r="DY145" s="3">
        <v>145.79009397777</v>
      </c>
      <c r="DZ145" s="3">
        <v>148.437369666116</v>
      </c>
      <c r="EA145" s="3">
        <v>135.193027814341</v>
      </c>
      <c r="EB145" s="3">
        <v>130.447149341013</v>
      </c>
      <c r="EC145" s="3">
        <v>137.781648289525</v>
      </c>
      <c r="ED145" s="3">
        <v>143.477979410936</v>
      </c>
      <c r="EE145" s="3">
        <v>137.0413302025</v>
      </c>
      <c r="EF145" s="3">
        <v>143.665000067817</v>
      </c>
    </row>
    <row r="146">
      <c r="A146" s="3" t="s">
        <v>142</v>
      </c>
      <c r="B146" s="3" t="str">
        <f t="shared" si="3"/>
        <v>HIG_mid</v>
      </c>
      <c r="C146" s="3" t="str">
        <f t="shared" si="6"/>
        <v>HIG</v>
      </c>
      <c r="D146" s="3">
        <v>27.5396682165776</v>
      </c>
      <c r="E146" s="3">
        <v>27.089855961445</v>
      </c>
      <c r="F146" s="3">
        <v>28.1195522208252</v>
      </c>
      <c r="G146" s="3">
        <v>27.7071127828587</v>
      </c>
      <c r="H146" s="3">
        <v>27.7804429041629</v>
      </c>
      <c r="I146" s="3">
        <v>28.5916534541016</v>
      </c>
      <c r="J146" s="3">
        <v>28.7229334537975</v>
      </c>
      <c r="K146" s="3">
        <v>28.2303461657975</v>
      </c>
      <c r="L146" s="3">
        <v>29.8540753003362</v>
      </c>
      <c r="M146" s="3">
        <v>29.6612517969044</v>
      </c>
      <c r="N146" s="3">
        <v>32.4411997307722</v>
      </c>
      <c r="O146" s="3">
        <v>33.4296247426222</v>
      </c>
      <c r="P146" s="3">
        <v>32.4266676588311</v>
      </c>
      <c r="Q146" s="3">
        <v>32.7871731033906</v>
      </c>
      <c r="R146" s="3">
        <v>33.9012474764124</v>
      </c>
      <c r="S146" s="3">
        <v>33.9745398542056</v>
      </c>
      <c r="T146" s="3">
        <v>33.6040611070936</v>
      </c>
      <c r="U146" s="3">
        <v>33.9778159978641</v>
      </c>
      <c r="V146" s="3">
        <v>37.1121833378362</v>
      </c>
      <c r="W146" s="3">
        <v>38.653483805597</v>
      </c>
      <c r="X146" s="3">
        <v>36.9932451798559</v>
      </c>
      <c r="Y146" s="3">
        <v>38.3647571938718</v>
      </c>
      <c r="Z146" s="3">
        <v>37.7432945889195</v>
      </c>
      <c r="AA146" s="3">
        <v>36.4217658566999</v>
      </c>
      <c r="AB146" s="3">
        <v>32.8596893182706</v>
      </c>
      <c r="AC146" s="3">
        <v>33.4903086264557</v>
      </c>
      <c r="AD146" s="3">
        <v>36.8710790307853</v>
      </c>
      <c r="AE146" s="3">
        <v>37.5074183845737</v>
      </c>
      <c r="AF146" s="3">
        <v>36.7527666460058</v>
      </c>
      <c r="AG146" s="3">
        <v>36.342281079757</v>
      </c>
      <c r="AH146" s="3">
        <v>36.0968126445382</v>
      </c>
      <c r="AI146" s="3">
        <v>33.3630835153175</v>
      </c>
      <c r="AJ146" s="3">
        <v>34.8837459808988</v>
      </c>
      <c r="AK146" s="3">
        <v>36.0893279907863</v>
      </c>
      <c r="AL146" s="3">
        <v>38.5262664441661</v>
      </c>
      <c r="AM146" s="3">
        <v>40.1500555638331</v>
      </c>
      <c r="AN146" s="3">
        <v>40.4855720553085</v>
      </c>
      <c r="AO146" s="3">
        <v>40.3365355213156</v>
      </c>
      <c r="AP146" s="3">
        <v>40.8225048131654</v>
      </c>
      <c r="AQ146" s="3">
        <v>40.248477345088</v>
      </c>
      <c r="AR146" s="3">
        <v>41.3287370322556</v>
      </c>
      <c r="AS146" s="3">
        <v>43.3790000923745</v>
      </c>
      <c r="AT146" s="3">
        <v>45.0808117636905</v>
      </c>
      <c r="AU146" s="3">
        <v>46.9312425117936</v>
      </c>
      <c r="AV146" s="3">
        <v>45.7855953293267</v>
      </c>
      <c r="AW146" s="3">
        <v>47.1044539203283</v>
      </c>
      <c r="AX146" s="3">
        <v>47.4416409833532</v>
      </c>
      <c r="AY146" s="3">
        <v>47.651861857903</v>
      </c>
      <c r="AZ146" s="3">
        <v>47.9506379897084</v>
      </c>
      <c r="BA146" s="3">
        <v>46.6296234493958</v>
      </c>
      <c r="BB146" s="3">
        <v>45.5399019852185</v>
      </c>
      <c r="BC146" s="3">
        <v>44.4469954171608</v>
      </c>
      <c r="BD146" s="3">
        <v>45.2479941813672</v>
      </c>
      <c r="BE146" s="3">
        <v>45.0616282425768</v>
      </c>
      <c r="BF146" s="3">
        <v>45.1609379199981</v>
      </c>
      <c r="BG146" s="3">
        <v>44.3305065346859</v>
      </c>
      <c r="BH146" s="3">
        <v>43.2456084254039</v>
      </c>
      <c r="BI146" s="3">
        <v>40.9441140954857</v>
      </c>
      <c r="BJ146" s="3">
        <v>38.891540312309</v>
      </c>
      <c r="BK146" s="3">
        <v>36.8894417599384</v>
      </c>
      <c r="BL146" s="3">
        <v>39.334353249521</v>
      </c>
      <c r="BM146" s="3">
        <v>42.2106429671155</v>
      </c>
      <c r="BN146" s="3">
        <v>42.779080986948</v>
      </c>
      <c r="BO146" s="3">
        <v>44.3644864971185</v>
      </c>
      <c r="BP146" s="3">
        <v>46.2885778517837</v>
      </c>
      <c r="BQ146" s="3">
        <v>48.4282560972167</v>
      </c>
      <c r="BR146" s="3">
        <v>50.4896547339377</v>
      </c>
      <c r="BS146" s="3">
        <v>51.3389955787994</v>
      </c>
      <c r="BT146" s="3">
        <v>53.278511447352</v>
      </c>
      <c r="BU146" s="3">
        <v>51.667587019006</v>
      </c>
      <c r="BV146" s="3">
        <v>54.1944764830387</v>
      </c>
      <c r="BW146" s="3">
        <v>54.1378993038276</v>
      </c>
      <c r="BX146" s="3">
        <v>53.1947544146397</v>
      </c>
      <c r="BY146" s="3">
        <v>51.3902128795469</v>
      </c>
      <c r="BZ146" s="3">
        <v>35.9203353095376</v>
      </c>
      <c r="CA146" s="3">
        <v>33.5902919864799</v>
      </c>
      <c r="CB146" s="3">
        <v>32.0226624724525</v>
      </c>
      <c r="CC146" s="3">
        <v>36.9770779806531</v>
      </c>
      <c r="CD146" s="3">
        <v>35.9876087453721</v>
      </c>
      <c r="CE146" s="3">
        <v>37.7327582332611</v>
      </c>
      <c r="CF146" s="3">
        <v>34.7325213902351</v>
      </c>
      <c r="CG146" s="3">
        <v>34.8892752830484</v>
      </c>
      <c r="CH146" s="3">
        <v>40.2389416668092</v>
      </c>
      <c r="CI146" s="3">
        <v>42.9600369194631</v>
      </c>
      <c r="CJ146" s="3">
        <v>46.2412144490056</v>
      </c>
      <c r="CK146" s="3">
        <v>46.1230793876002</v>
      </c>
      <c r="CL146" s="3">
        <v>55.1277014252874</v>
      </c>
      <c r="CM146" s="3">
        <v>62.0191020615815</v>
      </c>
      <c r="CN146" s="3">
        <v>60.5961612724732</v>
      </c>
      <c r="CO146" s="3">
        <v>59.3558896930702</v>
      </c>
      <c r="CP146" s="3">
        <v>57.6530758822155</v>
      </c>
      <c r="CQ146" s="3">
        <v>61.9114287813806</v>
      </c>
      <c r="CR146" s="3">
        <v>64.7231908489667</v>
      </c>
      <c r="CS146" s="3">
        <v>67.6312205468354</v>
      </c>
      <c r="CT146" s="3">
        <v>66.7179711137002</v>
      </c>
      <c r="CU146" s="3">
        <v>63.7627247085967</v>
      </c>
      <c r="CV146" s="3">
        <v>66.6813383152646</v>
      </c>
      <c r="CW146" s="3">
        <v>66.5471768430497</v>
      </c>
      <c r="CX146" s="3">
        <v>65.7161305216882</v>
      </c>
      <c r="CY146" s="3">
        <v>68.569446615505</v>
      </c>
      <c r="CZ146" s="3">
        <v>66.2315721434829</v>
      </c>
      <c r="DA146" s="3">
        <v>64.2551488281124</v>
      </c>
      <c r="DB146" s="3">
        <v>60.8613276392706</v>
      </c>
      <c r="DC146" s="3">
        <v>63.0088428934946</v>
      </c>
      <c r="DD146" s="3">
        <v>61.5054687790494</v>
      </c>
      <c r="DE146" s="3">
        <v>63.5015620587315</v>
      </c>
      <c r="DF146" s="3">
        <v>70.5236409105659</v>
      </c>
      <c r="DG146" s="3">
        <v>72.1972102444696</v>
      </c>
      <c r="DH146" s="3">
        <v>73.2549342950122</v>
      </c>
      <c r="DI146" s="3">
        <v>73.711554380981</v>
      </c>
      <c r="DJ146" s="3">
        <v>67.8531983559925</v>
      </c>
      <c r="DK146" s="3">
        <v>67.2671837948707</v>
      </c>
      <c r="DL146" s="3">
        <v>67.5482333626188</v>
      </c>
      <c r="DM146" s="3">
        <v>68.7247377864565</v>
      </c>
      <c r="DN146" s="3">
        <v>70.9515370368775</v>
      </c>
      <c r="DO146" s="3">
        <v>70.150376127263</v>
      </c>
      <c r="DP146" s="3">
        <v>70.7364993321399</v>
      </c>
      <c r="DQ146" s="3">
        <v>69.5849382861894</v>
      </c>
      <c r="DR146" s="3">
        <v>73.7361493701264</v>
      </c>
      <c r="DS146" s="3">
        <v>78.050567135576</v>
      </c>
      <c r="DT146" s="3">
        <v>82.4642086075442</v>
      </c>
      <c r="DU146" s="3">
        <v>90.5541191206661</v>
      </c>
      <c r="DV146" s="3">
        <v>97.5285564652636</v>
      </c>
      <c r="DW146" s="3">
        <v>98.086257833783</v>
      </c>
      <c r="DX146" s="3">
        <v>99.3151559504068</v>
      </c>
      <c r="DY146" s="3">
        <v>100.504911172099</v>
      </c>
      <c r="DZ146" s="3">
        <v>102.165312725261</v>
      </c>
      <c r="EA146" s="3">
        <v>109.292403350975</v>
      </c>
      <c r="EB146" s="3">
        <v>115.723673355365</v>
      </c>
      <c r="EC146" s="3">
        <v>116.72784460199</v>
      </c>
      <c r="ED146" s="3">
        <v>117.121005264086</v>
      </c>
      <c r="EE146" s="3">
        <v>113.232856750488</v>
      </c>
      <c r="EF146" s="3">
        <v>110.607222027249</v>
      </c>
    </row>
    <row r="147">
      <c r="A147" s="3" t="s">
        <v>143</v>
      </c>
      <c r="B147" s="3" t="str">
        <f t="shared" si="3"/>
        <v>HON_mid</v>
      </c>
      <c r="C147" s="3" t="str">
        <f t="shared" si="6"/>
        <v>HON</v>
      </c>
      <c r="D147" s="3">
        <v>68.5921103753612</v>
      </c>
      <c r="E147" s="3">
        <v>70.7331668939675</v>
      </c>
      <c r="F147" s="3">
        <v>71.2649442419609</v>
      </c>
      <c r="G147" s="3">
        <v>70.9006959763724</v>
      </c>
      <c r="H147" s="3">
        <v>70.6338599291792</v>
      </c>
      <c r="I147" s="3">
        <v>72.1834406938875</v>
      </c>
      <c r="J147" s="3">
        <v>73.0979367692445</v>
      </c>
      <c r="K147" s="3">
        <v>72.1984408200597</v>
      </c>
      <c r="L147" s="3">
        <v>72.9733224791031</v>
      </c>
      <c r="M147" s="3">
        <v>70.3138249360309</v>
      </c>
      <c r="N147" s="3">
        <v>75.0756632441978</v>
      </c>
      <c r="O147" s="3">
        <v>76.9741574352476</v>
      </c>
      <c r="P147" s="3">
        <v>77.1315181174992</v>
      </c>
      <c r="Q147" s="3">
        <v>79.8736797049474</v>
      </c>
      <c r="R147" s="3">
        <v>80.2385984991496</v>
      </c>
      <c r="S147" s="3">
        <v>80.3152698456516</v>
      </c>
      <c r="T147" s="3">
        <v>81.3670305763305</v>
      </c>
      <c r="U147" s="3">
        <v>81.5382253555923</v>
      </c>
      <c r="V147" s="3">
        <v>81.2239581894683</v>
      </c>
      <c r="W147" s="3">
        <v>80.8045573991575</v>
      </c>
      <c r="X147" s="3">
        <v>76.5420709466352</v>
      </c>
      <c r="Y147" s="3">
        <v>78.5678083513992</v>
      </c>
      <c r="Z147" s="3">
        <v>81.5783652970911</v>
      </c>
      <c r="AA147" s="3">
        <v>81.4544573181405</v>
      </c>
      <c r="AB147" s="3">
        <v>78.220870280159</v>
      </c>
      <c r="AC147" s="3">
        <v>81.865819447124</v>
      </c>
      <c r="AD147" s="3">
        <v>87.236897071005</v>
      </c>
      <c r="AE147" s="3">
        <v>90.5835770170516</v>
      </c>
      <c r="AF147" s="3">
        <v>90.8048098678453</v>
      </c>
      <c r="AG147" s="3">
        <v>92.3298849799729</v>
      </c>
      <c r="AH147" s="3">
        <v>93.923204261328</v>
      </c>
      <c r="AI147" s="3">
        <v>93.2955106035391</v>
      </c>
      <c r="AJ147" s="3">
        <v>92.5217940192091</v>
      </c>
      <c r="AK147" s="3">
        <v>88.6974540693726</v>
      </c>
      <c r="AL147" s="3">
        <v>90.8132311240106</v>
      </c>
      <c r="AM147" s="3">
        <v>94.2816221413383</v>
      </c>
      <c r="AN147" s="3">
        <v>95.7567998350147</v>
      </c>
      <c r="AO147" s="3">
        <v>99.5356085827548</v>
      </c>
      <c r="AP147" s="3">
        <v>102.996598083082</v>
      </c>
      <c r="AQ147" s="3">
        <v>102.761326545534</v>
      </c>
      <c r="AR147" s="3">
        <v>107.955065828402</v>
      </c>
      <c r="AS147" s="3">
        <v>110.04524811146</v>
      </c>
      <c r="AT147" s="3">
        <v>111.368146995779</v>
      </c>
      <c r="AU147" s="3">
        <v>113.279794297391</v>
      </c>
      <c r="AV147" s="3">
        <v>114.607340242169</v>
      </c>
      <c r="AW147" s="3">
        <v>119.016288895944</v>
      </c>
      <c r="AX147" s="3">
        <v>122.284924235253</v>
      </c>
      <c r="AY147" s="3">
        <v>127.874682775687</v>
      </c>
      <c r="AZ147" s="3">
        <v>131.148450428208</v>
      </c>
      <c r="BA147" s="3">
        <v>126.853296247479</v>
      </c>
      <c r="BB147" s="3">
        <v>124.395870657124</v>
      </c>
      <c r="BC147" s="3">
        <v>122.074418461351</v>
      </c>
      <c r="BD147" s="3">
        <v>123.09429425738</v>
      </c>
      <c r="BE147" s="3">
        <v>124.330836388898</v>
      </c>
      <c r="BF147" s="3">
        <v>125.936417116495</v>
      </c>
      <c r="BG147" s="3">
        <v>131.270724540599</v>
      </c>
      <c r="BH147" s="3">
        <v>138.628765517972</v>
      </c>
      <c r="BI147" s="3">
        <v>133.165216735434</v>
      </c>
      <c r="BJ147" s="3">
        <v>129.149698339926</v>
      </c>
      <c r="BK147" s="3">
        <v>120.007132998826</v>
      </c>
      <c r="BL147" s="3">
        <v>122.061250437833</v>
      </c>
      <c r="BM147" s="3">
        <v>133.687006980211</v>
      </c>
      <c r="BN147" s="3">
        <v>138.199007916589</v>
      </c>
      <c r="BO147" s="3">
        <v>146.576286182567</v>
      </c>
      <c r="BP147" s="3">
        <v>150.130667711425</v>
      </c>
      <c r="BQ147" s="3">
        <v>154.17513107781</v>
      </c>
      <c r="BR147" s="3">
        <v>156.033013385025</v>
      </c>
      <c r="BS147" s="3">
        <v>146.705045911785</v>
      </c>
      <c r="BT147" s="3">
        <v>150.674028637152</v>
      </c>
      <c r="BU147" s="3">
        <v>149.194955248097</v>
      </c>
      <c r="BV147" s="3">
        <v>161.375787959407</v>
      </c>
      <c r="BW147" s="3">
        <v>158.510511033204</v>
      </c>
      <c r="BX147" s="3">
        <v>161.156849712943</v>
      </c>
      <c r="BY147" s="3">
        <v>157.997246613604</v>
      </c>
      <c r="BZ147" s="3">
        <v>126.523792155808</v>
      </c>
      <c r="CA147" s="3">
        <v>123.937303089328</v>
      </c>
      <c r="CB147" s="3">
        <v>123.756950039286</v>
      </c>
      <c r="CC147" s="3">
        <v>135.619149922211</v>
      </c>
      <c r="CD147" s="3">
        <v>136.265715775666</v>
      </c>
      <c r="CE147" s="3">
        <v>145.10139870739</v>
      </c>
      <c r="CF147" s="3">
        <v>152.124344185726</v>
      </c>
      <c r="CG147" s="3">
        <v>156.435385764312</v>
      </c>
      <c r="CH147" s="3">
        <v>181.758730464598</v>
      </c>
      <c r="CI147" s="3">
        <v>194.328301089455</v>
      </c>
      <c r="CJ147" s="3">
        <v>190.269621072261</v>
      </c>
      <c r="CK147" s="3">
        <v>187.159965196466</v>
      </c>
      <c r="CL147" s="3">
        <v>196.194108014099</v>
      </c>
      <c r="CM147" s="3">
        <v>208.600782178613</v>
      </c>
      <c r="CN147" s="3">
        <v>209.562596651159</v>
      </c>
      <c r="CO147" s="3">
        <v>207.200655709272</v>
      </c>
      <c r="CP147" s="3">
        <v>210.785724215534</v>
      </c>
      <c r="CQ147" s="3">
        <v>215.343288845281</v>
      </c>
      <c r="CR147" s="3">
        <v>206.660678704183</v>
      </c>
      <c r="CS147" s="3">
        <v>203.630264935923</v>
      </c>
      <c r="CT147" s="3">
        <v>205.657221656957</v>
      </c>
      <c r="CU147" s="3">
        <v>193.15491929605</v>
      </c>
      <c r="CV147" s="3">
        <v>196.746571119155</v>
      </c>
      <c r="CW147" s="3">
        <v>178.644240144187</v>
      </c>
      <c r="CX147" s="3">
        <v>179.313783972195</v>
      </c>
      <c r="CY147" s="3">
        <v>182.080352765779</v>
      </c>
      <c r="CZ147" s="3">
        <v>184.04916790394</v>
      </c>
      <c r="DA147" s="3">
        <v>175.313009254897</v>
      </c>
      <c r="DB147" s="3">
        <v>167.768595984925</v>
      </c>
      <c r="DC147" s="3">
        <v>186.817671831506</v>
      </c>
      <c r="DD147" s="3">
        <v>171.496540441523</v>
      </c>
      <c r="DE147" s="3">
        <v>172.563973630454</v>
      </c>
      <c r="DF147" s="3">
        <v>203.515065292867</v>
      </c>
      <c r="DG147" s="3">
        <v>204.779980647779</v>
      </c>
      <c r="DH147" s="3">
        <v>199.832511219853</v>
      </c>
      <c r="DI147" s="3">
        <v>191.764546352773</v>
      </c>
      <c r="DJ147" s="3">
        <v>184.133506928907</v>
      </c>
      <c r="DK147" s="3">
        <v>187.636174722957</v>
      </c>
      <c r="DL147" s="3">
        <v>189.282098322571</v>
      </c>
      <c r="DM147" s="3">
        <v>193.941097624929</v>
      </c>
      <c r="DN147" s="3">
        <v>199.017810874051</v>
      </c>
      <c r="DO147" s="3">
        <v>183.217660983718</v>
      </c>
      <c r="DP147" s="3">
        <v>184.413882723618</v>
      </c>
      <c r="DQ147" s="3">
        <v>177.742331806814</v>
      </c>
      <c r="DR147" s="3">
        <v>185.30495999348</v>
      </c>
      <c r="DS147" s="3">
        <v>198.262467736595</v>
      </c>
      <c r="DT147" s="3">
        <v>198.127196583444</v>
      </c>
      <c r="DU147" s="3">
        <v>192.72306038199</v>
      </c>
      <c r="DV147" s="3">
        <v>196.9636265153</v>
      </c>
      <c r="DW147" s="3">
        <v>192.716737138282</v>
      </c>
      <c r="DX147" s="3">
        <v>197.847163366966</v>
      </c>
      <c r="DY147" s="3">
        <v>208.489328627672</v>
      </c>
      <c r="DZ147" s="3">
        <v>209.895747957335</v>
      </c>
      <c r="EA147" s="3">
        <v>199.703721592297</v>
      </c>
      <c r="EB147" s="3">
        <v>203.309377163</v>
      </c>
      <c r="EC147" s="3">
        <v>210.49202961396</v>
      </c>
      <c r="ED147" s="3">
        <v>224.034112531365</v>
      </c>
      <c r="EE147" s="3">
        <v>228.784523373558</v>
      </c>
      <c r="EF147" s="3">
        <v>222.323055691189</v>
      </c>
    </row>
    <row r="148">
      <c r="A148" s="3" t="s">
        <v>144</v>
      </c>
      <c r="B148" s="3" t="str">
        <f t="shared" si="3"/>
        <v>HPQ_mid</v>
      </c>
      <c r="C148" s="3" t="str">
        <f t="shared" si="6"/>
        <v>HPQ</v>
      </c>
      <c r="D148" s="3">
        <v>9.34636783809977</v>
      </c>
      <c r="E148" s="3">
        <v>9.55936530742924</v>
      </c>
      <c r="F148" s="3">
        <v>10.0449875420668</v>
      </c>
      <c r="G148" s="3">
        <v>10.6515243152725</v>
      </c>
      <c r="H148" s="3">
        <v>10.7304183896866</v>
      </c>
      <c r="I148" s="3">
        <v>11.1833695348004</v>
      </c>
      <c r="J148" s="3">
        <v>11.3792839124273</v>
      </c>
      <c r="K148" s="3">
        <v>11.8286482062613</v>
      </c>
      <c r="L148" s="3">
        <v>12.0922417159344</v>
      </c>
      <c r="M148" s="3">
        <v>11.4410896794638</v>
      </c>
      <c r="N148" s="3">
        <v>12.2110197838999</v>
      </c>
      <c r="O148" s="3">
        <v>12.9563311271983</v>
      </c>
      <c r="P148" s="3">
        <v>12.9675390187212</v>
      </c>
      <c r="Q148" s="3">
        <v>12.4252617053483</v>
      </c>
      <c r="R148" s="3">
        <v>10.9677201366245</v>
      </c>
      <c r="S148" s="3">
        <v>10.8508174818808</v>
      </c>
      <c r="T148" s="3">
        <v>11.1511063034646</v>
      </c>
      <c r="U148" s="3">
        <v>10.7745611444528</v>
      </c>
      <c r="V148" s="3">
        <v>10.2428128600569</v>
      </c>
      <c r="W148" s="3">
        <v>9.5500365358713</v>
      </c>
      <c r="X148" s="3">
        <v>8.98363922921949</v>
      </c>
      <c r="Y148" s="3">
        <v>9.48175784942945</v>
      </c>
      <c r="Z148" s="3">
        <v>10.129413620179</v>
      </c>
      <c r="AA148" s="3">
        <v>8.98999344676697</v>
      </c>
      <c r="AB148" s="3">
        <v>7.76285421954823</v>
      </c>
      <c r="AC148" s="3">
        <v>7.45704060963252</v>
      </c>
      <c r="AD148" s="3">
        <v>8.81024816494948</v>
      </c>
      <c r="AE148" s="3">
        <v>9.42838468924066</v>
      </c>
      <c r="AF148" s="3">
        <v>9.00070076363085</v>
      </c>
      <c r="AG148" s="3">
        <v>9.93049439220105</v>
      </c>
      <c r="AH148" s="3">
        <v>10.4166747992187</v>
      </c>
      <c r="AI148" s="3">
        <v>10.9623103970244</v>
      </c>
      <c r="AJ148" s="3">
        <v>11.3538208864955</v>
      </c>
      <c r="AK148" s="3">
        <v>11.3566915951867</v>
      </c>
      <c r="AL148" s="3">
        <v>11.8341094251812</v>
      </c>
      <c r="AM148" s="3">
        <v>11.9389405927289</v>
      </c>
      <c r="AN148" s="3">
        <v>11.5803164821152</v>
      </c>
      <c r="AO148" s="3">
        <v>12.4755643112248</v>
      </c>
      <c r="AP148" s="3">
        <v>13.642957466186</v>
      </c>
      <c r="AQ148" s="3">
        <v>14.2216438260182</v>
      </c>
      <c r="AR148" s="3">
        <v>14.9296889979341</v>
      </c>
      <c r="AS148" s="3">
        <v>14.1706609305018</v>
      </c>
      <c r="AT148" s="3">
        <v>14.5781515007594</v>
      </c>
      <c r="AU148" s="3">
        <v>15.0875036536044</v>
      </c>
      <c r="AV148" s="3">
        <v>15.5247192891008</v>
      </c>
      <c r="AW148" s="3">
        <v>16.8455262672185</v>
      </c>
      <c r="AX148" s="3">
        <v>17.0930757522248</v>
      </c>
      <c r="AY148" s="3">
        <v>16.9126671010011</v>
      </c>
      <c r="AZ148" s="3">
        <v>18.2648124371299</v>
      </c>
      <c r="BA148" s="3">
        <v>17.3750496253357</v>
      </c>
      <c r="BB148" s="3">
        <v>18.6880483074198</v>
      </c>
      <c r="BC148" s="3">
        <v>17.3719574334277</v>
      </c>
      <c r="BD148" s="3">
        <v>17.7697991177564</v>
      </c>
      <c r="BE148" s="3">
        <v>18.883994875125</v>
      </c>
      <c r="BF148" s="3">
        <v>18.824596518846</v>
      </c>
      <c r="BG148" s="3">
        <v>19.559161882704</v>
      </c>
      <c r="BH148" s="3">
        <v>20.4941377428546</v>
      </c>
      <c r="BI148" s="3">
        <v>19.8422441979434</v>
      </c>
      <c r="BJ148" s="3">
        <v>19.4603284035651</v>
      </c>
      <c r="BK148" s="3">
        <v>17.7513202979179</v>
      </c>
      <c r="BL148" s="3">
        <v>17.4853768654097</v>
      </c>
      <c r="BM148" s="3">
        <v>18.8869093509698</v>
      </c>
      <c r="BN148" s="3">
        <v>16.0314139636695</v>
      </c>
      <c r="BO148" s="3">
        <v>16.5189720649818</v>
      </c>
      <c r="BP148" s="3">
        <v>15.9633483244451</v>
      </c>
      <c r="BQ148" s="3">
        <v>16.7637471629482</v>
      </c>
      <c r="BR148" s="3">
        <v>17.7145102267355</v>
      </c>
      <c r="BS148" s="3">
        <v>15.8315153713686</v>
      </c>
      <c r="BT148" s="3">
        <v>15.694941688074</v>
      </c>
      <c r="BU148" s="3">
        <v>14.4333661655401</v>
      </c>
      <c r="BV148" s="3">
        <v>16.5008859717801</v>
      </c>
      <c r="BW148" s="3">
        <v>17.2198760402658</v>
      </c>
      <c r="BX148" s="3">
        <v>18.161677454627</v>
      </c>
      <c r="BY148" s="3">
        <v>18.8141477830394</v>
      </c>
      <c r="BZ148" s="3">
        <v>14.9079155890238</v>
      </c>
      <c r="CA148" s="3">
        <v>13.1564151576693</v>
      </c>
      <c r="CB148" s="3">
        <v>13.3816428769094</v>
      </c>
      <c r="CC148" s="3">
        <v>14.4207339899297</v>
      </c>
      <c r="CD148" s="3">
        <v>14.9971946078331</v>
      </c>
      <c r="CE148" s="3">
        <v>15.9560537712791</v>
      </c>
      <c r="CF148" s="3">
        <v>16.6018925195451</v>
      </c>
      <c r="CG148" s="3">
        <v>16.6315994465232</v>
      </c>
      <c r="CH148" s="3">
        <v>17.5712083932974</v>
      </c>
      <c r="CI148" s="3">
        <v>20.8185976103845</v>
      </c>
      <c r="CJ148" s="3">
        <v>22.1596260763737</v>
      </c>
      <c r="CK148" s="3">
        <v>23.5702663328614</v>
      </c>
      <c r="CL148" s="3">
        <v>26.721147694335</v>
      </c>
      <c r="CM148" s="3">
        <v>29.6277817463825</v>
      </c>
      <c r="CN148" s="3">
        <v>29.2784242509052</v>
      </c>
      <c r="CO148" s="3">
        <v>26.4667931953467</v>
      </c>
      <c r="CP148" s="3">
        <v>25.7964627305606</v>
      </c>
      <c r="CQ148" s="3">
        <v>25.9824362198284</v>
      </c>
      <c r="CR148" s="3">
        <v>25.2783666702418</v>
      </c>
      <c r="CS148" s="3">
        <v>25.7739521687932</v>
      </c>
      <c r="CT148" s="3">
        <v>28.8837039109051</v>
      </c>
      <c r="CU148" s="3">
        <v>33.3489783279143</v>
      </c>
      <c r="CV148" s="3">
        <v>33.798803018399</v>
      </c>
      <c r="CW148" s="3">
        <v>33.2036353077209</v>
      </c>
      <c r="CX148" s="3">
        <v>33.3179046192346</v>
      </c>
      <c r="CY148" s="3">
        <v>34.1512759768018</v>
      </c>
      <c r="CZ148" s="3">
        <v>33.6186172366201</v>
      </c>
      <c r="DA148" s="3">
        <v>32.7908812017047</v>
      </c>
      <c r="DB148" s="3">
        <v>29.3820132284248</v>
      </c>
      <c r="DC148" s="3">
        <v>30.4893664169072</v>
      </c>
      <c r="DD148" s="3">
        <v>24.5618299714132</v>
      </c>
      <c r="DE148" s="3">
        <v>24.200960624045</v>
      </c>
      <c r="DF148" s="3">
        <v>26.8480032473138</v>
      </c>
      <c r="DG148" s="3">
        <v>25.8064572129992</v>
      </c>
      <c r="DH148" s="3">
        <v>26.278882196115</v>
      </c>
      <c r="DI148" s="3">
        <v>27.824054409029</v>
      </c>
      <c r="DJ148" s="3">
        <v>26.5022083575891</v>
      </c>
      <c r="DK148" s="3">
        <v>28.0320068478757</v>
      </c>
      <c r="DL148" s="3">
        <v>28.3870704175029</v>
      </c>
      <c r="DM148" s="3">
        <v>28.5088730874121</v>
      </c>
      <c r="DN148" s="3">
        <v>30.7661586478712</v>
      </c>
      <c r="DO148" s="3">
        <v>30.1253657157335</v>
      </c>
      <c r="DP148" s="3">
        <v>26.598133107273</v>
      </c>
      <c r="DQ148" s="3">
        <v>25.2030444947671</v>
      </c>
      <c r="DR148" s="3">
        <v>26.7795366932333</v>
      </c>
      <c r="DS148" s="3">
        <v>28.8694657332308</v>
      </c>
      <c r="DT148" s="3">
        <v>28.636692838008</v>
      </c>
      <c r="DU148" s="3">
        <v>27.6533045181253</v>
      </c>
      <c r="DV148" s="3">
        <v>29.2651428316394</v>
      </c>
      <c r="DW148" s="3">
        <v>27.9672558202426</v>
      </c>
      <c r="DX148" s="3">
        <v>30.38038325348</v>
      </c>
      <c r="DY148" s="3">
        <v>35.2700524824596</v>
      </c>
      <c r="DZ148" s="3">
        <v>35.7990094117114</v>
      </c>
      <c r="EA148" s="3">
        <v>33.9564170165743</v>
      </c>
      <c r="EB148" s="3">
        <v>34.3184010750351</v>
      </c>
      <c r="EC148" s="3">
        <v>36.1618767596869</v>
      </c>
      <c r="ED148" s="3">
        <v>36.6555309691471</v>
      </c>
      <c r="EE148" s="3">
        <v>34.330701964612</v>
      </c>
      <c r="EF148" s="3">
        <v>33.0252777735392</v>
      </c>
    </row>
    <row r="149">
      <c r="A149" s="3" t="s">
        <v>145</v>
      </c>
      <c r="B149" s="3" t="str">
        <f t="shared" si="3"/>
        <v>HRL_mid</v>
      </c>
      <c r="C149" s="3" t="str">
        <f t="shared" si="6"/>
        <v>HRL</v>
      </c>
      <c r="D149" s="3">
        <v>17.7935121041168</v>
      </c>
      <c r="E149" s="3">
        <v>17.7081205884524</v>
      </c>
      <c r="F149" s="3">
        <v>18.6672285667552</v>
      </c>
      <c r="G149" s="3">
        <v>18.8272548648721</v>
      </c>
      <c r="H149" s="3">
        <v>18.9634574367086</v>
      </c>
      <c r="I149" s="3">
        <v>19.3193204944284</v>
      </c>
      <c r="J149" s="3">
        <v>19.0295622663942</v>
      </c>
      <c r="K149" s="3">
        <v>18.8718451019714</v>
      </c>
      <c r="L149" s="3">
        <v>20.0195793927175</v>
      </c>
      <c r="M149" s="3">
        <v>20.5628962670337</v>
      </c>
      <c r="N149" s="3">
        <v>21.5779317407532</v>
      </c>
      <c r="O149" s="3">
        <v>20.7816147898668</v>
      </c>
      <c r="P149" s="3">
        <v>20.6488327635745</v>
      </c>
      <c r="Q149" s="3">
        <v>22.1035586903659</v>
      </c>
      <c r="R149" s="3">
        <v>22.6584178818584</v>
      </c>
      <c r="S149" s="3">
        <v>22.627937237609</v>
      </c>
      <c r="T149" s="3">
        <v>22.6355283372434</v>
      </c>
      <c r="U149" s="3">
        <v>22.8507051718282</v>
      </c>
      <c r="V149" s="3">
        <v>23.2068930414326</v>
      </c>
      <c r="W149" s="3">
        <v>24.474704932052</v>
      </c>
      <c r="X149" s="3">
        <v>24.72681914129</v>
      </c>
      <c r="Y149" s="3">
        <v>26.6091636132623</v>
      </c>
      <c r="Z149" s="3">
        <v>27.7849439061063</v>
      </c>
      <c r="AA149" s="3">
        <v>31.6625586951388</v>
      </c>
      <c r="AB149" s="3">
        <v>31.4918044878195</v>
      </c>
      <c r="AC149" s="3">
        <v>34.1551217204835</v>
      </c>
      <c r="AD149" s="3">
        <v>35.4984929638777</v>
      </c>
      <c r="AE149" s="3">
        <v>32.6982134567503</v>
      </c>
      <c r="AF149" s="3">
        <v>30.5722994490888</v>
      </c>
      <c r="AG149" s="3">
        <v>28.3051105172324</v>
      </c>
      <c r="AH149" s="3">
        <v>29.9013030348245</v>
      </c>
      <c r="AI149" s="3">
        <v>30.5901563436677</v>
      </c>
      <c r="AJ149" s="3">
        <v>30.6089032019028</v>
      </c>
      <c r="AK149" s="3">
        <v>31.0165321221778</v>
      </c>
      <c r="AL149" s="3">
        <v>29.620353898234</v>
      </c>
      <c r="AM149" s="3">
        <v>28.3289403597693</v>
      </c>
      <c r="AN149" s="3">
        <v>29.5879450960905</v>
      </c>
      <c r="AO149" s="3">
        <v>30.0512993097465</v>
      </c>
      <c r="AP149" s="3">
        <v>28.7292472670953</v>
      </c>
      <c r="AQ149" s="3">
        <v>28.6309519141344</v>
      </c>
      <c r="AR149" s="3">
        <v>28.539285265329</v>
      </c>
      <c r="AS149" s="3">
        <v>28.5219420172568</v>
      </c>
      <c r="AT149" s="3">
        <v>27.7353038192044</v>
      </c>
      <c r="AU149" s="3">
        <v>27.752129103067</v>
      </c>
      <c r="AV149" s="3">
        <v>26.1648344325249</v>
      </c>
      <c r="AW149" s="3">
        <v>26.0713219296688</v>
      </c>
      <c r="AX149" s="3">
        <v>27.653344338013</v>
      </c>
      <c r="AY149" s="3">
        <v>30.9218415267067</v>
      </c>
      <c r="AZ149" s="3">
        <v>29.6191764974746</v>
      </c>
      <c r="BA149" s="3">
        <v>27.9649433671819</v>
      </c>
      <c r="BB149" s="3">
        <v>28.0729679490115</v>
      </c>
      <c r="BC149" s="3">
        <v>29.9418897159475</v>
      </c>
      <c r="BD149" s="3">
        <v>30.4764629662773</v>
      </c>
      <c r="BE149" s="3">
        <v>30.7080057935905</v>
      </c>
      <c r="BF149" s="3">
        <v>31.3624598671318</v>
      </c>
      <c r="BG149" s="3">
        <v>32.0035143777827</v>
      </c>
      <c r="BH149" s="3">
        <v>34.5130370970437</v>
      </c>
      <c r="BI149" s="3">
        <v>34.8982659650962</v>
      </c>
      <c r="BJ149" s="3">
        <v>38.3450510359603</v>
      </c>
      <c r="BK149" s="3">
        <v>37.440839372558</v>
      </c>
      <c r="BL149" s="3">
        <v>36.3768854269638</v>
      </c>
      <c r="BM149" s="3">
        <v>36.7130417183832</v>
      </c>
      <c r="BN149" s="3">
        <v>37.1830853401405</v>
      </c>
      <c r="BO149" s="3">
        <v>35.4754308044562</v>
      </c>
      <c r="BP149" s="3">
        <v>34.1082804833322</v>
      </c>
      <c r="BQ149" s="3">
        <v>35.5680458464177</v>
      </c>
      <c r="BR149" s="3">
        <v>35.7529206326487</v>
      </c>
      <c r="BS149" s="3">
        <v>36.1766542209984</v>
      </c>
      <c r="BT149" s="3">
        <v>37.4749753722368</v>
      </c>
      <c r="BU149" s="3">
        <v>36.2523255300873</v>
      </c>
      <c r="BV149" s="3">
        <v>37.0312275127133</v>
      </c>
      <c r="BW149" s="3">
        <v>39.4400941640909</v>
      </c>
      <c r="BX149" s="3">
        <v>40.2083072724563</v>
      </c>
      <c r="BY149" s="3">
        <v>40.7211507031036</v>
      </c>
      <c r="BZ149" s="3">
        <v>38.622100775604</v>
      </c>
      <c r="CA149" s="3">
        <v>42.2404494884026</v>
      </c>
      <c r="CB149" s="3">
        <v>41.7013940995162</v>
      </c>
      <c r="CC149" s="3">
        <v>42.3663078797772</v>
      </c>
      <c r="CD149" s="3">
        <v>43.5707527005984</v>
      </c>
      <c r="CE149" s="3">
        <v>45.8403037866773</v>
      </c>
      <c r="CF149" s="3">
        <v>43.9854016814678</v>
      </c>
      <c r="CG149" s="3">
        <v>43.8729738682532</v>
      </c>
      <c r="CH149" s="3">
        <v>44.5074281600395</v>
      </c>
      <c r="CI149" s="3">
        <v>42.0504590636558</v>
      </c>
      <c r="CJ149" s="3">
        <v>41.0013803281676</v>
      </c>
      <c r="CK149" s="3">
        <v>42.9388962630102</v>
      </c>
      <c r="CL149" s="3">
        <v>42.8715941734851</v>
      </c>
      <c r="CM149" s="3">
        <v>42.1192594609393</v>
      </c>
      <c r="CN149" s="3">
        <v>42.8996123964389</v>
      </c>
      <c r="CO149" s="3">
        <v>43.4831872916203</v>
      </c>
      <c r="CP149" s="3">
        <v>42.9102813750779</v>
      </c>
      <c r="CQ149" s="3">
        <v>41.4611033592951</v>
      </c>
      <c r="CR149" s="3">
        <v>38.0542316680706</v>
      </c>
      <c r="CS149" s="3">
        <v>38.0673970857464</v>
      </c>
      <c r="CT149" s="3">
        <v>39.1887974649339</v>
      </c>
      <c r="CU149" s="3">
        <v>42.0868608086569</v>
      </c>
      <c r="CV149" s="3">
        <v>44.5309140134781</v>
      </c>
      <c r="CW149" s="3">
        <v>43.4518553082475</v>
      </c>
      <c r="CX149" s="3">
        <v>45.9988213201544</v>
      </c>
      <c r="CY149" s="3">
        <v>48.7447018614815</v>
      </c>
      <c r="CZ149" s="3">
        <v>46.6687504329669</v>
      </c>
      <c r="DA149" s="3">
        <v>42.3249295234337</v>
      </c>
      <c r="DB149" s="3">
        <v>44.2055957950338</v>
      </c>
      <c r="DC149" s="3">
        <v>46.451836556524</v>
      </c>
      <c r="DD149" s="3">
        <v>43.0129567355334</v>
      </c>
      <c r="DE149" s="3">
        <v>42.355337155515</v>
      </c>
      <c r="DF149" s="3">
        <v>44.3531087037424</v>
      </c>
      <c r="DG149" s="3">
        <v>43.0732386357828</v>
      </c>
      <c r="DH149" s="3">
        <v>42.4449506059346</v>
      </c>
      <c r="DI149" s="3">
        <v>42.1918942207246</v>
      </c>
      <c r="DJ149" s="3">
        <v>37.0635653864986</v>
      </c>
      <c r="DK149" s="3">
        <v>37.6345971994304</v>
      </c>
      <c r="DL149" s="3">
        <v>37.3360667714273</v>
      </c>
      <c r="DM149" s="3">
        <v>38.2134279870208</v>
      </c>
      <c r="DN149" s="3">
        <v>37.8179612097939</v>
      </c>
      <c r="DO149" s="3">
        <v>37.9555707351507</v>
      </c>
      <c r="DP149" s="3">
        <v>36.1517681024163</v>
      </c>
      <c r="DQ149" s="3">
        <v>32.2638459495186</v>
      </c>
      <c r="DR149" s="3">
        <v>30.992766157102</v>
      </c>
      <c r="DS149" s="3">
        <v>30.2973754044008</v>
      </c>
      <c r="DT149" s="3">
        <v>30.1725912815412</v>
      </c>
      <c r="DU149" s="3">
        <v>29.0146144314856</v>
      </c>
      <c r="DV149" s="3">
        <v>33.0229745712017</v>
      </c>
      <c r="DW149" s="3">
        <v>33.7933432678477</v>
      </c>
      <c r="DX149" s="3">
        <v>34.1412234415305</v>
      </c>
      <c r="DY149" s="3">
        <v>29.7405680022826</v>
      </c>
      <c r="DZ149" s="3">
        <v>30.4623577652613</v>
      </c>
      <c r="EA149" s="3">
        <v>31.6187883454376</v>
      </c>
      <c r="EB149" s="3">
        <v>31.2828017782465</v>
      </c>
      <c r="EC149" s="3">
        <v>30.7599649889228</v>
      </c>
      <c r="ED149" s="3">
        <v>30.3163284059531</v>
      </c>
      <c r="EE149" s="3">
        <v>31.8647283284005</v>
      </c>
      <c r="EF149" s="3">
        <v>30.4206295647236</v>
      </c>
    </row>
    <row r="150">
      <c r="A150" s="3" t="s">
        <v>146</v>
      </c>
      <c r="B150" s="3" t="str">
        <f t="shared" si="3"/>
        <v>HST_mid</v>
      </c>
      <c r="C150" s="3" t="str">
        <f t="shared" si="6"/>
        <v>HST</v>
      </c>
      <c r="D150" s="3">
        <v>12.5358396125706</v>
      </c>
      <c r="E150" s="3">
        <v>12.4390345072128</v>
      </c>
      <c r="F150" s="3">
        <v>13.2219585388836</v>
      </c>
      <c r="G150" s="3">
        <v>13.734523311478</v>
      </c>
      <c r="H150" s="3">
        <v>14.2703007900612</v>
      </c>
      <c r="I150" s="3">
        <v>14.7490609733678</v>
      </c>
      <c r="J150" s="3">
        <v>15.0925969619272</v>
      </c>
      <c r="K150" s="3">
        <v>14.7922683537412</v>
      </c>
      <c r="L150" s="3">
        <v>14.7043025911774</v>
      </c>
      <c r="M150" s="3">
        <v>14.6230176858692</v>
      </c>
      <c r="N150" s="3">
        <v>15.379530486007</v>
      </c>
      <c r="O150" s="3">
        <v>16.0205607310414</v>
      </c>
      <c r="P150" s="3">
        <v>16.1641880043281</v>
      </c>
      <c r="Q150" s="3">
        <v>15.3926229306646</v>
      </c>
      <c r="R150" s="3">
        <v>14.168282809529</v>
      </c>
      <c r="S150" s="3">
        <v>13.9694659269187</v>
      </c>
      <c r="T150" s="3">
        <v>13.8683576012498</v>
      </c>
      <c r="U150" s="3">
        <v>13.7720345643489</v>
      </c>
      <c r="V150" s="3">
        <v>14.2704025763651</v>
      </c>
      <c r="W150" s="3">
        <v>13.0076488068187</v>
      </c>
      <c r="X150" s="3">
        <v>11.7329292199483</v>
      </c>
      <c r="Y150" s="3">
        <v>12.0233628796922</v>
      </c>
      <c r="Z150" s="3">
        <v>11.865667305433</v>
      </c>
      <c r="AA150" s="3">
        <v>11.1992815870172</v>
      </c>
      <c r="AB150" s="3">
        <v>9.95922459526338</v>
      </c>
      <c r="AC150" s="3">
        <v>10.3251315060309</v>
      </c>
      <c r="AD150" s="3">
        <v>11.7163513073401</v>
      </c>
      <c r="AE150" s="3">
        <v>11.3104043045281</v>
      </c>
      <c r="AF150" s="3">
        <v>11.2614992885936</v>
      </c>
      <c r="AG150" s="3">
        <v>11.4356523612258</v>
      </c>
      <c r="AH150" s="3">
        <v>12.4246491093037</v>
      </c>
      <c r="AI150" s="3">
        <v>13.1609648479495</v>
      </c>
      <c r="AJ150" s="3">
        <v>11.945298831113</v>
      </c>
      <c r="AK150" s="3">
        <v>11.4317106814868</v>
      </c>
      <c r="AL150" s="3">
        <v>12.1077396735634</v>
      </c>
      <c r="AM150" s="3">
        <v>13.9277315766806</v>
      </c>
      <c r="AN150" s="3">
        <v>13.7815324314628</v>
      </c>
      <c r="AO150" s="3">
        <v>13.7171425308344</v>
      </c>
      <c r="AP150" s="3">
        <v>13.658206766506</v>
      </c>
      <c r="AQ150" s="3">
        <v>14.1555383721982</v>
      </c>
      <c r="AR150" s="3">
        <v>13.6253557615624</v>
      </c>
      <c r="AS150" s="3">
        <v>14.0347233450396</v>
      </c>
      <c r="AT150" s="3">
        <v>14.0413740150955</v>
      </c>
      <c r="AU150" s="3">
        <v>13.8027671545706</v>
      </c>
      <c r="AV150" s="3">
        <v>14.0144366446151</v>
      </c>
      <c r="AW150" s="3">
        <v>14.777687617443</v>
      </c>
      <c r="AX150" s="3">
        <v>15.3281024756525</v>
      </c>
      <c r="AY150" s="3">
        <v>15.4947915579423</v>
      </c>
      <c r="AZ150" s="3">
        <v>16.1570107487249</v>
      </c>
      <c r="BA150" s="3">
        <v>15.2310566940201</v>
      </c>
      <c r="BB150" s="3">
        <v>14.6116050811425</v>
      </c>
      <c r="BC150" s="3">
        <v>15.1480335245484</v>
      </c>
      <c r="BD150" s="3">
        <v>16.3642126436058</v>
      </c>
      <c r="BE150" s="3">
        <v>17.0562799075619</v>
      </c>
      <c r="BF150" s="3">
        <v>16.9262321125999</v>
      </c>
      <c r="BG150" s="3">
        <v>16.8648686556224</v>
      </c>
      <c r="BH150" s="3">
        <v>17.0496329195526</v>
      </c>
      <c r="BI150" s="3">
        <v>15.7697970125806</v>
      </c>
      <c r="BJ150" s="3">
        <v>15.3855845563067</v>
      </c>
      <c r="BK150" s="3">
        <v>14.2411463375884</v>
      </c>
      <c r="BL150" s="3">
        <v>14.2398170436814</v>
      </c>
      <c r="BM150" s="3">
        <v>15.3969038525146</v>
      </c>
      <c r="BN150" s="3">
        <v>15.8127387035298</v>
      </c>
      <c r="BO150" s="3">
        <v>15.8499234814319</v>
      </c>
      <c r="BP150" s="3">
        <v>15.8555065273637</v>
      </c>
      <c r="BQ150" s="3">
        <v>15.1862895960143</v>
      </c>
      <c r="BR150" s="3">
        <v>15.0852285533184</v>
      </c>
      <c r="BS150" s="3">
        <v>13.6201099695655</v>
      </c>
      <c r="BT150" s="3">
        <v>14.3069060413497</v>
      </c>
      <c r="BU150" s="3">
        <v>14.1124463070935</v>
      </c>
      <c r="BV150" s="3">
        <v>14.5137164980464</v>
      </c>
      <c r="BW150" s="3">
        <v>15.4558749132811</v>
      </c>
      <c r="BX150" s="3">
        <v>15.0032186403339</v>
      </c>
      <c r="BY150" s="3">
        <v>14.1911989371341</v>
      </c>
      <c r="BZ150" s="3">
        <v>10.1223146253228</v>
      </c>
      <c r="CA150" s="3">
        <v>9.69097239244214</v>
      </c>
      <c r="CB150" s="3">
        <v>9.74335882350654</v>
      </c>
      <c r="CC150" s="3">
        <v>10.766047661522</v>
      </c>
      <c r="CD150" s="3">
        <v>9.48791049708136</v>
      </c>
      <c r="CE150" s="3">
        <v>9.73204751574363</v>
      </c>
      <c r="CF150" s="3">
        <v>9.80335567743918</v>
      </c>
      <c r="CG150" s="3">
        <v>9.75440466654395</v>
      </c>
      <c r="CH150" s="3">
        <v>11.528272452537</v>
      </c>
      <c r="CI150" s="3">
        <v>12.7292279670418</v>
      </c>
      <c r="CJ150" s="3">
        <v>12.602145758975</v>
      </c>
      <c r="CK150" s="3">
        <v>13.2851984284582</v>
      </c>
      <c r="CL150" s="3">
        <v>14.8847706482759</v>
      </c>
      <c r="CM150" s="3">
        <v>15.3034338625338</v>
      </c>
      <c r="CN150" s="3">
        <v>15.0858408565224</v>
      </c>
      <c r="CO150" s="3">
        <v>15.4218350565238</v>
      </c>
      <c r="CP150" s="3">
        <v>14.3728886774261</v>
      </c>
      <c r="CQ150" s="3">
        <v>13.8455586620326</v>
      </c>
      <c r="CR150" s="3">
        <v>14.4416946878175</v>
      </c>
      <c r="CS150" s="3">
        <v>14.5772206146605</v>
      </c>
      <c r="CT150" s="3">
        <v>15.3038508448276</v>
      </c>
      <c r="CU150" s="3">
        <v>14.4384533121912</v>
      </c>
      <c r="CV150" s="3">
        <v>15.3027980237593</v>
      </c>
      <c r="CW150" s="3">
        <v>15.9722431663914</v>
      </c>
      <c r="CX150" s="3">
        <v>16.0978236647004</v>
      </c>
      <c r="CY150" s="3">
        <v>17.2116240343282</v>
      </c>
      <c r="CZ150" s="3">
        <v>17.298710845097</v>
      </c>
      <c r="DA150" s="3">
        <v>15.7322548092031</v>
      </c>
      <c r="DB150" s="3">
        <v>14.5097288539898</v>
      </c>
      <c r="DC150" s="3">
        <v>16.2999187338357</v>
      </c>
      <c r="DD150" s="3">
        <v>15.0890354104528</v>
      </c>
      <c r="DE150" s="3">
        <v>15.3080998231087</v>
      </c>
      <c r="DF150" s="3">
        <v>16.0329051129935</v>
      </c>
      <c r="DG150" s="3">
        <v>15.2287553138501</v>
      </c>
      <c r="DH150" s="3">
        <v>15.6118907648153</v>
      </c>
      <c r="DI150" s="3">
        <v>16.2618533096605</v>
      </c>
      <c r="DJ150" s="3">
        <v>14.4725425680021</v>
      </c>
      <c r="DK150" s="3">
        <v>14.8007598678724</v>
      </c>
      <c r="DL150" s="3">
        <v>15.439617551381</v>
      </c>
      <c r="DM150" s="3">
        <v>15.5640391825984</v>
      </c>
      <c r="DN150" s="3">
        <v>16.1647178904079</v>
      </c>
      <c r="DO150" s="3">
        <v>15.0568237956811</v>
      </c>
      <c r="DP150" s="3">
        <v>14.8299823377521</v>
      </c>
      <c r="DQ150" s="3">
        <v>14.7464791842484</v>
      </c>
      <c r="DR150" s="3">
        <v>15.7294724626075</v>
      </c>
      <c r="DS150" s="3">
        <v>17.5702261930342</v>
      </c>
      <c r="DT150" s="3">
        <v>18.7921022420687</v>
      </c>
      <c r="DU150" s="3">
        <v>18.810405958402</v>
      </c>
      <c r="DV150" s="3">
        <v>19.8173718377884</v>
      </c>
      <c r="DW150" s="3">
        <v>18.9046539925685</v>
      </c>
      <c r="DX150" s="3">
        <v>17.7233319175015</v>
      </c>
      <c r="DY150" s="3">
        <v>17.3587862737907</v>
      </c>
      <c r="DZ150" s="3">
        <v>17.3331330933668</v>
      </c>
      <c r="EA150" s="3">
        <v>16.204623021946</v>
      </c>
      <c r="EB150" s="3">
        <v>17.1789089713113</v>
      </c>
      <c r="EC150" s="3">
        <v>17.3603149670069</v>
      </c>
      <c r="ED150" s="3">
        <v>17.5470985443958</v>
      </c>
      <c r="EE150" s="3">
        <v>18.1029254736012</v>
      </c>
      <c r="EF150" s="3">
        <v>17.1833332909478</v>
      </c>
    </row>
    <row r="151">
      <c r="A151" s="3" t="s">
        <v>147</v>
      </c>
      <c r="B151" s="3" t="str">
        <f t="shared" si="3"/>
        <v>HSY_mid</v>
      </c>
      <c r="C151" s="3" t="str">
        <f t="shared" si="6"/>
        <v>HSY</v>
      </c>
      <c r="D151" s="3">
        <v>76.1917270910489</v>
      </c>
      <c r="E151" s="3">
        <v>80.8844921152296</v>
      </c>
      <c r="F151" s="3">
        <v>82.1519287757927</v>
      </c>
      <c r="G151" s="3">
        <v>78.0904584900834</v>
      </c>
      <c r="H151" s="3">
        <v>75.6700864458391</v>
      </c>
      <c r="I151" s="3">
        <v>76.7224467582464</v>
      </c>
      <c r="J151" s="3">
        <v>73.9692552588328</v>
      </c>
      <c r="K151" s="3">
        <v>71.5152134062702</v>
      </c>
      <c r="L151" s="3">
        <v>73.1761603656243</v>
      </c>
      <c r="M151" s="3">
        <v>73.9348907222255</v>
      </c>
      <c r="N151" s="3">
        <v>76.3710628629743</v>
      </c>
      <c r="O151" s="3">
        <v>80.9039653825438</v>
      </c>
      <c r="P151" s="3">
        <v>84.8276966259878</v>
      </c>
      <c r="Q151" s="3">
        <v>83.8682581323621</v>
      </c>
      <c r="R151" s="3">
        <v>80.7005877503352</v>
      </c>
      <c r="S151" s="3">
        <v>78.5612494124902</v>
      </c>
      <c r="T151" s="3">
        <v>75.3969740075125</v>
      </c>
      <c r="U151" s="3">
        <v>72.7124068936861</v>
      </c>
      <c r="V151" s="3">
        <v>73.2586248681409</v>
      </c>
      <c r="W151" s="3">
        <v>72.9640552554084</v>
      </c>
      <c r="X151" s="3">
        <v>73.734768520944</v>
      </c>
      <c r="Y151" s="3">
        <v>76.1557943235761</v>
      </c>
      <c r="Z151" s="3">
        <v>69.6665338733731</v>
      </c>
      <c r="AA151" s="3">
        <v>71.9753645764891</v>
      </c>
      <c r="AB151" s="3">
        <v>69.4978125049107</v>
      </c>
      <c r="AC151" s="3">
        <v>73.2447834396054</v>
      </c>
      <c r="AD151" s="3">
        <v>75.1513541523895</v>
      </c>
      <c r="AE151" s="3">
        <v>75.1908442516637</v>
      </c>
      <c r="AF151" s="3">
        <v>75.4322552999365</v>
      </c>
      <c r="AG151" s="3">
        <v>79.2115017777053</v>
      </c>
      <c r="AH151" s="3">
        <v>90.5890139088019</v>
      </c>
      <c r="AI151" s="3">
        <v>91.3357276323636</v>
      </c>
      <c r="AJ151" s="3">
        <v>80.1444630943695</v>
      </c>
      <c r="AK151" s="3">
        <v>79.6361284622847</v>
      </c>
      <c r="AL151" s="3">
        <v>82.3350131036526</v>
      </c>
      <c r="AM151" s="3">
        <v>84.1128268195939</v>
      </c>
      <c r="AN151" s="3">
        <v>87.6061974435982</v>
      </c>
      <c r="AO151" s="3">
        <v>89.7938433689169</v>
      </c>
      <c r="AP151" s="3">
        <v>91.2182001938394</v>
      </c>
      <c r="AQ151" s="3">
        <v>91.0419420979796</v>
      </c>
      <c r="AR151" s="3">
        <v>92.2048615225231</v>
      </c>
      <c r="AS151" s="3">
        <v>94.8697914948126</v>
      </c>
      <c r="AT151" s="3">
        <v>89.3318729575453</v>
      </c>
      <c r="AU151" s="3">
        <v>89.4115888195961</v>
      </c>
      <c r="AV151" s="3">
        <v>91.5864214879135</v>
      </c>
      <c r="AW151" s="3">
        <v>92.0213183935735</v>
      </c>
      <c r="AX151" s="3">
        <v>91.8727489194178</v>
      </c>
      <c r="AY151" s="3">
        <v>97.1126482940565</v>
      </c>
      <c r="AZ151" s="3">
        <v>94.4960476715497</v>
      </c>
      <c r="BA151" s="3">
        <v>85.1613715195852</v>
      </c>
      <c r="BB151" s="3">
        <v>85.3959430249992</v>
      </c>
      <c r="BC151" s="3">
        <v>82.3579673708022</v>
      </c>
      <c r="BD151" s="3">
        <v>79.0466244817158</v>
      </c>
      <c r="BE151" s="3">
        <v>79.7828807150965</v>
      </c>
      <c r="BF151" s="3">
        <v>81.3566665772429</v>
      </c>
      <c r="BG151" s="3">
        <v>86.1372783157005</v>
      </c>
      <c r="BH151" s="3">
        <v>90.2152178471596</v>
      </c>
      <c r="BI151" s="3">
        <v>91.1296991354832</v>
      </c>
      <c r="BJ151" s="3">
        <v>93.9011387483893</v>
      </c>
      <c r="BK151" s="3">
        <v>93.9888667586214</v>
      </c>
      <c r="BL151" s="3">
        <v>93.2781793799644</v>
      </c>
      <c r="BM151" s="3">
        <v>95.3878504780561</v>
      </c>
      <c r="BN151" s="3">
        <v>98.578555130212</v>
      </c>
      <c r="BO151" s="3">
        <v>103.772367000699</v>
      </c>
      <c r="BP151" s="3">
        <v>112.557364815853</v>
      </c>
      <c r="BQ151" s="3">
        <v>121.294533532441</v>
      </c>
      <c r="BR151" s="3">
        <v>127.02452429254</v>
      </c>
      <c r="BS151" s="3">
        <v>138.430256183512</v>
      </c>
      <c r="BT151" s="3">
        <v>137.885554065382</v>
      </c>
      <c r="BU151" s="3">
        <v>135.546197612342</v>
      </c>
      <c r="BV151" s="3">
        <v>129.657745858268</v>
      </c>
      <c r="BW151" s="3">
        <v>132.576689420838</v>
      </c>
      <c r="BX151" s="3">
        <v>134.428527876366</v>
      </c>
      <c r="BY151" s="3">
        <v>140.824938867361</v>
      </c>
      <c r="BZ151" s="3">
        <v>123.532022526347</v>
      </c>
      <c r="CA151" s="3">
        <v>126.1377566581</v>
      </c>
      <c r="CB151" s="3">
        <v>119.101737191925</v>
      </c>
      <c r="CC151" s="3">
        <v>119.627819480306</v>
      </c>
      <c r="CD151" s="3">
        <v>123.347064244253</v>
      </c>
      <c r="CE151" s="3">
        <v>133.170916386241</v>
      </c>
      <c r="CF151" s="3">
        <v>130.573510062113</v>
      </c>
      <c r="CG151" s="3">
        <v>132.101162086932</v>
      </c>
      <c r="CH151" s="3">
        <v>136.231145180757</v>
      </c>
      <c r="CI151" s="3">
        <v>137.809607422288</v>
      </c>
      <c r="CJ151" s="3">
        <v>136.947897493262</v>
      </c>
      <c r="CK151" s="3">
        <v>136.749342108372</v>
      </c>
      <c r="CL151" s="3">
        <v>141.219682039202</v>
      </c>
      <c r="CM151" s="3">
        <v>148.025140992764</v>
      </c>
      <c r="CN151" s="3">
        <v>157.878086220982</v>
      </c>
      <c r="CO151" s="3">
        <v>160.598393980659</v>
      </c>
      <c r="CP151" s="3">
        <v>164.224200324491</v>
      </c>
      <c r="CQ151" s="3">
        <v>165.64292018016</v>
      </c>
      <c r="CR151" s="3">
        <v>162.313778599799</v>
      </c>
      <c r="CS151" s="3">
        <v>166.078772597138</v>
      </c>
      <c r="CT151" s="3">
        <v>165.944254752273</v>
      </c>
      <c r="CU151" s="3">
        <v>174.291258235304</v>
      </c>
      <c r="CV151" s="3">
        <v>183.871030762523</v>
      </c>
      <c r="CW151" s="3">
        <v>189.568009882284</v>
      </c>
      <c r="CX151" s="3">
        <v>196.416127291841</v>
      </c>
      <c r="CY151" s="3">
        <v>210.390459304022</v>
      </c>
      <c r="CZ151" s="3">
        <v>205.353454096971</v>
      </c>
      <c r="DA151" s="3">
        <v>200.218637789648</v>
      </c>
      <c r="DB151" s="3">
        <v>206.343443900786</v>
      </c>
      <c r="DC151" s="3">
        <v>216.473597862307</v>
      </c>
      <c r="DD151" s="3">
        <v>212.178260738842</v>
      </c>
      <c r="DE151" s="3">
        <v>215.837346982528</v>
      </c>
      <c r="DF151" s="3">
        <v>217.630359454429</v>
      </c>
      <c r="DG151" s="3">
        <v>223.97457814408</v>
      </c>
      <c r="DH151" s="3">
        <v>211.898048788086</v>
      </c>
      <c r="DI151" s="3">
        <v>226.272100881795</v>
      </c>
      <c r="DJ151" s="3">
        <v>233.103282748892</v>
      </c>
      <c r="DK151" s="3">
        <v>249.069081290436</v>
      </c>
      <c r="DL151" s="3">
        <v>257.619650114512</v>
      </c>
      <c r="DM151" s="3">
        <v>247.103739258935</v>
      </c>
      <c r="DN151" s="3">
        <v>232.506054282368</v>
      </c>
      <c r="DO151" s="3">
        <v>213.796540493138</v>
      </c>
      <c r="DP151" s="3">
        <v>201.90466562755</v>
      </c>
      <c r="DQ151" s="3">
        <v>185.594185918595</v>
      </c>
      <c r="DR151" s="3">
        <v>184.867419123021</v>
      </c>
      <c r="DS151" s="3">
        <v>180.050960339561</v>
      </c>
      <c r="DT151" s="3">
        <v>185.673893378725</v>
      </c>
      <c r="DU151" s="3">
        <v>188.289925787388</v>
      </c>
      <c r="DV151" s="3">
        <v>190.163692584826</v>
      </c>
      <c r="DW151" s="3">
        <v>185.96935596019</v>
      </c>
      <c r="DX151" s="3">
        <v>197.55744674347</v>
      </c>
      <c r="DY151" s="3">
        <v>186.031489894236</v>
      </c>
      <c r="DZ151" s="3">
        <v>186.086529296794</v>
      </c>
      <c r="EA151" s="3">
        <v>194.631424113746</v>
      </c>
      <c r="EB151" s="3">
        <v>195.594801404672</v>
      </c>
      <c r="EC151" s="3">
        <v>183.838457019083</v>
      </c>
      <c r="ED151" s="3">
        <v>175.268540254948</v>
      </c>
      <c r="EE151" s="3">
        <v>175.725000290644</v>
      </c>
      <c r="EF151" s="3">
        <v>157.267777760824</v>
      </c>
    </row>
    <row r="152">
      <c r="A152" s="3" t="s">
        <v>148</v>
      </c>
      <c r="B152" s="3" t="str">
        <f t="shared" si="3"/>
        <v>HUM_mid</v>
      </c>
      <c r="C152" s="3" t="str">
        <f t="shared" si="6"/>
        <v>HUM</v>
      </c>
      <c r="D152" s="3">
        <v>90.0624952462347</v>
      </c>
      <c r="E152" s="3">
        <v>93.2789206091758</v>
      </c>
      <c r="F152" s="3">
        <v>104.027556828212</v>
      </c>
      <c r="G152" s="3">
        <v>101.52985597725</v>
      </c>
      <c r="H152" s="3">
        <v>110.14355126638</v>
      </c>
      <c r="I152" s="3">
        <v>116.348151864168</v>
      </c>
      <c r="J152" s="3">
        <v>119.256430384853</v>
      </c>
      <c r="K152" s="3">
        <v>112.433755266897</v>
      </c>
      <c r="L152" s="3">
        <v>121.100045182529</v>
      </c>
      <c r="M152" s="3">
        <v>120.114301256272</v>
      </c>
      <c r="N152" s="3">
        <v>127.170541641505</v>
      </c>
      <c r="O152" s="3">
        <v>133.161706759347</v>
      </c>
      <c r="P152" s="3">
        <v>137.166939357016</v>
      </c>
      <c r="Q152" s="3">
        <v>143.614325309637</v>
      </c>
      <c r="R152" s="3">
        <v>158.655142163686</v>
      </c>
      <c r="S152" s="3">
        <v>165.894277053473</v>
      </c>
      <c r="T152" s="3">
        <v>161.778188654637</v>
      </c>
      <c r="U152" s="3">
        <v>190.397411435408</v>
      </c>
      <c r="V152" s="3">
        <v>173.767422426868</v>
      </c>
      <c r="W152" s="3">
        <v>171.627678425288</v>
      </c>
      <c r="X152" s="3">
        <v>171.908351929012</v>
      </c>
      <c r="Y152" s="3">
        <v>167.651512696832</v>
      </c>
      <c r="Z152" s="3">
        <v>160.629731136152</v>
      </c>
      <c r="AA152" s="3">
        <v>163.067931831086</v>
      </c>
      <c r="AB152" s="3">
        <v>157.326993569865</v>
      </c>
      <c r="AC152" s="3">
        <v>156.268205547061</v>
      </c>
      <c r="AD152" s="3">
        <v>171.905731808198</v>
      </c>
      <c r="AE152" s="3">
        <v>164.193126107012</v>
      </c>
      <c r="AF152" s="3">
        <v>161.026932316201</v>
      </c>
      <c r="AG152" s="3">
        <v>173.815086070111</v>
      </c>
      <c r="AH152" s="3">
        <v>156.10099121926</v>
      </c>
      <c r="AI152" s="3">
        <v>166.63032469151</v>
      </c>
      <c r="AJ152" s="3">
        <v>165.158132002475</v>
      </c>
      <c r="AK152" s="3">
        <v>164.052712459653</v>
      </c>
      <c r="AL152" s="3">
        <v>180.55506741309</v>
      </c>
      <c r="AM152" s="3">
        <v>193.002508340724</v>
      </c>
      <c r="AN152" s="3">
        <v>190.175333303772</v>
      </c>
      <c r="AO152" s="3">
        <v>191.486000848582</v>
      </c>
      <c r="AP152" s="3">
        <v>201.015055899452</v>
      </c>
      <c r="AQ152" s="3">
        <v>201.332700464464</v>
      </c>
      <c r="AR152" s="3">
        <v>216.10959746584</v>
      </c>
      <c r="AS152" s="3">
        <v>221.320585484814</v>
      </c>
      <c r="AT152" s="3">
        <v>223.951610109314</v>
      </c>
      <c r="AU152" s="3">
        <v>235.608273331865</v>
      </c>
      <c r="AV152" s="3">
        <v>234.686974166611</v>
      </c>
      <c r="AW152" s="3">
        <v>232.12355261338</v>
      </c>
      <c r="AX152" s="3">
        <v>231.680801939463</v>
      </c>
      <c r="AY152" s="3">
        <v>237.645471409257</v>
      </c>
      <c r="AZ152" s="3">
        <v>257.996012593679</v>
      </c>
      <c r="BA152" s="3">
        <v>255.448614977875</v>
      </c>
      <c r="BB152" s="3">
        <v>255.7915989726</v>
      </c>
      <c r="BC152" s="3">
        <v>275.66967755423</v>
      </c>
      <c r="BD152" s="3">
        <v>274.509102967766</v>
      </c>
      <c r="BE152" s="3">
        <v>284.278225189994</v>
      </c>
      <c r="BF152" s="3">
        <v>298.007027863208</v>
      </c>
      <c r="BG152" s="3">
        <v>310.70464904527</v>
      </c>
      <c r="BH152" s="3">
        <v>318.926194193185</v>
      </c>
      <c r="BI152" s="3">
        <v>311.753023445819</v>
      </c>
      <c r="BJ152" s="3">
        <v>308.590718535505</v>
      </c>
      <c r="BK152" s="3">
        <v>284.718812203275</v>
      </c>
      <c r="BL152" s="3">
        <v>276.11415868979</v>
      </c>
      <c r="BM152" s="3">
        <v>288.500541752504</v>
      </c>
      <c r="BN152" s="3">
        <v>262.617742344401</v>
      </c>
      <c r="BO152" s="3">
        <v>246.35304451663</v>
      </c>
      <c r="BP152" s="3">
        <v>237.311634014587</v>
      </c>
      <c r="BQ152" s="3">
        <v>244.697374118648</v>
      </c>
      <c r="BR152" s="3">
        <v>264.855656552129</v>
      </c>
      <c r="BS152" s="3">
        <v>279.72579006311</v>
      </c>
      <c r="BT152" s="3">
        <v>262.088851829373</v>
      </c>
      <c r="BU152" s="3">
        <v>263.185955745014</v>
      </c>
      <c r="BV152" s="3">
        <v>310.82144953871</v>
      </c>
      <c r="BW152" s="3">
        <v>342.292372328708</v>
      </c>
      <c r="BX152" s="3">
        <v>346.925058266645</v>
      </c>
      <c r="BY152" s="3">
        <v>340.484527578007</v>
      </c>
      <c r="BZ152" s="3">
        <v>288.030413457197</v>
      </c>
      <c r="CA152" s="3">
        <v>336.588595377872</v>
      </c>
      <c r="CB152" s="3">
        <v>374.294546813879</v>
      </c>
      <c r="CC152" s="3">
        <v>371.532257829201</v>
      </c>
      <c r="CD152" s="3">
        <v>379.483680950689</v>
      </c>
      <c r="CE152" s="3">
        <v>397.300293651782</v>
      </c>
      <c r="CF152" s="3">
        <v>388.668391207045</v>
      </c>
      <c r="CG152" s="3">
        <v>412.419038174134</v>
      </c>
      <c r="CH152" s="3">
        <v>407.958956397299</v>
      </c>
      <c r="CI152" s="3">
        <v>387.810487599632</v>
      </c>
      <c r="CJ152" s="3">
        <v>399.014761865857</v>
      </c>
      <c r="CK152" s="3">
        <v>367.763168836092</v>
      </c>
      <c r="CL152" s="3">
        <v>391.796499209329</v>
      </c>
      <c r="CM152" s="3">
        <v>416.945862001678</v>
      </c>
      <c r="CN152" s="3">
        <v>437.968036823867</v>
      </c>
      <c r="CO152" s="3">
        <v>417.49857607389</v>
      </c>
      <c r="CP152" s="3">
        <v>443.544599072123</v>
      </c>
      <c r="CQ152" s="3">
        <v>401.61800190828</v>
      </c>
      <c r="CR152" s="3">
        <v>393.371668184542</v>
      </c>
      <c r="CS152" s="3">
        <v>419.90270469092</v>
      </c>
      <c r="CT152" s="3">
        <v>432.29084529886</v>
      </c>
      <c r="CU152" s="3">
        <v>438.529115864182</v>
      </c>
      <c r="CV152" s="3">
        <v>384.512367959819</v>
      </c>
      <c r="CW152" s="3">
        <v>412.639435694876</v>
      </c>
      <c r="CX152" s="3">
        <v>424.650511944986</v>
      </c>
      <c r="CY152" s="3">
        <v>440.0930055759</v>
      </c>
      <c r="CZ152" s="3">
        <v>427.579355742891</v>
      </c>
      <c r="DA152" s="3">
        <v>435.774837615826</v>
      </c>
      <c r="DB152" s="3">
        <v>471.905963373934</v>
      </c>
      <c r="DC152" s="3">
        <v>478.550372310886</v>
      </c>
      <c r="DD152" s="3">
        <v>476.896110672332</v>
      </c>
      <c r="DE152" s="3">
        <v>501.036152281533</v>
      </c>
      <c r="DF152" s="3">
        <v>530.210276848406</v>
      </c>
      <c r="DG152" s="3">
        <v>514.429845651191</v>
      </c>
      <c r="DH152" s="3">
        <v>484.071335327935</v>
      </c>
      <c r="DI152" s="3">
        <v>489.334311260535</v>
      </c>
      <c r="DJ152" s="3">
        <v>483.543369131192</v>
      </c>
      <c r="DK152" s="3">
        <v>505.184826862502</v>
      </c>
      <c r="DL152" s="3">
        <v>511.082440788031</v>
      </c>
      <c r="DM152" s="3">
        <v>468.46556535031</v>
      </c>
      <c r="DN152" s="3">
        <v>437.040230361542</v>
      </c>
      <c r="DO152" s="3">
        <v>478.791425672334</v>
      </c>
      <c r="DP152" s="3">
        <v>471.609028992821</v>
      </c>
      <c r="DQ152" s="3">
        <v>501.287633412428</v>
      </c>
      <c r="DR152" s="3">
        <v>491.584347271426</v>
      </c>
      <c r="DS152" s="3">
        <v>465.059657042642</v>
      </c>
      <c r="DT152" s="3">
        <v>417.747980299261</v>
      </c>
      <c r="DU152" s="3">
        <v>361.966352437957</v>
      </c>
      <c r="DV152" s="3">
        <v>342.533945008502</v>
      </c>
      <c r="DW152" s="3">
        <v>314.929191392536</v>
      </c>
      <c r="DX152" s="3">
        <v>336.999055091301</v>
      </c>
      <c r="DY152" s="3">
        <v>354.179629909556</v>
      </c>
      <c r="DZ152" s="3">
        <v>379.926273657349</v>
      </c>
      <c r="EA152" s="3">
        <v>352.177115139192</v>
      </c>
      <c r="EB152" s="3">
        <v>327.313362846117</v>
      </c>
      <c r="EC152" s="3">
        <v>255.09031762684</v>
      </c>
      <c r="ED152" s="3">
        <v>282.922801391607</v>
      </c>
      <c r="EE152" s="3">
        <v>265.603786388384</v>
      </c>
      <c r="EF152" s="3">
        <v>279.413334740533</v>
      </c>
    </row>
    <row r="153">
      <c r="A153" s="3" t="s">
        <v>149</v>
      </c>
      <c r="B153" s="3" t="str">
        <f t="shared" si="3"/>
        <v>IBM_mid</v>
      </c>
      <c r="C153" s="3" t="str">
        <f t="shared" si="6"/>
        <v>IBM</v>
      </c>
      <c r="D153" s="3">
        <v>111.640925377083</v>
      </c>
      <c r="E153" s="3">
        <v>109.748540816596</v>
      </c>
      <c r="F153" s="3">
        <v>114.30480857952</v>
      </c>
      <c r="G153" s="3">
        <v>117.980686556221</v>
      </c>
      <c r="H153" s="3">
        <v>115.301853427347</v>
      </c>
      <c r="I153" s="3">
        <v>112.264348102444</v>
      </c>
      <c r="J153" s="3">
        <v>117.004099824579</v>
      </c>
      <c r="K153" s="3">
        <v>116.601300092063</v>
      </c>
      <c r="L153" s="3">
        <v>118.118277027265</v>
      </c>
      <c r="M153" s="3">
        <v>108.645597290268</v>
      </c>
      <c r="N153" s="3">
        <v>100.807609885478</v>
      </c>
      <c r="O153" s="3">
        <v>99.3842995239458</v>
      </c>
      <c r="P153" s="3">
        <v>96.9965052259565</v>
      </c>
      <c r="Q153" s="3">
        <v>99.8067082280431</v>
      </c>
      <c r="R153" s="3">
        <v>99.941168330857</v>
      </c>
      <c r="S153" s="3">
        <v>103.140760618257</v>
      </c>
      <c r="T153" s="3">
        <v>108.520159669843</v>
      </c>
      <c r="U153" s="3">
        <v>105.467461063964</v>
      </c>
      <c r="V153" s="3">
        <v>103.772916523611</v>
      </c>
      <c r="W153" s="3">
        <v>97.114105567844</v>
      </c>
      <c r="X153" s="3">
        <v>92.4068511420222</v>
      </c>
      <c r="Y153" s="3">
        <v>92.8322516009523</v>
      </c>
      <c r="Z153" s="3">
        <v>87.8637055416787</v>
      </c>
      <c r="AA153" s="3">
        <v>88.5215422929208</v>
      </c>
      <c r="AB153" s="3">
        <v>82.3760364934226</v>
      </c>
      <c r="AC153" s="3">
        <v>82.3232468798812</v>
      </c>
      <c r="AD153" s="3">
        <v>92.8149720115851</v>
      </c>
      <c r="AE153" s="3">
        <v>96.7813256538856</v>
      </c>
      <c r="AF153" s="3">
        <v>96.6954750137129</v>
      </c>
      <c r="AG153" s="3">
        <v>99.055236743968</v>
      </c>
      <c r="AH153" s="3">
        <v>103.471329274435</v>
      </c>
      <c r="AI153" s="3">
        <v>105.921662364258</v>
      </c>
      <c r="AJ153" s="3">
        <v>103.547898015931</v>
      </c>
      <c r="AK153" s="3">
        <v>101.508472380107</v>
      </c>
      <c r="AL153" s="3">
        <v>105.351195094989</v>
      </c>
      <c r="AM153" s="3">
        <v>110.133940357022</v>
      </c>
      <c r="AN153" s="3">
        <v>113.551892662691</v>
      </c>
      <c r="AO153" s="3">
        <v>119.650521528477</v>
      </c>
      <c r="AP153" s="3">
        <v>118.638252689382</v>
      </c>
      <c r="AQ153" s="3">
        <v>112.279197890398</v>
      </c>
      <c r="AR153" s="3">
        <v>103.687525727713</v>
      </c>
      <c r="AS153" s="3">
        <v>104.281220015635</v>
      </c>
      <c r="AT153" s="3">
        <v>101.842239423479</v>
      </c>
      <c r="AU153" s="3">
        <v>97.4497231820352</v>
      </c>
      <c r="AV153" s="3">
        <v>99.2072208855695</v>
      </c>
      <c r="AW153" s="3">
        <v>103.77788644028</v>
      </c>
      <c r="AX153" s="3">
        <v>104.248641731239</v>
      </c>
      <c r="AY153" s="3">
        <v>106.597948803155</v>
      </c>
      <c r="AZ153" s="3">
        <v>113.321365933634</v>
      </c>
      <c r="BA153" s="3">
        <v>107.825127494671</v>
      </c>
      <c r="BB153" s="3">
        <v>109.02956114374</v>
      </c>
      <c r="BC153" s="3">
        <v>105.64942642533</v>
      </c>
      <c r="BD153" s="3">
        <v>101.12799951583</v>
      </c>
      <c r="BE153" s="3">
        <v>101.077380291168</v>
      </c>
      <c r="BF153" s="3">
        <v>102.208197252982</v>
      </c>
      <c r="BG153" s="3">
        <v>103.548388545376</v>
      </c>
      <c r="BH153" s="3">
        <v>106.010511920951</v>
      </c>
      <c r="BI153" s="3">
        <v>98.0600501168303</v>
      </c>
      <c r="BJ153" s="3">
        <v>86.8038941936202</v>
      </c>
      <c r="BK153" s="3">
        <v>84.9154991224089</v>
      </c>
      <c r="BL153" s="3">
        <v>89.8610739429151</v>
      </c>
      <c r="BM153" s="3">
        <v>99.7991600639208</v>
      </c>
      <c r="BN153" s="3">
        <v>101.606355366597</v>
      </c>
      <c r="BO153" s="3">
        <v>103.625293120197</v>
      </c>
      <c r="BP153" s="3">
        <v>99.4636192519703</v>
      </c>
      <c r="BQ153" s="3">
        <v>100.339625301023</v>
      </c>
      <c r="BR153" s="3">
        <v>107.432129776055</v>
      </c>
      <c r="BS153" s="3">
        <v>101.756042143502</v>
      </c>
      <c r="BT153" s="3">
        <v>106.291271450868</v>
      </c>
      <c r="BU153" s="3">
        <v>103.512763772265</v>
      </c>
      <c r="BV153" s="3">
        <v>102.377605341915</v>
      </c>
      <c r="BW153" s="3">
        <v>101.58859232861</v>
      </c>
      <c r="BX153" s="3">
        <v>104.355375576683</v>
      </c>
      <c r="BY153" s="3">
        <v>113.649422103449</v>
      </c>
      <c r="BZ153" s="3">
        <v>86.2119704744251</v>
      </c>
      <c r="CA153" s="3">
        <v>91.0210509497618</v>
      </c>
      <c r="CB153" s="3">
        <v>93.8769154216867</v>
      </c>
      <c r="CC153" s="3">
        <v>96.406128136731</v>
      </c>
      <c r="CD153" s="3">
        <v>95.1378659833416</v>
      </c>
      <c r="CE153" s="3">
        <v>98.0016566979392</v>
      </c>
      <c r="CF153" s="3">
        <v>95.8871220333094</v>
      </c>
      <c r="CG153" s="3">
        <v>94.3746947981867</v>
      </c>
      <c r="CH153" s="3">
        <v>93.3952707504484</v>
      </c>
      <c r="CI153" s="3">
        <v>99.5018198052652</v>
      </c>
      <c r="CJ153" s="3">
        <v>100.357193158369</v>
      </c>
      <c r="CK153" s="3">
        <v>97.2742455516529</v>
      </c>
      <c r="CL153" s="3">
        <v>103.35599995871</v>
      </c>
      <c r="CM153" s="3">
        <v>110.918131215966</v>
      </c>
      <c r="CN153" s="3">
        <v>117.746999605099</v>
      </c>
      <c r="CO153" s="3">
        <v>120.158247964427</v>
      </c>
      <c r="CP153" s="3">
        <v>115.311426864298</v>
      </c>
      <c r="CQ153" s="3">
        <v>116.340305263388</v>
      </c>
      <c r="CR153" s="3">
        <v>113.610051317367</v>
      </c>
      <c r="CS153" s="3">
        <v>113.548265958452</v>
      </c>
      <c r="CT153" s="3">
        <v>104.038111856523</v>
      </c>
      <c r="CU153" s="3">
        <v>109.990191604345</v>
      </c>
      <c r="CV153" s="3">
        <v>117.142027138136</v>
      </c>
      <c r="CW153" s="3">
        <v>115.278068367859</v>
      </c>
      <c r="CX153" s="3">
        <v>112.829378552937</v>
      </c>
      <c r="CY153" s="3">
        <v>116.657169664413</v>
      </c>
      <c r="CZ153" s="3">
        <v>119.801139403146</v>
      </c>
      <c r="DA153" s="3">
        <v>124.748468543949</v>
      </c>
      <c r="DB153" s="3">
        <v>120.878838012416</v>
      </c>
      <c r="DC153" s="3">
        <v>120.633828452414</v>
      </c>
      <c r="DD153" s="3">
        <v>114.430576821028</v>
      </c>
      <c r="DE153" s="3">
        <v>114.245390557865</v>
      </c>
      <c r="DF153" s="3">
        <v>131.027654842655</v>
      </c>
      <c r="DG153" s="3">
        <v>133.062561709708</v>
      </c>
      <c r="DH153" s="3">
        <v>129.904734947589</v>
      </c>
      <c r="DI153" s="3">
        <v>124.417625404874</v>
      </c>
      <c r="DJ153" s="3">
        <v>118.215379460311</v>
      </c>
      <c r="DK153" s="3">
        <v>119.500475378233</v>
      </c>
      <c r="DL153" s="3">
        <v>117.568853719532</v>
      </c>
      <c r="DM153" s="3">
        <v>126.19050516878</v>
      </c>
      <c r="DN153" s="3">
        <v>128.800131332448</v>
      </c>
      <c r="DO153" s="3">
        <v>136.704999347821</v>
      </c>
      <c r="DP153" s="3">
        <v>139.685656989297</v>
      </c>
      <c r="DQ153" s="3">
        <v>134.074504413854</v>
      </c>
      <c r="DR153" s="3">
        <v>145.616340080379</v>
      </c>
      <c r="DS153" s="3">
        <v>156.382045564123</v>
      </c>
      <c r="DT153" s="3">
        <v>164.440481127314</v>
      </c>
      <c r="DU153" s="3">
        <v>179.475527073405</v>
      </c>
      <c r="DV153" s="3">
        <v>187.493756969433</v>
      </c>
      <c r="DW153" s="3">
        <v>177.797245304802</v>
      </c>
      <c r="DX153" s="3">
        <v>165.131529351381</v>
      </c>
      <c r="DY153" s="3">
        <v>167.335338861787</v>
      </c>
      <c r="DZ153" s="3">
        <v>180.00817330704</v>
      </c>
      <c r="EA153" s="3">
        <v>191.301891466828</v>
      </c>
      <c r="EB153" s="3">
        <v>211.075243560645</v>
      </c>
      <c r="EC153" s="3">
        <v>223.184540393046</v>
      </c>
      <c r="ED153" s="3">
        <v>214.085785360524</v>
      </c>
      <c r="EE153" s="3">
        <v>227.644999186198</v>
      </c>
      <c r="EF153" s="3">
        <v>222.691944970025</v>
      </c>
    </row>
    <row r="154">
      <c r="A154" s="3" t="s">
        <v>150</v>
      </c>
      <c r="B154" s="3" t="str">
        <f t="shared" si="3"/>
        <v>ICE_mid</v>
      </c>
      <c r="C154" s="3" t="str">
        <f t="shared" si="6"/>
        <v>ICE</v>
      </c>
      <c r="D154" s="3">
        <v>37.391663592749</v>
      </c>
      <c r="E154" s="3">
        <v>36.8731963917324</v>
      </c>
      <c r="F154" s="3">
        <v>35.9230734962368</v>
      </c>
      <c r="G154" s="3">
        <v>34.4785901238159</v>
      </c>
      <c r="H154" s="3">
        <v>33.9013922831148</v>
      </c>
      <c r="I154" s="3">
        <v>33.5670899370338</v>
      </c>
      <c r="J154" s="3">
        <v>33.4111194555909</v>
      </c>
      <c r="K154" s="3">
        <v>33.1251303245948</v>
      </c>
      <c r="L154" s="3">
        <v>33.9983793079954</v>
      </c>
      <c r="M154" s="3">
        <v>35.2520729170234</v>
      </c>
      <c r="N154" s="3">
        <v>38.5436228155301</v>
      </c>
      <c r="O154" s="3">
        <v>39.1829043100034</v>
      </c>
      <c r="P154" s="3">
        <v>37.4695217182625</v>
      </c>
      <c r="Q154" s="3">
        <v>40.3273949254062</v>
      </c>
      <c r="R154" s="3">
        <v>41.047128718847</v>
      </c>
      <c r="S154" s="3">
        <v>40.1321829605614</v>
      </c>
      <c r="T154" s="3">
        <v>41.5072841130478</v>
      </c>
      <c r="U154" s="3">
        <v>41.2576200654657</v>
      </c>
      <c r="V154" s="3">
        <v>40.4158599211359</v>
      </c>
      <c r="W154" s="3">
        <v>41.6443308096612</v>
      </c>
      <c r="X154" s="3">
        <v>40.8555681547923</v>
      </c>
      <c r="Y154" s="3">
        <v>42.6328151066872</v>
      </c>
      <c r="Z154" s="3">
        <v>46.3895422122069</v>
      </c>
      <c r="AA154" s="3">
        <v>45.0860874106576</v>
      </c>
      <c r="AB154" s="3">
        <v>44.747838110098</v>
      </c>
      <c r="AC154" s="3">
        <v>43.703871236431</v>
      </c>
      <c r="AD154" s="3">
        <v>41.8706037020196</v>
      </c>
      <c r="AE154" s="3">
        <v>42.5851330640719</v>
      </c>
      <c r="AF154" s="3">
        <v>46.5498618862811</v>
      </c>
      <c r="AG154" s="3">
        <v>46.1013426856536</v>
      </c>
      <c r="AH154" s="3">
        <v>46.688510936573</v>
      </c>
      <c r="AI154" s="3">
        <v>49.7316023507541</v>
      </c>
      <c r="AJ154" s="3">
        <v>50.2469631548946</v>
      </c>
      <c r="AK154" s="3">
        <v>48.0910090903647</v>
      </c>
      <c r="AL154" s="3">
        <v>49.3088899012088</v>
      </c>
      <c r="AM154" s="3">
        <v>52.1544806543262</v>
      </c>
      <c r="AN154" s="3">
        <v>51.6112769691272</v>
      </c>
      <c r="AO154" s="3">
        <v>52.5540997804226</v>
      </c>
      <c r="AP154" s="3">
        <v>54.0366249476874</v>
      </c>
      <c r="AQ154" s="3">
        <v>54.523628904928</v>
      </c>
      <c r="AR154" s="3">
        <v>53.9974985591304</v>
      </c>
      <c r="AS154" s="3">
        <v>57.9074337043675</v>
      </c>
      <c r="AT154" s="3">
        <v>60.0132523649766</v>
      </c>
      <c r="AU154" s="3">
        <v>59.2533650679251</v>
      </c>
      <c r="AV154" s="3">
        <v>60.2567170559512</v>
      </c>
      <c r="AW154" s="3">
        <v>61.9586914489776</v>
      </c>
      <c r="AX154" s="3">
        <v>61.3092938920855</v>
      </c>
      <c r="AY154" s="3">
        <v>64.5787102492306</v>
      </c>
      <c r="AZ154" s="3">
        <v>67.6361018127619</v>
      </c>
      <c r="BA154" s="3">
        <v>65.4005757693186</v>
      </c>
      <c r="BB154" s="3">
        <v>67.1414348325709</v>
      </c>
      <c r="BC154" s="3">
        <v>66.6885533558648</v>
      </c>
      <c r="BD154" s="3">
        <v>65.3581339608241</v>
      </c>
      <c r="BE154" s="3">
        <v>68.3054929071486</v>
      </c>
      <c r="BF154" s="3">
        <v>68.9442522403762</v>
      </c>
      <c r="BG154" s="3">
        <v>67.6784673530458</v>
      </c>
      <c r="BH154" s="3">
        <v>71.0651621090308</v>
      </c>
      <c r="BI154" s="3">
        <v>68.4987582342499</v>
      </c>
      <c r="BJ154" s="3">
        <v>73.1620137829897</v>
      </c>
      <c r="BK154" s="3">
        <v>70.5402223212527</v>
      </c>
      <c r="BL154" s="3">
        <v>68.8905498388826</v>
      </c>
      <c r="BM154" s="3">
        <v>70.2397089441321</v>
      </c>
      <c r="BN154" s="3">
        <v>68.8177853239749</v>
      </c>
      <c r="BO154" s="3">
        <v>73.1110158809405</v>
      </c>
      <c r="BP154" s="3">
        <v>75.1496602420621</v>
      </c>
      <c r="BQ154" s="3">
        <v>79.2292596814579</v>
      </c>
      <c r="BR154" s="3">
        <v>83.5403014533676</v>
      </c>
      <c r="BS154" s="3">
        <v>85.1601444281304</v>
      </c>
      <c r="BT154" s="3">
        <v>86.5230685690812</v>
      </c>
      <c r="BU154" s="3">
        <v>86.9317189848809</v>
      </c>
      <c r="BV154" s="3">
        <v>86.5517588924506</v>
      </c>
      <c r="BW154" s="3">
        <v>86.7628391331871</v>
      </c>
      <c r="BX154" s="3">
        <v>89.9011676687317</v>
      </c>
      <c r="BY154" s="3">
        <v>88.3437804010419</v>
      </c>
      <c r="BZ154" s="3">
        <v>77.0773792717565</v>
      </c>
      <c r="CA154" s="3">
        <v>81.6522583406515</v>
      </c>
      <c r="CB154" s="3">
        <v>87.5869493452261</v>
      </c>
      <c r="CC154" s="3">
        <v>89.1458934935914</v>
      </c>
      <c r="CD154" s="3">
        <v>88.361883289855</v>
      </c>
      <c r="CE154" s="3">
        <v>95.8485010887846</v>
      </c>
      <c r="CF154" s="3">
        <v>94.9511838600027</v>
      </c>
      <c r="CG154" s="3">
        <v>94.5382885630423</v>
      </c>
      <c r="CH154" s="3">
        <v>94.979073158588</v>
      </c>
      <c r="CI154" s="3">
        <v>104.930235144557</v>
      </c>
      <c r="CJ154" s="3">
        <v>108.535057703143</v>
      </c>
      <c r="CK154" s="3">
        <v>107.157455131486</v>
      </c>
      <c r="CL154" s="3">
        <v>107.556739091366</v>
      </c>
      <c r="CM154" s="3">
        <v>112.408400083819</v>
      </c>
      <c r="CN154" s="3">
        <v>107.631102303432</v>
      </c>
      <c r="CO154" s="3">
        <v>108.646989925006</v>
      </c>
      <c r="CP154" s="3">
        <v>113.69601872923</v>
      </c>
      <c r="CQ154" s="3">
        <v>112.918586347557</v>
      </c>
      <c r="CR154" s="3">
        <v>113.36582946743</v>
      </c>
      <c r="CS154" s="3">
        <v>122.349367726748</v>
      </c>
      <c r="CT154" s="3">
        <v>128.94499208935</v>
      </c>
      <c r="CU154" s="3">
        <v>128.796091873367</v>
      </c>
      <c r="CV154" s="3">
        <v>123.382959471089</v>
      </c>
      <c r="CW154" s="3">
        <v>121.101534392875</v>
      </c>
      <c r="CX154" s="3">
        <v>126.783715574152</v>
      </c>
      <c r="CY154" s="3">
        <v>119.445922719201</v>
      </c>
      <c r="CZ154" s="3">
        <v>96.6691977363156</v>
      </c>
      <c r="DA154" s="3">
        <v>93.9992974865348</v>
      </c>
      <c r="DB154" s="3">
        <v>93.3622392711185</v>
      </c>
      <c r="DC154" s="3">
        <v>102.352503192482</v>
      </c>
      <c r="DD154" s="3">
        <v>94.2233293171005</v>
      </c>
      <c r="DE154" s="3">
        <v>89.8505589842159</v>
      </c>
      <c r="DF154" s="3">
        <v>98.8941168076759</v>
      </c>
      <c r="DG154" s="3">
        <v>100.943813551917</v>
      </c>
      <c r="DH154" s="3">
        <v>103.672657294602</v>
      </c>
      <c r="DI154" s="3">
        <v>103.746486495628</v>
      </c>
      <c r="DJ154" s="3">
        <v>97.3295523807756</v>
      </c>
      <c r="DK154" s="3">
        <v>104.574446754029</v>
      </c>
      <c r="DL154" s="3">
        <v>105.003055986182</v>
      </c>
      <c r="DM154" s="3">
        <v>107.837590512808</v>
      </c>
      <c r="DN154" s="3">
        <v>112.81207122335</v>
      </c>
      <c r="DO154" s="3">
        <v>112.634729267465</v>
      </c>
      <c r="DP154" s="3">
        <v>111.762191682955</v>
      </c>
      <c r="DQ154" s="3">
        <v>107.449389087476</v>
      </c>
      <c r="DR154" s="3">
        <v>108.968497531425</v>
      </c>
      <c r="DS154" s="3">
        <v>118.822918124968</v>
      </c>
      <c r="DT154" s="3">
        <v>125.407740510443</v>
      </c>
      <c r="DU154" s="3">
        <v>132.903728909311</v>
      </c>
      <c r="DV154" s="3">
        <v>135.616699068594</v>
      </c>
      <c r="DW154" s="3">
        <v>132.323858374</v>
      </c>
      <c r="DX154" s="3">
        <v>132.887624250031</v>
      </c>
      <c r="DY154" s="3">
        <v>134.861888375274</v>
      </c>
      <c r="DZ154" s="3">
        <v>145.597934350701</v>
      </c>
      <c r="EA154" s="3">
        <v>154.971269440731</v>
      </c>
      <c r="EB154" s="3">
        <v>160.086911179467</v>
      </c>
      <c r="EC154" s="3">
        <v>163.256428777548</v>
      </c>
      <c r="ED154" s="3">
        <v>156.998085295318</v>
      </c>
      <c r="EE154" s="3">
        <v>153.50955839405</v>
      </c>
      <c r="EF154" s="3">
        <v>150.663888719347</v>
      </c>
    </row>
    <row r="155">
      <c r="A155" s="3" t="s">
        <v>151</v>
      </c>
      <c r="B155" s="3" t="str">
        <f t="shared" si="3"/>
        <v>IFF_mid</v>
      </c>
      <c r="C155" s="3" t="str">
        <f t="shared" si="6"/>
        <v>IFF</v>
      </c>
      <c r="D155" s="3">
        <v>66.6304167765656</v>
      </c>
      <c r="E155" s="3">
        <v>69.3252530094737</v>
      </c>
      <c r="F155" s="3">
        <v>72.9215676606186</v>
      </c>
      <c r="G155" s="3">
        <v>73.7955923292361</v>
      </c>
      <c r="H155" s="3">
        <v>76.3756998818673</v>
      </c>
      <c r="I155" s="3">
        <v>79.375457638857</v>
      </c>
      <c r="J155" s="3">
        <v>81.3273116558912</v>
      </c>
      <c r="K155" s="3">
        <v>78.191075725111</v>
      </c>
      <c r="L155" s="3">
        <v>77.4944892778796</v>
      </c>
      <c r="M155" s="3">
        <v>74.8154212453622</v>
      </c>
      <c r="N155" s="3">
        <v>77.6563661302253</v>
      </c>
      <c r="O155" s="3">
        <v>80.1996796603114</v>
      </c>
      <c r="P155" s="3">
        <v>82.2741403868572</v>
      </c>
      <c r="Q155" s="3">
        <v>90.1987426607082</v>
      </c>
      <c r="R155" s="3">
        <v>93.9221749040621</v>
      </c>
      <c r="S155" s="3">
        <v>92.8972836979651</v>
      </c>
      <c r="T155" s="3">
        <v>92.5900984001653</v>
      </c>
      <c r="U155" s="3">
        <v>88.9619172503678</v>
      </c>
      <c r="V155" s="3">
        <v>88.8663298935554</v>
      </c>
      <c r="W155" s="3">
        <v>90.0425656962209</v>
      </c>
      <c r="X155" s="3">
        <v>84.4666491032298</v>
      </c>
      <c r="Y155" s="3">
        <v>88.7175407603027</v>
      </c>
      <c r="Z155" s="3">
        <v>92.8309580934472</v>
      </c>
      <c r="AA155" s="3">
        <v>95.4950789545037</v>
      </c>
      <c r="AB155" s="3">
        <v>92.2561024259519</v>
      </c>
      <c r="AC155" s="3">
        <v>88.3026970669466</v>
      </c>
      <c r="AD155" s="3">
        <v>88.6815824270363</v>
      </c>
      <c r="AE155" s="3">
        <v>95.8491784918054</v>
      </c>
      <c r="AF155" s="3">
        <v>100.722916850558</v>
      </c>
      <c r="AG155" s="3">
        <v>102.310561709861</v>
      </c>
      <c r="AH155" s="3">
        <v>106.320722775522</v>
      </c>
      <c r="AI155" s="3">
        <v>110.120349921673</v>
      </c>
      <c r="AJ155" s="3">
        <v>112.464839600003</v>
      </c>
      <c r="AK155" s="3">
        <v>108.737012722622</v>
      </c>
      <c r="AL155" s="3">
        <v>100.003794973731</v>
      </c>
      <c r="AM155" s="3">
        <v>98.0223767172159</v>
      </c>
      <c r="AN155" s="3">
        <v>96.0628329008172</v>
      </c>
      <c r="AO155" s="3">
        <v>98.3889444172892</v>
      </c>
      <c r="AP155" s="3">
        <v>105.932804227444</v>
      </c>
      <c r="AQ155" s="3">
        <v>110.582353723971</v>
      </c>
      <c r="AR155" s="3">
        <v>111.348498619515</v>
      </c>
      <c r="AS155" s="3">
        <v>112.39922785374</v>
      </c>
      <c r="AT155" s="3">
        <v>110.150519269287</v>
      </c>
      <c r="AU155" s="3">
        <v>112.118877998072</v>
      </c>
      <c r="AV155" s="3">
        <v>117.852725568653</v>
      </c>
      <c r="AW155" s="3">
        <v>122.637387067634</v>
      </c>
      <c r="AX155" s="3">
        <v>124.374449912633</v>
      </c>
      <c r="AY155" s="3">
        <v>127.399311554463</v>
      </c>
      <c r="AZ155" s="3">
        <v>128.400552472017</v>
      </c>
      <c r="BA155" s="3">
        <v>119.145196924596</v>
      </c>
      <c r="BB155" s="3">
        <v>115.061818608691</v>
      </c>
      <c r="BC155" s="3">
        <v>116.41407930702</v>
      </c>
      <c r="BD155" s="3">
        <v>107.849660770318</v>
      </c>
      <c r="BE155" s="3">
        <v>104.603283043279</v>
      </c>
      <c r="BF155" s="3">
        <v>107.710700093891</v>
      </c>
      <c r="BG155" s="3">
        <v>111.369855334611</v>
      </c>
      <c r="BH155" s="3">
        <v>113.470565874689</v>
      </c>
      <c r="BI155" s="3">
        <v>116.834412337454</v>
      </c>
      <c r="BJ155" s="3">
        <v>120.910154514648</v>
      </c>
      <c r="BK155" s="3">
        <v>113.89967274347</v>
      </c>
      <c r="BL155" s="3">
        <v>116.091163332391</v>
      </c>
      <c r="BM155" s="3">
        <v>115.698069429966</v>
      </c>
      <c r="BN155" s="3">
        <v>107.416938214191</v>
      </c>
      <c r="BO155" s="3">
        <v>114.605471653786</v>
      </c>
      <c r="BP155" s="3">
        <v>116.357799557316</v>
      </c>
      <c r="BQ155" s="3">
        <v>126.18373879772</v>
      </c>
      <c r="BR155" s="3">
        <v>124.020406709538</v>
      </c>
      <c r="BS155" s="3">
        <v>101.349540281522</v>
      </c>
      <c r="BT155" s="3">
        <v>104.105392970694</v>
      </c>
      <c r="BU155" s="3">
        <v>103.048272818069</v>
      </c>
      <c r="BV155" s="3">
        <v>116.26949692952</v>
      </c>
      <c r="BW155" s="3">
        <v>113.459459612012</v>
      </c>
      <c r="BX155" s="3">
        <v>113.731944334485</v>
      </c>
      <c r="BY155" s="3">
        <v>116.555217416581</v>
      </c>
      <c r="BZ155" s="3">
        <v>96.4341918709924</v>
      </c>
      <c r="CA155" s="3">
        <v>104.809011037848</v>
      </c>
      <c r="CB155" s="3">
        <v>115.075036292814</v>
      </c>
      <c r="CC155" s="3">
        <v>113.249966201521</v>
      </c>
      <c r="CD155" s="3">
        <v>112.267881647284</v>
      </c>
      <c r="CE155" s="3">
        <v>109.922538408494</v>
      </c>
      <c r="CF155" s="3">
        <v>107.787516909623</v>
      </c>
      <c r="CG155" s="3">
        <v>101.113017776986</v>
      </c>
      <c r="CH155" s="3">
        <v>98.6400392917937</v>
      </c>
      <c r="CI155" s="3">
        <v>100.10509448099</v>
      </c>
      <c r="CJ155" s="3">
        <v>104.235201238101</v>
      </c>
      <c r="CK155" s="3">
        <v>119.528439496197</v>
      </c>
      <c r="CL155" s="3">
        <v>122.204765107552</v>
      </c>
      <c r="CM155" s="3">
        <v>127.590214683497</v>
      </c>
      <c r="CN155" s="3">
        <v>127.867768379038</v>
      </c>
      <c r="CO155" s="3">
        <v>132.071628767926</v>
      </c>
      <c r="CP155" s="3">
        <v>132.983945695351</v>
      </c>
      <c r="CQ155" s="3">
        <v>137.611538171929</v>
      </c>
      <c r="CR155" s="3">
        <v>128.292888199676</v>
      </c>
      <c r="CS155" s="3">
        <v>130.768656395305</v>
      </c>
      <c r="CT155" s="3">
        <v>134.876752106541</v>
      </c>
      <c r="CU155" s="3">
        <v>132.158869104665</v>
      </c>
      <c r="CV155" s="3">
        <v>129.173177024248</v>
      </c>
      <c r="CW155" s="3">
        <v>121.945018489788</v>
      </c>
      <c r="CX155" s="3">
        <v>115.209548542941</v>
      </c>
      <c r="CY155" s="3">
        <v>115.74891255732</v>
      </c>
      <c r="CZ155" s="3">
        <v>117.15170678411</v>
      </c>
      <c r="DA155" s="3">
        <v>112.816488662855</v>
      </c>
      <c r="DB155" s="3">
        <v>110.136058622385</v>
      </c>
      <c r="DC155" s="3">
        <v>112.192270800039</v>
      </c>
      <c r="DD155" s="3">
        <v>96.6561639406983</v>
      </c>
      <c r="DE155" s="3">
        <v>85.9272173820936</v>
      </c>
      <c r="DF155" s="3">
        <v>91.3842185488757</v>
      </c>
      <c r="DG155" s="3">
        <v>98.4159514917416</v>
      </c>
      <c r="DH155" s="3">
        <v>105.482526380567</v>
      </c>
      <c r="DI155" s="3">
        <v>95.127634281832</v>
      </c>
      <c r="DJ155" s="3">
        <v>82.4806671641816</v>
      </c>
      <c r="DK155" s="3">
        <v>89.5238569583528</v>
      </c>
      <c r="DL155" s="3">
        <v>82.3548545664173</v>
      </c>
      <c r="DM155" s="3">
        <v>74.952887781369</v>
      </c>
      <c r="DN155" s="3">
        <v>78.9692903817962</v>
      </c>
      <c r="DO155" s="3">
        <v>66.3067125120309</v>
      </c>
      <c r="DP155" s="3">
        <v>66.3226351125317</v>
      </c>
      <c r="DQ155" s="3">
        <v>63.9797479336356</v>
      </c>
      <c r="DR155" s="3">
        <v>71.1144626315922</v>
      </c>
      <c r="DS155" s="3">
        <v>76.6609464774409</v>
      </c>
      <c r="DT155" s="3">
        <v>78.8604894795193</v>
      </c>
      <c r="DU155" s="3">
        <v>77.9661265196143</v>
      </c>
      <c r="DV155" s="3">
        <v>79.7030927630766</v>
      </c>
      <c r="DW155" s="3">
        <v>83.6289360257312</v>
      </c>
      <c r="DX155" s="3">
        <v>93.4379607015468</v>
      </c>
      <c r="DY155" s="3">
        <v>95.227333507894</v>
      </c>
      <c r="DZ155" s="3">
        <v>96.3695897075638</v>
      </c>
      <c r="EA155" s="3">
        <v>97.637343612883</v>
      </c>
      <c r="EB155" s="3">
        <v>102.93362508733</v>
      </c>
      <c r="EC155" s="3">
        <v>102.406563951317</v>
      </c>
      <c r="ED155" s="3">
        <v>90.8369803586144</v>
      </c>
      <c r="EE155" s="3">
        <v>86.8775722079721</v>
      </c>
      <c r="EF155" s="3">
        <v>84.2924999660916</v>
      </c>
    </row>
    <row r="156">
      <c r="A156" s="3" t="s">
        <v>152</v>
      </c>
      <c r="B156" s="3" t="str">
        <f t="shared" si="3"/>
        <v>INTC_mid</v>
      </c>
      <c r="C156" s="3" t="str">
        <f t="shared" si="6"/>
        <v>INTC</v>
      </c>
      <c r="D156" s="3">
        <v>18.926128888564</v>
      </c>
      <c r="E156" s="3">
        <v>18.326658005156</v>
      </c>
      <c r="F156" s="3">
        <v>18.7305199884622</v>
      </c>
      <c r="G156" s="3">
        <v>19.9270622145947</v>
      </c>
      <c r="H156" s="3">
        <v>19.941757257457</v>
      </c>
      <c r="I156" s="3">
        <v>22.1127869451921</v>
      </c>
      <c r="J156" s="3">
        <v>24.8161938044335</v>
      </c>
      <c r="K156" s="3">
        <v>25.8992771787227</v>
      </c>
      <c r="L156" s="3">
        <v>26.5033308794753</v>
      </c>
      <c r="M156" s="3">
        <v>25.0383078702531</v>
      </c>
      <c r="N156" s="3">
        <v>26.5226747738933</v>
      </c>
      <c r="O156" s="3">
        <v>28.324188995297</v>
      </c>
      <c r="P156" s="3">
        <v>27.5178294437243</v>
      </c>
      <c r="Q156" s="3">
        <v>26.1408152102236</v>
      </c>
      <c r="R156" s="3">
        <v>24.5207328982836</v>
      </c>
      <c r="S156" s="3">
        <v>24.7136390037993</v>
      </c>
      <c r="T156" s="3">
        <v>25.7156386778097</v>
      </c>
      <c r="U156" s="3">
        <v>24.8627309814455</v>
      </c>
      <c r="V156" s="3">
        <v>22.8169865482581</v>
      </c>
      <c r="W156" s="3">
        <v>22.2289318033616</v>
      </c>
      <c r="X156" s="3">
        <v>22.8030777766681</v>
      </c>
      <c r="Y156" s="3">
        <v>25.7609566034052</v>
      </c>
      <c r="Z156" s="3">
        <v>26.5687374487341</v>
      </c>
      <c r="AA156" s="3">
        <v>27.4946722688866</v>
      </c>
      <c r="AB156" s="3">
        <v>24.6665392483723</v>
      </c>
      <c r="AC156" s="3">
        <v>23.2696751689636</v>
      </c>
      <c r="AD156" s="3">
        <v>25.1439108362351</v>
      </c>
      <c r="AE156" s="3">
        <v>25.267014114306</v>
      </c>
      <c r="AF156" s="3">
        <v>24.3948030978487</v>
      </c>
      <c r="AG156" s="3">
        <v>25.6144101311924</v>
      </c>
      <c r="AH156" s="3">
        <v>27.6597839086253</v>
      </c>
      <c r="AI156" s="3">
        <v>28.3397116174142</v>
      </c>
      <c r="AJ156" s="3">
        <v>29.7561405238295</v>
      </c>
      <c r="AK156" s="3">
        <v>29.6373021701252</v>
      </c>
      <c r="AL156" s="3">
        <v>28.3917792783223</v>
      </c>
      <c r="AM156" s="3">
        <v>29.4513656152366</v>
      </c>
      <c r="AN156" s="3">
        <v>30.1514296832074</v>
      </c>
      <c r="AO156" s="3">
        <v>29.772270662632</v>
      </c>
      <c r="AP156" s="3">
        <v>29.2120622358398</v>
      </c>
      <c r="AQ156" s="3">
        <v>29.7185440299756</v>
      </c>
      <c r="AR156" s="3">
        <v>29.8652061786699</v>
      </c>
      <c r="AS156" s="3">
        <v>29.1661387348604</v>
      </c>
      <c r="AT156" s="3">
        <v>28.4921399035634</v>
      </c>
      <c r="AU156" s="3">
        <v>29.6909350395584</v>
      </c>
      <c r="AV156" s="3">
        <v>30.4888334126266</v>
      </c>
      <c r="AW156" s="3">
        <v>33.8017484613497</v>
      </c>
      <c r="AX156" s="3">
        <v>38.2044777714661</v>
      </c>
      <c r="AY156" s="3">
        <v>37.7523406882715</v>
      </c>
      <c r="AZ156" s="3">
        <v>38.152693247292</v>
      </c>
      <c r="BA156" s="3">
        <v>38.9036074154502</v>
      </c>
      <c r="BB156" s="3">
        <v>42.9731473244527</v>
      </c>
      <c r="BC156" s="3">
        <v>43.5251378433412</v>
      </c>
      <c r="BD156" s="3">
        <v>46.012994155224</v>
      </c>
      <c r="BE156" s="3">
        <v>45.6416363761141</v>
      </c>
      <c r="BF156" s="3">
        <v>43.4359065762487</v>
      </c>
      <c r="BG156" s="3">
        <v>41.2696119040834</v>
      </c>
      <c r="BH156" s="3">
        <v>39.6160196730242</v>
      </c>
      <c r="BI156" s="3">
        <v>39.2733166339465</v>
      </c>
      <c r="BJ156" s="3">
        <v>41.0762859469136</v>
      </c>
      <c r="BK156" s="3">
        <v>40.4639192390451</v>
      </c>
      <c r="BL156" s="3">
        <v>41.020484090409</v>
      </c>
      <c r="BM156" s="3">
        <v>43.9197750712876</v>
      </c>
      <c r="BN156" s="3">
        <v>46.3969478261981</v>
      </c>
      <c r="BO156" s="3">
        <v>48.3821198616835</v>
      </c>
      <c r="BP156" s="3">
        <v>40.4005088451029</v>
      </c>
      <c r="BQ156" s="3">
        <v>40.5157042024955</v>
      </c>
      <c r="BR156" s="3">
        <v>43.4690122686412</v>
      </c>
      <c r="BS156" s="3">
        <v>40.9655880811012</v>
      </c>
      <c r="BT156" s="3">
        <v>44.746811264664</v>
      </c>
      <c r="BU156" s="3">
        <v>45.9377243518432</v>
      </c>
      <c r="BV156" s="3">
        <v>51.0759424328464</v>
      </c>
      <c r="BW156" s="3">
        <v>51.0603072006753</v>
      </c>
      <c r="BX156" s="3">
        <v>54.5160058149375</v>
      </c>
      <c r="BY156" s="3">
        <v>57.0745355652189</v>
      </c>
      <c r="BZ156" s="3">
        <v>45.982247410749</v>
      </c>
      <c r="CA156" s="3">
        <v>51.6922958334584</v>
      </c>
      <c r="CB156" s="3">
        <v>53.6089354113628</v>
      </c>
      <c r="CC156" s="3">
        <v>54.2396550783453</v>
      </c>
      <c r="CD156" s="3">
        <v>50.5091657390637</v>
      </c>
      <c r="CE156" s="3">
        <v>44.0422012457902</v>
      </c>
      <c r="CF156" s="3">
        <v>44.9597019895242</v>
      </c>
      <c r="CG156" s="3">
        <v>45.8435530599917</v>
      </c>
      <c r="CH156" s="3">
        <v>41.4199919694236</v>
      </c>
      <c r="CI156" s="3">
        <v>44.4957148849907</v>
      </c>
      <c r="CJ156" s="3">
        <v>49.7261497134918</v>
      </c>
      <c r="CK156" s="3">
        <v>54.515906335794</v>
      </c>
      <c r="CL156" s="3">
        <v>57.2275257786522</v>
      </c>
      <c r="CM156" s="3">
        <v>57.4443880988856</v>
      </c>
      <c r="CN156" s="3">
        <v>51.3697690900456</v>
      </c>
      <c r="CO156" s="3">
        <v>52.0413092186539</v>
      </c>
      <c r="CP156" s="3">
        <v>50.563994026128</v>
      </c>
      <c r="CQ156" s="3">
        <v>49.2907891526627</v>
      </c>
      <c r="CR156" s="3">
        <v>49.6846696022048</v>
      </c>
      <c r="CS156" s="3">
        <v>48.3857554330554</v>
      </c>
      <c r="CT156" s="3">
        <v>46.4430295176994</v>
      </c>
      <c r="CU156" s="3">
        <v>47.1382685225151</v>
      </c>
      <c r="CV156" s="3">
        <v>49.0722467999378</v>
      </c>
      <c r="CW156" s="3">
        <v>44.4488941498319</v>
      </c>
      <c r="CX156" s="3">
        <v>45.0454337196773</v>
      </c>
      <c r="CY156" s="3">
        <v>43.9388678169901</v>
      </c>
      <c r="CZ156" s="3">
        <v>40.908908468151</v>
      </c>
      <c r="DA156" s="3">
        <v>37.3679331248338</v>
      </c>
      <c r="DB156" s="3">
        <v>36.1039800900884</v>
      </c>
      <c r="DC156" s="3">
        <v>33.285886627695</v>
      </c>
      <c r="DD156" s="3">
        <v>27.7606230186715</v>
      </c>
      <c r="DE156" s="3">
        <v>25.3390132251629</v>
      </c>
      <c r="DF156" s="3">
        <v>28.0225122204506</v>
      </c>
      <c r="DG156" s="3">
        <v>26.5899594510416</v>
      </c>
      <c r="DH156" s="3">
        <v>27.8693153761625</v>
      </c>
      <c r="DI156" s="3">
        <v>26.9375138301922</v>
      </c>
      <c r="DJ156" s="3">
        <v>27.4747476402919</v>
      </c>
      <c r="DK156" s="3">
        <v>30.743579970587</v>
      </c>
      <c r="DL156" s="3">
        <v>29.1740892331611</v>
      </c>
      <c r="DM156" s="3">
        <v>32.3426680080138</v>
      </c>
      <c r="DN156" s="3">
        <v>33.1488314196418</v>
      </c>
      <c r="DO156" s="3">
        <v>33.5902887538246</v>
      </c>
      <c r="DP156" s="3">
        <v>35.9224448288247</v>
      </c>
      <c r="DQ156" s="3">
        <v>34.94374511275</v>
      </c>
      <c r="DR156" s="3">
        <v>40.4058013371114</v>
      </c>
      <c r="DS156" s="3">
        <v>45.0141328493339</v>
      </c>
      <c r="DT156" s="3">
        <v>46.2778273552705</v>
      </c>
      <c r="DU156" s="3">
        <v>42.7962732225242</v>
      </c>
      <c r="DV156" s="3">
        <v>43.0427667694719</v>
      </c>
      <c r="DW156" s="3">
        <v>36.2979633277443</v>
      </c>
      <c r="DX156" s="3">
        <v>30.6432842707821</v>
      </c>
      <c r="DY156" s="3">
        <v>30.469346349483</v>
      </c>
      <c r="DZ156" s="3">
        <v>32.6228267340694</v>
      </c>
      <c r="EA156" s="3">
        <v>20.8082765714316</v>
      </c>
      <c r="EB156" s="3">
        <v>21.0512500286102</v>
      </c>
      <c r="EC156" s="3">
        <v>22.6834781480872</v>
      </c>
      <c r="ED156" s="3">
        <v>24.4097499847412</v>
      </c>
      <c r="EE156" s="3">
        <v>20.6959523246402</v>
      </c>
      <c r="EF156" s="3">
        <v>20.342222266727</v>
      </c>
    </row>
    <row r="157">
      <c r="A157" s="3" t="s">
        <v>153</v>
      </c>
      <c r="B157" s="3" t="str">
        <f t="shared" si="3"/>
        <v>INTU_mid</v>
      </c>
      <c r="C157" s="3" t="str">
        <f t="shared" si="6"/>
        <v>INTU</v>
      </c>
      <c r="D157" s="3">
        <v>68.7157327305305</v>
      </c>
      <c r="E157" s="3">
        <v>67.0159952580055</v>
      </c>
      <c r="F157" s="3">
        <v>72.8370174122013</v>
      </c>
      <c r="G157" s="3">
        <v>68.7442572641925</v>
      </c>
      <c r="H157" s="3">
        <v>69.867710109586</v>
      </c>
      <c r="I157" s="3">
        <v>72.7940561925615</v>
      </c>
      <c r="J157" s="3">
        <v>74.7376615179038</v>
      </c>
      <c r="K157" s="3">
        <v>75.807005956368</v>
      </c>
      <c r="L157" s="3">
        <v>77.5483097587899</v>
      </c>
      <c r="M157" s="3">
        <v>76.4115269472838</v>
      </c>
      <c r="N157" s="3">
        <v>83.2517766700076</v>
      </c>
      <c r="O157" s="3">
        <v>85.8286907214438</v>
      </c>
      <c r="P157" s="3">
        <v>81.1437639746393</v>
      </c>
      <c r="Q157" s="3">
        <v>84.6141381508779</v>
      </c>
      <c r="R157" s="3">
        <v>90.2985864114882</v>
      </c>
      <c r="S157" s="3">
        <v>91.0900148276781</v>
      </c>
      <c r="T157" s="3">
        <v>94.9266631220535</v>
      </c>
      <c r="U157" s="3">
        <v>96.5743261014613</v>
      </c>
      <c r="V157" s="3">
        <v>97.2580814264052</v>
      </c>
      <c r="W157" s="3">
        <v>91.1837777359054</v>
      </c>
      <c r="X157" s="3">
        <v>80.5159891434342</v>
      </c>
      <c r="Y157" s="3">
        <v>86.9225479954808</v>
      </c>
      <c r="Z157" s="3">
        <v>91.7593138449837</v>
      </c>
      <c r="AA157" s="3">
        <v>91.0023351486765</v>
      </c>
      <c r="AB157" s="3">
        <v>86.8513573705938</v>
      </c>
      <c r="AC157" s="3">
        <v>88.7414593437684</v>
      </c>
      <c r="AD157" s="3">
        <v>93.4919704625813</v>
      </c>
      <c r="AE157" s="3">
        <v>96.5355412165971</v>
      </c>
      <c r="AF157" s="3">
        <v>96.260143511941</v>
      </c>
      <c r="AG157" s="3">
        <v>99.9304362644266</v>
      </c>
      <c r="AH157" s="3">
        <v>106.906354953543</v>
      </c>
      <c r="AI157" s="3">
        <v>104.500388919305</v>
      </c>
      <c r="AJ157" s="3">
        <v>102.991997873048</v>
      </c>
      <c r="AK157" s="3">
        <v>101.647701826852</v>
      </c>
      <c r="AL157" s="3">
        <v>104.68766280964</v>
      </c>
      <c r="AM157" s="3">
        <v>109.405350945971</v>
      </c>
      <c r="AN157" s="3">
        <v>110.239536676236</v>
      </c>
      <c r="AO157" s="3">
        <v>112.659029325656</v>
      </c>
      <c r="AP157" s="3">
        <v>115.653404041934</v>
      </c>
      <c r="AQ157" s="3">
        <v>112.230603241136</v>
      </c>
      <c r="AR157" s="3">
        <v>122.192083942096</v>
      </c>
      <c r="AS157" s="3">
        <v>131.993414887021</v>
      </c>
      <c r="AT157" s="3">
        <v>127.015427247122</v>
      </c>
      <c r="AU157" s="3">
        <v>129.816701282239</v>
      </c>
      <c r="AV157" s="3">
        <v>135.597923437828</v>
      </c>
      <c r="AW157" s="3">
        <v>138.907854069171</v>
      </c>
      <c r="AX157" s="3">
        <v>146.150723960342</v>
      </c>
      <c r="AY157" s="3">
        <v>149.608048739306</v>
      </c>
      <c r="AZ157" s="3">
        <v>157.300062686176</v>
      </c>
      <c r="BA157" s="3">
        <v>157.429523407271</v>
      </c>
      <c r="BB157" s="3">
        <v>165.479512508785</v>
      </c>
      <c r="BC157" s="3">
        <v>168.039842601321</v>
      </c>
      <c r="BD157" s="3">
        <v>183.437874702487</v>
      </c>
      <c r="BE157" s="3">
        <v>197.402398274589</v>
      </c>
      <c r="BF157" s="3">
        <v>202.432040297548</v>
      </c>
      <c r="BG157" s="3">
        <v>201.530598098016</v>
      </c>
      <c r="BH157" s="3">
        <v>213.476329387374</v>
      </c>
      <c r="BI157" s="3">
        <v>204.951367257365</v>
      </c>
      <c r="BJ157" s="3">
        <v>201.097199005944</v>
      </c>
      <c r="BK157" s="3">
        <v>192.281027097372</v>
      </c>
      <c r="BL157" s="3">
        <v>198.367717697656</v>
      </c>
      <c r="BM157" s="3">
        <v>223.190213744369</v>
      </c>
      <c r="BN157" s="3">
        <v>243.374681576873</v>
      </c>
      <c r="BO157" s="3">
        <v>250.709696844529</v>
      </c>
      <c r="BP157" s="3">
        <v>236.519240784877</v>
      </c>
      <c r="BQ157" s="3">
        <v>247.362178438436</v>
      </c>
      <c r="BR157" s="3">
        <v>267.230437831004</v>
      </c>
      <c r="BS157" s="3">
        <v>266.212467698789</v>
      </c>
      <c r="BT157" s="3">
        <v>262.76746499818</v>
      </c>
      <c r="BU157" s="3">
        <v>254.31186939278</v>
      </c>
      <c r="BV157" s="3">
        <v>253.001356131915</v>
      </c>
      <c r="BW157" s="3">
        <v>251.166913434158</v>
      </c>
      <c r="BX157" s="3">
        <v>268.883465917551</v>
      </c>
      <c r="BY157" s="3">
        <v>283.006290018188</v>
      </c>
      <c r="BZ157" s="3">
        <v>237.213542586844</v>
      </c>
      <c r="CA157" s="3">
        <v>244.914385054511</v>
      </c>
      <c r="CB157" s="3">
        <v>273.187938887585</v>
      </c>
      <c r="CC157" s="3">
        <v>279.644152948204</v>
      </c>
      <c r="CD157" s="3">
        <v>290.476151980136</v>
      </c>
      <c r="CE157" s="3">
        <v>309.641833377582</v>
      </c>
      <c r="CF157" s="3">
        <v>313.056757193329</v>
      </c>
      <c r="CG157" s="3">
        <v>325.269310082791</v>
      </c>
      <c r="CH157" s="3">
        <v>339.742809753911</v>
      </c>
      <c r="CI157" s="3">
        <v>360.871138459342</v>
      </c>
      <c r="CJ157" s="3">
        <v>362.702136930668</v>
      </c>
      <c r="CK157" s="3">
        <v>388.132702323523</v>
      </c>
      <c r="CL157" s="3">
        <v>376.041402424192</v>
      </c>
      <c r="CM157" s="3">
        <v>400.737173041433</v>
      </c>
      <c r="CN157" s="3">
        <v>406.184552304792</v>
      </c>
      <c r="CO157" s="3">
        <v>459.345003465961</v>
      </c>
      <c r="CP157" s="3">
        <v>499.013383418194</v>
      </c>
      <c r="CQ157" s="3">
        <v>531.201347765415</v>
      </c>
      <c r="CR157" s="3">
        <v>550.852170028428</v>
      </c>
      <c r="CS157" s="3">
        <v>550.175615070288</v>
      </c>
      <c r="CT157" s="3">
        <v>626.563510184137</v>
      </c>
      <c r="CU157" s="3">
        <v>635.186863998676</v>
      </c>
      <c r="CV157" s="3">
        <v>548.089765844209</v>
      </c>
      <c r="CW157" s="3">
        <v>514.215631944698</v>
      </c>
      <c r="CX157" s="3">
        <v>454.613792697302</v>
      </c>
      <c r="CY157" s="3">
        <v>458.304661658446</v>
      </c>
      <c r="CZ157" s="3">
        <v>379.254471798801</v>
      </c>
      <c r="DA157" s="3">
        <v>385.76920647783</v>
      </c>
      <c r="DB157" s="3">
        <v>401.98693752949</v>
      </c>
      <c r="DC157" s="3">
        <v>455.69653874533</v>
      </c>
      <c r="DD157" s="3">
        <v>411.724035497846</v>
      </c>
      <c r="DE157" s="3">
        <v>400.461886536886</v>
      </c>
      <c r="DF157" s="3">
        <v>382.624953269518</v>
      </c>
      <c r="DG157" s="3">
        <v>390.137265829171</v>
      </c>
      <c r="DH157" s="3">
        <v>391.702173447517</v>
      </c>
      <c r="DI157" s="3">
        <v>411.911956110771</v>
      </c>
      <c r="DJ157" s="3">
        <v>409.861314764977</v>
      </c>
      <c r="DK157" s="3">
        <v>433.608838161884</v>
      </c>
      <c r="DL157" s="3">
        <v>424.732421648672</v>
      </c>
      <c r="DM157" s="3">
        <v>440.374851520174</v>
      </c>
      <c r="DN157" s="3">
        <v>477.035195373239</v>
      </c>
      <c r="DO157" s="3">
        <v>499.084031858559</v>
      </c>
      <c r="DP157" s="3">
        <v>526.746183044233</v>
      </c>
      <c r="DQ157" s="3">
        <v>512.271937981776</v>
      </c>
      <c r="DR157" s="3">
        <v>536.041654727618</v>
      </c>
      <c r="DS157" s="3">
        <v>596.183874308778</v>
      </c>
      <c r="DT157" s="3">
        <v>613.080792016357</v>
      </c>
      <c r="DU157" s="3">
        <v>646.537960056394</v>
      </c>
      <c r="DV157" s="3">
        <v>644.00647856677</v>
      </c>
      <c r="DW157" s="3">
        <v>623.325356086804</v>
      </c>
      <c r="DX157" s="3">
        <v>628.173957936101</v>
      </c>
      <c r="DY157" s="3">
        <v>597.59269477983</v>
      </c>
      <c r="DZ157" s="3">
        <v>643.025655122374</v>
      </c>
      <c r="EA157" s="3">
        <v>632.752207440287</v>
      </c>
      <c r="EB157" s="3">
        <v>634.012724542057</v>
      </c>
      <c r="EC157" s="3">
        <v>610.880220264734</v>
      </c>
      <c r="ED157" s="3">
        <v>657.218921772081</v>
      </c>
      <c r="EE157" s="3">
        <v>647.11110386747</v>
      </c>
      <c r="EF157" s="3">
        <v>613.648451189823</v>
      </c>
    </row>
    <row r="158">
      <c r="A158" s="3" t="s">
        <v>154</v>
      </c>
      <c r="B158" s="3" t="str">
        <f t="shared" si="3"/>
        <v>IP_mid</v>
      </c>
      <c r="C158" s="3" t="str">
        <f t="shared" si="6"/>
        <v>IP</v>
      </c>
      <c r="D158" s="3">
        <v>28.48128784512</v>
      </c>
      <c r="E158" s="3">
        <v>28.746118260852</v>
      </c>
      <c r="F158" s="3">
        <v>27.8892541723129</v>
      </c>
      <c r="G158" s="3">
        <v>27.3905631892185</v>
      </c>
      <c r="H158" s="3">
        <v>27.9237555340749</v>
      </c>
      <c r="I158" s="3">
        <v>29.104414847737</v>
      </c>
      <c r="J158" s="3">
        <v>30.1343323092297</v>
      </c>
      <c r="K158" s="3">
        <v>29.2177792760159</v>
      </c>
      <c r="L158" s="3">
        <v>30.0435184372234</v>
      </c>
      <c r="M158" s="3">
        <v>29.4348371889515</v>
      </c>
      <c r="N158" s="3">
        <v>33.0389329696807</v>
      </c>
      <c r="O158" s="3">
        <v>33.5027922238116</v>
      </c>
      <c r="P158" s="3">
        <v>33.144358637433</v>
      </c>
      <c r="Q158" s="3">
        <v>34.7183643468254</v>
      </c>
      <c r="R158" s="3">
        <v>34.3300372650966</v>
      </c>
      <c r="S158" s="3">
        <v>33.8183081973216</v>
      </c>
      <c r="T158" s="3">
        <v>33.0666643585157</v>
      </c>
      <c r="U158" s="3">
        <v>31.6206731224576</v>
      </c>
      <c r="V158" s="3">
        <v>30.0497321446652</v>
      </c>
      <c r="W158" s="3">
        <v>28.9986749560994</v>
      </c>
      <c r="X158" s="3">
        <v>25.7583935465614</v>
      </c>
      <c r="Y158" s="3">
        <v>26.4365434447134</v>
      </c>
      <c r="Z158" s="3">
        <v>26.5453527220273</v>
      </c>
      <c r="AA158" s="3">
        <v>24.8131075250106</v>
      </c>
      <c r="AB158" s="3">
        <v>22.7933574337741</v>
      </c>
      <c r="AC158" s="3">
        <v>22.3410762433794</v>
      </c>
      <c r="AD158" s="3">
        <v>25.76197231579</v>
      </c>
      <c r="AE158" s="3">
        <v>27.0667764454262</v>
      </c>
      <c r="AF158" s="3">
        <v>27.2379250054067</v>
      </c>
      <c r="AG158" s="3">
        <v>27.7389253794026</v>
      </c>
      <c r="AH158" s="3">
        <v>29.0044074985953</v>
      </c>
      <c r="AI158" s="3">
        <v>30.9570280974659</v>
      </c>
      <c r="AJ158" s="3">
        <v>32.0108028757471</v>
      </c>
      <c r="AK158" s="3">
        <v>30.9033871798869</v>
      </c>
      <c r="AL158" s="3">
        <v>31.1504529851625</v>
      </c>
      <c r="AM158" s="3">
        <v>35.4701477747898</v>
      </c>
      <c r="AN158" s="3">
        <v>36.5224095391641</v>
      </c>
      <c r="AO158" s="3">
        <v>35.5563863901521</v>
      </c>
      <c r="AP158" s="3">
        <v>34.7790185014866</v>
      </c>
      <c r="AQ158" s="3">
        <v>34.9116225379154</v>
      </c>
      <c r="AR158" s="3">
        <v>35.5916904447778</v>
      </c>
      <c r="AS158" s="3">
        <v>37.7921657481892</v>
      </c>
      <c r="AT158" s="3">
        <v>38.7847590149992</v>
      </c>
      <c r="AU158" s="3">
        <v>36.8829987579697</v>
      </c>
      <c r="AV158" s="3">
        <v>38.528483517207</v>
      </c>
      <c r="AW158" s="3">
        <v>39.667598615079</v>
      </c>
      <c r="AX158" s="3">
        <v>38.1629250646288</v>
      </c>
      <c r="AY158" s="3">
        <v>39.5753137996839</v>
      </c>
      <c r="AZ158" s="3">
        <v>43.3116550341206</v>
      </c>
      <c r="BA158" s="3">
        <v>41.105255042612</v>
      </c>
      <c r="BB158" s="3">
        <v>38.1748593309318</v>
      </c>
      <c r="BC158" s="3">
        <v>36.9858764323381</v>
      </c>
      <c r="BD158" s="3">
        <v>37.3558013387401</v>
      </c>
      <c r="BE158" s="3">
        <v>39.2582768572984</v>
      </c>
      <c r="BF158" s="3">
        <v>37.1822544316357</v>
      </c>
      <c r="BG158" s="3">
        <v>36.9717274822909</v>
      </c>
      <c r="BH158" s="3">
        <v>37.1967335462346</v>
      </c>
      <c r="BI158" s="3">
        <v>31.8069338780373</v>
      </c>
      <c r="BJ158" s="3">
        <v>32.8695463084884</v>
      </c>
      <c r="BK158" s="3">
        <v>30.4683241949053</v>
      </c>
      <c r="BL158" s="3">
        <v>32.1030410121689</v>
      </c>
      <c r="BM158" s="3">
        <v>33.7746153882964</v>
      </c>
      <c r="BN158" s="3">
        <v>33.3788176751302</v>
      </c>
      <c r="BO158" s="3">
        <v>33.6204318852509</v>
      </c>
      <c r="BP158" s="3">
        <v>32.4197738238021</v>
      </c>
      <c r="BQ158" s="3">
        <v>31.8784450724472</v>
      </c>
      <c r="BR158" s="3">
        <v>32.0194406563479</v>
      </c>
      <c r="BS158" s="3">
        <v>29.1691009046492</v>
      </c>
      <c r="BT158" s="3">
        <v>30.4383352702825</v>
      </c>
      <c r="BU158" s="3">
        <v>30.7894586919223</v>
      </c>
      <c r="BV158" s="3">
        <v>34.1027005472681</v>
      </c>
      <c r="BW158" s="3">
        <v>34.9020277184684</v>
      </c>
      <c r="BX158" s="3">
        <v>33.1501212960072</v>
      </c>
      <c r="BY158" s="3">
        <v>31.8672005650513</v>
      </c>
      <c r="BZ158" s="3">
        <v>24.4186173712388</v>
      </c>
      <c r="CA158" s="3">
        <v>24.4118527999624</v>
      </c>
      <c r="CB158" s="3">
        <v>25.3041828558625</v>
      </c>
      <c r="CC158" s="3">
        <v>27.593215721919</v>
      </c>
      <c r="CD158" s="3">
        <v>27.7354329803168</v>
      </c>
      <c r="CE158" s="3">
        <v>28.2510496301937</v>
      </c>
      <c r="CF158" s="3">
        <v>31.3119165845041</v>
      </c>
      <c r="CG158" s="3">
        <v>34.5169458618871</v>
      </c>
      <c r="CH158" s="3">
        <v>38.3570783349235</v>
      </c>
      <c r="CI158" s="3">
        <v>39.1353153020662</v>
      </c>
      <c r="CJ158" s="3">
        <v>40.5010136109887</v>
      </c>
      <c r="CK158" s="3">
        <v>39.0663403859231</v>
      </c>
      <c r="CL158" s="3">
        <v>42.9845202082975</v>
      </c>
      <c r="CM158" s="3">
        <v>45.0572702424713</v>
      </c>
      <c r="CN158" s="3">
        <v>50.0876830734803</v>
      </c>
      <c r="CO158" s="3">
        <v>50.399320572658</v>
      </c>
      <c r="CP158" s="3">
        <v>48.3628472230017</v>
      </c>
      <c r="CQ158" s="3">
        <v>47.8610547991161</v>
      </c>
      <c r="CR158" s="3">
        <v>47.1747894682157</v>
      </c>
      <c r="CS158" s="3">
        <v>45.9877687049265</v>
      </c>
      <c r="CT158" s="3">
        <v>42.1877537952667</v>
      </c>
      <c r="CU158" s="3">
        <v>40.1086763919081</v>
      </c>
      <c r="CV158" s="3">
        <v>41.8677228191066</v>
      </c>
      <c r="CW158" s="3">
        <v>40.5870184215446</v>
      </c>
      <c r="CX158" s="3">
        <v>38.4987696386658</v>
      </c>
      <c r="CY158" s="3">
        <v>41.4046855950539</v>
      </c>
      <c r="CZ158" s="3">
        <v>42.154285529566</v>
      </c>
      <c r="DA158" s="3">
        <v>39.2705959754874</v>
      </c>
      <c r="DB158" s="3">
        <v>37.6325060975156</v>
      </c>
      <c r="DC158" s="3">
        <v>38.4403783216767</v>
      </c>
      <c r="DD158" s="3">
        <v>33.291736230956</v>
      </c>
      <c r="DE158" s="3">
        <v>29.2681016191938</v>
      </c>
      <c r="DF158" s="3">
        <v>31.7976817691652</v>
      </c>
      <c r="DG158" s="3">
        <v>32.5211742026489</v>
      </c>
      <c r="DH158" s="3">
        <v>33.8108408358911</v>
      </c>
      <c r="DI158" s="3">
        <v>35.3037164827394</v>
      </c>
      <c r="DJ158" s="3">
        <v>32.6115922760563</v>
      </c>
      <c r="DK158" s="3">
        <v>32.7776548635971</v>
      </c>
      <c r="DL158" s="3">
        <v>29.2664388014358</v>
      </c>
      <c r="DM158" s="3">
        <v>29.0922920637966</v>
      </c>
      <c r="DN158" s="3">
        <v>30.1781048427583</v>
      </c>
      <c r="DO158" s="3">
        <v>32.8504137611795</v>
      </c>
      <c r="DP158" s="3">
        <v>32.5898583203284</v>
      </c>
      <c r="DQ158" s="3">
        <v>32.5376988024198</v>
      </c>
      <c r="DR158" s="3">
        <v>32.1433075982187</v>
      </c>
      <c r="DS158" s="3">
        <v>35.2360671675474</v>
      </c>
      <c r="DT158" s="3">
        <v>35.395800178052</v>
      </c>
      <c r="DU158" s="3">
        <v>33.2664067655394</v>
      </c>
      <c r="DV158" s="3">
        <v>36.1823857302916</v>
      </c>
      <c r="DW158" s="3">
        <v>35.5144158942233</v>
      </c>
      <c r="DX158" s="3">
        <v>39.4496437059948</v>
      </c>
      <c r="DY158" s="3">
        <v>44.3350363421734</v>
      </c>
      <c r="DZ158" s="3">
        <v>43.8815491299164</v>
      </c>
      <c r="EA158" s="3">
        <v>46.0512717948347</v>
      </c>
      <c r="EB158" s="3">
        <v>48.0128191195366</v>
      </c>
      <c r="EC158" s="3">
        <v>47.6982458737856</v>
      </c>
      <c r="ED158" s="3">
        <v>57.5699610092859</v>
      </c>
      <c r="EE158" s="3">
        <v>55.4738093784877</v>
      </c>
      <c r="EF158" s="3">
        <v>56.0830551783244</v>
      </c>
    </row>
    <row r="159">
      <c r="A159" s="3" t="s">
        <v>155</v>
      </c>
      <c r="B159" s="3" t="str">
        <f t="shared" si="3"/>
        <v>IPG_mid</v>
      </c>
      <c r="C159" s="3" t="str">
        <f t="shared" si="6"/>
        <v>IPG</v>
      </c>
      <c r="D159" s="3">
        <v>11.8073793934534</v>
      </c>
      <c r="E159" s="3">
        <v>11.4748091409862</v>
      </c>
      <c r="F159" s="3">
        <v>11.8444958078446</v>
      </c>
      <c r="G159" s="3">
        <v>11.6430039089025</v>
      </c>
      <c r="H159" s="3">
        <v>12.3707447656215</v>
      </c>
      <c r="I159" s="3">
        <v>13.4713510887398</v>
      </c>
      <c r="J159" s="3">
        <v>13.5346829964805</v>
      </c>
      <c r="K159" s="3">
        <v>13.643879849876</v>
      </c>
      <c r="L159" s="3">
        <v>13.1006401884055</v>
      </c>
      <c r="M159" s="3">
        <v>12.4173651099574</v>
      </c>
      <c r="N159" s="3">
        <v>13.6488341736908</v>
      </c>
      <c r="O159" s="3">
        <v>14.1128746426254</v>
      </c>
      <c r="P159" s="3">
        <v>14.0336643278394</v>
      </c>
      <c r="Q159" s="3">
        <v>15.0176961808233</v>
      </c>
      <c r="R159" s="3">
        <v>15.3787329074484</v>
      </c>
      <c r="S159" s="3">
        <v>15.045040191214</v>
      </c>
      <c r="T159" s="3">
        <v>14.6658726178468</v>
      </c>
      <c r="U159" s="3">
        <v>14.1255228597295</v>
      </c>
      <c r="V159" s="3">
        <v>14.1655973946718</v>
      </c>
      <c r="W159" s="3">
        <v>14.4026756398318</v>
      </c>
      <c r="X159" s="3">
        <v>13.7833390844579</v>
      </c>
      <c r="Y159" s="3">
        <v>15.0766734262087</v>
      </c>
      <c r="Z159" s="3">
        <v>16.3356005408041</v>
      </c>
      <c r="AA159" s="3">
        <v>16.5055412797666</v>
      </c>
      <c r="AB159" s="3">
        <v>15.7750446134778</v>
      </c>
      <c r="AC159" s="3">
        <v>15.1100730121053</v>
      </c>
      <c r="AD159" s="3">
        <v>15.50129777511</v>
      </c>
      <c r="AE159" s="3">
        <v>16.6746179684189</v>
      </c>
      <c r="AF159" s="3">
        <v>16.9419665549031</v>
      </c>
      <c r="AG159" s="3">
        <v>17.1395338648792</v>
      </c>
      <c r="AH159" s="3">
        <v>16.9572942375056</v>
      </c>
      <c r="AI159" s="3">
        <v>16.6322975376805</v>
      </c>
      <c r="AJ159" s="3">
        <v>16.4176657521097</v>
      </c>
      <c r="AK159" s="3">
        <v>16.3533748002284</v>
      </c>
      <c r="AL159" s="3">
        <v>16.7910490756358</v>
      </c>
      <c r="AM159" s="3">
        <v>17.4339586918664</v>
      </c>
      <c r="AN159" s="3">
        <v>17.2128952933025</v>
      </c>
      <c r="AO159" s="3">
        <v>17.6675285282185</v>
      </c>
      <c r="AP159" s="3">
        <v>17.9453243346727</v>
      </c>
      <c r="AQ159" s="3">
        <v>18.0796375791219</v>
      </c>
      <c r="AR159" s="3">
        <v>17.9356372950593</v>
      </c>
      <c r="AS159" s="3">
        <v>18.198983306168</v>
      </c>
      <c r="AT159" s="3">
        <v>17.9269729788448</v>
      </c>
      <c r="AU159" s="3">
        <v>15.4607999045895</v>
      </c>
      <c r="AV159" s="3">
        <v>15.3783418418</v>
      </c>
      <c r="AW159" s="3">
        <v>15.4288177244997</v>
      </c>
      <c r="AX159" s="3">
        <v>14.1849013004212</v>
      </c>
      <c r="AY159" s="3">
        <v>15.3519544939544</v>
      </c>
      <c r="AZ159" s="3">
        <v>15.9851456062988</v>
      </c>
      <c r="BA159" s="3">
        <v>17.4202962988021</v>
      </c>
      <c r="BB159" s="3">
        <v>17.7295082205978</v>
      </c>
      <c r="BC159" s="3">
        <v>18.1080950481612</v>
      </c>
      <c r="BD159" s="3">
        <v>17.9593486067139</v>
      </c>
      <c r="BE159" s="3">
        <v>17.9715642954382</v>
      </c>
      <c r="BF159" s="3">
        <v>17.4333090546912</v>
      </c>
      <c r="BG159" s="3">
        <v>17.3634276677394</v>
      </c>
      <c r="BH159" s="3">
        <v>17.7075191667947</v>
      </c>
      <c r="BI159" s="3">
        <v>17.8759956973209</v>
      </c>
      <c r="BJ159" s="3">
        <v>18.3647662612637</v>
      </c>
      <c r="BK159" s="3">
        <v>17.2104258085348</v>
      </c>
      <c r="BL159" s="3">
        <v>17.1926864249223</v>
      </c>
      <c r="BM159" s="3">
        <v>17.9392152090086</v>
      </c>
      <c r="BN159" s="3">
        <v>17.5040313823765</v>
      </c>
      <c r="BO159" s="3">
        <v>17.4761099400486</v>
      </c>
      <c r="BP159" s="3">
        <v>17.8392317698452</v>
      </c>
      <c r="BQ159" s="3">
        <v>17.6730392104258</v>
      </c>
      <c r="BR159" s="3">
        <v>18.4869359937084</v>
      </c>
      <c r="BS159" s="3">
        <v>16.544753950431</v>
      </c>
      <c r="BT159" s="3">
        <v>17.0557412863344</v>
      </c>
      <c r="BU159" s="3">
        <v>17.0137210041136</v>
      </c>
      <c r="BV159" s="3">
        <v>18.1063408834113</v>
      </c>
      <c r="BW159" s="3">
        <v>18.6175962240595</v>
      </c>
      <c r="BX159" s="3">
        <v>19.0866586899103</v>
      </c>
      <c r="BY159" s="3">
        <v>19.3768577254833</v>
      </c>
      <c r="BZ159" s="3">
        <v>13.9915260129128</v>
      </c>
      <c r="CA159" s="3">
        <v>12.6843406518953</v>
      </c>
      <c r="CB159" s="3">
        <v>13.6684685155109</v>
      </c>
      <c r="CC159" s="3">
        <v>14.8703365823621</v>
      </c>
      <c r="CD159" s="3">
        <v>14.9055114614198</v>
      </c>
      <c r="CE159" s="3">
        <v>15.5304462191645</v>
      </c>
      <c r="CF159" s="3">
        <v>14.8309367786211</v>
      </c>
      <c r="CG159" s="3">
        <v>15.5000848649474</v>
      </c>
      <c r="CH159" s="3">
        <v>17.9817728986804</v>
      </c>
      <c r="CI159" s="3">
        <v>20.3879228045171</v>
      </c>
      <c r="CJ159" s="3">
        <v>21.1316225326387</v>
      </c>
      <c r="CK159" s="3">
        <v>22.0494149326702</v>
      </c>
      <c r="CL159" s="3">
        <v>24.8949946452678</v>
      </c>
      <c r="CM159" s="3">
        <v>26.2041111198193</v>
      </c>
      <c r="CN159" s="3">
        <v>28.5396916822981</v>
      </c>
      <c r="CO159" s="3">
        <v>29.0092325812699</v>
      </c>
      <c r="CP159" s="3">
        <v>29.314601669425</v>
      </c>
      <c r="CQ159" s="3">
        <v>32.2846680270773</v>
      </c>
      <c r="CR159" s="3">
        <v>32.9900465316549</v>
      </c>
      <c r="CS159" s="3">
        <v>33.0370393947737</v>
      </c>
      <c r="CT159" s="3">
        <v>31.3900378913231</v>
      </c>
      <c r="CU159" s="3">
        <v>32.4022019438635</v>
      </c>
      <c r="CV159" s="3">
        <v>32.6849713185539</v>
      </c>
      <c r="CW159" s="3">
        <v>32.31998491595</v>
      </c>
      <c r="CX159" s="3">
        <v>31.7122006351179</v>
      </c>
      <c r="CY159" s="3">
        <v>31.2259345219318</v>
      </c>
      <c r="CZ159" s="3">
        <v>28.691962713389</v>
      </c>
      <c r="DA159" s="3">
        <v>26.1710521378172</v>
      </c>
      <c r="DB159" s="3">
        <v>25.8910908073142</v>
      </c>
      <c r="DC159" s="3">
        <v>26.7362751812077</v>
      </c>
      <c r="DD159" s="3">
        <v>24.7760199990358</v>
      </c>
      <c r="DE159" s="3">
        <v>25.6473690813592</v>
      </c>
      <c r="DF159" s="3">
        <v>29.2940927816265</v>
      </c>
      <c r="DG159" s="3">
        <v>30.4639423952937</v>
      </c>
      <c r="DH159" s="3">
        <v>33.0006925570226</v>
      </c>
      <c r="DI159" s="3">
        <v>34.5509351026369</v>
      </c>
      <c r="DJ159" s="3">
        <v>32.5430795386588</v>
      </c>
      <c r="DK159" s="3">
        <v>34.7071739852825</v>
      </c>
      <c r="DL159" s="3">
        <v>34.2730543225698</v>
      </c>
      <c r="DM159" s="3">
        <v>36.7786711601351</v>
      </c>
      <c r="DN159" s="3">
        <v>34.5424831257789</v>
      </c>
      <c r="DO159" s="3">
        <v>30.9660613731622</v>
      </c>
      <c r="DP159" s="3">
        <v>29.0299795816834</v>
      </c>
      <c r="DQ159" s="3">
        <v>27.1451926671259</v>
      </c>
      <c r="DR159" s="3">
        <v>28.2314028473073</v>
      </c>
      <c r="DS159" s="3">
        <v>30.7696547243785</v>
      </c>
      <c r="DT159" s="3">
        <v>31.1519118449314</v>
      </c>
      <c r="DU159" s="3">
        <v>30.9302834623921</v>
      </c>
      <c r="DV159" s="3">
        <v>31.3903651331405</v>
      </c>
      <c r="DW159" s="3">
        <v>30.2282252485349</v>
      </c>
      <c r="DX159" s="3">
        <v>30.2795305219194</v>
      </c>
      <c r="DY159" s="3">
        <v>29.3083825619941</v>
      </c>
      <c r="DZ159" s="3">
        <v>28.9959744848542</v>
      </c>
      <c r="EA159" s="3">
        <v>30.546572171925</v>
      </c>
      <c r="EB159" s="3">
        <v>30.9100925710902</v>
      </c>
      <c r="EC159" s="3">
        <v>30.5348401143295</v>
      </c>
      <c r="ED159" s="3">
        <v>29.1115650565782</v>
      </c>
      <c r="EE159" s="3">
        <v>29.3454761959258</v>
      </c>
      <c r="EF159" s="3">
        <v>27.9841667281257</v>
      </c>
    </row>
    <row r="160">
      <c r="A160" s="3" t="s">
        <v>156</v>
      </c>
      <c r="B160" s="3" t="str">
        <f t="shared" si="3"/>
        <v>IR_mid</v>
      </c>
      <c r="C160" s="3" t="str">
        <f t="shared" si="6"/>
        <v>IR</v>
      </c>
      <c r="AR160" s="3">
        <v>22.4565726646269</v>
      </c>
      <c r="AS160" s="3">
        <v>22.0987430932893</v>
      </c>
      <c r="AT160" s="3">
        <v>22.3613683017025</v>
      </c>
      <c r="AU160" s="3">
        <v>22.9052309487137</v>
      </c>
      <c r="AV160" s="3">
        <v>25.0866702709266</v>
      </c>
      <c r="AW160" s="3">
        <v>27.2197466333151</v>
      </c>
      <c r="AX160" s="3">
        <v>29.4278914695509</v>
      </c>
      <c r="AY160" s="3">
        <v>32.6764827645687</v>
      </c>
      <c r="AZ160" s="3">
        <v>35.0976907681381</v>
      </c>
      <c r="BA160" s="3">
        <v>32.8086142564744</v>
      </c>
      <c r="BB160" s="3">
        <v>31.7481206201711</v>
      </c>
      <c r="BC160" s="3">
        <v>31.0611821190649</v>
      </c>
      <c r="BD160" s="3">
        <v>32.8482093520802</v>
      </c>
      <c r="BE160" s="3">
        <v>30.0953858601762</v>
      </c>
      <c r="BF160" s="3">
        <v>27.9091322457339</v>
      </c>
      <c r="BG160" s="3">
        <v>28.1315826698959</v>
      </c>
      <c r="BH160" s="3">
        <v>27.7027488366998</v>
      </c>
      <c r="BI160" s="3">
        <v>26.3071221228724</v>
      </c>
      <c r="BJ160" s="3">
        <v>25.567562451275</v>
      </c>
      <c r="BK160" s="3">
        <v>21.1546550954477</v>
      </c>
      <c r="BL160" s="3">
        <v>22.4076897337843</v>
      </c>
      <c r="BM160" s="3">
        <v>25.5715068336858</v>
      </c>
      <c r="BN160" s="3">
        <v>27.0851362839538</v>
      </c>
      <c r="BO160" s="3">
        <v>28.1177982302355</v>
      </c>
      <c r="BP160" s="3">
        <v>34.3893769206215</v>
      </c>
      <c r="BQ160" s="3">
        <v>33.8215275674858</v>
      </c>
      <c r="BR160" s="3">
        <v>33.3205864891131</v>
      </c>
      <c r="BS160" s="3">
        <v>29.6350494388516</v>
      </c>
      <c r="BT160" s="3">
        <v>29.3187801231457</v>
      </c>
      <c r="BU160" s="3">
        <v>29.6903938282847</v>
      </c>
      <c r="BV160" s="3">
        <v>33.3103795802819</v>
      </c>
      <c r="BW160" s="3">
        <v>35.1517536022886</v>
      </c>
      <c r="BX160" s="3">
        <v>35.3020877155055</v>
      </c>
      <c r="BY160" s="3">
        <v>36.6339470006354</v>
      </c>
      <c r="BZ160" s="3">
        <v>23.7761673793801</v>
      </c>
      <c r="CA160" s="3">
        <v>26.2087381073552</v>
      </c>
      <c r="CB160" s="3">
        <v>28.0696622533193</v>
      </c>
      <c r="CC160" s="3">
        <v>30.0150791461435</v>
      </c>
      <c r="CD160" s="3">
        <v>30.0899977270406</v>
      </c>
      <c r="CE160" s="3">
        <v>34.4335134396823</v>
      </c>
      <c r="CF160" s="3">
        <v>35.5475081005755</v>
      </c>
      <c r="CG160" s="3">
        <v>36.573583958204</v>
      </c>
      <c r="CH160" s="3">
        <v>42.3255855539589</v>
      </c>
      <c r="CI160" s="3">
        <v>44.7617581704285</v>
      </c>
      <c r="CJ160" s="3">
        <v>45.1306120905015</v>
      </c>
      <c r="CK160" s="3">
        <v>43.9819107535589</v>
      </c>
      <c r="CL160" s="3">
        <v>48.641440070125</v>
      </c>
      <c r="CM160" s="3">
        <v>50.235489199821</v>
      </c>
      <c r="CN160" s="3">
        <v>48.6466133343526</v>
      </c>
      <c r="CO160" s="3">
        <v>47.8323229996454</v>
      </c>
      <c r="CP160" s="3">
        <v>48.1976729863775</v>
      </c>
      <c r="CQ160" s="3">
        <v>50.8150664554019</v>
      </c>
      <c r="CR160" s="3">
        <v>53.0441874605403</v>
      </c>
      <c r="CS160" s="3">
        <v>52.1176366098338</v>
      </c>
      <c r="CT160" s="3">
        <v>58.4267721437951</v>
      </c>
      <c r="CU160" s="3">
        <v>59.3306507034056</v>
      </c>
      <c r="CV160" s="3">
        <v>58.0672909392898</v>
      </c>
      <c r="CW160" s="3">
        <v>53.8558061906092</v>
      </c>
      <c r="CX160" s="3">
        <v>49.0938413359108</v>
      </c>
      <c r="CY160" s="3">
        <v>46.79238087782</v>
      </c>
      <c r="CZ160" s="3">
        <v>44.6068049970634</v>
      </c>
      <c r="DA160" s="3">
        <v>44.8596572341344</v>
      </c>
      <c r="DB160" s="3">
        <v>43.0852358396811</v>
      </c>
      <c r="DC160" s="3">
        <v>50.2103668416917</v>
      </c>
      <c r="DD160" s="3">
        <v>46.9352561190538</v>
      </c>
      <c r="DE160" s="3">
        <v>46.7481015202699</v>
      </c>
      <c r="DF160" s="3">
        <v>53.1270465066249</v>
      </c>
      <c r="DG160" s="3">
        <v>52.9205891939209</v>
      </c>
      <c r="DH160" s="3">
        <v>55.408952574342</v>
      </c>
      <c r="DI160" s="3">
        <v>57.004323311432</v>
      </c>
      <c r="DJ160" s="3">
        <v>56.2932003083405</v>
      </c>
      <c r="DK160" s="3">
        <v>55.6120237161909</v>
      </c>
      <c r="DL160" s="3">
        <v>58.2896415700901</v>
      </c>
      <c r="DM160" s="3">
        <v>62.8469939203399</v>
      </c>
      <c r="DN160" s="3">
        <v>65.2349274420151</v>
      </c>
      <c r="DO160" s="3">
        <v>67.5821509650935</v>
      </c>
      <c r="DP160" s="3">
        <v>66.4294093492688</v>
      </c>
      <c r="DQ160" s="3">
        <v>62.4922972356287</v>
      </c>
      <c r="DR160" s="3">
        <v>68.3020844636226</v>
      </c>
      <c r="DS160" s="3">
        <v>74.5341956847911</v>
      </c>
      <c r="DT160" s="3">
        <v>77.6426043420301</v>
      </c>
      <c r="DU160" s="3">
        <v>86.8387046683946</v>
      </c>
      <c r="DV160" s="3">
        <v>92.0114776543644</v>
      </c>
      <c r="DW160" s="3">
        <v>92.1326221172273</v>
      </c>
      <c r="DX160" s="3">
        <v>92.1419475691248</v>
      </c>
      <c r="DY160" s="3">
        <v>91.3910773740169</v>
      </c>
      <c r="DZ160" s="3">
        <v>96.0668289290992</v>
      </c>
      <c r="EA160" s="3">
        <v>90.0930421303841</v>
      </c>
      <c r="EB160" s="3">
        <v>92.6129939372906</v>
      </c>
      <c r="EC160" s="3">
        <v>98.9445079743159</v>
      </c>
      <c r="ED160" s="3">
        <v>102.148066796304</v>
      </c>
      <c r="EE160" s="3">
        <v>97.9564281645275</v>
      </c>
      <c r="EF160" s="3">
        <v>91.15555551317</v>
      </c>
    </row>
    <row r="161">
      <c r="A161" s="3" t="s">
        <v>157</v>
      </c>
      <c r="B161" s="3" t="str">
        <f t="shared" si="3"/>
        <v>IRM_mid</v>
      </c>
      <c r="C161" s="3" t="str">
        <f t="shared" si="6"/>
        <v>IRM</v>
      </c>
      <c r="D161" s="3">
        <v>13.3298841051408</v>
      </c>
      <c r="E161" s="3">
        <v>13.1959786968754</v>
      </c>
      <c r="F161" s="3">
        <v>13.2477842700759</v>
      </c>
      <c r="G161" s="3">
        <v>13.2694091175016</v>
      </c>
      <c r="H161" s="3">
        <v>14.0039056569335</v>
      </c>
      <c r="I161" s="3">
        <v>15.2662661055595</v>
      </c>
      <c r="J161" s="3">
        <v>16.9707786319713</v>
      </c>
      <c r="K161" s="3">
        <v>16.9295902839242</v>
      </c>
      <c r="L161" s="3">
        <v>17.4642723017909</v>
      </c>
      <c r="M161" s="3">
        <v>18.2601725385366</v>
      </c>
      <c r="N161" s="3">
        <v>20.4638381131959</v>
      </c>
      <c r="O161" s="3">
        <v>21.2762687765954</v>
      </c>
      <c r="P161" s="3">
        <v>22.2508380828734</v>
      </c>
      <c r="Q161" s="3">
        <v>21.641225437778</v>
      </c>
      <c r="R161" s="3">
        <v>20.8615843234265</v>
      </c>
      <c r="S161" s="3">
        <v>20.7039321432713</v>
      </c>
      <c r="T161" s="3">
        <v>20.2939932577221</v>
      </c>
      <c r="U161" s="3">
        <v>18.5242666789213</v>
      </c>
      <c r="V161" s="3">
        <v>17.7725878540547</v>
      </c>
      <c r="W161" s="3">
        <v>16.7136527622132</v>
      </c>
      <c r="X161" s="3">
        <v>16.8498652869911</v>
      </c>
      <c r="Y161" s="3">
        <v>18.2008071524583</v>
      </c>
      <c r="Z161" s="3">
        <v>17.1989888972648</v>
      </c>
      <c r="AA161" s="3">
        <v>16.1105731486085</v>
      </c>
      <c r="AB161" s="3">
        <v>15.240578561123</v>
      </c>
      <c r="AC161" s="3">
        <v>16.5659427289412</v>
      </c>
      <c r="AD161" s="3">
        <v>19.0394594034313</v>
      </c>
      <c r="AE161" s="3">
        <v>20.4972515415029</v>
      </c>
      <c r="AF161" s="3">
        <v>22.3221397118196</v>
      </c>
      <c r="AG161" s="3">
        <v>22.9734133923404</v>
      </c>
      <c r="AH161" s="3">
        <v>24.6114771923969</v>
      </c>
      <c r="AI161" s="3">
        <v>23.1879601243643</v>
      </c>
      <c r="AJ161" s="3">
        <v>23.0358806134985</v>
      </c>
      <c r="AK161" s="3">
        <v>21.1417439340266</v>
      </c>
      <c r="AL161" s="3">
        <v>20.0970226780254</v>
      </c>
      <c r="AM161" s="3">
        <v>20.5217957401308</v>
      </c>
      <c r="AN161" s="3">
        <v>21.4940903895184</v>
      </c>
      <c r="AO161" s="3">
        <v>23.1122827400386</v>
      </c>
      <c r="AP161" s="3">
        <v>22.2088156862843</v>
      </c>
      <c r="AQ161" s="3">
        <v>22.755165057454</v>
      </c>
      <c r="AR161" s="3">
        <v>22.2883473941258</v>
      </c>
      <c r="AS161" s="3">
        <v>22.1295511048803</v>
      </c>
      <c r="AT161" s="3">
        <v>22.3995747437198</v>
      </c>
      <c r="AU161" s="3">
        <v>24.454959127311</v>
      </c>
      <c r="AV161" s="3">
        <v>25.8319464267899</v>
      </c>
      <c r="AW161" s="3">
        <v>25.9972492177822</v>
      </c>
      <c r="AX161" s="3">
        <v>26.7006275607742</v>
      </c>
      <c r="AY161" s="3">
        <v>25.611839238459</v>
      </c>
      <c r="AZ161" s="3">
        <v>24.1073130204872</v>
      </c>
      <c r="BA161" s="3">
        <v>21.861115364957</v>
      </c>
      <c r="BB161" s="3">
        <v>21.6786598302892</v>
      </c>
      <c r="BC161" s="3">
        <v>22.8091231482467</v>
      </c>
      <c r="BD161" s="3">
        <v>22.6190821128224</v>
      </c>
      <c r="BE161" s="3">
        <v>23.5732251341291</v>
      </c>
      <c r="BF161" s="3">
        <v>24.5523543608155</v>
      </c>
      <c r="BG161" s="3">
        <v>24.7031138390025</v>
      </c>
      <c r="BH161" s="3">
        <v>24.7475479606402</v>
      </c>
      <c r="BI161" s="3">
        <v>22.7929231101229</v>
      </c>
      <c r="BJ161" s="3">
        <v>22.9601399432102</v>
      </c>
      <c r="BK161" s="3">
        <v>23.6802240237406</v>
      </c>
      <c r="BL161" s="3">
        <v>24.9306322642912</v>
      </c>
      <c r="BM161" s="3">
        <v>25.6597311012939</v>
      </c>
      <c r="BN161" s="3">
        <v>25.3583030605256</v>
      </c>
      <c r="BO161" s="3">
        <v>25.7328916433075</v>
      </c>
      <c r="BP161" s="3">
        <v>22.8706865264796</v>
      </c>
      <c r="BQ161" s="3">
        <v>23.1804165653676</v>
      </c>
      <c r="BR161" s="3">
        <v>22.6783095577457</v>
      </c>
      <c r="BS161" s="3">
        <v>23.1470017394926</v>
      </c>
      <c r="BT161" s="3">
        <v>24.3354795408057</v>
      </c>
      <c r="BU161" s="3">
        <v>24.8522562977776</v>
      </c>
      <c r="BV161" s="3">
        <v>25.1319367104056</v>
      </c>
      <c r="BW161" s="3">
        <v>24.488882738628</v>
      </c>
      <c r="BX161" s="3">
        <v>24.0340149233739</v>
      </c>
      <c r="BY161" s="3">
        <v>25.1049134078436</v>
      </c>
      <c r="BZ161" s="3">
        <v>21.2716741547546</v>
      </c>
      <c r="CA161" s="3">
        <v>19.3180476791197</v>
      </c>
      <c r="CB161" s="3">
        <v>18.7816542495998</v>
      </c>
      <c r="CC161" s="3">
        <v>21.7972806619134</v>
      </c>
      <c r="CD161" s="3">
        <v>21.8344960748453</v>
      </c>
      <c r="CE161" s="3">
        <v>23.9611733578223</v>
      </c>
      <c r="CF161" s="3">
        <v>23.3200378369189</v>
      </c>
      <c r="CG161" s="3">
        <v>22.5089476464343</v>
      </c>
      <c r="CH161" s="3">
        <v>21.8116014853151</v>
      </c>
      <c r="CI161" s="3">
        <v>24.3638499291486</v>
      </c>
      <c r="CJ161" s="3">
        <v>25.4512841270636</v>
      </c>
      <c r="CK161" s="3">
        <v>27.7418575289068</v>
      </c>
      <c r="CL161" s="3">
        <v>30.7134429639795</v>
      </c>
      <c r="CM161" s="3">
        <v>33.0624612693347</v>
      </c>
      <c r="CN161" s="3">
        <v>35.8503988371222</v>
      </c>
      <c r="CO161" s="3">
        <v>38.6180147505674</v>
      </c>
      <c r="CP161" s="3">
        <v>37.5853450732087</v>
      </c>
      <c r="CQ161" s="3">
        <v>39.4085942701233</v>
      </c>
      <c r="CR161" s="3">
        <v>40.153610865905</v>
      </c>
      <c r="CS161" s="3">
        <v>39.2054349048891</v>
      </c>
      <c r="CT161" s="3">
        <v>41.3656862730132</v>
      </c>
      <c r="CU161" s="3">
        <v>43.9156341399377</v>
      </c>
      <c r="CV161" s="3">
        <v>40.7488047629098</v>
      </c>
      <c r="CW161" s="3">
        <v>39.9135891341873</v>
      </c>
      <c r="CX161" s="3">
        <v>45.8813622388109</v>
      </c>
      <c r="CY161" s="3">
        <v>50.2585630044167</v>
      </c>
      <c r="CZ161" s="3">
        <v>46.9135704354209</v>
      </c>
      <c r="DA161" s="3">
        <v>45.3272029313512</v>
      </c>
      <c r="DB161" s="3">
        <v>43.1402378206204</v>
      </c>
      <c r="DC161" s="3">
        <v>48.2197835625817</v>
      </c>
      <c r="DD161" s="3">
        <v>46.632095876529</v>
      </c>
      <c r="DE161" s="3">
        <v>43.2073140464386</v>
      </c>
      <c r="DF161" s="3">
        <v>47.6296097899021</v>
      </c>
      <c r="DG161" s="3">
        <v>48.9024392535535</v>
      </c>
      <c r="DH161" s="3">
        <v>48.2804403095725</v>
      </c>
      <c r="DI161" s="3">
        <v>49.7833722730599</v>
      </c>
      <c r="DJ161" s="3">
        <v>48.7078415933476</v>
      </c>
      <c r="DK161" s="3">
        <v>50.3290217226612</v>
      </c>
      <c r="DL161" s="3">
        <v>51.8299458845095</v>
      </c>
      <c r="DM161" s="3">
        <v>52.7565024922753</v>
      </c>
      <c r="DN161" s="3">
        <v>57.3625427687846</v>
      </c>
      <c r="DO161" s="3">
        <v>57.8355581648452</v>
      </c>
      <c r="DP161" s="3">
        <v>59.8337808186729</v>
      </c>
      <c r="DQ161" s="3">
        <v>57.0755013875091</v>
      </c>
      <c r="DR161" s="3">
        <v>59.2486100135336</v>
      </c>
      <c r="DS161" s="3">
        <v>65.4720727052549</v>
      </c>
      <c r="DT161" s="3">
        <v>65.3309922850519</v>
      </c>
      <c r="DU161" s="3">
        <v>68.2373064718736</v>
      </c>
      <c r="DV161" s="3">
        <v>77.8721985272427</v>
      </c>
      <c r="DW161" s="3">
        <v>75.6391130468735</v>
      </c>
      <c r="DX161" s="3">
        <v>78.0743635355117</v>
      </c>
      <c r="DY161" s="3">
        <v>85.2538451850681</v>
      </c>
      <c r="DZ161" s="3">
        <v>95.2149280758292</v>
      </c>
      <c r="EA161" s="3">
        <v>108.135337287276</v>
      </c>
      <c r="EB161" s="3">
        <v>114.177769681682</v>
      </c>
      <c r="EC161" s="3">
        <v>121.73822400781</v>
      </c>
      <c r="ED161" s="3">
        <v>117.902553378944</v>
      </c>
      <c r="EE161" s="3">
        <v>110.750783054874</v>
      </c>
      <c r="EF161" s="3">
        <v>105.52638859219</v>
      </c>
    </row>
    <row r="162">
      <c r="A162" s="3" t="s">
        <v>158</v>
      </c>
      <c r="B162" s="3" t="str">
        <f t="shared" si="3"/>
        <v>ISRG_mid</v>
      </c>
      <c r="C162" s="3" t="str">
        <f t="shared" si="6"/>
        <v>ISRG</v>
      </c>
      <c r="D162" s="3">
        <v>45.1821692330497</v>
      </c>
      <c r="E162" s="3">
        <v>47.7461693412379</v>
      </c>
      <c r="F162" s="3">
        <v>48.3126985459101</v>
      </c>
      <c r="G162" s="3">
        <v>48.3682013012114</v>
      </c>
      <c r="H162" s="3">
        <v>40.5197884695871</v>
      </c>
      <c r="I162" s="3">
        <v>43.5739421844482</v>
      </c>
      <c r="J162" s="3">
        <v>45.9877275120128</v>
      </c>
      <c r="K162" s="3">
        <v>51.1202117374965</v>
      </c>
      <c r="L162" s="3">
        <v>51.9897616250174</v>
      </c>
      <c r="M162" s="3">
        <v>53.1016664919646</v>
      </c>
      <c r="N162" s="3">
        <v>56.6735672197844</v>
      </c>
      <c r="O162" s="3">
        <v>57.37404051694</v>
      </c>
      <c r="P162" s="3">
        <v>57.7889441490173</v>
      </c>
      <c r="Q162" s="3">
        <v>56.4548833746659</v>
      </c>
      <c r="R162" s="3">
        <v>55.6552523699674</v>
      </c>
      <c r="S162" s="3">
        <v>57.7675132751465</v>
      </c>
      <c r="T162" s="3">
        <v>55.0210276603699</v>
      </c>
      <c r="U162" s="3">
        <v>55.0207575884732</v>
      </c>
      <c r="V162" s="3">
        <v>56.4662628173828</v>
      </c>
      <c r="W162" s="3">
        <v>57.8705026535761</v>
      </c>
      <c r="X162" s="3">
        <v>55.6749204908098</v>
      </c>
      <c r="Y162" s="3">
        <v>53.0096464157105</v>
      </c>
      <c r="Z162" s="3">
        <v>56.2028610229492</v>
      </c>
      <c r="AA162" s="3">
        <v>59.1652022275058</v>
      </c>
      <c r="AB162" s="3">
        <v>60.9035671635678</v>
      </c>
      <c r="AC162" s="3">
        <v>59.9817223548889</v>
      </c>
      <c r="AD162" s="3">
        <v>64.5161868875677</v>
      </c>
      <c r="AE162" s="3">
        <v>69.5750263759068</v>
      </c>
      <c r="AF162" s="3">
        <v>69.8122220720564</v>
      </c>
      <c r="AG162" s="3">
        <v>71.4596463983709</v>
      </c>
      <c r="AH162" s="3">
        <v>75.5491388320923</v>
      </c>
      <c r="AI162" s="3">
        <v>76.7077535546344</v>
      </c>
      <c r="AJ162" s="3">
        <v>77.3813492911203</v>
      </c>
      <c r="AK162" s="3">
        <v>77.7347617376418</v>
      </c>
      <c r="AL162" s="3">
        <v>72.6435185387021</v>
      </c>
      <c r="AM162" s="3">
        <v>70.4392594837007</v>
      </c>
      <c r="AN162" s="3">
        <v>73.6436103820801</v>
      </c>
      <c r="AO162" s="3">
        <v>79.4314330251594</v>
      </c>
      <c r="AP162" s="3">
        <v>82.9322212882664</v>
      </c>
      <c r="AQ162" s="3">
        <v>87.6267250462582</v>
      </c>
      <c r="AR162" s="3">
        <v>96.1967924291438</v>
      </c>
      <c r="AS162" s="3">
        <v>103.16042917425</v>
      </c>
      <c r="AT162" s="3">
        <v>104.95769443512</v>
      </c>
      <c r="AU162" s="3">
        <v>107.217077172321</v>
      </c>
      <c r="AV162" s="3">
        <v>114.739666366577</v>
      </c>
      <c r="AW162" s="3">
        <v>121.14252541282</v>
      </c>
      <c r="AX162" s="3">
        <v>130.579046521868</v>
      </c>
      <c r="AY162" s="3">
        <v>124.074333763123</v>
      </c>
      <c r="AZ162" s="3">
        <v>139.180634271531</v>
      </c>
      <c r="BA162" s="3">
        <v>137.67140257986</v>
      </c>
      <c r="BB162" s="3">
        <v>141.640556335449</v>
      </c>
      <c r="BC162" s="3">
        <v>142.549285525367</v>
      </c>
      <c r="BD162" s="3">
        <v>152.813105149703</v>
      </c>
      <c r="BE162" s="3">
        <v>161.92206464495</v>
      </c>
      <c r="BF162" s="3">
        <v>170.745952061244</v>
      </c>
      <c r="BG162" s="3">
        <v>176.652535811714</v>
      </c>
      <c r="BH162" s="3">
        <v>185.805350052683</v>
      </c>
      <c r="BI162" s="3">
        <v>175.009926837424</v>
      </c>
      <c r="BJ162" s="3">
        <v>170.29722122919</v>
      </c>
      <c r="BK162" s="3">
        <v>162.956666645251</v>
      </c>
      <c r="BL162" s="3">
        <v>168.437460399809</v>
      </c>
      <c r="BM162" s="3">
        <v>178.587455749512</v>
      </c>
      <c r="BN162" s="3">
        <v>185.255238124302</v>
      </c>
      <c r="BO162" s="3">
        <v>183.757063366118</v>
      </c>
      <c r="BP162" s="3">
        <v>162.412196766246</v>
      </c>
      <c r="BQ162" s="3">
        <v>168.556999969482</v>
      </c>
      <c r="BR162" s="3">
        <v>176.87621272694</v>
      </c>
      <c r="BS162" s="3">
        <v>168.034849340265</v>
      </c>
      <c r="BT162" s="3">
        <v>173.923749542236</v>
      </c>
      <c r="BU162" s="3">
        <v>178.303187826405</v>
      </c>
      <c r="BV162" s="3">
        <v>188.30641746521</v>
      </c>
      <c r="BW162" s="3">
        <v>195.790792556036</v>
      </c>
      <c r="BX162" s="3">
        <v>196.922777811686</v>
      </c>
      <c r="BY162" s="3">
        <v>194.307192350689</v>
      </c>
      <c r="BZ162" s="3">
        <v>159.878332658248</v>
      </c>
      <c r="CA162" s="3">
        <v>167.496507553827</v>
      </c>
      <c r="CB162" s="3">
        <v>178.337500762939</v>
      </c>
      <c r="CC162" s="3">
        <v>191.215303594416</v>
      </c>
      <c r="CD162" s="3">
        <v>209.275985370983</v>
      </c>
      <c r="CE162" s="3">
        <v>231.217777070545</v>
      </c>
      <c r="CF162" s="3">
        <v>232.966826302665</v>
      </c>
      <c r="CG162" s="3">
        <v>241.015606620095</v>
      </c>
      <c r="CH162" s="3">
        <v>244.104249954224</v>
      </c>
      <c r="CI162" s="3">
        <v>259.561893463135</v>
      </c>
      <c r="CJ162" s="3">
        <v>262.371138723273</v>
      </c>
      <c r="CK162" s="3">
        <v>255.251578080027</v>
      </c>
      <c r="CL162" s="3">
        <v>240.54239057458</v>
      </c>
      <c r="CM162" s="3">
        <v>271.34150877453</v>
      </c>
      <c r="CN162" s="3">
        <v>278.484833526611</v>
      </c>
      <c r="CO162" s="3">
        <v>290.299999583851</v>
      </c>
      <c r="CP162" s="3">
        <v>318.982301257906</v>
      </c>
      <c r="CQ162" s="3">
        <v>342.110153198242</v>
      </c>
      <c r="CR162" s="3">
        <v>346.422063191732</v>
      </c>
      <c r="CS162" s="3">
        <v>336.799682617188</v>
      </c>
      <c r="CT162" s="3">
        <v>352.65976242792</v>
      </c>
      <c r="CU162" s="3">
        <v>342.803632562811</v>
      </c>
      <c r="CV162" s="3">
        <v>305.107750701904</v>
      </c>
      <c r="CW162" s="3">
        <v>285.948947304174</v>
      </c>
      <c r="CX162" s="3">
        <v>286.179999310037</v>
      </c>
      <c r="CY162" s="3">
        <v>277.630750656128</v>
      </c>
      <c r="CZ162" s="3">
        <v>223.594286600749</v>
      </c>
      <c r="DA162" s="3">
        <v>206.226667495001</v>
      </c>
      <c r="DB162" s="3">
        <v>211.811000061035</v>
      </c>
      <c r="DC162" s="3">
        <v>228.550869485606</v>
      </c>
      <c r="DD162" s="3">
        <v>202.028094700405</v>
      </c>
      <c r="DE162" s="3">
        <v>207.712856474377</v>
      </c>
      <c r="DF162" s="3">
        <v>254.585237412226</v>
      </c>
      <c r="DG162" s="3">
        <v>268.25571332659</v>
      </c>
      <c r="DH162" s="3">
        <v>257.746999359131</v>
      </c>
      <c r="DI162" s="3">
        <v>242.672632317794</v>
      </c>
      <c r="DJ162" s="3">
        <v>239.088043544603</v>
      </c>
      <c r="DK162" s="3">
        <v>276.397103560598</v>
      </c>
      <c r="DL162" s="3">
        <v>305.374544317072</v>
      </c>
      <c r="DM162" s="3">
        <v>321.944047473726</v>
      </c>
      <c r="DN162" s="3">
        <v>338.205000305176</v>
      </c>
      <c r="DO162" s="3">
        <v>302.870434304942</v>
      </c>
      <c r="DP162" s="3">
        <v>298.466000366211</v>
      </c>
      <c r="DQ162" s="3">
        <v>277.50954506614</v>
      </c>
      <c r="DR162" s="3">
        <v>294.328097388858</v>
      </c>
      <c r="DS162" s="3">
        <v>324.14075088501</v>
      </c>
      <c r="DT162" s="3">
        <v>357.850714547294</v>
      </c>
      <c r="DU162" s="3">
        <v>384.12825012207</v>
      </c>
      <c r="DV162" s="3">
        <v>392.353499603272</v>
      </c>
      <c r="DW162" s="3">
        <v>380.664317737926</v>
      </c>
      <c r="DX162" s="3">
        <v>391.67795493386</v>
      </c>
      <c r="DY162" s="3">
        <v>425.613417776007</v>
      </c>
      <c r="DZ162" s="3">
        <v>442.710454073819</v>
      </c>
      <c r="EA162" s="3">
        <v>471.054092407227</v>
      </c>
      <c r="EB162" s="3">
        <v>485.446250915527</v>
      </c>
      <c r="EC162" s="3">
        <v>495.552610314411</v>
      </c>
      <c r="ED162" s="3">
        <v>531.716250610352</v>
      </c>
      <c r="EE162" s="3">
        <v>537.640950520833</v>
      </c>
      <c r="EF162" s="3">
        <v>564.598610772027</v>
      </c>
    </row>
    <row r="163">
      <c r="A163" s="3" t="s">
        <v>159</v>
      </c>
      <c r="B163" s="3" t="str">
        <f t="shared" si="3"/>
        <v>ITW_mid</v>
      </c>
      <c r="C163" s="3" t="str">
        <f t="shared" si="6"/>
        <v>ITW</v>
      </c>
      <c r="D163" s="3">
        <v>63.3613113397898</v>
      </c>
      <c r="E163" s="3">
        <v>61.832884210406</v>
      </c>
      <c r="F163" s="3">
        <v>63.2881470955685</v>
      </c>
      <c r="G163" s="3">
        <v>65.1969241488034</v>
      </c>
      <c r="H163" s="3">
        <v>67.1440415521348</v>
      </c>
      <c r="I163" s="3">
        <v>68.7794870123538</v>
      </c>
      <c r="J163" s="3">
        <v>67.3238859477826</v>
      </c>
      <c r="K163" s="3">
        <v>67.5916526058735</v>
      </c>
      <c r="L163" s="3">
        <v>68.7335182664529</v>
      </c>
      <c r="M163" s="3">
        <v>66.759632312829</v>
      </c>
      <c r="N163" s="3">
        <v>73.8713100471145</v>
      </c>
      <c r="O163" s="3">
        <v>75.3175116720486</v>
      </c>
      <c r="P163" s="3">
        <v>73.9273895799101</v>
      </c>
      <c r="Q163" s="3">
        <v>77.3826320423511</v>
      </c>
      <c r="R163" s="3">
        <v>77.7428739185489</v>
      </c>
      <c r="S163" s="3">
        <v>76.7895394813248</v>
      </c>
      <c r="T163" s="3">
        <v>76.4620452124508</v>
      </c>
      <c r="U163" s="3">
        <v>74.4055312556184</v>
      </c>
      <c r="V163" s="3">
        <v>73.4380762495765</v>
      </c>
      <c r="W163" s="3">
        <v>70.0695518752202</v>
      </c>
      <c r="X163" s="3">
        <v>66.7194329301743</v>
      </c>
      <c r="Y163" s="3">
        <v>70.0829192861254</v>
      </c>
      <c r="Z163" s="3">
        <v>74.3112670267071</v>
      </c>
      <c r="AA163" s="3">
        <v>75.0443388737814</v>
      </c>
      <c r="AB163" s="3">
        <v>68.7795854628839</v>
      </c>
      <c r="AC163" s="3">
        <v>74.9580724699308</v>
      </c>
      <c r="AD163" s="3">
        <v>80.4776479854466</v>
      </c>
      <c r="AE163" s="3">
        <v>84.8686049770742</v>
      </c>
      <c r="AF163" s="3">
        <v>84.94663592436</v>
      </c>
      <c r="AG163" s="3">
        <v>86.1503173223114</v>
      </c>
      <c r="AH163" s="3">
        <v>90.9220756603719</v>
      </c>
      <c r="AI163" s="3">
        <v>96.9518907829942</v>
      </c>
      <c r="AJ163" s="3">
        <v>97.1519051971344</v>
      </c>
      <c r="AK163" s="3">
        <v>95.3838936752476</v>
      </c>
      <c r="AL163" s="3">
        <v>99.9314146437504</v>
      </c>
      <c r="AM163" s="3">
        <v>103.433472871319</v>
      </c>
      <c r="AN163" s="3">
        <v>103.155800299977</v>
      </c>
      <c r="AO163" s="3">
        <v>106.853872019406</v>
      </c>
      <c r="AP163" s="3">
        <v>110.833855250476</v>
      </c>
      <c r="AQ163" s="3">
        <v>111.511822206335</v>
      </c>
      <c r="AR163" s="3">
        <v>115.259381782753</v>
      </c>
      <c r="AS163" s="3">
        <v>121.090222973927</v>
      </c>
      <c r="AT163" s="3">
        <v>120.886509850591</v>
      </c>
      <c r="AU163" s="3">
        <v>115.956175847389</v>
      </c>
      <c r="AV163" s="3">
        <v>120.41503374805</v>
      </c>
      <c r="AW163" s="3">
        <v>129.180858083978</v>
      </c>
      <c r="AX163" s="3">
        <v>133.515252252092</v>
      </c>
      <c r="AY163" s="3">
        <v>140.000385967623</v>
      </c>
      <c r="AZ163" s="3">
        <v>144.40283183107</v>
      </c>
      <c r="BA163" s="3">
        <v>138.055457362286</v>
      </c>
      <c r="BB163" s="3">
        <v>138.536718763656</v>
      </c>
      <c r="BC163" s="3">
        <v>130.857020754062</v>
      </c>
      <c r="BD163" s="3">
        <v>123.621542828486</v>
      </c>
      <c r="BE163" s="3">
        <v>123.150642228748</v>
      </c>
      <c r="BF163" s="3">
        <v>120.492618442109</v>
      </c>
      <c r="BG163" s="3">
        <v>118.125204641651</v>
      </c>
      <c r="BH163" s="3">
        <v>122.597487980105</v>
      </c>
      <c r="BI163" s="3">
        <v>113.931006244402</v>
      </c>
      <c r="BJ163" s="3">
        <v>114.93964297539</v>
      </c>
      <c r="BK163" s="3">
        <v>110.928186598396</v>
      </c>
      <c r="BL163" s="3">
        <v>113.348830882159</v>
      </c>
      <c r="BM163" s="3">
        <v>121.512301221617</v>
      </c>
      <c r="BN163" s="3">
        <v>124.66878938678</v>
      </c>
      <c r="BO163" s="3">
        <v>134.212758319744</v>
      </c>
      <c r="BP163" s="3">
        <v>130.482100305703</v>
      </c>
      <c r="BQ163" s="3">
        <v>130.598412056697</v>
      </c>
      <c r="BR163" s="3">
        <v>133.27550021361</v>
      </c>
      <c r="BS163" s="3">
        <v>131.175266849197</v>
      </c>
      <c r="BT163" s="3">
        <v>135.933553611603</v>
      </c>
      <c r="BU163" s="3">
        <v>139.448941018835</v>
      </c>
      <c r="BV163" s="3">
        <v>154.608774348241</v>
      </c>
      <c r="BW163" s="3">
        <v>156.817040268634</v>
      </c>
      <c r="BX163" s="3">
        <v>158.499070777909</v>
      </c>
      <c r="BY163" s="3">
        <v>162.965492878038</v>
      </c>
      <c r="BZ163" s="3">
        <v>133.681130384483</v>
      </c>
      <c r="CA163" s="3">
        <v>138.617388366828</v>
      </c>
      <c r="CB163" s="3">
        <v>145.506776223327</v>
      </c>
      <c r="CC163" s="3">
        <v>154.751067610985</v>
      </c>
      <c r="CD163" s="3">
        <v>162.523486776784</v>
      </c>
      <c r="CE163" s="3">
        <v>175.615739734415</v>
      </c>
      <c r="CF163" s="3">
        <v>176.63256281812</v>
      </c>
      <c r="CG163" s="3">
        <v>181.838354981931</v>
      </c>
      <c r="CH163" s="3">
        <v>190.505658840973</v>
      </c>
      <c r="CI163" s="3">
        <v>185.294411385171</v>
      </c>
      <c r="CJ163" s="3">
        <v>186.589039421497</v>
      </c>
      <c r="CK163" s="3">
        <v>183.218471948408</v>
      </c>
      <c r="CL163" s="3">
        <v>197.458322561523</v>
      </c>
      <c r="CM163" s="3">
        <v>206.0599180568</v>
      </c>
      <c r="CN163" s="3">
        <v>215.101601757399</v>
      </c>
      <c r="CO163" s="3">
        <v>209.835436775546</v>
      </c>
      <c r="CP163" s="3">
        <v>209.122369751605</v>
      </c>
      <c r="CQ163" s="3">
        <v>212.602066311218</v>
      </c>
      <c r="CR163" s="3">
        <v>202.34867799301</v>
      </c>
      <c r="CS163" s="3">
        <v>202.904801425612</v>
      </c>
      <c r="CT163" s="3">
        <v>219.507586742067</v>
      </c>
      <c r="CU163" s="3">
        <v>223.513645225784</v>
      </c>
      <c r="CV163" s="3">
        <v>224.820256987586</v>
      </c>
      <c r="CW163" s="3">
        <v>207.482878486635</v>
      </c>
      <c r="CX163" s="3">
        <v>196.739681191173</v>
      </c>
      <c r="CY163" s="3">
        <v>190.278078520242</v>
      </c>
      <c r="CZ163" s="3">
        <v>192.675932813552</v>
      </c>
      <c r="DA163" s="3">
        <v>180.332433963837</v>
      </c>
      <c r="DB163" s="3">
        <v>176.233521945223</v>
      </c>
      <c r="DC163" s="3">
        <v>196.799268483037</v>
      </c>
      <c r="DD163" s="3">
        <v>183.808179204379</v>
      </c>
      <c r="DE163" s="3">
        <v>184.85402549264</v>
      </c>
      <c r="DF163" s="3">
        <v>211.046917938559</v>
      </c>
      <c r="DG163" s="3">
        <v>211.069936302362</v>
      </c>
      <c r="DH163" s="3">
        <v>217.526024141474</v>
      </c>
      <c r="DI163" s="3">
        <v>227.548494091298</v>
      </c>
      <c r="DJ163" s="3">
        <v>224.076763909741</v>
      </c>
      <c r="DK163" s="3">
        <v>225.051459218718</v>
      </c>
      <c r="DL163" s="3">
        <v>219.482124442676</v>
      </c>
      <c r="DM163" s="3">
        <v>230.915247415578</v>
      </c>
      <c r="DN163" s="3">
        <v>243.592210963253</v>
      </c>
      <c r="DO163" s="3">
        <v>234.745626249076</v>
      </c>
      <c r="DP163" s="3">
        <v>229.47493894186</v>
      </c>
      <c r="DQ163" s="3">
        <v>222.950439184544</v>
      </c>
      <c r="DR163" s="3">
        <v>229.347271913366</v>
      </c>
      <c r="DS163" s="3">
        <v>247.716756626292</v>
      </c>
      <c r="DT163" s="3">
        <v>252.110179960762</v>
      </c>
      <c r="DU163" s="3">
        <v>250.808479124729</v>
      </c>
      <c r="DV163" s="3">
        <v>258.38543641451</v>
      </c>
      <c r="DW163" s="3">
        <v>251.232149051518</v>
      </c>
      <c r="DX163" s="3">
        <v>241.282076123984</v>
      </c>
      <c r="DY163" s="3">
        <v>235.5741429826</v>
      </c>
      <c r="DZ163" s="3">
        <v>239.863772254579</v>
      </c>
      <c r="EA163" s="3">
        <v>240.477070683156</v>
      </c>
      <c r="EB163" s="3">
        <v>250.130897329855</v>
      </c>
      <c r="EC163" s="3">
        <v>257.493615702204</v>
      </c>
      <c r="ED163" s="3">
        <v>269.36083838856</v>
      </c>
      <c r="EE163" s="3">
        <v>265.72480526845</v>
      </c>
      <c r="EF163" s="3">
        <v>254.556112501356</v>
      </c>
    </row>
    <row r="164">
      <c r="A164" s="3" t="s">
        <v>160</v>
      </c>
      <c r="B164" s="3" t="str">
        <f t="shared" si="3"/>
        <v>IVZ_mid</v>
      </c>
      <c r="C164" s="3" t="str">
        <f t="shared" si="6"/>
        <v>IVZ</v>
      </c>
      <c r="D164" s="3">
        <v>22.0262031257315</v>
      </c>
      <c r="E164" s="3">
        <v>21.0826575159113</v>
      </c>
      <c r="F164" s="3">
        <v>22.2654471136444</v>
      </c>
      <c r="G164" s="3">
        <v>22.3626605793353</v>
      </c>
      <c r="H164" s="3">
        <v>22.5970052952045</v>
      </c>
      <c r="I164" s="3">
        <v>23.7881406188121</v>
      </c>
      <c r="J164" s="3">
        <v>24.2923529202593</v>
      </c>
      <c r="K164" s="3">
        <v>25.0032400869963</v>
      </c>
      <c r="L164" s="3">
        <v>25.9292001972498</v>
      </c>
      <c r="M164" s="3">
        <v>24.2511643007428</v>
      </c>
      <c r="N164" s="3">
        <v>25.9333014385213</v>
      </c>
      <c r="O164" s="3">
        <v>25.8056346253477</v>
      </c>
      <c r="P164" s="3">
        <v>23.9790732139585</v>
      </c>
      <c r="Q164" s="3">
        <v>25.3458931760509</v>
      </c>
      <c r="R164" s="3">
        <v>26.2242362802814</v>
      </c>
      <c r="S164" s="3">
        <v>26.1012478525919</v>
      </c>
      <c r="T164" s="3">
        <v>26.5327762628429</v>
      </c>
      <c r="U164" s="3">
        <v>25.522514069081</v>
      </c>
      <c r="V164" s="3">
        <v>24.6204060840077</v>
      </c>
      <c r="W164" s="3">
        <v>23.894881923437</v>
      </c>
      <c r="X164" s="3">
        <v>21.3232430423006</v>
      </c>
      <c r="Y164" s="3">
        <v>21.3538059020983</v>
      </c>
      <c r="Z164" s="3">
        <v>21.8821797325117</v>
      </c>
      <c r="AA164" s="3">
        <v>21.554020853182</v>
      </c>
      <c r="AB164" s="3">
        <v>19.8226108110422</v>
      </c>
      <c r="AC164" s="3">
        <v>17.9019115760825</v>
      </c>
      <c r="AD164" s="3">
        <v>19.8547647515866</v>
      </c>
      <c r="AE164" s="3">
        <v>20.8871870023697</v>
      </c>
      <c r="AF164" s="3">
        <v>20.0499287320479</v>
      </c>
      <c r="AG164" s="3">
        <v>18.9877925948593</v>
      </c>
      <c r="AH164" s="3">
        <v>18.3035600137794</v>
      </c>
      <c r="AI164" s="3">
        <v>20.3153004808203</v>
      </c>
      <c r="AJ164" s="3">
        <v>21.0220335467526</v>
      </c>
      <c r="AK164" s="3">
        <v>20.6387234685818</v>
      </c>
      <c r="AL164" s="3">
        <v>20.8976393651904</v>
      </c>
      <c r="AM164" s="3">
        <v>21.7626725040114</v>
      </c>
      <c r="AN164" s="3">
        <v>21.0998783595037</v>
      </c>
      <c r="AO164" s="3">
        <v>21.8957229260322</v>
      </c>
      <c r="AP164" s="3">
        <v>21.8233096937807</v>
      </c>
      <c r="AQ164" s="3">
        <v>21.613842940341</v>
      </c>
      <c r="AR164" s="3">
        <v>22.355496393689</v>
      </c>
      <c r="AS164" s="3">
        <v>24.0882333424846</v>
      </c>
      <c r="AT164" s="3">
        <v>25.0879248042163</v>
      </c>
      <c r="AU164" s="3">
        <v>23.6386245561674</v>
      </c>
      <c r="AV164" s="3">
        <v>23.4352317262163</v>
      </c>
      <c r="AW164" s="3">
        <v>25.6926502169895</v>
      </c>
      <c r="AX164" s="3">
        <v>25.1370986159265</v>
      </c>
      <c r="AY164" s="3">
        <v>26.2371119471227</v>
      </c>
      <c r="AZ164" s="3">
        <v>26.5835096118297</v>
      </c>
      <c r="BA164" s="3">
        <v>23.8943217133121</v>
      </c>
      <c r="BB164" s="3">
        <v>23.5343884998746</v>
      </c>
      <c r="BC164" s="3">
        <v>22.1745488143038</v>
      </c>
      <c r="BD164" s="3">
        <v>20.4414488555404</v>
      </c>
      <c r="BE164" s="3">
        <v>19.8730876478075</v>
      </c>
      <c r="BF164" s="3">
        <v>19.0709633425336</v>
      </c>
      <c r="BG164" s="3">
        <v>18.1743413258561</v>
      </c>
      <c r="BH164" s="3">
        <v>17.5420770313308</v>
      </c>
      <c r="BI164" s="3">
        <v>15.9325929332108</v>
      </c>
      <c r="BJ164" s="3">
        <v>15.3633107554138</v>
      </c>
      <c r="BK164" s="3">
        <v>12.9892022429585</v>
      </c>
      <c r="BL164" s="3">
        <v>13.4125783782679</v>
      </c>
      <c r="BM164" s="3">
        <v>14.0676143633554</v>
      </c>
      <c r="BN164" s="3">
        <v>14.6741262744351</v>
      </c>
      <c r="BO164" s="3">
        <v>15.9342684273709</v>
      </c>
      <c r="BP164" s="3">
        <v>15.880967995367</v>
      </c>
      <c r="BQ164" s="3">
        <v>15.7276280278661</v>
      </c>
      <c r="BR164" s="3">
        <v>15.3872730985356</v>
      </c>
      <c r="BS164" s="3">
        <v>12.5914176042886</v>
      </c>
      <c r="BT164" s="3">
        <v>13.1255457823018</v>
      </c>
      <c r="BU164" s="3">
        <v>12.6765546672837</v>
      </c>
      <c r="BV164" s="3">
        <v>13.9456633586598</v>
      </c>
      <c r="BW164" s="3">
        <v>14.0054413862394</v>
      </c>
      <c r="BX164" s="3">
        <v>14.2997802504368</v>
      </c>
      <c r="BY164" s="3">
        <v>14.0243219818517</v>
      </c>
      <c r="BZ164" s="3">
        <v>8.69071155087475</v>
      </c>
      <c r="CA164" s="3">
        <v>7.11058079911454</v>
      </c>
      <c r="CB164" s="3">
        <v>6.27272042039202</v>
      </c>
      <c r="CC164" s="3">
        <v>8.598735215551</v>
      </c>
      <c r="CD164" s="3">
        <v>8.69973909717693</v>
      </c>
      <c r="CE164" s="3">
        <v>8.76497908182594</v>
      </c>
      <c r="CF164" s="3">
        <v>9.03938653589999</v>
      </c>
      <c r="CG164" s="3">
        <v>11.1588981929829</v>
      </c>
      <c r="CH164" s="3">
        <v>13.0042381827211</v>
      </c>
      <c r="CI164" s="3">
        <v>14.7754957700957</v>
      </c>
      <c r="CJ164" s="3">
        <v>16.7568257959662</v>
      </c>
      <c r="CK164" s="3">
        <v>18.9766655468459</v>
      </c>
      <c r="CL164" s="3">
        <v>21.0076606550896</v>
      </c>
      <c r="CM164" s="3">
        <v>22.4788746446508</v>
      </c>
      <c r="CN164" s="3">
        <v>23.5169952917103</v>
      </c>
      <c r="CO164" s="3">
        <v>24.02385677088</v>
      </c>
      <c r="CP164" s="3">
        <v>21.8971789899265</v>
      </c>
      <c r="CQ164" s="3">
        <v>21.3446991158114</v>
      </c>
      <c r="CR164" s="3">
        <v>21.5359283500843</v>
      </c>
      <c r="CS164" s="3">
        <v>21.6028321793565</v>
      </c>
      <c r="CT164" s="3">
        <v>21.8904697755237</v>
      </c>
      <c r="CU164" s="3">
        <v>19.9770477746553</v>
      </c>
      <c r="CV164" s="3">
        <v>20.2685548367439</v>
      </c>
      <c r="CW164" s="3">
        <v>19.6254682710132</v>
      </c>
      <c r="CX164" s="3">
        <v>18.3834679116075</v>
      </c>
      <c r="CY164" s="3">
        <v>18.5548102248204</v>
      </c>
      <c r="CZ164" s="3">
        <v>16.2877541998807</v>
      </c>
      <c r="DA164" s="3">
        <v>15.3703922589911</v>
      </c>
      <c r="DB164" s="3">
        <v>14.5928985157628</v>
      </c>
      <c r="DC164" s="3">
        <v>16.0219045506815</v>
      </c>
      <c r="DD164" s="3">
        <v>14.3448562564244</v>
      </c>
      <c r="DE164" s="3">
        <v>13.1858373447046</v>
      </c>
      <c r="DF164" s="3">
        <v>16.1554929483466</v>
      </c>
      <c r="DG164" s="3">
        <v>16.8220568202082</v>
      </c>
      <c r="DH164" s="3">
        <v>17.0486844607188</v>
      </c>
      <c r="DI164" s="3">
        <v>16.9403255005408</v>
      </c>
      <c r="DJ164" s="3">
        <v>14.9255916293352</v>
      </c>
      <c r="DK164" s="3">
        <v>15.2188953930753</v>
      </c>
      <c r="DL164" s="3">
        <v>14.365664900725</v>
      </c>
      <c r="DM164" s="3">
        <v>14.9394722811135</v>
      </c>
      <c r="DN164" s="3">
        <v>16.0511019166357</v>
      </c>
      <c r="DO164" s="3">
        <v>14.8339542806752</v>
      </c>
      <c r="DP164" s="3">
        <v>14.1552214449177</v>
      </c>
      <c r="DQ164" s="3">
        <v>12.4364209573274</v>
      </c>
      <c r="DR164" s="3">
        <v>12.8840770242378</v>
      </c>
      <c r="DS164" s="3">
        <v>15.6926809486264</v>
      </c>
      <c r="DT164" s="3">
        <v>16.1534789576283</v>
      </c>
      <c r="DU164" s="3">
        <v>14.9562543734603</v>
      </c>
      <c r="DV164" s="3">
        <v>15.1745053321827</v>
      </c>
      <c r="DW164" s="3">
        <v>15.0156119243247</v>
      </c>
      <c r="DX164" s="3">
        <v>15.0076124898318</v>
      </c>
      <c r="DY164" s="3">
        <v>14.7178625953707</v>
      </c>
      <c r="DZ164" s="3">
        <v>15.7444776481735</v>
      </c>
      <c r="EA164" s="3">
        <v>16.1833640982166</v>
      </c>
      <c r="EB164" s="3">
        <v>16.4956559995202</v>
      </c>
      <c r="EC164" s="3">
        <v>17.577572654665</v>
      </c>
      <c r="ED164" s="3">
        <v>17.7657084550775</v>
      </c>
      <c r="EE164" s="3">
        <v>17.831666810172</v>
      </c>
      <c r="EF164" s="3">
        <v>17.4227778116862</v>
      </c>
    </row>
    <row r="165">
      <c r="A165" s="3" t="s">
        <v>161</v>
      </c>
      <c r="B165" s="3" t="str">
        <f t="shared" si="3"/>
        <v>JCI_mid</v>
      </c>
      <c r="C165" s="3" t="str">
        <f t="shared" si="6"/>
        <v>JCI</v>
      </c>
      <c r="D165" s="3">
        <v>29.293661732688</v>
      </c>
      <c r="E165" s="3">
        <v>30.0658918269843</v>
      </c>
      <c r="F165" s="3">
        <v>30.9725897092987</v>
      </c>
      <c r="G165" s="3">
        <v>30.1816598483445</v>
      </c>
      <c r="H165" s="3">
        <v>30.7179432466681</v>
      </c>
      <c r="I165" s="3">
        <v>32.6789076751301</v>
      </c>
      <c r="J165" s="3">
        <v>32.8113285881492</v>
      </c>
      <c r="K165" s="3">
        <v>32.0564636964798</v>
      </c>
      <c r="L165" s="3">
        <v>32.2889445791579</v>
      </c>
      <c r="M165" s="3">
        <v>30.4454886272594</v>
      </c>
      <c r="N165" s="3">
        <v>31.2891489002636</v>
      </c>
      <c r="O165" s="3">
        <v>31.5965771576889</v>
      </c>
      <c r="P165" s="3">
        <v>31.2072481078029</v>
      </c>
      <c r="Q165" s="3">
        <v>31.0839403683124</v>
      </c>
      <c r="R165" s="3">
        <v>31.3611329607488</v>
      </c>
      <c r="S165" s="3">
        <v>31.1160926126517</v>
      </c>
      <c r="T165" s="3">
        <v>29.5195663639344</v>
      </c>
      <c r="U165" s="3">
        <v>29.5145120557199</v>
      </c>
      <c r="V165" s="3">
        <v>27.9531517425148</v>
      </c>
      <c r="W165" s="3">
        <v>27.6088549761154</v>
      </c>
      <c r="X165" s="3">
        <v>26.2925388541304</v>
      </c>
      <c r="Y165" s="3">
        <v>26.7204308987603</v>
      </c>
      <c r="Z165" s="3">
        <v>26.9565989935979</v>
      </c>
      <c r="AA165" s="3">
        <v>24.3790479959789</v>
      </c>
      <c r="AB165" s="3">
        <v>23.501683393493</v>
      </c>
      <c r="AC165" s="3">
        <v>25.7944582655693</v>
      </c>
      <c r="AD165" s="3">
        <v>27.1832778348764</v>
      </c>
      <c r="AE165" s="3">
        <v>27.9793183981813</v>
      </c>
      <c r="AF165" s="3">
        <v>30.0178499135322</v>
      </c>
      <c r="AG165" s="3">
        <v>32.4337251947697</v>
      </c>
      <c r="AH165" s="3">
        <v>33.0502160112529</v>
      </c>
      <c r="AI165" s="3">
        <v>34.0031052544342</v>
      </c>
      <c r="AJ165" s="3">
        <v>33.2920398101406</v>
      </c>
      <c r="AK165" s="3">
        <v>32.4957772301942</v>
      </c>
      <c r="AL165" s="3">
        <v>35.8589863851283</v>
      </c>
      <c r="AM165" s="3">
        <v>35.4570088749616</v>
      </c>
      <c r="AN165" s="3">
        <v>35.5615374740571</v>
      </c>
      <c r="AO165" s="3">
        <v>34.4414390738903</v>
      </c>
      <c r="AP165" s="3">
        <v>34.3351445111683</v>
      </c>
      <c r="AQ165" s="3">
        <v>34.3681065197478</v>
      </c>
      <c r="AR165" s="3">
        <v>34.6918674134265</v>
      </c>
      <c r="AS165" s="3">
        <v>34.7361700811378</v>
      </c>
      <c r="AT165" s="3">
        <v>35.8286778645256</v>
      </c>
      <c r="AU165" s="3">
        <v>32.1801174416975</v>
      </c>
      <c r="AV165" s="3">
        <v>33.2002433429462</v>
      </c>
      <c r="AW165" s="3">
        <v>34.5882141038314</v>
      </c>
      <c r="AX165" s="3">
        <v>31.8485567746967</v>
      </c>
      <c r="AY165" s="3">
        <v>31.6198582096822</v>
      </c>
      <c r="AZ165" s="3">
        <v>33.3371548094313</v>
      </c>
      <c r="BA165" s="3">
        <v>31.9588224237451</v>
      </c>
      <c r="BB165" s="3">
        <v>30.861033679934</v>
      </c>
      <c r="BC165" s="3">
        <v>28.978249325214</v>
      </c>
      <c r="BD165" s="3">
        <v>30.2059415129077</v>
      </c>
      <c r="BE165" s="3">
        <v>29.3108488339202</v>
      </c>
      <c r="BF165" s="3">
        <v>30.0122793598739</v>
      </c>
      <c r="BG165" s="3">
        <v>32.570601583304</v>
      </c>
      <c r="BH165" s="3">
        <v>31.8982982289072</v>
      </c>
      <c r="BI165" s="3">
        <v>29.0406401238123</v>
      </c>
      <c r="BJ165" s="3">
        <v>28.9560352380034</v>
      </c>
      <c r="BK165" s="3">
        <v>27.3002785966381</v>
      </c>
      <c r="BL165" s="3">
        <v>27.7624013751011</v>
      </c>
      <c r="BM165" s="3">
        <v>30.1166528429935</v>
      </c>
      <c r="BN165" s="3">
        <v>31.4564739533756</v>
      </c>
      <c r="BO165" s="3">
        <v>31.9790484230506</v>
      </c>
      <c r="BP165" s="3">
        <v>34.1472639805063</v>
      </c>
      <c r="BQ165" s="3">
        <v>34.8108372442942</v>
      </c>
      <c r="BR165" s="3">
        <v>36.4852536350842</v>
      </c>
      <c r="BS165" s="3">
        <v>37.0707332305159</v>
      </c>
      <c r="BT165" s="3">
        <v>38.4593357550563</v>
      </c>
      <c r="BU165" s="3">
        <v>37.5297694313068</v>
      </c>
      <c r="BV165" s="3">
        <v>37.9531509759305</v>
      </c>
      <c r="BW165" s="3">
        <v>36.8023340122228</v>
      </c>
      <c r="BX165" s="3">
        <v>36.4920660587875</v>
      </c>
      <c r="BY165" s="3">
        <v>36.0320541717446</v>
      </c>
      <c r="BZ165" s="3">
        <v>27.7442451435529</v>
      </c>
      <c r="CA165" s="3">
        <v>25.5857314593553</v>
      </c>
      <c r="CB165" s="3">
        <v>26.2733689645953</v>
      </c>
      <c r="CC165" s="3">
        <v>30.9282638528793</v>
      </c>
      <c r="CD165" s="3">
        <v>32.5077370829184</v>
      </c>
      <c r="CE165" s="3">
        <v>36.3854772431565</v>
      </c>
      <c r="CF165" s="3">
        <v>37.5753677969611</v>
      </c>
      <c r="CG165" s="3">
        <v>38.8104704506686</v>
      </c>
      <c r="CH165" s="3">
        <v>40.8518834082873</v>
      </c>
      <c r="CI165" s="3">
        <v>41.9148655181853</v>
      </c>
      <c r="CJ165" s="3">
        <v>46.3257669291428</v>
      </c>
      <c r="CK165" s="3">
        <v>48.8838305399675</v>
      </c>
      <c r="CL165" s="3">
        <v>54.7688032941457</v>
      </c>
      <c r="CM165" s="3">
        <v>56.881161041949</v>
      </c>
      <c r="CN165" s="3">
        <v>59.5473861502962</v>
      </c>
      <c r="CO165" s="3">
        <v>61.6506130504455</v>
      </c>
      <c r="CP165" s="3">
        <v>64.5248765217146</v>
      </c>
      <c r="CQ165" s="3">
        <v>67.542278122612</v>
      </c>
      <c r="CR165" s="3">
        <v>68.1643954321796</v>
      </c>
      <c r="CS165" s="3">
        <v>65.9618681527659</v>
      </c>
      <c r="CT165" s="3">
        <v>71.3890299259691</v>
      </c>
      <c r="CU165" s="3">
        <v>72.9936320588386</v>
      </c>
      <c r="CV165" s="3">
        <v>70.9834983853958</v>
      </c>
      <c r="CW165" s="3">
        <v>62.6480130634294</v>
      </c>
      <c r="CX165" s="3">
        <v>59.7711709619623</v>
      </c>
      <c r="CY165" s="3">
        <v>59.5055638633346</v>
      </c>
      <c r="CZ165" s="3">
        <v>49.8984147799936</v>
      </c>
      <c r="DA165" s="3">
        <v>47.6641347053055</v>
      </c>
      <c r="DB165" s="3">
        <v>46.044819218367</v>
      </c>
      <c r="DC165" s="3">
        <v>52.6240101530758</v>
      </c>
      <c r="DD165" s="3">
        <v>50.9333972179072</v>
      </c>
      <c r="DE165" s="3">
        <v>50.6454275696415</v>
      </c>
      <c r="DF165" s="3">
        <v>61.5454649593743</v>
      </c>
      <c r="DG165" s="3">
        <v>62.1560613491255</v>
      </c>
      <c r="DH165" s="3">
        <v>64.1393325696315</v>
      </c>
      <c r="DI165" s="3">
        <v>61.4678515168127</v>
      </c>
      <c r="DJ165" s="3">
        <v>58.475256548029</v>
      </c>
      <c r="DK165" s="3">
        <v>55.6558569273437</v>
      </c>
      <c r="DL165" s="3">
        <v>59.2170981227734</v>
      </c>
      <c r="DM165" s="3">
        <v>62.2026170368253</v>
      </c>
      <c r="DN165" s="3">
        <v>66.2675343347433</v>
      </c>
      <c r="DO165" s="3">
        <v>58.4848030838526</v>
      </c>
      <c r="DP165" s="3">
        <v>54.6799256589236</v>
      </c>
      <c r="DQ165" s="3">
        <v>49.4695151462714</v>
      </c>
      <c r="DR165" s="3">
        <v>50.2925305850073</v>
      </c>
      <c r="DS165" s="3">
        <v>53.7616261207758</v>
      </c>
      <c r="DT165" s="3">
        <v>54.6173981686541</v>
      </c>
      <c r="DU165" s="3">
        <v>55.1575401395074</v>
      </c>
      <c r="DV165" s="3">
        <v>61.394582272196</v>
      </c>
      <c r="DW165" s="3">
        <v>63.9263946911818</v>
      </c>
      <c r="DX165" s="3">
        <v>66.9633767356234</v>
      </c>
      <c r="DY165" s="3">
        <v>68.4878932012352</v>
      </c>
      <c r="DZ165" s="3">
        <v>68.0976007016372</v>
      </c>
      <c r="EA165" s="3">
        <v>68.6453217020674</v>
      </c>
      <c r="EB165" s="3">
        <v>72.2137928213164</v>
      </c>
      <c r="EC165" s="3">
        <v>76.404987954468</v>
      </c>
      <c r="ED165" s="3">
        <v>82.0612418338204</v>
      </c>
      <c r="EE165" s="3">
        <v>81.5981549070684</v>
      </c>
      <c r="EF165" s="3">
        <v>79.768333223131</v>
      </c>
    </row>
    <row r="166">
      <c r="A166" s="3" t="s">
        <v>162</v>
      </c>
      <c r="B166" s="3" t="str">
        <f t="shared" si="3"/>
        <v>JNJ_mid</v>
      </c>
      <c r="C166" s="3" t="str">
        <f t="shared" si="6"/>
        <v>JNJ</v>
      </c>
      <c r="D166" s="3">
        <v>68.4428110518716</v>
      </c>
      <c r="E166" s="3">
        <v>67.1593508582876</v>
      </c>
      <c r="F166" s="3">
        <v>70.1947459013241</v>
      </c>
      <c r="G166" s="3">
        <v>73.6274305878798</v>
      </c>
      <c r="H166" s="3">
        <v>74.9550740793866</v>
      </c>
      <c r="I166" s="3">
        <v>77.5288791614213</v>
      </c>
      <c r="J166" s="3">
        <v>77.5584215267379</v>
      </c>
      <c r="K166" s="3">
        <v>76.4717204516088</v>
      </c>
      <c r="L166" s="3">
        <v>79.6888951087476</v>
      </c>
      <c r="M166" s="3">
        <v>77.2164710504784</v>
      </c>
      <c r="N166" s="3">
        <v>81.7632658320568</v>
      </c>
      <c r="O166" s="3">
        <v>80.5615426720732</v>
      </c>
      <c r="P166" s="3">
        <v>78.3917376085203</v>
      </c>
      <c r="Q166" s="3">
        <v>76.6591558938419</v>
      </c>
      <c r="R166" s="3">
        <v>77.1898831391134</v>
      </c>
      <c r="S166" s="3">
        <v>76.6523547197284</v>
      </c>
      <c r="T166" s="3">
        <v>77.5339990310938</v>
      </c>
      <c r="U166" s="3">
        <v>76.2777433113906</v>
      </c>
      <c r="V166" s="3">
        <v>76.6090632988575</v>
      </c>
      <c r="W166" s="3">
        <v>75.399479081619</v>
      </c>
      <c r="X166" s="3">
        <v>72.1542317127399</v>
      </c>
      <c r="Y166" s="3">
        <v>75.2353569130549</v>
      </c>
      <c r="Z166" s="3">
        <v>79.0527771733774</v>
      </c>
      <c r="AA166" s="3">
        <v>80.3444295623656</v>
      </c>
      <c r="AB166" s="3">
        <v>77.2347056890409</v>
      </c>
      <c r="AC166" s="3">
        <v>80.9451633814295</v>
      </c>
      <c r="AD166" s="3">
        <v>84.5646270972738</v>
      </c>
      <c r="AE166" s="3">
        <v>87.2525442333774</v>
      </c>
      <c r="AF166" s="3">
        <v>89.2896105726809</v>
      </c>
      <c r="AG166" s="3">
        <v>92.2018495504719</v>
      </c>
      <c r="AH166" s="3">
        <v>98.0474124070619</v>
      </c>
      <c r="AI166" s="3">
        <v>96.8107220202179</v>
      </c>
      <c r="AJ166" s="3">
        <v>94.6872134291259</v>
      </c>
      <c r="AK166" s="3">
        <v>93.1858887064271</v>
      </c>
      <c r="AL166" s="3">
        <v>92.5100018883172</v>
      </c>
      <c r="AM166" s="3">
        <v>91.7942024353978</v>
      </c>
      <c r="AN166" s="3">
        <v>91.9508299155675</v>
      </c>
      <c r="AO166" s="3">
        <v>93.890771471156</v>
      </c>
      <c r="AP166" s="3">
        <v>101.604676642936</v>
      </c>
      <c r="AQ166" s="3">
        <v>100.160182046323</v>
      </c>
      <c r="AR166" s="3">
        <v>101.532961362234</v>
      </c>
      <c r="AS166" s="3">
        <v>108.086966715628</v>
      </c>
      <c r="AT166" s="3">
        <v>108.135362049871</v>
      </c>
      <c r="AU166" s="3">
        <v>108.306815545858</v>
      </c>
      <c r="AV166" s="3">
        <v>108.201025557629</v>
      </c>
      <c r="AW166" s="3">
        <v>112.775231939542</v>
      </c>
      <c r="AX166" s="3">
        <v>114.227504019874</v>
      </c>
      <c r="AY166" s="3">
        <v>116.274334206377</v>
      </c>
      <c r="AZ166" s="3">
        <v>118.486092590781</v>
      </c>
      <c r="BA166" s="3">
        <v>108.580871073581</v>
      </c>
      <c r="BB166" s="3">
        <v>107.951246595382</v>
      </c>
      <c r="BC166" s="3">
        <v>106.671584961262</v>
      </c>
      <c r="BD166" s="3">
        <v>102.703013425062</v>
      </c>
      <c r="BE166" s="3">
        <v>102.182750727268</v>
      </c>
      <c r="BF166" s="3">
        <v>106.250771781557</v>
      </c>
      <c r="BG166" s="3">
        <v>111.348031015779</v>
      </c>
      <c r="BH166" s="3">
        <v>116.74924235384</v>
      </c>
      <c r="BI166" s="3">
        <v>116.201435433601</v>
      </c>
      <c r="BJ166" s="3">
        <v>121.356943166748</v>
      </c>
      <c r="BK166" s="3">
        <v>115.193031112435</v>
      </c>
      <c r="BL166" s="3">
        <v>109.074386245264</v>
      </c>
      <c r="BM166" s="3">
        <v>114.034352964864</v>
      </c>
      <c r="BN166" s="3">
        <v>117.830892835711</v>
      </c>
      <c r="BO166" s="3">
        <v>117.43683110266</v>
      </c>
      <c r="BP166" s="3">
        <v>117.924624167912</v>
      </c>
      <c r="BQ166" s="3">
        <v>119.661296863579</v>
      </c>
      <c r="BR166" s="3">
        <v>115.871762849964</v>
      </c>
      <c r="BS166" s="3">
        <v>112.19240848936</v>
      </c>
      <c r="BT166" s="3">
        <v>112.244359066025</v>
      </c>
      <c r="BU166" s="3">
        <v>113.334909672994</v>
      </c>
      <c r="BV166" s="3">
        <v>115.748279305028</v>
      </c>
      <c r="BW166" s="3">
        <v>124.014390388255</v>
      </c>
      <c r="BX166" s="3">
        <v>128.030419583134</v>
      </c>
      <c r="BY166" s="3">
        <v>129.622892778055</v>
      </c>
      <c r="BZ166" s="3">
        <v>114.481093432785</v>
      </c>
      <c r="CA166" s="3">
        <v>127.491064880166</v>
      </c>
      <c r="CB166" s="3">
        <v>129.848595509424</v>
      </c>
      <c r="CC166" s="3">
        <v>127.035351238032</v>
      </c>
      <c r="CD166" s="3">
        <v>128.957338422584</v>
      </c>
      <c r="CE166" s="3">
        <v>132.456754365853</v>
      </c>
      <c r="CF166" s="3">
        <v>131.509672439613</v>
      </c>
      <c r="CG166" s="3">
        <v>129.439659687692</v>
      </c>
      <c r="CH166" s="3">
        <v>129.158027384797</v>
      </c>
      <c r="CI166" s="3">
        <v>135.655818105767</v>
      </c>
      <c r="CJ166" s="3">
        <v>144.771469318598</v>
      </c>
      <c r="CK166" s="3">
        <v>146.715137295764</v>
      </c>
      <c r="CL166" s="3">
        <v>144.04802862748</v>
      </c>
      <c r="CM166" s="3">
        <v>146.521231169427</v>
      </c>
      <c r="CN166" s="3">
        <v>152.403783033526</v>
      </c>
      <c r="CO166" s="3">
        <v>149.155018981902</v>
      </c>
      <c r="CP166" s="3">
        <v>153.469425157927</v>
      </c>
      <c r="CQ166" s="3">
        <v>158.82099904485</v>
      </c>
      <c r="CR166" s="3">
        <v>152.145801587353</v>
      </c>
      <c r="CS166" s="3">
        <v>147.205607768518</v>
      </c>
      <c r="CT166" s="3">
        <v>148.275962717414</v>
      </c>
      <c r="CU166" s="3">
        <v>152.741241677827</v>
      </c>
      <c r="CV166" s="3">
        <v>155.213005008115</v>
      </c>
      <c r="CW166" s="3">
        <v>153.71762975097</v>
      </c>
      <c r="CX166" s="3">
        <v>159.487975220166</v>
      </c>
      <c r="CY166" s="3">
        <v>167.137363160248</v>
      </c>
      <c r="CZ166" s="3">
        <v>164.527529752767</v>
      </c>
      <c r="DA166" s="3">
        <v>162.844645802355</v>
      </c>
      <c r="DB166" s="3">
        <v>162.694044024014</v>
      </c>
      <c r="DC166" s="3">
        <v>156.552829533785</v>
      </c>
      <c r="DD166" s="3">
        <v>154.081157055089</v>
      </c>
      <c r="DE166" s="3">
        <v>155.430512651258</v>
      </c>
      <c r="DF166" s="3">
        <v>163.06066171693</v>
      </c>
      <c r="DG166" s="3">
        <v>166.903115196869</v>
      </c>
      <c r="DH166" s="3">
        <v>162.034756121774</v>
      </c>
      <c r="DI166" s="3">
        <v>151.485217880024</v>
      </c>
      <c r="DJ166" s="3">
        <v>145.120801551916</v>
      </c>
      <c r="DK166" s="3">
        <v>154.729110549379</v>
      </c>
      <c r="DL166" s="3">
        <v>151.582802298485</v>
      </c>
      <c r="DM166" s="3">
        <v>154.186561178302</v>
      </c>
      <c r="DN166" s="3">
        <v>156.821524579054</v>
      </c>
      <c r="DO166" s="3">
        <v>161.79296941821</v>
      </c>
      <c r="DP166" s="3">
        <v>154.674059708358</v>
      </c>
      <c r="DQ166" s="3">
        <v>147.98178657339</v>
      </c>
      <c r="DR166" s="3">
        <v>144.86646111832</v>
      </c>
      <c r="DS166" s="3">
        <v>151.197243538825</v>
      </c>
      <c r="DT166" s="3">
        <v>155.623816881798</v>
      </c>
      <c r="DU166" s="3">
        <v>153.9408451643</v>
      </c>
      <c r="DV166" s="3">
        <v>154.829158491117</v>
      </c>
      <c r="DW166" s="3">
        <v>146.18007291751</v>
      </c>
      <c r="DX166" s="3">
        <v>146.811829366135</v>
      </c>
      <c r="DY166" s="3">
        <v>144.455935457066</v>
      </c>
      <c r="DZ166" s="3">
        <v>149.838798640933</v>
      </c>
      <c r="EA166" s="3">
        <v>158.928360519493</v>
      </c>
      <c r="EB166" s="3">
        <v>163.457447266089</v>
      </c>
      <c r="EC166" s="3">
        <v>160.60826347196</v>
      </c>
      <c r="ED166" s="3">
        <v>154.31924270538</v>
      </c>
      <c r="EE166" s="3">
        <v>147.152856735956</v>
      </c>
      <c r="EF166" s="3">
        <v>145.993055979411</v>
      </c>
    </row>
    <row r="167">
      <c r="A167" s="3" t="s">
        <v>163</v>
      </c>
      <c r="B167" s="3" t="str">
        <f t="shared" si="3"/>
        <v>JNPR_mid</v>
      </c>
      <c r="C167" s="3" t="str">
        <f t="shared" si="6"/>
        <v>JNPR</v>
      </c>
      <c r="D167" s="3">
        <v>19.5917164239105</v>
      </c>
      <c r="E167" s="3">
        <v>21.0541618366073</v>
      </c>
      <c r="F167" s="3">
        <v>20.0971784794472</v>
      </c>
      <c r="G167" s="3">
        <v>19.5481959763015</v>
      </c>
      <c r="H167" s="3">
        <v>19.1790123607503</v>
      </c>
      <c r="I167" s="3">
        <v>19.049002027748</v>
      </c>
      <c r="J167" s="3">
        <v>18.6043685570075</v>
      </c>
      <c r="K167" s="3">
        <v>18.1310347345865</v>
      </c>
      <c r="L167" s="3">
        <v>17.8197343485489</v>
      </c>
      <c r="M167" s="3">
        <v>15.794850779484</v>
      </c>
      <c r="N167" s="3">
        <v>16.6544625056969</v>
      </c>
      <c r="O167" s="3">
        <v>17.208894154134</v>
      </c>
      <c r="P167" s="3">
        <v>17.3842071688065</v>
      </c>
      <c r="Q167" s="3">
        <v>18.4467919496927</v>
      </c>
      <c r="R167" s="3">
        <v>18.331624744656</v>
      </c>
      <c r="S167" s="3">
        <v>19.0536091638422</v>
      </c>
      <c r="T167" s="3">
        <v>21.3923700195698</v>
      </c>
      <c r="U167" s="3">
        <v>21.418705468644</v>
      </c>
      <c r="V167" s="3">
        <v>20.9263494774188</v>
      </c>
      <c r="W167" s="3">
        <v>21.5566394234216</v>
      </c>
      <c r="X167" s="3">
        <v>20.0665581524637</v>
      </c>
      <c r="Y167" s="3">
        <v>23.4710720609559</v>
      </c>
      <c r="Z167" s="3">
        <v>23.9839415098215</v>
      </c>
      <c r="AA167" s="3">
        <v>22.8222518786149</v>
      </c>
      <c r="AB167" s="3">
        <v>20.5484319152172</v>
      </c>
      <c r="AC167" s="3">
        <v>18.6818239075567</v>
      </c>
      <c r="AD167" s="3">
        <v>20.2903462399838</v>
      </c>
      <c r="AE167" s="3">
        <v>19.1682859017621</v>
      </c>
      <c r="AF167" s="3">
        <v>18.1524529134788</v>
      </c>
      <c r="AG167" s="3">
        <v>18.359122202053</v>
      </c>
      <c r="AH167" s="3">
        <v>18.3724815136591</v>
      </c>
      <c r="AI167" s="3">
        <v>18.4966841197368</v>
      </c>
      <c r="AJ167" s="3">
        <v>18.7228525657961</v>
      </c>
      <c r="AK167" s="3">
        <v>19.3717791924658</v>
      </c>
      <c r="AL167" s="3">
        <v>20.8348310294452</v>
      </c>
      <c r="AM167" s="3">
        <v>22.6865947630687</v>
      </c>
      <c r="AN167" s="3">
        <v>22.3852821846389</v>
      </c>
      <c r="AO167" s="3">
        <v>22.4070080415333</v>
      </c>
      <c r="AP167" s="3">
        <v>22.673564777988</v>
      </c>
      <c r="AQ167" s="3">
        <v>22.7359271463197</v>
      </c>
      <c r="AR167" s="3">
        <v>24.3717553405872</v>
      </c>
      <c r="AS167" s="3">
        <v>23.4690219459726</v>
      </c>
      <c r="AT167" s="3">
        <v>23.3220799815044</v>
      </c>
      <c r="AU167" s="3">
        <v>22.5217730222039</v>
      </c>
      <c r="AV167" s="3">
        <v>22.4822979621127</v>
      </c>
      <c r="AW167" s="3">
        <v>21.5394959127716</v>
      </c>
      <c r="AX167" s="3">
        <v>21.2220697666575</v>
      </c>
      <c r="AY167" s="3">
        <v>23.3205453096511</v>
      </c>
      <c r="AZ167" s="3">
        <v>23.1544442445801</v>
      </c>
      <c r="BA167" s="3">
        <v>21.2086235245428</v>
      </c>
      <c r="BB167" s="3">
        <v>20.9755789912808</v>
      </c>
      <c r="BC167" s="3">
        <v>20.1398886097766</v>
      </c>
      <c r="BD167" s="3">
        <v>21.7462781167521</v>
      </c>
      <c r="BE167" s="3">
        <v>22.5441754928614</v>
      </c>
      <c r="BF167" s="3">
        <v>23.0126826582364</v>
      </c>
      <c r="BG167" s="3">
        <v>22.7676735492882</v>
      </c>
      <c r="BH167" s="3">
        <v>23.8640744864454</v>
      </c>
      <c r="BI167" s="3">
        <v>23.851122530856</v>
      </c>
      <c r="BJ167" s="3">
        <v>24.0026520916298</v>
      </c>
      <c r="BK167" s="3">
        <v>23.0737443654799</v>
      </c>
      <c r="BL167" s="3">
        <v>23.145813190138</v>
      </c>
      <c r="BM167" s="3">
        <v>22.4535344388773</v>
      </c>
      <c r="BN167" s="3">
        <v>22.2941645191898</v>
      </c>
      <c r="BO167" s="3">
        <v>23.3332348418046</v>
      </c>
      <c r="BP167" s="3">
        <v>21.9815367762728</v>
      </c>
      <c r="BQ167" s="3">
        <v>22.6626112985382</v>
      </c>
      <c r="BR167" s="3">
        <v>22.8818947859279</v>
      </c>
      <c r="BS167" s="3">
        <v>20.7628048231923</v>
      </c>
      <c r="BT167" s="3">
        <v>20.730955848315</v>
      </c>
      <c r="BU167" s="3">
        <v>20.6936445097345</v>
      </c>
      <c r="BV167" s="3">
        <v>21.9241247441172</v>
      </c>
      <c r="BW167" s="3">
        <v>21.0201732454235</v>
      </c>
      <c r="BX167" s="3">
        <v>20.8972127170902</v>
      </c>
      <c r="BY167" s="3">
        <v>20.3679414382444</v>
      </c>
      <c r="BZ167" s="3">
        <v>17.2547447141918</v>
      </c>
      <c r="CA167" s="3">
        <v>19.3107752696085</v>
      </c>
      <c r="CB167" s="3">
        <v>20.181956732953</v>
      </c>
      <c r="CC167" s="3">
        <v>20.9505228135418</v>
      </c>
      <c r="CD167" s="3">
        <v>20.8036372040198</v>
      </c>
      <c r="CE167" s="3">
        <v>21.7788272291526</v>
      </c>
      <c r="CF167" s="3">
        <v>20.2756041945413</v>
      </c>
      <c r="CG167" s="3">
        <v>19.4381343348725</v>
      </c>
      <c r="CH167" s="3">
        <v>19.0423063437881</v>
      </c>
      <c r="CI167" s="3">
        <v>19.8204267221766</v>
      </c>
      <c r="CJ167" s="3">
        <v>21.9611130011082</v>
      </c>
      <c r="CK167" s="3">
        <v>21.9271353411909</v>
      </c>
      <c r="CL167" s="3">
        <v>22.420938640607</v>
      </c>
      <c r="CM167" s="3">
        <v>23.1330931233316</v>
      </c>
      <c r="CN167" s="3">
        <v>23.9421084076484</v>
      </c>
      <c r="CO167" s="3">
        <v>25.2311483943584</v>
      </c>
      <c r="CP167" s="3">
        <v>24.9405720499981</v>
      </c>
      <c r="CQ167" s="3">
        <v>26.2288856722463</v>
      </c>
      <c r="CR167" s="3">
        <v>25.8988557727702</v>
      </c>
      <c r="CS167" s="3">
        <v>26.0976876978564</v>
      </c>
      <c r="CT167" s="3">
        <v>29.0100321737178</v>
      </c>
      <c r="CU167" s="3">
        <v>30.8641402977299</v>
      </c>
      <c r="CV167" s="3">
        <v>31.2410137712917</v>
      </c>
      <c r="CW167" s="3">
        <v>31.672094218777</v>
      </c>
      <c r="CX167" s="3">
        <v>32.3060388456813</v>
      </c>
      <c r="CY167" s="3">
        <v>32.5371594356229</v>
      </c>
      <c r="CZ167" s="3">
        <v>28.5106299777295</v>
      </c>
      <c r="DA167" s="3">
        <v>27.2602885505865</v>
      </c>
      <c r="DB167" s="3">
        <v>26.4402172590848</v>
      </c>
      <c r="DC167" s="3">
        <v>26.9173529476365</v>
      </c>
      <c r="DD167" s="3">
        <v>25.8140220334488</v>
      </c>
      <c r="DE167" s="3">
        <v>26.1277806124653</v>
      </c>
      <c r="DF167" s="3">
        <v>29.0410264818485</v>
      </c>
      <c r="DG167" s="3">
        <v>30.5195741184498</v>
      </c>
      <c r="DH167" s="3">
        <v>30.2410035197645</v>
      </c>
      <c r="DI167" s="3">
        <v>29.5154635768915</v>
      </c>
      <c r="DJ167" s="3">
        <v>30.2950826893162</v>
      </c>
      <c r="DK167" s="3">
        <v>31.0573643975708</v>
      </c>
      <c r="DL167" s="3">
        <v>28.0229092908287</v>
      </c>
      <c r="DM167" s="3">
        <v>29.5698210516378</v>
      </c>
      <c r="DN167" s="3">
        <v>28.9670656252713</v>
      </c>
      <c r="DO167" s="3">
        <v>26.9544523741856</v>
      </c>
      <c r="DP167" s="3">
        <v>27.4985970782786</v>
      </c>
      <c r="DQ167" s="3">
        <v>25.372546328854</v>
      </c>
      <c r="DR167" s="3">
        <v>26.3191279169305</v>
      </c>
      <c r="DS167" s="3">
        <v>28.5085984920209</v>
      </c>
      <c r="DT167" s="3">
        <v>34.6604848560316</v>
      </c>
      <c r="DU167" s="3">
        <v>36.1443479561497</v>
      </c>
      <c r="DV167" s="3">
        <v>36.3732166365173</v>
      </c>
      <c r="DW167" s="3">
        <v>35.7094923879041</v>
      </c>
      <c r="DX167" s="3">
        <v>34.0726161621429</v>
      </c>
      <c r="DY167" s="3">
        <v>35.1310331643926</v>
      </c>
      <c r="DZ167" s="3">
        <v>36.6603988670946</v>
      </c>
      <c r="EA167" s="3">
        <v>38.2104435550229</v>
      </c>
      <c r="EB167" s="3">
        <v>38.4970126729283</v>
      </c>
      <c r="EC167" s="3">
        <v>38.7347757101465</v>
      </c>
      <c r="ED167" s="3">
        <v>37.172425734919</v>
      </c>
      <c r="EE167" s="3">
        <v>37.0216663905552</v>
      </c>
      <c r="EF167" s="3">
        <v>38.1883332994249</v>
      </c>
    </row>
    <row r="168">
      <c r="A168" s="3" t="s">
        <v>164</v>
      </c>
      <c r="B168" s="3" t="str">
        <f t="shared" si="3"/>
        <v>JPM_mid</v>
      </c>
      <c r="C168" s="3" t="str">
        <f t="shared" si="6"/>
        <v>JPM</v>
      </c>
      <c r="D168" s="3">
        <v>42.5847359590344</v>
      </c>
      <c r="E168" s="3">
        <v>42.0985097526971</v>
      </c>
      <c r="F168" s="3">
        <v>43.5461036431308</v>
      </c>
      <c r="G168" s="3">
        <v>42.5352992716625</v>
      </c>
      <c r="H168" s="3">
        <v>40.5549196260735</v>
      </c>
      <c r="I168" s="3">
        <v>42.4592924413835</v>
      </c>
      <c r="J168" s="3">
        <v>43.2633288663454</v>
      </c>
      <c r="K168" s="3">
        <v>43.1063007498566</v>
      </c>
      <c r="L168" s="3">
        <v>45.1151926594972</v>
      </c>
      <c r="M168" s="3">
        <v>44.1173095507725</v>
      </c>
      <c r="N168" s="3">
        <v>45.8025793084652</v>
      </c>
      <c r="O168" s="3">
        <v>46.3592271101959</v>
      </c>
      <c r="P168" s="3">
        <v>43.826922433771</v>
      </c>
      <c r="Q168" s="3">
        <v>44.6478660912052</v>
      </c>
      <c r="R168" s="3">
        <v>46.3755510111304</v>
      </c>
      <c r="S168" s="3">
        <v>47.5880670332651</v>
      </c>
      <c r="T168" s="3">
        <v>50.1219269037499</v>
      </c>
      <c r="U168" s="3">
        <v>51.8895529319022</v>
      </c>
      <c r="V168" s="3">
        <v>52.6010878192802</v>
      </c>
      <c r="W168" s="3">
        <v>51.0182038244748</v>
      </c>
      <c r="X168" s="3">
        <v>47.6438516747791</v>
      </c>
      <c r="Y168" s="3">
        <v>48.415869233408</v>
      </c>
      <c r="Z168" s="3">
        <v>51.7646537496171</v>
      </c>
      <c r="AA168" s="3">
        <v>51.3249633977135</v>
      </c>
      <c r="AB168" s="3">
        <v>45.7250660742547</v>
      </c>
      <c r="AC168" s="3">
        <v>44.6181316809385</v>
      </c>
      <c r="AD168" s="3">
        <v>46.3663787090954</v>
      </c>
      <c r="AE168" s="3">
        <v>48.21754360524</v>
      </c>
      <c r="AF168" s="3">
        <v>49.458584158754</v>
      </c>
      <c r="AG168" s="3">
        <v>49.4564908531672</v>
      </c>
      <c r="AH168" s="3">
        <v>49.9279170967277</v>
      </c>
      <c r="AI168" s="3">
        <v>52.0196410830974</v>
      </c>
      <c r="AJ168" s="3">
        <v>52.8398304297152</v>
      </c>
      <c r="AK168" s="3">
        <v>54.3504957322376</v>
      </c>
      <c r="AL168" s="3">
        <v>60.0553225045008</v>
      </c>
      <c r="AM168" s="3">
        <v>67.8891707870754</v>
      </c>
      <c r="AN168" s="3">
        <v>68.6962048011178</v>
      </c>
      <c r="AO168" s="3">
        <v>70.9987798536812</v>
      </c>
      <c r="AP168" s="3">
        <v>72.4096995954539</v>
      </c>
      <c r="AQ168" s="3">
        <v>69.7006277172568</v>
      </c>
      <c r="AR168" s="3">
        <v>69.455001645191</v>
      </c>
      <c r="AS168" s="3">
        <v>69.8238559502629</v>
      </c>
      <c r="AT168" s="3">
        <v>74.7796749798478</v>
      </c>
      <c r="AU168" s="3">
        <v>74.7704379326335</v>
      </c>
      <c r="AV168" s="3">
        <v>74.9216828868854</v>
      </c>
      <c r="AW168" s="3">
        <v>80.1888509866412</v>
      </c>
      <c r="AX168" s="3">
        <v>81.0979841514111</v>
      </c>
      <c r="AY168" s="3">
        <v>86.8373669029382</v>
      </c>
      <c r="AZ168" s="3">
        <v>91.9948671301744</v>
      </c>
      <c r="BA168" s="3">
        <v>93.5486241826766</v>
      </c>
      <c r="BB168" s="3">
        <v>93.2131954587527</v>
      </c>
      <c r="BC168" s="3">
        <v>91.1240630131809</v>
      </c>
      <c r="BD168" s="3">
        <v>91.4335478235206</v>
      </c>
      <c r="BE168" s="3">
        <v>88.9874264645259</v>
      </c>
      <c r="BF168" s="3">
        <v>90.9766780395072</v>
      </c>
      <c r="BG168" s="3">
        <v>95.8257384327905</v>
      </c>
      <c r="BH168" s="3">
        <v>95.4160972198512</v>
      </c>
      <c r="BI168" s="3">
        <v>91.270392046215</v>
      </c>
      <c r="BJ168" s="3">
        <v>91.4962477797779</v>
      </c>
      <c r="BK168" s="3">
        <v>83.6535835340525</v>
      </c>
      <c r="BL168" s="3">
        <v>85.5082035941645</v>
      </c>
      <c r="BM168" s="3">
        <v>87.5422652599266</v>
      </c>
      <c r="BN168" s="3">
        <v>87.0131058681489</v>
      </c>
      <c r="BO168" s="3">
        <v>92.9320321186102</v>
      </c>
      <c r="BP168" s="3">
        <v>94.2585030005073</v>
      </c>
      <c r="BQ168" s="3">
        <v>92.9124988144356</v>
      </c>
      <c r="BR168" s="3">
        <v>97.7036796345347</v>
      </c>
      <c r="BS168" s="3">
        <v>92.656108888745</v>
      </c>
      <c r="BT168" s="3">
        <v>99.5360879982183</v>
      </c>
      <c r="BU168" s="3">
        <v>102.807915598641</v>
      </c>
      <c r="BV168" s="3">
        <v>111.839079836273</v>
      </c>
      <c r="BW168" s="3">
        <v>117.130858474274</v>
      </c>
      <c r="BX168" s="3">
        <v>118.077344518912</v>
      </c>
      <c r="BY168" s="3">
        <v>115.976656827944</v>
      </c>
      <c r="BZ168" s="3">
        <v>83.5863440367864</v>
      </c>
      <c r="CA168" s="3">
        <v>80.7037841655055</v>
      </c>
      <c r="CB168" s="3">
        <v>80.3169599780548</v>
      </c>
      <c r="CC168" s="3">
        <v>88.3261264668831</v>
      </c>
      <c r="CD168" s="3">
        <v>85.5263178041356</v>
      </c>
      <c r="CE168" s="3">
        <v>88.186739948685</v>
      </c>
      <c r="CF168" s="3">
        <v>86.9520052734092</v>
      </c>
      <c r="CG168" s="3">
        <v>89.1028889474456</v>
      </c>
      <c r="CH168" s="3">
        <v>101.064476443213</v>
      </c>
      <c r="CI168" s="3">
        <v>108.952181754935</v>
      </c>
      <c r="CJ168" s="3">
        <v>120.393764187619</v>
      </c>
      <c r="CK168" s="3">
        <v>127.851926941862</v>
      </c>
      <c r="CL168" s="3">
        <v>137.532972877711</v>
      </c>
      <c r="CM168" s="3">
        <v>137.852560644905</v>
      </c>
      <c r="CN168" s="3">
        <v>145.33321718404</v>
      </c>
      <c r="CO168" s="3">
        <v>142.787823964622</v>
      </c>
      <c r="CP168" s="3">
        <v>139.03624844731</v>
      </c>
      <c r="CQ168" s="3">
        <v>143.112656499213</v>
      </c>
      <c r="CR168" s="3">
        <v>145.302611494671</v>
      </c>
      <c r="CS168" s="3">
        <v>153.75980939063</v>
      </c>
      <c r="CT168" s="3">
        <v>152.134835633805</v>
      </c>
      <c r="CU168" s="3">
        <v>145.313157833477</v>
      </c>
      <c r="CV168" s="3">
        <v>144.03809447722</v>
      </c>
      <c r="CW168" s="3">
        <v>139.365717887531</v>
      </c>
      <c r="CX168" s="3">
        <v>126.00834168908</v>
      </c>
      <c r="CY168" s="3">
        <v>119.657297507075</v>
      </c>
      <c r="CZ168" s="3">
        <v>113.75414974662</v>
      </c>
      <c r="DA168" s="3">
        <v>111.483077480332</v>
      </c>
      <c r="DB168" s="3">
        <v>106.028138583722</v>
      </c>
      <c r="DC168" s="3">
        <v>109.468432356758</v>
      </c>
      <c r="DD168" s="3">
        <v>106.204263242401</v>
      </c>
      <c r="DE168" s="3">
        <v>107.993478976637</v>
      </c>
      <c r="DF168" s="3">
        <v>125.342213967383</v>
      </c>
      <c r="DG168" s="3">
        <v>124.939863152691</v>
      </c>
      <c r="DH168" s="3">
        <v>131.016241826322</v>
      </c>
      <c r="DI168" s="3">
        <v>134.135311318758</v>
      </c>
      <c r="DJ168" s="3">
        <v>126.027476986624</v>
      </c>
      <c r="DK168" s="3">
        <v>128.774169529409</v>
      </c>
      <c r="DL168" s="3">
        <v>131.24683372709</v>
      </c>
      <c r="DM168" s="3">
        <v>134.812562860038</v>
      </c>
      <c r="DN168" s="3">
        <v>146.047179209537</v>
      </c>
      <c r="DO168" s="3">
        <v>146.084729254557</v>
      </c>
      <c r="DP168" s="3">
        <v>141.30035609428</v>
      </c>
      <c r="DQ168" s="3">
        <v>139.228022596947</v>
      </c>
      <c r="DR168" s="3">
        <v>144.342764591347</v>
      </c>
      <c r="DS168" s="3">
        <v>158.443867153673</v>
      </c>
      <c r="DT168" s="3">
        <v>166.906558648075</v>
      </c>
      <c r="DU168" s="3">
        <v>174.417073098934</v>
      </c>
      <c r="DV168" s="3">
        <v>187.500242973635</v>
      </c>
      <c r="DW168" s="3">
        <v>188.384820821815</v>
      </c>
      <c r="DX168" s="3">
        <v>194.277376054997</v>
      </c>
      <c r="DY168" s="3">
        <v>193.995486950722</v>
      </c>
      <c r="DZ168" s="3">
        <v>206.800251432744</v>
      </c>
      <c r="EA168" s="3">
        <v>208.777332287471</v>
      </c>
      <c r="EB168" s="3">
        <v>209.123075837332</v>
      </c>
      <c r="EC168" s="3">
        <v>217.345468780691</v>
      </c>
      <c r="ED168" s="3">
        <v>239.374468018539</v>
      </c>
      <c r="EE168" s="3">
        <v>240.104471800796</v>
      </c>
      <c r="EF168" s="3">
        <v>252.915441641685</v>
      </c>
    </row>
    <row r="169">
      <c r="A169" s="3" t="s">
        <v>165</v>
      </c>
      <c r="B169" s="3" t="str">
        <f t="shared" si="3"/>
        <v>K_mid</v>
      </c>
      <c r="C169" s="3" t="str">
        <f t="shared" si="6"/>
        <v>K</v>
      </c>
      <c r="D169" s="3">
        <v>39.2570831680052</v>
      </c>
      <c r="E169" s="3">
        <v>38.6295329522328</v>
      </c>
      <c r="F169" s="3">
        <v>40.3986961159891</v>
      </c>
      <c r="G169" s="3">
        <v>42.9967055905134</v>
      </c>
      <c r="H169" s="3">
        <v>44.1118207003953</v>
      </c>
      <c r="I169" s="3">
        <v>44.4295229797456</v>
      </c>
      <c r="J169" s="3">
        <v>43.331754480138</v>
      </c>
      <c r="K169" s="3">
        <v>42.0947888121843</v>
      </c>
      <c r="L169" s="3">
        <v>42.181990378118</v>
      </c>
      <c r="M169" s="3">
        <v>40.7857857215257</v>
      </c>
      <c r="N169" s="3">
        <v>43.0008072885584</v>
      </c>
      <c r="O169" s="3">
        <v>44.3335903643452</v>
      </c>
      <c r="P169" s="3">
        <v>44.9974501176246</v>
      </c>
      <c r="Q169" s="3">
        <v>43.5215436172414</v>
      </c>
      <c r="R169" s="3">
        <v>42.7816783525374</v>
      </c>
      <c r="S169" s="3">
        <v>43.8275319455251</v>
      </c>
      <c r="T169" s="3">
        <v>43.1219981664765</v>
      </c>
      <c r="U169" s="3">
        <v>42.5415377035485</v>
      </c>
      <c r="V169" s="3">
        <v>43.7141984265622</v>
      </c>
      <c r="W169" s="3">
        <v>46.2834652855602</v>
      </c>
      <c r="X169" s="3">
        <v>46.0059916828543</v>
      </c>
      <c r="Y169" s="3">
        <v>47.644334168242</v>
      </c>
      <c r="Z169" s="3">
        <v>46.5335384378395</v>
      </c>
      <c r="AA169" s="3">
        <v>49.1768264155745</v>
      </c>
      <c r="AB169" s="3">
        <v>49.2941400702866</v>
      </c>
      <c r="AC169" s="3">
        <v>50.8281328553788</v>
      </c>
      <c r="AD169" s="3">
        <v>52.4208338436323</v>
      </c>
      <c r="AE169" s="3">
        <v>53.4343914438625</v>
      </c>
      <c r="AF169" s="3">
        <v>52.6782876662736</v>
      </c>
      <c r="AG169" s="3">
        <v>53.6255256256067</v>
      </c>
      <c r="AH169" s="3">
        <v>58.1651676273645</v>
      </c>
      <c r="AI169" s="3">
        <v>57.9516546450084</v>
      </c>
      <c r="AJ169" s="3">
        <v>55.5215052635836</v>
      </c>
      <c r="AK169" s="3">
        <v>53.1528451566723</v>
      </c>
      <c r="AL169" s="3">
        <v>52.0925588199881</v>
      </c>
      <c r="AM169" s="3">
        <v>51.7396283548868</v>
      </c>
      <c r="AN169" s="3">
        <v>51.3887669242375</v>
      </c>
      <c r="AO169" s="3">
        <v>52.7143166567321</v>
      </c>
      <c r="AP169" s="3">
        <v>52.7869030902416</v>
      </c>
      <c r="AQ169" s="3">
        <v>51.6764290083313</v>
      </c>
      <c r="AR169" s="3">
        <v>50.775352243985</v>
      </c>
      <c r="AS169" s="3">
        <v>51.645284642222</v>
      </c>
      <c r="AT169" s="3">
        <v>48.168583321801</v>
      </c>
      <c r="AU169" s="3">
        <v>49.5482030667699</v>
      </c>
      <c r="AV169" s="3">
        <v>47.9009687277477</v>
      </c>
      <c r="AW169" s="3">
        <v>44.7359202727262</v>
      </c>
      <c r="AX169" s="3">
        <v>46.4693394741191</v>
      </c>
      <c r="AY169" s="3">
        <v>48.931744154934</v>
      </c>
      <c r="AZ169" s="3">
        <v>49.3254006277527</v>
      </c>
      <c r="BA169" s="3">
        <v>49.2887831826239</v>
      </c>
      <c r="BB169" s="3">
        <v>49.3459819144537</v>
      </c>
      <c r="BC169" s="3">
        <v>46.2027992979894</v>
      </c>
      <c r="BD169" s="3">
        <v>45.2525803285373</v>
      </c>
      <c r="BE169" s="3">
        <v>49.1966778219432</v>
      </c>
      <c r="BF169" s="3">
        <v>52.4484789679845</v>
      </c>
      <c r="BG169" s="3">
        <v>53.4090968644326</v>
      </c>
      <c r="BH169" s="3">
        <v>54.7002353616519</v>
      </c>
      <c r="BI169" s="3">
        <v>52.167549069309</v>
      </c>
      <c r="BJ169" s="3">
        <v>47.2576784393718</v>
      </c>
      <c r="BK169" s="3">
        <v>45.0115950451576</v>
      </c>
      <c r="BL169" s="3">
        <v>43.9833561022882</v>
      </c>
      <c r="BM169" s="3">
        <v>43.145823087853</v>
      </c>
      <c r="BN169" s="3">
        <v>42.1962831502223</v>
      </c>
      <c r="BO169" s="3">
        <v>44.1614966674935</v>
      </c>
      <c r="BP169" s="3">
        <v>43.2349168372766</v>
      </c>
      <c r="BQ169" s="3">
        <v>42.5903495735431</v>
      </c>
      <c r="BR169" s="3">
        <v>43.425764356961</v>
      </c>
      <c r="BS169" s="3">
        <v>48.482374906544</v>
      </c>
      <c r="BT169" s="3">
        <v>49.7188158554852</v>
      </c>
      <c r="BU169" s="3">
        <v>48.5688241361292</v>
      </c>
      <c r="BV169" s="3">
        <v>50.240268114275</v>
      </c>
      <c r="BW169" s="3">
        <v>52.6600008215812</v>
      </c>
      <c r="BX169" s="3">
        <v>54.5107666871003</v>
      </c>
      <c r="BY169" s="3">
        <v>51.4814809579433</v>
      </c>
      <c r="BZ169" s="3">
        <v>48.4188122743962</v>
      </c>
      <c r="CA169" s="3">
        <v>50.598842323101</v>
      </c>
      <c r="CB169" s="3">
        <v>50.4573334424673</v>
      </c>
      <c r="CC169" s="3">
        <v>52.7295230527278</v>
      </c>
      <c r="CD169" s="3">
        <v>54.4189574655396</v>
      </c>
      <c r="CE169" s="3">
        <v>55.5956601885177</v>
      </c>
      <c r="CF169" s="3">
        <v>52.6725022767232</v>
      </c>
      <c r="CG169" s="3">
        <v>52.9213955062234</v>
      </c>
      <c r="CH169" s="3">
        <v>52.0371834098156</v>
      </c>
      <c r="CI169" s="3">
        <v>50.6065276784744</v>
      </c>
      <c r="CJ169" s="3">
        <v>48.7443642452866</v>
      </c>
      <c r="CK169" s="3">
        <v>47.4130615896156</v>
      </c>
      <c r="CL169" s="3">
        <v>49.7356299954918</v>
      </c>
      <c r="CM169" s="3">
        <v>52.0361693705603</v>
      </c>
      <c r="CN169" s="3">
        <v>54.2517970131349</v>
      </c>
      <c r="CO169" s="3">
        <v>53.8292496007719</v>
      </c>
      <c r="CP169" s="3">
        <v>52.8670386050008</v>
      </c>
      <c r="CQ169" s="3">
        <v>53.4145270910893</v>
      </c>
      <c r="CR169" s="3">
        <v>53.1277283130969</v>
      </c>
      <c r="CS169" s="3">
        <v>52.2931129197085</v>
      </c>
      <c r="CT169" s="3">
        <v>52.7139907945901</v>
      </c>
      <c r="CU169" s="3">
        <v>53.4373974688311</v>
      </c>
      <c r="CV169" s="3">
        <v>55.7477158715012</v>
      </c>
      <c r="CW169" s="3">
        <v>54.0372362389957</v>
      </c>
      <c r="CX169" s="3">
        <v>53.2429522646996</v>
      </c>
      <c r="CY169" s="3">
        <v>57.8198033248847</v>
      </c>
      <c r="CZ169" s="3">
        <v>60.1247464255469</v>
      </c>
      <c r="DA169" s="3">
        <v>59.4360157697964</v>
      </c>
      <c r="DB169" s="3">
        <v>62.107333059006</v>
      </c>
      <c r="DC169" s="3">
        <v>64.5516504864653</v>
      </c>
      <c r="DD169" s="3">
        <v>62.4845199696587</v>
      </c>
      <c r="DE169" s="3">
        <v>62.9641169621795</v>
      </c>
      <c r="DF169" s="3">
        <v>62.1041734970506</v>
      </c>
      <c r="DG169" s="3">
        <v>63.4321223678803</v>
      </c>
      <c r="DH169" s="3">
        <v>60.6083866330916</v>
      </c>
      <c r="DI169" s="3">
        <v>59.2684973779871</v>
      </c>
      <c r="DJ169" s="3">
        <v>57.5026065143002</v>
      </c>
      <c r="DK169" s="3">
        <v>59.8376556841054</v>
      </c>
      <c r="DL169" s="3">
        <v>61.3385366612809</v>
      </c>
      <c r="DM169" s="3">
        <v>58.8944137943074</v>
      </c>
      <c r="DN169" s="3">
        <v>60.1095647481864</v>
      </c>
      <c r="DO169" s="3">
        <v>56.0658763635904</v>
      </c>
      <c r="DP169" s="3">
        <v>53.685241384298</v>
      </c>
      <c r="DQ169" s="3">
        <v>48.4835867598469</v>
      </c>
      <c r="DR169" s="3">
        <v>49.913362187971</v>
      </c>
      <c r="DS169" s="3">
        <v>52.3272737692667</v>
      </c>
      <c r="DT169" s="3">
        <v>53.4815721132713</v>
      </c>
      <c r="DU169" s="3">
        <v>53.4306792573227</v>
      </c>
      <c r="DV169" s="3">
        <v>53.3944748066145</v>
      </c>
      <c r="DW169" s="3">
        <v>55.8463488786592</v>
      </c>
      <c r="DX169" s="3">
        <v>59.6705844725761</v>
      </c>
      <c r="DY169" s="3">
        <v>57.8461386818636</v>
      </c>
      <c r="DZ169" s="3">
        <v>56.3417142675941</v>
      </c>
      <c r="EA169" s="3">
        <v>75.6272206711331</v>
      </c>
      <c r="EB169" s="3">
        <v>79.8739726965669</v>
      </c>
      <c r="EC169" s="3">
        <v>80.19652113468</v>
      </c>
      <c r="ED169" s="3">
        <v>80.3374498388735</v>
      </c>
      <c r="EE169" s="3">
        <v>80.6914278666178</v>
      </c>
      <c r="EF169" s="3">
        <v>81.5241669548882</v>
      </c>
    </row>
    <row r="170">
      <c r="A170" s="3" t="s">
        <v>166</v>
      </c>
      <c r="B170" s="3" t="str">
        <f t="shared" si="3"/>
        <v>KEY_mid</v>
      </c>
      <c r="C170" s="3" t="str">
        <f t="shared" si="6"/>
        <v>KEY</v>
      </c>
      <c r="D170" s="3">
        <v>8.9759250496775</v>
      </c>
      <c r="E170" s="3">
        <v>8.5453028416449</v>
      </c>
      <c r="F170" s="3">
        <v>9.34913430344434</v>
      </c>
      <c r="G170" s="3">
        <v>9.25112963517866</v>
      </c>
      <c r="H170" s="3">
        <v>9.06715496805362</v>
      </c>
      <c r="I170" s="3">
        <v>9.56765609300378</v>
      </c>
      <c r="J170" s="3">
        <v>9.44668587601258</v>
      </c>
      <c r="K170" s="3">
        <v>9.00839102864464</v>
      </c>
      <c r="L170" s="3">
        <v>9.30439508485407</v>
      </c>
      <c r="M170" s="3">
        <v>8.7337997303366</v>
      </c>
      <c r="N170" s="3">
        <v>9.07819822569398</v>
      </c>
      <c r="O170" s="3">
        <v>9.2896155920321</v>
      </c>
      <c r="P170" s="3">
        <v>8.85622442381409</v>
      </c>
      <c r="Q170" s="3">
        <v>9.48045211154861</v>
      </c>
      <c r="R170" s="3">
        <v>9.76472189098323</v>
      </c>
      <c r="S170" s="3">
        <v>9.7292713068181</v>
      </c>
      <c r="T170" s="3">
        <v>10.0959437910294</v>
      </c>
      <c r="U170" s="3">
        <v>10.4485171918296</v>
      </c>
      <c r="V170" s="3">
        <v>10.3404876126328</v>
      </c>
      <c r="W170" s="3">
        <v>9.84247084713873</v>
      </c>
      <c r="X170" s="3">
        <v>9.1775081283926</v>
      </c>
      <c r="Y170" s="3">
        <v>9.12219280483493</v>
      </c>
      <c r="Z170" s="3">
        <v>9.02431885710226</v>
      </c>
      <c r="AA170" s="3">
        <v>9.11428762217046</v>
      </c>
      <c r="AB170" s="3">
        <v>8.13895526279897</v>
      </c>
      <c r="AC170" s="3">
        <v>7.45415738293335</v>
      </c>
      <c r="AD170" s="3">
        <v>7.8335558332472</v>
      </c>
      <c r="AE170" s="3">
        <v>8.1460385774359</v>
      </c>
      <c r="AF170" s="3">
        <v>8.5900087013779</v>
      </c>
      <c r="AG170" s="3">
        <v>8.36764540234775</v>
      </c>
      <c r="AH170" s="3">
        <v>8.08666464261256</v>
      </c>
      <c r="AI170" s="3">
        <v>8.5923699893761</v>
      </c>
      <c r="AJ170" s="3">
        <v>8.73334028881714</v>
      </c>
      <c r="AK170" s="3">
        <v>9.22888040147874</v>
      </c>
      <c r="AL170" s="3">
        <v>11.3933815211087</v>
      </c>
      <c r="AM170" s="3">
        <v>12.9927360524007</v>
      </c>
      <c r="AN170" s="3">
        <v>13.0069184604665</v>
      </c>
      <c r="AO170" s="3">
        <v>13.2458318500089</v>
      </c>
      <c r="AP170" s="3">
        <v>13.0472044197833</v>
      </c>
      <c r="AQ170" s="3">
        <v>12.7256416229571</v>
      </c>
      <c r="AR170" s="3">
        <v>13.0894287923241</v>
      </c>
      <c r="AS170" s="3">
        <v>13.1619352257483</v>
      </c>
      <c r="AT170" s="3">
        <v>13.535348401429</v>
      </c>
      <c r="AU170" s="3">
        <v>12.8411776337656</v>
      </c>
      <c r="AV170" s="3">
        <v>12.8777949405104</v>
      </c>
      <c r="AW170" s="3">
        <v>13.39609122864</v>
      </c>
      <c r="AX170" s="3">
        <v>13.2396817650324</v>
      </c>
      <c r="AY170" s="3">
        <v>14.5199085609612</v>
      </c>
      <c r="AZ170" s="3">
        <v>15.3680296055647</v>
      </c>
      <c r="BA170" s="3">
        <v>15.2852489209102</v>
      </c>
      <c r="BB170" s="3">
        <v>15.2930971758746</v>
      </c>
      <c r="BC170" s="3">
        <v>14.3674425554535</v>
      </c>
      <c r="BD170" s="3">
        <v>14.6928514688387</v>
      </c>
      <c r="BE170" s="3">
        <v>14.925832512424</v>
      </c>
      <c r="BF170" s="3">
        <v>14.9688187197699</v>
      </c>
      <c r="BG170" s="3">
        <v>15.7627125371215</v>
      </c>
      <c r="BH170" s="3">
        <v>15.2845418711728</v>
      </c>
      <c r="BI170" s="3">
        <v>13.906921580118</v>
      </c>
      <c r="BJ170" s="3">
        <v>13.6481234594161</v>
      </c>
      <c r="BK170" s="3">
        <v>11.6481643407494</v>
      </c>
      <c r="BL170" s="3">
        <v>12.1595529445695</v>
      </c>
      <c r="BM170" s="3">
        <v>12.9147536569963</v>
      </c>
      <c r="BN170" s="3">
        <v>12.5881225264852</v>
      </c>
      <c r="BO170" s="3">
        <v>12.7082512879311</v>
      </c>
      <c r="BP170" s="3">
        <v>12.8124878099332</v>
      </c>
      <c r="BQ170" s="3">
        <v>13.0129830708922</v>
      </c>
      <c r="BR170" s="3">
        <v>13.6494873647381</v>
      </c>
      <c r="BS170" s="3">
        <v>12.592052517446</v>
      </c>
      <c r="BT170" s="3">
        <v>13.6803786903562</v>
      </c>
      <c r="BU170" s="3">
        <v>13.6857055538</v>
      </c>
      <c r="BV170" s="3">
        <v>14.7757547161855</v>
      </c>
      <c r="BW170" s="3">
        <v>15.571919669539</v>
      </c>
      <c r="BX170" s="3">
        <v>15.1991831666389</v>
      </c>
      <c r="BY170" s="3">
        <v>14.9473859882123</v>
      </c>
      <c r="BZ170" s="3">
        <v>9.37608406562481</v>
      </c>
      <c r="CA170" s="3">
        <v>8.50973912819375</v>
      </c>
      <c r="CB170" s="3">
        <v>8.58720106508132</v>
      </c>
      <c r="CC170" s="3">
        <v>10.5800707550666</v>
      </c>
      <c r="CD170" s="3">
        <v>9.52149783427761</v>
      </c>
      <c r="CE170" s="3">
        <v>9.97692181612399</v>
      </c>
      <c r="CF170" s="3">
        <v>10.0330635973537</v>
      </c>
      <c r="CG170" s="3">
        <v>10.4255808972003</v>
      </c>
      <c r="CH170" s="3">
        <v>12.2021387158348</v>
      </c>
      <c r="CI170" s="3">
        <v>13.1388305610803</v>
      </c>
      <c r="CJ170" s="3">
        <v>14.7702683861611</v>
      </c>
      <c r="CK170" s="3">
        <v>15.9037566478308</v>
      </c>
      <c r="CL170" s="3">
        <v>16.9854168440333</v>
      </c>
      <c r="CM170" s="3">
        <v>17.2261857899597</v>
      </c>
      <c r="CN170" s="3">
        <v>19.0276761580772</v>
      </c>
      <c r="CO170" s="3">
        <v>18.1385699286208</v>
      </c>
      <c r="CP170" s="3">
        <v>16.5337133436961</v>
      </c>
      <c r="CQ170" s="3">
        <v>17.0057786872932</v>
      </c>
      <c r="CR170" s="3">
        <v>17.4573434112549</v>
      </c>
      <c r="CS170" s="3">
        <v>19.5813990670923</v>
      </c>
      <c r="CT170" s="3">
        <v>20.0150945095985</v>
      </c>
      <c r="CU170" s="3">
        <v>19.5422324547546</v>
      </c>
      <c r="CV170" s="3">
        <v>21.7697122450163</v>
      </c>
      <c r="CW170" s="3">
        <v>22.037143154761</v>
      </c>
      <c r="CX170" s="3">
        <v>20.2646195777298</v>
      </c>
      <c r="CY170" s="3">
        <v>17.8928086504917</v>
      </c>
      <c r="CZ170" s="3">
        <v>16.497020513758</v>
      </c>
      <c r="DA170" s="3">
        <v>15.778870178863</v>
      </c>
      <c r="DB170" s="3">
        <v>15.3171139272049</v>
      </c>
      <c r="DC170" s="3">
        <v>16.2147979130659</v>
      </c>
      <c r="DD170" s="3">
        <v>15.2143266567285</v>
      </c>
      <c r="DE170" s="3">
        <v>14.7439338405596</v>
      </c>
      <c r="DF170" s="3">
        <v>16.3831203188016</v>
      </c>
      <c r="DG170" s="3">
        <v>15.3470535921233</v>
      </c>
      <c r="DH170" s="3">
        <v>16.0270134493617</v>
      </c>
      <c r="DI170" s="3">
        <v>17.0154103435366</v>
      </c>
      <c r="DJ170" s="3">
        <v>12.5926762290056</v>
      </c>
      <c r="DK170" s="3">
        <v>10.5493622214397</v>
      </c>
      <c r="DL170" s="3">
        <v>8.83423512776771</v>
      </c>
      <c r="DM170" s="3">
        <v>9.14276012917174</v>
      </c>
      <c r="DN170" s="3">
        <v>9.9073936327866</v>
      </c>
      <c r="DO170" s="3">
        <v>10.3257947455401</v>
      </c>
      <c r="DP170" s="3">
        <v>10.3606475669757</v>
      </c>
      <c r="DQ170" s="3">
        <v>9.60863963737984</v>
      </c>
      <c r="DR170" s="3">
        <v>10.8870133721859</v>
      </c>
      <c r="DS170" s="3">
        <v>13.1232656442882</v>
      </c>
      <c r="DT170" s="3">
        <v>13.6066693381713</v>
      </c>
      <c r="DU170" s="3">
        <v>13.369510415009</v>
      </c>
      <c r="DV170" s="3">
        <v>14.3412341710555</v>
      </c>
      <c r="DW170" s="3">
        <v>14.301141657227</v>
      </c>
      <c r="DX170" s="3">
        <v>14.3887203584797</v>
      </c>
      <c r="DY170" s="3">
        <v>13.4045508591372</v>
      </c>
      <c r="DZ170" s="3">
        <v>14.9605865029684</v>
      </c>
      <c r="EA170" s="3">
        <v>15.5670596775112</v>
      </c>
      <c r="EB170" s="3">
        <v>16.2955462753538</v>
      </c>
      <c r="EC170" s="3">
        <v>16.8692492407309</v>
      </c>
      <c r="ED170" s="3">
        <v>18.7699645206303</v>
      </c>
      <c r="EE170" s="3">
        <v>17.9522686162411</v>
      </c>
      <c r="EF170" s="3">
        <v>17.4486109945509</v>
      </c>
    </row>
    <row r="171">
      <c r="A171" s="3" t="s">
        <v>167</v>
      </c>
      <c r="B171" s="3" t="str">
        <f t="shared" si="3"/>
        <v>KIM_mid</v>
      </c>
      <c r="C171" s="3" t="str">
        <f t="shared" si="6"/>
        <v>KIM</v>
      </c>
      <c r="D171" s="3">
        <v>12.2189694045311</v>
      </c>
      <c r="E171" s="3">
        <v>12.7551765934089</v>
      </c>
      <c r="F171" s="3">
        <v>13.1033266261948</v>
      </c>
      <c r="G171" s="3">
        <v>13.4146814822229</v>
      </c>
      <c r="H171" s="3">
        <v>13.7501748274977</v>
      </c>
      <c r="I171" s="3">
        <v>13.8720017991076</v>
      </c>
      <c r="J171" s="3">
        <v>14.1352631488724</v>
      </c>
      <c r="K171" s="3">
        <v>13.9385944087516</v>
      </c>
      <c r="L171" s="3">
        <v>13.7754210910347</v>
      </c>
      <c r="M171" s="3">
        <v>14.1906387688609</v>
      </c>
      <c r="N171" s="3">
        <v>15.3179013025902</v>
      </c>
      <c r="O171" s="3">
        <v>15.6989526412934</v>
      </c>
      <c r="P171" s="3">
        <v>16.8425871187097</v>
      </c>
      <c r="Q171" s="3">
        <v>16.7377054713829</v>
      </c>
      <c r="R171" s="3">
        <v>16.4067095601384</v>
      </c>
      <c r="S171" s="3">
        <v>16.0865143794211</v>
      </c>
      <c r="T171" s="3">
        <v>15.2018495878411</v>
      </c>
      <c r="U171" s="3">
        <v>14.6797541035093</v>
      </c>
      <c r="V171" s="3">
        <v>15.2138295173942</v>
      </c>
      <c r="W171" s="3">
        <v>15.591627143341</v>
      </c>
      <c r="X171" s="3">
        <v>14.7873569390191</v>
      </c>
      <c r="Y171" s="3">
        <v>16.5254401793277</v>
      </c>
      <c r="Z171" s="3">
        <v>16.769227385247</v>
      </c>
      <c r="AA171" s="3">
        <v>16.6346608306796</v>
      </c>
      <c r="AB171" s="3">
        <v>16.7456684661479</v>
      </c>
      <c r="AC171" s="3">
        <v>17.4146562429668</v>
      </c>
      <c r="AD171" s="3">
        <v>18.0002961025666</v>
      </c>
      <c r="AE171" s="3">
        <v>18.4963854070733</v>
      </c>
      <c r="AF171" s="3">
        <v>18.5153015158804</v>
      </c>
      <c r="AG171" s="3">
        <v>19.1525119473706</v>
      </c>
      <c r="AH171" s="3">
        <v>20.638324422957</v>
      </c>
      <c r="AI171" s="3">
        <v>20.0201618827188</v>
      </c>
      <c r="AJ171" s="3">
        <v>19.398248046059</v>
      </c>
      <c r="AK171" s="3">
        <v>18.4315174817207</v>
      </c>
      <c r="AL171" s="3">
        <v>17.0626208774647</v>
      </c>
      <c r="AM171" s="3">
        <v>16.9322946237266</v>
      </c>
      <c r="AN171" s="3">
        <v>16.9569594511564</v>
      </c>
      <c r="AO171" s="3">
        <v>16.461946012234</v>
      </c>
      <c r="AP171" s="3">
        <v>15.0790062665703</v>
      </c>
      <c r="AQ171" s="3">
        <v>14.8793644874196</v>
      </c>
      <c r="AR171" s="3">
        <v>12.8622259033907</v>
      </c>
      <c r="AS171" s="3">
        <v>12.4301726703594</v>
      </c>
      <c r="AT171" s="3">
        <v>13.0783259582834</v>
      </c>
      <c r="AU171" s="3">
        <v>13.6819219145656</v>
      </c>
      <c r="AV171" s="3">
        <v>13.6867753726297</v>
      </c>
      <c r="AW171" s="3">
        <v>13.2587211255159</v>
      </c>
      <c r="AX171" s="3">
        <v>13.1097273752804</v>
      </c>
      <c r="AY171" s="3">
        <v>12.8107733413481</v>
      </c>
      <c r="AZ171" s="3">
        <v>11.9373918251012</v>
      </c>
      <c r="BA171" s="3">
        <v>10.4860568515741</v>
      </c>
      <c r="BB171" s="3">
        <v>10.3385853033074</v>
      </c>
      <c r="BC171" s="3">
        <v>10.1468129111085</v>
      </c>
      <c r="BD171" s="3">
        <v>10.5580700395884</v>
      </c>
      <c r="BE171" s="3">
        <v>12.0115069133979</v>
      </c>
      <c r="BF171" s="3">
        <v>12.2101525546179</v>
      </c>
      <c r="BG171" s="3">
        <v>12.3569743658608</v>
      </c>
      <c r="BH171" s="3">
        <v>12.4411985851348</v>
      </c>
      <c r="BI171" s="3">
        <v>11.6231527627897</v>
      </c>
      <c r="BJ171" s="3">
        <v>11.8479593761578</v>
      </c>
      <c r="BK171" s="3">
        <v>11.7956081491124</v>
      </c>
      <c r="BL171" s="3">
        <v>12.2201902209685</v>
      </c>
      <c r="BM171" s="3">
        <v>13.3951057662403</v>
      </c>
      <c r="BN171" s="3">
        <v>13.5573593981099</v>
      </c>
      <c r="BO171" s="3">
        <v>13.8369511420858</v>
      </c>
      <c r="BP171" s="3">
        <v>13.8885987119056</v>
      </c>
      <c r="BQ171" s="3">
        <v>14.3003147740447</v>
      </c>
      <c r="BR171" s="3">
        <v>14.5199808075892</v>
      </c>
      <c r="BS171" s="3">
        <v>14.6571959519934</v>
      </c>
      <c r="BT171" s="3">
        <v>15.6683399605464</v>
      </c>
      <c r="BU171" s="3">
        <v>16.5914167622754</v>
      </c>
      <c r="BV171" s="3">
        <v>16.999174861026</v>
      </c>
      <c r="BW171" s="3">
        <v>16.5282973105554</v>
      </c>
      <c r="BX171" s="3">
        <v>16.1147689538935</v>
      </c>
      <c r="BY171" s="3">
        <v>15.3123542046422</v>
      </c>
      <c r="BZ171" s="3">
        <v>10.5887572710389</v>
      </c>
      <c r="CA171" s="3">
        <v>7.70458357779246</v>
      </c>
      <c r="CB171" s="3">
        <v>8.75977598840068</v>
      </c>
      <c r="CC171" s="3">
        <v>11.1348341664909</v>
      </c>
      <c r="CD171" s="3">
        <v>9.73944008713874</v>
      </c>
      <c r="CE171" s="3">
        <v>9.78747568821745</v>
      </c>
      <c r="CF171" s="3">
        <v>10.0054005332092</v>
      </c>
      <c r="CG171" s="3">
        <v>9.42817715007197</v>
      </c>
      <c r="CH171" s="3">
        <v>11.4114233398064</v>
      </c>
      <c r="CI171" s="3">
        <v>12.517436886571</v>
      </c>
      <c r="CJ171" s="3">
        <v>13.6115816974193</v>
      </c>
      <c r="CK171" s="3">
        <v>14.8568356218785</v>
      </c>
      <c r="CL171" s="3">
        <v>16.159882309397</v>
      </c>
      <c r="CM171" s="3">
        <v>16.9960947719226</v>
      </c>
      <c r="CN171" s="3">
        <v>17.8230564718226</v>
      </c>
      <c r="CO171" s="3">
        <v>18.3818452215469</v>
      </c>
      <c r="CP171" s="3">
        <v>17.9692445370348</v>
      </c>
      <c r="CQ171" s="3">
        <v>18.5567014058938</v>
      </c>
      <c r="CR171" s="3">
        <v>18.7812434669824</v>
      </c>
      <c r="CS171" s="3">
        <v>19.3946283170842</v>
      </c>
      <c r="CT171" s="3">
        <v>20.5217011540934</v>
      </c>
      <c r="CU171" s="3">
        <v>20.3262241725889</v>
      </c>
      <c r="CV171" s="3">
        <v>21.4140333361225</v>
      </c>
      <c r="CW171" s="3">
        <v>20.9272483187125</v>
      </c>
      <c r="CX171" s="3">
        <v>21.0764825984763</v>
      </c>
      <c r="CY171" s="3">
        <v>22.0751228232107</v>
      </c>
      <c r="CZ171" s="3">
        <v>20.5907287907069</v>
      </c>
      <c r="DA171" s="3">
        <v>18.3281221408098</v>
      </c>
      <c r="DB171" s="3">
        <v>18.3081638512123</v>
      </c>
      <c r="DC171" s="3">
        <v>19.7654255990078</v>
      </c>
      <c r="DD171" s="3">
        <v>18.1718472573212</v>
      </c>
      <c r="DE171" s="3">
        <v>17.5264813292971</v>
      </c>
      <c r="DF171" s="3">
        <v>19.6485139757915</v>
      </c>
      <c r="DG171" s="3">
        <v>19.554362504145</v>
      </c>
      <c r="DH171" s="3">
        <v>19.5505050282645</v>
      </c>
      <c r="DI171" s="3">
        <v>19.4911615306463</v>
      </c>
      <c r="DJ171" s="3">
        <v>17.3638090921981</v>
      </c>
      <c r="DK171" s="3">
        <v>17.5003631887033</v>
      </c>
      <c r="DL171" s="3">
        <v>16.8557972691691</v>
      </c>
      <c r="DM171" s="3">
        <v>17.7261801198875</v>
      </c>
      <c r="DN171" s="3">
        <v>18.9874766671235</v>
      </c>
      <c r="DO171" s="3">
        <v>18.1077744801547</v>
      </c>
      <c r="DP171" s="3">
        <v>17.239007294912</v>
      </c>
      <c r="DQ171" s="3">
        <v>15.9915157195714</v>
      </c>
      <c r="DR171" s="3">
        <v>17.4828691425549</v>
      </c>
      <c r="DS171" s="3">
        <v>20.2208831892248</v>
      </c>
      <c r="DT171" s="3">
        <v>19.6404038883666</v>
      </c>
      <c r="DU171" s="3">
        <v>18.9258549492329</v>
      </c>
      <c r="DV171" s="3">
        <v>18.6461601982765</v>
      </c>
      <c r="DW171" s="3">
        <v>17.8074731543082</v>
      </c>
      <c r="DX171" s="3">
        <v>18.3241194795609</v>
      </c>
      <c r="DY171" s="3">
        <v>18.4748463624206</v>
      </c>
      <c r="DZ171" s="3">
        <v>20.1685383498914</v>
      </c>
      <c r="EA171" s="3">
        <v>21.8963537447379</v>
      </c>
      <c r="EB171" s="3">
        <v>23.1421406542908</v>
      </c>
      <c r="EC171" s="3">
        <v>23.3411843062168</v>
      </c>
      <c r="ED171" s="3">
        <v>24.6851408863371</v>
      </c>
      <c r="EE171" s="3">
        <v>24.2028736473562</v>
      </c>
      <c r="EF171" s="3">
        <v>22.4747222264608</v>
      </c>
    </row>
    <row r="172">
      <c r="A172" s="3" t="s">
        <v>168</v>
      </c>
      <c r="B172" s="3" t="str">
        <f t="shared" si="3"/>
        <v>KLAC_mid</v>
      </c>
      <c r="C172" s="3" t="str">
        <f t="shared" si="6"/>
        <v>KLAC</v>
      </c>
      <c r="D172" s="3">
        <v>40.0371921447302</v>
      </c>
      <c r="E172" s="3">
        <v>40.7060958209907</v>
      </c>
      <c r="F172" s="3">
        <v>43.4916160809149</v>
      </c>
      <c r="G172" s="3">
        <v>43.0658616414115</v>
      </c>
      <c r="H172" s="3">
        <v>41.0120866634831</v>
      </c>
      <c r="I172" s="3">
        <v>44.3212699848141</v>
      </c>
      <c r="J172" s="3">
        <v>47.6351416629984</v>
      </c>
      <c r="K172" s="3">
        <v>47.9520064407911</v>
      </c>
      <c r="L172" s="3">
        <v>51.4628923910147</v>
      </c>
      <c r="M172" s="3">
        <v>47.5598603595015</v>
      </c>
      <c r="N172" s="3">
        <v>53.0625382747541</v>
      </c>
      <c r="O172" s="3">
        <v>57.1127720192443</v>
      </c>
      <c r="P172" s="3">
        <v>54.6007214704324</v>
      </c>
      <c r="Q172" s="3">
        <v>52.4282890869178</v>
      </c>
      <c r="R172" s="3">
        <v>50.5794524143003</v>
      </c>
      <c r="S172" s="3">
        <v>48.4543726168007</v>
      </c>
      <c r="T172" s="3">
        <v>49.007810663627</v>
      </c>
      <c r="U172" s="3">
        <v>47.5201256814804</v>
      </c>
      <c r="V172" s="3">
        <v>44.5917777744639</v>
      </c>
      <c r="W172" s="3">
        <v>42.2979395153144</v>
      </c>
      <c r="X172" s="3">
        <v>41.641259658464</v>
      </c>
      <c r="Y172" s="3">
        <v>47.7380828447672</v>
      </c>
      <c r="Z172" s="3">
        <v>56.0770351727558</v>
      </c>
      <c r="AA172" s="3">
        <v>57.7008707238843</v>
      </c>
      <c r="AB172" s="3">
        <v>55.4798048123028</v>
      </c>
      <c r="AC172" s="3">
        <v>55.6509869755303</v>
      </c>
      <c r="AD172" s="3">
        <v>59.5658144011105</v>
      </c>
      <c r="AE172" s="3">
        <v>61.4942170839455</v>
      </c>
      <c r="AF172" s="3">
        <v>59.6028624018978</v>
      </c>
      <c r="AG172" s="3">
        <v>62.5858938185971</v>
      </c>
      <c r="AH172" s="3">
        <v>64.3955452084072</v>
      </c>
      <c r="AI172" s="3">
        <v>61.5129485488094</v>
      </c>
      <c r="AJ172" s="3">
        <v>60.3340382193132</v>
      </c>
      <c r="AK172" s="3">
        <v>62.9224555307813</v>
      </c>
      <c r="AL172" s="3">
        <v>67.5910935834692</v>
      </c>
      <c r="AM172" s="3">
        <v>68.3692247158534</v>
      </c>
      <c r="AN172" s="3">
        <v>70.9416586733715</v>
      </c>
      <c r="AO172" s="3">
        <v>76.9602718046323</v>
      </c>
      <c r="AP172" s="3">
        <v>81.9303554743719</v>
      </c>
      <c r="AQ172" s="3">
        <v>85.3332953085994</v>
      </c>
      <c r="AR172" s="3">
        <v>89.2628932963709</v>
      </c>
      <c r="AS172" s="3">
        <v>88.4040968123215</v>
      </c>
      <c r="AT172" s="3">
        <v>85.7368323327861</v>
      </c>
      <c r="AU172" s="3">
        <v>80.4289906298929</v>
      </c>
      <c r="AV172" s="3">
        <v>87.34119648873</v>
      </c>
      <c r="AW172" s="3">
        <v>94.0245863469149</v>
      </c>
      <c r="AX172" s="3">
        <v>92.8170630930827</v>
      </c>
      <c r="AY172" s="3">
        <v>94.6594445219969</v>
      </c>
      <c r="AZ172" s="3">
        <v>98.6542111787159</v>
      </c>
      <c r="BA172" s="3">
        <v>95.9322303702758</v>
      </c>
      <c r="BB172" s="3">
        <v>103.667260984548</v>
      </c>
      <c r="BC172" s="3">
        <v>94.4588687446315</v>
      </c>
      <c r="BD172" s="3">
        <v>99.0263702659058</v>
      </c>
      <c r="BE172" s="3">
        <v>100.113797108498</v>
      </c>
      <c r="BF172" s="3">
        <v>95.5219367044921</v>
      </c>
      <c r="BG172" s="3">
        <v>104.841733168539</v>
      </c>
      <c r="BH172" s="3">
        <v>95.8813914690417</v>
      </c>
      <c r="BI172" s="3">
        <v>85.4597370101108</v>
      </c>
      <c r="BJ172" s="3">
        <v>86.4929849176464</v>
      </c>
      <c r="BK172" s="3">
        <v>83.0619388343078</v>
      </c>
      <c r="BL172" s="3">
        <v>86.8264609238853</v>
      </c>
      <c r="BM172" s="3">
        <v>100.876853121868</v>
      </c>
      <c r="BN172" s="3">
        <v>108.863342850032</v>
      </c>
      <c r="BO172" s="3">
        <v>114.332903372194</v>
      </c>
      <c r="BP172" s="3">
        <v>103.396841894562</v>
      </c>
      <c r="BQ172" s="3">
        <v>103.423856099105</v>
      </c>
      <c r="BR172" s="3">
        <v>119.047095735326</v>
      </c>
      <c r="BS172" s="3">
        <v>128.4186263668</v>
      </c>
      <c r="BT172" s="3">
        <v>143.938121895042</v>
      </c>
      <c r="BU172" s="3">
        <v>151.639101706422</v>
      </c>
      <c r="BV172" s="3">
        <v>160.124767417088</v>
      </c>
      <c r="BW172" s="3">
        <v>159.961852292198</v>
      </c>
      <c r="BX172" s="3">
        <v>165.983682510646</v>
      </c>
      <c r="BY172" s="3">
        <v>155.712926415669</v>
      </c>
      <c r="BZ172" s="3">
        <v>133.401393183084</v>
      </c>
      <c r="CA172" s="3">
        <v>145.376429161483</v>
      </c>
      <c r="CB172" s="3">
        <v>159.517386721279</v>
      </c>
      <c r="CC172" s="3">
        <v>179.198741826914</v>
      </c>
      <c r="CD172" s="3">
        <v>188.793782147157</v>
      </c>
      <c r="CE172" s="3">
        <v>196.875359273431</v>
      </c>
      <c r="CF172" s="3">
        <v>177.44633302814</v>
      </c>
      <c r="CG172" s="3">
        <v>194.553870063735</v>
      </c>
      <c r="CH172" s="3">
        <v>224.50232997086</v>
      </c>
      <c r="CI172" s="3">
        <v>247.732925014192</v>
      </c>
      <c r="CJ172" s="3">
        <v>278.169429110215</v>
      </c>
      <c r="CK172" s="3">
        <v>297.098392158378</v>
      </c>
      <c r="CL172" s="3">
        <v>289.057191896093</v>
      </c>
      <c r="CM172" s="3">
        <v>323.008768213621</v>
      </c>
      <c r="CN172" s="3">
        <v>295.447643695786</v>
      </c>
      <c r="CO172" s="3">
        <v>304.292627486107</v>
      </c>
      <c r="CP172" s="3">
        <v>299.450287911572</v>
      </c>
      <c r="CQ172" s="3">
        <v>324.363299209125</v>
      </c>
      <c r="CR172" s="3">
        <v>340.415715235238</v>
      </c>
      <c r="CS172" s="3">
        <v>322.983730564115</v>
      </c>
      <c r="CT172" s="3">
        <v>394.931387836029</v>
      </c>
      <c r="CU172" s="3">
        <v>398.713945158288</v>
      </c>
      <c r="CV172" s="3">
        <v>392.221878988957</v>
      </c>
      <c r="CW172" s="3">
        <v>361.291137125581</v>
      </c>
      <c r="CX172" s="3">
        <v>337.472795078</v>
      </c>
      <c r="CY172" s="3">
        <v>326.572097105026</v>
      </c>
      <c r="CZ172" s="3">
        <v>325.522387263302</v>
      </c>
      <c r="DA172" s="3">
        <v>327.718538324875</v>
      </c>
      <c r="DB172" s="3">
        <v>321.647964227051</v>
      </c>
      <c r="DC172" s="3">
        <v>364.136900983938</v>
      </c>
      <c r="DD172" s="3">
        <v>321.665470911215</v>
      </c>
      <c r="DE172" s="3">
        <v>289.58320996385</v>
      </c>
      <c r="DF172" s="3">
        <v>352.178233635884</v>
      </c>
      <c r="DG172" s="3">
        <v>378.662456567497</v>
      </c>
      <c r="DH172" s="3">
        <v>397.20240069604</v>
      </c>
      <c r="DI172" s="3">
        <v>388.939305766313</v>
      </c>
      <c r="DJ172" s="3">
        <v>374.249341234331</v>
      </c>
      <c r="DK172" s="3">
        <v>369.520015662139</v>
      </c>
      <c r="DL172" s="3">
        <v>399.094342187672</v>
      </c>
      <c r="DM172" s="3">
        <v>459.870982217049</v>
      </c>
      <c r="DN172" s="3">
        <v>465.923576987896</v>
      </c>
      <c r="DO172" s="3">
        <v>485.152044325424</v>
      </c>
      <c r="DP172" s="3">
        <v>468.017687734095</v>
      </c>
      <c r="DQ172" s="3">
        <v>463.677803785388</v>
      </c>
      <c r="DR172" s="3">
        <v>524.150903392987</v>
      </c>
      <c r="DS172" s="3">
        <v>561.052480012315</v>
      </c>
      <c r="DT172" s="3">
        <v>577.587595145354</v>
      </c>
      <c r="DU172" s="3">
        <v>640.109910046119</v>
      </c>
      <c r="DV172" s="3">
        <v>695.610535965024</v>
      </c>
      <c r="DW172" s="3">
        <v>675.001867948209</v>
      </c>
      <c r="DX172" s="3">
        <v>734.713276254074</v>
      </c>
      <c r="DY172" s="3">
        <v>802.417258559273</v>
      </c>
      <c r="DZ172" s="3">
        <v>818.851183273745</v>
      </c>
      <c r="EA172" s="3">
        <v>778.692972252999</v>
      </c>
      <c r="EB172" s="3">
        <v>749.223654440719</v>
      </c>
      <c r="EC172" s="3">
        <v>726.95643567039</v>
      </c>
      <c r="ED172" s="3">
        <v>648.312513174412</v>
      </c>
      <c r="EE172" s="3">
        <v>646.716426304408</v>
      </c>
      <c r="EF172" s="3">
        <v>711.506388346354</v>
      </c>
    </row>
    <row r="173">
      <c r="A173" s="3" t="s">
        <v>169</v>
      </c>
      <c r="B173" s="3" t="str">
        <f t="shared" si="3"/>
        <v>KMB_mid</v>
      </c>
      <c r="C173" s="3" t="str">
        <f t="shared" si="6"/>
        <v>KMB</v>
      </c>
      <c r="D173" s="3">
        <v>70.5245400895419</v>
      </c>
      <c r="E173" s="3">
        <v>72.3220169693602</v>
      </c>
      <c r="F173" s="3">
        <v>73.8152910164996</v>
      </c>
      <c r="G173" s="3">
        <v>74.1792840283089</v>
      </c>
      <c r="H173" s="3">
        <v>74.369770019078</v>
      </c>
      <c r="I173" s="3">
        <v>75.4471071573292</v>
      </c>
      <c r="J173" s="3">
        <v>75.1746931438622</v>
      </c>
      <c r="K173" s="3">
        <v>72.8872911748986</v>
      </c>
      <c r="L173" s="3">
        <v>73.1829142901999</v>
      </c>
      <c r="M173" s="3">
        <v>74.6267318137688</v>
      </c>
      <c r="N173" s="3">
        <v>80.6803765720057</v>
      </c>
      <c r="O173" s="3">
        <v>82.5467677759965</v>
      </c>
      <c r="P173" s="3">
        <v>82.1132382496187</v>
      </c>
      <c r="Q173" s="3">
        <v>78.9809553400542</v>
      </c>
      <c r="R173" s="3">
        <v>77.4730521875528</v>
      </c>
      <c r="S173" s="3">
        <v>78.7077784978223</v>
      </c>
      <c r="T173" s="3">
        <v>80.0647791893775</v>
      </c>
      <c r="U173" s="3">
        <v>78.2438195489019</v>
      </c>
      <c r="V173" s="3">
        <v>80.9951176981737</v>
      </c>
      <c r="W173" s="3">
        <v>82.4681370554606</v>
      </c>
      <c r="X173" s="3">
        <v>78.1344803491168</v>
      </c>
      <c r="Y173" s="3">
        <v>85.4031520936114</v>
      </c>
      <c r="Z173" s="3">
        <v>88.1193129114532</v>
      </c>
      <c r="AA173" s="3">
        <v>91.6084487477758</v>
      </c>
      <c r="AB173" s="3">
        <v>93.187696571983</v>
      </c>
      <c r="AC173" s="3">
        <v>96.1891025932892</v>
      </c>
      <c r="AD173" s="3">
        <v>99.5339607596494</v>
      </c>
      <c r="AE173" s="3">
        <v>99.4208837595591</v>
      </c>
      <c r="AF173" s="3">
        <v>95.0820437164773</v>
      </c>
      <c r="AG173" s="3">
        <v>98.5638560646306</v>
      </c>
      <c r="AH173" s="3">
        <v>101.063737458314</v>
      </c>
      <c r="AI173" s="3">
        <v>96.7746986075718</v>
      </c>
      <c r="AJ173" s="3">
        <v>94.5574063150269</v>
      </c>
      <c r="AK173" s="3">
        <v>90.5475322721383</v>
      </c>
      <c r="AL173" s="3">
        <v>86.2765372987922</v>
      </c>
      <c r="AM173" s="3">
        <v>87.3096817190187</v>
      </c>
      <c r="AN173" s="3">
        <v>89.2875627996622</v>
      </c>
      <c r="AO173" s="3">
        <v>96.4571371908096</v>
      </c>
      <c r="AP173" s="3">
        <v>102.154379459429</v>
      </c>
      <c r="AQ173" s="3">
        <v>101.198984885988</v>
      </c>
      <c r="AR173" s="3">
        <v>98.4116572978192</v>
      </c>
      <c r="AS173" s="3">
        <v>101.027316494216</v>
      </c>
      <c r="AT173" s="3">
        <v>96.7951027055457</v>
      </c>
      <c r="AU173" s="3">
        <v>94.2928999623203</v>
      </c>
      <c r="AV173" s="3">
        <v>93.2953351698197</v>
      </c>
      <c r="AW173" s="3">
        <v>90.1011495332566</v>
      </c>
      <c r="AX173" s="3">
        <v>89.3076663884695</v>
      </c>
      <c r="AY173" s="3">
        <v>94.2599574613361</v>
      </c>
      <c r="AZ173" s="3">
        <v>92.4659284877936</v>
      </c>
      <c r="BA173" s="3">
        <v>89.4134504686278</v>
      </c>
      <c r="BB173" s="3">
        <v>87.5499474135522</v>
      </c>
      <c r="BC173" s="3">
        <v>83.7442371145056</v>
      </c>
      <c r="BD173" s="3">
        <v>82.4474948541069</v>
      </c>
      <c r="BE173" s="3">
        <v>81.8107084994372</v>
      </c>
      <c r="BF173" s="3">
        <v>84.8351108999219</v>
      </c>
      <c r="BG173" s="3">
        <v>92.0967543098869</v>
      </c>
      <c r="BH173" s="3">
        <v>93.1574246482058</v>
      </c>
      <c r="BI173" s="3">
        <v>88.3752093775396</v>
      </c>
      <c r="BJ173" s="3">
        <v>89.145377750435</v>
      </c>
      <c r="BK173" s="3">
        <v>92.7084869174551</v>
      </c>
      <c r="BL173" s="3">
        <v>92.1145612199212</v>
      </c>
      <c r="BM173" s="3">
        <v>94.7488694805102</v>
      </c>
      <c r="BN173" s="3">
        <v>97.9532981916452</v>
      </c>
      <c r="BO173" s="3">
        <v>101.818944154852</v>
      </c>
      <c r="BP173" s="3">
        <v>105.628349612167</v>
      </c>
      <c r="BQ173" s="3">
        <v>111.8834301236</v>
      </c>
      <c r="BR173" s="3">
        <v>113.696256254983</v>
      </c>
      <c r="BS173" s="3">
        <v>115.284725329244</v>
      </c>
      <c r="BT173" s="3">
        <v>113.724609138051</v>
      </c>
      <c r="BU173" s="3">
        <v>113.973097817976</v>
      </c>
      <c r="BV173" s="3">
        <v>110.791085358346</v>
      </c>
      <c r="BW173" s="3">
        <v>114.858419049188</v>
      </c>
      <c r="BX173" s="3">
        <v>118.848477754153</v>
      </c>
      <c r="BY173" s="3">
        <v>119.840909814439</v>
      </c>
      <c r="BZ173" s="3">
        <v>111.533156830332</v>
      </c>
      <c r="CA173" s="3">
        <v>115.658177258533</v>
      </c>
      <c r="CB173" s="3">
        <v>116.730033827395</v>
      </c>
      <c r="CC173" s="3">
        <v>119.395045069738</v>
      </c>
      <c r="CD173" s="3">
        <v>123.99902219425</v>
      </c>
      <c r="CE173" s="3">
        <v>133.903896757745</v>
      </c>
      <c r="CF173" s="3">
        <v>127.919558248995</v>
      </c>
      <c r="CG173" s="3">
        <v>125.575342418547</v>
      </c>
      <c r="CH173" s="3">
        <v>119.058601296755</v>
      </c>
      <c r="CI173" s="3">
        <v>117.548578912182</v>
      </c>
      <c r="CJ173" s="3">
        <v>115.299138167314</v>
      </c>
      <c r="CK173" s="3">
        <v>114.117898813533</v>
      </c>
      <c r="CL173" s="3">
        <v>116.471668176644</v>
      </c>
      <c r="CM173" s="3">
        <v>119.272633403044</v>
      </c>
      <c r="CN173" s="3">
        <v>116.86074116666</v>
      </c>
      <c r="CO173" s="3">
        <v>114.961976414127</v>
      </c>
      <c r="CP173" s="3">
        <v>119.499238185655</v>
      </c>
      <c r="CQ173" s="3">
        <v>119.943207789046</v>
      </c>
      <c r="CR173" s="3">
        <v>121.158685657178</v>
      </c>
      <c r="CS173" s="3">
        <v>117.221936815525</v>
      </c>
      <c r="CT173" s="3">
        <v>118.738116900505</v>
      </c>
      <c r="CU173" s="3">
        <v>123.567625826913</v>
      </c>
      <c r="CV173" s="3">
        <v>126.816624967203</v>
      </c>
      <c r="CW173" s="3">
        <v>119.04741529352</v>
      </c>
      <c r="CX173" s="3">
        <v>111.434650995398</v>
      </c>
      <c r="CY173" s="3">
        <v>117.945302535944</v>
      </c>
      <c r="CZ173" s="3">
        <v>122.61798740347</v>
      </c>
      <c r="DA173" s="3">
        <v>117.616517886496</v>
      </c>
      <c r="DB173" s="3">
        <v>122.221759576445</v>
      </c>
      <c r="DC173" s="3">
        <v>122.416251307761</v>
      </c>
      <c r="DD173" s="3">
        <v>112.572360313345</v>
      </c>
      <c r="DE173" s="3">
        <v>106.252209193394</v>
      </c>
      <c r="DF173" s="3">
        <v>118.518062225054</v>
      </c>
      <c r="DG173" s="3">
        <v>126.926883819062</v>
      </c>
      <c r="DH173" s="3">
        <v>124.816669974027</v>
      </c>
      <c r="DI173" s="3">
        <v>119.411128934646</v>
      </c>
      <c r="DJ173" s="3">
        <v>118.911610549888</v>
      </c>
      <c r="DK173" s="3">
        <v>130.323225436714</v>
      </c>
      <c r="DL173" s="3">
        <v>133.57503380247</v>
      </c>
      <c r="DM173" s="3">
        <v>128.580680443161</v>
      </c>
      <c r="DN173" s="3">
        <v>127.491760594655</v>
      </c>
      <c r="DO173" s="3">
        <v>121.40788990693</v>
      </c>
      <c r="DP173" s="3">
        <v>119.451408737786</v>
      </c>
      <c r="DQ173" s="3">
        <v>115.035899813594</v>
      </c>
      <c r="DR173" s="3">
        <v>115.831065343083</v>
      </c>
      <c r="DS173" s="3">
        <v>116.633787414507</v>
      </c>
      <c r="DT173" s="3">
        <v>118.023701247679</v>
      </c>
      <c r="DU173" s="3">
        <v>116.261839646265</v>
      </c>
      <c r="DV173" s="3">
        <v>121.861387938636</v>
      </c>
      <c r="DW173" s="3">
        <v>125.939658272982</v>
      </c>
      <c r="DX173" s="3">
        <v>130.664093733021</v>
      </c>
      <c r="DY173" s="3">
        <v>135.338289949966</v>
      </c>
      <c r="DZ173" s="3">
        <v>137.723850630751</v>
      </c>
      <c r="EA173" s="3">
        <v>139.227397618926</v>
      </c>
      <c r="EB173" s="3">
        <v>142.142417657959</v>
      </c>
      <c r="EC173" s="3">
        <v>139.142893955367</v>
      </c>
      <c r="ED173" s="3">
        <v>134.019930282526</v>
      </c>
      <c r="EE173" s="3">
        <v>132.756784605634</v>
      </c>
      <c r="EF173" s="3">
        <v>127.667222764757</v>
      </c>
    </row>
    <row r="174">
      <c r="A174" s="3" t="s">
        <v>170</v>
      </c>
      <c r="B174" s="3" t="str">
        <f t="shared" si="3"/>
        <v>KMI_mid</v>
      </c>
      <c r="C174" s="3" t="str">
        <f t="shared" si="6"/>
        <v>KMI</v>
      </c>
      <c r="D174" s="3">
        <v>20.3439504123954</v>
      </c>
      <c r="E174" s="3">
        <v>19.1741154556934</v>
      </c>
      <c r="F174" s="3">
        <v>18.2998326119553</v>
      </c>
      <c r="G174" s="3">
        <v>19.0473053006476</v>
      </c>
      <c r="H174" s="3">
        <v>19.3231412744627</v>
      </c>
      <c r="I174" s="3">
        <v>20.5345477270997</v>
      </c>
      <c r="J174" s="3">
        <v>21.4223042660774</v>
      </c>
      <c r="K174" s="3">
        <v>23.0763326556248</v>
      </c>
      <c r="L174" s="3">
        <v>22.7093153269231</v>
      </c>
      <c r="M174" s="3">
        <v>22.35449301114</v>
      </c>
      <c r="N174" s="3">
        <v>23.5695821920975</v>
      </c>
      <c r="O174" s="3">
        <v>24.4206298207502</v>
      </c>
      <c r="P174" s="3">
        <v>24.9195619014338</v>
      </c>
      <c r="Q174" s="3">
        <v>25.1543515531844</v>
      </c>
      <c r="R174" s="3">
        <v>24.7394815932833</v>
      </c>
      <c r="S174" s="3">
        <v>26.0659478214648</v>
      </c>
      <c r="T174" s="3">
        <v>25.9689667702803</v>
      </c>
      <c r="U174" s="3">
        <v>24.292075456878</v>
      </c>
      <c r="V174" s="3">
        <v>22.4291882166706</v>
      </c>
      <c r="W174" s="3">
        <v>20.2250608832692</v>
      </c>
      <c r="X174" s="3">
        <v>18.6130269361499</v>
      </c>
      <c r="Y174" s="3">
        <v>18.835601500227</v>
      </c>
      <c r="Z174" s="3">
        <v>15.5964355381403</v>
      </c>
      <c r="AA174" s="3">
        <v>10.4557766571542</v>
      </c>
      <c r="AB174" s="3">
        <v>9.01511161152607</v>
      </c>
      <c r="AC174" s="3">
        <v>10.3027278542878</v>
      </c>
      <c r="AD174" s="3">
        <v>11.6415265220681</v>
      </c>
      <c r="AE174" s="3">
        <v>11.4739137936682</v>
      </c>
      <c r="AF174" s="3">
        <v>11.1262461140373</v>
      </c>
      <c r="AG174" s="3">
        <v>11.5491068790844</v>
      </c>
      <c r="AH174" s="3">
        <v>12.9087253599979</v>
      </c>
      <c r="AI174" s="3">
        <v>13.6516398641292</v>
      </c>
      <c r="AJ174" s="3">
        <v>14.2369115996958</v>
      </c>
      <c r="AK174" s="3">
        <v>13.7278703197539</v>
      </c>
      <c r="AL174" s="3">
        <v>13.6920463613037</v>
      </c>
      <c r="AM174" s="3">
        <v>13.7064044857058</v>
      </c>
      <c r="AN174" s="3">
        <v>14.3477489462181</v>
      </c>
      <c r="AO174" s="3">
        <v>14.4189746193147</v>
      </c>
      <c r="AP174" s="3">
        <v>13.9474402431147</v>
      </c>
      <c r="AQ174" s="3">
        <v>13.8479863673905</v>
      </c>
      <c r="AR174" s="3">
        <v>12.9698233887298</v>
      </c>
      <c r="AS174" s="3">
        <v>12.4029613894192</v>
      </c>
      <c r="AT174" s="3">
        <v>12.9963671171888</v>
      </c>
      <c r="AU174" s="3">
        <v>12.7475212305142</v>
      </c>
      <c r="AV174" s="3">
        <v>12.7924555986632</v>
      </c>
      <c r="AW174" s="3">
        <v>12.297299954258</v>
      </c>
      <c r="AX174" s="3">
        <v>11.5764417653762</v>
      </c>
      <c r="AY174" s="3">
        <v>11.8086308187983</v>
      </c>
      <c r="AZ174" s="3">
        <v>12.6454902657602</v>
      </c>
      <c r="BA174" s="3">
        <v>11.4638704089798</v>
      </c>
      <c r="BB174" s="3">
        <v>10.6426029245407</v>
      </c>
      <c r="BC174" s="3">
        <v>10.5367342093827</v>
      </c>
      <c r="BD174" s="3">
        <v>10.9873605944801</v>
      </c>
      <c r="BE174" s="3">
        <v>11.606064683973</v>
      </c>
      <c r="BF174" s="3">
        <v>12.0923191986332</v>
      </c>
      <c r="BG174" s="3">
        <v>12.2579043782548</v>
      </c>
      <c r="BH174" s="3">
        <v>12.2801451594769</v>
      </c>
      <c r="BI174" s="3">
        <v>12.0692361269039</v>
      </c>
      <c r="BJ174" s="3">
        <v>11.8845485831277</v>
      </c>
      <c r="BK174" s="3">
        <v>11.0633539249173</v>
      </c>
      <c r="BL174" s="3">
        <v>11.9613372087167</v>
      </c>
      <c r="BM174" s="3">
        <v>13.1269535630779</v>
      </c>
      <c r="BN174" s="3">
        <v>13.9917144929915</v>
      </c>
      <c r="BO174" s="3">
        <v>13.9826241880859</v>
      </c>
      <c r="BP174" s="3">
        <v>14.1112894704274</v>
      </c>
      <c r="BQ174" s="3">
        <v>14.7116158347014</v>
      </c>
      <c r="BR174" s="3">
        <v>14.8459593413022</v>
      </c>
      <c r="BS174" s="3">
        <v>14.5102474942497</v>
      </c>
      <c r="BT174" s="3">
        <v>14.7609748757241</v>
      </c>
      <c r="BU174" s="3">
        <v>14.5469007545904</v>
      </c>
      <c r="BV174" s="3">
        <v>14.6482094321616</v>
      </c>
      <c r="BW174" s="3">
        <v>14.8208705253575</v>
      </c>
      <c r="BX174" s="3">
        <v>15.5192577491657</v>
      </c>
      <c r="BY174" s="3">
        <v>15.7066711979021</v>
      </c>
      <c r="BZ174" s="3">
        <v>10.9862669002966</v>
      </c>
      <c r="CA174" s="3">
        <v>10.7062683202114</v>
      </c>
      <c r="CB174" s="3">
        <v>11.417014544255</v>
      </c>
      <c r="CC174" s="3">
        <v>11.8577702304408</v>
      </c>
      <c r="CD174" s="3">
        <v>10.9386314815586</v>
      </c>
      <c r="CE174" s="3">
        <v>10.8677788141594</v>
      </c>
      <c r="CF174" s="3">
        <v>9.94126096006204</v>
      </c>
      <c r="CG174" s="3">
        <v>9.58787477238522</v>
      </c>
      <c r="CH174" s="3">
        <v>10.4025999560339</v>
      </c>
      <c r="CI174" s="3">
        <v>11.1475682212667</v>
      </c>
      <c r="CJ174" s="3">
        <v>11.6295628072659</v>
      </c>
      <c r="CK174" s="3">
        <v>11.724521349315</v>
      </c>
      <c r="CL174" s="3">
        <v>12.7040988351616</v>
      </c>
      <c r="CM174" s="3">
        <v>13.3374452194546</v>
      </c>
      <c r="CN174" s="3">
        <v>14.6606916302151</v>
      </c>
      <c r="CO174" s="3">
        <v>14.9542924605089</v>
      </c>
      <c r="CP174" s="3">
        <v>14.4947471301475</v>
      </c>
      <c r="CQ174" s="3">
        <v>13.7426412403454</v>
      </c>
      <c r="CR174" s="3">
        <v>13.352693312533</v>
      </c>
      <c r="CS174" s="3">
        <v>14.4601532323735</v>
      </c>
      <c r="CT174" s="3">
        <v>13.7930689623024</v>
      </c>
      <c r="CU174" s="3">
        <v>13.1488962924518</v>
      </c>
      <c r="CV174" s="3">
        <v>14.4309235604328</v>
      </c>
      <c r="CW174" s="3">
        <v>14.4916601409748</v>
      </c>
      <c r="CX174" s="3">
        <v>15.3852257896894</v>
      </c>
      <c r="CY174" s="3">
        <v>16.2022940594913</v>
      </c>
      <c r="CZ174" s="3">
        <v>16.3560966817353</v>
      </c>
      <c r="DA174" s="3">
        <v>15.4953359081187</v>
      </c>
      <c r="DB174" s="3">
        <v>14.7369296129542</v>
      </c>
      <c r="DC174" s="3">
        <v>16.0370139349001</v>
      </c>
      <c r="DD174" s="3">
        <v>15.3846798545165</v>
      </c>
      <c r="DE174" s="3">
        <v>15.2454744453572</v>
      </c>
      <c r="DF174" s="3">
        <v>16.2753087137876</v>
      </c>
      <c r="DG174" s="3">
        <v>16.009533475247</v>
      </c>
      <c r="DH174" s="3">
        <v>16.445276653656</v>
      </c>
      <c r="DI174" s="3">
        <v>16.1405558113693</v>
      </c>
      <c r="DJ174" s="3">
        <v>15.2598330442889</v>
      </c>
      <c r="DK174" s="3">
        <v>15.820084128212</v>
      </c>
      <c r="DL174" s="3">
        <v>15.1649979891687</v>
      </c>
      <c r="DM174" s="3">
        <v>15.383829845644</v>
      </c>
      <c r="DN174" s="3">
        <v>15.9556536331804</v>
      </c>
      <c r="DO174" s="3">
        <v>16.1740019246054</v>
      </c>
      <c r="DP174" s="3">
        <v>15.6527883707763</v>
      </c>
      <c r="DQ174" s="3">
        <v>15.5124506633361</v>
      </c>
      <c r="DR174" s="3">
        <v>15.9235623198838</v>
      </c>
      <c r="DS174" s="3">
        <v>16.6455884242662</v>
      </c>
      <c r="DT174" s="3">
        <v>16.6390624403184</v>
      </c>
      <c r="DU174" s="3">
        <v>16.2658972455816</v>
      </c>
      <c r="DV174" s="3">
        <v>17.1406971810729</v>
      </c>
      <c r="DW174" s="3">
        <v>17.7115320611302</v>
      </c>
      <c r="DX174" s="3">
        <v>18.6293365067681</v>
      </c>
      <c r="DY174" s="3">
        <v>19.2739794405921</v>
      </c>
      <c r="DZ174" s="3">
        <v>20.1451133600212</v>
      </c>
      <c r="EA174" s="3">
        <v>20.7971818660905</v>
      </c>
      <c r="EB174" s="3">
        <v>21.2900145423202</v>
      </c>
      <c r="EC174" s="3">
        <v>23.9631777600905</v>
      </c>
      <c r="ED174" s="3">
        <v>27.0037500858307</v>
      </c>
      <c r="EE174" s="3">
        <v>27.0923810232253</v>
      </c>
      <c r="EF174" s="3">
        <v>28.9663888613383</v>
      </c>
    </row>
    <row r="175">
      <c r="A175" s="3" t="s">
        <v>171</v>
      </c>
      <c r="B175" s="3" t="str">
        <f t="shared" si="3"/>
        <v>KMX_mid</v>
      </c>
      <c r="C175" s="3" t="str">
        <f t="shared" si="6"/>
        <v>KMX</v>
      </c>
      <c r="D175" s="3">
        <v>45.2921427772159</v>
      </c>
      <c r="E175" s="3">
        <v>47.2163162231445</v>
      </c>
      <c r="F175" s="3">
        <v>47.6469046274821</v>
      </c>
      <c r="G175" s="3">
        <v>44.3685715084984</v>
      </c>
      <c r="H175" s="3">
        <v>44.5785713195801</v>
      </c>
      <c r="I175" s="3">
        <v>47.2185711633591</v>
      </c>
      <c r="J175" s="3">
        <v>51.6252269744873</v>
      </c>
      <c r="K175" s="3">
        <v>50.7050000145322</v>
      </c>
      <c r="L175" s="3">
        <v>51.3047618865967</v>
      </c>
      <c r="M175" s="3">
        <v>48.7376088681428</v>
      </c>
      <c r="N175" s="3">
        <v>55.8286842546965</v>
      </c>
      <c r="O175" s="3">
        <v>61.8129543824629</v>
      </c>
      <c r="P175" s="3">
        <v>64.1417497634888</v>
      </c>
      <c r="Q175" s="3">
        <v>66.1386848248934</v>
      </c>
      <c r="R175" s="3">
        <v>65.2788644270463</v>
      </c>
      <c r="S175" s="3">
        <v>71.5545240129743</v>
      </c>
      <c r="T175" s="3">
        <v>71.576250076294</v>
      </c>
      <c r="U175" s="3">
        <v>70.8645454753529</v>
      </c>
      <c r="V175" s="3">
        <v>66.2047726024281</v>
      </c>
      <c r="W175" s="3">
        <v>61.8690476190476</v>
      </c>
      <c r="X175" s="3">
        <v>59.8509523300898</v>
      </c>
      <c r="Y175" s="3">
        <v>58.1906816309149</v>
      </c>
      <c r="Z175" s="3">
        <v>56.7117502212524</v>
      </c>
      <c r="AA175" s="3">
        <v>56.2731818285855</v>
      </c>
      <c r="AB175" s="3">
        <v>46.6044736159475</v>
      </c>
      <c r="AC175" s="3">
        <v>44.6207501411438</v>
      </c>
      <c r="AD175" s="3">
        <v>49.9788638028232</v>
      </c>
      <c r="AE175" s="3">
        <v>52.8140478588286</v>
      </c>
      <c r="AF175" s="3">
        <v>51.8280953906831</v>
      </c>
      <c r="AG175" s="3">
        <v>49.5304545489224</v>
      </c>
      <c r="AH175" s="3">
        <v>54.7059999465942</v>
      </c>
      <c r="AI175" s="3">
        <v>58.6917393725851</v>
      </c>
      <c r="AJ175" s="3">
        <v>56.184285572597</v>
      </c>
      <c r="AK175" s="3">
        <v>51.5266667320615</v>
      </c>
      <c r="AL175" s="3">
        <v>54.0528571719215</v>
      </c>
      <c r="AM175" s="3">
        <v>62.5340477171398</v>
      </c>
      <c r="AN175" s="3">
        <v>66.6134996414184</v>
      </c>
      <c r="AO175" s="3">
        <v>66.6386849252801</v>
      </c>
      <c r="AP175" s="3">
        <v>62.2345654031505</v>
      </c>
      <c r="AQ175" s="3">
        <v>57.5289473282664</v>
      </c>
      <c r="AR175" s="3">
        <v>61.4631818424572</v>
      </c>
      <c r="AS175" s="3">
        <v>61.9102271686901</v>
      </c>
      <c r="AT175" s="3">
        <v>64.9072493553162</v>
      </c>
      <c r="AU175" s="3">
        <v>64.7489130600639</v>
      </c>
      <c r="AV175" s="3">
        <v>70.3999992370605</v>
      </c>
      <c r="AW175" s="3">
        <v>75.4749996878884</v>
      </c>
      <c r="AX175" s="3">
        <v>71.216905503046</v>
      </c>
      <c r="AY175" s="3">
        <v>67.1967504501342</v>
      </c>
      <c r="AZ175" s="3">
        <v>70.4283336457752</v>
      </c>
      <c r="BA175" s="3">
        <v>64.3915785739296</v>
      </c>
      <c r="BB175" s="3">
        <v>61.3095238095238</v>
      </c>
      <c r="BC175" s="3">
        <v>61.5683336712065</v>
      </c>
      <c r="BD175" s="3">
        <v>65.3336361971768</v>
      </c>
      <c r="BE175" s="3">
        <v>73.4261910574777</v>
      </c>
      <c r="BF175" s="3">
        <v>76.0990473429362</v>
      </c>
      <c r="BG175" s="3">
        <v>74.8097831062649</v>
      </c>
      <c r="BH175" s="3">
        <v>78.3549999437834</v>
      </c>
      <c r="BI175" s="3">
        <v>70.1058697907821</v>
      </c>
      <c r="BJ175" s="3">
        <v>65.5221429552351</v>
      </c>
      <c r="BK175" s="3">
        <v>61.892894744873</v>
      </c>
      <c r="BL175" s="3">
        <v>62.3471429007394</v>
      </c>
      <c r="BM175" s="3">
        <v>60.9721051266319</v>
      </c>
      <c r="BN175" s="3">
        <v>61.3838096800305</v>
      </c>
      <c r="BO175" s="3">
        <v>74.5535705203102</v>
      </c>
      <c r="BP175" s="3">
        <v>77.3390905206854</v>
      </c>
      <c r="BQ175" s="3">
        <v>82.7677497863769</v>
      </c>
      <c r="BR175" s="3">
        <v>87.7411365509033</v>
      </c>
      <c r="BS175" s="3">
        <v>83.7259091463956</v>
      </c>
      <c r="BT175" s="3">
        <v>85.9759996414184</v>
      </c>
      <c r="BU175" s="3">
        <v>91.0008695851202</v>
      </c>
      <c r="BV175" s="3">
        <v>96.6990001678467</v>
      </c>
      <c r="BW175" s="3">
        <v>94.9009522937593</v>
      </c>
      <c r="BX175" s="3">
        <v>92.9950002034505</v>
      </c>
      <c r="BY175" s="3">
        <v>96.719736601177</v>
      </c>
      <c r="BZ175" s="3">
        <v>66.3790910894221</v>
      </c>
      <c r="CA175" s="3">
        <v>63.3333334241594</v>
      </c>
      <c r="CB175" s="3">
        <v>78.0797504425049</v>
      </c>
      <c r="CC175" s="3">
        <v>92.5900003259832</v>
      </c>
      <c r="CD175" s="3">
        <v>93.3395446430553</v>
      </c>
      <c r="CE175" s="3">
        <v>104.366190410796</v>
      </c>
      <c r="CF175" s="3">
        <v>102.464048113142</v>
      </c>
      <c r="CG175" s="3">
        <v>92.1947725469416</v>
      </c>
      <c r="CH175" s="3">
        <v>94.1742500305176</v>
      </c>
      <c r="CI175" s="3">
        <v>95.0995455655185</v>
      </c>
      <c r="CJ175" s="3">
        <v>110.136052583393</v>
      </c>
      <c r="CK175" s="3">
        <v>122.658684379176</v>
      </c>
      <c r="CL175" s="3">
        <v>129.819783583931</v>
      </c>
      <c r="CM175" s="3">
        <v>129.786427634103</v>
      </c>
      <c r="CN175" s="3">
        <v>123.201000785828</v>
      </c>
      <c r="CO175" s="3">
        <v>118.374090368097</v>
      </c>
      <c r="CP175" s="3">
        <v>133.355714343843</v>
      </c>
      <c r="CQ175" s="3">
        <v>129.838408903642</v>
      </c>
      <c r="CR175" s="3">
        <v>135.823809305827</v>
      </c>
      <c r="CS175" s="3">
        <v>134.238809313093</v>
      </c>
      <c r="CT175" s="3">
        <v>147.920713515509</v>
      </c>
      <c r="CU175" s="3">
        <v>138.350907759233</v>
      </c>
      <c r="CV175" s="3">
        <v>114.757000160217</v>
      </c>
      <c r="CW175" s="3">
        <v>107.756579549689</v>
      </c>
      <c r="CX175" s="3">
        <v>101.654782170835</v>
      </c>
      <c r="CY175" s="3">
        <v>94.1782503128052</v>
      </c>
      <c r="CZ175" s="3">
        <v>93.454047975086</v>
      </c>
      <c r="DA175" s="3">
        <v>94.0876194181896</v>
      </c>
      <c r="DB175" s="3">
        <v>93.4420003890991</v>
      </c>
      <c r="DC175" s="3">
        <v>96.9445641559103</v>
      </c>
      <c r="DD175" s="3">
        <v>83.4228570120675</v>
      </c>
      <c r="DE175" s="3">
        <v>62.2149997892834</v>
      </c>
      <c r="DF175" s="3">
        <v>67.0580955687023</v>
      </c>
      <c r="DG175" s="3">
        <v>63.2599996839251</v>
      </c>
      <c r="DH175" s="3">
        <v>65.8505001068115</v>
      </c>
      <c r="DI175" s="3">
        <v>73.3715788188734</v>
      </c>
      <c r="DJ175" s="3">
        <v>62.2749998673149</v>
      </c>
      <c r="DK175" s="3">
        <v>67.7294736159475</v>
      </c>
      <c r="DL175" s="3">
        <v>71.5313632271506</v>
      </c>
      <c r="DM175" s="3">
        <v>79.788809640067</v>
      </c>
      <c r="DN175" s="3">
        <v>83.2944997787476</v>
      </c>
      <c r="DO175" s="3">
        <v>82.4428263125212</v>
      </c>
      <c r="DP175" s="3">
        <v>79.964750289917</v>
      </c>
      <c r="DQ175" s="3">
        <v>65.4981816031716</v>
      </c>
      <c r="DR175" s="3">
        <v>64.4083338237944</v>
      </c>
      <c r="DS175" s="3">
        <v>72.1192499160766</v>
      </c>
      <c r="DT175" s="3">
        <v>71.0750000363304</v>
      </c>
      <c r="DU175" s="3">
        <v>73.2680002212524</v>
      </c>
      <c r="DV175" s="3">
        <v>82.4595008850098</v>
      </c>
      <c r="DW175" s="3">
        <v>74.3884091810747</v>
      </c>
      <c r="DX175" s="3">
        <v>70.8352272727273</v>
      </c>
      <c r="DY175" s="3">
        <v>70.9923683969598</v>
      </c>
      <c r="DZ175" s="3">
        <v>78.8797728798606</v>
      </c>
      <c r="EA175" s="3">
        <v>79.9090907356956</v>
      </c>
      <c r="EB175" s="3">
        <v>78.3634998321533</v>
      </c>
      <c r="EC175" s="3">
        <v>73.391521288001</v>
      </c>
      <c r="ED175" s="3">
        <v>78.1005004882813</v>
      </c>
      <c r="EE175" s="3">
        <v>84.8802379426502</v>
      </c>
      <c r="EF175" s="3">
        <v>80.8102775149875</v>
      </c>
    </row>
    <row r="176">
      <c r="A176" s="3" t="s">
        <v>172</v>
      </c>
      <c r="B176" s="3" t="str">
        <f t="shared" si="3"/>
        <v>KO_mid</v>
      </c>
      <c r="C176" s="3" t="str">
        <f t="shared" si="6"/>
        <v>KO</v>
      </c>
      <c r="D176" s="3">
        <v>27.9460281389485</v>
      </c>
      <c r="E176" s="3">
        <v>26.7914145977328</v>
      </c>
      <c r="F176" s="3">
        <v>27.3085658872973</v>
      </c>
      <c r="G176" s="3">
        <v>28.2325498178362</v>
      </c>
      <c r="H176" s="3">
        <v>29.0030931568405</v>
      </c>
      <c r="I176" s="3">
        <v>29.4724458546965</v>
      </c>
      <c r="J176" s="3">
        <v>29.8288222041901</v>
      </c>
      <c r="K176" s="3">
        <v>29.0428840085993</v>
      </c>
      <c r="L176" s="3">
        <v>30.175778198489</v>
      </c>
      <c r="M176" s="3">
        <v>30.6428109093265</v>
      </c>
      <c r="N176" s="3">
        <v>31.191091600709</v>
      </c>
      <c r="O176" s="3">
        <v>30.9427467156268</v>
      </c>
      <c r="P176" s="3">
        <v>31.0632207343754</v>
      </c>
      <c r="Q176" s="3">
        <v>30.5267383006174</v>
      </c>
      <c r="R176" s="3">
        <v>29.9799322865874</v>
      </c>
      <c r="S176" s="3">
        <v>29.9278436407752</v>
      </c>
      <c r="T176" s="3">
        <v>30.1282245546147</v>
      </c>
      <c r="U176" s="3">
        <v>29.6934734145781</v>
      </c>
      <c r="V176" s="3">
        <v>30.0030203202777</v>
      </c>
      <c r="W176" s="3">
        <v>30.0243394558389</v>
      </c>
      <c r="X176" s="3">
        <v>28.9442813288158</v>
      </c>
      <c r="Y176" s="3">
        <v>31.2403811693358</v>
      </c>
      <c r="Z176" s="3">
        <v>31.5589659332042</v>
      </c>
      <c r="AA176" s="3">
        <v>32.3840584113515</v>
      </c>
      <c r="AB176" s="3">
        <v>31.5571534343181</v>
      </c>
      <c r="AC176" s="3">
        <v>32.4348226371271</v>
      </c>
      <c r="AD176" s="3">
        <v>34.0423795753212</v>
      </c>
      <c r="AE176" s="3">
        <v>34.6372381494317</v>
      </c>
      <c r="AF176" s="3">
        <v>34.0155542037005</v>
      </c>
      <c r="AG176" s="3">
        <v>34.2103238811267</v>
      </c>
      <c r="AH176" s="3">
        <v>34.5219867354675</v>
      </c>
      <c r="AI176" s="3">
        <v>33.3731259450628</v>
      </c>
      <c r="AJ176" s="3">
        <v>32.7735328343277</v>
      </c>
      <c r="AK176" s="3">
        <v>32.3413759260296</v>
      </c>
      <c r="AL176" s="3">
        <v>31.9991384181629</v>
      </c>
      <c r="AM176" s="3">
        <v>32.0799075064618</v>
      </c>
      <c r="AN176" s="3">
        <v>32.1554372620307</v>
      </c>
      <c r="AO176" s="3">
        <v>32.0946942716104</v>
      </c>
      <c r="AP176" s="3">
        <v>32.9628582460281</v>
      </c>
      <c r="AQ176" s="3">
        <v>33.6045827370635</v>
      </c>
      <c r="AR176" s="3">
        <v>34.4840250842729</v>
      </c>
      <c r="AS176" s="3">
        <v>35.6985526368886</v>
      </c>
      <c r="AT176" s="3">
        <v>35.4558645199949</v>
      </c>
      <c r="AU176" s="3">
        <v>36.0529344432514</v>
      </c>
      <c r="AV176" s="3">
        <v>36.3816734363764</v>
      </c>
      <c r="AW176" s="3">
        <v>36.5715779323404</v>
      </c>
      <c r="AX176" s="3">
        <v>36.6614262690778</v>
      </c>
      <c r="AY176" s="3">
        <v>36.8167010648467</v>
      </c>
      <c r="AZ176" s="3">
        <v>37.5132384035801</v>
      </c>
      <c r="BA176" s="3">
        <v>35.674807433091</v>
      </c>
      <c r="BB176" s="3">
        <v>35.1329828671963</v>
      </c>
      <c r="BC176" s="3">
        <v>35.4688352640724</v>
      </c>
      <c r="BD176" s="3">
        <v>34.2026564252395</v>
      </c>
      <c r="BE176" s="3">
        <v>35.4247098074403</v>
      </c>
      <c r="BF176" s="3">
        <v>36.8249952269108</v>
      </c>
      <c r="BG176" s="3">
        <v>37.593749205853</v>
      </c>
      <c r="BH176" s="3">
        <v>37.6968587752864</v>
      </c>
      <c r="BI176" s="3">
        <v>37.9171008640618</v>
      </c>
      <c r="BJ176" s="3">
        <v>40.6139117464007</v>
      </c>
      <c r="BK176" s="3">
        <v>40.2374575731843</v>
      </c>
      <c r="BL176" s="3">
        <v>39.2838593487804</v>
      </c>
      <c r="BM176" s="3">
        <v>39.1738095917916</v>
      </c>
      <c r="BN176" s="3">
        <v>38.2067928872874</v>
      </c>
      <c r="BO176" s="3">
        <v>39.520334744027</v>
      </c>
      <c r="BP176" s="3">
        <v>40.816123734035</v>
      </c>
      <c r="BQ176" s="3">
        <v>43.0225229338106</v>
      </c>
      <c r="BR176" s="3">
        <v>44.2853882860742</v>
      </c>
      <c r="BS176" s="3">
        <v>45.3153332410374</v>
      </c>
      <c r="BT176" s="3">
        <v>46.253579668373</v>
      </c>
      <c r="BU176" s="3">
        <v>45.8467016938607</v>
      </c>
      <c r="BV176" s="3">
        <v>45.027777399111</v>
      </c>
      <c r="BW176" s="3">
        <v>46.6086161181082</v>
      </c>
      <c r="BX176" s="3">
        <v>48.292711476659</v>
      </c>
      <c r="BY176" s="3">
        <v>50.2916760029035</v>
      </c>
      <c r="BZ176" s="3">
        <v>41.0385404484494</v>
      </c>
      <c r="CA176" s="3">
        <v>40.0995200194069</v>
      </c>
      <c r="CB176" s="3">
        <v>39.1913089674711</v>
      </c>
      <c r="CC176" s="3">
        <v>40.493303157813</v>
      </c>
      <c r="CD176" s="3">
        <v>40.5309890986863</v>
      </c>
      <c r="CE176" s="3">
        <v>41.758004520468</v>
      </c>
      <c r="CF176" s="3">
        <v>43.7552449353006</v>
      </c>
      <c r="CG176" s="3">
        <v>43.7129099059463</v>
      </c>
      <c r="CH176" s="3">
        <v>45.84388365628</v>
      </c>
      <c r="CI176" s="3">
        <v>47.1891336163912</v>
      </c>
      <c r="CJ176" s="3">
        <v>44.0742102102333</v>
      </c>
      <c r="CK176" s="3">
        <v>44.1923847501109</v>
      </c>
      <c r="CL176" s="3">
        <v>45.5861831961881</v>
      </c>
      <c r="CM176" s="3">
        <v>47.8516257679432</v>
      </c>
      <c r="CN176" s="3">
        <v>48.762103691438</v>
      </c>
      <c r="CO176" s="3">
        <v>49.3832629889383</v>
      </c>
      <c r="CP176" s="3">
        <v>50.1146928937015</v>
      </c>
      <c r="CQ176" s="3">
        <v>50.9201123620413</v>
      </c>
      <c r="CR176" s="3">
        <v>49.7082904470188</v>
      </c>
      <c r="CS176" s="3">
        <v>49.217600000118</v>
      </c>
      <c r="CT176" s="3">
        <v>50.6587526989149</v>
      </c>
      <c r="CU176" s="3">
        <v>51.8642370565154</v>
      </c>
      <c r="CV176" s="3">
        <v>55.1315283778079</v>
      </c>
      <c r="CW176" s="3">
        <v>56.0356505238602</v>
      </c>
      <c r="CX176" s="3">
        <v>55.6931125611272</v>
      </c>
      <c r="CY176" s="3">
        <v>59.3788460712106</v>
      </c>
      <c r="CZ176" s="3">
        <v>58.8272565085905</v>
      </c>
      <c r="DA176" s="3">
        <v>57.1225170825354</v>
      </c>
      <c r="DB176" s="3">
        <v>58.144277187145</v>
      </c>
      <c r="DC176" s="3">
        <v>59.2228384222437</v>
      </c>
      <c r="DD176" s="3">
        <v>55.7747643490588</v>
      </c>
      <c r="DE176" s="3">
        <v>52.9005460561815</v>
      </c>
      <c r="DF176" s="3">
        <v>56.883226593463</v>
      </c>
      <c r="DG176" s="3">
        <v>59.8065480590202</v>
      </c>
      <c r="DH176" s="3">
        <v>57.7780847897065</v>
      </c>
      <c r="DI176" s="3">
        <v>56.4037542198413</v>
      </c>
      <c r="DJ176" s="3">
        <v>56.9630944360121</v>
      </c>
      <c r="DK176" s="3">
        <v>59.957738107987</v>
      </c>
      <c r="DL176" s="3">
        <v>59.4678688128426</v>
      </c>
      <c r="DM176" s="3">
        <v>57.8498755901902</v>
      </c>
      <c r="DN176" s="3">
        <v>58.4192129377479</v>
      </c>
      <c r="DO176" s="3">
        <v>58.0843914442355</v>
      </c>
      <c r="DP176" s="3">
        <v>55.6141019973228</v>
      </c>
      <c r="DQ176" s="3">
        <v>52.436188326714</v>
      </c>
      <c r="DR176" s="3">
        <v>55.3163209539927</v>
      </c>
      <c r="DS176" s="3">
        <v>56.9746527584996</v>
      </c>
      <c r="DT176" s="3">
        <v>58.0210386161632</v>
      </c>
      <c r="DU176" s="3">
        <v>58.3722190450472</v>
      </c>
      <c r="DV176" s="3">
        <v>58.6803634997886</v>
      </c>
      <c r="DW176" s="3">
        <v>58.6248208767951</v>
      </c>
      <c r="DX176" s="3">
        <v>61.211517895853</v>
      </c>
      <c r="DY176" s="3">
        <v>62.1870038355551</v>
      </c>
      <c r="DZ176" s="3">
        <v>63.6733656275443</v>
      </c>
      <c r="EA176" s="3">
        <v>68.3649202487259</v>
      </c>
      <c r="EB176" s="3">
        <v>70.8826312397831</v>
      </c>
      <c r="EC176" s="3">
        <v>68.4795206280693</v>
      </c>
      <c r="ED176" s="3">
        <v>63.2634604164743</v>
      </c>
      <c r="EE176" s="3">
        <v>62.8076190948486</v>
      </c>
      <c r="EF176" s="3">
        <v>61.9697223239475</v>
      </c>
    </row>
    <row r="177">
      <c r="A177" s="3" t="s">
        <v>173</v>
      </c>
      <c r="B177" s="3" t="str">
        <f t="shared" si="3"/>
        <v>KR_mid</v>
      </c>
      <c r="C177" s="3" t="str">
        <f t="shared" si="6"/>
        <v>KR</v>
      </c>
      <c r="D177" s="3">
        <v>15.3546536557624</v>
      </c>
      <c r="E177" s="3">
        <v>15.4034294091968</v>
      </c>
      <c r="F177" s="3">
        <v>17.8017310105597</v>
      </c>
      <c r="G177" s="3">
        <v>18.2581119234277</v>
      </c>
      <c r="H177" s="3">
        <v>19.0716069911757</v>
      </c>
      <c r="I177" s="3">
        <v>19.8350492293999</v>
      </c>
      <c r="J177" s="3">
        <v>20.340296096453</v>
      </c>
      <c r="K177" s="3">
        <v>20.5454406380414</v>
      </c>
      <c r="L177" s="3">
        <v>21.3879921566102</v>
      </c>
      <c r="M177" s="3">
        <v>21.9413397746627</v>
      </c>
      <c r="N177" s="3">
        <v>23.9715405462697</v>
      </c>
      <c r="O177" s="3">
        <v>25.6916004226077</v>
      </c>
      <c r="P177" s="3">
        <v>27.446594058893</v>
      </c>
      <c r="Q177" s="3">
        <v>29.7322635340097</v>
      </c>
      <c r="R177" s="3">
        <v>31.078688088083</v>
      </c>
      <c r="S177" s="3">
        <v>30.4566648881615</v>
      </c>
      <c r="T177" s="3">
        <v>29.8815883266074</v>
      </c>
      <c r="U177" s="3">
        <v>30.0649846843134</v>
      </c>
      <c r="V177" s="3">
        <v>31.6966083924351</v>
      </c>
      <c r="W177" s="3">
        <v>30.7408843576682</v>
      </c>
      <c r="X177" s="3">
        <v>29.8981463583987</v>
      </c>
      <c r="Y177" s="3">
        <v>31.2312659483843</v>
      </c>
      <c r="Z177" s="3">
        <v>31.0325476465987</v>
      </c>
      <c r="AA177" s="3">
        <v>34.4303836942656</v>
      </c>
      <c r="AB177" s="3">
        <v>32.7205038183722</v>
      </c>
      <c r="AC177" s="3">
        <v>32.1382969466369</v>
      </c>
      <c r="AD177" s="3">
        <v>31.8742672318743</v>
      </c>
      <c r="AE177" s="3">
        <v>31.0430148753006</v>
      </c>
      <c r="AF177" s="3">
        <v>29.3433092558438</v>
      </c>
      <c r="AG177" s="3">
        <v>30.0566826120559</v>
      </c>
      <c r="AH177" s="3">
        <v>30.685769827279</v>
      </c>
      <c r="AI177" s="3">
        <v>27.4063862977542</v>
      </c>
      <c r="AJ177" s="3">
        <v>26.0523720562467</v>
      </c>
      <c r="AK177" s="3">
        <v>25.5822122859656</v>
      </c>
      <c r="AL177" s="3">
        <v>27.6754587898617</v>
      </c>
      <c r="AM177" s="3">
        <v>29.1552988052342</v>
      </c>
      <c r="AN177" s="3">
        <v>28.461358107606</v>
      </c>
      <c r="AO177" s="3">
        <v>28.2809839321058</v>
      </c>
      <c r="AP177" s="3">
        <v>24.9071827900877</v>
      </c>
      <c r="AQ177" s="3">
        <v>25.294088674067</v>
      </c>
      <c r="AR177" s="3">
        <v>24.9056505696795</v>
      </c>
      <c r="AS177" s="3">
        <v>22.398210832439</v>
      </c>
      <c r="AT177" s="3">
        <v>19.8053013547321</v>
      </c>
      <c r="AU177" s="3">
        <v>19.7752957015998</v>
      </c>
      <c r="AV177" s="3">
        <v>18.1291461530052</v>
      </c>
      <c r="AW177" s="3">
        <v>17.7705925439381</v>
      </c>
      <c r="AX177" s="3">
        <v>19.2971818407603</v>
      </c>
      <c r="AY177" s="3">
        <v>23.1607883097836</v>
      </c>
      <c r="AZ177" s="3">
        <v>24.9032867000442</v>
      </c>
      <c r="BA177" s="3">
        <v>24.3134576415431</v>
      </c>
      <c r="BB177" s="3">
        <v>21.2319673149039</v>
      </c>
      <c r="BC177" s="3">
        <v>20.9869096481241</v>
      </c>
      <c r="BD177" s="3">
        <v>21.3308179662041</v>
      </c>
      <c r="BE177" s="3">
        <v>23.1052709548445</v>
      </c>
      <c r="BF177" s="3">
        <v>24.7396058740562</v>
      </c>
      <c r="BG177" s="3">
        <v>26.6790281071506</v>
      </c>
      <c r="BH177" s="3">
        <v>26.2993120330621</v>
      </c>
      <c r="BI177" s="3">
        <v>24.6064720168755</v>
      </c>
      <c r="BJ177" s="3">
        <v>26.5620681341362</v>
      </c>
      <c r="BK177" s="3">
        <v>25.0716208934272</v>
      </c>
      <c r="BL177" s="3">
        <v>24.8765514003937</v>
      </c>
      <c r="BM177" s="3">
        <v>25.2026054152745</v>
      </c>
      <c r="BN177" s="3">
        <v>22.3066439005637</v>
      </c>
      <c r="BO177" s="3">
        <v>21.9926279144173</v>
      </c>
      <c r="BP177" s="3">
        <v>21.8217708613033</v>
      </c>
      <c r="BQ177" s="3">
        <v>20.657253351118</v>
      </c>
      <c r="BR177" s="3">
        <v>19.1042974575255</v>
      </c>
      <c r="BS177" s="3">
        <v>20.4215360169012</v>
      </c>
      <c r="BT177" s="3">
        <v>22.7034996256064</v>
      </c>
      <c r="BU177" s="3">
        <v>22.005501734686</v>
      </c>
      <c r="BV177" s="3">
        <v>23.9833846912087</v>
      </c>
      <c r="BW177" s="3">
        <v>25.3609024602832</v>
      </c>
      <c r="BX177" s="3">
        <v>25.414567493638</v>
      </c>
      <c r="BY177" s="3">
        <v>25.8510030799805</v>
      </c>
      <c r="BZ177" s="3">
        <v>27.9046867131777</v>
      </c>
      <c r="CA177" s="3">
        <v>28.8124998620354</v>
      </c>
      <c r="CB177" s="3">
        <v>29.5593433358627</v>
      </c>
      <c r="CC177" s="3">
        <v>29.654081329265</v>
      </c>
      <c r="CD177" s="3">
        <v>30.9143785403901</v>
      </c>
      <c r="CE177" s="3">
        <v>32.3143008050736</v>
      </c>
      <c r="CF177" s="3">
        <v>31.0503139438113</v>
      </c>
      <c r="CG177" s="3">
        <v>30.6318009196307</v>
      </c>
      <c r="CH177" s="3">
        <v>29.5762121063807</v>
      </c>
      <c r="CI177" s="3">
        <v>28.7030211831844</v>
      </c>
      <c r="CJ177" s="3">
        <v>30.5764931355468</v>
      </c>
      <c r="CK177" s="3">
        <v>30.8052973899458</v>
      </c>
      <c r="CL177" s="3">
        <v>32.5407794189354</v>
      </c>
      <c r="CM177" s="3">
        <v>34.2778177387284</v>
      </c>
      <c r="CN177" s="3">
        <v>34.174708507615</v>
      </c>
      <c r="CO177" s="3">
        <v>35.8346244367329</v>
      </c>
      <c r="CP177" s="3">
        <v>36.2737161596692</v>
      </c>
      <c r="CQ177" s="3">
        <v>40.9644351513278</v>
      </c>
      <c r="CR177" s="3">
        <v>39.6522106046906</v>
      </c>
      <c r="CS177" s="3">
        <v>36.847721256361</v>
      </c>
      <c r="CT177" s="3">
        <v>39.2521250924155</v>
      </c>
      <c r="CU177" s="3">
        <v>41.5567933495501</v>
      </c>
      <c r="CV177" s="3">
        <v>43.80449255065</v>
      </c>
      <c r="CW177" s="3">
        <v>42.3624347314169</v>
      </c>
      <c r="CX177" s="3">
        <v>52.1977987973584</v>
      </c>
      <c r="CY177" s="3">
        <v>54.4381898462072</v>
      </c>
      <c r="CZ177" s="3">
        <v>49.5179887216503</v>
      </c>
      <c r="DA177" s="3">
        <v>47.1059675224872</v>
      </c>
      <c r="DB177" s="3">
        <v>44.5173109629157</v>
      </c>
      <c r="DC177" s="3">
        <v>45.4725554854312</v>
      </c>
      <c r="DD177" s="3">
        <v>44.9759077950738</v>
      </c>
      <c r="DE177" s="3">
        <v>42.114667522919</v>
      </c>
      <c r="DF177" s="3">
        <v>45.4863898911583</v>
      </c>
      <c r="DG177" s="3">
        <v>43.6501078130197</v>
      </c>
      <c r="DH177" s="3">
        <v>43.0034411699463</v>
      </c>
      <c r="DI177" s="3">
        <v>42.3638555605002</v>
      </c>
      <c r="DJ177" s="3">
        <v>45.5115375144323</v>
      </c>
      <c r="DK177" s="3">
        <v>46.1629689721539</v>
      </c>
      <c r="DL177" s="3">
        <v>47.06400631132</v>
      </c>
      <c r="DM177" s="3">
        <v>44.4849836835537</v>
      </c>
      <c r="DN177" s="3">
        <v>45.8637112583203</v>
      </c>
      <c r="DO177" s="3">
        <v>46.3793640181996</v>
      </c>
      <c r="DP177" s="3">
        <v>44.3095727545229</v>
      </c>
      <c r="DQ177" s="3">
        <v>43.0317614364167</v>
      </c>
      <c r="DR177" s="3">
        <v>42.9688638241199</v>
      </c>
      <c r="DS177" s="3">
        <v>43.7796332420654</v>
      </c>
      <c r="DT177" s="3">
        <v>45.1563578288518</v>
      </c>
      <c r="DU177" s="3">
        <v>45.8495480279226</v>
      </c>
      <c r="DV177" s="3">
        <v>53.8249446264532</v>
      </c>
      <c r="DW177" s="3">
        <v>55.2645476501184</v>
      </c>
      <c r="DX177" s="3">
        <v>53.4773374337815</v>
      </c>
      <c r="DY177" s="3">
        <v>50.3353800537551</v>
      </c>
      <c r="DZ177" s="3">
        <v>52.440034315056</v>
      </c>
      <c r="EA177" s="3">
        <v>52.8439862307473</v>
      </c>
      <c r="EB177" s="3">
        <v>54.3017785199229</v>
      </c>
      <c r="EC177" s="3">
        <v>55.9846785325936</v>
      </c>
      <c r="ED177" s="3">
        <v>58.7341898181222</v>
      </c>
      <c r="EE177" s="3">
        <v>61.0192857469831</v>
      </c>
      <c r="EF177" s="3">
        <v>59.6908330917358</v>
      </c>
    </row>
    <row r="178">
      <c r="A178" s="3" t="s">
        <v>174</v>
      </c>
      <c r="B178" s="3" t="str">
        <f t="shared" si="3"/>
        <v>L_mid</v>
      </c>
      <c r="C178" s="3" t="str">
        <f t="shared" si="6"/>
        <v>L</v>
      </c>
      <c r="D178" s="3">
        <v>43.8494989819611</v>
      </c>
      <c r="E178" s="3">
        <v>41.4530338155318</v>
      </c>
      <c r="F178" s="3">
        <v>41.631016581984</v>
      </c>
      <c r="G178" s="3">
        <v>41.7977884935492</v>
      </c>
      <c r="H178" s="3">
        <v>40.9231817165662</v>
      </c>
      <c r="I178" s="3">
        <v>41.3883942833787</v>
      </c>
      <c r="J178" s="3">
        <v>41.5667070873172</v>
      </c>
      <c r="K178" s="3">
        <v>40.3790186305959</v>
      </c>
      <c r="L178" s="3">
        <v>40.5104096305004</v>
      </c>
      <c r="M178" s="3">
        <v>39.5801911344042</v>
      </c>
      <c r="N178" s="3">
        <v>40.8271375811559</v>
      </c>
      <c r="O178" s="3">
        <v>39.1323236784827</v>
      </c>
      <c r="P178" s="3">
        <v>37.7406797340204</v>
      </c>
      <c r="Q178" s="3">
        <v>39.3449844389805</v>
      </c>
      <c r="R178" s="3">
        <v>38.5756061780811</v>
      </c>
      <c r="S178" s="3">
        <v>39.532954802511</v>
      </c>
      <c r="T178" s="3">
        <v>39.0057876649647</v>
      </c>
      <c r="U178" s="3">
        <v>37.8502384734141</v>
      </c>
      <c r="V178" s="3">
        <v>36.70220530763</v>
      </c>
      <c r="W178" s="3">
        <v>35.9025017113742</v>
      </c>
      <c r="X178" s="3">
        <v>34.4431219613685</v>
      </c>
      <c r="Y178" s="3">
        <v>34.6867449028844</v>
      </c>
      <c r="Z178" s="3">
        <v>35.8609639126925</v>
      </c>
      <c r="AA178" s="3">
        <v>36.1870855564305</v>
      </c>
      <c r="AB178" s="3">
        <v>34.2121515444836</v>
      </c>
      <c r="AC178" s="3">
        <v>34.8926684150068</v>
      </c>
      <c r="AD178" s="3">
        <v>36.3334139915436</v>
      </c>
      <c r="AE178" s="3">
        <v>37.3939566455988</v>
      </c>
      <c r="AF178" s="3">
        <v>38.2873090815714</v>
      </c>
      <c r="AG178" s="3">
        <v>38.3402703675413</v>
      </c>
      <c r="AH178" s="3">
        <v>39.3807927667166</v>
      </c>
      <c r="AI178" s="3">
        <v>39.5839588827713</v>
      </c>
      <c r="AJ178" s="3">
        <v>39.3776035681292</v>
      </c>
      <c r="AK178" s="3">
        <v>39.6715524197415</v>
      </c>
      <c r="AL178" s="3">
        <v>41.7818032156782</v>
      </c>
      <c r="AM178" s="3">
        <v>45.1871177946068</v>
      </c>
      <c r="AN178" s="3">
        <v>44.7480086956061</v>
      </c>
      <c r="AO178" s="3">
        <v>45.0406226526492</v>
      </c>
      <c r="AP178" s="3">
        <v>45.2835854420031</v>
      </c>
      <c r="AQ178" s="3">
        <v>45.1334747816835</v>
      </c>
      <c r="AR178" s="3">
        <v>44.8712475738853</v>
      </c>
      <c r="AS178" s="3">
        <v>45.5819614261879</v>
      </c>
      <c r="AT178" s="3">
        <v>45.8462591018326</v>
      </c>
      <c r="AU178" s="3">
        <v>46.4062179886362</v>
      </c>
      <c r="AV178" s="3">
        <v>45.5642170753868</v>
      </c>
      <c r="AW178" s="3">
        <v>47.0860545603753</v>
      </c>
      <c r="AX178" s="3">
        <v>47.949996996165</v>
      </c>
      <c r="AY178" s="3">
        <v>48.408409093862</v>
      </c>
      <c r="AZ178" s="3">
        <v>50.260467546281</v>
      </c>
      <c r="BA178" s="3">
        <v>47.5960594880968</v>
      </c>
      <c r="BB178" s="3">
        <v>48.9266525348091</v>
      </c>
      <c r="BC178" s="3">
        <v>49.142871082365</v>
      </c>
      <c r="BD178" s="3">
        <v>49.3214816787854</v>
      </c>
      <c r="BE178" s="3">
        <v>47.9173354561117</v>
      </c>
      <c r="BF178" s="3">
        <v>48.0721402690309</v>
      </c>
      <c r="BG178" s="3">
        <v>48.8149895559805</v>
      </c>
      <c r="BH178" s="3">
        <v>49.1701883502525</v>
      </c>
      <c r="BI178" s="3">
        <v>46.432983457</v>
      </c>
      <c r="BJ178" s="3">
        <v>46.8091350007425</v>
      </c>
      <c r="BK178" s="3">
        <v>44.0850069138091</v>
      </c>
      <c r="BL178" s="3">
        <v>45.3742961699508</v>
      </c>
      <c r="BM178" s="3">
        <v>45.9628491786718</v>
      </c>
      <c r="BN178" s="3">
        <v>46.4320253912638</v>
      </c>
      <c r="BO178" s="3">
        <v>47.8953830695278</v>
      </c>
      <c r="BP178" s="3">
        <v>49.8332713810921</v>
      </c>
      <c r="BQ178" s="3">
        <v>52.287474421512</v>
      </c>
      <c r="BR178" s="3">
        <v>53.4954981803768</v>
      </c>
      <c r="BS178" s="3">
        <v>48.40976647135</v>
      </c>
      <c r="BT178" s="3">
        <v>49.2383365236724</v>
      </c>
      <c r="BU178" s="3">
        <v>48.9628385615311</v>
      </c>
      <c r="BV178" s="3">
        <v>49.2739425185894</v>
      </c>
      <c r="BW178" s="3">
        <v>49.6600709535904</v>
      </c>
      <c r="BX178" s="3">
        <v>50.7596879006118</v>
      </c>
      <c r="BY178" s="3">
        <v>51.4839157530514</v>
      </c>
      <c r="BZ178" s="3">
        <v>37.1273558703415</v>
      </c>
      <c r="CA178" s="3">
        <v>34.2677669391057</v>
      </c>
      <c r="CB178" s="3">
        <v>30.750279584497</v>
      </c>
      <c r="CC178" s="3">
        <v>34.1098555357861</v>
      </c>
      <c r="CD178" s="3">
        <v>34.775129188946</v>
      </c>
      <c r="CE178" s="3">
        <v>36.0593529932294</v>
      </c>
      <c r="CF178" s="3">
        <v>34.8544090594423</v>
      </c>
      <c r="CG178" s="3">
        <v>34.8803283814612</v>
      </c>
      <c r="CH178" s="3">
        <v>40.8200421373585</v>
      </c>
      <c r="CI178" s="3">
        <v>42.9052481425903</v>
      </c>
      <c r="CJ178" s="3">
        <v>45.6675800422829</v>
      </c>
      <c r="CK178" s="3">
        <v>47.4388160984375</v>
      </c>
      <c r="CL178" s="3">
        <v>50.2424109530773</v>
      </c>
      <c r="CM178" s="3">
        <v>53.327474720867</v>
      </c>
      <c r="CN178" s="3">
        <v>57.0323791639849</v>
      </c>
      <c r="CO178" s="3">
        <v>55.2260107190662</v>
      </c>
      <c r="CP178" s="3">
        <v>53.1927745469546</v>
      </c>
      <c r="CQ178" s="3">
        <v>54.4303680706652</v>
      </c>
      <c r="CR178" s="3">
        <v>53.2243599284823</v>
      </c>
      <c r="CS178" s="3">
        <v>56.0780386022579</v>
      </c>
      <c r="CT178" s="3">
        <v>56.0145467074807</v>
      </c>
      <c r="CU178" s="3">
        <v>56.0558363858959</v>
      </c>
      <c r="CV178" s="3">
        <v>58.9511423918827</v>
      </c>
      <c r="CW178" s="3">
        <v>60.4205167556398</v>
      </c>
      <c r="CX178" s="3">
        <v>62.1401828691592</v>
      </c>
      <c r="CY178" s="3">
        <v>64.0090989931652</v>
      </c>
      <c r="CZ178" s="3">
        <v>62.9590573688285</v>
      </c>
      <c r="DA178" s="3">
        <v>60.0976371175568</v>
      </c>
      <c r="DB178" s="3">
        <v>57.2069799960613</v>
      </c>
      <c r="DC178" s="3">
        <v>56.3412038396717</v>
      </c>
      <c r="DD178" s="3">
        <v>53.469889081312</v>
      </c>
      <c r="DE178" s="3">
        <v>53.4007092748559</v>
      </c>
      <c r="DF178" s="3">
        <v>55.8568149092936</v>
      </c>
      <c r="DG178" s="3">
        <v>56.5550605932346</v>
      </c>
      <c r="DH178" s="3">
        <v>59.2373726489682</v>
      </c>
      <c r="DI178" s="3">
        <v>60.8866020297681</v>
      </c>
      <c r="DJ178" s="3">
        <v>56.8018965980539</v>
      </c>
      <c r="DK178" s="3">
        <v>56.3627317590283</v>
      </c>
      <c r="DL178" s="3">
        <v>57.940727655808</v>
      </c>
      <c r="DM178" s="3">
        <v>58.2104642177833</v>
      </c>
      <c r="DN178" s="3">
        <v>60.4143930197763</v>
      </c>
      <c r="DO178" s="3">
        <v>62.2287839431504</v>
      </c>
      <c r="DP178" s="3">
        <v>63.3708549903847</v>
      </c>
      <c r="DQ178" s="3">
        <v>63.2169501386238</v>
      </c>
      <c r="DR178" s="3">
        <v>66.5722457050319</v>
      </c>
      <c r="DS178" s="3">
        <v>69.0277302053934</v>
      </c>
      <c r="DT178" s="3">
        <v>71.5381536294579</v>
      </c>
      <c r="DU178" s="3">
        <v>73.5507103852978</v>
      </c>
      <c r="DV178" s="3">
        <v>76.064165178008</v>
      </c>
      <c r="DW178" s="3">
        <v>75.4002688300884</v>
      </c>
      <c r="DX178" s="3">
        <v>76.2653109346085</v>
      </c>
      <c r="DY178" s="3">
        <v>75.2505754325941</v>
      </c>
      <c r="DZ178" s="3">
        <v>77.2047918307882</v>
      </c>
      <c r="EA178" s="3">
        <v>78.7419743453994</v>
      </c>
      <c r="EB178" s="3">
        <v>79.3100169948853</v>
      </c>
      <c r="EC178" s="3">
        <v>79.6980704424193</v>
      </c>
      <c r="ED178" s="3">
        <v>83.2981978646809</v>
      </c>
      <c r="EE178" s="3">
        <v>84.454524630592</v>
      </c>
      <c r="EF178" s="3">
        <v>84.4013888041178</v>
      </c>
    </row>
    <row r="179">
      <c r="A179" s="3" t="s">
        <v>175</v>
      </c>
      <c r="B179" s="3" t="str">
        <f t="shared" si="3"/>
        <v>LEN_mid</v>
      </c>
      <c r="C179" s="3" t="str">
        <f t="shared" si="6"/>
        <v>LEN</v>
      </c>
      <c r="D179" s="3">
        <v>33.4737347548454</v>
      </c>
      <c r="E179" s="3">
        <v>36.1431876016361</v>
      </c>
      <c r="F179" s="3">
        <v>35.8108168682156</v>
      </c>
      <c r="G179" s="3">
        <v>34.2542134685448</v>
      </c>
      <c r="H179" s="3">
        <v>34.2738129810383</v>
      </c>
      <c r="I179" s="3">
        <v>35.9183035573347</v>
      </c>
      <c r="J179" s="3">
        <v>34.9168385410984</v>
      </c>
      <c r="K179" s="3">
        <v>32.894835754211</v>
      </c>
      <c r="L179" s="3">
        <v>34.6491811518735</v>
      </c>
      <c r="M179" s="3">
        <v>36.0078251853222</v>
      </c>
      <c r="N179" s="3">
        <v>39.8537429811279</v>
      </c>
      <c r="O179" s="3">
        <v>38.7758678266519</v>
      </c>
      <c r="P179" s="3">
        <v>39.2486258747682</v>
      </c>
      <c r="Q179" s="3">
        <v>42.9044528287755</v>
      </c>
      <c r="R179" s="3">
        <v>43.56545249944</v>
      </c>
      <c r="S179" s="3">
        <v>43.4068694347743</v>
      </c>
      <c r="T179" s="3">
        <v>41.4724121298501</v>
      </c>
      <c r="U179" s="3">
        <v>42.38268880154</v>
      </c>
      <c r="V179" s="3">
        <v>45.8724457028605</v>
      </c>
      <c r="W179" s="3">
        <v>45.4803796998437</v>
      </c>
      <c r="X179" s="3">
        <v>44.6750795044018</v>
      </c>
      <c r="Y179" s="3">
        <v>44.3909862533763</v>
      </c>
      <c r="Z179" s="3">
        <v>44.0015204100639</v>
      </c>
      <c r="AA179" s="3">
        <v>43.6815179099584</v>
      </c>
      <c r="AB179" s="3">
        <v>37.5198058685518</v>
      </c>
      <c r="AC179" s="3">
        <v>35.4505095045629</v>
      </c>
      <c r="AD179" s="3">
        <v>40.5740291773272</v>
      </c>
      <c r="AE179" s="3">
        <v>41.8089116252338</v>
      </c>
      <c r="AF179" s="3">
        <v>39.1726129737145</v>
      </c>
      <c r="AG179" s="3">
        <v>40.5568867601883</v>
      </c>
      <c r="AH179" s="3">
        <v>42.6138635742655</v>
      </c>
      <c r="AI179" s="3">
        <v>41.2571060178104</v>
      </c>
      <c r="AJ179" s="3">
        <v>39.386465211074</v>
      </c>
      <c r="AK179" s="3">
        <v>36.6952389959213</v>
      </c>
      <c r="AL179" s="3">
        <v>37.4653048391842</v>
      </c>
      <c r="AM179" s="3">
        <v>38.4554238979484</v>
      </c>
      <c r="AN179" s="3">
        <v>39.3279897437575</v>
      </c>
      <c r="AO179" s="3">
        <v>40.8772561629346</v>
      </c>
      <c r="AP179" s="3">
        <v>45.3251929619578</v>
      </c>
      <c r="AQ179" s="3">
        <v>45.4291576332734</v>
      </c>
      <c r="AR179" s="3">
        <v>45.0364111953877</v>
      </c>
      <c r="AS179" s="3">
        <v>46.6370135205718</v>
      </c>
      <c r="AT179" s="3">
        <v>47.0307377823074</v>
      </c>
      <c r="AU179" s="3">
        <v>46.6888992693246</v>
      </c>
      <c r="AV179" s="3">
        <v>45.2676174708179</v>
      </c>
      <c r="AW179" s="3">
        <v>49.9110423576441</v>
      </c>
      <c r="AX179" s="3">
        <v>52.6029645076953</v>
      </c>
      <c r="AY179" s="3">
        <v>56.2508049939198</v>
      </c>
      <c r="AZ179" s="3">
        <v>61.462439050478</v>
      </c>
      <c r="BA179" s="3">
        <v>53.7858060797485</v>
      </c>
      <c r="BB179" s="3">
        <v>53.163295006832</v>
      </c>
      <c r="BC179" s="3">
        <v>51.7806197635454</v>
      </c>
      <c r="BD179" s="3">
        <v>47.6699862046237</v>
      </c>
      <c r="BE179" s="3">
        <v>47.1615324949607</v>
      </c>
      <c r="BF179" s="3">
        <v>48.2975971861557</v>
      </c>
      <c r="BG179" s="3">
        <v>46.837404838837</v>
      </c>
      <c r="BH179" s="3">
        <v>45.7518848726807</v>
      </c>
      <c r="BI179" s="3">
        <v>38.9678055989874</v>
      </c>
      <c r="BJ179" s="3">
        <v>38.2871673016903</v>
      </c>
      <c r="BK179" s="3">
        <v>36.7033962207148</v>
      </c>
      <c r="BL179" s="3">
        <v>39.8504195772343</v>
      </c>
      <c r="BM179" s="3">
        <v>43.3703764404397</v>
      </c>
      <c r="BN179" s="3">
        <v>43.4450422317958</v>
      </c>
      <c r="BO179" s="3">
        <v>46.3066947432604</v>
      </c>
      <c r="BP179" s="3">
        <v>46.879199878432</v>
      </c>
      <c r="BQ179" s="3">
        <v>46.7001631369586</v>
      </c>
      <c r="BR179" s="3">
        <v>43.1266078956467</v>
      </c>
      <c r="BS179" s="3">
        <v>45.196119841756</v>
      </c>
      <c r="BT179" s="3">
        <v>48.637796267727</v>
      </c>
      <c r="BU179" s="3">
        <v>54.1993026842924</v>
      </c>
      <c r="BV179" s="3">
        <v>53.7488506061717</v>
      </c>
      <c r="BW179" s="3">
        <v>52.2434365724152</v>
      </c>
      <c r="BX179" s="3">
        <v>56.6251750841737</v>
      </c>
      <c r="BY179" s="3">
        <v>61.9851881505655</v>
      </c>
      <c r="BZ179" s="3">
        <v>42.0851393168529</v>
      </c>
      <c r="CA179" s="3">
        <v>38.0942333771721</v>
      </c>
      <c r="CB179" s="3">
        <v>49.8145785383645</v>
      </c>
      <c r="CC179" s="3">
        <v>55.8237938921077</v>
      </c>
      <c r="CD179" s="3">
        <v>61.3954129161458</v>
      </c>
      <c r="CE179" s="3">
        <v>68.9258490793176</v>
      </c>
      <c r="CF179" s="3">
        <v>70.5216627427484</v>
      </c>
      <c r="CG179" s="3">
        <v>73.3950580528296</v>
      </c>
      <c r="CH179" s="3">
        <v>69.5618519981785</v>
      </c>
      <c r="CI179" s="3">
        <v>69.7083316036382</v>
      </c>
      <c r="CJ179" s="3">
        <v>72.3392359644542</v>
      </c>
      <c r="CK179" s="3">
        <v>80.8071015577968</v>
      </c>
      <c r="CL179" s="3">
        <v>84.4673880416681</v>
      </c>
      <c r="CM179" s="3">
        <v>95.0924230518477</v>
      </c>
      <c r="CN179" s="3">
        <v>92.4290464030844</v>
      </c>
      <c r="CO179" s="3">
        <v>88.3338610799308</v>
      </c>
      <c r="CP179" s="3">
        <v>92.0535644594072</v>
      </c>
      <c r="CQ179" s="3">
        <v>97.9566451955327</v>
      </c>
      <c r="CR179" s="3">
        <v>92.6592341201952</v>
      </c>
      <c r="CS179" s="3">
        <v>89.8145307237524</v>
      </c>
      <c r="CT179" s="3">
        <v>98.5812429692123</v>
      </c>
      <c r="CU179" s="3">
        <v>104.071415722367</v>
      </c>
      <c r="CV179" s="3">
        <v>94.9853690732537</v>
      </c>
      <c r="CW179" s="3">
        <v>84.7888662591478</v>
      </c>
      <c r="CX179" s="3">
        <v>80.6685521921662</v>
      </c>
      <c r="CY179" s="3">
        <v>72.4403891034982</v>
      </c>
      <c r="CZ179" s="3">
        <v>71.3132325293646</v>
      </c>
      <c r="DA179" s="3">
        <v>68.0306707363282</v>
      </c>
      <c r="DB179" s="3">
        <v>74.300997302019</v>
      </c>
      <c r="DC179" s="3">
        <v>78.9977895926645</v>
      </c>
      <c r="DD179" s="3">
        <v>71.7208953584662</v>
      </c>
      <c r="DE179" s="3">
        <v>72.5144799952527</v>
      </c>
      <c r="DF179" s="3">
        <v>79.1173791460069</v>
      </c>
      <c r="DG179" s="3">
        <v>84.5260995316795</v>
      </c>
      <c r="DH179" s="3">
        <v>91.6729933159119</v>
      </c>
      <c r="DI179" s="3">
        <v>95.3833154537236</v>
      </c>
      <c r="DJ179" s="3">
        <v>95.2515505927383</v>
      </c>
      <c r="DK179" s="3">
        <v>101.61915275084</v>
      </c>
      <c r="DL179" s="3">
        <v>106.42442039497</v>
      </c>
      <c r="DM179" s="3">
        <v>112.142430208308</v>
      </c>
      <c r="DN179" s="3">
        <v>120.86513648846</v>
      </c>
      <c r="DO179" s="3">
        <v>115.364668461534</v>
      </c>
      <c r="DP179" s="3">
        <v>110.228087486564</v>
      </c>
      <c r="DQ179" s="3">
        <v>102.837697973161</v>
      </c>
      <c r="DR179" s="3">
        <v>117.984164557589</v>
      </c>
      <c r="DS179" s="3">
        <v>136.600192460003</v>
      </c>
      <c r="DT179" s="3">
        <v>143.021318579045</v>
      </c>
      <c r="DU179" s="3">
        <v>146.922704012411</v>
      </c>
      <c r="DV179" s="3">
        <v>155.99666074003</v>
      </c>
      <c r="DW179" s="3">
        <v>151.711629929443</v>
      </c>
      <c r="DX179" s="3">
        <v>153.819084672161</v>
      </c>
      <c r="DY179" s="3">
        <v>147.580077856005</v>
      </c>
      <c r="DZ179" s="3">
        <v>155.613876538418</v>
      </c>
      <c r="EA179" s="3">
        <v>168.893780340765</v>
      </c>
      <c r="EB179" s="3">
        <v>177.098328679547</v>
      </c>
      <c r="EC179" s="3">
        <v>173.992524209108</v>
      </c>
      <c r="ED179" s="3">
        <v>165.393030548096</v>
      </c>
      <c r="EE179" s="3">
        <v>147.522010803223</v>
      </c>
      <c r="EF179" s="3">
        <v>132.708564970228</v>
      </c>
    </row>
    <row r="180">
      <c r="A180" s="3" t="s">
        <v>176</v>
      </c>
      <c r="B180" s="3" t="str">
        <f t="shared" si="3"/>
        <v>LH_mid</v>
      </c>
      <c r="C180" s="3" t="str">
        <f t="shared" si="6"/>
        <v>LH</v>
      </c>
      <c r="D180" s="3">
        <v>75.4918141862365</v>
      </c>
      <c r="E180" s="3">
        <v>75.8585780729404</v>
      </c>
      <c r="F180" s="3">
        <v>79.5795445004899</v>
      </c>
      <c r="G180" s="3">
        <v>83.4454002847528</v>
      </c>
      <c r="H180" s="3">
        <v>82.7855153492766</v>
      </c>
      <c r="I180" s="3">
        <v>84.6669786781606</v>
      </c>
      <c r="J180" s="3">
        <v>87.2079002542636</v>
      </c>
      <c r="K180" s="3">
        <v>86.8157527529439</v>
      </c>
      <c r="L180" s="3">
        <v>87.8097281403403</v>
      </c>
      <c r="M180" s="3">
        <v>84.2860962392935</v>
      </c>
      <c r="N180" s="3">
        <v>83.9451495095837</v>
      </c>
      <c r="O180" s="3">
        <v>87.4613663259185</v>
      </c>
      <c r="P180" s="3">
        <v>95.6675126972048</v>
      </c>
      <c r="Q180" s="3">
        <v>98.0632396927647</v>
      </c>
      <c r="R180" s="3">
        <v>103.65425769335</v>
      </c>
      <c r="S180" s="3">
        <v>103.813121890953</v>
      </c>
      <c r="T180" s="3">
        <v>98.3909034356391</v>
      </c>
      <c r="U180" s="3">
        <v>99.4817103642256</v>
      </c>
      <c r="V180" s="3">
        <v>101.340259697993</v>
      </c>
      <c r="W180" s="3">
        <v>101.994683156594</v>
      </c>
      <c r="X180" s="3">
        <v>96.6128682513514</v>
      </c>
      <c r="Y180" s="3">
        <v>95.1929868851213</v>
      </c>
      <c r="Z180" s="3">
        <v>101.274652373744</v>
      </c>
      <c r="AA180" s="3">
        <v>102.339029838058</v>
      </c>
      <c r="AB180" s="3">
        <v>94.7886086871176</v>
      </c>
      <c r="AC180" s="3">
        <v>89.0237595494116</v>
      </c>
      <c r="AD180" s="3">
        <v>93.9531955601896</v>
      </c>
      <c r="AE180" s="3">
        <v>99.944696274145</v>
      </c>
      <c r="AF180" s="3">
        <v>104.758296319741</v>
      </c>
      <c r="AG180" s="3">
        <v>106.745055149008</v>
      </c>
      <c r="AH180" s="3">
        <v>112.745325125239</v>
      </c>
      <c r="AI180" s="3">
        <v>115.165126198877</v>
      </c>
      <c r="AJ180" s="3">
        <v>113.223396989987</v>
      </c>
      <c r="AK180" s="3">
        <v>112.32168345365</v>
      </c>
      <c r="AL180" s="3">
        <v>104.180009371913</v>
      </c>
      <c r="AM180" s="3">
        <v>105.616150733748</v>
      </c>
      <c r="AN180" s="3">
        <v>109.938334375856</v>
      </c>
      <c r="AO180" s="3">
        <v>113.529975060895</v>
      </c>
      <c r="AP180" s="3">
        <v>118.608234443794</v>
      </c>
      <c r="AQ180" s="3">
        <v>118.268756843298</v>
      </c>
      <c r="AR180" s="3">
        <v>116.441590542019</v>
      </c>
      <c r="AS180" s="3">
        <v>119.879583971641</v>
      </c>
      <c r="AT180" s="3">
        <v>128.467868959287</v>
      </c>
      <c r="AU180" s="3">
        <v>129.684559177558</v>
      </c>
      <c r="AV180" s="3">
        <v>128.297761009312</v>
      </c>
      <c r="AW180" s="3">
        <v>125.513136760445</v>
      </c>
      <c r="AX180" s="3">
        <v>125.924796606624</v>
      </c>
      <c r="AY180" s="3">
        <v>131.610929644779</v>
      </c>
      <c r="AZ180" s="3">
        <v>142.206559246735</v>
      </c>
      <c r="BA180" s="3">
        <v>142.287182102061</v>
      </c>
      <c r="BB180" s="3">
        <v>141.410157362094</v>
      </c>
      <c r="BC180" s="3">
        <v>137.875826209701</v>
      </c>
      <c r="BD180" s="3">
        <v>145.432378051068</v>
      </c>
      <c r="BE180" s="3">
        <v>153.787157689223</v>
      </c>
      <c r="BF180" s="3">
        <v>151.224466273564</v>
      </c>
      <c r="BG180" s="3">
        <v>147.279463998081</v>
      </c>
      <c r="BH180" s="3">
        <v>141.756113287267</v>
      </c>
      <c r="BI180" s="3">
        <v>139.094441177312</v>
      </c>
      <c r="BJ180" s="3">
        <v>135.720128250597</v>
      </c>
      <c r="BK180" s="3">
        <v>111.224234447739</v>
      </c>
      <c r="BL180" s="3">
        <v>110.012879302265</v>
      </c>
      <c r="BM180" s="3">
        <v>121.212130247851</v>
      </c>
      <c r="BN180" s="3">
        <v>125.503778258406</v>
      </c>
      <c r="BO180" s="3">
        <v>128.545368414242</v>
      </c>
      <c r="BP180" s="3">
        <v>136.35762158877</v>
      </c>
      <c r="BQ180" s="3">
        <v>139.355826454926</v>
      </c>
      <c r="BR180" s="3">
        <v>144.291969029428</v>
      </c>
      <c r="BS180" s="3">
        <v>137.157626745792</v>
      </c>
      <c r="BT180" s="3">
        <v>141.758702270543</v>
      </c>
      <c r="BU180" s="3">
        <v>138.08352963592</v>
      </c>
      <c r="BV180" s="3">
        <v>140.114050738594</v>
      </c>
      <c r="BW180" s="3">
        <v>140.330238589589</v>
      </c>
      <c r="BX180" s="3">
        <v>146.044955757226</v>
      </c>
      <c r="BY180" s="3">
        <v>154.154350430804</v>
      </c>
      <c r="BZ180" s="3">
        <v>120.034601603751</v>
      </c>
      <c r="CA180" s="3">
        <v>121.295721879435</v>
      </c>
      <c r="CB180" s="3">
        <v>138.300120472696</v>
      </c>
      <c r="CC180" s="3">
        <v>141.645869311485</v>
      </c>
      <c r="CD180" s="3">
        <v>154.898452728367</v>
      </c>
      <c r="CE180" s="3">
        <v>154.066712062891</v>
      </c>
      <c r="CF180" s="3">
        <v>149.991038069868</v>
      </c>
      <c r="CG180" s="3">
        <v>163.791414429539</v>
      </c>
      <c r="CH180" s="3">
        <v>169.058763920182</v>
      </c>
      <c r="CI180" s="3">
        <v>168.045429960191</v>
      </c>
      <c r="CJ180" s="3">
        <v>182.41477470209</v>
      </c>
      <c r="CK180" s="3">
        <v>195.654600174434</v>
      </c>
      <c r="CL180" s="3">
        <v>201.226630092188</v>
      </c>
      <c r="CM180" s="3">
        <v>214.74687552099</v>
      </c>
      <c r="CN180" s="3">
        <v>226.579756198796</v>
      </c>
      <c r="CO180" s="3">
        <v>219.31961280041</v>
      </c>
      <c r="CP180" s="3">
        <v>232.71589850291</v>
      </c>
      <c r="CQ180" s="3">
        <v>250.453720860815</v>
      </c>
      <c r="CR180" s="3">
        <v>246.912117168534</v>
      </c>
      <c r="CS180" s="3">
        <v>231.001783512163</v>
      </c>
      <c r="CT180" s="3">
        <v>237.185533534267</v>
      </c>
      <c r="CU180" s="3">
        <v>248.614397894712</v>
      </c>
      <c r="CV180" s="3">
        <v>231.669926052528</v>
      </c>
      <c r="CW180" s="3">
        <v>226.273831569812</v>
      </c>
      <c r="CX180" s="3">
        <v>224.657332780116</v>
      </c>
      <c r="CY180" s="3">
        <v>219.598069970734</v>
      </c>
      <c r="CZ180" s="3">
        <v>204.654564060187</v>
      </c>
      <c r="DA180" s="3">
        <v>194.456672400179</v>
      </c>
      <c r="DB180" s="3">
        <v>203.513732300139</v>
      </c>
      <c r="DC180" s="3">
        <v>206.876413626111</v>
      </c>
      <c r="DD180" s="3">
        <v>185.132075608057</v>
      </c>
      <c r="DE180" s="3">
        <v>177.633798384001</v>
      </c>
      <c r="DF180" s="3">
        <v>197.122047780077</v>
      </c>
      <c r="DG180" s="3">
        <v>194.836796346641</v>
      </c>
      <c r="DH180" s="3">
        <v>208.907941141988</v>
      </c>
      <c r="DI180" s="3">
        <v>206.6645469802</v>
      </c>
      <c r="DJ180" s="3">
        <v>188.621126252428</v>
      </c>
      <c r="DK180" s="3">
        <v>193.019414259993</v>
      </c>
      <c r="DL180" s="3">
        <v>184.879167181332</v>
      </c>
      <c r="DM180" s="3">
        <v>191.85435305002</v>
      </c>
      <c r="DN180" s="3">
        <v>209.523996323797</v>
      </c>
      <c r="DO180" s="3">
        <v>210.659374218959</v>
      </c>
      <c r="DP180" s="3">
        <v>200.930495142226</v>
      </c>
      <c r="DQ180" s="3">
        <v>197.153156625917</v>
      </c>
      <c r="DR180" s="3">
        <v>206.489043070835</v>
      </c>
      <c r="DS180" s="3">
        <v>218.16254654985</v>
      </c>
      <c r="DT180" s="3">
        <v>222.770914662018</v>
      </c>
      <c r="DU180" s="3">
        <v>217.575021159597</v>
      </c>
      <c r="DV180" s="3">
        <v>212.502286096681</v>
      </c>
      <c r="DW180" s="3">
        <v>204.272714609391</v>
      </c>
      <c r="DX180" s="3">
        <v>201.443353316339</v>
      </c>
      <c r="DY180" s="3">
        <v>199.435020565317</v>
      </c>
      <c r="DZ180" s="3">
        <v>207.129218960517</v>
      </c>
      <c r="EA180" s="3">
        <v>226.040749480662</v>
      </c>
      <c r="EB180" s="3">
        <v>223.235624014667</v>
      </c>
      <c r="EC180" s="3">
        <v>218.922390480869</v>
      </c>
      <c r="ED180" s="3">
        <v>237.084916025324</v>
      </c>
      <c r="EE180" s="3">
        <v>232.147143409366</v>
      </c>
      <c r="EF180" s="3">
        <v>238.19027794732</v>
      </c>
    </row>
    <row r="181">
      <c r="A181" s="3" t="s">
        <v>177</v>
      </c>
      <c r="B181" s="3" t="str">
        <f t="shared" si="3"/>
        <v>LLY_mid</v>
      </c>
      <c r="C181" s="3" t="str">
        <f t="shared" si="6"/>
        <v>LLY</v>
      </c>
      <c r="D181" s="3">
        <v>42.5250040756632</v>
      </c>
      <c r="E181" s="3">
        <v>44.6937671769706</v>
      </c>
      <c r="F181" s="3">
        <v>47.2817687874233</v>
      </c>
      <c r="G181" s="3">
        <v>47.8708937509654</v>
      </c>
      <c r="H181" s="3">
        <v>48.0810062759503</v>
      </c>
      <c r="I181" s="3">
        <v>49.1775039932968</v>
      </c>
      <c r="J181" s="3">
        <v>51.26446190695</v>
      </c>
      <c r="K181" s="3">
        <v>50.4817952788946</v>
      </c>
      <c r="L181" s="3">
        <v>53.5412303899367</v>
      </c>
      <c r="M181" s="3">
        <v>52.9564355551045</v>
      </c>
      <c r="N181" s="3">
        <v>55.449891302811</v>
      </c>
      <c r="O181" s="3">
        <v>58.4539500884908</v>
      </c>
      <c r="P181" s="3">
        <v>58.5143740583875</v>
      </c>
      <c r="Q181" s="3">
        <v>58.7242263741618</v>
      </c>
      <c r="R181" s="3">
        <v>59.8489936748435</v>
      </c>
      <c r="S181" s="3">
        <v>60.212202416833</v>
      </c>
      <c r="T181" s="3">
        <v>61.3824941089676</v>
      </c>
      <c r="U181" s="3">
        <v>68.8610172697554</v>
      </c>
      <c r="V181" s="3">
        <v>72.5036402637476</v>
      </c>
      <c r="W181" s="3">
        <v>70.1248083520014</v>
      </c>
      <c r="X181" s="3">
        <v>70.4539826738905</v>
      </c>
      <c r="Y181" s="3">
        <v>68.7216052547996</v>
      </c>
      <c r="Z181" s="3">
        <v>69.3047992590479</v>
      </c>
      <c r="AA181" s="3">
        <v>72.5091610444923</v>
      </c>
      <c r="AB181" s="3">
        <v>69.1616692060748</v>
      </c>
      <c r="AC181" s="3">
        <v>63.0656427685364</v>
      </c>
      <c r="AD181" s="3">
        <v>61.7037947894118</v>
      </c>
      <c r="AE181" s="3">
        <v>64.4937595457413</v>
      </c>
      <c r="AF181" s="3">
        <v>64.8867664596667</v>
      </c>
      <c r="AG181" s="3">
        <v>64.1574134638405</v>
      </c>
      <c r="AH181" s="3">
        <v>69.2828813203248</v>
      </c>
      <c r="AI181" s="3">
        <v>69.3456348824826</v>
      </c>
      <c r="AJ181" s="3">
        <v>68.6816545889895</v>
      </c>
      <c r="AK181" s="3">
        <v>68.6068312927123</v>
      </c>
      <c r="AL181" s="3">
        <v>64.1833614281716</v>
      </c>
      <c r="AM181" s="3">
        <v>61.4240776389797</v>
      </c>
      <c r="AN181" s="3">
        <v>66.090685236139</v>
      </c>
      <c r="AO181" s="3">
        <v>69.4147285207554</v>
      </c>
      <c r="AP181" s="3">
        <v>73.7776224337786</v>
      </c>
      <c r="AQ181" s="3">
        <v>73.2293864821339</v>
      </c>
      <c r="AR181" s="3">
        <v>70.2847621391155</v>
      </c>
      <c r="AS181" s="3">
        <v>72.134204181853</v>
      </c>
      <c r="AT181" s="3">
        <v>73.4284967661978</v>
      </c>
      <c r="AU181" s="3">
        <v>71.2542017794137</v>
      </c>
      <c r="AV181" s="3">
        <v>73.4503578165294</v>
      </c>
      <c r="AW181" s="3">
        <v>76.3065513168512</v>
      </c>
      <c r="AX181" s="3">
        <v>74.4467352873686</v>
      </c>
      <c r="AY181" s="3">
        <v>76.8336823994719</v>
      </c>
      <c r="AZ181" s="3">
        <v>76.5571909841102</v>
      </c>
      <c r="BA181" s="3">
        <v>69.9884730540197</v>
      </c>
      <c r="BB181" s="3">
        <v>70.0935652228528</v>
      </c>
      <c r="BC181" s="3">
        <v>71.5212644130433</v>
      </c>
      <c r="BD181" s="3">
        <v>73.3453150993155</v>
      </c>
      <c r="BE181" s="3">
        <v>77.7341590977412</v>
      </c>
      <c r="BF181" s="3">
        <v>81.9321195661052</v>
      </c>
      <c r="BG181" s="3">
        <v>94.0120454174417</v>
      </c>
      <c r="BH181" s="3">
        <v>96.7290193323427</v>
      </c>
      <c r="BI181" s="3">
        <v>100.92511328363</v>
      </c>
      <c r="BJ181" s="3">
        <v>102.472589494667</v>
      </c>
      <c r="BK181" s="3">
        <v>103.310480241208</v>
      </c>
      <c r="BL181" s="3">
        <v>106.157154444902</v>
      </c>
      <c r="BM181" s="3">
        <v>111.54183272789</v>
      </c>
      <c r="BN181" s="3">
        <v>117.058132680248</v>
      </c>
      <c r="BO181" s="3">
        <v>113.047684145309</v>
      </c>
      <c r="BP181" s="3">
        <v>107.427484396672</v>
      </c>
      <c r="BQ181" s="3">
        <v>106.37584052438</v>
      </c>
      <c r="BR181" s="3">
        <v>101.847275253655</v>
      </c>
      <c r="BS181" s="3">
        <v>103.802154883527</v>
      </c>
      <c r="BT181" s="3">
        <v>104.988168481217</v>
      </c>
      <c r="BU181" s="3">
        <v>101.566664815581</v>
      </c>
      <c r="BV181" s="3">
        <v>106.729393525216</v>
      </c>
      <c r="BW181" s="3">
        <v>117.044682901874</v>
      </c>
      <c r="BX181" s="3">
        <v>129.197641913569</v>
      </c>
      <c r="BY181" s="3">
        <v>132.323362008058</v>
      </c>
      <c r="BZ181" s="3">
        <v>125.417667416902</v>
      </c>
      <c r="CA181" s="3">
        <v>141.908267379364</v>
      </c>
      <c r="CB181" s="3">
        <v>145.99646890732</v>
      </c>
      <c r="CC181" s="3">
        <v>146.856418751015</v>
      </c>
      <c r="CD181" s="3">
        <v>154.78467996069</v>
      </c>
      <c r="CE181" s="3">
        <v>143.769081147799</v>
      </c>
      <c r="CF181" s="3">
        <v>142.376985289776</v>
      </c>
      <c r="CG181" s="3">
        <v>137.132307324685</v>
      </c>
      <c r="CH181" s="3">
        <v>136.057502043006</v>
      </c>
      <c r="CI181" s="3">
        <v>153.395236448265</v>
      </c>
      <c r="CJ181" s="3">
        <v>181.516250597494</v>
      </c>
      <c r="CK181" s="3">
        <v>194.38586689465</v>
      </c>
      <c r="CL181" s="3">
        <v>186.564792658579</v>
      </c>
      <c r="CM181" s="3">
        <v>177.741773990857</v>
      </c>
      <c r="CN181" s="3">
        <v>188.141569024576</v>
      </c>
      <c r="CO181" s="3">
        <v>212.271177624772</v>
      </c>
      <c r="CP181" s="3">
        <v>228.866954182884</v>
      </c>
      <c r="CQ181" s="3">
        <v>254.868915081405</v>
      </c>
      <c r="CR181" s="3">
        <v>230.880833924421</v>
      </c>
      <c r="CS181" s="3">
        <v>230.935887158983</v>
      </c>
      <c r="CT181" s="3">
        <v>252.342897850434</v>
      </c>
      <c r="CU181" s="3">
        <v>253.044091240381</v>
      </c>
      <c r="CV181" s="3">
        <v>243.680069859093</v>
      </c>
      <c r="CW181" s="3">
        <v>235.593536791087</v>
      </c>
      <c r="CX181" s="3">
        <v>267.52239962323</v>
      </c>
      <c r="CY181" s="3">
        <v>288.789609620588</v>
      </c>
      <c r="CZ181" s="3">
        <v>290.00484496676</v>
      </c>
      <c r="DA181" s="3">
        <v>299.471451117141</v>
      </c>
      <c r="DB181" s="3">
        <v>320.116002655429</v>
      </c>
      <c r="DC181" s="3">
        <v>306.387322051568</v>
      </c>
      <c r="DD181" s="3">
        <v>305.658843159526</v>
      </c>
      <c r="DE181" s="3">
        <v>330.060747193963</v>
      </c>
      <c r="DF181" s="3">
        <v>354.202341956053</v>
      </c>
      <c r="DG181" s="3">
        <v>359.800356241627</v>
      </c>
      <c r="DH181" s="3">
        <v>347.513571263254</v>
      </c>
      <c r="DI181" s="3">
        <v>329.190243167304</v>
      </c>
      <c r="DJ181" s="3">
        <v>321.848688941052</v>
      </c>
      <c r="DK181" s="3">
        <v>367.863073110072</v>
      </c>
      <c r="DL181" s="3">
        <v>424.010172806972</v>
      </c>
      <c r="DM181" s="3">
        <v>445.826001668098</v>
      </c>
      <c r="DN181" s="3">
        <v>449.338128570259</v>
      </c>
      <c r="DO181" s="3">
        <v>517.746466226696</v>
      </c>
      <c r="DP181" s="3">
        <v>563.023011993215</v>
      </c>
      <c r="DQ181" s="3">
        <v>572.380019415174</v>
      </c>
      <c r="DR181" s="3">
        <v>588.690489247801</v>
      </c>
      <c r="DS181" s="3">
        <v>578.019455941764</v>
      </c>
      <c r="DT181" s="3">
        <v>624.714362289048</v>
      </c>
      <c r="DU181" s="3">
        <v>735.301877612409</v>
      </c>
      <c r="DV181" s="3">
        <v>766.000396795269</v>
      </c>
      <c r="DW181" s="3">
        <v>750.884641737264</v>
      </c>
      <c r="DX181" s="3">
        <v>779.283385960476</v>
      </c>
      <c r="DY181" s="3">
        <v>870.083844624646</v>
      </c>
      <c r="DZ181" s="3">
        <v>883.969239846792</v>
      </c>
      <c r="EA181" s="3">
        <v>896.472284800042</v>
      </c>
      <c r="EB181" s="3">
        <v>916.554531898672</v>
      </c>
      <c r="EC181" s="3">
        <v>897.333423319756</v>
      </c>
      <c r="ED181" s="3">
        <v>783.824314503233</v>
      </c>
      <c r="EE181" s="3">
        <v>793.958571661086</v>
      </c>
      <c r="EF181" s="3">
        <v>772.196938408746</v>
      </c>
    </row>
    <row r="182">
      <c r="A182" s="3" t="s">
        <v>178</v>
      </c>
      <c r="B182" s="3" t="str">
        <f t="shared" si="3"/>
        <v>LMT_mid</v>
      </c>
      <c r="C182" s="3" t="str">
        <f t="shared" si="6"/>
        <v>LMT</v>
      </c>
      <c r="D182" s="3">
        <v>111.183788104093</v>
      </c>
      <c r="E182" s="3">
        <v>117.403510597984</v>
      </c>
      <c r="F182" s="3">
        <v>121.586071282437</v>
      </c>
      <c r="G182" s="3">
        <v>119.556261328852</v>
      </c>
      <c r="H182" s="3">
        <v>122.327936488071</v>
      </c>
      <c r="I182" s="3">
        <v>123.734560161698</v>
      </c>
      <c r="J182" s="3">
        <v>123.036391121186</v>
      </c>
      <c r="K182" s="3">
        <v>128.451541665478</v>
      </c>
      <c r="L182" s="3">
        <v>134.234422730997</v>
      </c>
      <c r="M182" s="3">
        <v>135.234170021239</v>
      </c>
      <c r="N182" s="3">
        <v>142.863813146692</v>
      </c>
      <c r="O182" s="3">
        <v>146.077336767243</v>
      </c>
      <c r="P182" s="3">
        <v>147.879591199667</v>
      </c>
      <c r="Q182" s="3">
        <v>151.360309133697</v>
      </c>
      <c r="R182" s="3">
        <v>154.568467458623</v>
      </c>
      <c r="S182" s="3">
        <v>151.979013353872</v>
      </c>
      <c r="T182" s="3">
        <v>147.079238368776</v>
      </c>
      <c r="U182" s="3">
        <v>147.751381264683</v>
      </c>
      <c r="V182" s="3">
        <v>154.061402763403</v>
      </c>
      <c r="W182" s="3">
        <v>161.161175043452</v>
      </c>
      <c r="X182" s="3">
        <v>159.931200523563</v>
      </c>
      <c r="Y182" s="3">
        <v>166.807302677486</v>
      </c>
      <c r="Z182" s="3">
        <v>172.43263077645</v>
      </c>
      <c r="AA182" s="3">
        <v>171.528334615945</v>
      </c>
      <c r="AB182" s="3">
        <v>167.929707285861</v>
      </c>
      <c r="AC182" s="3">
        <v>167.882050711381</v>
      </c>
      <c r="AD182" s="3">
        <v>173.544635318674</v>
      </c>
      <c r="AE182" s="3">
        <v>180.160891200029</v>
      </c>
      <c r="AF182" s="3">
        <v>190.519033555358</v>
      </c>
      <c r="AG182" s="3">
        <v>191.579280975079</v>
      </c>
      <c r="AH182" s="3">
        <v>203.380359341516</v>
      </c>
      <c r="AI182" s="3">
        <v>203.818318045455</v>
      </c>
      <c r="AJ182" s="3">
        <v>194.715597770241</v>
      </c>
      <c r="AK182" s="3">
        <v>190.986303443042</v>
      </c>
      <c r="AL182" s="3">
        <v>207.066184866886</v>
      </c>
      <c r="AM182" s="3">
        <v>207.466755900351</v>
      </c>
      <c r="AN182" s="3">
        <v>206.366259081707</v>
      </c>
      <c r="AO182" s="3">
        <v>211.501399365514</v>
      </c>
      <c r="AP182" s="3">
        <v>219.400771806313</v>
      </c>
      <c r="AQ182" s="3">
        <v>220.426040430367</v>
      </c>
      <c r="AR182" s="3">
        <v>223.640685480125</v>
      </c>
      <c r="AS182" s="3">
        <v>229.779850989584</v>
      </c>
      <c r="AT182" s="3">
        <v>235.872102799356</v>
      </c>
      <c r="AU182" s="3">
        <v>248.208611858431</v>
      </c>
      <c r="AV182" s="3">
        <v>252.174036905711</v>
      </c>
      <c r="AW182" s="3">
        <v>260.371203681959</v>
      </c>
      <c r="AX182" s="3">
        <v>258.949077279215</v>
      </c>
      <c r="AY182" s="3">
        <v>264.05617334873</v>
      </c>
      <c r="AZ182" s="3">
        <v>277.01173215827</v>
      </c>
      <c r="BA182" s="3">
        <v>292.336336368533</v>
      </c>
      <c r="BB182" s="3">
        <v>282.164447169147</v>
      </c>
      <c r="BC182" s="3">
        <v>284.929314120254</v>
      </c>
      <c r="BD182" s="3">
        <v>266.832315133969</v>
      </c>
      <c r="BE182" s="3">
        <v>260.243653021738</v>
      </c>
      <c r="BF182" s="3">
        <v>264.442167990828</v>
      </c>
      <c r="BG182" s="3">
        <v>269.847772195087</v>
      </c>
      <c r="BH182" s="3">
        <v>282.27566384334</v>
      </c>
      <c r="BI182" s="3">
        <v>278.352342176941</v>
      </c>
      <c r="BJ182" s="3">
        <v>255.369799931824</v>
      </c>
      <c r="BK182" s="3">
        <v>236.718674391817</v>
      </c>
      <c r="BL182" s="3">
        <v>236.366256515089</v>
      </c>
      <c r="BM182" s="3">
        <v>258.338540867444</v>
      </c>
      <c r="BN182" s="3">
        <v>257.829874751406</v>
      </c>
      <c r="BO182" s="3">
        <v>268.529892097955</v>
      </c>
      <c r="BP182" s="3">
        <v>289.626832300327</v>
      </c>
      <c r="BQ182" s="3">
        <v>305.731712618306</v>
      </c>
      <c r="BR182" s="3">
        <v>316.137424941888</v>
      </c>
      <c r="BS182" s="3">
        <v>324.576425935351</v>
      </c>
      <c r="BT182" s="3">
        <v>337.824230844742</v>
      </c>
      <c r="BU182" s="3">
        <v>329.452686394739</v>
      </c>
      <c r="BV182" s="3">
        <v>335.957690609163</v>
      </c>
      <c r="BW182" s="3">
        <v>338.491455346185</v>
      </c>
      <c r="BX182" s="3">
        <v>368.776413728375</v>
      </c>
      <c r="BY182" s="3">
        <v>371.783160716083</v>
      </c>
      <c r="BZ182" s="3">
        <v>297.448884271588</v>
      </c>
      <c r="CA182" s="3">
        <v>328.453234945378</v>
      </c>
      <c r="CB182" s="3">
        <v>331.708084534955</v>
      </c>
      <c r="CC182" s="3">
        <v>340.333468878858</v>
      </c>
      <c r="CD182" s="3">
        <v>326.727073169878</v>
      </c>
      <c r="CE182" s="3">
        <v>344.522208365218</v>
      </c>
      <c r="CF182" s="3">
        <v>345.686597612833</v>
      </c>
      <c r="CG182" s="3">
        <v>335.404401869009</v>
      </c>
      <c r="CH182" s="3">
        <v>330.643928913523</v>
      </c>
      <c r="CI182" s="3">
        <v>320.599887520088</v>
      </c>
      <c r="CJ182" s="3">
        <v>305.550979050242</v>
      </c>
      <c r="CK182" s="3">
        <v>303.101134713512</v>
      </c>
      <c r="CL182" s="3">
        <v>316.248115179728</v>
      </c>
      <c r="CM182" s="3">
        <v>345.349551843058</v>
      </c>
      <c r="CN182" s="3">
        <v>350.302902268688</v>
      </c>
      <c r="CO182" s="3">
        <v>349.877904970976</v>
      </c>
      <c r="CP182" s="3">
        <v>343.680920786172</v>
      </c>
      <c r="CQ182" s="3">
        <v>328.66405117801</v>
      </c>
      <c r="CR182" s="3">
        <v>318.942088412452</v>
      </c>
      <c r="CS182" s="3">
        <v>325.5623214279</v>
      </c>
      <c r="CT182" s="3">
        <v>310.58207505507</v>
      </c>
      <c r="CU182" s="3">
        <v>317.456687518603</v>
      </c>
      <c r="CV182" s="3">
        <v>343.301343587612</v>
      </c>
      <c r="CW182" s="3">
        <v>362.651598562602</v>
      </c>
      <c r="CX182" s="3">
        <v>413.320234784492</v>
      </c>
      <c r="CY182" s="3">
        <v>422.408844308441</v>
      </c>
      <c r="CZ182" s="3">
        <v>408.518264812396</v>
      </c>
      <c r="DA182" s="3">
        <v>399.258023221584</v>
      </c>
      <c r="DB182" s="3">
        <v>381.023359563258</v>
      </c>
      <c r="DC182" s="3">
        <v>403.995797853234</v>
      </c>
      <c r="DD182" s="3">
        <v>389.667456524837</v>
      </c>
      <c r="DE182" s="3">
        <v>402.789248250924</v>
      </c>
      <c r="DF182" s="3">
        <v>452.511767620453</v>
      </c>
      <c r="DG182" s="3">
        <v>459.872025628975</v>
      </c>
      <c r="DH182" s="3">
        <v>434.762110378047</v>
      </c>
      <c r="DI182" s="3">
        <v>449.540885956782</v>
      </c>
      <c r="DJ182" s="3">
        <v>453.316603234733</v>
      </c>
      <c r="DK182" s="3">
        <v>463.278351883541</v>
      </c>
      <c r="DL182" s="3">
        <v>432.632158550763</v>
      </c>
      <c r="DM182" s="3">
        <v>439.524221248766</v>
      </c>
      <c r="DN182" s="3">
        <v>440.610268361376</v>
      </c>
      <c r="DO182" s="3">
        <v>432.625658413388</v>
      </c>
      <c r="DP182" s="3">
        <v>409.167235902028</v>
      </c>
      <c r="DQ182" s="3">
        <v>419.365638742826</v>
      </c>
      <c r="DR182" s="3">
        <v>433.644626086486</v>
      </c>
      <c r="DS182" s="3">
        <v>437.017901160968</v>
      </c>
      <c r="DT182" s="3">
        <v>438.505661134807</v>
      </c>
      <c r="DU182" s="3">
        <v>416.262572243963</v>
      </c>
      <c r="DV182" s="3">
        <v>429.872196611925</v>
      </c>
      <c r="DW182" s="3">
        <v>448.130814015992</v>
      </c>
      <c r="DX182" s="3">
        <v>456.554606705192</v>
      </c>
      <c r="DY182" s="3">
        <v>459.818559648795</v>
      </c>
      <c r="DZ182" s="3">
        <v>478.403935406545</v>
      </c>
      <c r="EA182" s="3">
        <v>549.076632333626</v>
      </c>
      <c r="EB182" s="3">
        <v>568.681734955781</v>
      </c>
      <c r="EC182" s="3">
        <v>587.464731014672</v>
      </c>
      <c r="ED182" s="3">
        <v>540.683599229784</v>
      </c>
      <c r="EE182" s="3">
        <v>498.523094540551</v>
      </c>
      <c r="EF182" s="3">
        <v>482.223610772027</v>
      </c>
    </row>
    <row r="183">
      <c r="A183" s="3" t="s">
        <v>179</v>
      </c>
      <c r="B183" s="3" t="str">
        <f t="shared" si="3"/>
        <v>LOW_mid</v>
      </c>
      <c r="C183" s="3" t="str">
        <f t="shared" si="6"/>
        <v>LOW</v>
      </c>
      <c r="D183" s="3">
        <v>39.4120118019435</v>
      </c>
      <c r="E183" s="3">
        <v>38.7253607774773</v>
      </c>
      <c r="F183" s="3">
        <v>40.6539078498097</v>
      </c>
      <c r="G183" s="3">
        <v>38.8769978752037</v>
      </c>
      <c r="H183" s="3">
        <v>37.9453433689394</v>
      </c>
      <c r="I183" s="3">
        <v>38.482668605756</v>
      </c>
      <c r="J183" s="3">
        <v>39.4860786930849</v>
      </c>
      <c r="K183" s="3">
        <v>41.8113238656365</v>
      </c>
      <c r="L183" s="3">
        <v>44.2186708792417</v>
      </c>
      <c r="M183" s="3">
        <v>44.7312798875864</v>
      </c>
      <c r="N183" s="3">
        <v>49.7428622587278</v>
      </c>
      <c r="O183" s="3">
        <v>54.949434006658</v>
      </c>
      <c r="P183" s="3">
        <v>56.9335073422115</v>
      </c>
      <c r="Q183" s="3">
        <v>60.26369137361</v>
      </c>
      <c r="R183" s="3">
        <v>62.1272951959235</v>
      </c>
      <c r="S183" s="3">
        <v>61.3871753992097</v>
      </c>
      <c r="T183" s="3">
        <v>59.6996518947015</v>
      </c>
      <c r="U183" s="3">
        <v>58.2431274394415</v>
      </c>
      <c r="V183" s="3">
        <v>56.7011642530062</v>
      </c>
      <c r="W183" s="3">
        <v>59.0294200828235</v>
      </c>
      <c r="X183" s="3">
        <v>57.7545272818515</v>
      </c>
      <c r="Y183" s="3">
        <v>61.2461248756369</v>
      </c>
      <c r="Z183" s="3">
        <v>62.5507755009624</v>
      </c>
      <c r="AA183" s="3">
        <v>64.1656017498922</v>
      </c>
      <c r="AB183" s="3">
        <v>60.28118706953</v>
      </c>
      <c r="AC183" s="3">
        <v>57.2971083349355</v>
      </c>
      <c r="AD183" s="3">
        <v>61.6740459266844</v>
      </c>
      <c r="AE183" s="3">
        <v>64.7167293634581</v>
      </c>
      <c r="AF183" s="3">
        <v>65.8625913710767</v>
      </c>
      <c r="AG183" s="3">
        <v>66.695563389414</v>
      </c>
      <c r="AH183" s="3">
        <v>69.321367899565</v>
      </c>
      <c r="AI183" s="3">
        <v>67.9471524930871</v>
      </c>
      <c r="AJ183" s="3">
        <v>62.1516021410408</v>
      </c>
      <c r="AK183" s="3">
        <v>60.159693404697</v>
      </c>
      <c r="AL183" s="3">
        <v>59.0669042076006</v>
      </c>
      <c r="AM183" s="3">
        <v>62.8548145767969</v>
      </c>
      <c r="AN183" s="3">
        <v>61.9761473178606</v>
      </c>
      <c r="AO183" s="3">
        <v>64.4648536610696</v>
      </c>
      <c r="AP183" s="3">
        <v>70.7383229704878</v>
      </c>
      <c r="AQ183" s="3">
        <v>71.5885140250122</v>
      </c>
      <c r="AR183" s="3">
        <v>72.7683962667502</v>
      </c>
      <c r="AS183" s="3">
        <v>68.2493286490709</v>
      </c>
      <c r="AT183" s="3">
        <v>66.1789823429381</v>
      </c>
      <c r="AU183" s="3">
        <v>65.9580429706048</v>
      </c>
      <c r="AV183" s="3">
        <v>67.9869442292205</v>
      </c>
      <c r="AW183" s="3">
        <v>70.7798466686677</v>
      </c>
      <c r="AX183" s="3">
        <v>69.4902360224945</v>
      </c>
      <c r="AY183" s="3">
        <v>76.7958344203285</v>
      </c>
      <c r="AZ183" s="3">
        <v>88.178513398978</v>
      </c>
      <c r="BA183" s="3">
        <v>85.6815256710616</v>
      </c>
      <c r="BB183" s="3">
        <v>76.2037955935448</v>
      </c>
      <c r="BC183" s="3">
        <v>75.3433536790087</v>
      </c>
      <c r="BD183" s="3">
        <v>77.7030232422045</v>
      </c>
      <c r="BE183" s="3">
        <v>86.7855278657112</v>
      </c>
      <c r="BF183" s="3">
        <v>87.3202598700048</v>
      </c>
      <c r="BG183" s="3">
        <v>90.042907352469</v>
      </c>
      <c r="BH183" s="3">
        <v>100.797193606143</v>
      </c>
      <c r="BI183" s="3">
        <v>92.2029924384333</v>
      </c>
      <c r="BJ183" s="3">
        <v>83.796846522896</v>
      </c>
      <c r="BK183" s="3">
        <v>81.142486297227</v>
      </c>
      <c r="BL183" s="3">
        <v>84.1358631576404</v>
      </c>
      <c r="BM183" s="3">
        <v>91.1581827479635</v>
      </c>
      <c r="BN183" s="3">
        <v>92.8296030525923</v>
      </c>
      <c r="BO183" s="3">
        <v>102.192901473856</v>
      </c>
      <c r="BP183" s="3">
        <v>93.7611697008114</v>
      </c>
      <c r="BQ183" s="3">
        <v>88.4866845741296</v>
      </c>
      <c r="BR183" s="3">
        <v>93.7311786706694</v>
      </c>
      <c r="BS183" s="3">
        <v>91.688551587585</v>
      </c>
      <c r="BT183" s="3">
        <v>101.795954747773</v>
      </c>
      <c r="BU183" s="3">
        <v>99.9521982319077</v>
      </c>
      <c r="BV183" s="3">
        <v>104.782424955318</v>
      </c>
      <c r="BW183" s="3">
        <v>107.65028064171</v>
      </c>
      <c r="BX183" s="3">
        <v>109.816272217708</v>
      </c>
      <c r="BY183" s="3">
        <v>110.280897460697</v>
      </c>
      <c r="BZ183" s="3">
        <v>81.2169108854488</v>
      </c>
      <c r="CA183" s="3">
        <v>86.5309764310025</v>
      </c>
      <c r="CB183" s="3">
        <v>106.446981305935</v>
      </c>
      <c r="CC183" s="3">
        <v>120.791463364848</v>
      </c>
      <c r="CD183" s="3">
        <v>130.970987707294</v>
      </c>
      <c r="CE183" s="3">
        <v>146.029670271614</v>
      </c>
      <c r="CF183" s="3">
        <v>149.648573146539</v>
      </c>
      <c r="CG183" s="3">
        <v>157.291647667284</v>
      </c>
      <c r="CH183" s="3">
        <v>146.439477632411</v>
      </c>
      <c r="CI183" s="3">
        <v>147.491295797506</v>
      </c>
      <c r="CJ183" s="3">
        <v>156.197169940045</v>
      </c>
      <c r="CK183" s="3">
        <v>159.850757354671</v>
      </c>
      <c r="CL183" s="3">
        <v>161.238087678498</v>
      </c>
      <c r="CM183" s="3">
        <v>185.332832251336</v>
      </c>
      <c r="CN183" s="3">
        <v>184.524274717691</v>
      </c>
      <c r="CO183" s="3">
        <v>177.638338359038</v>
      </c>
      <c r="CP183" s="3">
        <v>181.961870092638</v>
      </c>
      <c r="CQ183" s="3">
        <v>184.284810841199</v>
      </c>
      <c r="CR183" s="3">
        <v>193.007898724896</v>
      </c>
      <c r="CS183" s="3">
        <v>204.180763674383</v>
      </c>
      <c r="CT183" s="3">
        <v>226.59484439891</v>
      </c>
      <c r="CU183" s="3">
        <v>237.870336249887</v>
      </c>
      <c r="CV183" s="3">
        <v>227.670561916675</v>
      </c>
      <c r="CW183" s="3">
        <v>213.439293432203</v>
      </c>
      <c r="CX183" s="3">
        <v>210.651443941977</v>
      </c>
      <c r="CY183" s="3">
        <v>191.353370878682</v>
      </c>
      <c r="CZ183" s="3">
        <v>182.658263415136</v>
      </c>
      <c r="DA183" s="3">
        <v>173.358785451738</v>
      </c>
      <c r="DB183" s="3">
        <v>175.990161793958</v>
      </c>
      <c r="DC183" s="3">
        <v>193.42184176525</v>
      </c>
      <c r="DD183" s="3">
        <v>184.420981803686</v>
      </c>
      <c r="DE183" s="3">
        <v>183.896814485017</v>
      </c>
      <c r="DF183" s="3">
        <v>193.175038614427</v>
      </c>
      <c r="DG183" s="3">
        <v>196.256495502063</v>
      </c>
      <c r="DH183" s="3">
        <v>195.77153885624</v>
      </c>
      <c r="DI183" s="3">
        <v>201.970105746635</v>
      </c>
      <c r="DJ183" s="3">
        <v>188.681605415974</v>
      </c>
      <c r="DK183" s="3">
        <v>196.629499534982</v>
      </c>
      <c r="DL183" s="3">
        <v>197.859216536395</v>
      </c>
      <c r="DM183" s="3">
        <v>207.296276814917</v>
      </c>
      <c r="DN183" s="3">
        <v>222.676326857482</v>
      </c>
      <c r="DO183" s="3">
        <v>217.803068685956</v>
      </c>
      <c r="DP183" s="3">
        <v>214.889436864273</v>
      </c>
      <c r="DQ183" s="3">
        <v>189.682333295596</v>
      </c>
      <c r="DR183" s="3">
        <v>193.181425701972</v>
      </c>
      <c r="DS183" s="3">
        <v>211.242904889135</v>
      </c>
      <c r="DT183" s="3">
        <v>211.293275413673</v>
      </c>
      <c r="DU183" s="3">
        <v>222.197425333861</v>
      </c>
      <c r="DV183" s="3">
        <v>242.77844506188</v>
      </c>
      <c r="DW183" s="3">
        <v>231.156915572129</v>
      </c>
      <c r="DX183" s="3">
        <v>224.394327347459</v>
      </c>
      <c r="DY183" s="3">
        <v>218.756623157622</v>
      </c>
      <c r="DZ183" s="3">
        <v>227.621531054777</v>
      </c>
      <c r="EA183" s="3">
        <v>239.168178928145</v>
      </c>
      <c r="EB183" s="3">
        <v>253.283338444357</v>
      </c>
      <c r="EC183" s="3">
        <v>270.669363944811</v>
      </c>
      <c r="ED183" s="3">
        <v>267.28241012112</v>
      </c>
      <c r="EE183" s="3">
        <v>258.839764902508</v>
      </c>
      <c r="EF183" s="3">
        <v>254.896741787469</v>
      </c>
    </row>
    <row r="184">
      <c r="A184" s="3" t="s">
        <v>180</v>
      </c>
      <c r="B184" s="3" t="str">
        <f t="shared" si="3"/>
        <v>LRCX_mid</v>
      </c>
      <c r="C184" s="3" t="str">
        <f t="shared" si="6"/>
        <v>LRCX</v>
      </c>
      <c r="D184" s="3">
        <v>2.53649561487863</v>
      </c>
      <c r="E184" s="3">
        <v>2.44206441947639</v>
      </c>
      <c r="F184" s="3">
        <v>2.55180691926938</v>
      </c>
      <c r="G184" s="3">
        <v>2.59459964044315</v>
      </c>
      <c r="H184" s="3">
        <v>2.76560232230552</v>
      </c>
      <c r="I184" s="3">
        <v>3.11368016993473</v>
      </c>
      <c r="J184" s="3">
        <v>3.32717160744538</v>
      </c>
      <c r="K184" s="3">
        <v>3.32819814244981</v>
      </c>
      <c r="L184" s="3">
        <v>3.49438709403147</v>
      </c>
      <c r="M184" s="3">
        <v>3.44986794239402</v>
      </c>
      <c r="N184" s="3">
        <v>3.78107673688645</v>
      </c>
      <c r="O184" s="3">
        <v>3.9148481090579</v>
      </c>
      <c r="P184" s="3">
        <v>3.82438031798924</v>
      </c>
      <c r="Q184" s="3">
        <v>3.92382810966324</v>
      </c>
      <c r="R184" s="3">
        <v>3.79544724407404</v>
      </c>
      <c r="S184" s="3">
        <v>3.59400441186699</v>
      </c>
      <c r="T184" s="3">
        <v>3.8333148868982</v>
      </c>
      <c r="U184" s="3">
        <v>4.14295745578709</v>
      </c>
      <c r="V184" s="3">
        <v>3.96671698820837</v>
      </c>
      <c r="W184" s="3">
        <v>3.65158719792572</v>
      </c>
      <c r="X184" s="3">
        <v>3.61993835032682</v>
      </c>
      <c r="Y184" s="3">
        <v>3.64837697298501</v>
      </c>
      <c r="Z184" s="3">
        <v>4.06316166466109</v>
      </c>
      <c r="AA184" s="3">
        <v>4.18914493222734</v>
      </c>
      <c r="AB184" s="3">
        <v>3.7508318540916</v>
      </c>
      <c r="AC184" s="3">
        <v>3.66443113609153</v>
      </c>
      <c r="AD184" s="3">
        <v>4.23828859073851</v>
      </c>
      <c r="AE184" s="3">
        <v>4.485400829141</v>
      </c>
      <c r="AF184" s="3">
        <v>4.20855618870912</v>
      </c>
      <c r="AG184" s="3">
        <v>4.72299513533543</v>
      </c>
      <c r="AH184" s="3">
        <v>5.03405468963309</v>
      </c>
      <c r="AI184" s="3">
        <v>5.25098920036389</v>
      </c>
      <c r="AJ184" s="3">
        <v>5.4372255511538</v>
      </c>
      <c r="AK184" s="3">
        <v>5.8010599578874</v>
      </c>
      <c r="AL184" s="3">
        <v>5.98250864827727</v>
      </c>
      <c r="AM184" s="3">
        <v>6.25389404356726</v>
      </c>
      <c r="AN184" s="3">
        <v>6.60320774731562</v>
      </c>
      <c r="AO184" s="3">
        <v>6.94955757585215</v>
      </c>
      <c r="AP184" s="3">
        <v>7.34524290090144</v>
      </c>
      <c r="AQ184" s="3">
        <v>7.98168330872554</v>
      </c>
      <c r="AR184" s="3">
        <v>9.02171129252811</v>
      </c>
      <c r="AS184" s="3">
        <v>9.37023065550933</v>
      </c>
      <c r="AT184" s="3">
        <v>9.61489525136324</v>
      </c>
      <c r="AU184" s="3">
        <v>9.69401231025806</v>
      </c>
      <c r="AV184" s="3">
        <v>10.7802602745454</v>
      </c>
      <c r="AW184" s="3">
        <v>12.2874727556122</v>
      </c>
      <c r="AX184" s="3">
        <v>13.1920283588305</v>
      </c>
      <c r="AY184" s="3">
        <v>11.9889123935959</v>
      </c>
      <c r="AZ184" s="3">
        <v>12.8544176370109</v>
      </c>
      <c r="BA184" s="3">
        <v>11.8217362490413</v>
      </c>
      <c r="BB184" s="3">
        <v>14.0589455876629</v>
      </c>
      <c r="BC184" s="3">
        <v>13.0525039227284</v>
      </c>
      <c r="BD184" s="3">
        <v>13.2171723957388</v>
      </c>
      <c r="BE184" s="3">
        <v>12.223080384967</v>
      </c>
      <c r="BF184" s="3">
        <v>11.7863435456048</v>
      </c>
      <c r="BG184" s="3">
        <v>11.8926118282714</v>
      </c>
      <c r="BH184" s="3">
        <v>10.492341039923</v>
      </c>
      <c r="BI184" s="3">
        <v>9.72465603423516</v>
      </c>
      <c r="BJ184" s="3">
        <v>9.93791611095188</v>
      </c>
      <c r="BK184" s="3">
        <v>9.31774276511437</v>
      </c>
      <c r="BL184" s="3">
        <v>9.97691619576872</v>
      </c>
      <c r="BM184" s="3">
        <v>12.0357501012108</v>
      </c>
      <c r="BN184" s="3">
        <v>12.2766043039067</v>
      </c>
      <c r="BO184" s="3">
        <v>14.0627389229255</v>
      </c>
      <c r="BP184" s="3">
        <v>13.840270914415</v>
      </c>
      <c r="BQ184" s="3">
        <v>13.1873712372021</v>
      </c>
      <c r="BR184" s="3">
        <v>14.2654500233296</v>
      </c>
      <c r="BS184" s="3">
        <v>14.7028112052897</v>
      </c>
      <c r="BT184" s="3">
        <v>16.9195372391366</v>
      </c>
      <c r="BU184" s="3">
        <v>18.6482115270568</v>
      </c>
      <c r="BV184" s="3">
        <v>20.9047929011324</v>
      </c>
      <c r="BW184" s="3">
        <v>21.5764489704638</v>
      </c>
      <c r="BX184" s="3">
        <v>23.14618487737</v>
      </c>
      <c r="BY184" s="3">
        <v>24.3276016900592</v>
      </c>
      <c r="BZ184" s="3">
        <v>19.472834265869</v>
      </c>
      <c r="CA184" s="3">
        <v>21.1054766181714</v>
      </c>
      <c r="CB184" s="3">
        <v>21.0295567035486</v>
      </c>
      <c r="CC184" s="3">
        <v>24.5563457925373</v>
      </c>
      <c r="CD184" s="3">
        <v>28.352808386326</v>
      </c>
      <c r="CE184" s="3">
        <v>30.1341424954509</v>
      </c>
      <c r="CF184" s="3">
        <v>26.2401944779834</v>
      </c>
      <c r="CG184" s="3">
        <v>29.168656798598</v>
      </c>
      <c r="CH184" s="3">
        <v>34.5589342286794</v>
      </c>
      <c r="CI184" s="3">
        <v>40.762848273346</v>
      </c>
      <c r="CJ184" s="3">
        <v>44.8122142950635</v>
      </c>
      <c r="CK184" s="3">
        <v>46.52600710256</v>
      </c>
      <c r="CL184" s="3">
        <v>46.6435861096</v>
      </c>
      <c r="CM184" s="3">
        <v>54.3470955679487</v>
      </c>
      <c r="CN184" s="3">
        <v>51.7178580674653</v>
      </c>
      <c r="CO184" s="3">
        <v>54.1644948733962</v>
      </c>
      <c r="CP184" s="3">
        <v>52.6752075205954</v>
      </c>
      <c r="CQ184" s="3">
        <v>51.4034729599891</v>
      </c>
      <c r="CR184" s="3">
        <v>50.7540879103742</v>
      </c>
      <c r="CS184" s="3">
        <v>47.4652411394578</v>
      </c>
      <c r="CT184" s="3">
        <v>53.0876095929135</v>
      </c>
      <c r="CU184" s="3">
        <v>59.7005850683076</v>
      </c>
      <c r="CV184" s="3">
        <v>56.7352150910607</v>
      </c>
      <c r="CW184" s="3">
        <v>50.1589823174381</v>
      </c>
      <c r="CX184" s="3">
        <v>45.9970029692442</v>
      </c>
      <c r="CY184" s="3">
        <v>42.1224920506038</v>
      </c>
      <c r="CZ184" s="3">
        <v>42.0013823119629</v>
      </c>
      <c r="DA184" s="3">
        <v>40.5554592245939</v>
      </c>
      <c r="DB184" s="3">
        <v>37.832963971804</v>
      </c>
      <c r="DC184" s="3">
        <v>42.6575290334217</v>
      </c>
      <c r="DD184" s="3">
        <v>35.7979603730121</v>
      </c>
      <c r="DE184" s="3">
        <v>31.9241164783416</v>
      </c>
      <c r="DF184" s="3">
        <v>39.3963524015016</v>
      </c>
      <c r="DG184" s="3">
        <v>39.6851708855489</v>
      </c>
      <c r="DH184" s="3">
        <v>42.2184105302047</v>
      </c>
      <c r="DI184" s="3">
        <v>46.1788675003302</v>
      </c>
      <c r="DJ184" s="3">
        <v>46.5662582446718</v>
      </c>
      <c r="DK184" s="3">
        <v>47.8150644701361</v>
      </c>
      <c r="DL184" s="3">
        <v>52.7573657705968</v>
      </c>
      <c r="DM184" s="3">
        <v>58.7529621276567</v>
      </c>
      <c r="DN184" s="3">
        <v>61.242346330465</v>
      </c>
      <c r="DO184" s="3">
        <v>64.1657919634672</v>
      </c>
      <c r="DP184" s="3">
        <v>61.4825787903415</v>
      </c>
      <c r="DQ184" s="3">
        <v>58.9363288246</v>
      </c>
      <c r="DR184" s="3">
        <v>64.7328843010848</v>
      </c>
      <c r="DS184" s="3">
        <v>71.440773384582</v>
      </c>
      <c r="DT184" s="3">
        <v>75.2287907023328</v>
      </c>
      <c r="DU184" s="3">
        <v>85.4991506675552</v>
      </c>
      <c r="DV184" s="3">
        <v>92.616912374231</v>
      </c>
      <c r="DW184" s="3">
        <v>91.4525267698887</v>
      </c>
      <c r="DX184" s="3">
        <v>90.885239811839</v>
      </c>
      <c r="DY184" s="3">
        <v>100.152898581246</v>
      </c>
      <c r="DZ184" s="3">
        <v>100.083132648057</v>
      </c>
      <c r="EA184" s="3">
        <v>82.0643022942087</v>
      </c>
      <c r="EB184" s="3">
        <v>77.2822453809786</v>
      </c>
      <c r="EC184" s="3">
        <v>77.9722615775856</v>
      </c>
      <c r="ED184" s="3">
        <v>73.7811862789401</v>
      </c>
      <c r="EE184" s="3">
        <v>75.2633125577052</v>
      </c>
      <c r="EF184" s="3">
        <v>77.3794445461697</v>
      </c>
    </row>
    <row r="185">
      <c r="A185" s="3" t="s">
        <v>181</v>
      </c>
      <c r="B185" s="3" t="str">
        <f t="shared" si="3"/>
        <v>LUV_mid</v>
      </c>
      <c r="C185" s="3" t="str">
        <f t="shared" si="6"/>
        <v>LUV</v>
      </c>
      <c r="D185" s="3">
        <v>18.5517397375944</v>
      </c>
      <c r="E185" s="3">
        <v>19.1767921648224</v>
      </c>
      <c r="F185" s="3">
        <v>21.0424407862875</v>
      </c>
      <c r="G185" s="3">
        <v>21.2870593456576</v>
      </c>
      <c r="H185" s="3">
        <v>22.4127616661905</v>
      </c>
      <c r="I185" s="3">
        <v>24.1977580459413</v>
      </c>
      <c r="J185" s="3">
        <v>25.148387940731</v>
      </c>
      <c r="K185" s="3">
        <v>27.0445112016089</v>
      </c>
      <c r="L185" s="3">
        <v>30.324004244693</v>
      </c>
      <c r="M185" s="3">
        <v>29.3647643631583</v>
      </c>
      <c r="N185" s="3">
        <v>34.71353143963</v>
      </c>
      <c r="O185" s="3">
        <v>37.2357169446507</v>
      </c>
      <c r="P185" s="3">
        <v>38.3517140874232</v>
      </c>
      <c r="Q185" s="3">
        <v>39.6730078012422</v>
      </c>
      <c r="R185" s="3">
        <v>40.2262878414862</v>
      </c>
      <c r="S185" s="3">
        <v>38.3457323714086</v>
      </c>
      <c r="T185" s="3">
        <v>36.3706797955602</v>
      </c>
      <c r="U185" s="3">
        <v>31.7850788683834</v>
      </c>
      <c r="V185" s="3">
        <v>31.1782189285329</v>
      </c>
      <c r="W185" s="3">
        <v>34.5944337532668</v>
      </c>
      <c r="X185" s="3">
        <v>34.6885969924537</v>
      </c>
      <c r="Y185" s="3">
        <v>37.6992592603298</v>
      </c>
      <c r="Z185" s="3">
        <v>42.1590616806536</v>
      </c>
      <c r="AA185" s="3">
        <v>40.8173140507739</v>
      </c>
      <c r="AB185" s="3">
        <v>36.5856361357221</v>
      </c>
      <c r="AC185" s="3">
        <v>34.6754993381762</v>
      </c>
      <c r="AD185" s="3">
        <v>39.4276990576637</v>
      </c>
      <c r="AE185" s="3">
        <v>41.4831181044884</v>
      </c>
      <c r="AF185" s="3">
        <v>38.5286441053286</v>
      </c>
      <c r="AG185" s="3">
        <v>37.1559102497875</v>
      </c>
      <c r="AH185" s="3">
        <v>36.5962819004677</v>
      </c>
      <c r="AI185" s="3">
        <v>33.5699623519643</v>
      </c>
      <c r="AJ185" s="3">
        <v>34.1901658204764</v>
      </c>
      <c r="AK185" s="3">
        <v>36.9831488835177</v>
      </c>
      <c r="AL185" s="3">
        <v>40.5643919718278</v>
      </c>
      <c r="AM185" s="3">
        <v>45.3942248796808</v>
      </c>
      <c r="AN185" s="3">
        <v>46.7153959692767</v>
      </c>
      <c r="AO185" s="3">
        <v>50.9009753406223</v>
      </c>
      <c r="AP185" s="3">
        <v>50.2473944445596</v>
      </c>
      <c r="AQ185" s="3">
        <v>50.4888179141182</v>
      </c>
      <c r="AR185" s="3">
        <v>53.6826323975727</v>
      </c>
      <c r="AS185" s="3">
        <v>55.7629518241691</v>
      </c>
      <c r="AT185" s="3">
        <v>56.0411295904263</v>
      </c>
      <c r="AU185" s="3">
        <v>49.6524251509423</v>
      </c>
      <c r="AV185" s="3">
        <v>49.8016701770143</v>
      </c>
      <c r="AW185" s="3">
        <v>53.2704664165202</v>
      </c>
      <c r="AX185" s="3">
        <v>50.5211043296179</v>
      </c>
      <c r="AY185" s="3">
        <v>59.2669444223798</v>
      </c>
      <c r="AZ185" s="3">
        <v>58.8840427774797</v>
      </c>
      <c r="BA185" s="3">
        <v>53.5201201999828</v>
      </c>
      <c r="BB185" s="3">
        <v>54.1807410477739</v>
      </c>
      <c r="BC185" s="3">
        <v>50.7545266075529</v>
      </c>
      <c r="BD185" s="3">
        <v>48.1847815377374</v>
      </c>
      <c r="BE185" s="3">
        <v>47.6931052451161</v>
      </c>
      <c r="BF185" s="3">
        <v>49.7950640323146</v>
      </c>
      <c r="BG185" s="3">
        <v>55.4118679530215</v>
      </c>
      <c r="BH185" s="3">
        <v>58.0733725825536</v>
      </c>
      <c r="BI185" s="3">
        <v>53.1707402847873</v>
      </c>
      <c r="BJ185" s="3">
        <v>48.7972655154943</v>
      </c>
      <c r="BK185" s="3">
        <v>46.2713307947389</v>
      </c>
      <c r="BL185" s="3">
        <v>47.4319349415436</v>
      </c>
      <c r="BM185" s="3">
        <v>52.7158839077176</v>
      </c>
      <c r="BN185" s="3">
        <v>48.0059672599519</v>
      </c>
      <c r="BO185" s="3">
        <v>49.4747467361217</v>
      </c>
      <c r="BP185" s="3">
        <v>48.6113010358792</v>
      </c>
      <c r="BQ185" s="3">
        <v>47.7297901549147</v>
      </c>
      <c r="BR185" s="3">
        <v>49.377854746504</v>
      </c>
      <c r="BS185" s="3">
        <v>47.4231676804359</v>
      </c>
      <c r="BT185" s="3">
        <v>51.1627074611826</v>
      </c>
      <c r="BU185" s="3">
        <v>51.1709270031441</v>
      </c>
      <c r="BV185" s="3">
        <v>54.3052551473597</v>
      </c>
      <c r="BW185" s="3">
        <v>51.9662815744062</v>
      </c>
      <c r="BX185" s="3">
        <v>51.9607277458835</v>
      </c>
      <c r="BY185" s="3">
        <v>52.3472802964653</v>
      </c>
      <c r="BZ185" s="3">
        <v>37.8333232301771</v>
      </c>
      <c r="CA185" s="3">
        <v>30.2982225897475</v>
      </c>
      <c r="CB185" s="3">
        <v>26.6374696393357</v>
      </c>
      <c r="CC185" s="3">
        <v>33.7519345253185</v>
      </c>
      <c r="CD185" s="3">
        <v>31.3721338805581</v>
      </c>
      <c r="CE185" s="3">
        <v>33.1444679678711</v>
      </c>
      <c r="CF185" s="3">
        <v>36.9176541450064</v>
      </c>
      <c r="CG185" s="3">
        <v>37.4676992504396</v>
      </c>
      <c r="CH185" s="3">
        <v>42.0045090862182</v>
      </c>
      <c r="CI185" s="3">
        <v>44.2157948435431</v>
      </c>
      <c r="CJ185" s="3">
        <v>44.350622645871</v>
      </c>
      <c r="CK185" s="3">
        <v>49.2875600298928</v>
      </c>
      <c r="CL185" s="3">
        <v>56.6526039642762</v>
      </c>
      <c r="CM185" s="3">
        <v>59.3462614530766</v>
      </c>
      <c r="CN185" s="3">
        <v>57.9731080206373</v>
      </c>
      <c r="CO185" s="3">
        <v>54.0977774244712</v>
      </c>
      <c r="CP185" s="3">
        <v>49.1625732181621</v>
      </c>
      <c r="CQ185" s="3">
        <v>47.3887878298133</v>
      </c>
      <c r="CR185" s="3">
        <v>47.5336905577052</v>
      </c>
      <c r="CS185" s="3">
        <v>48.299237838731</v>
      </c>
      <c r="CT185" s="3">
        <v>45.828974862634</v>
      </c>
      <c r="CU185" s="3">
        <v>40.1283903718404</v>
      </c>
      <c r="CV185" s="3">
        <v>42.2314901851276</v>
      </c>
      <c r="CW185" s="3">
        <v>43.0904302164033</v>
      </c>
      <c r="CX185" s="3">
        <v>40.3266393799974</v>
      </c>
      <c r="CY185" s="3">
        <v>43.3191015726089</v>
      </c>
      <c r="CZ185" s="3">
        <v>42.3170079873259</v>
      </c>
      <c r="DA185" s="3">
        <v>37.3108416938657</v>
      </c>
      <c r="DB185" s="3">
        <v>36.7820208696115</v>
      </c>
      <c r="DC185" s="3">
        <v>36.5281399828607</v>
      </c>
      <c r="DD185" s="3">
        <v>33.4536749813465</v>
      </c>
      <c r="DE185" s="3">
        <v>31.5296182430891</v>
      </c>
      <c r="DF185" s="3">
        <v>36.1004961148908</v>
      </c>
      <c r="DG185" s="3">
        <v>35.2179206652042</v>
      </c>
      <c r="DH185" s="3">
        <v>34.1057629942592</v>
      </c>
      <c r="DI185" s="3">
        <v>33.4074899501433</v>
      </c>
      <c r="DJ185" s="3">
        <v>30.3950791659472</v>
      </c>
      <c r="DK185" s="3">
        <v>30.5197949925663</v>
      </c>
      <c r="DL185" s="3">
        <v>28.3956378641054</v>
      </c>
      <c r="DM185" s="3">
        <v>31.5755612251434</v>
      </c>
      <c r="DN185" s="3">
        <v>35.3467728380555</v>
      </c>
      <c r="DO185" s="3">
        <v>31.3806876692426</v>
      </c>
      <c r="DP185" s="3">
        <v>27.9964772509459</v>
      </c>
      <c r="DQ185" s="3">
        <v>24.4755957038762</v>
      </c>
      <c r="DR185" s="3">
        <v>23.4467148595933</v>
      </c>
      <c r="DS185" s="3">
        <v>28.0692842902725</v>
      </c>
      <c r="DT185" s="3">
        <v>28.8183749368441</v>
      </c>
      <c r="DU185" s="3">
        <v>32.0468411445391</v>
      </c>
      <c r="DV185" s="3">
        <v>30.0430514258316</v>
      </c>
      <c r="DW185" s="3">
        <v>27.7798769673704</v>
      </c>
      <c r="DX185" s="3">
        <v>26.6234056255324</v>
      </c>
      <c r="DY185" s="3">
        <v>27.8977941126798</v>
      </c>
      <c r="DZ185" s="3">
        <v>27.2017865169041</v>
      </c>
      <c r="EA185" s="3">
        <v>26.1270175964308</v>
      </c>
      <c r="EB185" s="3">
        <v>29.1703468164806</v>
      </c>
      <c r="EC185" s="3">
        <v>30.3271987625344</v>
      </c>
      <c r="ED185" s="3">
        <v>31.6338587237314</v>
      </c>
      <c r="EE185" s="3">
        <v>33.3709774951245</v>
      </c>
      <c r="EF185" s="3">
        <v>32.7369443045722</v>
      </c>
    </row>
    <row r="186">
      <c r="A186" s="3" t="s">
        <v>182</v>
      </c>
      <c r="B186" s="3" t="str">
        <f t="shared" si="3"/>
        <v>LYB_mid</v>
      </c>
      <c r="C186" s="3" t="str">
        <f t="shared" si="6"/>
        <v>LYB</v>
      </c>
      <c r="D186" s="3">
        <v>46.905133996603</v>
      </c>
      <c r="E186" s="3">
        <v>49.1342327204072</v>
      </c>
      <c r="F186" s="3">
        <v>53.4901415138902</v>
      </c>
      <c r="G186" s="3">
        <v>53.7098897766075</v>
      </c>
      <c r="H186" s="3">
        <v>57.7246738971126</v>
      </c>
      <c r="I186" s="3">
        <v>59.4965080335319</v>
      </c>
      <c r="J186" s="3">
        <v>60.8157393129569</v>
      </c>
      <c r="K186" s="3">
        <v>66.3888827909286</v>
      </c>
      <c r="L186" s="3">
        <v>68.045079887612</v>
      </c>
      <c r="M186" s="3">
        <v>56.9286368659373</v>
      </c>
      <c r="N186" s="3">
        <v>53.3588690306632</v>
      </c>
      <c r="O186" s="3">
        <v>47.4813528585</v>
      </c>
      <c r="P186" s="3">
        <v>47.3569588694021</v>
      </c>
      <c r="Q186" s="3">
        <v>53.6251358283572</v>
      </c>
      <c r="R186" s="3">
        <v>52.7303736073703</v>
      </c>
      <c r="S186" s="3">
        <v>58.4492701264715</v>
      </c>
      <c r="T186" s="3">
        <v>63.149212836215</v>
      </c>
      <c r="U186" s="3">
        <v>63.2360277015744</v>
      </c>
      <c r="V186" s="3">
        <v>59.4183488015996</v>
      </c>
      <c r="W186" s="3">
        <v>53.0825864236296</v>
      </c>
      <c r="X186" s="3">
        <v>51.6930627032696</v>
      </c>
      <c r="Y186" s="3">
        <v>57.3002401334704</v>
      </c>
      <c r="Z186" s="3">
        <v>58.3855956172759</v>
      </c>
      <c r="AA186" s="3">
        <v>55.7890224055647</v>
      </c>
      <c r="AB186" s="3">
        <v>48.861012846219</v>
      </c>
      <c r="AC186" s="3">
        <v>48.4498744122906</v>
      </c>
      <c r="AD186" s="3">
        <v>53.169718849155</v>
      </c>
      <c r="AE186" s="3">
        <v>55.2181050076769</v>
      </c>
      <c r="AF186" s="3">
        <v>51.7040310846458</v>
      </c>
      <c r="AG186" s="3">
        <v>50.1316859387326</v>
      </c>
      <c r="AH186" s="3">
        <v>49.058137739456</v>
      </c>
      <c r="AI186" s="3">
        <v>49.2126825014915</v>
      </c>
      <c r="AJ186" s="3">
        <v>50.1831058914345</v>
      </c>
      <c r="AK186" s="3">
        <v>52.0535144604023</v>
      </c>
      <c r="AL186" s="3">
        <v>53.2009003575504</v>
      </c>
      <c r="AM186" s="3">
        <v>57.5294322488367</v>
      </c>
      <c r="AN186" s="3">
        <v>58.9424212715679</v>
      </c>
      <c r="AO186" s="3">
        <v>60.4529779059293</v>
      </c>
      <c r="AP186" s="3">
        <v>59.1954771993948</v>
      </c>
      <c r="AQ186" s="3">
        <v>57.3384890687558</v>
      </c>
      <c r="AR186" s="3">
        <v>53.5913774819822</v>
      </c>
      <c r="AS186" s="3">
        <v>53.7083176387989</v>
      </c>
      <c r="AT186" s="3">
        <v>57.1457685149344</v>
      </c>
      <c r="AU186" s="3">
        <v>58.8856960599194</v>
      </c>
      <c r="AV186" s="3">
        <v>63.6926678709824</v>
      </c>
      <c r="AW186" s="3">
        <v>66.5875078393005</v>
      </c>
      <c r="AX186" s="3">
        <v>69.9382069194342</v>
      </c>
      <c r="AY186" s="3">
        <v>72.7766579459922</v>
      </c>
      <c r="AZ186" s="3">
        <v>79.0744529174074</v>
      </c>
      <c r="BA186" s="3">
        <v>74.7075320297458</v>
      </c>
      <c r="BB186" s="3">
        <v>73.6469483819099</v>
      </c>
      <c r="BC186" s="3">
        <v>71.5911192927694</v>
      </c>
      <c r="BD186" s="3">
        <v>75.9356293330721</v>
      </c>
      <c r="BE186" s="3">
        <v>77.8639416750531</v>
      </c>
      <c r="BF186" s="3">
        <v>74.6383270939754</v>
      </c>
      <c r="BG186" s="3">
        <v>77.8850077668706</v>
      </c>
      <c r="BH186" s="3">
        <v>73.5625044428954</v>
      </c>
      <c r="BI186" s="3">
        <v>67.0595132891818</v>
      </c>
      <c r="BJ186" s="3">
        <v>64.7811248843594</v>
      </c>
      <c r="BK186" s="3">
        <v>58.9214890909309</v>
      </c>
      <c r="BL186" s="3">
        <v>60.3941402637166</v>
      </c>
      <c r="BM186" s="3">
        <v>61.0679609659433</v>
      </c>
      <c r="BN186" s="3">
        <v>61.4415420802674</v>
      </c>
      <c r="BO186" s="3">
        <v>64.3620179383247</v>
      </c>
      <c r="BP186" s="3">
        <v>57.7217623250123</v>
      </c>
      <c r="BQ186" s="3">
        <v>60.6832634658868</v>
      </c>
      <c r="BR186" s="3">
        <v>61.785201948303</v>
      </c>
      <c r="BS186" s="3">
        <v>53.5692264426458</v>
      </c>
      <c r="BT186" s="3">
        <v>61.8297038578688</v>
      </c>
      <c r="BU186" s="3">
        <v>63.5635292503374</v>
      </c>
      <c r="BV186" s="3">
        <v>69.4674239414675</v>
      </c>
      <c r="BW186" s="3">
        <v>68.8893496229732</v>
      </c>
      <c r="BX186" s="3">
        <v>65.2944159183558</v>
      </c>
      <c r="BY186" s="3">
        <v>59.5258520549493</v>
      </c>
      <c r="BZ186" s="3">
        <v>40.1222545487619</v>
      </c>
      <c r="CA186" s="3">
        <v>38.9285459929846</v>
      </c>
      <c r="CB186" s="3">
        <v>43.4505442368495</v>
      </c>
      <c r="CC186" s="3">
        <v>51.5949471424286</v>
      </c>
      <c r="CD186" s="3">
        <v>51.0662456524076</v>
      </c>
      <c r="CE186" s="3">
        <v>51.4752771967684</v>
      </c>
      <c r="CF186" s="3">
        <v>56.0698559115199</v>
      </c>
      <c r="CG186" s="3">
        <v>58.2555581952415</v>
      </c>
      <c r="CH186" s="3">
        <v>61.5404528546</v>
      </c>
      <c r="CI186" s="3">
        <v>69.4481691737752</v>
      </c>
      <c r="CJ186" s="3">
        <v>72.8330174872757</v>
      </c>
      <c r="CK186" s="3">
        <v>75.2776885204602</v>
      </c>
      <c r="CL186" s="3">
        <v>83.8794158748772</v>
      </c>
      <c r="CM186" s="3">
        <v>83.0884024349823</v>
      </c>
      <c r="CN186" s="3">
        <v>88.0500085125194</v>
      </c>
      <c r="CO186" s="3">
        <v>86.0933382135136</v>
      </c>
      <c r="CP186" s="3">
        <v>79.1009477103633</v>
      </c>
      <c r="CQ186" s="3">
        <v>80.6074825578484</v>
      </c>
      <c r="CR186" s="3">
        <v>75.8190027842666</v>
      </c>
      <c r="CS186" s="3">
        <v>78.1688872152159</v>
      </c>
      <c r="CT186" s="3">
        <v>74.5486058485512</v>
      </c>
      <c r="CU186" s="3">
        <v>72.7810429850062</v>
      </c>
      <c r="CV186" s="3">
        <v>79.1979358427944</v>
      </c>
      <c r="CW186" s="3">
        <v>81.512391786844</v>
      </c>
      <c r="CX186" s="3">
        <v>83.6369495512045</v>
      </c>
      <c r="CY186" s="3">
        <v>86.7934975523743</v>
      </c>
      <c r="CZ186" s="3">
        <v>90.348557251412</v>
      </c>
      <c r="DA186" s="3">
        <v>85.2582697219964</v>
      </c>
      <c r="DB186" s="3">
        <v>75.9026648671424</v>
      </c>
      <c r="DC186" s="3">
        <v>77.0533655409845</v>
      </c>
      <c r="DD186" s="3">
        <v>69.2878593047818</v>
      </c>
      <c r="DE186" s="3">
        <v>70.3097191504709</v>
      </c>
      <c r="DF186" s="3">
        <v>74.1030823455405</v>
      </c>
      <c r="DG186" s="3">
        <v>74.0501047454523</v>
      </c>
      <c r="DH186" s="3">
        <v>81.9693070043645</v>
      </c>
      <c r="DI186" s="3">
        <v>87.7187195256978</v>
      </c>
      <c r="DJ186" s="3">
        <v>81.8552926035525</v>
      </c>
      <c r="DK186" s="3">
        <v>85.9989818648172</v>
      </c>
      <c r="DL186" s="3">
        <v>81.9199745483076</v>
      </c>
      <c r="DM186" s="3">
        <v>82.7124664673694</v>
      </c>
      <c r="DN186" s="3">
        <v>85.0955467400185</v>
      </c>
      <c r="DO186" s="3">
        <v>90.1902443705862</v>
      </c>
      <c r="DP186" s="3">
        <v>91.4662997769565</v>
      </c>
      <c r="DQ186" s="3">
        <v>86.0803100633004</v>
      </c>
      <c r="DR186" s="3">
        <v>87.8596882670864</v>
      </c>
      <c r="DS186" s="3">
        <v>89.4485316865545</v>
      </c>
      <c r="DT186" s="3">
        <v>89.6855690388698</v>
      </c>
      <c r="DU186" s="3">
        <v>90.9963015627262</v>
      </c>
      <c r="DV186" s="3">
        <v>96.4150235438188</v>
      </c>
      <c r="DW186" s="3">
        <v>97.7439117775889</v>
      </c>
      <c r="DX186" s="3">
        <v>95.5799069778965</v>
      </c>
      <c r="DY186" s="3">
        <v>92.5922775109579</v>
      </c>
      <c r="DZ186" s="3">
        <v>93.1440040328869</v>
      </c>
      <c r="EA186" s="3">
        <v>94.1450628164814</v>
      </c>
      <c r="EB186" s="3">
        <v>93.3662591841443</v>
      </c>
      <c r="EC186" s="3">
        <v>90.3622604765251</v>
      </c>
      <c r="ED186" s="3">
        <v>82.7313003812184</v>
      </c>
      <c r="EE186" s="3">
        <v>76.0080949692499</v>
      </c>
      <c r="EF186" s="3">
        <v>75.7122224171956</v>
      </c>
    </row>
    <row r="187">
      <c r="A187" s="3" t="s">
        <v>183</v>
      </c>
      <c r="B187" s="3" t="str">
        <f t="shared" si="3"/>
        <v>MA_mid</v>
      </c>
      <c r="C187" s="3" t="str">
        <f t="shared" si="6"/>
        <v>MA</v>
      </c>
      <c r="D187" s="3">
        <v>76.2450041417869</v>
      </c>
      <c r="E187" s="3">
        <v>71.1193557218167</v>
      </c>
      <c r="F187" s="3">
        <v>71.9232984808511</v>
      </c>
      <c r="G187" s="3">
        <v>68.1806379443821</v>
      </c>
      <c r="H187" s="3">
        <v>70.0873402849046</v>
      </c>
      <c r="I187" s="3">
        <v>70.4607106630941</v>
      </c>
      <c r="J187" s="3">
        <v>71.7523959222712</v>
      </c>
      <c r="K187" s="3">
        <v>71.1641182552082</v>
      </c>
      <c r="L187" s="3">
        <v>71.2355497516992</v>
      </c>
      <c r="M187" s="3">
        <v>69.231805629871</v>
      </c>
      <c r="N187" s="3">
        <v>79.6159049527549</v>
      </c>
      <c r="O187" s="3">
        <v>81.6361606383849</v>
      </c>
      <c r="P187" s="3">
        <v>78.682567408093</v>
      </c>
      <c r="Q187" s="3">
        <v>82.0894334296193</v>
      </c>
      <c r="R187" s="3">
        <v>83.9252999428688</v>
      </c>
      <c r="S187" s="3">
        <v>83.6973888354885</v>
      </c>
      <c r="T187" s="3">
        <v>87.143250286992</v>
      </c>
      <c r="U187" s="3">
        <v>88.4343812614805</v>
      </c>
      <c r="V187" s="3">
        <v>90.0856597476747</v>
      </c>
      <c r="W187" s="3">
        <v>89.9670727971481</v>
      </c>
      <c r="X187" s="3">
        <v>86.0384136901862</v>
      </c>
      <c r="Y187" s="3">
        <v>91.2575114628039</v>
      </c>
      <c r="Z187" s="3">
        <v>93.9216230865568</v>
      </c>
      <c r="AA187" s="3">
        <v>92.6331808977513</v>
      </c>
      <c r="AB187" s="3">
        <v>84.4382299695696</v>
      </c>
      <c r="AC187" s="3">
        <v>81.0229634282961</v>
      </c>
      <c r="AD187" s="3">
        <v>85.5527031213046</v>
      </c>
      <c r="AE187" s="3">
        <v>91.0977499486567</v>
      </c>
      <c r="AF187" s="3">
        <v>91.358538418206</v>
      </c>
      <c r="AG187" s="3">
        <v>89.5295222557349</v>
      </c>
      <c r="AH187" s="3">
        <v>86.8076685243718</v>
      </c>
      <c r="AI187" s="3">
        <v>91.3482642948156</v>
      </c>
      <c r="AJ187" s="3">
        <v>95.0083803961451</v>
      </c>
      <c r="AK187" s="3">
        <v>97.7648077935888</v>
      </c>
      <c r="AL187" s="3">
        <v>99.578912700648</v>
      </c>
      <c r="AM187" s="3">
        <v>98.8575672828433</v>
      </c>
      <c r="AN187" s="3">
        <v>103.379511961321</v>
      </c>
      <c r="AO187" s="3">
        <v>103.463373934399</v>
      </c>
      <c r="AP187" s="3">
        <v>106.713249460089</v>
      </c>
      <c r="AQ187" s="3">
        <v>108.551659196</v>
      </c>
      <c r="AR187" s="3">
        <v>113.236201161558</v>
      </c>
      <c r="AS187" s="3">
        <v>118.043613916189</v>
      </c>
      <c r="AT187" s="3">
        <v>121.080114212427</v>
      </c>
      <c r="AU187" s="3">
        <v>125.939576575326</v>
      </c>
      <c r="AV187" s="3">
        <v>133.646600462775</v>
      </c>
      <c r="AW187" s="3">
        <v>139.907284955795</v>
      </c>
      <c r="AX187" s="3">
        <v>144.23805800963</v>
      </c>
      <c r="AY187" s="3">
        <v>144.594334800846</v>
      </c>
      <c r="AZ187" s="3">
        <v>156.716547513039</v>
      </c>
      <c r="BA187" s="3">
        <v>164.804883263309</v>
      </c>
      <c r="BB187" s="3">
        <v>171.436745886032</v>
      </c>
      <c r="BC187" s="3">
        <v>168.516944005874</v>
      </c>
      <c r="BD187" s="3">
        <v>183.1106141806</v>
      </c>
      <c r="BE187" s="3">
        <v>191.496451367469</v>
      </c>
      <c r="BF187" s="3">
        <v>196.670012723543</v>
      </c>
      <c r="BG187" s="3">
        <v>197.844974903922</v>
      </c>
      <c r="BH187" s="3">
        <v>209.847204808997</v>
      </c>
      <c r="BI187" s="3">
        <v>198.60330098188</v>
      </c>
      <c r="BJ187" s="3">
        <v>190.369464272628</v>
      </c>
      <c r="BK187" s="3">
        <v>185.767512187994</v>
      </c>
      <c r="BL187" s="3">
        <v>190.159416777971</v>
      </c>
      <c r="BM187" s="3">
        <v>211.940471125726</v>
      </c>
      <c r="BN187" s="3">
        <v>221.605985901865</v>
      </c>
      <c r="BO187" s="3">
        <v>233.231618476354</v>
      </c>
      <c r="BP187" s="3">
        <v>241.646217938485</v>
      </c>
      <c r="BQ187" s="3">
        <v>252.455471833113</v>
      </c>
      <c r="BR187" s="3">
        <v>267.821524506042</v>
      </c>
      <c r="BS187" s="3">
        <v>265.64566678095</v>
      </c>
      <c r="BT187" s="3">
        <v>268.944578263904</v>
      </c>
      <c r="BU187" s="3">
        <v>264.185197107044</v>
      </c>
      <c r="BV187" s="3">
        <v>272.246663088376</v>
      </c>
      <c r="BW187" s="3">
        <v>285.292888618962</v>
      </c>
      <c r="BX187" s="3">
        <v>305.53776949155</v>
      </c>
      <c r="BY187" s="3">
        <v>316.179886430293</v>
      </c>
      <c r="BZ187" s="3">
        <v>249.364922156913</v>
      </c>
      <c r="CA187" s="3">
        <v>251.835297163046</v>
      </c>
      <c r="CB187" s="3">
        <v>277.605802835274</v>
      </c>
      <c r="CC187" s="3">
        <v>294.292428770035</v>
      </c>
      <c r="CD187" s="3">
        <v>296.198924606871</v>
      </c>
      <c r="CE187" s="3">
        <v>325.655935225699</v>
      </c>
      <c r="CF187" s="3">
        <v>329.497587535299</v>
      </c>
      <c r="CG187" s="3">
        <v>324.408901930053</v>
      </c>
      <c r="CH187" s="3">
        <v>320.484769317848</v>
      </c>
      <c r="CI187" s="3">
        <v>329.923244850456</v>
      </c>
      <c r="CJ187" s="3">
        <v>329.392525369672</v>
      </c>
      <c r="CK187" s="3">
        <v>332.545958982299</v>
      </c>
      <c r="CL187" s="3">
        <v>358.5854595165</v>
      </c>
      <c r="CM187" s="3">
        <v>371.751332530024</v>
      </c>
      <c r="CN187" s="3">
        <v>359.866771771673</v>
      </c>
      <c r="CO187" s="3">
        <v>360.277878611506</v>
      </c>
      <c r="CP187" s="3">
        <v>372.874867516451</v>
      </c>
      <c r="CQ187" s="3">
        <v>355.970455774626</v>
      </c>
      <c r="CR187" s="3">
        <v>340.683423733581</v>
      </c>
      <c r="CS187" s="3">
        <v>344.063578003931</v>
      </c>
      <c r="CT187" s="3">
        <v>335.62857257644</v>
      </c>
      <c r="CU187" s="3">
        <v>338.043071976778</v>
      </c>
      <c r="CV187" s="3">
        <v>357.1971211105</v>
      </c>
      <c r="CW187" s="3">
        <v>369.219012999323</v>
      </c>
      <c r="CX187" s="3">
        <v>335.181899908036</v>
      </c>
      <c r="CY187" s="3">
        <v>351.724218891898</v>
      </c>
      <c r="CZ187" s="3">
        <v>336.739199637652</v>
      </c>
      <c r="DA187" s="3">
        <v>328.438446921274</v>
      </c>
      <c r="DB187" s="3">
        <v>327.463841832382</v>
      </c>
      <c r="DC187" s="3">
        <v>342.609082801911</v>
      </c>
      <c r="DD187" s="3">
        <v>307.651508167733</v>
      </c>
      <c r="DE187" s="3">
        <v>296.915790823279</v>
      </c>
      <c r="DF187" s="3">
        <v>331.646497412763</v>
      </c>
      <c r="DG187" s="3">
        <v>344.735915590288</v>
      </c>
      <c r="DH187" s="3">
        <v>366.220097467665</v>
      </c>
      <c r="DI187" s="3">
        <v>361.248933893101</v>
      </c>
      <c r="DJ187" s="3">
        <v>350.361893376409</v>
      </c>
      <c r="DK187" s="3">
        <v>365.105146950846</v>
      </c>
      <c r="DL187" s="3">
        <v>375.544076073094</v>
      </c>
      <c r="DM187" s="3">
        <v>372.327538416922</v>
      </c>
      <c r="DN187" s="3">
        <v>393.826903030187</v>
      </c>
      <c r="DO187" s="3">
        <v>394.456245118378</v>
      </c>
      <c r="DP187" s="3">
        <v>405.91034565116</v>
      </c>
      <c r="DQ187" s="3">
        <v>386.610380067811</v>
      </c>
      <c r="DR187" s="3">
        <v>394.802681310462</v>
      </c>
      <c r="DS187" s="3">
        <v>415.856019872119</v>
      </c>
      <c r="DT187" s="3">
        <v>428.27911909011</v>
      </c>
      <c r="DU187" s="3">
        <v>461.624382921071</v>
      </c>
      <c r="DV187" s="3">
        <v>473.814616926116</v>
      </c>
      <c r="DW187" s="3">
        <v>464.366288593134</v>
      </c>
      <c r="DX187" s="3">
        <v>450.066816417149</v>
      </c>
      <c r="DY187" s="3">
        <v>446.407456556702</v>
      </c>
      <c r="DZ187" s="3">
        <v>441.57886506653</v>
      </c>
      <c r="EA187" s="3">
        <v>462.682217511313</v>
      </c>
      <c r="EB187" s="3">
        <v>488.321057660325</v>
      </c>
      <c r="EC187" s="3">
        <v>504.43017823259</v>
      </c>
      <c r="ED187" s="3">
        <v>519.847815116085</v>
      </c>
      <c r="EE187" s="3">
        <v>527.868429448733</v>
      </c>
      <c r="EF187" s="3">
        <v>523.84982511686</v>
      </c>
    </row>
    <row r="188">
      <c r="A188" s="3" t="s">
        <v>184</v>
      </c>
      <c r="B188" s="3" t="str">
        <f t="shared" si="3"/>
        <v>MAR_mid</v>
      </c>
      <c r="C188" s="3" t="str">
        <f t="shared" si="6"/>
        <v>MAR</v>
      </c>
      <c r="D188" s="3">
        <v>44.3471678281313</v>
      </c>
      <c r="E188" s="3">
        <v>45.4697153561045</v>
      </c>
      <c r="F188" s="3">
        <v>48.9606849863211</v>
      </c>
      <c r="G188" s="3">
        <v>50.751123720897</v>
      </c>
      <c r="H188" s="3">
        <v>52.8981625732285</v>
      </c>
      <c r="I188" s="3">
        <v>56.4388257051769</v>
      </c>
      <c r="J188" s="3">
        <v>58.9340589543889</v>
      </c>
      <c r="K188" s="3">
        <v>60.4870270362441</v>
      </c>
      <c r="L188" s="3">
        <v>64.1251218298954</v>
      </c>
      <c r="M188" s="3">
        <v>61.0411700808379</v>
      </c>
      <c r="N188" s="3">
        <v>69.3104363611257</v>
      </c>
      <c r="O188" s="3">
        <v>70.676379003096</v>
      </c>
      <c r="P188" s="3">
        <v>69.9892688743669</v>
      </c>
      <c r="Q188" s="3">
        <v>71.6940894410823</v>
      </c>
      <c r="R188" s="3">
        <v>74.9215938649079</v>
      </c>
      <c r="S188" s="3">
        <v>72.9352636705213</v>
      </c>
      <c r="T188" s="3">
        <v>72.6122363424074</v>
      </c>
      <c r="U188" s="3">
        <v>70.3663959952388</v>
      </c>
      <c r="V188" s="3">
        <v>68.9325873568817</v>
      </c>
      <c r="W188" s="3">
        <v>64.8352091507718</v>
      </c>
      <c r="X188" s="3">
        <v>64.1695516064253</v>
      </c>
      <c r="Y188" s="3">
        <v>68.284718254442</v>
      </c>
      <c r="Z188" s="3">
        <v>67.9262755798746</v>
      </c>
      <c r="AA188" s="3">
        <v>62.7537981373914</v>
      </c>
      <c r="AB188" s="3">
        <v>56.7338811335304</v>
      </c>
      <c r="AC188" s="3">
        <v>58.3171409266</v>
      </c>
      <c r="AD188" s="3">
        <v>64.5382881887691</v>
      </c>
      <c r="AE188" s="3">
        <v>62.0189927157409</v>
      </c>
      <c r="AF188" s="3">
        <v>62.3080877606024</v>
      </c>
      <c r="AG188" s="3">
        <v>61.3886680325293</v>
      </c>
      <c r="AH188" s="3">
        <v>64.6996334035712</v>
      </c>
      <c r="AI188" s="3">
        <v>67.0058001655562</v>
      </c>
      <c r="AJ188" s="3">
        <v>63.9341830654621</v>
      </c>
      <c r="AK188" s="3">
        <v>62.5424295971962</v>
      </c>
      <c r="AL188" s="3">
        <v>69.5053554039668</v>
      </c>
      <c r="AM188" s="3">
        <v>77.8192931521473</v>
      </c>
      <c r="AN188" s="3">
        <v>77.9433653977543</v>
      </c>
      <c r="AO188" s="3">
        <v>81.1707837630753</v>
      </c>
      <c r="AP188" s="3">
        <v>83.737352426373</v>
      </c>
      <c r="AQ188" s="3">
        <v>86.8463085833164</v>
      </c>
      <c r="AR188" s="3">
        <v>95.7303587892552</v>
      </c>
      <c r="AS188" s="3">
        <v>98.049826733264</v>
      </c>
      <c r="AT188" s="3">
        <v>95.557369274811</v>
      </c>
      <c r="AU188" s="3">
        <v>95.3996314280679</v>
      </c>
      <c r="AV188" s="3">
        <v>99.8755287719355</v>
      </c>
      <c r="AW188" s="3">
        <v>107.835261797533</v>
      </c>
      <c r="AX188" s="3">
        <v>116.266163392422</v>
      </c>
      <c r="AY188" s="3">
        <v>123.655956273013</v>
      </c>
      <c r="AZ188" s="3">
        <v>133.292509162579</v>
      </c>
      <c r="BA188" s="3">
        <v>132.662228180834</v>
      </c>
      <c r="BB188" s="3">
        <v>131.691784201586</v>
      </c>
      <c r="BC188" s="3">
        <v>127.735054904585</v>
      </c>
      <c r="BD188" s="3">
        <v>130.396335544372</v>
      </c>
      <c r="BE188" s="3">
        <v>128.828140130291</v>
      </c>
      <c r="BF188" s="3">
        <v>123.183091229417</v>
      </c>
      <c r="BG188" s="3">
        <v>118.075852802495</v>
      </c>
      <c r="BH188" s="3">
        <v>122.999662980942</v>
      </c>
      <c r="BI188" s="3">
        <v>111.829057336241</v>
      </c>
      <c r="BJ188" s="3">
        <v>112.296210869562</v>
      </c>
      <c r="BK188" s="3">
        <v>104.14653779723</v>
      </c>
      <c r="BL188" s="3">
        <v>104.17208997711</v>
      </c>
      <c r="BM188" s="3">
        <v>115.479211437316</v>
      </c>
      <c r="BN188" s="3">
        <v>118.252870045833</v>
      </c>
      <c r="BO188" s="3">
        <v>128.368225655748</v>
      </c>
      <c r="BP188" s="3">
        <v>125.338303070787</v>
      </c>
      <c r="BQ188" s="3">
        <v>128.465028877367</v>
      </c>
      <c r="BR188" s="3">
        <v>135.565020066729</v>
      </c>
      <c r="BS188" s="3">
        <v>124.712344373161</v>
      </c>
      <c r="BT188" s="3">
        <v>123.543924082667</v>
      </c>
      <c r="BU188" s="3">
        <v>117.929569569864</v>
      </c>
      <c r="BV188" s="3">
        <v>129.880510718038</v>
      </c>
      <c r="BW188" s="3">
        <v>141.893025838752</v>
      </c>
      <c r="BX188" s="3">
        <v>140.943650532179</v>
      </c>
      <c r="BY188" s="3">
        <v>136.453084088832</v>
      </c>
      <c r="BZ188" s="3">
        <v>88.6585689020424</v>
      </c>
      <c r="CA188" s="3">
        <v>77.3774969710213</v>
      </c>
      <c r="CB188" s="3">
        <v>84.7287395302258</v>
      </c>
      <c r="CC188" s="3">
        <v>92.0357168756951</v>
      </c>
      <c r="CD188" s="3">
        <v>86.1350610577809</v>
      </c>
      <c r="CE188" s="3">
        <v>92.6436763409689</v>
      </c>
      <c r="CF188" s="3">
        <v>97.178639276368</v>
      </c>
      <c r="CG188" s="3">
        <v>94.1059604756964</v>
      </c>
      <c r="CH188" s="3">
        <v>113.103278120191</v>
      </c>
      <c r="CI188" s="3">
        <v>126.601725057036</v>
      </c>
      <c r="CJ188" s="3">
        <v>122.031086308329</v>
      </c>
      <c r="CK188" s="3">
        <v>129.244234501989</v>
      </c>
      <c r="CL188" s="3">
        <v>144.801447584372</v>
      </c>
      <c r="CM188" s="3">
        <v>144.696412220948</v>
      </c>
      <c r="CN188" s="3">
        <v>138.787889819637</v>
      </c>
      <c r="CO188" s="3">
        <v>138.133026449888</v>
      </c>
      <c r="CP188" s="3">
        <v>136.091134777386</v>
      </c>
      <c r="CQ188" s="3">
        <v>132.678775968818</v>
      </c>
      <c r="CR188" s="3">
        <v>138.749648739051</v>
      </c>
      <c r="CS188" s="3">
        <v>152.359180562941</v>
      </c>
      <c r="CT188" s="3">
        <v>154.144738912471</v>
      </c>
      <c r="CU188" s="3">
        <v>152.716131369426</v>
      </c>
      <c r="CV188" s="3">
        <v>156.953931977632</v>
      </c>
      <c r="CW188" s="3">
        <v>165.985770605013</v>
      </c>
      <c r="CX188" s="3">
        <v>162.656346837212</v>
      </c>
      <c r="CY188" s="3">
        <v>171.624214696037</v>
      </c>
      <c r="CZ188" s="3">
        <v>162.272040763886</v>
      </c>
      <c r="DA188" s="3">
        <v>150.624440129256</v>
      </c>
      <c r="DB188" s="3">
        <v>141.930822055167</v>
      </c>
      <c r="DC188" s="3">
        <v>156.12736058344</v>
      </c>
      <c r="DD188" s="3">
        <v>148.167782228582</v>
      </c>
      <c r="DE188" s="3">
        <v>144.918727335044</v>
      </c>
      <c r="DF188" s="3">
        <v>154.469590390063</v>
      </c>
      <c r="DG188" s="3">
        <v>152.584533005029</v>
      </c>
      <c r="DH188" s="3">
        <v>158.029264320729</v>
      </c>
      <c r="DI188" s="3">
        <v>170.143997992017</v>
      </c>
      <c r="DJ188" s="3">
        <v>161.790221574241</v>
      </c>
      <c r="DK188" s="3">
        <v>164.814934804479</v>
      </c>
      <c r="DL188" s="3">
        <v>171.784012428193</v>
      </c>
      <c r="DM188" s="3">
        <v>174.414810539901</v>
      </c>
      <c r="DN188" s="3">
        <v>188.150019040604</v>
      </c>
      <c r="DO188" s="3">
        <v>201.135229072125</v>
      </c>
      <c r="DP188" s="3">
        <v>197.387876771565</v>
      </c>
      <c r="DQ188" s="3">
        <v>190.383798199753</v>
      </c>
      <c r="DR188" s="3">
        <v>197.3728419847</v>
      </c>
      <c r="DS188" s="3">
        <v>214.433294623966</v>
      </c>
      <c r="DT188" s="3">
        <v>228.715913881892</v>
      </c>
      <c r="DU188" s="3">
        <v>242.809592113616</v>
      </c>
      <c r="DV188" s="3">
        <v>248.484901489134</v>
      </c>
      <c r="DW188" s="3">
        <v>244.627067437722</v>
      </c>
      <c r="DX188" s="3">
        <v>234.038336451097</v>
      </c>
      <c r="DY188" s="3">
        <v>236.743016224099</v>
      </c>
      <c r="DZ188" s="3">
        <v>239.720251629257</v>
      </c>
      <c r="EA188" s="3">
        <v>220.257799509529</v>
      </c>
      <c r="EB188" s="3">
        <v>236.726515326808</v>
      </c>
      <c r="EC188" s="3">
        <v>258.845149527045</v>
      </c>
      <c r="ED188" s="3">
        <v>278.440622436777</v>
      </c>
      <c r="EE188" s="3">
        <v>286.419998168945</v>
      </c>
      <c r="EF188" s="3">
        <v>278.033610873752</v>
      </c>
    </row>
    <row r="189">
      <c r="A189" s="3" t="s">
        <v>185</v>
      </c>
      <c r="B189" s="3" t="str">
        <f t="shared" si="3"/>
        <v>MAS_mid</v>
      </c>
      <c r="C189" s="3" t="str">
        <f t="shared" si="6"/>
        <v>MAS</v>
      </c>
      <c r="D189" s="3">
        <v>16.8419301580946</v>
      </c>
      <c r="E189" s="3">
        <v>16.6125035890875</v>
      </c>
      <c r="F189" s="3">
        <v>17.0730491179244</v>
      </c>
      <c r="G189" s="3">
        <v>16.4125461633936</v>
      </c>
      <c r="H189" s="3">
        <v>15.5150396027648</v>
      </c>
      <c r="I189" s="3">
        <v>16.5697635618003</v>
      </c>
      <c r="J189" s="3">
        <v>16.1682699345691</v>
      </c>
      <c r="K189" s="3">
        <v>16.9414287896093</v>
      </c>
      <c r="L189" s="3">
        <v>17.9714118211006</v>
      </c>
      <c r="M189" s="3">
        <v>17.0065453246832</v>
      </c>
      <c r="N189" s="3">
        <v>17.7053602347356</v>
      </c>
      <c r="O189" s="3">
        <v>18.7819596348264</v>
      </c>
      <c r="P189" s="3">
        <v>18.8759230885559</v>
      </c>
      <c r="Q189" s="3">
        <v>20.0524080086608</v>
      </c>
      <c r="R189" s="3">
        <v>20.0734456996669</v>
      </c>
      <c r="S189" s="3">
        <v>20.151454096634</v>
      </c>
      <c r="T189" s="3">
        <v>20.6535200633785</v>
      </c>
      <c r="U189" s="3">
        <v>20.9763941058623</v>
      </c>
      <c r="V189" s="3">
        <v>20.7954352284202</v>
      </c>
      <c r="W189" s="3">
        <v>23.2986770933632</v>
      </c>
      <c r="X189" s="3">
        <v>23.2081973412278</v>
      </c>
      <c r="Y189" s="3">
        <v>23.6724173317012</v>
      </c>
      <c r="Z189" s="3">
        <v>25.7405931354256</v>
      </c>
      <c r="AA189" s="3">
        <v>25.4558735570191</v>
      </c>
      <c r="AB189" s="3">
        <v>22.6004825339053</v>
      </c>
      <c r="AC189" s="3">
        <v>23.3225831581198</v>
      </c>
      <c r="AD189" s="3">
        <v>26.4030646611336</v>
      </c>
      <c r="AE189" s="3">
        <v>28.1442039062245</v>
      </c>
      <c r="AF189" s="3">
        <v>27.899919080579</v>
      </c>
      <c r="AG189" s="3">
        <v>27.456794440208</v>
      </c>
      <c r="AH189" s="3">
        <v>29.698896269455</v>
      </c>
      <c r="AI189" s="3">
        <v>31.7423188844981</v>
      </c>
      <c r="AJ189" s="3">
        <v>30.2243004897171</v>
      </c>
      <c r="AK189" s="3">
        <v>29.2627085297136</v>
      </c>
      <c r="AL189" s="3">
        <v>27.8693350409934</v>
      </c>
      <c r="AM189" s="3">
        <v>28.3802635242218</v>
      </c>
      <c r="AN189" s="3">
        <v>28.9627665692412</v>
      </c>
      <c r="AO189" s="3">
        <v>29.9039848696998</v>
      </c>
      <c r="AP189" s="3">
        <v>30.2770895292038</v>
      </c>
      <c r="AQ189" s="3">
        <v>30.6821240185805</v>
      </c>
      <c r="AR189" s="3">
        <v>32.9707305844931</v>
      </c>
      <c r="AS189" s="3">
        <v>34.0290050769043</v>
      </c>
      <c r="AT189" s="3">
        <v>34.3482863938746</v>
      </c>
      <c r="AU189" s="3">
        <v>33.2462570187705</v>
      </c>
      <c r="AV189" s="3">
        <v>33.7183402284188</v>
      </c>
      <c r="AW189" s="3">
        <v>35.3075627700094</v>
      </c>
      <c r="AX189" s="3">
        <v>35.5259917755555</v>
      </c>
      <c r="AY189" s="3">
        <v>38.6519216238184</v>
      </c>
      <c r="AZ189" s="3">
        <v>40.6030867188941</v>
      </c>
      <c r="BA189" s="3">
        <v>38.3061033318038</v>
      </c>
      <c r="BB189" s="3">
        <v>37.1219527798824</v>
      </c>
      <c r="BC189" s="3">
        <v>35.7817842050207</v>
      </c>
      <c r="BD189" s="3">
        <v>34.0951341338726</v>
      </c>
      <c r="BE189" s="3">
        <v>34.3966846694825</v>
      </c>
      <c r="BF189" s="3">
        <v>34.6668248184697</v>
      </c>
      <c r="BG189" s="3">
        <v>35.2352272113423</v>
      </c>
      <c r="BH189" s="3">
        <v>34.4047772461748</v>
      </c>
      <c r="BI189" s="3">
        <v>29.4061499879997</v>
      </c>
      <c r="BJ189" s="3">
        <v>28.2732539941924</v>
      </c>
      <c r="BK189" s="3">
        <v>26.8128778508848</v>
      </c>
      <c r="BL189" s="3">
        <v>28.6693686585478</v>
      </c>
      <c r="BM189" s="3">
        <v>33.088578605465</v>
      </c>
      <c r="BN189" s="3">
        <v>35.6705978479478</v>
      </c>
      <c r="BO189" s="3">
        <v>36.4056469074339</v>
      </c>
      <c r="BP189" s="3">
        <v>34.5557960346259</v>
      </c>
      <c r="BQ189" s="3">
        <v>34.7507174067832</v>
      </c>
      <c r="BR189" s="3">
        <v>36.1354973107589</v>
      </c>
      <c r="BS189" s="3">
        <v>36.1723567516228</v>
      </c>
      <c r="BT189" s="3">
        <v>38.1087538369678</v>
      </c>
      <c r="BU189" s="3">
        <v>39.7698246716257</v>
      </c>
      <c r="BV189" s="3">
        <v>42.593723345912</v>
      </c>
      <c r="BW189" s="3">
        <v>43.2667312025521</v>
      </c>
      <c r="BX189" s="3">
        <v>44.3938510229078</v>
      </c>
      <c r="BY189" s="3">
        <v>42.797491104512</v>
      </c>
      <c r="BZ189" s="3">
        <v>34.0937788249534</v>
      </c>
      <c r="CA189" s="3">
        <v>35.649374838123</v>
      </c>
      <c r="CB189" s="3">
        <v>39.8974398138123</v>
      </c>
      <c r="CC189" s="3">
        <v>44.474325376218</v>
      </c>
      <c r="CD189" s="3">
        <v>48.806872917421</v>
      </c>
      <c r="CE189" s="3">
        <v>54.115234377397</v>
      </c>
      <c r="CF189" s="3">
        <v>53.1150459408024</v>
      </c>
      <c r="CG189" s="3">
        <v>51.8801934007617</v>
      </c>
      <c r="CH189" s="3">
        <v>51.4363576263642</v>
      </c>
      <c r="CI189" s="3">
        <v>50.6531217471191</v>
      </c>
      <c r="CJ189" s="3">
        <v>51.9545585147009</v>
      </c>
      <c r="CK189" s="3">
        <v>51.1591633089263</v>
      </c>
      <c r="CL189" s="3">
        <v>52.8767888203344</v>
      </c>
      <c r="CM189" s="3">
        <v>58.9952354102534</v>
      </c>
      <c r="CN189" s="3">
        <v>59.0617865550234</v>
      </c>
      <c r="CO189" s="3">
        <v>55.125906827723</v>
      </c>
      <c r="CP189" s="3">
        <v>55.1089279604533</v>
      </c>
      <c r="CQ189" s="3">
        <v>57.2402105164676</v>
      </c>
      <c r="CR189" s="3">
        <v>54.5995062475485</v>
      </c>
      <c r="CS189" s="3">
        <v>55.6574732712344</v>
      </c>
      <c r="CT189" s="3">
        <v>62.4849229911669</v>
      </c>
      <c r="CU189" s="3">
        <v>64.3854940159285</v>
      </c>
      <c r="CV189" s="3">
        <v>62.4451891560308</v>
      </c>
      <c r="CW189" s="3">
        <v>55.5485118147799</v>
      </c>
      <c r="CX189" s="3">
        <v>51.65588428938</v>
      </c>
      <c r="CY189" s="3">
        <v>48.7585764844658</v>
      </c>
      <c r="CZ189" s="3">
        <v>51.8756325774741</v>
      </c>
      <c r="DA189" s="3">
        <v>49.9757927057603</v>
      </c>
      <c r="DB189" s="3">
        <v>51.1908614555616</v>
      </c>
      <c r="DC189" s="3">
        <v>51.1472157236113</v>
      </c>
      <c r="DD189" s="3">
        <v>46.8537121861776</v>
      </c>
      <c r="DE189" s="3">
        <v>45.6790045379916</v>
      </c>
      <c r="DF189" s="3">
        <v>46.4687103514216</v>
      </c>
      <c r="DG189" s="3">
        <v>46.776515001853</v>
      </c>
      <c r="DH189" s="3">
        <v>48.4713024476687</v>
      </c>
      <c r="DI189" s="3">
        <v>52.3988344027149</v>
      </c>
      <c r="DJ189" s="3">
        <v>48.6712300731814</v>
      </c>
      <c r="DK189" s="3">
        <v>48.2423727462936</v>
      </c>
      <c r="DL189" s="3">
        <v>50.7404304719785</v>
      </c>
      <c r="DM189" s="3">
        <v>53.315214485245</v>
      </c>
      <c r="DN189" s="3">
        <v>57.6626481724703</v>
      </c>
      <c r="DO189" s="3">
        <v>57.1129221182123</v>
      </c>
      <c r="DP189" s="3">
        <v>54.2400898197538</v>
      </c>
      <c r="DQ189" s="3">
        <v>50.4279078677248</v>
      </c>
      <c r="DR189" s="3">
        <v>56.5884696206293</v>
      </c>
      <c r="DS189" s="3">
        <v>64.7362104466614</v>
      </c>
      <c r="DT189" s="3">
        <v>65.9919372467304</v>
      </c>
      <c r="DU189" s="3">
        <v>71.7635638129622</v>
      </c>
      <c r="DV189" s="3">
        <v>75.4049387356814</v>
      </c>
      <c r="DW189" s="3">
        <v>72.7609147134938</v>
      </c>
      <c r="DX189" s="3">
        <v>69.1965352266328</v>
      </c>
      <c r="DY189" s="3">
        <v>67.2798691682488</v>
      </c>
      <c r="DZ189" s="3">
        <v>70.3368110494398</v>
      </c>
      <c r="EA189" s="3">
        <v>75.9233064169891</v>
      </c>
      <c r="EB189" s="3">
        <v>80.2491622519629</v>
      </c>
      <c r="EC189" s="3">
        <v>82.821322564673</v>
      </c>
      <c r="ED189" s="3">
        <v>79.5246742690215</v>
      </c>
      <c r="EE189" s="3">
        <v>77.0830950055804</v>
      </c>
      <c r="EF189" s="3">
        <v>76.2191660139296</v>
      </c>
    </row>
    <row r="190">
      <c r="A190" s="3" t="s">
        <v>186</v>
      </c>
      <c r="B190" s="3" t="str">
        <f t="shared" si="3"/>
        <v>MCD_mid</v>
      </c>
      <c r="C190" s="3" t="str">
        <f t="shared" si="6"/>
        <v>MCD</v>
      </c>
      <c r="D190" s="3">
        <v>71.3555989028633</v>
      </c>
      <c r="E190" s="3">
        <v>71.4470814014802</v>
      </c>
      <c r="F190" s="3">
        <v>72.9234057226237</v>
      </c>
      <c r="G190" s="3">
        <v>75.109826885467</v>
      </c>
      <c r="H190" s="3">
        <v>77.2121330772278</v>
      </c>
      <c r="I190" s="3">
        <v>77.2499401089078</v>
      </c>
      <c r="J190" s="3">
        <v>75.0017244199802</v>
      </c>
      <c r="K190" s="3">
        <v>71.7065798289417</v>
      </c>
      <c r="L190" s="3">
        <v>71.9093029769612</v>
      </c>
      <c r="M190" s="3">
        <v>70.9211278083552</v>
      </c>
      <c r="N190" s="3">
        <v>73.6350090477177</v>
      </c>
      <c r="O190" s="3">
        <v>72.1843635796554</v>
      </c>
      <c r="P190" s="3">
        <v>71.2667353668537</v>
      </c>
      <c r="Q190" s="3">
        <v>73.5049294178566</v>
      </c>
      <c r="R190" s="3">
        <v>76.3054037438276</v>
      </c>
      <c r="S190" s="3">
        <v>75.5851575973276</v>
      </c>
      <c r="T190" s="3">
        <v>76.6269757202066</v>
      </c>
      <c r="U190" s="3">
        <v>75.6248989184857</v>
      </c>
      <c r="V190" s="3">
        <v>76.7891986295656</v>
      </c>
      <c r="W190" s="3">
        <v>77.424089627022</v>
      </c>
      <c r="X190" s="3">
        <v>77.0454240317975</v>
      </c>
      <c r="Y190" s="3">
        <v>83.9086849584917</v>
      </c>
      <c r="Z190" s="3">
        <v>89.8786836820016</v>
      </c>
      <c r="AA190" s="3">
        <v>93.79769901107</v>
      </c>
      <c r="AB190" s="3">
        <v>94.6653030335128</v>
      </c>
      <c r="AC190" s="3">
        <v>95.0534396936911</v>
      </c>
      <c r="AD190" s="3">
        <v>98.2806599357193</v>
      </c>
      <c r="AE190" s="3">
        <v>103.108290258184</v>
      </c>
      <c r="AF190" s="3">
        <v>102.679337184912</v>
      </c>
      <c r="AG190" s="3">
        <v>98.7558327897488</v>
      </c>
      <c r="AH190" s="3">
        <v>99.9838097690366</v>
      </c>
      <c r="AI190" s="3">
        <v>95.4352615524699</v>
      </c>
      <c r="AJ190" s="3">
        <v>95.1648394904478</v>
      </c>
      <c r="AK190" s="3">
        <v>92.9679699490737</v>
      </c>
      <c r="AL190" s="3">
        <v>95.8127997685173</v>
      </c>
      <c r="AM190" s="3">
        <v>100.646601414293</v>
      </c>
      <c r="AN190" s="3">
        <v>100.390027002713</v>
      </c>
      <c r="AO190" s="3">
        <v>104.116062275018</v>
      </c>
      <c r="AP190" s="3">
        <v>107.101800180907</v>
      </c>
      <c r="AQ190" s="3">
        <v>110.993308613427</v>
      </c>
      <c r="AR190" s="3">
        <v>121.596267901389</v>
      </c>
      <c r="AS190" s="3">
        <v>127.873805716497</v>
      </c>
      <c r="AT190" s="3">
        <v>129.951283233269</v>
      </c>
      <c r="AU190" s="3">
        <v>131.914092670696</v>
      </c>
      <c r="AV190" s="3">
        <v>133.15360916714</v>
      </c>
      <c r="AW190" s="3">
        <v>137.22782215528</v>
      </c>
      <c r="AX190" s="3">
        <v>142.051614111795</v>
      </c>
      <c r="AY190" s="3">
        <v>146.651351022781</v>
      </c>
      <c r="AZ190" s="3">
        <v>148.154168174438</v>
      </c>
      <c r="BA190" s="3">
        <v>137.810935508648</v>
      </c>
      <c r="BB190" s="3">
        <v>133.664144872557</v>
      </c>
      <c r="BC190" s="3">
        <v>137.25304643136</v>
      </c>
      <c r="BD190" s="3">
        <v>138.931460333863</v>
      </c>
      <c r="BE190" s="3">
        <v>140.041726873588</v>
      </c>
      <c r="BF190" s="3">
        <v>135.913595612304</v>
      </c>
      <c r="BG190" s="3">
        <v>137.041541255749</v>
      </c>
      <c r="BH190" s="3">
        <v>141.017226171042</v>
      </c>
      <c r="BI190" s="3">
        <v>146.152502288343</v>
      </c>
      <c r="BJ190" s="3">
        <v>158.871848543306</v>
      </c>
      <c r="BK190" s="3">
        <v>156.847503566222</v>
      </c>
      <c r="BL190" s="3">
        <v>157.667120117417</v>
      </c>
      <c r="BM190" s="3">
        <v>155.44774548122</v>
      </c>
      <c r="BN190" s="3">
        <v>161.145974351794</v>
      </c>
      <c r="BO190" s="3">
        <v>168.444392644774</v>
      </c>
      <c r="BP190" s="3">
        <v>173.31059248012</v>
      </c>
      <c r="BQ190" s="3">
        <v>179.42649696392</v>
      </c>
      <c r="BR190" s="3">
        <v>187.509798026836</v>
      </c>
      <c r="BS190" s="3">
        <v>191.249016287322</v>
      </c>
      <c r="BT190" s="3">
        <v>188.65566138409</v>
      </c>
      <c r="BU190" s="3">
        <v>181.489754577101</v>
      </c>
      <c r="BV190" s="3">
        <v>171.44179392076</v>
      </c>
      <c r="BW190" s="3">
        <v>174.616053084049</v>
      </c>
      <c r="BX190" s="3">
        <v>185.602898403257</v>
      </c>
      <c r="BY190" s="3">
        <v>189.881915730262</v>
      </c>
      <c r="BZ190" s="3">
        <v>153.832003437517</v>
      </c>
      <c r="CA190" s="3">
        <v>160.206666124668</v>
      </c>
      <c r="CB190" s="3">
        <v>162.773820720202</v>
      </c>
      <c r="CC190" s="3">
        <v>171.024714221086</v>
      </c>
      <c r="CD190" s="3">
        <v>172.511558831344</v>
      </c>
      <c r="CE190" s="3">
        <v>186.99046082512</v>
      </c>
      <c r="CF190" s="3">
        <v>197.421721892757</v>
      </c>
      <c r="CG190" s="3">
        <v>203.837410057033</v>
      </c>
      <c r="CH190" s="3">
        <v>196.320930008949</v>
      </c>
      <c r="CI190" s="3">
        <v>193.458102526613</v>
      </c>
      <c r="CJ190" s="3">
        <v>193.080275950346</v>
      </c>
      <c r="CK190" s="3">
        <v>193.808801866497</v>
      </c>
      <c r="CL190" s="3">
        <v>199.455146614848</v>
      </c>
      <c r="CM190" s="3">
        <v>213.005106464889</v>
      </c>
      <c r="CN190" s="3">
        <v>214.041948897721</v>
      </c>
      <c r="CO190" s="3">
        <v>215.579361324819</v>
      </c>
      <c r="CP190" s="3">
        <v>218.844162937165</v>
      </c>
      <c r="CQ190" s="3">
        <v>219.498239834548</v>
      </c>
      <c r="CR190" s="3">
        <v>224.226241866445</v>
      </c>
      <c r="CS190" s="3">
        <v>225.891199321721</v>
      </c>
      <c r="CT190" s="3">
        <v>234.058064216059</v>
      </c>
      <c r="CU190" s="3">
        <v>244.196888306487</v>
      </c>
      <c r="CV190" s="3">
        <v>242.383022457366</v>
      </c>
      <c r="CW190" s="3">
        <v>237.893550414107</v>
      </c>
      <c r="CX190" s="3">
        <v>221.55186981453</v>
      </c>
      <c r="CY190" s="3">
        <v>235.649593108631</v>
      </c>
      <c r="CZ190" s="3">
        <v>229.453877407421</v>
      </c>
      <c r="DA190" s="3">
        <v>229.807079715558</v>
      </c>
      <c r="DB190" s="3">
        <v>239.872980965967</v>
      </c>
      <c r="DC190" s="3">
        <v>246.752675900509</v>
      </c>
      <c r="DD190" s="3">
        <v>238.198785547832</v>
      </c>
      <c r="DE190" s="3">
        <v>234.983329571596</v>
      </c>
      <c r="DF190" s="3">
        <v>259.925646952094</v>
      </c>
      <c r="DG190" s="3">
        <v>257.776007378739</v>
      </c>
      <c r="DH190" s="3">
        <v>256.128405266215</v>
      </c>
      <c r="DI190" s="3">
        <v>253.527339491146</v>
      </c>
      <c r="DJ190" s="3">
        <v>258.285103734203</v>
      </c>
      <c r="DK190" s="3">
        <v>276.740455450276</v>
      </c>
      <c r="DL190" s="3">
        <v>281.328857077926</v>
      </c>
      <c r="DM190" s="3">
        <v>279.76812218304</v>
      </c>
      <c r="DN190" s="3">
        <v>284.494973124775</v>
      </c>
      <c r="DO190" s="3">
        <v>276.217363178116</v>
      </c>
      <c r="DP190" s="3">
        <v>267.63428455748</v>
      </c>
      <c r="DQ190" s="3">
        <v>247.026294929345</v>
      </c>
      <c r="DR190" s="3">
        <v>265.530187781705</v>
      </c>
      <c r="DS190" s="3">
        <v>283.076555533177</v>
      </c>
      <c r="DT190" s="3">
        <v>287.446068497326</v>
      </c>
      <c r="DU190" s="3">
        <v>284.801180569003</v>
      </c>
      <c r="DV190" s="3">
        <v>280.854802912775</v>
      </c>
      <c r="DW190" s="3">
        <v>266.865617737352</v>
      </c>
      <c r="DX190" s="3">
        <v>261.884950648119</v>
      </c>
      <c r="DY190" s="3">
        <v>253.60925472593</v>
      </c>
      <c r="DZ190" s="3">
        <v>251.354497798313</v>
      </c>
      <c r="EA190" s="3">
        <v>275.467375472777</v>
      </c>
      <c r="EB190" s="3">
        <v>292.934350576122</v>
      </c>
      <c r="EC190" s="3">
        <v>302.351635255377</v>
      </c>
      <c r="ED190" s="3">
        <v>293.057860281048</v>
      </c>
      <c r="EE190" s="3">
        <v>294.763094947452</v>
      </c>
      <c r="EF190" s="3">
        <v>286.526385837131</v>
      </c>
    </row>
    <row r="191">
      <c r="A191" s="3" t="s">
        <v>187</v>
      </c>
      <c r="B191" s="3" t="str">
        <f t="shared" si="3"/>
        <v>MCHP_mid</v>
      </c>
      <c r="C191" s="3" t="str">
        <f t="shared" si="6"/>
        <v>MCHP</v>
      </c>
      <c r="D191" s="3">
        <v>18.0525147030472</v>
      </c>
      <c r="E191" s="3">
        <v>18.0255231912715</v>
      </c>
      <c r="F191" s="3">
        <v>18.8341620321524</v>
      </c>
      <c r="G191" s="3">
        <v>19.1325321413395</v>
      </c>
      <c r="H191" s="3">
        <v>18.8951337632151</v>
      </c>
      <c r="I191" s="3">
        <v>19.7775619704613</v>
      </c>
      <c r="J191" s="3">
        <v>19.6020053412815</v>
      </c>
      <c r="K191" s="3">
        <v>19.1479947021471</v>
      </c>
      <c r="L191" s="3">
        <v>19.7017674403728</v>
      </c>
      <c r="M191" s="3">
        <v>17.1542534069602</v>
      </c>
      <c r="N191" s="3">
        <v>17.8849319601674</v>
      </c>
      <c r="O191" s="3">
        <v>18.5984127801903</v>
      </c>
      <c r="P191" s="3">
        <v>18.5848562394357</v>
      </c>
      <c r="Q191" s="3">
        <v>20.4053977028866</v>
      </c>
      <c r="R191" s="3">
        <v>20.8020026285511</v>
      </c>
      <c r="S191" s="3">
        <v>20.2416666605017</v>
      </c>
      <c r="T191" s="3">
        <v>20.2489680332111</v>
      </c>
      <c r="U191" s="3">
        <v>20.1650261012645</v>
      </c>
      <c r="V191" s="3">
        <v>18.4745886364435</v>
      </c>
      <c r="W191" s="3">
        <v>17.8083337620413</v>
      </c>
      <c r="X191" s="3">
        <v>17.9179713596925</v>
      </c>
      <c r="Y191" s="3">
        <v>19.6707352630168</v>
      </c>
      <c r="Z191" s="3">
        <v>19.9996103345768</v>
      </c>
      <c r="AA191" s="3">
        <v>19.8357126289051</v>
      </c>
      <c r="AB191" s="3">
        <v>18.333368183545</v>
      </c>
      <c r="AC191" s="3">
        <v>18.059452821928</v>
      </c>
      <c r="AD191" s="3">
        <v>20.4135604627663</v>
      </c>
      <c r="AE191" s="3">
        <v>20.9689743638857</v>
      </c>
      <c r="AF191" s="3">
        <v>20.9156089946494</v>
      </c>
      <c r="AG191" s="3">
        <v>22.2381615161558</v>
      </c>
      <c r="AH191" s="3">
        <v>23.0577329754889</v>
      </c>
      <c r="AI191" s="3">
        <v>25.8420570080535</v>
      </c>
      <c r="AJ191" s="3">
        <v>26.428111986449</v>
      </c>
      <c r="AK191" s="3">
        <v>26.2334104803546</v>
      </c>
      <c r="AL191" s="3">
        <v>27.7715640575561</v>
      </c>
      <c r="AM191" s="3">
        <v>28.1975306177424</v>
      </c>
      <c r="AN191" s="3">
        <v>28.8645111309071</v>
      </c>
      <c r="AO191" s="3">
        <v>31.1844941774461</v>
      </c>
      <c r="AP191" s="3">
        <v>32.3251112072445</v>
      </c>
      <c r="AQ191" s="3">
        <v>32.5906270837093</v>
      </c>
      <c r="AR191" s="3">
        <v>34.7144829109834</v>
      </c>
      <c r="AS191" s="3">
        <v>36.2396631040888</v>
      </c>
      <c r="AT191" s="3">
        <v>35.3146230674851</v>
      </c>
      <c r="AU191" s="3">
        <v>36.6219511290404</v>
      </c>
      <c r="AV191" s="3">
        <v>39.1774752224134</v>
      </c>
      <c r="AW191" s="3">
        <v>40.8738883836203</v>
      </c>
      <c r="AX191" s="3">
        <v>40.4718487620514</v>
      </c>
      <c r="AY191" s="3">
        <v>38.9864405687917</v>
      </c>
      <c r="AZ191" s="3">
        <v>41.9073059661987</v>
      </c>
      <c r="BA191" s="3">
        <v>38.1648572963961</v>
      </c>
      <c r="BB191" s="3">
        <v>42.8593265796775</v>
      </c>
      <c r="BC191" s="3">
        <v>38.8182261912043</v>
      </c>
      <c r="BD191" s="3">
        <v>41.1509564515677</v>
      </c>
      <c r="BE191" s="3">
        <v>44.499470296823</v>
      </c>
      <c r="BF191" s="3">
        <v>41.9659806892279</v>
      </c>
      <c r="BG191" s="3">
        <v>39.7598996040266</v>
      </c>
      <c r="BH191" s="3">
        <v>37.0630405764231</v>
      </c>
      <c r="BI191" s="3">
        <v>30.727796520163</v>
      </c>
      <c r="BJ191" s="3">
        <v>32.7433266661748</v>
      </c>
      <c r="BK191" s="3">
        <v>32.3767591352186</v>
      </c>
      <c r="BL191" s="3">
        <v>34.1278339391195</v>
      </c>
      <c r="BM191" s="3">
        <v>39.9514662740257</v>
      </c>
      <c r="BN191" s="3">
        <v>38.8169943497388</v>
      </c>
      <c r="BO191" s="3">
        <v>43.1485639430692</v>
      </c>
      <c r="BP191" s="3">
        <v>39.4884762942302</v>
      </c>
      <c r="BQ191" s="3">
        <v>38.5459999519368</v>
      </c>
      <c r="BR191" s="3">
        <v>42.3148982281872</v>
      </c>
      <c r="BS191" s="3">
        <v>40.0777617730772</v>
      </c>
      <c r="BT191" s="3">
        <v>42.0494793573427</v>
      </c>
      <c r="BU191" s="3">
        <v>43.1682451010128</v>
      </c>
      <c r="BV191" s="3">
        <v>43.3990457074631</v>
      </c>
      <c r="BW191" s="3">
        <v>46.5370734525657</v>
      </c>
      <c r="BX191" s="3">
        <v>49.3505242356268</v>
      </c>
      <c r="BY191" s="3">
        <v>47.8666233760187</v>
      </c>
      <c r="BZ191" s="3">
        <v>33.8583966717576</v>
      </c>
      <c r="CA191" s="3">
        <v>35.9580503955439</v>
      </c>
      <c r="CB191" s="3">
        <v>40.6130032409062</v>
      </c>
      <c r="CC191" s="3">
        <v>47.8566416578752</v>
      </c>
      <c r="CD191" s="3">
        <v>48.5626808246928</v>
      </c>
      <c r="CE191" s="3">
        <v>48.3724648665615</v>
      </c>
      <c r="CF191" s="3">
        <v>47.990067124478</v>
      </c>
      <c r="CG191" s="3">
        <v>50.9452018412773</v>
      </c>
      <c r="CH191" s="3">
        <v>58.1031379690629</v>
      </c>
      <c r="CI191" s="3">
        <v>64.8719684003421</v>
      </c>
      <c r="CJ191" s="3">
        <v>68.2475954767573</v>
      </c>
      <c r="CK191" s="3">
        <v>71.1384808992251</v>
      </c>
      <c r="CL191" s="3">
        <v>69.6637113537068</v>
      </c>
      <c r="CM191" s="3">
        <v>73.6281041695788</v>
      </c>
      <c r="CN191" s="3">
        <v>69.2543315634531</v>
      </c>
      <c r="CO191" s="3">
        <v>71.1962852822618</v>
      </c>
      <c r="CP191" s="3">
        <v>66.1299095008686</v>
      </c>
      <c r="CQ191" s="3">
        <v>70.3473340763727</v>
      </c>
      <c r="CR191" s="3">
        <v>74.7546796698322</v>
      </c>
      <c r="CS191" s="3">
        <v>69.4762999535375</v>
      </c>
      <c r="CT191" s="3">
        <v>77.5350588345926</v>
      </c>
      <c r="CU191" s="3">
        <v>81.2688917073625</v>
      </c>
      <c r="CV191" s="3">
        <v>75.3673598141331</v>
      </c>
      <c r="CW191" s="3">
        <v>69.538818727021</v>
      </c>
      <c r="CX191" s="3">
        <v>68.8699698809755</v>
      </c>
      <c r="CY191" s="3">
        <v>64.3163723547904</v>
      </c>
      <c r="CZ191" s="3">
        <v>64.1233130297656</v>
      </c>
      <c r="DA191" s="3">
        <v>60.3333833296212</v>
      </c>
      <c r="DB191" s="3">
        <v>58.7334993392655</v>
      </c>
      <c r="DC191" s="3">
        <v>66.7691346191656</v>
      </c>
      <c r="DD191" s="3">
        <v>61.3824012630742</v>
      </c>
      <c r="DE191" s="3">
        <v>58.9873658435992</v>
      </c>
      <c r="DF191" s="3">
        <v>68.04862204108</v>
      </c>
      <c r="DG191" s="3">
        <v>70.5985360896704</v>
      </c>
      <c r="DH191" s="3">
        <v>71.2354883576614</v>
      </c>
      <c r="DI191" s="3">
        <v>79.7385570187941</v>
      </c>
      <c r="DJ191" s="3">
        <v>78.5564635966009</v>
      </c>
      <c r="DK191" s="3">
        <v>75.5974436703342</v>
      </c>
      <c r="DL191" s="3">
        <v>72.8161361929866</v>
      </c>
      <c r="DM191" s="3">
        <v>79.8753126684062</v>
      </c>
      <c r="DN191" s="3">
        <v>87.2296473015176</v>
      </c>
      <c r="DO191" s="3">
        <v>80.2298984678216</v>
      </c>
      <c r="DP191" s="3">
        <v>76.4245920506702</v>
      </c>
      <c r="DQ191" s="3">
        <v>74.5911950191611</v>
      </c>
      <c r="DR191" s="3">
        <v>77.2479502831577</v>
      </c>
      <c r="DS191" s="3">
        <v>86.7963846116404</v>
      </c>
      <c r="DT191" s="3">
        <v>84.715174840081</v>
      </c>
      <c r="DU191" s="3">
        <v>81.5561890287416</v>
      </c>
      <c r="DV191" s="3">
        <v>87.1702088382966</v>
      </c>
      <c r="DW191" s="3">
        <v>86.6455988930116</v>
      </c>
      <c r="DX191" s="3">
        <v>92.9200066007703</v>
      </c>
      <c r="DY191" s="3">
        <v>91.0472162834267</v>
      </c>
      <c r="DZ191" s="3">
        <v>89.9490935390171</v>
      </c>
      <c r="EA191" s="3">
        <v>78.4690231115419</v>
      </c>
      <c r="EB191" s="3">
        <v>76.748341685663</v>
      </c>
      <c r="EC191" s="3">
        <v>76.3886034153558</v>
      </c>
      <c r="ED191" s="3">
        <v>68.7486727059263</v>
      </c>
      <c r="EE191" s="3">
        <v>59.9085714249384</v>
      </c>
      <c r="EF191" s="3">
        <v>57.2297220230103</v>
      </c>
    </row>
    <row r="192">
      <c r="A192" s="3" t="s">
        <v>188</v>
      </c>
      <c r="B192" s="3" t="str">
        <f t="shared" si="3"/>
        <v>MCK_mid</v>
      </c>
      <c r="C192" s="3" t="str">
        <f t="shared" si="6"/>
        <v>MCK</v>
      </c>
      <c r="D192" s="3">
        <v>156.138732426617</v>
      </c>
      <c r="E192" s="3">
        <v>160.622378005441</v>
      </c>
      <c r="F192" s="3">
        <v>165.97337578568</v>
      </c>
      <c r="G192" s="3">
        <v>156.88566457845</v>
      </c>
      <c r="H192" s="3">
        <v>162.603504177084</v>
      </c>
      <c r="I192" s="3">
        <v>171.989782761908</v>
      </c>
      <c r="J192" s="3">
        <v>175.316074315083</v>
      </c>
      <c r="K192" s="3">
        <v>177.155467706395</v>
      </c>
      <c r="L192" s="3">
        <v>180.490852447613</v>
      </c>
      <c r="M192" s="3">
        <v>180.560599603721</v>
      </c>
      <c r="N192" s="3">
        <v>189.074285862273</v>
      </c>
      <c r="O192" s="3">
        <v>193.664812078118</v>
      </c>
      <c r="P192" s="3">
        <v>198.492365663509</v>
      </c>
      <c r="Q192" s="3">
        <v>206.308133935182</v>
      </c>
      <c r="R192" s="3">
        <v>209.974105676008</v>
      </c>
      <c r="S192" s="3">
        <v>209.240241981502</v>
      </c>
      <c r="T192" s="3">
        <v>216.289670977815</v>
      </c>
      <c r="U192" s="3">
        <v>216.698918129547</v>
      </c>
      <c r="V192" s="3">
        <v>211.948825711866</v>
      </c>
      <c r="W192" s="3">
        <v>195.608190836715</v>
      </c>
      <c r="X192" s="3">
        <v>182.075080027068</v>
      </c>
      <c r="Y192" s="3">
        <v>174.254333477265</v>
      </c>
      <c r="Z192" s="3">
        <v>171.770953666906</v>
      </c>
      <c r="AA192" s="3">
        <v>179.319626042284</v>
      </c>
      <c r="AB192" s="3">
        <v>160.295778455395</v>
      </c>
      <c r="AC192" s="3">
        <v>143.248327092993</v>
      </c>
      <c r="AD192" s="3">
        <v>147.7671873586</v>
      </c>
      <c r="AE192" s="3">
        <v>156.843882034132</v>
      </c>
      <c r="AF192" s="3">
        <v>162.187273183781</v>
      </c>
      <c r="AG192" s="3">
        <v>169.975382626957</v>
      </c>
      <c r="AH192" s="3">
        <v>181.333215180135</v>
      </c>
      <c r="AI192" s="3">
        <v>179.202281775985</v>
      </c>
      <c r="AJ192" s="3">
        <v>160.972090486346</v>
      </c>
      <c r="AK192" s="3">
        <v>148.621802183493</v>
      </c>
      <c r="AL192" s="3">
        <v>129.935801461069</v>
      </c>
      <c r="AM192" s="3">
        <v>133.781195232315</v>
      </c>
      <c r="AN192" s="3">
        <v>136.063643185714</v>
      </c>
      <c r="AO192" s="3">
        <v>135.36071525466</v>
      </c>
      <c r="AP192" s="3">
        <v>139.107692377204</v>
      </c>
      <c r="AQ192" s="3">
        <v>132.28626461916</v>
      </c>
      <c r="AR192" s="3">
        <v>138.909359942361</v>
      </c>
      <c r="AS192" s="3">
        <v>153.819302972934</v>
      </c>
      <c r="AT192" s="3">
        <v>155.027286547216</v>
      </c>
      <c r="AU192" s="3">
        <v>141.695606150455</v>
      </c>
      <c r="AV192" s="3">
        <v>144.04598082478</v>
      </c>
      <c r="AW192" s="3">
        <v>139.726120177279</v>
      </c>
      <c r="AX192" s="3">
        <v>132.48486471273</v>
      </c>
      <c r="AY192" s="3">
        <v>146.75498680026</v>
      </c>
      <c r="AZ192" s="3">
        <v>157.31501085898</v>
      </c>
      <c r="BA192" s="3">
        <v>143.37536313264</v>
      </c>
      <c r="BB192" s="3">
        <v>140.238578308943</v>
      </c>
      <c r="BC192" s="3">
        <v>138.079218417424</v>
      </c>
      <c r="BD192" s="3">
        <v>139.392693305123</v>
      </c>
      <c r="BE192" s="3">
        <v>137.488585908126</v>
      </c>
      <c r="BF192" s="3">
        <v>126.377119711104</v>
      </c>
      <c r="BG192" s="3">
        <v>120.750911128776</v>
      </c>
      <c r="BH192" s="3">
        <v>124.000495445716</v>
      </c>
      <c r="BI192" s="3">
        <v>123.259796458973</v>
      </c>
      <c r="BJ192" s="3">
        <v>120.559322104105</v>
      </c>
      <c r="BK192" s="3">
        <v>111.179905958261</v>
      </c>
      <c r="BL192" s="3">
        <v>115.963645462034</v>
      </c>
      <c r="BM192" s="3">
        <v>125.239016021879</v>
      </c>
      <c r="BN192" s="3">
        <v>112.660503172873</v>
      </c>
      <c r="BO192" s="3">
        <v>110.781867688835</v>
      </c>
      <c r="BP192" s="3">
        <v>120.906076882575</v>
      </c>
      <c r="BQ192" s="3">
        <v>126.359677917855</v>
      </c>
      <c r="BR192" s="3">
        <v>134.2593829872</v>
      </c>
      <c r="BS192" s="3">
        <v>137.388904459885</v>
      </c>
      <c r="BT192" s="3">
        <v>137.272802338329</v>
      </c>
      <c r="BU192" s="3">
        <v>134.052339128698</v>
      </c>
      <c r="BV192" s="3">
        <v>138.990199842575</v>
      </c>
      <c r="BW192" s="3">
        <v>135.466340213144</v>
      </c>
      <c r="BX192" s="3">
        <v>142.303754082373</v>
      </c>
      <c r="BY192" s="3">
        <v>154.595285070158</v>
      </c>
      <c r="BZ192" s="3">
        <v>128.734802549197</v>
      </c>
      <c r="CA192" s="3">
        <v>131.647092155333</v>
      </c>
      <c r="CB192" s="3">
        <v>136.477818929609</v>
      </c>
      <c r="CC192" s="3">
        <v>150.819355133342</v>
      </c>
      <c r="CD192" s="3">
        <v>147.006068498316</v>
      </c>
      <c r="CE192" s="3">
        <v>148.932622930391</v>
      </c>
      <c r="CF192" s="3">
        <v>146.473929829693</v>
      </c>
      <c r="CG192" s="3">
        <v>146.640593748403</v>
      </c>
      <c r="CH192" s="3">
        <v>169.642038779457</v>
      </c>
      <c r="CI192" s="3">
        <v>170.87169054589</v>
      </c>
      <c r="CJ192" s="3">
        <v>176.761769436383</v>
      </c>
      <c r="CK192" s="3">
        <v>176.249762960976</v>
      </c>
      <c r="CL192" s="3">
        <v>180.48976834316</v>
      </c>
      <c r="CM192" s="3">
        <v>187.822788059257</v>
      </c>
      <c r="CN192" s="3">
        <v>191.599588283399</v>
      </c>
      <c r="CO192" s="3">
        <v>187.71330487151</v>
      </c>
      <c r="CP192" s="3">
        <v>190.636670458674</v>
      </c>
      <c r="CQ192" s="3">
        <v>196.319703440804</v>
      </c>
      <c r="CR192" s="3">
        <v>200.754099995057</v>
      </c>
      <c r="CS192" s="3">
        <v>199.102420837402</v>
      </c>
      <c r="CT192" s="3">
        <v>217.397006173383</v>
      </c>
      <c r="CU192" s="3">
        <v>229.380485742959</v>
      </c>
      <c r="CV192" s="3">
        <v>246.670722277753</v>
      </c>
      <c r="CW192" s="3">
        <v>265.650313405926</v>
      </c>
      <c r="CX192" s="3">
        <v>286.388950149549</v>
      </c>
      <c r="CY192" s="3">
        <v>314.324655044969</v>
      </c>
      <c r="CZ192" s="3">
        <v>319.884938717957</v>
      </c>
      <c r="DA192" s="3">
        <v>311.259221522917</v>
      </c>
      <c r="DB192" s="3">
        <v>325.122512761851</v>
      </c>
      <c r="DC192" s="3">
        <v>353.174002318463</v>
      </c>
      <c r="DD192" s="3">
        <v>347.918825304748</v>
      </c>
      <c r="DE192" s="3">
        <v>358.121218798182</v>
      </c>
      <c r="DF192" s="3">
        <v>373.514309396786</v>
      </c>
      <c r="DG192" s="3">
        <v>373.955737061608</v>
      </c>
      <c r="DH192" s="3">
        <v>375.220711427919</v>
      </c>
      <c r="DI192" s="3">
        <v>359.924035169135</v>
      </c>
      <c r="DJ192" s="3">
        <v>341.20122432616</v>
      </c>
      <c r="DK192" s="3">
        <v>360.183316475928</v>
      </c>
      <c r="DL192" s="3">
        <v>380.40249324337</v>
      </c>
      <c r="DM192" s="3">
        <v>399.411336901296</v>
      </c>
      <c r="DN192" s="3">
        <v>409.049815522801</v>
      </c>
      <c r="DO192" s="3">
        <v>420.988767722719</v>
      </c>
      <c r="DP192" s="3">
        <v>425.177924816878</v>
      </c>
      <c r="DQ192" s="3">
        <v>448.128542246264</v>
      </c>
      <c r="DR192" s="3">
        <v>454.560657621314</v>
      </c>
      <c r="DS192" s="3">
        <v>453.481066079838</v>
      </c>
      <c r="DT192" s="3">
        <v>481.803210597261</v>
      </c>
      <c r="DU192" s="3">
        <v>506.134427729874</v>
      </c>
      <c r="DV192" s="3">
        <v>528.882089442823</v>
      </c>
      <c r="DW192" s="3">
        <v>529.886330304778</v>
      </c>
      <c r="DX192" s="3">
        <v>549.142513606976</v>
      </c>
      <c r="DY192" s="3">
        <v>590.144222207277</v>
      </c>
      <c r="DZ192" s="3">
        <v>586.904496873886</v>
      </c>
      <c r="EA192" s="3">
        <v>566.649871350807</v>
      </c>
      <c r="EB192" s="3">
        <v>510.895197046522</v>
      </c>
      <c r="EC192" s="3">
        <v>500.851821142747</v>
      </c>
      <c r="ED192" s="3">
        <v>599.161862062499</v>
      </c>
      <c r="EE192" s="3">
        <v>586.161432175409</v>
      </c>
      <c r="EF192" s="3">
        <v>588.841386583116</v>
      </c>
    </row>
    <row r="193">
      <c r="A193" s="3" t="s">
        <v>189</v>
      </c>
      <c r="B193" s="3" t="str">
        <f t="shared" si="3"/>
        <v>MCO_mid</v>
      </c>
      <c r="C193" s="3" t="str">
        <f t="shared" si="6"/>
        <v>MCO</v>
      </c>
      <c r="D193" s="3">
        <v>67.4660305138564</v>
      </c>
      <c r="E193" s="3">
        <v>69.7538716802622</v>
      </c>
      <c r="F193" s="3">
        <v>72.1508509434985</v>
      </c>
      <c r="G193" s="3">
        <v>70.1382098381281</v>
      </c>
      <c r="H193" s="3">
        <v>73.3823457176248</v>
      </c>
      <c r="I193" s="3">
        <v>77.3167492333779</v>
      </c>
      <c r="J193" s="3">
        <v>80.6073843700334</v>
      </c>
      <c r="K193" s="3">
        <v>81.076251366463</v>
      </c>
      <c r="L193" s="3">
        <v>84.905847337361</v>
      </c>
      <c r="M193" s="3">
        <v>84.5895545372718</v>
      </c>
      <c r="N193" s="3">
        <v>90.0752720731835</v>
      </c>
      <c r="O193" s="3">
        <v>87.6510039920807</v>
      </c>
      <c r="P193" s="3">
        <v>84.4085757903347</v>
      </c>
      <c r="Q193" s="3">
        <v>86.8908066853607</v>
      </c>
      <c r="R193" s="3">
        <v>89.8323416090969</v>
      </c>
      <c r="S193" s="3">
        <v>95.6440875811501</v>
      </c>
      <c r="T193" s="3">
        <v>98.2292992298127</v>
      </c>
      <c r="U193" s="3">
        <v>98.4552271065226</v>
      </c>
      <c r="V193" s="3">
        <v>100.483811962238</v>
      </c>
      <c r="W193" s="3">
        <v>97.9485235814598</v>
      </c>
      <c r="X193" s="3">
        <v>91.4060824691604</v>
      </c>
      <c r="Y193" s="3">
        <v>90.3091354517414</v>
      </c>
      <c r="Z193" s="3">
        <v>92.0496955030406</v>
      </c>
      <c r="AA193" s="3">
        <v>91.4866161260658</v>
      </c>
      <c r="AB193" s="3">
        <v>82.1182387082627</v>
      </c>
      <c r="AC193" s="3">
        <v>77.6488525531947</v>
      </c>
      <c r="AD193" s="3">
        <v>86.3574796387413</v>
      </c>
      <c r="AE193" s="3">
        <v>89.0032278656785</v>
      </c>
      <c r="AF193" s="3">
        <v>87.4160240680094</v>
      </c>
      <c r="AG193" s="3">
        <v>89.6401259363238</v>
      </c>
      <c r="AH193" s="3">
        <v>93.0298493562125</v>
      </c>
      <c r="AI193" s="3">
        <v>96.8251469716189</v>
      </c>
      <c r="AJ193" s="3">
        <v>100.474671567573</v>
      </c>
      <c r="AK193" s="3">
        <v>98.1143780207825</v>
      </c>
      <c r="AL193" s="3">
        <v>92.5751225897053</v>
      </c>
      <c r="AM193" s="3">
        <v>89.9114865769181</v>
      </c>
      <c r="AN193" s="3">
        <v>92.0552407074594</v>
      </c>
      <c r="AO193" s="3">
        <v>101.235661615858</v>
      </c>
      <c r="AP193" s="3">
        <v>104.318743083554</v>
      </c>
      <c r="AQ193" s="3">
        <v>106.594193140869</v>
      </c>
      <c r="AR193" s="3">
        <v>108.402087638947</v>
      </c>
      <c r="AS193" s="3">
        <v>111.693182584908</v>
      </c>
      <c r="AT193" s="3">
        <v>118.661167185456</v>
      </c>
      <c r="AU193" s="3">
        <v>122.2128092051</v>
      </c>
      <c r="AV193" s="3">
        <v>127.636544112525</v>
      </c>
      <c r="AW193" s="3">
        <v>134.633761874121</v>
      </c>
      <c r="AX193" s="3">
        <v>136.868112312891</v>
      </c>
      <c r="AY193" s="3">
        <v>140.972879358246</v>
      </c>
      <c r="AZ193" s="3">
        <v>147.661629425322</v>
      </c>
      <c r="BA193" s="3">
        <v>152.877496251519</v>
      </c>
      <c r="BB193" s="3">
        <v>155.798469341635</v>
      </c>
      <c r="BC193" s="3">
        <v>153.249154350862</v>
      </c>
      <c r="BD193" s="3">
        <v>160.557603888881</v>
      </c>
      <c r="BE193" s="3">
        <v>164.559096133395</v>
      </c>
      <c r="BF193" s="3">
        <v>168.82704290275</v>
      </c>
      <c r="BG193" s="3">
        <v>162.987695568633</v>
      </c>
      <c r="BH193" s="3">
        <v>167.088609532986</v>
      </c>
      <c r="BI193" s="3">
        <v>148.699576210778</v>
      </c>
      <c r="BJ193" s="3">
        <v>143.017222081247</v>
      </c>
      <c r="BK193" s="3">
        <v>136.316116885495</v>
      </c>
      <c r="BL193" s="3">
        <v>142.951942369451</v>
      </c>
      <c r="BM193" s="3">
        <v>157.786426576023</v>
      </c>
      <c r="BN193" s="3">
        <v>166.887013309525</v>
      </c>
      <c r="BO193" s="3">
        <v>179.60837043322</v>
      </c>
      <c r="BP193" s="3">
        <v>179.683358303884</v>
      </c>
      <c r="BQ193" s="3">
        <v>182.989291631748</v>
      </c>
      <c r="BR193" s="3">
        <v>192.981694106223</v>
      </c>
      <c r="BS193" s="3">
        <v>203.449286480873</v>
      </c>
      <c r="BT193" s="3">
        <v>205.009562374478</v>
      </c>
      <c r="BU193" s="3">
        <v>203.148945748442</v>
      </c>
      <c r="BV193" s="3">
        <v>211.438322261135</v>
      </c>
      <c r="BW193" s="3">
        <v>224.227039644104</v>
      </c>
      <c r="BX193" s="3">
        <v>241.433726833674</v>
      </c>
      <c r="BY193" s="3">
        <v>256.638404921226</v>
      </c>
      <c r="BZ193" s="3">
        <v>203.741197221132</v>
      </c>
      <c r="CA193" s="3">
        <v>224.167397284244</v>
      </c>
      <c r="CB193" s="3">
        <v>243.669943872608</v>
      </c>
      <c r="CC193" s="3">
        <v>263.885055707851</v>
      </c>
      <c r="CD193" s="3">
        <v>277.659099087382</v>
      </c>
      <c r="CE193" s="3">
        <v>272.26161386456</v>
      </c>
      <c r="CF193" s="3">
        <v>274.967244198971</v>
      </c>
      <c r="CG193" s="3">
        <v>273.166428369065</v>
      </c>
      <c r="CH193" s="3">
        <v>267.370245144294</v>
      </c>
      <c r="CI193" s="3">
        <v>270.305295313856</v>
      </c>
      <c r="CJ193" s="3">
        <v>265.166465138875</v>
      </c>
      <c r="CK193" s="3">
        <v>268.268615928008</v>
      </c>
      <c r="CL193" s="3">
        <v>281.926325975086</v>
      </c>
      <c r="CM193" s="3">
        <v>308.802276290745</v>
      </c>
      <c r="CN193" s="3">
        <v>319.484944496474</v>
      </c>
      <c r="CO193" s="3">
        <v>338.163628575995</v>
      </c>
      <c r="CP193" s="3">
        <v>364.342566194696</v>
      </c>
      <c r="CQ193" s="3">
        <v>368.810165171993</v>
      </c>
      <c r="CR193" s="3">
        <v>365.159668313</v>
      </c>
      <c r="CS193" s="3">
        <v>362.001044235613</v>
      </c>
      <c r="CT193" s="3">
        <v>380.023633081003</v>
      </c>
      <c r="CU193" s="3">
        <v>383.551490924531</v>
      </c>
      <c r="CV193" s="3">
        <v>346.139088100306</v>
      </c>
      <c r="CW193" s="3">
        <v>324.037167692225</v>
      </c>
      <c r="CX193" s="3">
        <v>315.553386142128</v>
      </c>
      <c r="CY193" s="3">
        <v>323.918071732645</v>
      </c>
      <c r="CZ193" s="3">
        <v>286.936418564628</v>
      </c>
      <c r="DA193" s="3">
        <v>266.279124889832</v>
      </c>
      <c r="DB193" s="3">
        <v>279.639796515783</v>
      </c>
      <c r="DC193" s="3">
        <v>302.380680623568</v>
      </c>
      <c r="DD193" s="3">
        <v>269.714826534999</v>
      </c>
      <c r="DE193" s="3">
        <v>244.093967275557</v>
      </c>
      <c r="DF193" s="3">
        <v>278.507228656594</v>
      </c>
      <c r="DG193" s="3">
        <v>282.187743882527</v>
      </c>
      <c r="DH193" s="3">
        <v>300.605580900685</v>
      </c>
      <c r="DI193" s="3">
        <v>301.561643143298</v>
      </c>
      <c r="DJ193" s="3">
        <v>289.736488592374</v>
      </c>
      <c r="DK193" s="3">
        <v>298.936780777596</v>
      </c>
      <c r="DL193" s="3">
        <v>305.708262239026</v>
      </c>
      <c r="DM193" s="3">
        <v>331.795092359618</v>
      </c>
      <c r="DN193" s="3">
        <v>347.217393690559</v>
      </c>
      <c r="DO193" s="3">
        <v>332.2713539128</v>
      </c>
      <c r="DP193" s="3">
        <v>330.49687058343</v>
      </c>
      <c r="DQ193" s="3">
        <v>311.127840921855</v>
      </c>
      <c r="DR193" s="3">
        <v>344.434819882904</v>
      </c>
      <c r="DS193" s="3">
        <v>379.948934568071</v>
      </c>
      <c r="DT193" s="3">
        <v>380.16727967911</v>
      </c>
      <c r="DU193" s="3">
        <v>383.058929787892</v>
      </c>
      <c r="DV193" s="3">
        <v>385.319449608781</v>
      </c>
      <c r="DW193" s="3">
        <v>380.756723353068</v>
      </c>
      <c r="DX193" s="3">
        <v>397.72401751321</v>
      </c>
      <c r="DY193" s="3">
        <v>411.142934171855</v>
      </c>
      <c r="DZ193" s="3">
        <v>440.780370264837</v>
      </c>
      <c r="EA193" s="3">
        <v>466.754721885881</v>
      </c>
      <c r="EB193" s="3">
        <v>480.551795473326</v>
      </c>
      <c r="EC193" s="3">
        <v>470.787711599536</v>
      </c>
      <c r="ED193" s="3">
        <v>475.923275960757</v>
      </c>
      <c r="EE193" s="3">
        <v>484.607620239258</v>
      </c>
      <c r="EF193" s="3">
        <v>476.49888949924</v>
      </c>
    </row>
    <row r="194">
      <c r="A194" s="3" t="s">
        <v>190</v>
      </c>
      <c r="B194" s="3" t="str">
        <f t="shared" si="3"/>
        <v>MDLZ_mid</v>
      </c>
      <c r="C194" s="3" t="str">
        <f t="shared" si="6"/>
        <v>MDLZ</v>
      </c>
      <c r="D194" s="3">
        <v>27.4450234694977</v>
      </c>
      <c r="E194" s="3">
        <v>26.6203328316451</v>
      </c>
      <c r="F194" s="3">
        <v>27.371705118747</v>
      </c>
      <c r="G194" s="3">
        <v>27.8522320507688</v>
      </c>
      <c r="H194" s="3">
        <v>29.6790444558842</v>
      </c>
      <c r="I194" s="3">
        <v>30.0412204805419</v>
      </c>
      <c r="J194" s="3">
        <v>30.4891373006377</v>
      </c>
      <c r="K194" s="3">
        <v>28.8328722078207</v>
      </c>
      <c r="L194" s="3">
        <v>28.3134710968398</v>
      </c>
      <c r="M194" s="3">
        <v>27.2633589390419</v>
      </c>
      <c r="N194" s="3">
        <v>30.6077672600324</v>
      </c>
      <c r="O194" s="3">
        <v>30.3393724445694</v>
      </c>
      <c r="P194" s="3">
        <v>29.6061318498822</v>
      </c>
      <c r="Q194" s="3">
        <v>29.5024502723208</v>
      </c>
      <c r="R194" s="3">
        <v>28.6343764738279</v>
      </c>
      <c r="S194" s="3">
        <v>30.1136907792874</v>
      </c>
      <c r="T194" s="3">
        <v>32.1786097256802</v>
      </c>
      <c r="U194" s="3">
        <v>33.0683301142707</v>
      </c>
      <c r="V194" s="3">
        <v>34.30756264721</v>
      </c>
      <c r="W194" s="3">
        <v>36.509758019071</v>
      </c>
      <c r="X194" s="3">
        <v>34.573519804062</v>
      </c>
      <c r="Y194" s="3">
        <v>36.9974853829293</v>
      </c>
      <c r="Z194" s="3">
        <v>36.4892065475011</v>
      </c>
      <c r="AA194" s="3">
        <v>36.2368613371711</v>
      </c>
      <c r="AB194" s="3">
        <v>34.2680649742273</v>
      </c>
      <c r="AC194" s="3">
        <v>32.3502401087417</v>
      </c>
      <c r="AD194" s="3">
        <v>33.6954826808857</v>
      </c>
      <c r="AE194" s="3">
        <v>34.9109216451012</v>
      </c>
      <c r="AF194" s="3">
        <v>36.2878985353955</v>
      </c>
      <c r="AG194" s="3">
        <v>36.4337020026701</v>
      </c>
      <c r="AH194" s="3">
        <v>37.4729322253333</v>
      </c>
      <c r="AI194" s="3">
        <v>35.8681161041277</v>
      </c>
      <c r="AJ194" s="3">
        <v>35.8611910431214</v>
      </c>
      <c r="AK194" s="3">
        <v>35.7411718930925</v>
      </c>
      <c r="AL194" s="3">
        <v>35.8001782240986</v>
      </c>
      <c r="AM194" s="3">
        <v>36.0258478806903</v>
      </c>
      <c r="AN194" s="3">
        <v>37.4032711925681</v>
      </c>
      <c r="AO194" s="3">
        <v>37.050443954054</v>
      </c>
      <c r="AP194" s="3">
        <v>36.6787302362912</v>
      </c>
      <c r="AQ194" s="3">
        <v>37.300523755739</v>
      </c>
      <c r="AR194" s="3">
        <v>38.0134190407028</v>
      </c>
      <c r="AS194" s="3">
        <v>38.1870159111118</v>
      </c>
      <c r="AT194" s="3">
        <v>36.7633937421776</v>
      </c>
      <c r="AU194" s="3">
        <v>36.2917434169432</v>
      </c>
      <c r="AV194" s="3">
        <v>34.3127091796083</v>
      </c>
      <c r="AW194" s="3">
        <v>34.8258674812701</v>
      </c>
      <c r="AX194" s="3">
        <v>35.4974835232872</v>
      </c>
      <c r="AY194" s="3">
        <v>36.4778504575784</v>
      </c>
      <c r="AZ194" s="3">
        <v>37.0757670480193</v>
      </c>
      <c r="BA194" s="3">
        <v>37.3206569021223</v>
      </c>
      <c r="BB194" s="3">
        <v>36.6202443633603</v>
      </c>
      <c r="BC194" s="3">
        <v>35.2537681835859</v>
      </c>
      <c r="BD194" s="3">
        <v>33.4875317192382</v>
      </c>
      <c r="BE194" s="3">
        <v>34.5340172687033</v>
      </c>
      <c r="BF194" s="3">
        <v>36.3176726121417</v>
      </c>
      <c r="BG194" s="3">
        <v>36.5820047970109</v>
      </c>
      <c r="BH194" s="3">
        <v>37.2799686312631</v>
      </c>
      <c r="BI194" s="3">
        <v>36.1816468162119</v>
      </c>
      <c r="BJ194" s="3">
        <v>37.8922867526311</v>
      </c>
      <c r="BK194" s="3">
        <v>36.8392935452924</v>
      </c>
      <c r="BL194" s="3">
        <v>36.9563739138228</v>
      </c>
      <c r="BM194" s="3">
        <v>41.021713111862</v>
      </c>
      <c r="BN194" s="3">
        <v>41.8071626191739</v>
      </c>
      <c r="BO194" s="3">
        <v>43.7840535397874</v>
      </c>
      <c r="BP194" s="3">
        <v>45.2326941754592</v>
      </c>
      <c r="BQ194" s="3">
        <v>47.5160433814773</v>
      </c>
      <c r="BR194" s="3">
        <v>48.3326815838826</v>
      </c>
      <c r="BS194" s="3">
        <v>47.6479373168643</v>
      </c>
      <c r="BT194" s="3">
        <v>48.5707206800206</v>
      </c>
      <c r="BU194" s="3">
        <v>47.7680554374834</v>
      </c>
      <c r="BV194" s="3">
        <v>46.2748175983471</v>
      </c>
      <c r="BW194" s="3">
        <v>47.9361848285924</v>
      </c>
      <c r="BX194" s="3">
        <v>48.8854483106114</v>
      </c>
      <c r="BY194" s="3">
        <v>51.5974209412726</v>
      </c>
      <c r="BZ194" s="3">
        <v>44.3980205559754</v>
      </c>
      <c r="CA194" s="3">
        <v>46.436745933712</v>
      </c>
      <c r="CB194" s="3">
        <v>45.0452375524978</v>
      </c>
      <c r="CC194" s="3">
        <v>46.4854943407031</v>
      </c>
      <c r="CD194" s="3">
        <v>47.9721088414336</v>
      </c>
      <c r="CE194" s="3">
        <v>50.9094490148614</v>
      </c>
      <c r="CF194" s="3">
        <v>51.3934777319286</v>
      </c>
      <c r="CG194" s="3">
        <v>51.2557452851284</v>
      </c>
      <c r="CH194" s="3">
        <v>51.5059076890011</v>
      </c>
      <c r="CI194" s="3">
        <v>52.4189626796339</v>
      </c>
      <c r="CJ194" s="3">
        <v>51.989127540886</v>
      </c>
      <c r="CK194" s="3">
        <v>50.1995304347384</v>
      </c>
      <c r="CL194" s="3">
        <v>51.7186361965364</v>
      </c>
      <c r="CM194" s="3">
        <v>54.1297832869446</v>
      </c>
      <c r="CN194" s="3">
        <v>57.084995735407</v>
      </c>
      <c r="CO194" s="3">
        <v>57.784195643081</v>
      </c>
      <c r="CP194" s="3">
        <v>58.4362943565763</v>
      </c>
      <c r="CQ194" s="3">
        <v>57.5761367084606</v>
      </c>
      <c r="CR194" s="3">
        <v>55.6216570645809</v>
      </c>
      <c r="CS194" s="3">
        <v>55.3733480441098</v>
      </c>
      <c r="CT194" s="3">
        <v>57.0773297757276</v>
      </c>
      <c r="CU194" s="3">
        <v>58.5745410447158</v>
      </c>
      <c r="CV194" s="3">
        <v>62.439568407791</v>
      </c>
      <c r="CW194" s="3">
        <v>61.9494675760982</v>
      </c>
      <c r="CX194" s="3">
        <v>57.6513171243251</v>
      </c>
      <c r="CY194" s="3">
        <v>60.039601993949</v>
      </c>
      <c r="CZ194" s="3">
        <v>60.012887669238</v>
      </c>
      <c r="DA194" s="3">
        <v>57.2204051002859</v>
      </c>
      <c r="DB194" s="3">
        <v>58.4657115135661</v>
      </c>
      <c r="DC194" s="3">
        <v>60.4255083218833</v>
      </c>
      <c r="DD194" s="3">
        <v>56.2271074477946</v>
      </c>
      <c r="DE194" s="3">
        <v>54.6632366127656</v>
      </c>
      <c r="DF194" s="3">
        <v>61.2420761068193</v>
      </c>
      <c r="DG194" s="3">
        <v>63.5234994260816</v>
      </c>
      <c r="DH194" s="3">
        <v>62.6734692785114</v>
      </c>
      <c r="DI194" s="3">
        <v>62.6258857160366</v>
      </c>
      <c r="DJ194" s="3">
        <v>63.6654269635115</v>
      </c>
      <c r="DK194" s="3">
        <v>68.1143741459945</v>
      </c>
      <c r="DL194" s="3">
        <v>73.4171904844035</v>
      </c>
      <c r="DM194" s="3">
        <v>70.126211023835</v>
      </c>
      <c r="DN194" s="3">
        <v>70.2139027700064</v>
      </c>
      <c r="DO194" s="3">
        <v>69.8660735197304</v>
      </c>
      <c r="DP194" s="3">
        <v>68.0306731730789</v>
      </c>
      <c r="DQ194" s="3">
        <v>62.6695721025981</v>
      </c>
      <c r="DR194" s="3">
        <v>67.6298845992375</v>
      </c>
      <c r="DS194" s="3">
        <v>69.0717574002543</v>
      </c>
      <c r="DT194" s="3">
        <v>71.7419767642412</v>
      </c>
      <c r="DU194" s="3">
        <v>71.8436274891619</v>
      </c>
      <c r="DV194" s="3">
        <v>69.6229475808476</v>
      </c>
      <c r="DW194" s="3">
        <v>67.151483014234</v>
      </c>
      <c r="DX194" s="3">
        <v>68.6813370438747</v>
      </c>
      <c r="DY194" s="3">
        <v>65.6273390972448</v>
      </c>
      <c r="DZ194" s="3">
        <v>65.2622580712297</v>
      </c>
      <c r="EA194" s="3">
        <v>69.4269190269342</v>
      </c>
      <c r="EB194" s="3">
        <v>73.5797651034392</v>
      </c>
      <c r="EC194" s="3">
        <v>70.3075177306796</v>
      </c>
      <c r="ED194" s="3">
        <v>65.2703433427989</v>
      </c>
      <c r="EE194" s="3">
        <v>61.0911647827977</v>
      </c>
      <c r="EF194" s="3">
        <v>57.6630556318495</v>
      </c>
    </row>
    <row r="195">
      <c r="A195" s="3" t="s">
        <v>191</v>
      </c>
      <c r="B195" s="3" t="str">
        <f t="shared" si="3"/>
        <v>MDT_mid</v>
      </c>
      <c r="C195" s="3" t="str">
        <f t="shared" si="6"/>
        <v>MDT</v>
      </c>
      <c r="D195" s="3">
        <v>45.5113291134025</v>
      </c>
      <c r="E195" s="3">
        <v>43.8278413209714</v>
      </c>
      <c r="F195" s="3">
        <v>46.3156378521891</v>
      </c>
      <c r="G195" s="3">
        <v>46.5436326502847</v>
      </c>
      <c r="H195" s="3">
        <v>46.7755992773468</v>
      </c>
      <c r="I195" s="3">
        <v>48.9328214039049</v>
      </c>
      <c r="J195" s="3">
        <v>49.5694494228234</v>
      </c>
      <c r="K195" s="3">
        <v>49.3564667916181</v>
      </c>
      <c r="L195" s="3">
        <v>50.7200348097097</v>
      </c>
      <c r="M195" s="3">
        <v>50.884613911433</v>
      </c>
      <c r="N195" s="3">
        <v>55.3908138511272</v>
      </c>
      <c r="O195" s="3">
        <v>58.1468327644699</v>
      </c>
      <c r="P195" s="3">
        <v>58.0619549218308</v>
      </c>
      <c r="Q195" s="3">
        <v>60.3781459377722</v>
      </c>
      <c r="R195" s="3">
        <v>61.3859056695074</v>
      </c>
      <c r="S195" s="3">
        <v>61.2590271592392</v>
      </c>
      <c r="T195" s="3">
        <v>60.7228211916181</v>
      </c>
      <c r="U195" s="3">
        <v>60.3516997265727</v>
      </c>
      <c r="V195" s="3">
        <v>60.4814144868148</v>
      </c>
      <c r="W195" s="3">
        <v>60.6760514249804</v>
      </c>
      <c r="X195" s="3">
        <v>55.4448279535099</v>
      </c>
      <c r="Y195" s="3">
        <v>58.1517757042238</v>
      </c>
      <c r="Z195" s="3">
        <v>61.0395460238625</v>
      </c>
      <c r="AA195" s="3">
        <v>62.1698658438128</v>
      </c>
      <c r="AB195" s="3">
        <v>60.5180830992595</v>
      </c>
      <c r="AC195" s="3">
        <v>60.7668893858968</v>
      </c>
      <c r="AD195" s="3">
        <v>60.9943162354638</v>
      </c>
      <c r="AE195" s="3">
        <v>62.8556968531481</v>
      </c>
      <c r="AF195" s="3">
        <v>65.2832283296672</v>
      </c>
      <c r="AG195" s="3">
        <v>68.2373765841658</v>
      </c>
      <c r="AH195" s="3">
        <v>71.6110983479881</v>
      </c>
      <c r="AI195" s="3">
        <v>71.0617042042629</v>
      </c>
      <c r="AJ195" s="3">
        <v>70.4240893585299</v>
      </c>
      <c r="AK195" s="3">
        <v>68.7043666261205</v>
      </c>
      <c r="AL195" s="3">
        <v>65.2552439151772</v>
      </c>
      <c r="AM195" s="3">
        <v>59.4812999649567</v>
      </c>
      <c r="AN195" s="3">
        <v>61.0456928244256</v>
      </c>
      <c r="AO195" s="3">
        <v>64.0838148195754</v>
      </c>
      <c r="AP195" s="3">
        <v>67.4416413168677</v>
      </c>
      <c r="AQ195" s="3">
        <v>66.9944885832658</v>
      </c>
      <c r="AR195" s="3">
        <v>69.4846180945381</v>
      </c>
      <c r="AS195" s="3">
        <v>72.6376488473068</v>
      </c>
      <c r="AT195" s="3">
        <v>72.1330398673972</v>
      </c>
      <c r="AU195" s="3">
        <v>68.7007552678196</v>
      </c>
      <c r="AV195" s="3">
        <v>66.9111194247946</v>
      </c>
      <c r="AW195" s="3">
        <v>65.9417037426862</v>
      </c>
      <c r="AX195" s="3">
        <v>67.1753475237991</v>
      </c>
      <c r="AY195" s="3">
        <v>68.4709586396932</v>
      </c>
      <c r="AZ195" s="3">
        <v>72.1479800589967</v>
      </c>
      <c r="BA195" s="3">
        <v>68.7180525333328</v>
      </c>
      <c r="BB195" s="3">
        <v>67.7803239729843</v>
      </c>
      <c r="BC195" s="3">
        <v>67.4257625322771</v>
      </c>
      <c r="BD195" s="3">
        <v>71.3969348192314</v>
      </c>
      <c r="BE195" s="3">
        <v>73.3624155886511</v>
      </c>
      <c r="BF195" s="3">
        <v>74.780366425126</v>
      </c>
      <c r="BG195" s="3">
        <v>78.9410251265323</v>
      </c>
      <c r="BH195" s="3">
        <v>82.7483654419971</v>
      </c>
      <c r="BI195" s="3">
        <v>80.6621045426781</v>
      </c>
      <c r="BJ195" s="3">
        <v>79.3423956231999</v>
      </c>
      <c r="BK195" s="3">
        <v>79.1994814942194</v>
      </c>
      <c r="BL195" s="3">
        <v>74.0036970178246</v>
      </c>
      <c r="BM195" s="3">
        <v>77.7000986877657</v>
      </c>
      <c r="BN195" s="3">
        <v>78.8157486911258</v>
      </c>
      <c r="BO195" s="3">
        <v>75.4692818025867</v>
      </c>
      <c r="BP195" s="3">
        <v>76.989022768202</v>
      </c>
      <c r="BQ195" s="3">
        <v>83.9568008565267</v>
      </c>
      <c r="BR195" s="3">
        <v>86.9261736801793</v>
      </c>
      <c r="BS195" s="3">
        <v>90.1596109544917</v>
      </c>
      <c r="BT195" s="3">
        <v>94.4930658711803</v>
      </c>
      <c r="BU195" s="3">
        <v>93.3234887870096</v>
      </c>
      <c r="BV195" s="3">
        <v>95.5485693066033</v>
      </c>
      <c r="BW195" s="3">
        <v>98.3475435639923</v>
      </c>
      <c r="BX195" s="3">
        <v>103.036470136455</v>
      </c>
      <c r="BY195" s="3">
        <v>100.158657713082</v>
      </c>
      <c r="BZ195" s="3">
        <v>77.8924979021044</v>
      </c>
      <c r="CA195" s="3">
        <v>85.0174719419216</v>
      </c>
      <c r="CB195" s="3">
        <v>85.2142315392564</v>
      </c>
      <c r="CC195" s="3">
        <v>83.6059388502228</v>
      </c>
      <c r="CD195" s="3">
        <v>84.0954928802949</v>
      </c>
      <c r="CE195" s="3">
        <v>89.6806502884816</v>
      </c>
      <c r="CF195" s="3">
        <v>93.629624769769</v>
      </c>
      <c r="CG195" s="3">
        <v>95.0245976666481</v>
      </c>
      <c r="CH195" s="3">
        <v>97.9647932376963</v>
      </c>
      <c r="CI195" s="3">
        <v>101.793295239521</v>
      </c>
      <c r="CJ195" s="3">
        <v>104.878352423816</v>
      </c>
      <c r="CK195" s="3">
        <v>104.615236571563</v>
      </c>
      <c r="CL195" s="3">
        <v>105.622986052466</v>
      </c>
      <c r="CM195" s="3">
        <v>113.092057347708</v>
      </c>
      <c r="CN195" s="3">
        <v>114.040862072797</v>
      </c>
      <c r="CO195" s="3">
        <v>112.245504314143</v>
      </c>
      <c r="CP195" s="3">
        <v>115.317464447253</v>
      </c>
      <c r="CQ195" s="3">
        <v>117.658703224136</v>
      </c>
      <c r="CR195" s="3">
        <v>118.594638185695</v>
      </c>
      <c r="CS195" s="3">
        <v>112.663432199108</v>
      </c>
      <c r="CT195" s="3">
        <v>107.364853041159</v>
      </c>
      <c r="CU195" s="3">
        <v>96.8841520837531</v>
      </c>
      <c r="CV195" s="3">
        <v>96.7896028625714</v>
      </c>
      <c r="CW195" s="3">
        <v>94.4634718535878</v>
      </c>
      <c r="CX195" s="3">
        <v>98.2964125271436</v>
      </c>
      <c r="CY195" s="3">
        <v>101.272172380659</v>
      </c>
      <c r="CZ195" s="3">
        <v>94.4992043930059</v>
      </c>
      <c r="DA195" s="3">
        <v>84.7730512767068</v>
      </c>
      <c r="DB195" s="3">
        <v>83.5667848203567</v>
      </c>
      <c r="DC195" s="3">
        <v>86.0153745338722</v>
      </c>
      <c r="DD195" s="3">
        <v>80.6249981427695</v>
      </c>
      <c r="DE195" s="3">
        <v>78.2374483575681</v>
      </c>
      <c r="DF195" s="3">
        <v>76.3021397003566</v>
      </c>
      <c r="DG195" s="3">
        <v>73.0842920018628</v>
      </c>
      <c r="DH195" s="3">
        <v>75.9489391678605</v>
      </c>
      <c r="DI195" s="3">
        <v>79.953453044822</v>
      </c>
      <c r="DJ195" s="3">
        <v>75.3046460530527</v>
      </c>
      <c r="DK195" s="3">
        <v>79.6898449713818</v>
      </c>
      <c r="DL195" s="3">
        <v>83.8944526643238</v>
      </c>
      <c r="DM195" s="3">
        <v>82.0223949030087</v>
      </c>
      <c r="DN195" s="3">
        <v>84.0865609391129</v>
      </c>
      <c r="DO195" s="3">
        <v>79.7199456443902</v>
      </c>
      <c r="DP195" s="3">
        <v>77.6219170830594</v>
      </c>
      <c r="DQ195" s="3">
        <v>70.8925312438614</v>
      </c>
      <c r="DR195" s="3">
        <v>72.2297870677206</v>
      </c>
      <c r="DS195" s="3">
        <v>78.6952049299461</v>
      </c>
      <c r="DT195" s="3">
        <v>83.8395245120622</v>
      </c>
      <c r="DU195" s="3">
        <v>83.3639858205183</v>
      </c>
      <c r="DV195" s="3">
        <v>82.6483418163011</v>
      </c>
      <c r="DW195" s="3">
        <v>80.4586964749024</v>
      </c>
      <c r="DX195" s="3">
        <v>81.4219998414198</v>
      </c>
      <c r="DY195" s="3">
        <v>79.981298645935</v>
      </c>
      <c r="DZ195" s="3">
        <v>77.9598761408411</v>
      </c>
      <c r="EA195" s="3">
        <v>83.7253123948608</v>
      </c>
      <c r="EB195" s="3">
        <v>89.0676218817302</v>
      </c>
      <c r="EC195" s="3">
        <v>89.8049998076066</v>
      </c>
      <c r="ED195" s="3">
        <v>87.3259998321533</v>
      </c>
      <c r="EE195" s="3">
        <v>82.4204762776693</v>
      </c>
      <c r="EF195" s="3">
        <v>85.4944449530708</v>
      </c>
    </row>
    <row r="196">
      <c r="A196" s="3" t="s">
        <v>192</v>
      </c>
      <c r="B196" s="3" t="str">
        <f t="shared" si="3"/>
        <v>MET_mid</v>
      </c>
      <c r="C196" s="3" t="str">
        <f t="shared" si="6"/>
        <v>MET</v>
      </c>
      <c r="D196" s="3">
        <v>32.3291200977956</v>
      </c>
      <c r="E196" s="3">
        <v>30.8382573259359</v>
      </c>
      <c r="F196" s="3">
        <v>32.7170926037426</v>
      </c>
      <c r="G196" s="3">
        <v>32.0997363906062</v>
      </c>
      <c r="H196" s="3">
        <v>31.7603221640803</v>
      </c>
      <c r="I196" s="3">
        <v>34.4149195700373</v>
      </c>
      <c r="J196" s="3">
        <v>34.7709108931504</v>
      </c>
      <c r="K196" s="3">
        <v>33.3278273944622</v>
      </c>
      <c r="L196" s="3">
        <v>34.6355265586232</v>
      </c>
      <c r="M196" s="3">
        <v>32.097067411441</v>
      </c>
      <c r="N196" s="3">
        <v>34.7958320309756</v>
      </c>
      <c r="O196" s="3">
        <v>34.5151832296751</v>
      </c>
      <c r="P196" s="3">
        <v>31.5489259862358</v>
      </c>
      <c r="Q196" s="3">
        <v>32.027486449133</v>
      </c>
      <c r="R196" s="3">
        <v>32.7440544214164</v>
      </c>
      <c r="S196" s="3">
        <v>32.4895060768949</v>
      </c>
      <c r="T196" s="3">
        <v>33.8808497683109</v>
      </c>
      <c r="U196" s="3">
        <v>35.7534178080347</v>
      </c>
      <c r="V196" s="3">
        <v>36.332109970391</v>
      </c>
      <c r="W196" s="3">
        <v>34.2569510649024</v>
      </c>
      <c r="X196" s="3">
        <v>30.9751557907138</v>
      </c>
      <c r="Y196" s="3">
        <v>31.629393233703</v>
      </c>
      <c r="Z196" s="3">
        <v>32.9911323839516</v>
      </c>
      <c r="AA196" s="3">
        <v>31.7525705710174</v>
      </c>
      <c r="AB196" s="3">
        <v>28.4673818308987</v>
      </c>
      <c r="AC196" s="3">
        <v>25.7402650853702</v>
      </c>
      <c r="AD196" s="3">
        <v>28.3625960555977</v>
      </c>
      <c r="AE196" s="3">
        <v>29.3745434569375</v>
      </c>
      <c r="AF196" s="3">
        <v>29.3255644763132</v>
      </c>
      <c r="AG196" s="3">
        <v>28.2170689701754</v>
      </c>
      <c r="AH196" s="3">
        <v>27.5533636343609</v>
      </c>
      <c r="AI196" s="3">
        <v>27.5755131429985</v>
      </c>
      <c r="AJ196" s="3">
        <v>29.3833924422166</v>
      </c>
      <c r="AK196" s="3">
        <v>31.3052879311873</v>
      </c>
      <c r="AL196" s="3">
        <v>35.1887742882534</v>
      </c>
      <c r="AM196" s="3">
        <v>37.4929245916311</v>
      </c>
      <c r="AN196" s="3">
        <v>36.8255289939547</v>
      </c>
      <c r="AO196" s="3">
        <v>35.9962334174159</v>
      </c>
      <c r="AP196" s="3">
        <v>36.2073078766349</v>
      </c>
      <c r="AQ196" s="3">
        <v>35.4613989070385</v>
      </c>
      <c r="AR196" s="3">
        <v>35.2554274616599</v>
      </c>
      <c r="AS196" s="3">
        <v>36.1724406424228</v>
      </c>
      <c r="AT196" s="3">
        <v>38.0041072471088</v>
      </c>
      <c r="AU196" s="3">
        <v>36.9512232032747</v>
      </c>
      <c r="AV196" s="3">
        <v>38.1522661735069</v>
      </c>
      <c r="AW196" s="3">
        <v>41.2147101927789</v>
      </c>
      <c r="AX196" s="3">
        <v>41.1938976864753</v>
      </c>
      <c r="AY196" s="3">
        <v>40.8220574842394</v>
      </c>
      <c r="AZ196" s="3">
        <v>40.9772792117268</v>
      </c>
      <c r="BA196" s="3">
        <v>36.5919213652292</v>
      </c>
      <c r="BB196" s="3">
        <v>36.6681443700398</v>
      </c>
      <c r="BC196" s="3">
        <v>36.8876473165258</v>
      </c>
      <c r="BD196" s="3">
        <v>37.331024686477</v>
      </c>
      <c r="BE196" s="3">
        <v>36.6846365542181</v>
      </c>
      <c r="BF196" s="3">
        <v>35.4009346008409</v>
      </c>
      <c r="BG196" s="3">
        <v>36.8485949708362</v>
      </c>
      <c r="BH196" s="3">
        <v>37.4685479802006</v>
      </c>
      <c r="BI196" s="3">
        <v>35.4200771497384</v>
      </c>
      <c r="BJ196" s="3">
        <v>35.7674568567276</v>
      </c>
      <c r="BK196" s="3">
        <v>32.5891420138222</v>
      </c>
      <c r="BL196" s="3">
        <v>35.5971750522141</v>
      </c>
      <c r="BM196" s="3">
        <v>36.4304800992772</v>
      </c>
      <c r="BN196" s="3">
        <v>36.0979949054927</v>
      </c>
      <c r="BO196" s="3">
        <v>36.8547367210172</v>
      </c>
      <c r="BP196" s="3">
        <v>38.9695641990146</v>
      </c>
      <c r="BQ196" s="3">
        <v>40.1024282182661</v>
      </c>
      <c r="BR196" s="3">
        <v>41.4931322023274</v>
      </c>
      <c r="BS196" s="3">
        <v>38.1212006419757</v>
      </c>
      <c r="BT196" s="3">
        <v>39.1637090830101</v>
      </c>
      <c r="BU196" s="3">
        <v>38.1781179567996</v>
      </c>
      <c r="BV196" s="3">
        <v>41.2338727820763</v>
      </c>
      <c r="BW196" s="3">
        <v>42.2653717672814</v>
      </c>
      <c r="BX196" s="3">
        <v>43.3261497563913</v>
      </c>
      <c r="BY196" s="3">
        <v>42.7105795810386</v>
      </c>
      <c r="BZ196" s="3">
        <v>27.4973203940581</v>
      </c>
      <c r="CA196" s="3">
        <v>27.6295605750225</v>
      </c>
      <c r="CB196" s="3">
        <v>29.1744778460775</v>
      </c>
      <c r="CC196" s="3">
        <v>32.5621666392464</v>
      </c>
      <c r="CD196" s="3">
        <v>32.281631433726</v>
      </c>
      <c r="CE196" s="3">
        <v>33.6413508093436</v>
      </c>
      <c r="CF196" s="3">
        <v>32.9645899700154</v>
      </c>
      <c r="CG196" s="3">
        <v>33.8497798493077</v>
      </c>
      <c r="CH196" s="3">
        <v>39.222604367938</v>
      </c>
      <c r="CI196" s="3">
        <v>41.2433248630524</v>
      </c>
      <c r="CJ196" s="3">
        <v>43.9025705960541</v>
      </c>
      <c r="CK196" s="3">
        <v>48.4130991189146</v>
      </c>
      <c r="CL196" s="3">
        <v>53.4600730299208</v>
      </c>
      <c r="CM196" s="3">
        <v>55.5755123580098</v>
      </c>
      <c r="CN196" s="3">
        <v>58.3088122825123</v>
      </c>
      <c r="CO196" s="3">
        <v>56.3142117404717</v>
      </c>
      <c r="CP196" s="3">
        <v>52.2846422375717</v>
      </c>
      <c r="CQ196" s="3">
        <v>54.9764088934221</v>
      </c>
      <c r="CR196" s="3">
        <v>55.4826526516582</v>
      </c>
      <c r="CS196" s="3">
        <v>58.6040360348509</v>
      </c>
      <c r="CT196" s="3">
        <v>57.2307587046398</v>
      </c>
      <c r="CU196" s="3">
        <v>55.305479185592</v>
      </c>
      <c r="CV196" s="3">
        <v>60.4810531754546</v>
      </c>
      <c r="CW196" s="3">
        <v>63.3653210517172</v>
      </c>
      <c r="CX196" s="3">
        <v>61.7089219263724</v>
      </c>
      <c r="CY196" s="3">
        <v>64.0710361383467</v>
      </c>
      <c r="CZ196" s="3">
        <v>60.0403121561779</v>
      </c>
      <c r="DA196" s="3">
        <v>59.0901394439992</v>
      </c>
      <c r="DB196" s="3">
        <v>56.6515373228308</v>
      </c>
      <c r="DC196" s="3">
        <v>60.849101229866</v>
      </c>
      <c r="DD196" s="3">
        <v>60.1143079570045</v>
      </c>
      <c r="DE196" s="3">
        <v>62.0821119646952</v>
      </c>
      <c r="DF196" s="3">
        <v>70.0700695248673</v>
      </c>
      <c r="DG196" s="3">
        <v>68.674149857534</v>
      </c>
      <c r="DH196" s="3">
        <v>67.1210744780534</v>
      </c>
      <c r="DI196" s="3">
        <v>67.3212171179283</v>
      </c>
      <c r="DJ196" s="3">
        <v>57.5121221411532</v>
      </c>
      <c r="DK196" s="3">
        <v>56.5275053675084</v>
      </c>
      <c r="DL196" s="3">
        <v>50.5629508522723</v>
      </c>
      <c r="DM196" s="3">
        <v>51.5684125017984</v>
      </c>
      <c r="DN196" s="3">
        <v>56.9041520752442</v>
      </c>
      <c r="DO196" s="3">
        <v>60.1824555866284</v>
      </c>
      <c r="DP196" s="3">
        <v>61.7848164913769</v>
      </c>
      <c r="DQ196" s="3">
        <v>58.6708812931751</v>
      </c>
      <c r="DR196" s="3">
        <v>59.6517439255799</v>
      </c>
      <c r="DS196" s="3">
        <v>63.2542851018277</v>
      </c>
      <c r="DT196" s="3">
        <v>66.8733825613409</v>
      </c>
      <c r="DU196" s="3">
        <v>66.2993323534728</v>
      </c>
      <c r="DV196" s="3">
        <v>70.3992532769993</v>
      </c>
      <c r="DW196" s="3">
        <v>70.1736959470874</v>
      </c>
      <c r="DX196" s="3">
        <v>70.9386301130036</v>
      </c>
      <c r="DY196" s="3">
        <v>69.2143375257611</v>
      </c>
      <c r="DZ196" s="3">
        <v>72.3859575318201</v>
      </c>
      <c r="EA196" s="3">
        <v>71.9428883248791</v>
      </c>
      <c r="EB196" s="3">
        <v>77.8665354620793</v>
      </c>
      <c r="EC196" s="3">
        <v>83.1474067215469</v>
      </c>
      <c r="ED196" s="3">
        <v>83.0192706488766</v>
      </c>
      <c r="EE196" s="3">
        <v>82.8378568376814</v>
      </c>
      <c r="EF196" s="3">
        <v>84.3486109839545</v>
      </c>
    </row>
    <row r="197">
      <c r="A197" s="3" t="s">
        <v>193</v>
      </c>
      <c r="B197" s="3" t="str">
        <f t="shared" si="3"/>
        <v>MHK_mid</v>
      </c>
      <c r="C197" s="3" t="str">
        <f t="shared" si="6"/>
        <v>MHK</v>
      </c>
      <c r="D197" s="3">
        <v>146.432143075126</v>
      </c>
      <c r="E197" s="3">
        <v>143.381316737125</v>
      </c>
      <c r="F197" s="3">
        <v>140.230712890625</v>
      </c>
      <c r="G197" s="3">
        <v>134.750476292201</v>
      </c>
      <c r="H197" s="3">
        <v>136.141904921759</v>
      </c>
      <c r="I197" s="3">
        <v>134.716429210844</v>
      </c>
      <c r="J197" s="3">
        <v>132.190908952193</v>
      </c>
      <c r="K197" s="3">
        <v>138.694999513172</v>
      </c>
      <c r="L197" s="3">
        <v>141.91476222447</v>
      </c>
      <c r="M197" s="3">
        <v>132.154782336691</v>
      </c>
      <c r="N197" s="3">
        <v>145.147631996556</v>
      </c>
      <c r="O197" s="3">
        <v>154.223409479315</v>
      </c>
      <c r="P197" s="3">
        <v>162.486000442505</v>
      </c>
      <c r="Q197" s="3">
        <v>173.908946790193</v>
      </c>
      <c r="R197" s="3">
        <v>181.644317973744</v>
      </c>
      <c r="S197" s="3">
        <v>180.547142755418</v>
      </c>
      <c r="T197" s="3">
        <v>183.531499481201</v>
      </c>
      <c r="U197" s="3">
        <v>190.487954226407</v>
      </c>
      <c r="V197" s="3">
        <v>195.234092018821</v>
      </c>
      <c r="W197" s="3">
        <v>201.865712847028</v>
      </c>
      <c r="X197" s="3">
        <v>197.961428687686</v>
      </c>
      <c r="Y197" s="3">
        <v>194.198863983154</v>
      </c>
      <c r="Z197" s="3">
        <v>190.468500900269</v>
      </c>
      <c r="AA197" s="3">
        <v>191.007726842707</v>
      </c>
      <c r="AB197" s="3">
        <v>171.682367826763</v>
      </c>
      <c r="AC197" s="3">
        <v>163.370999908447</v>
      </c>
      <c r="AD197" s="3">
        <v>185.59181802923</v>
      </c>
      <c r="AE197" s="3">
        <v>195.18071492513</v>
      </c>
      <c r="AF197" s="3">
        <v>194.959285554432</v>
      </c>
      <c r="AG197" s="3">
        <v>193.818408619274</v>
      </c>
      <c r="AH197" s="3">
        <v>198.033499526978</v>
      </c>
      <c r="AI197" s="3">
        <v>210.959565867548</v>
      </c>
      <c r="AJ197" s="3">
        <v>206.701665605818</v>
      </c>
      <c r="AK197" s="3">
        <v>194.611904689244</v>
      </c>
      <c r="AL197" s="3">
        <v>195.513571602958</v>
      </c>
      <c r="AM197" s="3">
        <v>199.592857724144</v>
      </c>
      <c r="AN197" s="3">
        <v>207.155500030518</v>
      </c>
      <c r="AO197" s="3">
        <v>220.559737757633</v>
      </c>
      <c r="AP197" s="3">
        <v>229.336304706076</v>
      </c>
      <c r="AQ197" s="3">
        <v>232.240788911518</v>
      </c>
      <c r="AR197" s="3">
        <v>233.18045390736</v>
      </c>
      <c r="AS197" s="3">
        <v>241.974999861284</v>
      </c>
      <c r="AT197" s="3">
        <v>245.180500411987</v>
      </c>
      <c r="AU197" s="3">
        <v>249.097174271293</v>
      </c>
      <c r="AV197" s="3">
        <v>252.668749237061</v>
      </c>
      <c r="AW197" s="3">
        <v>258.860000610352</v>
      </c>
      <c r="AX197" s="3">
        <v>268.618334089007</v>
      </c>
      <c r="AY197" s="3">
        <v>277.856000518799</v>
      </c>
      <c r="AZ197" s="3">
        <v>277.106667654855</v>
      </c>
      <c r="BA197" s="3">
        <v>255.93657844945</v>
      </c>
      <c r="BB197" s="3">
        <v>240.928570338658</v>
      </c>
      <c r="BC197" s="3">
        <v>234.540713355655</v>
      </c>
      <c r="BD197" s="3">
        <v>212.697726856578</v>
      </c>
      <c r="BE197" s="3">
        <v>210.195952279227</v>
      </c>
      <c r="BF197" s="3">
        <v>213.425714401972</v>
      </c>
      <c r="BG197" s="3">
        <v>188.758042708687</v>
      </c>
      <c r="BH197" s="3">
        <v>186.232895700555</v>
      </c>
      <c r="BI197" s="3">
        <v>152.753695944081</v>
      </c>
      <c r="BJ197" s="3">
        <v>126.297857557024</v>
      </c>
      <c r="BK197" s="3">
        <v>118.412631586978</v>
      </c>
      <c r="BL197" s="3">
        <v>124.611666724795</v>
      </c>
      <c r="BM197" s="3">
        <v>136.286316520289</v>
      </c>
      <c r="BN197" s="3">
        <v>130.138571058001</v>
      </c>
      <c r="BO197" s="3">
        <v>130.848570869082</v>
      </c>
      <c r="BP197" s="3">
        <v>137.479999889027</v>
      </c>
      <c r="BQ197" s="3">
        <v>146.990500259399</v>
      </c>
      <c r="BR197" s="3">
        <v>147.15227283131</v>
      </c>
      <c r="BS197" s="3">
        <v>115.73227223483</v>
      </c>
      <c r="BT197" s="3">
        <v>121.994249916077</v>
      </c>
      <c r="BU197" s="3">
        <v>128.435435087784</v>
      </c>
      <c r="BV197" s="3">
        <v>144.489247894287</v>
      </c>
      <c r="BW197" s="3">
        <v>136.346190679641</v>
      </c>
      <c r="BX197" s="3">
        <v>135.144761040097</v>
      </c>
      <c r="BY197" s="3">
        <v>130.304209658974</v>
      </c>
      <c r="BZ197" s="3">
        <v>92.9452277096835</v>
      </c>
      <c r="CA197" s="3">
        <v>78.7114284152076</v>
      </c>
      <c r="CB197" s="3">
        <v>83.976000213623</v>
      </c>
      <c r="CC197" s="3">
        <v>100.30977266485</v>
      </c>
      <c r="CD197" s="3">
        <v>84.3581825603138</v>
      </c>
      <c r="CE197" s="3">
        <v>89.7923814682733</v>
      </c>
      <c r="CF197" s="3">
        <v>96.0880948021298</v>
      </c>
      <c r="CG197" s="3">
        <v>102.431363712658</v>
      </c>
      <c r="CH197" s="3">
        <v>124.500000762939</v>
      </c>
      <c r="CI197" s="3">
        <v>134.763408834284</v>
      </c>
      <c r="CJ197" s="3">
        <v>146.744473909077</v>
      </c>
      <c r="CK197" s="3">
        <v>162.736842908357</v>
      </c>
      <c r="CL197" s="3">
        <v>185.669131071671</v>
      </c>
      <c r="CM197" s="3">
        <v>202.379286266509</v>
      </c>
      <c r="CN197" s="3">
        <v>216.021751403809</v>
      </c>
      <c r="CO197" s="3">
        <v>193.644319707697</v>
      </c>
      <c r="CP197" s="3">
        <v>192.227618626186</v>
      </c>
      <c r="CQ197" s="3">
        <v>201.436136072332</v>
      </c>
      <c r="CR197" s="3">
        <v>187.642618088495</v>
      </c>
      <c r="CS197" s="3">
        <v>184.964999244327</v>
      </c>
      <c r="CT197" s="3">
        <v>176.628094991048</v>
      </c>
      <c r="CU197" s="3">
        <v>173.98818137429</v>
      </c>
      <c r="CV197" s="3">
        <v>168.445250701904</v>
      </c>
      <c r="CW197" s="3">
        <v>148.473684612073</v>
      </c>
      <c r="CX197" s="3">
        <v>136.000217437744</v>
      </c>
      <c r="CY197" s="3">
        <v>126.202000427246</v>
      </c>
      <c r="CZ197" s="3">
        <v>142.003571646554</v>
      </c>
      <c r="DA197" s="3">
        <v>130.107380094982</v>
      </c>
      <c r="DB197" s="3">
        <v>128.341999816894</v>
      </c>
      <c r="DC197" s="3">
        <v>119.191956727401</v>
      </c>
      <c r="DD197" s="3">
        <v>101.287380763463</v>
      </c>
      <c r="DE197" s="3">
        <v>96.4300001235235</v>
      </c>
      <c r="DF197" s="3">
        <v>98.4838095165434</v>
      </c>
      <c r="DG197" s="3">
        <v>98.8157139732724</v>
      </c>
      <c r="DH197" s="3">
        <v>114.515000152588</v>
      </c>
      <c r="DI197" s="3">
        <v>115.659473820737</v>
      </c>
      <c r="DJ197" s="3">
        <v>98.2486955393916</v>
      </c>
      <c r="DK197" s="3">
        <v>97.6486844514546</v>
      </c>
      <c r="DL197" s="3">
        <v>97.585226579146</v>
      </c>
      <c r="DM197" s="3">
        <v>98.9483337402344</v>
      </c>
      <c r="DN197" s="3">
        <v>109.602750015259</v>
      </c>
      <c r="DO197" s="3">
        <v>101.036739349365</v>
      </c>
      <c r="DP197" s="3">
        <v>91.7217496871948</v>
      </c>
      <c r="DQ197" s="3">
        <v>80.8813637820157</v>
      </c>
      <c r="DR197" s="3">
        <v>83.9388097127279</v>
      </c>
      <c r="DS197" s="3">
        <v>98.5112504959106</v>
      </c>
      <c r="DT197" s="3">
        <v>101.987380436489</v>
      </c>
      <c r="DU197" s="3">
        <v>112.595999717712</v>
      </c>
      <c r="DV197" s="3">
        <v>122.068500328064</v>
      </c>
      <c r="DW197" s="3">
        <v>116.961363358931</v>
      </c>
      <c r="DX197" s="3">
        <v>118.750908938321</v>
      </c>
      <c r="DY197" s="3">
        <v>113.52842069927</v>
      </c>
      <c r="DZ197" s="3">
        <v>128.36977334456</v>
      </c>
      <c r="EA197" s="3">
        <v>149.792954878374</v>
      </c>
      <c r="EB197" s="3">
        <v>153.970999526978</v>
      </c>
      <c r="EC197" s="3">
        <v>152.040434961734</v>
      </c>
      <c r="ED197" s="3">
        <v>140.506250762939</v>
      </c>
      <c r="EE197" s="3">
        <v>126.121428171794</v>
      </c>
      <c r="EF197" s="3">
        <v>124.340277777778</v>
      </c>
    </row>
    <row r="198">
      <c r="A198" s="3" t="s">
        <v>194</v>
      </c>
      <c r="B198" s="3" t="str">
        <f t="shared" si="3"/>
        <v>MKC_mid</v>
      </c>
      <c r="C198" s="3" t="str">
        <f t="shared" si="6"/>
        <v>MKC</v>
      </c>
      <c r="D198" s="3">
        <v>27.9851029505858</v>
      </c>
      <c r="E198" s="3">
        <v>26.4889834898482</v>
      </c>
      <c r="F198" s="3">
        <v>27.866446414672</v>
      </c>
      <c r="G198" s="3">
        <v>29.1503333404502</v>
      </c>
      <c r="H198" s="3">
        <v>29.2039553989275</v>
      </c>
      <c r="I198" s="3">
        <v>29.5622641865089</v>
      </c>
      <c r="J198" s="3">
        <v>28.839480874875</v>
      </c>
      <c r="K198" s="3">
        <v>28.2398616144119</v>
      </c>
      <c r="L198" s="3">
        <v>28.134708145401</v>
      </c>
      <c r="M198" s="3">
        <v>28.2108865516084</v>
      </c>
      <c r="N198" s="3">
        <v>30.1399073191074</v>
      </c>
      <c r="O198" s="3">
        <v>30.8140518902054</v>
      </c>
      <c r="P198" s="3">
        <v>30.799954489192</v>
      </c>
      <c r="Q198" s="3">
        <v>31.070800370408</v>
      </c>
      <c r="R198" s="3">
        <v>30.9683611599423</v>
      </c>
      <c r="S198" s="3">
        <v>32.2442622939095</v>
      </c>
      <c r="T198" s="3">
        <v>32.6475116808687</v>
      </c>
      <c r="U198" s="3">
        <v>32.9888371996181</v>
      </c>
      <c r="V198" s="3">
        <v>33.7929987183611</v>
      </c>
      <c r="W198" s="3">
        <v>34.5965254740985</v>
      </c>
      <c r="X198" s="3">
        <v>34.2731756406702</v>
      </c>
      <c r="Y198" s="3">
        <v>35.0061688141206</v>
      </c>
      <c r="Z198" s="3">
        <v>35.7372056828868</v>
      </c>
      <c r="AA198" s="3">
        <v>36.3453962881397</v>
      </c>
      <c r="AB198" s="3">
        <v>35.4819857143572</v>
      </c>
      <c r="AC198" s="3">
        <v>38.3271089872227</v>
      </c>
      <c r="AD198" s="3">
        <v>40.4442064786295</v>
      </c>
      <c r="AE198" s="3">
        <v>41.0714886383476</v>
      </c>
      <c r="AF198" s="3">
        <v>41.2118406191639</v>
      </c>
      <c r="AG198" s="3">
        <v>42.7166964575791</v>
      </c>
      <c r="AH198" s="3">
        <v>44.9667030737582</v>
      </c>
      <c r="AI198" s="3">
        <v>43.5382233671042</v>
      </c>
      <c r="AJ198" s="3">
        <v>42.1182667085117</v>
      </c>
      <c r="AK198" s="3">
        <v>40.9957862517765</v>
      </c>
      <c r="AL198" s="3">
        <v>40.0368307528138</v>
      </c>
      <c r="AM198" s="3">
        <v>39.7532547555531</v>
      </c>
      <c r="AN198" s="3">
        <v>40.2782197028357</v>
      </c>
      <c r="AO198" s="3">
        <v>41.9768488786231</v>
      </c>
      <c r="AP198" s="3">
        <v>43.3523235027132</v>
      </c>
      <c r="AQ198" s="3">
        <v>43.4802411439645</v>
      </c>
      <c r="AR198" s="3">
        <v>43.9808641220467</v>
      </c>
      <c r="AS198" s="3">
        <v>44.6552399381543</v>
      </c>
      <c r="AT198" s="3">
        <v>41.7675162494633</v>
      </c>
      <c r="AU198" s="3">
        <v>41.9080204143875</v>
      </c>
      <c r="AV198" s="3">
        <v>42.8354198599626</v>
      </c>
      <c r="AW198" s="3">
        <v>43.4423889168219</v>
      </c>
      <c r="AX198" s="3">
        <v>43.2635162174523</v>
      </c>
      <c r="AY198" s="3">
        <v>44.8419946113928</v>
      </c>
      <c r="AZ198" s="3">
        <v>45.3886685038366</v>
      </c>
      <c r="BA198" s="3">
        <v>46.0786060432931</v>
      </c>
      <c r="BB198" s="3">
        <v>47.9153592152892</v>
      </c>
      <c r="BC198" s="3">
        <v>46.8577724230757</v>
      </c>
      <c r="BD198" s="3">
        <v>46.2389892648809</v>
      </c>
      <c r="BE198" s="3">
        <v>46.704746902426</v>
      </c>
      <c r="BF198" s="3">
        <v>52.5619602270964</v>
      </c>
      <c r="BG198" s="3">
        <v>54.7288751140519</v>
      </c>
      <c r="BH198" s="3">
        <v>57.9180328719508</v>
      </c>
      <c r="BI198" s="3">
        <v>61.3614471415801</v>
      </c>
      <c r="BJ198" s="3">
        <v>66.1363552297067</v>
      </c>
      <c r="BK198" s="3">
        <v>65.5475067691596</v>
      </c>
      <c r="BL198" s="3">
        <v>60.33937382874</v>
      </c>
      <c r="BM198" s="3">
        <v>57.8480404820816</v>
      </c>
      <c r="BN198" s="3">
        <v>63.161013879229</v>
      </c>
      <c r="BO198" s="3">
        <v>68.8083224508273</v>
      </c>
      <c r="BP198" s="3">
        <v>69.6031221868749</v>
      </c>
      <c r="BQ198" s="3">
        <v>70.1804403235836</v>
      </c>
      <c r="BR198" s="3">
        <v>72.1721351477802</v>
      </c>
      <c r="BS198" s="3">
        <v>73.6387791706147</v>
      </c>
      <c r="BT198" s="3">
        <v>72.5607764642861</v>
      </c>
      <c r="BU198" s="3">
        <v>74.1764048184072</v>
      </c>
      <c r="BV198" s="3">
        <v>74.3211514353178</v>
      </c>
      <c r="BW198" s="3">
        <v>77.004374876672</v>
      </c>
      <c r="BX198" s="3">
        <v>76.6331382082351</v>
      </c>
      <c r="BY198" s="3">
        <v>73.6566923427852</v>
      </c>
      <c r="BZ198" s="3">
        <v>62.490702811459</v>
      </c>
      <c r="CA198" s="3">
        <v>69.4458188747085</v>
      </c>
      <c r="CB198" s="3">
        <v>77.0627035254947</v>
      </c>
      <c r="CC198" s="3">
        <v>79.4568936133344</v>
      </c>
      <c r="CD198" s="3">
        <v>86.7605199788684</v>
      </c>
      <c r="CE198" s="3">
        <v>92.6139472108692</v>
      </c>
      <c r="CF198" s="3">
        <v>90.5055090826782</v>
      </c>
      <c r="CG198" s="3">
        <v>89.6187928486602</v>
      </c>
      <c r="CH198" s="3">
        <v>85.4469510300747</v>
      </c>
      <c r="CI198" s="3">
        <v>86.1243457302684</v>
      </c>
      <c r="CJ198" s="3">
        <v>86.2838923057717</v>
      </c>
      <c r="CK198" s="3">
        <v>81.1787883116488</v>
      </c>
      <c r="CL198" s="3">
        <v>80.2102043179146</v>
      </c>
      <c r="CM198" s="3">
        <v>83.1140641219096</v>
      </c>
      <c r="CN198" s="3">
        <v>83.5887347459038</v>
      </c>
      <c r="CO198" s="3">
        <v>81.9224104584894</v>
      </c>
      <c r="CP198" s="3">
        <v>80.670457637823</v>
      </c>
      <c r="CQ198" s="3">
        <v>79.6493936569642</v>
      </c>
      <c r="CR198" s="3">
        <v>79.8697410616097</v>
      </c>
      <c r="CS198" s="3">
        <v>74.9272140748779</v>
      </c>
      <c r="CT198" s="3">
        <v>77.7226495720279</v>
      </c>
      <c r="CU198" s="3">
        <v>85.9868122500594</v>
      </c>
      <c r="CV198" s="3">
        <v>90.1551999984315</v>
      </c>
      <c r="CW198" s="3">
        <v>93.5899680858735</v>
      </c>
      <c r="CX198" s="3">
        <v>92.0499563244542</v>
      </c>
      <c r="CY198" s="3">
        <v>96.2731683969113</v>
      </c>
      <c r="CZ198" s="3">
        <v>90.5464522653669</v>
      </c>
      <c r="DA198" s="3">
        <v>81.8427286101421</v>
      </c>
      <c r="DB198" s="3">
        <v>78.8566632476048</v>
      </c>
      <c r="DC198" s="3">
        <v>84.5781994374562</v>
      </c>
      <c r="DD198" s="3">
        <v>74.5380675421762</v>
      </c>
      <c r="DE198" s="3">
        <v>71.1910411976155</v>
      </c>
      <c r="DF198" s="3">
        <v>78.3865311359646</v>
      </c>
      <c r="DG198" s="3">
        <v>80.7060372823166</v>
      </c>
      <c r="DH198" s="3">
        <v>76.6106243501355</v>
      </c>
      <c r="DI198" s="3">
        <v>71.6497092440988</v>
      </c>
      <c r="DJ198" s="3">
        <v>70.9305453517135</v>
      </c>
      <c r="DK198" s="3">
        <v>82.1903848576205</v>
      </c>
      <c r="DL198" s="3">
        <v>84.8582725422105</v>
      </c>
      <c r="DM198" s="3">
        <v>87.4722267335514</v>
      </c>
      <c r="DN198" s="3">
        <v>83.8517375401752</v>
      </c>
      <c r="DO198" s="3">
        <v>82.2209773426802</v>
      </c>
      <c r="DP198" s="3">
        <v>76.023333748296</v>
      </c>
      <c r="DQ198" s="3">
        <v>61.8243893728001</v>
      </c>
      <c r="DR198" s="3">
        <v>63.4651289702887</v>
      </c>
      <c r="DS198" s="3">
        <v>65.7324665323229</v>
      </c>
      <c r="DT198" s="3">
        <v>65.5064834549581</v>
      </c>
      <c r="DU198" s="3">
        <v>65.3539357233825</v>
      </c>
      <c r="DV198" s="3">
        <v>68.4061201525914</v>
      </c>
      <c r="DW198" s="3">
        <v>73.4955164597212</v>
      </c>
      <c r="DX198" s="3">
        <v>72.8632358444422</v>
      </c>
      <c r="DY198" s="3">
        <v>67.8996704965406</v>
      </c>
      <c r="DZ198" s="3">
        <v>71.9462575844905</v>
      </c>
      <c r="EA198" s="3">
        <v>77.2660680275428</v>
      </c>
      <c r="EB198" s="3">
        <v>82.2712526689567</v>
      </c>
      <c r="EC198" s="3">
        <v>79.2979159265224</v>
      </c>
      <c r="ED198" s="3">
        <v>76.514751340677</v>
      </c>
      <c r="EE198" s="3">
        <v>78.3301612897667</v>
      </c>
      <c r="EF198" s="3">
        <v>74.1536108652751</v>
      </c>
    </row>
    <row r="199">
      <c r="A199" s="3" t="s">
        <v>195</v>
      </c>
      <c r="B199" s="3" t="str">
        <f t="shared" si="3"/>
        <v>MMC_mid</v>
      </c>
      <c r="C199" s="3" t="str">
        <f t="shared" si="6"/>
        <v>MMC</v>
      </c>
      <c r="D199" s="3">
        <v>39.1065565462619</v>
      </c>
      <c r="E199" s="3">
        <v>38.6269326545746</v>
      </c>
      <c r="F199" s="3">
        <v>40.7182397254993</v>
      </c>
      <c r="G199" s="3">
        <v>40.3006710771247</v>
      </c>
      <c r="H199" s="3">
        <v>40.8279238307248</v>
      </c>
      <c r="I199" s="3">
        <v>42.5884782440806</v>
      </c>
      <c r="J199" s="3">
        <v>43.3055138805283</v>
      </c>
      <c r="K199" s="3">
        <v>43.2029967873883</v>
      </c>
      <c r="L199" s="3">
        <v>44.0945175524453</v>
      </c>
      <c r="M199" s="3">
        <v>43.0544403569336</v>
      </c>
      <c r="N199" s="3">
        <v>46.9150233768058</v>
      </c>
      <c r="O199" s="3">
        <v>48.3732710452552</v>
      </c>
      <c r="P199" s="3">
        <v>47.3277121869725</v>
      </c>
      <c r="Q199" s="3">
        <v>47.3939595163802</v>
      </c>
      <c r="R199" s="3">
        <v>47.8229237849153</v>
      </c>
      <c r="S199" s="3">
        <v>48.0894229124147</v>
      </c>
      <c r="T199" s="3">
        <v>49.143550818827</v>
      </c>
      <c r="U199" s="3">
        <v>49.654324017638</v>
      </c>
      <c r="V199" s="3">
        <v>49.1979363764438</v>
      </c>
      <c r="W199" s="3">
        <v>48.2547029221161</v>
      </c>
      <c r="X199" s="3">
        <v>45.3072625046251</v>
      </c>
      <c r="Y199" s="3">
        <v>46.2567670406102</v>
      </c>
      <c r="Z199" s="3">
        <v>47.6661557291877</v>
      </c>
      <c r="AA199" s="3">
        <v>47.8143826976986</v>
      </c>
      <c r="AB199" s="3">
        <v>45.2558452761363</v>
      </c>
      <c r="AC199" s="3">
        <v>48.1088533098927</v>
      </c>
      <c r="AD199" s="3">
        <v>50.841610287125</v>
      </c>
      <c r="AE199" s="3">
        <v>53.5550769883988</v>
      </c>
      <c r="AF199" s="3">
        <v>55.7694920603073</v>
      </c>
      <c r="AG199" s="3">
        <v>57.378798108811</v>
      </c>
      <c r="AH199" s="3">
        <v>58.2543843460003</v>
      </c>
      <c r="AI199" s="3">
        <v>58.4271989804244</v>
      </c>
      <c r="AJ199" s="3">
        <v>58.5024090418184</v>
      </c>
      <c r="AK199" s="3">
        <v>57.209070469547</v>
      </c>
      <c r="AL199" s="3">
        <v>58.8973539919554</v>
      </c>
      <c r="AM199" s="3">
        <v>60.204815149956</v>
      </c>
      <c r="AN199" s="3">
        <v>59.7279512705419</v>
      </c>
      <c r="AO199" s="3">
        <v>63.001888689716</v>
      </c>
      <c r="AP199" s="3">
        <v>65.3669101185142</v>
      </c>
      <c r="AQ199" s="3">
        <v>64.7077170841474</v>
      </c>
      <c r="AR199" s="3">
        <v>65.9871855887681</v>
      </c>
      <c r="AS199" s="3">
        <v>69.4168625722276</v>
      </c>
      <c r="AT199" s="3">
        <v>69.989130465695</v>
      </c>
      <c r="AU199" s="3">
        <v>69.0636245608476</v>
      </c>
      <c r="AV199" s="3">
        <v>72.4172258229683</v>
      </c>
      <c r="AW199" s="3">
        <v>74.4402717313592</v>
      </c>
      <c r="AX199" s="3">
        <v>74.0403852506844</v>
      </c>
      <c r="AY199" s="3">
        <v>74.3046090844429</v>
      </c>
      <c r="AZ199" s="3">
        <v>73.687604154163</v>
      </c>
      <c r="BA199" s="3">
        <v>74.1112548315312</v>
      </c>
      <c r="BB199" s="3">
        <v>74.8858958772753</v>
      </c>
      <c r="BC199" s="3">
        <v>74.1223895830818</v>
      </c>
      <c r="BD199" s="3">
        <v>73.0252406773541</v>
      </c>
      <c r="BE199" s="3">
        <v>73.5679666734597</v>
      </c>
      <c r="BF199" s="3">
        <v>77.3153827917731</v>
      </c>
      <c r="BG199" s="3">
        <v>75.7218213649155</v>
      </c>
      <c r="BH199" s="3">
        <v>77.0867321030033</v>
      </c>
      <c r="BI199" s="3">
        <v>74.1944879033053</v>
      </c>
      <c r="BJ199" s="3">
        <v>78.8025672655828</v>
      </c>
      <c r="BK199" s="3">
        <v>74.7305857967375</v>
      </c>
      <c r="BL199" s="3">
        <v>74.6051455155236</v>
      </c>
      <c r="BM199" s="3">
        <v>83.5316888439351</v>
      </c>
      <c r="BN199" s="3">
        <v>84.2778411052994</v>
      </c>
      <c r="BO199" s="3">
        <v>86.3266198338105</v>
      </c>
      <c r="BP199" s="3">
        <v>87.1470795666596</v>
      </c>
      <c r="BQ199" s="3">
        <v>90.1546214928071</v>
      </c>
      <c r="BR199" s="3">
        <v>93.8137815913986</v>
      </c>
      <c r="BS199" s="3">
        <v>90.3553233996443</v>
      </c>
      <c r="BT199" s="3">
        <v>92.6056726304017</v>
      </c>
      <c r="BU199" s="3">
        <v>91.0691856793311</v>
      </c>
      <c r="BV199" s="3">
        <v>97.7833296209256</v>
      </c>
      <c r="BW199" s="3">
        <v>102.082006233414</v>
      </c>
      <c r="BX199" s="3">
        <v>104.70095156413</v>
      </c>
      <c r="BY199" s="3">
        <v>107.446230389145</v>
      </c>
      <c r="BZ199" s="3">
        <v>86.4909462697109</v>
      </c>
      <c r="CA199" s="3">
        <v>86.5287148070297</v>
      </c>
      <c r="CB199" s="3">
        <v>97.0107885093642</v>
      </c>
      <c r="CC199" s="3">
        <v>100.373499652544</v>
      </c>
      <c r="CD199" s="3">
        <v>104.89154919309</v>
      </c>
      <c r="CE199" s="3">
        <v>108.993096756069</v>
      </c>
      <c r="CF199" s="3">
        <v>108.998022391166</v>
      </c>
      <c r="CG199" s="3">
        <v>106.50882066288</v>
      </c>
      <c r="CH199" s="3">
        <v>105.832585384018</v>
      </c>
      <c r="CI199" s="3">
        <v>109.331654068984</v>
      </c>
      <c r="CJ199" s="3">
        <v>105.817388465826</v>
      </c>
      <c r="CK199" s="3">
        <v>108.816681997244</v>
      </c>
      <c r="CL199" s="3">
        <v>111.784997480855</v>
      </c>
      <c r="CM199" s="3">
        <v>121.200571624655</v>
      </c>
      <c r="CN199" s="3">
        <v>129.28263069361</v>
      </c>
      <c r="CO199" s="3">
        <v>131.763745049896</v>
      </c>
      <c r="CP199" s="3">
        <v>136.20924696294</v>
      </c>
      <c r="CQ199" s="3">
        <v>145.867982315675</v>
      </c>
      <c r="CR199" s="3">
        <v>150.486361909745</v>
      </c>
      <c r="CS199" s="3">
        <v>154.499894683784</v>
      </c>
      <c r="CT199" s="3">
        <v>159.015384851762</v>
      </c>
      <c r="CU199" s="3">
        <v>163.446170765168</v>
      </c>
      <c r="CV199" s="3">
        <v>153.855800192461</v>
      </c>
      <c r="CW199" s="3">
        <v>146.893013354134</v>
      </c>
      <c r="CX199" s="3">
        <v>152.857316868688</v>
      </c>
      <c r="CY199" s="3">
        <v>164.97696298429</v>
      </c>
      <c r="CZ199" s="3">
        <v>151.638347814127</v>
      </c>
      <c r="DA199" s="3">
        <v>147.655453656144</v>
      </c>
      <c r="DB199" s="3">
        <v>149.846314805636</v>
      </c>
      <c r="DC199" s="3">
        <v>162.421934249456</v>
      </c>
      <c r="DD199" s="3">
        <v>152.400270902502</v>
      </c>
      <c r="DE199" s="3">
        <v>151.262487799537</v>
      </c>
      <c r="DF199" s="3">
        <v>160.96186441028</v>
      </c>
      <c r="DG199" s="3">
        <v>164.277993054786</v>
      </c>
      <c r="DH199" s="3">
        <v>166.732327907953</v>
      </c>
      <c r="DI199" s="3">
        <v>164.646812901792</v>
      </c>
      <c r="DJ199" s="3">
        <v>156.364605426256</v>
      </c>
      <c r="DK199" s="3">
        <v>169.639477227263</v>
      </c>
      <c r="DL199" s="3">
        <v>174.453252631585</v>
      </c>
      <c r="DM199" s="3">
        <v>175.921097242074</v>
      </c>
      <c r="DN199" s="3">
        <v>184.156117637162</v>
      </c>
      <c r="DO199" s="3">
        <v>188.033149043399</v>
      </c>
      <c r="DP199" s="3">
        <v>191.965933048238</v>
      </c>
      <c r="DQ199" s="3">
        <v>187.315370567729</v>
      </c>
      <c r="DR199" s="3">
        <v>194.430096045918</v>
      </c>
      <c r="DS199" s="3">
        <v>189.8870716906</v>
      </c>
      <c r="DT199" s="3">
        <v>191.215161432493</v>
      </c>
      <c r="DU199" s="3">
        <v>196.67094452581</v>
      </c>
      <c r="DV199" s="3">
        <v>202.759487451841</v>
      </c>
      <c r="DW199" s="3">
        <v>199.805643879265</v>
      </c>
      <c r="DX199" s="3">
        <v>203.683205532516</v>
      </c>
      <c r="DY199" s="3">
        <v>209.050752784216</v>
      </c>
      <c r="DZ199" s="3">
        <v>215.382669535902</v>
      </c>
      <c r="EA199" s="3">
        <v>221.583694730987</v>
      </c>
      <c r="EB199" s="3">
        <v>226.514333675945</v>
      </c>
      <c r="EC199" s="3">
        <v>223.39048103461</v>
      </c>
      <c r="ED199" s="3">
        <v>225.011501312256</v>
      </c>
      <c r="EE199" s="3">
        <v>217.618095034645</v>
      </c>
      <c r="EF199" s="3">
        <v>214.710833231608</v>
      </c>
    </row>
    <row r="200">
      <c r="A200" s="3" t="s">
        <v>196</v>
      </c>
      <c r="B200" s="3" t="str">
        <f t="shared" si="3"/>
        <v>MMM_mid</v>
      </c>
      <c r="C200" s="3" t="str">
        <f t="shared" si="6"/>
        <v>MMM</v>
      </c>
      <c r="D200" s="3">
        <v>78.6775033390737</v>
      </c>
      <c r="E200" s="3">
        <v>76.4024385133452</v>
      </c>
      <c r="F200" s="3">
        <v>77.9788700382144</v>
      </c>
      <c r="G200" s="3">
        <v>79.8739095897634</v>
      </c>
      <c r="H200" s="3">
        <v>82.9307925237301</v>
      </c>
      <c r="I200" s="3">
        <v>84.835823482258</v>
      </c>
      <c r="J200" s="3">
        <v>85.3719769116338</v>
      </c>
      <c r="K200" s="3">
        <v>84.2145665137628</v>
      </c>
      <c r="L200" s="3">
        <v>85.6688991812693</v>
      </c>
      <c r="M200" s="3">
        <v>83.8400954558393</v>
      </c>
      <c r="N200" s="3">
        <v>93.8221624495913</v>
      </c>
      <c r="O200" s="3">
        <v>96.9220963456572</v>
      </c>
      <c r="P200" s="3">
        <v>96.9277922885672</v>
      </c>
      <c r="Q200" s="3">
        <v>99.8193518948987</v>
      </c>
      <c r="R200" s="3">
        <v>99.2659449986602</v>
      </c>
      <c r="S200" s="3">
        <v>97.9738867249304</v>
      </c>
      <c r="T200" s="3">
        <v>96.5890841429648</v>
      </c>
      <c r="U200" s="3">
        <v>95.3912687383062</v>
      </c>
      <c r="V200" s="3">
        <v>93.1014803967336</v>
      </c>
      <c r="W200" s="3">
        <v>88.7058381435072</v>
      </c>
      <c r="X200" s="3">
        <v>85.6136747336929</v>
      </c>
      <c r="Y200" s="3">
        <v>91.4587575230052</v>
      </c>
      <c r="Z200" s="3">
        <v>96.3759162410745</v>
      </c>
      <c r="AA200" s="3">
        <v>93.6841403943196</v>
      </c>
      <c r="AB200" s="3">
        <v>87.0333538341849</v>
      </c>
      <c r="AC200" s="3">
        <v>94.9677132550236</v>
      </c>
      <c r="AD200" s="3">
        <v>100.250001229371</v>
      </c>
      <c r="AE200" s="3">
        <v>103.457621145147</v>
      </c>
      <c r="AF200" s="3">
        <v>104.033546670197</v>
      </c>
      <c r="AG200" s="3">
        <v>105.421238928273</v>
      </c>
      <c r="AH200" s="3">
        <v>110.918448990143</v>
      </c>
      <c r="AI200" s="3">
        <v>111.692973370835</v>
      </c>
      <c r="AJ200" s="3">
        <v>111.05029263648</v>
      </c>
      <c r="AK200" s="3">
        <v>106.227729656695</v>
      </c>
      <c r="AL200" s="3">
        <v>107.145455878315</v>
      </c>
      <c r="AM200" s="3">
        <v>111.201431835167</v>
      </c>
      <c r="AN200" s="3">
        <v>111.623979697607</v>
      </c>
      <c r="AO200" s="3">
        <v>113.927808094551</v>
      </c>
      <c r="AP200" s="3">
        <v>120.755621848892</v>
      </c>
      <c r="AQ200" s="3">
        <v>121.225853256441</v>
      </c>
      <c r="AR200" s="3">
        <v>125.597918157301</v>
      </c>
      <c r="AS200" s="3">
        <v>133.345278368593</v>
      </c>
      <c r="AT200" s="3">
        <v>132.508492562175</v>
      </c>
      <c r="AU200" s="3">
        <v>130.896221593342</v>
      </c>
      <c r="AV200" s="3">
        <v>133.758099157826</v>
      </c>
      <c r="AW200" s="3">
        <v>141.963106634872</v>
      </c>
      <c r="AX200" s="3">
        <v>148.335949534878</v>
      </c>
      <c r="AY200" s="3">
        <v>153.248087652921</v>
      </c>
      <c r="AZ200" s="3">
        <v>157.955389062735</v>
      </c>
      <c r="BA200" s="3">
        <v>151.861923477616</v>
      </c>
      <c r="BB200" s="3">
        <v>149.462204605678</v>
      </c>
      <c r="BC200" s="3">
        <v>137.510079672138</v>
      </c>
      <c r="BD200" s="3">
        <v>129.720370279667</v>
      </c>
      <c r="BE200" s="3">
        <v>130.889097599666</v>
      </c>
      <c r="BF200" s="3">
        <v>131.121486582264</v>
      </c>
      <c r="BG200" s="3">
        <v>134.376624784757</v>
      </c>
      <c r="BH200" s="3">
        <v>138.813807171698</v>
      </c>
      <c r="BI200" s="3">
        <v>131.818733761869</v>
      </c>
      <c r="BJ200" s="3">
        <v>131.515225898756</v>
      </c>
      <c r="BK200" s="3">
        <v>128.727483283423</v>
      </c>
      <c r="BL200" s="3">
        <v>127.144540257834</v>
      </c>
      <c r="BM200" s="3">
        <v>136.205852652815</v>
      </c>
      <c r="BN200" s="3">
        <v>137.301909063094</v>
      </c>
      <c r="BO200" s="3">
        <v>140.257311296425</v>
      </c>
      <c r="BP200" s="3">
        <v>115.228288622397</v>
      </c>
      <c r="BQ200" s="3">
        <v>113.392818519057</v>
      </c>
      <c r="BR200" s="3">
        <v>116.612485438647</v>
      </c>
      <c r="BS200" s="3">
        <v>109.427635657189</v>
      </c>
      <c r="BT200" s="3">
        <v>112.441656799884</v>
      </c>
      <c r="BU200" s="3">
        <v>109.051619822565</v>
      </c>
      <c r="BV200" s="3">
        <v>116.015346352235</v>
      </c>
      <c r="BW200" s="3">
        <v>116.997384765287</v>
      </c>
      <c r="BX200" s="3">
        <v>120.580339320008</v>
      </c>
      <c r="BY200" s="3">
        <v>108.401081074364</v>
      </c>
      <c r="BZ200" s="3">
        <v>95.9921339553581</v>
      </c>
      <c r="CA200" s="3">
        <v>100.41794335298</v>
      </c>
      <c r="CB200" s="3">
        <v>101.890645162377</v>
      </c>
      <c r="CC200" s="3">
        <v>110.453274598139</v>
      </c>
      <c r="CD200" s="3">
        <v>109.093594527188</v>
      </c>
      <c r="CE200" s="3">
        <v>112.694356169278</v>
      </c>
      <c r="CF200" s="3">
        <v>115.736237208265</v>
      </c>
      <c r="CG200" s="3">
        <v>116.426270113504</v>
      </c>
      <c r="CH200" s="3">
        <v>119.75649044651</v>
      </c>
      <c r="CI200" s="3">
        <v>123.164820819207</v>
      </c>
      <c r="CJ200" s="3">
        <v>121.417217064105</v>
      </c>
      <c r="CK200" s="3">
        <v>126.49424716574</v>
      </c>
      <c r="CL200" s="3">
        <v>133.086633972993</v>
      </c>
      <c r="CM200" s="3">
        <v>140.818137205102</v>
      </c>
      <c r="CN200" s="3">
        <v>144.946852859534</v>
      </c>
      <c r="CO200" s="3">
        <v>143.39112581472</v>
      </c>
      <c r="CP200" s="3">
        <v>143.606044415045</v>
      </c>
      <c r="CQ200" s="3">
        <v>142.603764530119</v>
      </c>
      <c r="CR200" s="3">
        <v>133.665963585418</v>
      </c>
      <c r="CS200" s="3">
        <v>129.975675573901</v>
      </c>
      <c r="CT200" s="3">
        <v>131.148915649199</v>
      </c>
      <c r="CU200" s="3">
        <v>128.135622845634</v>
      </c>
      <c r="CV200" s="3">
        <v>128.463881358328</v>
      </c>
      <c r="CW200" s="3">
        <v>114.717319010069</v>
      </c>
      <c r="CX200" s="3">
        <v>108.660869570219</v>
      </c>
      <c r="CY200" s="3">
        <v>109.64587749093</v>
      </c>
      <c r="CZ200" s="3">
        <v>109.970078871307</v>
      </c>
      <c r="DA200" s="3">
        <v>102.318726197509</v>
      </c>
      <c r="DB200" s="3">
        <v>98.7612712860601</v>
      </c>
      <c r="DC200" s="3">
        <v>107.07501089109</v>
      </c>
      <c r="DD200" s="3">
        <v>88.3884635768647</v>
      </c>
      <c r="DE200" s="3">
        <v>86.7068077662373</v>
      </c>
      <c r="DF200" s="3">
        <v>96.2211634914962</v>
      </c>
      <c r="DG200" s="3">
        <v>94.1195922384636</v>
      </c>
      <c r="DH200" s="3">
        <v>92.8464129436415</v>
      </c>
      <c r="DI200" s="3">
        <v>86.7149469571462</v>
      </c>
      <c r="DJ200" s="3">
        <v>81.009858257168</v>
      </c>
      <c r="DK200" s="3">
        <v>80.7688582024425</v>
      </c>
      <c r="DL200" s="3">
        <v>77.9409866477867</v>
      </c>
      <c r="DM200" s="3">
        <v>78.676526902308</v>
      </c>
      <c r="DN200" s="3">
        <v>81.2503419683412</v>
      </c>
      <c r="DO200" s="3">
        <v>81.6777072380332</v>
      </c>
      <c r="DP200" s="3">
        <v>80.4355092509344</v>
      </c>
      <c r="DQ200" s="3">
        <v>70.7846966040882</v>
      </c>
      <c r="DR200" s="3">
        <v>75.8749956681012</v>
      </c>
      <c r="DS200" s="3">
        <v>84.7355295556925</v>
      </c>
      <c r="DT200" s="3">
        <v>84.0893668342226</v>
      </c>
      <c r="DU200" s="3">
        <v>75.6262571765437</v>
      </c>
      <c r="DV200" s="3">
        <v>82.456760130028</v>
      </c>
      <c r="DW200" s="3">
        <v>90.6350898166421</v>
      </c>
      <c r="DX200" s="3">
        <v>98.0217519203154</v>
      </c>
      <c r="DY200" s="3">
        <v>99.8593071994486</v>
      </c>
      <c r="DZ200" s="3">
        <v>105.639074485876</v>
      </c>
      <c r="EA200" s="3">
        <v>126.092026053253</v>
      </c>
      <c r="EB200" s="3">
        <v>132.746755982497</v>
      </c>
      <c r="EC200" s="3">
        <v>132.38765573024</v>
      </c>
      <c r="ED200" s="3">
        <v>130.093467449018</v>
      </c>
      <c r="EE200" s="3">
        <v>129.990714118594</v>
      </c>
      <c r="EF200" s="3">
        <v>139.979165818956</v>
      </c>
    </row>
    <row r="201">
      <c r="A201" s="3" t="s">
        <v>197</v>
      </c>
      <c r="B201" s="3" t="str">
        <f t="shared" si="3"/>
        <v>MNST_mid</v>
      </c>
      <c r="C201" s="3" t="str">
        <f t="shared" si="6"/>
        <v>MNST</v>
      </c>
      <c r="D201" s="3">
        <v>11.4191666557675</v>
      </c>
      <c r="E201" s="3">
        <v>11.8564474457189</v>
      </c>
      <c r="F201" s="3">
        <v>11.8448809669131</v>
      </c>
      <c r="G201" s="3">
        <v>11.1235316140311</v>
      </c>
      <c r="H201" s="3">
        <v>11.4120634396871</v>
      </c>
      <c r="I201" s="3">
        <v>11.6630158651443</v>
      </c>
      <c r="J201" s="3">
        <v>11.2922727411444</v>
      </c>
      <c r="K201" s="3">
        <v>13.0939285641625</v>
      </c>
      <c r="L201" s="3">
        <v>15.0590872764587</v>
      </c>
      <c r="M201" s="3">
        <v>15.8301450687906</v>
      </c>
      <c r="N201" s="3">
        <v>17.8702632502506</v>
      </c>
      <c r="O201" s="3">
        <v>18.1654544743625</v>
      </c>
      <c r="P201" s="3">
        <v>19.3949582576752</v>
      </c>
      <c r="Q201" s="3">
        <v>20.1051753194709</v>
      </c>
      <c r="R201" s="3">
        <v>22.9906060912392</v>
      </c>
      <c r="S201" s="3">
        <v>23.0920633588518</v>
      </c>
      <c r="T201" s="3">
        <v>22.1767501354218</v>
      </c>
      <c r="U201" s="3">
        <v>21.7292424982244</v>
      </c>
      <c r="V201" s="3">
        <v>23.6567423126914</v>
      </c>
      <c r="W201" s="3">
        <v>24.1936509722755</v>
      </c>
      <c r="X201" s="3">
        <v>22.4311508451189</v>
      </c>
      <c r="Y201" s="3">
        <v>22.7115152098916</v>
      </c>
      <c r="Z201" s="3">
        <v>24.5005833625793</v>
      </c>
      <c r="AA201" s="3">
        <v>25.2653408917514</v>
      </c>
      <c r="AB201" s="3">
        <v>23.7498245239258</v>
      </c>
      <c r="AC201" s="3">
        <v>21.1761250972748</v>
      </c>
      <c r="AD201" s="3">
        <v>22.0015909888528</v>
      </c>
      <c r="AE201" s="3">
        <v>21.6379364104498</v>
      </c>
      <c r="AF201" s="3">
        <v>24.8109920592535</v>
      </c>
      <c r="AG201" s="3">
        <v>25.7579545974732</v>
      </c>
      <c r="AH201" s="3">
        <v>26.6484999656677</v>
      </c>
      <c r="AI201" s="3">
        <v>26.5088768005371</v>
      </c>
      <c r="AJ201" s="3">
        <v>24.7490476880755</v>
      </c>
      <c r="AK201" s="3">
        <v>24.3376190094721</v>
      </c>
      <c r="AL201" s="3">
        <v>22.1168650672549</v>
      </c>
      <c r="AM201" s="3">
        <v>22.2927379608154</v>
      </c>
      <c r="AN201" s="3">
        <v>21.9947499752045</v>
      </c>
      <c r="AO201" s="3">
        <v>21.603815681056</v>
      </c>
      <c r="AP201" s="3">
        <v>23.3192390358966</v>
      </c>
      <c r="AQ201" s="3">
        <v>22.7506580352783</v>
      </c>
      <c r="AR201" s="3">
        <v>23.9086364399303</v>
      </c>
      <c r="AS201" s="3">
        <v>25.3885226683183</v>
      </c>
      <c r="AT201" s="3">
        <v>25.827499961853</v>
      </c>
      <c r="AU201" s="3">
        <v>26.9984782260397</v>
      </c>
      <c r="AV201" s="3">
        <v>28.0000000476837</v>
      </c>
      <c r="AW201" s="3">
        <v>28.0185228694569</v>
      </c>
      <c r="AX201" s="3">
        <v>30.1558331989107</v>
      </c>
      <c r="AY201" s="3">
        <v>31.7162499904633</v>
      </c>
      <c r="AZ201" s="3">
        <v>32.9303572064354</v>
      </c>
      <c r="BA201" s="3">
        <v>32.3771053113436</v>
      </c>
      <c r="BB201" s="3">
        <v>28.5345238731021</v>
      </c>
      <c r="BC201" s="3">
        <v>28.1921427590506</v>
      </c>
      <c r="BD201" s="3">
        <v>25.2785228382457</v>
      </c>
      <c r="BE201" s="3">
        <v>27.5855953125727</v>
      </c>
      <c r="BF201" s="3">
        <v>30.0986905325027</v>
      </c>
      <c r="BG201" s="3">
        <v>30.3411956455397</v>
      </c>
      <c r="BH201" s="3">
        <v>29.7293421092786</v>
      </c>
      <c r="BI201" s="3">
        <v>26.9208694540936</v>
      </c>
      <c r="BJ201" s="3">
        <v>27.9545236769177</v>
      </c>
      <c r="BK201" s="3">
        <v>26.5647368682058</v>
      </c>
      <c r="BL201" s="3">
        <v>26.7980953398205</v>
      </c>
      <c r="BM201" s="3">
        <v>29.2852633626837</v>
      </c>
      <c r="BN201" s="3">
        <v>29.4623809087844</v>
      </c>
      <c r="BO201" s="3">
        <v>27.5188095456078</v>
      </c>
      <c r="BP201" s="3">
        <v>31.1510226509788</v>
      </c>
      <c r="BQ201" s="3">
        <v>31.7216250419617</v>
      </c>
      <c r="BR201" s="3">
        <v>32.4570453817194</v>
      </c>
      <c r="BS201" s="3">
        <v>29.2660227688876</v>
      </c>
      <c r="BT201" s="3">
        <v>29.0697499275208</v>
      </c>
      <c r="BU201" s="3">
        <v>28.0836957019308</v>
      </c>
      <c r="BV201" s="3">
        <v>29.0886250495911</v>
      </c>
      <c r="BW201" s="3">
        <v>31.0285713104975</v>
      </c>
      <c r="BX201" s="3">
        <v>32.8651188895816</v>
      </c>
      <c r="BY201" s="3">
        <v>34.247105247096</v>
      </c>
      <c r="BZ201" s="3">
        <v>29.5562499219721</v>
      </c>
      <c r="CA201" s="3">
        <v>29.8409522374471</v>
      </c>
      <c r="CB201" s="3">
        <v>32.9138752937317</v>
      </c>
      <c r="CC201" s="3">
        <v>35.0485228625211</v>
      </c>
      <c r="CD201" s="3">
        <v>36.7073867971247</v>
      </c>
      <c r="CE201" s="3">
        <v>41.3213096800305</v>
      </c>
      <c r="CF201" s="3">
        <v>40.5947618030366</v>
      </c>
      <c r="CG201" s="3">
        <v>40.0293182026256</v>
      </c>
      <c r="CH201" s="3">
        <v>41.645749950409</v>
      </c>
      <c r="CI201" s="3">
        <v>44.3767044760964</v>
      </c>
      <c r="CJ201" s="3">
        <v>45.2786842145418</v>
      </c>
      <c r="CK201" s="3">
        <v>45.0344737203498</v>
      </c>
      <c r="CL201" s="3">
        <v>44.2399999369746</v>
      </c>
      <c r="CM201" s="3">
        <v>48.03630956014</v>
      </c>
      <c r="CN201" s="3">
        <v>46.3078751564026</v>
      </c>
      <c r="CO201" s="3">
        <v>46.3955681540749</v>
      </c>
      <c r="CP201" s="3">
        <v>46.4100000290644</v>
      </c>
      <c r="CQ201" s="3">
        <v>48.2945453470403</v>
      </c>
      <c r="CR201" s="3">
        <v>47.1338096800304</v>
      </c>
      <c r="CS201" s="3">
        <v>43.4032143184117</v>
      </c>
      <c r="CT201" s="3">
        <v>44.7874999273391</v>
      </c>
      <c r="CU201" s="3">
        <v>45.1513636328957</v>
      </c>
      <c r="CV201" s="3">
        <v>45.206875038147</v>
      </c>
      <c r="CW201" s="3">
        <v>41.8427632984362</v>
      </c>
      <c r="CX201" s="3">
        <v>39.398369581803</v>
      </c>
      <c r="CY201" s="3">
        <v>41.8948750495911</v>
      </c>
      <c r="CZ201" s="3">
        <v>43.3207144964309</v>
      </c>
      <c r="DA201" s="3">
        <v>44.9738093784877</v>
      </c>
      <c r="DB201" s="3">
        <v>48.2503750801086</v>
      </c>
      <c r="DC201" s="3">
        <v>45.6852173183275</v>
      </c>
      <c r="DD201" s="3">
        <v>44.3846425556001</v>
      </c>
      <c r="DE201" s="3">
        <v>45.1496428535098</v>
      </c>
      <c r="DF201" s="3">
        <v>49.4375001816522</v>
      </c>
      <c r="DG201" s="3">
        <v>50.7170239403134</v>
      </c>
      <c r="DH201" s="3">
        <v>50.8296250343323</v>
      </c>
      <c r="DI201" s="3">
        <v>51.4938158737986</v>
      </c>
      <c r="DJ201" s="3">
        <v>51.4282610520073</v>
      </c>
      <c r="DK201" s="3">
        <v>53.2136844835783</v>
      </c>
      <c r="DL201" s="3">
        <v>58.6390909715132</v>
      </c>
      <c r="DM201" s="3">
        <v>58.2916666666667</v>
      </c>
      <c r="DN201" s="3">
        <v>57.1707504272461</v>
      </c>
      <c r="DO201" s="3">
        <v>57.7378260571024</v>
      </c>
      <c r="DP201" s="3">
        <v>55.6022499084473</v>
      </c>
      <c r="DQ201" s="3">
        <v>50.0995456522161</v>
      </c>
      <c r="DR201" s="3">
        <v>55.0426191602434</v>
      </c>
      <c r="DS201" s="3">
        <v>55.5459999084473</v>
      </c>
      <c r="DT201" s="3">
        <v>57.1104762667701</v>
      </c>
      <c r="DU201" s="3">
        <v>55.9027498245239</v>
      </c>
      <c r="DV201" s="3">
        <v>59.5427499771118</v>
      </c>
      <c r="DW201" s="3">
        <v>54.7879547639326</v>
      </c>
      <c r="DX201" s="3">
        <v>53.7134090770375</v>
      </c>
      <c r="DY201" s="3">
        <v>50.3494737524735</v>
      </c>
      <c r="DZ201" s="3">
        <v>50.330000183799</v>
      </c>
      <c r="EA201" s="3">
        <v>47.6736362630671</v>
      </c>
      <c r="EB201" s="3">
        <v>50.6665002822876</v>
      </c>
      <c r="EC201" s="3">
        <v>52.0760869565218</v>
      </c>
      <c r="ED201" s="3">
        <v>54.3032500267029</v>
      </c>
      <c r="EE201" s="3">
        <v>52.6654756636847</v>
      </c>
      <c r="EF201" s="3">
        <v>50.1308332019382</v>
      </c>
    </row>
    <row r="202">
      <c r="A202" s="3" t="s">
        <v>198</v>
      </c>
      <c r="B202" s="3" t="str">
        <f t="shared" si="3"/>
        <v>MO_mid</v>
      </c>
      <c r="C202" s="3" t="str">
        <f t="shared" si="6"/>
        <v>MO</v>
      </c>
      <c r="D202" s="3">
        <v>18.667436322956</v>
      </c>
      <c r="E202" s="3">
        <v>17.7057762463634</v>
      </c>
      <c r="F202" s="3">
        <v>18.630563481098</v>
      </c>
      <c r="G202" s="3">
        <v>19.535119704935</v>
      </c>
      <c r="H202" s="3">
        <v>20.5880443098436</v>
      </c>
      <c r="I202" s="3">
        <v>21.5149869629207</v>
      </c>
      <c r="J202" s="3">
        <v>21.7208635027675</v>
      </c>
      <c r="K202" s="3">
        <v>21.6863333224511</v>
      </c>
      <c r="L202" s="3">
        <v>23.0525384905652</v>
      </c>
      <c r="M202" s="3">
        <v>24.3226412178299</v>
      </c>
      <c r="N202" s="3">
        <v>25.7772921170665</v>
      </c>
      <c r="O202" s="3">
        <v>26.3631183320434</v>
      </c>
      <c r="P202" s="3">
        <v>27.529934017276</v>
      </c>
      <c r="Q202" s="3">
        <v>28.8885081022007</v>
      </c>
      <c r="R202" s="3">
        <v>27.8573152770258</v>
      </c>
      <c r="S202" s="3">
        <v>27.5222942029235</v>
      </c>
      <c r="T202" s="3">
        <v>27.4019018541649</v>
      </c>
      <c r="U202" s="3">
        <v>26.3528385563226</v>
      </c>
      <c r="V202" s="3">
        <v>28.1966427414051</v>
      </c>
      <c r="W202" s="3">
        <v>29.3807407638357</v>
      </c>
      <c r="X202" s="3">
        <v>29.18583968569</v>
      </c>
      <c r="Y202" s="3">
        <v>31.7562094215308</v>
      </c>
      <c r="Z202" s="3">
        <v>31.3078457899817</v>
      </c>
      <c r="AA202" s="3">
        <v>31.6164233672942</v>
      </c>
      <c r="AB202" s="3">
        <v>32.1046915017162</v>
      </c>
      <c r="AC202" s="3">
        <v>33.3014077189758</v>
      </c>
      <c r="AD202" s="3">
        <v>34.25639040798</v>
      </c>
      <c r="AE202" s="3">
        <v>34.5364357062687</v>
      </c>
      <c r="AF202" s="3">
        <v>35.3236323246709</v>
      </c>
      <c r="AG202" s="3">
        <v>36.7592339262245</v>
      </c>
      <c r="AH202" s="3">
        <v>38.5470234018658</v>
      </c>
      <c r="AI202" s="3">
        <v>37.2022330210576</v>
      </c>
      <c r="AJ202" s="3">
        <v>36.1654636928172</v>
      </c>
      <c r="AK202" s="3">
        <v>35.6054502204536</v>
      </c>
      <c r="AL202" s="3">
        <v>36.0303571103691</v>
      </c>
      <c r="AM202" s="3">
        <v>37.5208846380222</v>
      </c>
      <c r="AN202" s="3">
        <v>39.4076324986509</v>
      </c>
      <c r="AO202" s="3">
        <v>41.3773373414855</v>
      </c>
      <c r="AP202" s="3">
        <v>42.8758359388652</v>
      </c>
      <c r="AQ202" s="3">
        <v>41.2833802006126</v>
      </c>
      <c r="AR202" s="3">
        <v>41.0850127750986</v>
      </c>
      <c r="AS202" s="3">
        <v>43.7998548535856</v>
      </c>
      <c r="AT202" s="3">
        <v>42.2771714992294</v>
      </c>
      <c r="AU202" s="3">
        <v>37.4656721727433</v>
      </c>
      <c r="AV202" s="3">
        <v>36.6408778617504</v>
      </c>
      <c r="AW202" s="3">
        <v>37.6651420012136</v>
      </c>
      <c r="AX202" s="3">
        <v>38.2015111492153</v>
      </c>
      <c r="AY202" s="3">
        <v>42.0486998941146</v>
      </c>
      <c r="AZ202" s="3">
        <v>41.5841512451485</v>
      </c>
      <c r="BA202" s="3">
        <v>38.6963533697396</v>
      </c>
      <c r="BB202" s="3">
        <v>37.3863769321019</v>
      </c>
      <c r="BC202" s="3">
        <v>36.2859111994232</v>
      </c>
      <c r="BD202" s="3">
        <v>33.2069166196826</v>
      </c>
      <c r="BE202" s="3">
        <v>34.1537156266253</v>
      </c>
      <c r="BF202" s="3">
        <v>34.8027958803397</v>
      </c>
      <c r="BG202" s="3">
        <v>35.8627807925167</v>
      </c>
      <c r="BH202" s="3">
        <v>37.269800629739</v>
      </c>
      <c r="BI202" s="3">
        <v>37.9767549807604</v>
      </c>
      <c r="BJ202" s="3">
        <v>36.195087563299</v>
      </c>
      <c r="BK202" s="3">
        <v>31.8637818117713</v>
      </c>
      <c r="BL202" s="3">
        <v>29.5977987617654</v>
      </c>
      <c r="BM202" s="3">
        <v>31.0733415993077</v>
      </c>
      <c r="BN202" s="3">
        <v>34.7262109612124</v>
      </c>
      <c r="BO202" s="3">
        <v>34.7472995836542</v>
      </c>
      <c r="BP202" s="3">
        <v>32.8370252417136</v>
      </c>
      <c r="BQ202" s="3">
        <v>31.8409814152747</v>
      </c>
      <c r="BR202" s="3">
        <v>31.6006527593655</v>
      </c>
      <c r="BS202" s="3">
        <v>29.7327092008995</v>
      </c>
      <c r="BT202" s="3">
        <v>27.3780143338872</v>
      </c>
      <c r="BU202" s="3">
        <v>28.6453837856013</v>
      </c>
      <c r="BV202" s="3">
        <v>30.9388568332005</v>
      </c>
      <c r="BW202" s="3">
        <v>33.0851833565347</v>
      </c>
      <c r="BX202" s="3">
        <v>33.3130023507623</v>
      </c>
      <c r="BY202" s="3">
        <v>29.8420145237773</v>
      </c>
      <c r="BZ202" s="3">
        <v>25.554978954341</v>
      </c>
      <c r="CA202" s="3">
        <v>26.8556096591946</v>
      </c>
      <c r="CB202" s="3">
        <v>25.4830069337736</v>
      </c>
      <c r="CC202" s="3">
        <v>27.8909794476265</v>
      </c>
      <c r="CD202" s="3">
        <v>28.4685863243914</v>
      </c>
      <c r="CE202" s="3">
        <v>29.923347476309</v>
      </c>
      <c r="CF202" s="3">
        <v>29.1181340280647</v>
      </c>
      <c r="CG202" s="3">
        <v>27.7395020459755</v>
      </c>
      <c r="CH202" s="3">
        <v>28.0472811523732</v>
      </c>
      <c r="CI202" s="3">
        <v>29.9871779794921</v>
      </c>
      <c r="CJ202" s="3">
        <v>30.1358607736265</v>
      </c>
      <c r="CK202" s="3">
        <v>31.3939407061959</v>
      </c>
      <c r="CL202" s="3">
        <v>35.4614949337824</v>
      </c>
      <c r="CM202" s="3">
        <v>36.5632097046227</v>
      </c>
      <c r="CN202" s="3">
        <v>36.6221995852149</v>
      </c>
      <c r="CO202" s="3">
        <v>36.0915895077078</v>
      </c>
      <c r="CP202" s="3">
        <v>35.5850795540989</v>
      </c>
      <c r="CQ202" s="3">
        <v>36.2951916873486</v>
      </c>
      <c r="CR202" s="3">
        <v>37.4466702054414</v>
      </c>
      <c r="CS202" s="3">
        <v>36.1189588580485</v>
      </c>
      <c r="CT202" s="3">
        <v>33.9472445761714</v>
      </c>
      <c r="CU202" s="3">
        <v>35.3157624355288</v>
      </c>
      <c r="CV202" s="3">
        <v>38.8206250267223</v>
      </c>
      <c r="CW202" s="3">
        <v>39.5273218170352</v>
      </c>
      <c r="CX202" s="3">
        <v>40.7395153046426</v>
      </c>
      <c r="CY202" s="3">
        <v>43.2645663884475</v>
      </c>
      <c r="CZ202" s="3">
        <v>42.6923740017119</v>
      </c>
      <c r="DA202" s="3">
        <v>37.9069849798414</v>
      </c>
      <c r="DB202" s="3">
        <v>34.3967086430641</v>
      </c>
      <c r="DC202" s="3">
        <v>36.4339343716396</v>
      </c>
      <c r="DD202" s="3">
        <v>35.3602059312235</v>
      </c>
      <c r="DE202" s="3">
        <v>36.6938181697114</v>
      </c>
      <c r="DF202" s="3">
        <v>37.1560566943449</v>
      </c>
      <c r="DG202" s="3">
        <v>38.7262242977189</v>
      </c>
      <c r="DH202" s="3">
        <v>38.0944781483225</v>
      </c>
      <c r="DI202" s="3">
        <v>39.75610959709</v>
      </c>
      <c r="DJ202" s="3">
        <v>38.8887005720914</v>
      </c>
      <c r="DK202" s="3">
        <v>39.3031804513843</v>
      </c>
      <c r="DL202" s="3">
        <v>39.3682630132149</v>
      </c>
      <c r="DM202" s="3">
        <v>38.8622577550829</v>
      </c>
      <c r="DN202" s="3">
        <v>40.1174520044055</v>
      </c>
      <c r="DO202" s="3">
        <v>38.5039426964618</v>
      </c>
      <c r="DP202" s="3">
        <v>38.6536350650244</v>
      </c>
      <c r="DQ202" s="3">
        <v>37.7453805220092</v>
      </c>
      <c r="DR202" s="3">
        <v>36.6785142112358</v>
      </c>
      <c r="DS202" s="3">
        <v>37.5011190516215</v>
      </c>
      <c r="DT202" s="3">
        <v>37.6660875658936</v>
      </c>
      <c r="DU202" s="3">
        <v>37.3924170536139</v>
      </c>
      <c r="DV202" s="3">
        <v>39.6789785668781</v>
      </c>
      <c r="DW202" s="3">
        <v>39.7599744386455</v>
      </c>
      <c r="DX202" s="3">
        <v>42.4560833599408</v>
      </c>
      <c r="DY202" s="3">
        <v>43.7334750708158</v>
      </c>
      <c r="DZ202" s="3">
        <v>46.2824597174158</v>
      </c>
      <c r="EA202" s="3">
        <v>49.339971055914</v>
      </c>
      <c r="EB202" s="3">
        <v>50.7718224146727</v>
      </c>
      <c r="EC202" s="3">
        <v>49.1651856257709</v>
      </c>
      <c r="ED202" s="3">
        <v>54.3623117848691</v>
      </c>
      <c r="EE202" s="3">
        <v>53.8349028570141</v>
      </c>
      <c r="EF202" s="3">
        <v>51.7816668616401</v>
      </c>
    </row>
    <row r="203">
      <c r="A203" s="3" t="s">
        <v>199</v>
      </c>
      <c r="B203" s="3" t="str">
        <f t="shared" si="3"/>
        <v>MOS_mid</v>
      </c>
      <c r="C203" s="3" t="str">
        <f t="shared" si="6"/>
        <v>MOS</v>
      </c>
      <c r="D203" s="3">
        <v>37.8893964076842</v>
      </c>
      <c r="E203" s="3">
        <v>38.3245858449004</v>
      </c>
      <c r="F203" s="3">
        <v>39.8544587725091</v>
      </c>
      <c r="G203" s="3">
        <v>39.8608144001638</v>
      </c>
      <c r="H203" s="3">
        <v>40.2480525710857</v>
      </c>
      <c r="I203" s="3">
        <v>40.5898413472026</v>
      </c>
      <c r="J203" s="3">
        <v>39.1556520266126</v>
      </c>
      <c r="K203" s="3">
        <v>38.4267699542378</v>
      </c>
      <c r="L203" s="3">
        <v>38.1826211436569</v>
      </c>
      <c r="M203" s="3">
        <v>34.9692931397191</v>
      </c>
      <c r="N203" s="3">
        <v>37.2681118418148</v>
      </c>
      <c r="O203" s="3">
        <v>37.6367612601737</v>
      </c>
      <c r="P203" s="3">
        <v>38.8057148568738</v>
      </c>
      <c r="Q203" s="3">
        <v>42.7551570138276</v>
      </c>
      <c r="R203" s="3">
        <v>40.1398176807912</v>
      </c>
      <c r="S203" s="3">
        <v>37.7292153624826</v>
      </c>
      <c r="T203" s="3">
        <v>38.1011106779477</v>
      </c>
      <c r="U203" s="3">
        <v>37.7043854070573</v>
      </c>
      <c r="V203" s="3">
        <v>37.4553636096949</v>
      </c>
      <c r="W203" s="3">
        <v>35.4318367823782</v>
      </c>
      <c r="X203" s="3">
        <v>31.0891531695311</v>
      </c>
      <c r="Y203" s="3">
        <v>28.4853673817817</v>
      </c>
      <c r="Z203" s="3">
        <v>27.2627530705833</v>
      </c>
      <c r="AA203" s="3">
        <v>25.2808777700421</v>
      </c>
      <c r="AB203" s="3">
        <v>21.0501946179344</v>
      </c>
      <c r="AC203" s="3">
        <v>20.7765797946813</v>
      </c>
      <c r="AD203" s="3">
        <v>24.6766876460296</v>
      </c>
      <c r="AE203" s="3">
        <v>23.035469776566</v>
      </c>
      <c r="AF203" s="3">
        <v>22.4579420666311</v>
      </c>
      <c r="AG203" s="3">
        <v>23.162119543878</v>
      </c>
      <c r="AH203" s="3">
        <v>23.8351548467858</v>
      </c>
      <c r="AI203" s="3">
        <v>24.3194878329511</v>
      </c>
      <c r="AJ203" s="3">
        <v>23.0294254193488</v>
      </c>
      <c r="AK203" s="3">
        <v>21.2396124479198</v>
      </c>
      <c r="AL203" s="3">
        <v>23.4940018061273</v>
      </c>
      <c r="AM203" s="3">
        <v>26.03940652613</v>
      </c>
      <c r="AN203" s="3">
        <v>27.611915852011</v>
      </c>
      <c r="AO203" s="3">
        <v>28.7552064790074</v>
      </c>
      <c r="AP203" s="3">
        <v>26.1760545943722</v>
      </c>
      <c r="AQ203" s="3">
        <v>24.9795931835654</v>
      </c>
      <c r="AR203" s="3">
        <v>21.0772027314573</v>
      </c>
      <c r="AS203" s="3">
        <v>20.4368839328186</v>
      </c>
      <c r="AT203" s="3">
        <v>21.3705364964401</v>
      </c>
      <c r="AU203" s="3">
        <v>18.7310473089789</v>
      </c>
      <c r="AV203" s="3">
        <v>18.6093079559985</v>
      </c>
      <c r="AW203" s="3">
        <v>19.3690219859446</v>
      </c>
      <c r="AX203" s="3">
        <v>20.9127256876816</v>
      </c>
      <c r="AY203" s="3">
        <v>22.3111233625088</v>
      </c>
      <c r="AZ203" s="3">
        <v>24.2249104091166</v>
      </c>
      <c r="BA203" s="3">
        <v>23.7212609523349</v>
      </c>
      <c r="BB203" s="3">
        <v>23.7505133597982</v>
      </c>
      <c r="BC203" s="3">
        <v>23.009445282327</v>
      </c>
      <c r="BD203" s="3">
        <v>24.8502565277599</v>
      </c>
      <c r="BE203" s="3">
        <v>26.0087489134825</v>
      </c>
      <c r="BF203" s="3">
        <v>25.9767023063702</v>
      </c>
      <c r="BG203" s="3">
        <v>27.681106470983</v>
      </c>
      <c r="BH203" s="3">
        <v>28.59843719757</v>
      </c>
      <c r="BI203" s="3">
        <v>29.353349703701</v>
      </c>
      <c r="BJ203" s="3">
        <v>32.0111827374232</v>
      </c>
      <c r="BK203" s="3">
        <v>28.4478737924043</v>
      </c>
      <c r="BL203" s="3">
        <v>28.3399399880605</v>
      </c>
      <c r="BM203" s="3">
        <v>29.2258951052005</v>
      </c>
      <c r="BN203" s="3">
        <v>25.9012561201733</v>
      </c>
      <c r="BO203" s="3">
        <v>24.613057815903</v>
      </c>
      <c r="BP203" s="3">
        <v>21.0577793744</v>
      </c>
      <c r="BQ203" s="3">
        <v>21.1282617743294</v>
      </c>
      <c r="BR203" s="3">
        <v>22.0256591255512</v>
      </c>
      <c r="BS203" s="3">
        <v>18.7911922836287</v>
      </c>
      <c r="BT203" s="3">
        <v>18.8710770086629</v>
      </c>
      <c r="BU203" s="3">
        <v>18.1882671980571</v>
      </c>
      <c r="BV203" s="3">
        <v>18.0721005229252</v>
      </c>
      <c r="BW203" s="3">
        <v>18.2111923097494</v>
      </c>
      <c r="BX203" s="3">
        <v>18.8899355297784</v>
      </c>
      <c r="BY203" s="3">
        <v>17.6719628420664</v>
      </c>
      <c r="BZ203" s="3">
        <v>10.7725073550559</v>
      </c>
      <c r="CA203" s="3">
        <v>10.4499386905147</v>
      </c>
      <c r="CB203" s="3">
        <v>10.4522515874629</v>
      </c>
      <c r="CC203" s="3">
        <v>12.2038132073157</v>
      </c>
      <c r="CD203" s="3">
        <v>12.1170016463713</v>
      </c>
      <c r="CE203" s="3">
        <v>16.1373764473344</v>
      </c>
      <c r="CF203" s="3">
        <v>16.9885459527622</v>
      </c>
      <c r="CG203" s="3">
        <v>17.4904675106535</v>
      </c>
      <c r="CH203" s="3">
        <v>17.639831749576</v>
      </c>
      <c r="CI203" s="3">
        <v>20.7347495081746</v>
      </c>
      <c r="CJ203" s="3">
        <v>25.3588468540971</v>
      </c>
      <c r="CK203" s="3">
        <v>26.7860070827196</v>
      </c>
      <c r="CL203" s="3">
        <v>29.6084434326824</v>
      </c>
      <c r="CM203" s="3">
        <v>30.7295183397692</v>
      </c>
      <c r="CN203" s="3">
        <v>33.0240678237795</v>
      </c>
      <c r="CO203" s="3">
        <v>31.138258694212</v>
      </c>
      <c r="CP203" s="3">
        <v>28.5814649054183</v>
      </c>
      <c r="CQ203" s="3">
        <v>29.7446411401586</v>
      </c>
      <c r="CR203" s="3">
        <v>31.1808954661317</v>
      </c>
      <c r="CS203" s="3">
        <v>38.1356424121192</v>
      </c>
      <c r="CT203" s="3">
        <v>34.7828667721938</v>
      </c>
      <c r="CU203" s="3">
        <v>34.5188526722976</v>
      </c>
      <c r="CV203" s="3">
        <v>37.9625430067279</v>
      </c>
      <c r="CW203" s="3">
        <v>42.3019027190765</v>
      </c>
      <c r="CX203" s="3">
        <v>57.7584030119232</v>
      </c>
      <c r="CY203" s="3">
        <v>66.0387047291263</v>
      </c>
      <c r="CZ203" s="3">
        <v>57.7432283442225</v>
      </c>
      <c r="DA203" s="3">
        <v>49.7590987889904</v>
      </c>
      <c r="DB203" s="3">
        <v>44.234953857348</v>
      </c>
      <c r="DC203" s="3">
        <v>51.8425165206985</v>
      </c>
      <c r="DD203" s="3">
        <v>49.2299753550231</v>
      </c>
      <c r="DE203" s="3">
        <v>48.4897128577536</v>
      </c>
      <c r="DF203" s="3">
        <v>48.1928941260341</v>
      </c>
      <c r="DG203" s="3">
        <v>43.748062459</v>
      </c>
      <c r="DH203" s="3">
        <v>44.2055332147558</v>
      </c>
      <c r="DI203" s="3">
        <v>47.6418083269842</v>
      </c>
      <c r="DJ203" s="3">
        <v>45.8050933507149</v>
      </c>
      <c r="DK203" s="3">
        <v>43.1103823128928</v>
      </c>
      <c r="DL203" s="3">
        <v>35.3325396025994</v>
      </c>
      <c r="DM203" s="3">
        <v>33.2769886910992</v>
      </c>
      <c r="DN203" s="3">
        <v>36.0196514444908</v>
      </c>
      <c r="DO203" s="3">
        <v>38.3349506113681</v>
      </c>
      <c r="DP203" s="3">
        <v>36.1249297910318</v>
      </c>
      <c r="DQ203" s="3">
        <v>33.7088765065911</v>
      </c>
      <c r="DR203" s="3">
        <v>33.6408111648867</v>
      </c>
      <c r="DS203" s="3">
        <v>35.1407357087114</v>
      </c>
      <c r="DT203" s="3">
        <v>32.3116118278411</v>
      </c>
      <c r="DU203" s="3">
        <v>29.6891457320723</v>
      </c>
      <c r="DV203" s="3">
        <v>30.9364632492004</v>
      </c>
      <c r="DW203" s="3">
        <v>30.7799558313374</v>
      </c>
      <c r="DX203" s="3">
        <v>29.4928572638709</v>
      </c>
      <c r="DY203" s="3">
        <v>28.1216568517489</v>
      </c>
      <c r="DZ203" s="3">
        <v>28.1988276325848</v>
      </c>
      <c r="EA203" s="3">
        <v>27.4127735309518</v>
      </c>
      <c r="EB203" s="3">
        <v>25.7892366337979</v>
      </c>
      <c r="EC203" s="3">
        <v>26.2216320957082</v>
      </c>
      <c r="ED203" s="3">
        <v>26.4261640290082</v>
      </c>
      <c r="EE203" s="3">
        <v>25.4355130099559</v>
      </c>
      <c r="EF203" s="3">
        <v>26.7024999724494</v>
      </c>
    </row>
    <row r="204">
      <c r="A204" s="3" t="s">
        <v>200</v>
      </c>
      <c r="B204" s="3" t="str">
        <f t="shared" si="3"/>
        <v>MPC_mid</v>
      </c>
      <c r="C204" s="3" t="str">
        <f t="shared" si="6"/>
        <v>MPC</v>
      </c>
      <c r="D204" s="3">
        <v>31.2175151760882</v>
      </c>
      <c r="E204" s="3">
        <v>30.7161699753054</v>
      </c>
      <c r="F204" s="3">
        <v>32.3381183422716</v>
      </c>
      <c r="G204" s="3">
        <v>31.6835956512242</v>
      </c>
      <c r="H204" s="3">
        <v>32.7436768460625</v>
      </c>
      <c r="I204" s="3">
        <v>31.1434568736956</v>
      </c>
      <c r="J204" s="3">
        <v>28.2912431583601</v>
      </c>
      <c r="K204" s="3">
        <v>31.9839449477028</v>
      </c>
      <c r="L204" s="3">
        <v>31.9669326776866</v>
      </c>
      <c r="M204" s="3">
        <v>30.115272980203</v>
      </c>
      <c r="N204" s="3">
        <v>34.0930327634395</v>
      </c>
      <c r="O204" s="3">
        <v>32.2212660531112</v>
      </c>
      <c r="P204" s="3">
        <v>31.3083089993567</v>
      </c>
      <c r="Q204" s="3">
        <v>37.2227906376144</v>
      </c>
      <c r="R204" s="3">
        <v>36.7633292177376</v>
      </c>
      <c r="S204" s="3">
        <v>36.7623457072518</v>
      </c>
      <c r="T204" s="3">
        <v>37.7634067639552</v>
      </c>
      <c r="U204" s="3">
        <v>37.7907354688059</v>
      </c>
      <c r="V204" s="3">
        <v>41.2179867238204</v>
      </c>
      <c r="W204" s="3">
        <v>38.227715415448</v>
      </c>
      <c r="X204" s="3">
        <v>34.5880963166214</v>
      </c>
      <c r="Y204" s="3">
        <v>36.513020190746</v>
      </c>
      <c r="Z204" s="3">
        <v>41.1245441831739</v>
      </c>
      <c r="AA204" s="3">
        <v>39.1769382211649</v>
      </c>
      <c r="AB204" s="3">
        <v>32.8692378081349</v>
      </c>
      <c r="AC204" s="3">
        <v>25.3344242151677</v>
      </c>
      <c r="AD204" s="3">
        <v>27.8311256024009</v>
      </c>
      <c r="AE204" s="3">
        <v>29.3207846628375</v>
      </c>
      <c r="AF204" s="3">
        <v>27.2689806977467</v>
      </c>
      <c r="AG204" s="3">
        <v>26.834881169711</v>
      </c>
      <c r="AH204" s="3">
        <v>28.4799014469811</v>
      </c>
      <c r="AI204" s="3">
        <v>31.7043358556042</v>
      </c>
      <c r="AJ204" s="3">
        <v>32.6108278562925</v>
      </c>
      <c r="AK204" s="3">
        <v>32.6031557467981</v>
      </c>
      <c r="AL204" s="3">
        <v>34.1163496766875</v>
      </c>
      <c r="AM204" s="3">
        <v>38.1705485586508</v>
      </c>
      <c r="AN204" s="3">
        <v>38.4087949435446</v>
      </c>
      <c r="AO204" s="3">
        <v>38.5152065294833</v>
      </c>
      <c r="AP204" s="3">
        <v>39.1062705552212</v>
      </c>
      <c r="AQ204" s="3">
        <v>38.7828902842782</v>
      </c>
      <c r="AR204" s="3">
        <v>40.6900847232058</v>
      </c>
      <c r="AS204" s="3">
        <v>41.5033740591943</v>
      </c>
      <c r="AT204" s="3">
        <v>42.7869351505891</v>
      </c>
      <c r="AU204" s="3">
        <v>41.4125749386846</v>
      </c>
      <c r="AV204" s="3">
        <v>42.5899610319217</v>
      </c>
      <c r="AW204" s="3">
        <v>44.8916342608532</v>
      </c>
      <c r="AX204" s="3">
        <v>49.2030150793382</v>
      </c>
      <c r="AY204" s="3">
        <v>51.7116448441943</v>
      </c>
      <c r="AZ204" s="3">
        <v>55.9770160085938</v>
      </c>
      <c r="BA204" s="3">
        <v>52.7532201922399</v>
      </c>
      <c r="BB204" s="3">
        <v>55.8102075872322</v>
      </c>
      <c r="BC204" s="3">
        <v>61.0916702720281</v>
      </c>
      <c r="BD204" s="3">
        <v>62.337668529571</v>
      </c>
      <c r="BE204" s="3">
        <v>60.6869253183351</v>
      </c>
      <c r="BF204" s="3">
        <v>59.0429613386245</v>
      </c>
      <c r="BG204" s="3">
        <v>65.2018540716254</v>
      </c>
      <c r="BH204" s="3">
        <v>67.6457932913413</v>
      </c>
      <c r="BI204" s="3">
        <v>62.8631679456372</v>
      </c>
      <c r="BJ204" s="3">
        <v>53.5683450973588</v>
      </c>
      <c r="BK204" s="3">
        <v>49.0415791940517</v>
      </c>
      <c r="BL204" s="3">
        <v>51.9659610848256</v>
      </c>
      <c r="BM204" s="3">
        <v>52.8224297172363</v>
      </c>
      <c r="BN204" s="3">
        <v>50.0260150610043</v>
      </c>
      <c r="BO204" s="3">
        <v>50.4118191814945</v>
      </c>
      <c r="BP204" s="3">
        <v>44.0070713709366</v>
      </c>
      <c r="BQ204" s="3">
        <v>41.3187043106228</v>
      </c>
      <c r="BR204" s="3">
        <v>46.1242323982108</v>
      </c>
      <c r="BS204" s="3">
        <v>40.200421175539</v>
      </c>
      <c r="BT204" s="3">
        <v>45.9954059701455</v>
      </c>
      <c r="BU204" s="3">
        <v>53.4173325823158</v>
      </c>
      <c r="BV204" s="3">
        <v>54.140239994129</v>
      </c>
      <c r="BW204" s="3">
        <v>50.9332338475443</v>
      </c>
      <c r="BX204" s="3">
        <v>48.413198273941</v>
      </c>
      <c r="BY204" s="3">
        <v>47.1700366413721</v>
      </c>
      <c r="BZ204" s="3">
        <v>23.9531690716268</v>
      </c>
      <c r="CA204" s="3">
        <v>21.4478603753186</v>
      </c>
      <c r="CB204" s="3">
        <v>28.6597779925225</v>
      </c>
      <c r="CC204" s="3">
        <v>33.0749110071166</v>
      </c>
      <c r="CD204" s="3">
        <v>32.2350010499195</v>
      </c>
      <c r="CE204" s="3">
        <v>32.3394546039856</v>
      </c>
      <c r="CF204" s="3">
        <v>27.8780782933712</v>
      </c>
      <c r="CG204" s="3">
        <v>25.7401052945561</v>
      </c>
      <c r="CH204" s="3">
        <v>33.038639536643</v>
      </c>
      <c r="CI204" s="3">
        <v>37.0439785017696</v>
      </c>
      <c r="CJ204" s="3">
        <v>39.7185195037252</v>
      </c>
      <c r="CK204" s="3">
        <v>45.6047276273659</v>
      </c>
      <c r="CL204" s="3">
        <v>50.3443998607473</v>
      </c>
      <c r="CM204" s="3">
        <v>48.7350126550292</v>
      </c>
      <c r="CN204" s="3">
        <v>54.28674190946</v>
      </c>
      <c r="CO204" s="3">
        <v>57.1409155331842</v>
      </c>
      <c r="CP204" s="3">
        <v>51.236473645385</v>
      </c>
      <c r="CQ204" s="3">
        <v>52.717730626887</v>
      </c>
      <c r="CR204" s="3">
        <v>54.8817658070354</v>
      </c>
      <c r="CS204" s="3">
        <v>60.7687577222703</v>
      </c>
      <c r="CT204" s="3">
        <v>59.5842698052185</v>
      </c>
      <c r="CU204" s="3">
        <v>58.816823314474</v>
      </c>
      <c r="CV204" s="3">
        <v>66.4609675733238</v>
      </c>
      <c r="CW204" s="3">
        <v>72.7286427436634</v>
      </c>
      <c r="CX204" s="3">
        <v>73.8629918233493</v>
      </c>
      <c r="CY204" s="3">
        <v>81.8495848699485</v>
      </c>
      <c r="CZ204" s="3">
        <v>90.0821400699989</v>
      </c>
      <c r="DA204" s="3">
        <v>92.5887245987477</v>
      </c>
      <c r="DB204" s="3">
        <v>80.5371715495023</v>
      </c>
      <c r="DC204" s="3">
        <v>92.5333148634202</v>
      </c>
      <c r="DD204" s="3">
        <v>92.1882468030498</v>
      </c>
      <c r="DE204" s="3">
        <v>103.161295243738</v>
      </c>
      <c r="DF204" s="3">
        <v>114.896418795457</v>
      </c>
      <c r="DG204" s="3">
        <v>108.206068361299</v>
      </c>
      <c r="DH204" s="3">
        <v>117.197872279076</v>
      </c>
      <c r="DI204" s="3">
        <v>118.722117368933</v>
      </c>
      <c r="DJ204" s="3">
        <v>123.492993133066</v>
      </c>
      <c r="DK204" s="3">
        <v>123.223810191202</v>
      </c>
      <c r="DL204" s="3">
        <v>106.819900087389</v>
      </c>
      <c r="DM204" s="3">
        <v>108.542914110195</v>
      </c>
      <c r="DN204" s="3">
        <v>118.581684748901</v>
      </c>
      <c r="DO204" s="3">
        <v>138.235483431461</v>
      </c>
      <c r="DP204" s="3">
        <v>148.94831894717</v>
      </c>
      <c r="DQ204" s="3">
        <v>144.517596226727</v>
      </c>
      <c r="DR204" s="3">
        <v>145.368632585548</v>
      </c>
      <c r="DS204" s="3">
        <v>145.649058408225</v>
      </c>
      <c r="DT204" s="3">
        <v>152.866932541516</v>
      </c>
      <c r="DU204" s="3">
        <v>165.781751659817</v>
      </c>
      <c r="DV204" s="3">
        <v>185.150289311935</v>
      </c>
      <c r="DW204" s="3">
        <v>202.337204914598</v>
      </c>
      <c r="DX204" s="3">
        <v>175.818934619188</v>
      </c>
      <c r="DY204" s="3">
        <v>171.71343713774</v>
      </c>
      <c r="DZ204" s="3">
        <v>167.125709028032</v>
      </c>
      <c r="EA204" s="3">
        <v>171.758961891349</v>
      </c>
      <c r="EB204" s="3">
        <v>163.960019358289</v>
      </c>
      <c r="EC204" s="3">
        <v>158.307165991385</v>
      </c>
      <c r="ED204" s="3">
        <v>154.812722456722</v>
      </c>
      <c r="EE204" s="3">
        <v>143.421191624233</v>
      </c>
      <c r="EF204" s="3">
        <v>147.701945410834</v>
      </c>
    </row>
    <row r="205">
      <c r="A205" s="3" t="s">
        <v>201</v>
      </c>
      <c r="B205" s="3" t="str">
        <f t="shared" si="3"/>
        <v>MRK_mid</v>
      </c>
      <c r="C205" s="3" t="str">
        <f t="shared" si="6"/>
        <v>MRK</v>
      </c>
      <c r="D205" s="3">
        <v>35.1335034254766</v>
      </c>
      <c r="E205" s="3">
        <v>37.5667255384888</v>
      </c>
      <c r="F205" s="3">
        <v>38.5636970977428</v>
      </c>
      <c r="G205" s="3">
        <v>38.983043601264</v>
      </c>
      <c r="H205" s="3">
        <v>38.9551987658535</v>
      </c>
      <c r="I205" s="3">
        <v>40.1962710449567</v>
      </c>
      <c r="J205" s="3">
        <v>40.3951821164269</v>
      </c>
      <c r="K205" s="3">
        <v>40.3009704243249</v>
      </c>
      <c r="L205" s="3">
        <v>41.8707145499592</v>
      </c>
      <c r="M205" s="3">
        <v>39.8228015416579</v>
      </c>
      <c r="N205" s="3">
        <v>41.4754511167339</v>
      </c>
      <c r="O205" s="3">
        <v>41.3577697690456</v>
      </c>
      <c r="P205" s="3">
        <v>43.3675296385904</v>
      </c>
      <c r="Q205" s="3">
        <v>41.476889602632</v>
      </c>
      <c r="R205" s="3">
        <v>40.7579885682026</v>
      </c>
      <c r="S205" s="3">
        <v>40.9177583257433</v>
      </c>
      <c r="T205" s="3">
        <v>42.5536211266595</v>
      </c>
      <c r="U205" s="3">
        <v>41.837084433641</v>
      </c>
      <c r="V205" s="3">
        <v>41.4785724331396</v>
      </c>
      <c r="W205" s="3">
        <v>40.9532451086447</v>
      </c>
      <c r="X205" s="3">
        <v>37.2013858934707</v>
      </c>
      <c r="Y205" s="3">
        <v>37.0829664476119</v>
      </c>
      <c r="Z205" s="3">
        <v>39.0091542641064</v>
      </c>
      <c r="AA205" s="3">
        <v>38.4299947878516</v>
      </c>
      <c r="AB205" s="3">
        <v>37.2790206436712</v>
      </c>
      <c r="AC205" s="3">
        <v>36.2700320259594</v>
      </c>
      <c r="AD205" s="3">
        <v>38.3966322380956</v>
      </c>
      <c r="AE205" s="3">
        <v>40.8146676735409</v>
      </c>
      <c r="AF205" s="3">
        <v>40.236127915065</v>
      </c>
      <c r="AG205" s="3">
        <v>41.7102924194697</v>
      </c>
      <c r="AH205" s="3">
        <v>43.5286395064585</v>
      </c>
      <c r="AI205" s="3">
        <v>45.9044027721644</v>
      </c>
      <c r="AJ205" s="3">
        <v>46.424645604376</v>
      </c>
      <c r="AK205" s="3">
        <v>46.0669343329329</v>
      </c>
      <c r="AL205" s="3">
        <v>45.9782904136146</v>
      </c>
      <c r="AM205" s="3">
        <v>45.3430960435699</v>
      </c>
      <c r="AN205" s="3">
        <v>45.9382025940163</v>
      </c>
      <c r="AO205" s="3">
        <v>48.5816972743626</v>
      </c>
      <c r="AP205" s="3">
        <v>48.6870704335875</v>
      </c>
      <c r="AQ205" s="3">
        <v>47.450816264124</v>
      </c>
      <c r="AR205" s="3">
        <v>48.288158372927</v>
      </c>
      <c r="AS205" s="3">
        <v>49.0294943238259</v>
      </c>
      <c r="AT205" s="3">
        <v>48.0265252430876</v>
      </c>
      <c r="AU205" s="3">
        <v>47.775179142237</v>
      </c>
      <c r="AV205" s="3">
        <v>49.6783675966061</v>
      </c>
      <c r="AW205" s="3">
        <v>48.1869386127589</v>
      </c>
      <c r="AX205" s="3">
        <v>42.3051564353932</v>
      </c>
      <c r="AY205" s="3">
        <v>43.232886514857</v>
      </c>
      <c r="AZ205" s="3">
        <v>46.0172303396046</v>
      </c>
      <c r="BA205" s="3">
        <v>43.111730261811</v>
      </c>
      <c r="BB205" s="3">
        <v>42.4561308979024</v>
      </c>
      <c r="BC205" s="3">
        <v>44.772333930571</v>
      </c>
      <c r="BD205" s="3">
        <v>45.6946764621619</v>
      </c>
      <c r="BE205" s="3">
        <v>48.1225184592433</v>
      </c>
      <c r="BF205" s="3">
        <v>49.2703965385563</v>
      </c>
      <c r="BG205" s="3">
        <v>53.1483832636429</v>
      </c>
      <c r="BH205" s="3">
        <v>55.2689682676385</v>
      </c>
      <c r="BI205" s="3">
        <v>56.3681194784299</v>
      </c>
      <c r="BJ205" s="3">
        <v>59.4033198250305</v>
      </c>
      <c r="BK205" s="3">
        <v>60.3699555577232</v>
      </c>
      <c r="BL205" s="3">
        <v>59.5115466357433</v>
      </c>
      <c r="BM205" s="3">
        <v>62.7134130479036</v>
      </c>
      <c r="BN205" s="3">
        <v>65.4156690806883</v>
      </c>
      <c r="BO205" s="3">
        <v>63.132241339823</v>
      </c>
      <c r="BP205" s="3">
        <v>63.3802755714817</v>
      </c>
      <c r="BQ205" s="3">
        <v>67.0770693519104</v>
      </c>
      <c r="BR205" s="3">
        <v>66.9887207125635</v>
      </c>
      <c r="BS205" s="3">
        <v>68.8239109083213</v>
      </c>
      <c r="BT205" s="3">
        <v>68.1345630301297</v>
      </c>
      <c r="BU205" s="3">
        <v>68.1883294387462</v>
      </c>
      <c r="BV205" s="3">
        <v>69.006331080758</v>
      </c>
      <c r="BW205" s="3">
        <v>73.2224649778148</v>
      </c>
      <c r="BX205" s="3">
        <v>72.9991367586625</v>
      </c>
      <c r="BY205" s="3">
        <v>68.0704143008842</v>
      </c>
      <c r="BZ205" s="3">
        <v>61.736452739595</v>
      </c>
      <c r="CA205" s="3">
        <v>66.4369260733981</v>
      </c>
      <c r="CB205" s="3">
        <v>64.288720795767</v>
      </c>
      <c r="CC205" s="3">
        <v>65.0136151100942</v>
      </c>
      <c r="CD205" s="3">
        <v>65.4599404580628</v>
      </c>
      <c r="CE205" s="3">
        <v>69.5935951443423</v>
      </c>
      <c r="CF205" s="3">
        <v>70.3536340500035</v>
      </c>
      <c r="CG205" s="3">
        <v>66.5345350015885</v>
      </c>
      <c r="CH205" s="3">
        <v>67.3185826462573</v>
      </c>
      <c r="CI205" s="3">
        <v>68.3169818373454</v>
      </c>
      <c r="CJ205" s="3">
        <v>68.9461532327835</v>
      </c>
      <c r="CK205" s="3">
        <v>63.7156220347797</v>
      </c>
      <c r="CL205" s="3">
        <v>64.089558442364</v>
      </c>
      <c r="CM205" s="3">
        <v>65.4704365796147</v>
      </c>
      <c r="CN205" s="3">
        <v>66.4284075775323</v>
      </c>
      <c r="CO205" s="3">
        <v>67.6626628811804</v>
      </c>
      <c r="CP205" s="3">
        <v>69.8607648564871</v>
      </c>
      <c r="CQ205" s="3">
        <v>69.1740040271897</v>
      </c>
      <c r="CR205" s="3">
        <v>66.9273370636311</v>
      </c>
      <c r="CS205" s="3">
        <v>73.8020873162591</v>
      </c>
      <c r="CT205" s="3">
        <v>75.5145675033278</v>
      </c>
      <c r="CU205" s="3">
        <v>68.4327358554016</v>
      </c>
      <c r="CV205" s="3">
        <v>73.3697453905657</v>
      </c>
      <c r="CW205" s="3">
        <v>70.9854543289905</v>
      </c>
      <c r="CX205" s="3">
        <v>72.7727486601028</v>
      </c>
      <c r="CY205" s="3">
        <v>79.3198443010919</v>
      </c>
      <c r="CZ205" s="3">
        <v>83.971432925112</v>
      </c>
      <c r="DA205" s="3">
        <v>82.8940257825163</v>
      </c>
      <c r="DB205" s="3">
        <v>85.9658492869678</v>
      </c>
      <c r="DC205" s="3">
        <v>83.2892684622069</v>
      </c>
      <c r="DD205" s="3">
        <v>81.3212786691007</v>
      </c>
      <c r="DE205" s="3">
        <v>87.6530436194803</v>
      </c>
      <c r="DF205" s="3">
        <v>96.5825449506654</v>
      </c>
      <c r="DG205" s="3">
        <v>104.20560694586</v>
      </c>
      <c r="DH205" s="3">
        <v>104.166595644515</v>
      </c>
      <c r="DI205" s="3">
        <v>101.670128488174</v>
      </c>
      <c r="DJ205" s="3">
        <v>101.375545133015</v>
      </c>
      <c r="DK205" s="3">
        <v>108.340978636336</v>
      </c>
      <c r="DL205" s="3">
        <v>110.021897482676</v>
      </c>
      <c r="DM205" s="3">
        <v>106.553691393666</v>
      </c>
      <c r="DN205" s="3">
        <v>104.092264270877</v>
      </c>
      <c r="DO205" s="3">
        <v>103.748957168315</v>
      </c>
      <c r="DP205" s="3">
        <v>103.282503509931</v>
      </c>
      <c r="DQ205" s="3">
        <v>99.7165223484827</v>
      </c>
      <c r="DR205" s="3">
        <v>98.9633968433496</v>
      </c>
      <c r="DS205" s="3">
        <v>102.77608258439</v>
      </c>
      <c r="DT205" s="3">
        <v>115.24003637452</v>
      </c>
      <c r="DU205" s="3">
        <v>123.765608345509</v>
      </c>
      <c r="DV205" s="3">
        <v>121.332199023086</v>
      </c>
      <c r="DW205" s="3">
        <v>125.277475647747</v>
      </c>
      <c r="DX205" s="3">
        <v>126.472594163714</v>
      </c>
      <c r="DY205" s="3">
        <v>127.575277584356</v>
      </c>
      <c r="DZ205" s="3">
        <v>123.757011111647</v>
      </c>
      <c r="EA205" s="3">
        <v>113.136603063455</v>
      </c>
      <c r="EB205" s="3">
        <v>114.807763796278</v>
      </c>
      <c r="EC205" s="3">
        <v>107.431558423637</v>
      </c>
      <c r="ED205" s="3">
        <v>99.3145121107937</v>
      </c>
      <c r="EE205" s="3">
        <v>100.185849268692</v>
      </c>
      <c r="EF205" s="3">
        <v>98.7155547671848</v>
      </c>
    </row>
    <row r="206">
      <c r="A206" s="3" t="s">
        <v>202</v>
      </c>
      <c r="B206" s="3" t="str">
        <f t="shared" si="3"/>
        <v>MS_mid</v>
      </c>
      <c r="C206" s="3" t="str">
        <f t="shared" si="6"/>
        <v>MS</v>
      </c>
      <c r="D206" s="3">
        <v>23.610231942881</v>
      </c>
      <c r="E206" s="3">
        <v>22.4334037121927</v>
      </c>
      <c r="F206" s="3">
        <v>23.9134559613152</v>
      </c>
      <c r="G206" s="3">
        <v>22.9585244535385</v>
      </c>
      <c r="H206" s="3">
        <v>22.9524569766196</v>
      </c>
      <c r="I206" s="3">
        <v>24.1355832950967</v>
      </c>
      <c r="J206" s="3">
        <v>24.659881742191</v>
      </c>
      <c r="K206" s="3">
        <v>24.7966242979626</v>
      </c>
      <c r="L206" s="3">
        <v>26.4947731140672</v>
      </c>
      <c r="M206" s="3">
        <v>25.7626092908976</v>
      </c>
      <c r="N206" s="3">
        <v>27.0344563732848</v>
      </c>
      <c r="O206" s="3">
        <v>28.5473857370137</v>
      </c>
      <c r="P206" s="3">
        <v>27.2521768563509</v>
      </c>
      <c r="Q206" s="3">
        <v>27.5194289195976</v>
      </c>
      <c r="R206" s="3">
        <v>27.499313476371</v>
      </c>
      <c r="S206" s="3">
        <v>28.109116427264</v>
      </c>
      <c r="T206" s="3">
        <v>29.1596912604851</v>
      </c>
      <c r="U206" s="3">
        <v>30.2102689552398</v>
      </c>
      <c r="V206" s="3">
        <v>30.2504303918307</v>
      </c>
      <c r="W206" s="3">
        <v>28.2660353766087</v>
      </c>
      <c r="X206" s="3">
        <v>25.5913798256718</v>
      </c>
      <c r="Y206" s="3">
        <v>25.0951008989362</v>
      </c>
      <c r="Z206" s="3">
        <v>26.3996863417671</v>
      </c>
      <c r="AA206" s="3">
        <v>25.6677756063374</v>
      </c>
      <c r="AB206" s="3">
        <v>21.1572686885049</v>
      </c>
      <c r="AC206" s="3">
        <v>18.6773764674578</v>
      </c>
      <c r="AD206" s="3">
        <v>19.8485860828065</v>
      </c>
      <c r="AE206" s="3">
        <v>20.1860060221673</v>
      </c>
      <c r="AF206" s="3">
        <v>20.9351927935767</v>
      </c>
      <c r="AG206" s="3">
        <v>20.1904547272016</v>
      </c>
      <c r="AH206" s="3">
        <v>21.6561783028668</v>
      </c>
      <c r="AI206" s="3">
        <v>23.606722760627</v>
      </c>
      <c r="AJ206" s="3">
        <v>25.0112650868228</v>
      </c>
      <c r="AK206" s="3">
        <v>25.7928396366772</v>
      </c>
      <c r="AL206" s="3">
        <v>29.9771420886761</v>
      </c>
      <c r="AM206" s="3">
        <v>33.9695619240352</v>
      </c>
      <c r="AN206" s="3">
        <v>34.2558226976227</v>
      </c>
      <c r="AO206" s="3">
        <v>35.9795321754202</v>
      </c>
      <c r="AP206" s="3">
        <v>35.7501131087607</v>
      </c>
      <c r="AQ206" s="3">
        <v>33.7860065333855</v>
      </c>
      <c r="AR206" s="3">
        <v>34.1959912135749</v>
      </c>
      <c r="AS206" s="3">
        <v>35.4117098022648</v>
      </c>
      <c r="AT206" s="3">
        <v>36.9790688242308</v>
      </c>
      <c r="AU206" s="3">
        <v>37.3154440714029</v>
      </c>
      <c r="AV206" s="3">
        <v>37.5415719195451</v>
      </c>
      <c r="AW206" s="3">
        <v>40.0731593138068</v>
      </c>
      <c r="AX206" s="3">
        <v>39.9387324755598</v>
      </c>
      <c r="AY206" s="3">
        <v>42.6810400674522</v>
      </c>
      <c r="AZ206" s="3">
        <v>44.6575050232964</v>
      </c>
      <c r="BA206" s="3">
        <v>44.52601408376</v>
      </c>
      <c r="BB206" s="3">
        <v>45.5316218178119</v>
      </c>
      <c r="BC206" s="3">
        <v>43.3680901062629</v>
      </c>
      <c r="BD206" s="3">
        <v>43.4720876743946</v>
      </c>
      <c r="BE206" s="3">
        <v>41.0717178458888</v>
      </c>
      <c r="BF206" s="3">
        <v>40.1878027148513</v>
      </c>
      <c r="BG206" s="3">
        <v>40.2517550579583</v>
      </c>
      <c r="BH206" s="3">
        <v>39.6466309464613</v>
      </c>
      <c r="BI206" s="3">
        <v>37.3710337040807</v>
      </c>
      <c r="BJ206" s="3">
        <v>37.0200603476676</v>
      </c>
      <c r="BK206" s="3">
        <v>33.3649259217169</v>
      </c>
      <c r="BL206" s="3">
        <v>34.7851349818049</v>
      </c>
      <c r="BM206" s="3">
        <v>34.8062430876414</v>
      </c>
      <c r="BN206" s="3">
        <v>35.1933247079103</v>
      </c>
      <c r="BO206" s="3">
        <v>38.3789780555019</v>
      </c>
      <c r="BP206" s="3">
        <v>37.4093518853066</v>
      </c>
      <c r="BQ206" s="3">
        <v>35.9747400725913</v>
      </c>
      <c r="BR206" s="3">
        <v>37.2341979505519</v>
      </c>
      <c r="BS206" s="3">
        <v>34.2987564651136</v>
      </c>
      <c r="BT206" s="3">
        <v>36.5335334431453</v>
      </c>
      <c r="BU206" s="3">
        <v>36.536443632306</v>
      </c>
      <c r="BV206" s="3">
        <v>41.6250219976419</v>
      </c>
      <c r="BW206" s="3">
        <v>42.7335135486239</v>
      </c>
      <c r="BX206" s="3">
        <v>45.4380634230387</v>
      </c>
      <c r="BY206" s="3">
        <v>45.3214644481306</v>
      </c>
      <c r="BZ206" s="3">
        <v>30.7975475783756</v>
      </c>
      <c r="CA206" s="3">
        <v>32.5321976172423</v>
      </c>
      <c r="CB206" s="3">
        <v>34.6073277897473</v>
      </c>
      <c r="CC206" s="3">
        <v>41.1316086136939</v>
      </c>
      <c r="CD206" s="3">
        <v>43.3143201191204</v>
      </c>
      <c r="CE206" s="3">
        <v>44.5789498638255</v>
      </c>
      <c r="CF206" s="3">
        <v>43.437258235668</v>
      </c>
      <c r="CG206" s="3">
        <v>43.2406321808145</v>
      </c>
      <c r="CH206" s="3">
        <v>49.8709835236906</v>
      </c>
      <c r="CI206" s="3">
        <v>57.259897883879</v>
      </c>
      <c r="CJ206" s="3">
        <v>64.1132679454907</v>
      </c>
      <c r="CK206" s="3">
        <v>65.6392423374414</v>
      </c>
      <c r="CL206" s="3">
        <v>71.6535189062671</v>
      </c>
      <c r="CM206" s="3">
        <v>70.5505046636796</v>
      </c>
      <c r="CN206" s="3">
        <v>76.6224449054396</v>
      </c>
      <c r="CO206" s="3">
        <v>79.7916662873461</v>
      </c>
      <c r="CP206" s="3">
        <v>82.1796725933853</v>
      </c>
      <c r="CQ206" s="3">
        <v>90.4655056150449</v>
      </c>
      <c r="CR206" s="3">
        <v>91.4157415722712</v>
      </c>
      <c r="CS206" s="3">
        <v>89.5465328028198</v>
      </c>
      <c r="CT206" s="3">
        <v>89.5796295235048</v>
      </c>
      <c r="CU206" s="3">
        <v>88.7717333848525</v>
      </c>
      <c r="CV206" s="3">
        <v>90.5310838795104</v>
      </c>
      <c r="CW206" s="3">
        <v>90.9427026104186</v>
      </c>
      <c r="CX206" s="3">
        <v>80.7226782458717</v>
      </c>
      <c r="CY206" s="3">
        <v>76.9951066242649</v>
      </c>
      <c r="CZ206" s="3">
        <v>74.8640382546908</v>
      </c>
      <c r="DA206" s="3">
        <v>71.7833863868306</v>
      </c>
      <c r="DB206" s="3">
        <v>71.9539674881308</v>
      </c>
      <c r="DC206" s="3">
        <v>80.7959654214341</v>
      </c>
      <c r="DD206" s="3">
        <v>78.5045766533097</v>
      </c>
      <c r="DE206" s="3">
        <v>73.1628723795013</v>
      </c>
      <c r="DF206" s="3">
        <v>81.8039182329052</v>
      </c>
      <c r="DG206" s="3">
        <v>81.8222741776649</v>
      </c>
      <c r="DH206" s="3">
        <v>85.8340217187308</v>
      </c>
      <c r="DI206" s="3">
        <v>92.2202006242328</v>
      </c>
      <c r="DJ206" s="3">
        <v>84.0664683607304</v>
      </c>
      <c r="DK206" s="3">
        <v>81.9553198449234</v>
      </c>
      <c r="DL206" s="3">
        <v>79.0605342195379</v>
      </c>
      <c r="DM206" s="3">
        <v>80.9116424522952</v>
      </c>
      <c r="DN206" s="3">
        <v>84.2294846385186</v>
      </c>
      <c r="DO206" s="3">
        <v>82.3866124717637</v>
      </c>
      <c r="DP206" s="3">
        <v>81.1487936041631</v>
      </c>
      <c r="DQ206" s="3">
        <v>72.5185832523186</v>
      </c>
      <c r="DR206" s="3">
        <v>74.2639975804112</v>
      </c>
      <c r="DS206" s="3">
        <v>84.1872485425558</v>
      </c>
      <c r="DT206" s="3">
        <v>85.8400610737722</v>
      </c>
      <c r="DU206" s="3">
        <v>83.6484017607851</v>
      </c>
      <c r="DV206" s="3">
        <v>86.9344967944458</v>
      </c>
      <c r="DW206" s="3">
        <v>89.2784387598929</v>
      </c>
      <c r="DX206" s="3">
        <v>96.023201350809</v>
      </c>
      <c r="DY206" s="3">
        <v>94.9834226048401</v>
      </c>
      <c r="DZ206" s="3">
        <v>101.129837815089</v>
      </c>
      <c r="EA206" s="3">
        <v>98.1853038303621</v>
      </c>
      <c r="EB206" s="3">
        <v>99.5933292444422</v>
      </c>
      <c r="EC206" s="3">
        <v>112.672329662716</v>
      </c>
      <c r="ED206" s="3">
        <v>130.052750396728</v>
      </c>
      <c r="EE206" s="3">
        <v>127.382620130266</v>
      </c>
      <c r="EF206" s="3">
        <v>131.607639100817</v>
      </c>
    </row>
    <row r="207">
      <c r="A207" s="3" t="s">
        <v>203</v>
      </c>
      <c r="B207" s="3" t="str">
        <f t="shared" si="3"/>
        <v>MSFT_mid</v>
      </c>
      <c r="C207" s="3" t="str">
        <f t="shared" si="6"/>
        <v>MSFT</v>
      </c>
      <c r="D207" s="3">
        <v>30.4141983739985</v>
      </c>
      <c r="E207" s="3">
        <v>31.2337723595011</v>
      </c>
      <c r="F207" s="3">
        <v>32.8057909972591</v>
      </c>
      <c r="G207" s="3">
        <v>33.8293139620379</v>
      </c>
      <c r="H207" s="3">
        <v>33.7551941673232</v>
      </c>
      <c r="I207" s="3">
        <v>35.0435937839462</v>
      </c>
      <c r="J207" s="3">
        <v>36.6575422086862</v>
      </c>
      <c r="K207" s="3">
        <v>37.6026043046757</v>
      </c>
      <c r="L207" s="3">
        <v>39.535931386312</v>
      </c>
      <c r="M207" s="3">
        <v>38.560566766753</v>
      </c>
      <c r="N207" s="3">
        <v>41.3911424935002</v>
      </c>
      <c r="O207" s="3">
        <v>40.8164096961032</v>
      </c>
      <c r="P207" s="3">
        <v>39.1362196781652</v>
      </c>
      <c r="Q207" s="3">
        <v>37.0829677625229</v>
      </c>
      <c r="R207" s="3">
        <v>36.4392993307869</v>
      </c>
      <c r="S207" s="3">
        <v>37.4194479877759</v>
      </c>
      <c r="T207" s="3">
        <v>41.2350180207662</v>
      </c>
      <c r="U207" s="3">
        <v>40.0691882822275</v>
      </c>
      <c r="V207" s="3">
        <v>39.6456487172818</v>
      </c>
      <c r="W207" s="3">
        <v>39.7455750180474</v>
      </c>
      <c r="X207" s="3">
        <v>38.1262803243466</v>
      </c>
      <c r="Y207" s="3">
        <v>42.5612662721685</v>
      </c>
      <c r="Z207" s="3">
        <v>47.3071810157003</v>
      </c>
      <c r="AA207" s="3">
        <v>48.8750834189333</v>
      </c>
      <c r="AB207" s="3">
        <v>46.2596844492059</v>
      </c>
      <c r="AC207" s="3">
        <v>45.5688037554805</v>
      </c>
      <c r="AD207" s="3">
        <v>47.3272454320045</v>
      </c>
      <c r="AE207" s="3">
        <v>48.0334052699225</v>
      </c>
      <c r="AF207" s="3">
        <v>45.3799191597479</v>
      </c>
      <c r="AG207" s="3">
        <v>45.5004130434276</v>
      </c>
      <c r="AH207" s="3">
        <v>48.3585073287978</v>
      </c>
      <c r="AI207" s="3">
        <v>51.7798843932731</v>
      </c>
      <c r="AJ207" s="3">
        <v>51.5529585698922</v>
      </c>
      <c r="AK207" s="3">
        <v>52.578961828396</v>
      </c>
      <c r="AL207" s="3">
        <v>54.1514687726298</v>
      </c>
      <c r="AM207" s="3">
        <v>56.2895362396151</v>
      </c>
      <c r="AN207" s="3">
        <v>57.266319063289</v>
      </c>
      <c r="AO207" s="3">
        <v>58.3004997325708</v>
      </c>
      <c r="AP207" s="3">
        <v>59.0851592813562</v>
      </c>
      <c r="AQ207" s="3">
        <v>60.3638532940519</v>
      </c>
      <c r="AR207" s="3">
        <v>62.9758583912431</v>
      </c>
      <c r="AS207" s="3">
        <v>64.6847860827059</v>
      </c>
      <c r="AT207" s="3">
        <v>65.9566613021142</v>
      </c>
      <c r="AU207" s="3">
        <v>66.9279319911512</v>
      </c>
      <c r="AV207" s="3">
        <v>68.5463904617754</v>
      </c>
      <c r="AW207" s="3">
        <v>71.8295389189102</v>
      </c>
      <c r="AX207" s="3">
        <v>77.3464863213012</v>
      </c>
      <c r="AY207" s="3">
        <v>78.5654841668629</v>
      </c>
      <c r="AZ207" s="3">
        <v>83.405292150587</v>
      </c>
      <c r="BA207" s="3">
        <v>84.8980193548151</v>
      </c>
      <c r="BB207" s="3">
        <v>86.6304555838798</v>
      </c>
      <c r="BC207" s="3">
        <v>86.9172499111129</v>
      </c>
      <c r="BD207" s="3">
        <v>90.3111493062718</v>
      </c>
      <c r="BE207" s="3">
        <v>94.0635280612767</v>
      </c>
      <c r="BF207" s="3">
        <v>97.8015563694422</v>
      </c>
      <c r="BG207" s="3">
        <v>101.72204658185</v>
      </c>
      <c r="BH207" s="3">
        <v>105.259322891183</v>
      </c>
      <c r="BI207" s="3">
        <v>102.76494545456</v>
      </c>
      <c r="BJ207" s="3">
        <v>100.9245200853</v>
      </c>
      <c r="BK207" s="3">
        <v>98.6930521642116</v>
      </c>
      <c r="BL207" s="3">
        <v>98.0659278521007</v>
      </c>
      <c r="BM207" s="3">
        <v>101.694519606653</v>
      </c>
      <c r="BN207" s="3">
        <v>108.925454782872</v>
      </c>
      <c r="BO207" s="3">
        <v>116.145104835354</v>
      </c>
      <c r="BP207" s="3">
        <v>119.763837252262</v>
      </c>
      <c r="BQ207" s="3">
        <v>125.426222549094</v>
      </c>
      <c r="BR207" s="3">
        <v>131.305976493354</v>
      </c>
      <c r="BS207" s="3">
        <v>129.883543890284</v>
      </c>
      <c r="BT207" s="3">
        <v>131.773296836491</v>
      </c>
      <c r="BU207" s="3">
        <v>132.860153482671</v>
      </c>
      <c r="BV207" s="3">
        <v>141.226922130366</v>
      </c>
      <c r="BW207" s="3">
        <v>147.375742036156</v>
      </c>
      <c r="BX207" s="3">
        <v>156.850407146245</v>
      </c>
      <c r="BY207" s="3">
        <v>171.05944237393</v>
      </c>
      <c r="BZ207" s="3">
        <v>146.04381251918</v>
      </c>
      <c r="CA207" s="3">
        <v>162.205631200031</v>
      </c>
      <c r="CB207" s="3">
        <v>175.021498568797</v>
      </c>
      <c r="CC207" s="3">
        <v>184.974873996593</v>
      </c>
      <c r="CD207" s="3">
        <v>199.181949476654</v>
      </c>
      <c r="CE207" s="3">
        <v>206.090549540206</v>
      </c>
      <c r="CF207" s="3">
        <v>201.659551783243</v>
      </c>
      <c r="CG207" s="3">
        <v>205.322671791873</v>
      </c>
      <c r="CH207" s="3">
        <v>206.699078705945</v>
      </c>
      <c r="CI207" s="3">
        <v>210.51777972075</v>
      </c>
      <c r="CJ207" s="3">
        <v>214.549532961264</v>
      </c>
      <c r="CK207" s="3">
        <v>232.059512224854</v>
      </c>
      <c r="CL207" s="3">
        <v>226.467794542703</v>
      </c>
      <c r="CM207" s="3">
        <v>247.190952367285</v>
      </c>
      <c r="CN207" s="3">
        <v>240.053017821749</v>
      </c>
      <c r="CO207" s="3">
        <v>251.188112501248</v>
      </c>
      <c r="CP207" s="3">
        <v>273.128926932694</v>
      </c>
      <c r="CQ207" s="3">
        <v>285.71390535194</v>
      </c>
      <c r="CR207" s="3">
        <v>289.364801309769</v>
      </c>
      <c r="CS207" s="3">
        <v>294.508647129177</v>
      </c>
      <c r="CT207" s="3">
        <v>327.118147304358</v>
      </c>
      <c r="CU207" s="3">
        <v>324.389219716313</v>
      </c>
      <c r="CV207" s="3">
        <v>301.946743899748</v>
      </c>
      <c r="CW207" s="3">
        <v>291.350633476703</v>
      </c>
      <c r="CX207" s="3">
        <v>288.771157262041</v>
      </c>
      <c r="CY207" s="3">
        <v>282.953591466121</v>
      </c>
      <c r="CZ207" s="3">
        <v>260.796723062536</v>
      </c>
      <c r="DA207" s="3">
        <v>253.902525286665</v>
      </c>
      <c r="DB207" s="3">
        <v>256.261497361981</v>
      </c>
      <c r="DC207" s="3">
        <v>275.159525935731</v>
      </c>
      <c r="DD207" s="3">
        <v>243.422430231643</v>
      </c>
      <c r="DE207" s="3">
        <v>232.061185339296</v>
      </c>
      <c r="DF207" s="3">
        <v>232.93656162108</v>
      </c>
      <c r="DG207" s="3">
        <v>241.76311064172</v>
      </c>
      <c r="DH207" s="3">
        <v>233.070058002183</v>
      </c>
      <c r="DI207" s="3">
        <v>255.965206153611</v>
      </c>
      <c r="DJ207" s="3">
        <v>262.650085430504</v>
      </c>
      <c r="DK207" s="3">
        <v>284.302568863692</v>
      </c>
      <c r="DL207" s="3">
        <v>310.345652469949</v>
      </c>
      <c r="DM207" s="3">
        <v>330.48578820887</v>
      </c>
      <c r="DN207" s="3">
        <v>337.949470372438</v>
      </c>
      <c r="DO207" s="3">
        <v>321.504019733089</v>
      </c>
      <c r="DP207" s="3">
        <v>323.25102116906</v>
      </c>
      <c r="DQ207" s="3">
        <v>325.883064577342</v>
      </c>
      <c r="DR207" s="3">
        <v>364.664721105957</v>
      </c>
      <c r="DS207" s="3">
        <v>369.551282574089</v>
      </c>
      <c r="DT207" s="3">
        <v>386.408802059257</v>
      </c>
      <c r="DU207" s="3">
        <v>406.20850745342</v>
      </c>
      <c r="DV207" s="3">
        <v>414.431124667878</v>
      </c>
      <c r="DW207" s="3">
        <v>411.871448630974</v>
      </c>
      <c r="DX207" s="3">
        <v>415.343598434674</v>
      </c>
      <c r="DY207" s="3">
        <v>435.903120695441</v>
      </c>
      <c r="DZ207" s="3">
        <v>443.984228078511</v>
      </c>
      <c r="EA207" s="3">
        <v>411.702848340234</v>
      </c>
      <c r="EB207" s="3">
        <v>423.68817671421</v>
      </c>
      <c r="EC207" s="3">
        <v>419.595555499684</v>
      </c>
      <c r="ED207" s="3">
        <v>417.691742255268</v>
      </c>
      <c r="EE207" s="3">
        <v>439.104521978469</v>
      </c>
      <c r="EF207" s="3">
        <v>429.580278184679</v>
      </c>
    </row>
    <row r="208">
      <c r="A208" s="3" t="s">
        <v>204</v>
      </c>
      <c r="B208" s="3" t="str">
        <f t="shared" si="3"/>
        <v>MSI_mid</v>
      </c>
      <c r="C208" s="3" t="str">
        <f t="shared" si="6"/>
        <v>MSI</v>
      </c>
      <c r="D208" s="3">
        <v>54.3652046218823</v>
      </c>
      <c r="E208" s="3">
        <v>53.7455126178092</v>
      </c>
      <c r="F208" s="3">
        <v>54.5756070201778</v>
      </c>
      <c r="G208" s="3">
        <v>53.1872029592629</v>
      </c>
      <c r="H208" s="3">
        <v>55.385591934307</v>
      </c>
      <c r="I208" s="3">
        <v>55.9597158833728</v>
      </c>
      <c r="J208" s="3">
        <v>55.1558387658892</v>
      </c>
      <c r="K208" s="3">
        <v>51.407508733821</v>
      </c>
      <c r="L208" s="3">
        <v>51.4195808835384</v>
      </c>
      <c r="M208" s="3">
        <v>51.7084525866175</v>
      </c>
      <c r="N208" s="3">
        <v>54.6899549463568</v>
      </c>
      <c r="O208" s="3">
        <v>55.0866618546013</v>
      </c>
      <c r="P208" s="3">
        <v>54.732219378572</v>
      </c>
      <c r="Q208" s="3">
        <v>57.1596949285613</v>
      </c>
      <c r="R208" s="3">
        <v>56.3153589675079</v>
      </c>
      <c r="S208" s="3">
        <v>52.5770508039356</v>
      </c>
      <c r="T208" s="3">
        <v>50.7698349842842</v>
      </c>
      <c r="U208" s="3">
        <v>49.8867557917876</v>
      </c>
      <c r="V208" s="3">
        <v>50.123022665072</v>
      </c>
      <c r="W208" s="3">
        <v>54.2858337546817</v>
      </c>
      <c r="X208" s="3">
        <v>57.62717177721</v>
      </c>
      <c r="Y208" s="3">
        <v>59.6741990204027</v>
      </c>
      <c r="Z208" s="3">
        <v>60.2959799606681</v>
      </c>
      <c r="AA208" s="3">
        <v>60.0598266308542</v>
      </c>
      <c r="AB208" s="3">
        <v>55.145372548711</v>
      </c>
      <c r="AC208" s="3">
        <v>57.1390785480314</v>
      </c>
      <c r="AD208" s="3">
        <v>62.7739574304475</v>
      </c>
      <c r="AE208" s="3">
        <v>65.6867004578465</v>
      </c>
      <c r="AF208" s="3">
        <v>61.6606439167803</v>
      </c>
      <c r="AG208" s="3">
        <v>58.7209635721193</v>
      </c>
      <c r="AH208" s="3">
        <v>58.9124843875084</v>
      </c>
      <c r="AI208" s="3">
        <v>65.286250616268</v>
      </c>
      <c r="AJ208" s="3">
        <v>67.216495566744</v>
      </c>
      <c r="AK208" s="3">
        <v>65.105780252556</v>
      </c>
      <c r="AL208" s="3">
        <v>69.1460287538502</v>
      </c>
      <c r="AM208" s="3">
        <v>73.045652932288</v>
      </c>
      <c r="AN208" s="3">
        <v>73.186959126051</v>
      </c>
      <c r="AO208" s="3">
        <v>70.3495364932962</v>
      </c>
      <c r="AP208" s="3">
        <v>73.5118045776108</v>
      </c>
      <c r="AQ208" s="3">
        <v>74.9230057263373</v>
      </c>
      <c r="AR208" s="3">
        <v>74.6345336874528</v>
      </c>
      <c r="AS208" s="3">
        <v>77.2739831818951</v>
      </c>
      <c r="AT208" s="3">
        <v>79.6828504049802</v>
      </c>
      <c r="AU208" s="3">
        <v>78.9107614928674</v>
      </c>
      <c r="AV208" s="3">
        <v>76.7567560917529</v>
      </c>
      <c r="AW208" s="3">
        <v>80.0798455785104</v>
      </c>
      <c r="AX208" s="3">
        <v>82.8210154554214</v>
      </c>
      <c r="AY208" s="3">
        <v>83.3175472551677</v>
      </c>
      <c r="AZ208" s="3">
        <v>86.2806814341353</v>
      </c>
      <c r="BA208" s="3">
        <v>93.7028467655545</v>
      </c>
      <c r="BB208" s="3">
        <v>97.6686880641655</v>
      </c>
      <c r="BC208" s="3">
        <v>98.3694420294001</v>
      </c>
      <c r="BD208" s="3">
        <v>98.4954974015109</v>
      </c>
      <c r="BE208" s="3">
        <v>103.986090314233</v>
      </c>
      <c r="BF208" s="3">
        <v>110.219931352231</v>
      </c>
      <c r="BG208" s="3">
        <v>112.378845462483</v>
      </c>
      <c r="BH208" s="3">
        <v>116.698721599436</v>
      </c>
      <c r="BI208" s="3">
        <v>112.657364597997</v>
      </c>
      <c r="BJ208" s="3">
        <v>116.950119920898</v>
      </c>
      <c r="BK208" s="3">
        <v>112.597248717754</v>
      </c>
      <c r="BL208" s="3">
        <v>106.340364881416</v>
      </c>
      <c r="BM208" s="3">
        <v>122.963255634339</v>
      </c>
      <c r="BN208" s="3">
        <v>129.664898365565</v>
      </c>
      <c r="BO208" s="3">
        <v>132.637496645062</v>
      </c>
      <c r="BP208" s="3">
        <v>135.370461562147</v>
      </c>
      <c r="BQ208" s="3">
        <v>150.535947862366</v>
      </c>
      <c r="BR208" s="3">
        <v>157.583230256524</v>
      </c>
      <c r="BS208" s="3">
        <v>162.357566792463</v>
      </c>
      <c r="BT208" s="3">
        <v>158.386413637898</v>
      </c>
      <c r="BU208" s="3">
        <v>156.917175136181</v>
      </c>
      <c r="BV208" s="3">
        <v>152.324312176917</v>
      </c>
      <c r="BW208" s="3">
        <v>151.20909410617</v>
      </c>
      <c r="BX208" s="3">
        <v>161.005533677616</v>
      </c>
      <c r="BY208" s="3">
        <v>168.731379008402</v>
      </c>
      <c r="BZ208" s="3">
        <v>142.640121759381</v>
      </c>
      <c r="CA208" s="3">
        <v>137.546818166714</v>
      </c>
      <c r="CB208" s="3">
        <v>126.80766197648</v>
      </c>
      <c r="CC208" s="3">
        <v>134.603960121795</v>
      </c>
      <c r="CD208" s="3">
        <v>128.593761864821</v>
      </c>
      <c r="CE208" s="3">
        <v>138.807231640087</v>
      </c>
      <c r="CF208" s="3">
        <v>146.36786015532</v>
      </c>
      <c r="CG208" s="3">
        <v>156.992598327171</v>
      </c>
      <c r="CH208" s="3">
        <v>159.603093064365</v>
      </c>
      <c r="CI208" s="3">
        <v>160.799674291041</v>
      </c>
      <c r="CJ208" s="3">
        <v>163.556953666279</v>
      </c>
      <c r="CK208" s="3">
        <v>171.962178234806</v>
      </c>
      <c r="CL208" s="3">
        <v>173.324176314058</v>
      </c>
      <c r="CM208" s="3">
        <v>180.254004831957</v>
      </c>
      <c r="CN208" s="3">
        <v>189.012166829609</v>
      </c>
      <c r="CO208" s="3">
        <v>202.352786325998</v>
      </c>
      <c r="CP208" s="3">
        <v>212.31665534599</v>
      </c>
      <c r="CQ208" s="3">
        <v>223.826758484664</v>
      </c>
      <c r="CR208" s="3">
        <v>231.174403658139</v>
      </c>
      <c r="CS208" s="3">
        <v>232.147490569427</v>
      </c>
      <c r="CT208" s="3">
        <v>242.671265392673</v>
      </c>
      <c r="CU208" s="3">
        <v>250.8445815866</v>
      </c>
      <c r="CV208" s="3">
        <v>238.022255789883</v>
      </c>
      <c r="CW208" s="3">
        <v>216.023736348807</v>
      </c>
      <c r="CX208" s="3">
        <v>219.187867184153</v>
      </c>
      <c r="CY208" s="3">
        <v>224.43326288496</v>
      </c>
      <c r="CZ208" s="3">
        <v>204.52377196048</v>
      </c>
      <c r="DA208" s="3">
        <v>205.474139048983</v>
      </c>
      <c r="DB208" s="3">
        <v>211.570200541943</v>
      </c>
      <c r="DC208" s="3">
        <v>241.406225743144</v>
      </c>
      <c r="DD208" s="3">
        <v>232.46518320431</v>
      </c>
      <c r="DE208" s="3">
        <v>224.845334812602</v>
      </c>
      <c r="DF208" s="3">
        <v>250.15755152973</v>
      </c>
      <c r="DG208" s="3">
        <v>256.075476754378</v>
      </c>
      <c r="DH208" s="3">
        <v>252.807874917103</v>
      </c>
      <c r="DI208" s="3">
        <v>257.637249308196</v>
      </c>
      <c r="DJ208" s="3">
        <v>263.01485631795</v>
      </c>
      <c r="DK208" s="3">
        <v>282.75865861993</v>
      </c>
      <c r="DL208" s="3">
        <v>283.707647373835</v>
      </c>
      <c r="DM208" s="3">
        <v>276.7676414202</v>
      </c>
      <c r="DN208" s="3">
        <v>288.586156242408</v>
      </c>
      <c r="DO208" s="3">
        <v>277.024538619557</v>
      </c>
      <c r="DP208" s="3">
        <v>276.730861491807</v>
      </c>
      <c r="DQ208" s="3">
        <v>277.275074997056</v>
      </c>
      <c r="DR208" s="3">
        <v>306.50160166649</v>
      </c>
      <c r="DS208" s="3">
        <v>314.380572922628</v>
      </c>
      <c r="DT208" s="3">
        <v>316.13731485893</v>
      </c>
      <c r="DU208" s="3">
        <v>322.685856915992</v>
      </c>
      <c r="DV208" s="3">
        <v>339.288781166484</v>
      </c>
      <c r="DW208" s="3">
        <v>344.327667053274</v>
      </c>
      <c r="DX208" s="3">
        <v>357.133400616683</v>
      </c>
      <c r="DY208" s="3">
        <v>376.296006949964</v>
      </c>
      <c r="DZ208" s="3">
        <v>390.121105885637</v>
      </c>
      <c r="EA208" s="3">
        <v>416.988050312076</v>
      </c>
      <c r="EB208" s="3">
        <v>440.19097785787</v>
      </c>
      <c r="EC208" s="3">
        <v>461.63239755951</v>
      </c>
      <c r="ED208" s="3">
        <v>486.059707548149</v>
      </c>
      <c r="EE208" s="3">
        <v>475.495347985921</v>
      </c>
      <c r="EF208" s="3">
        <v>464.025274488661</v>
      </c>
    </row>
    <row r="209">
      <c r="A209" s="3" t="s">
        <v>205</v>
      </c>
      <c r="B209" s="3" t="str">
        <f t="shared" si="3"/>
        <v>MTB_mid</v>
      </c>
      <c r="C209" s="3" t="str">
        <f t="shared" si="6"/>
        <v>MTB</v>
      </c>
      <c r="D209" s="3">
        <v>84.1593608897198</v>
      </c>
      <c r="E209" s="3">
        <v>83.9405417594793</v>
      </c>
      <c r="F209" s="3">
        <v>88.7329964206052</v>
      </c>
      <c r="G209" s="3">
        <v>90.4036158453496</v>
      </c>
      <c r="H209" s="3">
        <v>90.0942079157763</v>
      </c>
      <c r="I209" s="3">
        <v>92.5338864409641</v>
      </c>
      <c r="J209" s="3">
        <v>92.1959639157686</v>
      </c>
      <c r="K209" s="3">
        <v>90.8905055460517</v>
      </c>
      <c r="L209" s="3">
        <v>94.3284403931308</v>
      </c>
      <c r="M209" s="3">
        <v>89.5200113115737</v>
      </c>
      <c r="N209" s="3">
        <v>93.9676220492926</v>
      </c>
      <c r="O209" s="3">
        <v>94.987422469746</v>
      </c>
      <c r="P209" s="3">
        <v>88.8454420649997</v>
      </c>
      <c r="Q209" s="3">
        <v>91.6253823422179</v>
      </c>
      <c r="R209" s="3">
        <v>95.1093141466654</v>
      </c>
      <c r="S209" s="3">
        <v>93.2630401854377</v>
      </c>
      <c r="T209" s="3">
        <v>92.9385641086802</v>
      </c>
      <c r="U209" s="3">
        <v>95.9992984534426</v>
      </c>
      <c r="V209" s="3">
        <v>98.9531558986267</v>
      </c>
      <c r="W209" s="3">
        <v>97.189324375563</v>
      </c>
      <c r="X209" s="3">
        <v>92.0829965745687</v>
      </c>
      <c r="Y209" s="3">
        <v>91.984906104723</v>
      </c>
      <c r="Z209" s="3">
        <v>95.8190500704372</v>
      </c>
      <c r="AA209" s="3">
        <v>95.6400943218176</v>
      </c>
      <c r="AB209" s="3">
        <v>84.4372413388009</v>
      </c>
      <c r="AC209" s="3">
        <v>82.6287603397814</v>
      </c>
      <c r="AD209" s="3">
        <v>86.0655921905841</v>
      </c>
      <c r="AE209" s="3">
        <v>89.7087214604354</v>
      </c>
      <c r="AF209" s="3">
        <v>90.6985010512332</v>
      </c>
      <c r="AG209" s="3">
        <v>91.7482013219224</v>
      </c>
      <c r="AH209" s="3">
        <v>91.0797736579927</v>
      </c>
      <c r="AI209" s="3">
        <v>91.7333769219007</v>
      </c>
      <c r="AJ209" s="3">
        <v>91.692929487609</v>
      </c>
      <c r="AK209" s="3">
        <v>93.0299649589685</v>
      </c>
      <c r="AL209" s="3">
        <v>106.192342726661</v>
      </c>
      <c r="AM209" s="3">
        <v>121.667020824823</v>
      </c>
      <c r="AN209" s="3">
        <v>125.323947225931</v>
      </c>
      <c r="AO209" s="3">
        <v>131.845311184817</v>
      </c>
      <c r="AP209" s="3">
        <v>129.165822467133</v>
      </c>
      <c r="AQ209" s="3">
        <v>122.67894465908</v>
      </c>
      <c r="AR209" s="3">
        <v>126.80654096117</v>
      </c>
      <c r="AS209" s="3">
        <v>128.412547608831</v>
      </c>
      <c r="AT209" s="3">
        <v>130.687303769583</v>
      </c>
      <c r="AU209" s="3">
        <v>126.172292292323</v>
      </c>
      <c r="AV209" s="3">
        <v>121.801341913454</v>
      </c>
      <c r="AW209" s="3">
        <v>131.830980204798</v>
      </c>
      <c r="AX209" s="3">
        <v>131.074254915764</v>
      </c>
      <c r="AY209" s="3">
        <v>139.106341936325</v>
      </c>
      <c r="AZ209" s="3">
        <v>146.884776739984</v>
      </c>
      <c r="BA209" s="3">
        <v>152.461673909459</v>
      </c>
      <c r="BB209" s="3">
        <v>153.832972632735</v>
      </c>
      <c r="BC209" s="3">
        <v>148.581261619939</v>
      </c>
      <c r="BD209" s="3">
        <v>147.190440690475</v>
      </c>
      <c r="BE209" s="3">
        <v>142.074817221436</v>
      </c>
      <c r="BF209" s="3">
        <v>140.015252741108</v>
      </c>
      <c r="BG209" s="3">
        <v>143.45145245207</v>
      </c>
      <c r="BH209" s="3">
        <v>142.190043680202</v>
      </c>
      <c r="BI209" s="3">
        <v>133.603457119234</v>
      </c>
      <c r="BJ209" s="3">
        <v>136.981724187643</v>
      </c>
      <c r="BK209" s="3">
        <v>123.173049939909</v>
      </c>
      <c r="BL209" s="3">
        <v>129.985817990439</v>
      </c>
      <c r="BM209" s="3">
        <v>139.66138239905</v>
      </c>
      <c r="BN209" s="3">
        <v>138.073010959023</v>
      </c>
      <c r="BO209" s="3">
        <v>137.304028215142</v>
      </c>
      <c r="BP209" s="3">
        <v>137.058246832782</v>
      </c>
      <c r="BQ209" s="3">
        <v>138.973217262896</v>
      </c>
      <c r="BR209" s="3">
        <v>140.588086157204</v>
      </c>
      <c r="BS209" s="3">
        <v>124.909897105689</v>
      </c>
      <c r="BT209" s="3">
        <v>129.876381664738</v>
      </c>
      <c r="BU209" s="3">
        <v>130.37826915287</v>
      </c>
      <c r="BV209" s="3">
        <v>138.486296909255</v>
      </c>
      <c r="BW209" s="3">
        <v>142.271467681149</v>
      </c>
      <c r="BX209" s="3">
        <v>141.506607328868</v>
      </c>
      <c r="BY209" s="3">
        <v>140.187365854051</v>
      </c>
      <c r="BZ209" s="3">
        <v>96.0126154260281</v>
      </c>
      <c r="CA209" s="3">
        <v>90.0666961311165</v>
      </c>
      <c r="CB209" s="3">
        <v>85.8706050867483</v>
      </c>
      <c r="CC209" s="3">
        <v>95.7581717312691</v>
      </c>
      <c r="CD209" s="3">
        <v>87.8349829589787</v>
      </c>
      <c r="CE209" s="3">
        <v>91.414287687571</v>
      </c>
      <c r="CF209" s="3">
        <v>86.3604373762958</v>
      </c>
      <c r="CG209" s="3">
        <v>86.8073726341659</v>
      </c>
      <c r="CH209" s="3">
        <v>101.665103332131</v>
      </c>
      <c r="CI209" s="3">
        <v>110.106322275969</v>
      </c>
      <c r="CJ209" s="3">
        <v>123.976248331553</v>
      </c>
      <c r="CK209" s="3">
        <v>128.446043879823</v>
      </c>
      <c r="CL209" s="3">
        <v>136.138686837377</v>
      </c>
      <c r="CM209" s="3">
        <v>136.581992714868</v>
      </c>
      <c r="CN209" s="3">
        <v>143.13446174607</v>
      </c>
      <c r="CO209" s="3">
        <v>136.833006298986</v>
      </c>
      <c r="CP209" s="3">
        <v>122.554265126056</v>
      </c>
      <c r="CQ209" s="3">
        <v>123.0891659497</v>
      </c>
      <c r="CR209" s="3">
        <v>125.989619578385</v>
      </c>
      <c r="CS209" s="3">
        <v>137.751277296532</v>
      </c>
      <c r="CT209" s="3">
        <v>141.173740360821</v>
      </c>
      <c r="CU209" s="3">
        <v>136.545958144529</v>
      </c>
      <c r="CV209" s="3">
        <v>155.404195455277</v>
      </c>
      <c r="CW209" s="3">
        <v>163.256121099663</v>
      </c>
      <c r="CX209" s="3">
        <v>161.480807108255</v>
      </c>
      <c r="CY209" s="3">
        <v>151.710396374614</v>
      </c>
      <c r="CZ209" s="3">
        <v>154.492538205729</v>
      </c>
      <c r="DA209" s="3">
        <v>154.618131265608</v>
      </c>
      <c r="DB209" s="3">
        <v>149.269703937691</v>
      </c>
      <c r="DC209" s="3">
        <v>168.558052092272</v>
      </c>
      <c r="DD209" s="3">
        <v>168.748165530346</v>
      </c>
      <c r="DE209" s="3">
        <v>162.335524618603</v>
      </c>
      <c r="DF209" s="3">
        <v>156.075310233312</v>
      </c>
      <c r="DG209" s="3">
        <v>138.725536755596</v>
      </c>
      <c r="DH209" s="3">
        <v>140.481059568214</v>
      </c>
      <c r="DI209" s="3">
        <v>146.623907963529</v>
      </c>
      <c r="DJ209" s="3">
        <v>122.355111123027</v>
      </c>
      <c r="DK209" s="3">
        <v>113.495015228579</v>
      </c>
      <c r="DL209" s="3">
        <v>111.573852310055</v>
      </c>
      <c r="DM209" s="3">
        <v>117.103142688531</v>
      </c>
      <c r="DN209" s="3">
        <v>126.961388402395</v>
      </c>
      <c r="DO209" s="3">
        <v>124.94386306287</v>
      </c>
      <c r="DP209" s="3">
        <v>120.276355616281</v>
      </c>
      <c r="DQ209" s="3">
        <v>114.346207237131</v>
      </c>
      <c r="DR209" s="3">
        <v>117.388431199321</v>
      </c>
      <c r="DS209" s="3">
        <v>131.548182053491</v>
      </c>
      <c r="DT209" s="3">
        <v>133.337525294012</v>
      </c>
      <c r="DU209" s="3">
        <v>131.020514939254</v>
      </c>
      <c r="DV209" s="3">
        <v>138.89761451875</v>
      </c>
      <c r="DW209" s="3">
        <v>138.169469696173</v>
      </c>
      <c r="DX209" s="3">
        <v>147.391061809371</v>
      </c>
      <c r="DY209" s="3">
        <v>143.94226844593</v>
      </c>
      <c r="DZ209" s="3">
        <v>159.352346303653</v>
      </c>
      <c r="EA209" s="3">
        <v>161.824913969263</v>
      </c>
      <c r="EB209" s="3">
        <v>171.275697750879</v>
      </c>
      <c r="EC209" s="3">
        <v>186.129432803195</v>
      </c>
      <c r="ED209" s="3">
        <v>210.50473071049</v>
      </c>
      <c r="EE209" s="3">
        <v>199.624999273391</v>
      </c>
      <c r="EF209" s="3">
        <v>195.099999321832</v>
      </c>
    </row>
    <row r="210">
      <c r="A210" s="3" t="s">
        <v>206</v>
      </c>
      <c r="B210" s="3" t="str">
        <f t="shared" si="3"/>
        <v>MU_mid</v>
      </c>
      <c r="C210" s="3" t="str">
        <f t="shared" si="6"/>
        <v>MU</v>
      </c>
      <c r="D210" s="3">
        <v>22.3705374398311</v>
      </c>
      <c r="E210" s="3">
        <v>23.964884160984</v>
      </c>
      <c r="F210" s="3">
        <v>23.5144445743756</v>
      </c>
      <c r="G210" s="3">
        <v>23.3566561936077</v>
      </c>
      <c r="H210" s="3">
        <v>26.4965783295823</v>
      </c>
      <c r="I210" s="3">
        <v>30.2145114148659</v>
      </c>
      <c r="J210" s="3">
        <v>32.4672617185391</v>
      </c>
      <c r="K210" s="3">
        <v>31.1290793879694</v>
      </c>
      <c r="L210" s="3">
        <v>31.4803148760406</v>
      </c>
      <c r="M210" s="3">
        <v>30.3544549486512</v>
      </c>
      <c r="N210" s="3">
        <v>32.8066188416234</v>
      </c>
      <c r="O210" s="3">
        <v>34.2786609100657</v>
      </c>
      <c r="P210" s="3">
        <v>30.5459139179698</v>
      </c>
      <c r="Q210" s="3">
        <v>29.9230018768713</v>
      </c>
      <c r="R210" s="3">
        <v>27.6048243395126</v>
      </c>
      <c r="S210" s="3">
        <v>27.5129948298858</v>
      </c>
      <c r="T210" s="3">
        <v>26.8708993747106</v>
      </c>
      <c r="U210" s="3">
        <v>24.1108394597634</v>
      </c>
      <c r="V210" s="3">
        <v>18.3758512513611</v>
      </c>
      <c r="W210" s="3">
        <v>16.5151151223662</v>
      </c>
      <c r="X210" s="3">
        <v>15.6739653027815</v>
      </c>
      <c r="Y210" s="3">
        <v>17.060796357939</v>
      </c>
      <c r="Z210" s="3">
        <v>15.5751906774486</v>
      </c>
      <c r="AA210" s="3">
        <v>14.3452537851015</v>
      </c>
      <c r="AB210" s="3">
        <v>11.7065481269874</v>
      </c>
      <c r="AC210" s="3">
        <v>10.4538596883035</v>
      </c>
      <c r="AD210" s="3">
        <v>10.769174859588</v>
      </c>
      <c r="AE210" s="3">
        <v>10.5464236997671</v>
      </c>
      <c r="AF210" s="3">
        <v>10.3119546136316</v>
      </c>
      <c r="AG210" s="3">
        <v>12.4321830676814</v>
      </c>
      <c r="AH210" s="3">
        <v>12.9106399452547</v>
      </c>
      <c r="AI210" s="3">
        <v>14.9153729016742</v>
      </c>
      <c r="AJ210" s="3">
        <v>16.9031771616112</v>
      </c>
      <c r="AK210" s="3">
        <v>16.9619110610226</v>
      </c>
      <c r="AL210" s="3">
        <v>17.8564330307402</v>
      </c>
      <c r="AM210" s="3">
        <v>20.344691416894</v>
      </c>
      <c r="AN210" s="3">
        <v>22.115919479242</v>
      </c>
      <c r="AO210" s="3">
        <v>23.3994438179004</v>
      </c>
      <c r="AP210" s="3">
        <v>25.8404732828579</v>
      </c>
      <c r="AQ210" s="3">
        <v>27.0252162376947</v>
      </c>
      <c r="AR210" s="3">
        <v>27.9890411495997</v>
      </c>
      <c r="AS210" s="3">
        <v>30.7942406257552</v>
      </c>
      <c r="AT210" s="3">
        <v>30.1337997464779</v>
      </c>
      <c r="AU210" s="3">
        <v>28.92910006019</v>
      </c>
      <c r="AV210" s="3">
        <v>34.003370351283</v>
      </c>
      <c r="AW210" s="3">
        <v>40.0641498601653</v>
      </c>
      <c r="AX210" s="3">
        <v>44.7709077347135</v>
      </c>
      <c r="AY210" s="3">
        <v>41.8379526881452</v>
      </c>
      <c r="AZ210" s="3">
        <v>42.7606776172417</v>
      </c>
      <c r="BA210" s="3">
        <v>42.7089091297569</v>
      </c>
      <c r="BB210" s="3">
        <v>54.6577401624452</v>
      </c>
      <c r="BC210" s="3">
        <v>49.2878046986041</v>
      </c>
      <c r="BD210" s="3">
        <v>52.8669790056269</v>
      </c>
      <c r="BE210" s="3">
        <v>56.8749364857644</v>
      </c>
      <c r="BF210" s="3">
        <v>53.3418278847042</v>
      </c>
      <c r="BG210" s="3">
        <v>49.9868223279491</v>
      </c>
      <c r="BH210" s="3">
        <v>44.2632928189512</v>
      </c>
      <c r="BI210" s="3">
        <v>40.098925024625</v>
      </c>
      <c r="BJ210" s="3">
        <v>37.5478300787235</v>
      </c>
      <c r="BK210" s="3">
        <v>33.1925091480299</v>
      </c>
      <c r="BL210" s="3">
        <v>34.3209738177916</v>
      </c>
      <c r="BM210" s="3">
        <v>40.0607438689734</v>
      </c>
      <c r="BN210" s="3">
        <v>39.1257151934598</v>
      </c>
      <c r="BO210" s="3">
        <v>41.7118600037213</v>
      </c>
      <c r="BP210" s="3">
        <v>36.533011000582</v>
      </c>
      <c r="BQ210" s="3">
        <v>33.5259138747303</v>
      </c>
      <c r="BR210" s="3">
        <v>43.0306464128697</v>
      </c>
      <c r="BS210" s="3">
        <v>42.3625517237671</v>
      </c>
      <c r="BT210" s="3">
        <v>47.6900262337312</v>
      </c>
      <c r="BU210" s="3">
        <v>44.1081363615141</v>
      </c>
      <c r="BV210" s="3">
        <v>46.3048938592079</v>
      </c>
      <c r="BW210" s="3">
        <v>50.035494059415</v>
      </c>
      <c r="BX210" s="3">
        <v>55.5350172860126</v>
      </c>
      <c r="BY210" s="3">
        <v>55.0726060913643</v>
      </c>
      <c r="BZ210" s="3">
        <v>42.9438810233597</v>
      </c>
      <c r="CA210" s="3">
        <v>44.1129498744506</v>
      </c>
      <c r="CB210" s="3">
        <v>45.1047680354231</v>
      </c>
      <c r="CC210" s="3">
        <v>49.1407281460589</v>
      </c>
      <c r="CD210" s="3">
        <v>49.4123703771314</v>
      </c>
      <c r="CE210" s="3">
        <v>45.5584502253017</v>
      </c>
      <c r="CF210" s="3">
        <v>47.1850477821783</v>
      </c>
      <c r="CG210" s="3">
        <v>49.6377389050156</v>
      </c>
      <c r="CH210" s="3">
        <v>57.1610787697588</v>
      </c>
      <c r="CI210" s="3">
        <v>69.7760457604395</v>
      </c>
      <c r="CJ210" s="3">
        <v>78.1193886949423</v>
      </c>
      <c r="CK210" s="3">
        <v>83.6668855289345</v>
      </c>
      <c r="CL210" s="3">
        <v>86.8266674886298</v>
      </c>
      <c r="CM210" s="3">
        <v>88.6708296803448</v>
      </c>
      <c r="CN210" s="3">
        <v>80.1212928800409</v>
      </c>
      <c r="CO210" s="3">
        <v>79.5427405978462</v>
      </c>
      <c r="CP210" s="3">
        <v>75.7156269503856</v>
      </c>
      <c r="CQ210" s="3">
        <v>73.0433293555406</v>
      </c>
      <c r="CR210" s="3">
        <v>71.8308154813396</v>
      </c>
      <c r="CS210" s="3">
        <v>67.5282060427747</v>
      </c>
      <c r="CT210" s="3">
        <v>75.8947477617533</v>
      </c>
      <c r="CU210" s="3">
        <v>85.5143357755654</v>
      </c>
      <c r="CV210" s="3">
        <v>87.9612571161514</v>
      </c>
      <c r="CW210" s="3">
        <v>86.2662689030586</v>
      </c>
      <c r="CX210" s="3">
        <v>77.9945756460766</v>
      </c>
      <c r="CY210" s="3">
        <v>70.5505265160518</v>
      </c>
      <c r="CZ210" s="3">
        <v>68.913176915565</v>
      </c>
      <c r="DA210" s="3">
        <v>61.0816935144926</v>
      </c>
      <c r="DB210" s="3">
        <v>58.7468742742976</v>
      </c>
      <c r="DC210" s="3">
        <v>60.0073692561525</v>
      </c>
      <c r="DD210" s="3">
        <v>52.053435660402</v>
      </c>
      <c r="DE210" s="3">
        <v>53.0277865928316</v>
      </c>
      <c r="DF210" s="3">
        <v>56.9078786826103</v>
      </c>
      <c r="DG210" s="3">
        <v>51.905708997443</v>
      </c>
      <c r="DH210" s="3">
        <v>57.2738655136308</v>
      </c>
      <c r="DI210" s="3">
        <v>59.3917674331028</v>
      </c>
      <c r="DJ210" s="3">
        <v>57.0296086898509</v>
      </c>
      <c r="DK210" s="3">
        <v>60.3794445770336</v>
      </c>
      <c r="DL210" s="3">
        <v>63.9854077100667</v>
      </c>
      <c r="DM210" s="3">
        <v>66.3946188870075</v>
      </c>
      <c r="DN210" s="3">
        <v>64.5636968015187</v>
      </c>
      <c r="DO210" s="3">
        <v>65.8960803847764</v>
      </c>
      <c r="DP210" s="3">
        <v>69.007150461629</v>
      </c>
      <c r="DQ210" s="3">
        <v>67.6907604327763</v>
      </c>
      <c r="DR210" s="3">
        <v>74.560509380117</v>
      </c>
      <c r="DS210" s="3">
        <v>79.84204038773</v>
      </c>
      <c r="DT210" s="3">
        <v>84.8115096154548</v>
      </c>
      <c r="DU210" s="3">
        <v>84.946121859595</v>
      </c>
      <c r="DV210" s="3">
        <v>100.820537556623</v>
      </c>
      <c r="DW210" s="3">
        <v>118.173944429842</v>
      </c>
      <c r="DX210" s="3">
        <v>123.17854752212</v>
      </c>
      <c r="DY210" s="3">
        <v>137.402157122229</v>
      </c>
      <c r="DZ210" s="3">
        <v>122.123234273683</v>
      </c>
      <c r="EA210" s="3">
        <v>98.5952896702912</v>
      </c>
      <c r="EB210" s="3">
        <v>92.1174631955837</v>
      </c>
      <c r="EC210" s="3">
        <v>105.318113891234</v>
      </c>
      <c r="ED210" s="3">
        <v>102.564496627383</v>
      </c>
      <c r="EE210" s="3">
        <v>96.8937373802223</v>
      </c>
      <c r="EF210" s="3">
        <v>98.6780560811361</v>
      </c>
    </row>
    <row r="211">
      <c r="A211" s="3" t="s">
        <v>207</v>
      </c>
      <c r="B211" s="3" t="str">
        <f t="shared" si="3"/>
        <v>NDAQ_mid</v>
      </c>
      <c r="C211" s="3" t="str">
        <f t="shared" si="6"/>
        <v>NDAQ</v>
      </c>
      <c r="D211" s="3">
        <v>10.9026637695348</v>
      </c>
      <c r="E211" s="3">
        <v>10.7042807752937</v>
      </c>
      <c r="F211" s="3">
        <v>10.811213515126</v>
      </c>
      <c r="G211" s="3">
        <v>9.9693966193929</v>
      </c>
      <c r="H211" s="3">
        <v>10.2318068173505</v>
      </c>
      <c r="I211" s="3">
        <v>10.5281861365371</v>
      </c>
      <c r="J211" s="3">
        <v>11.3943717507061</v>
      </c>
      <c r="K211" s="3">
        <v>11.9016971888601</v>
      </c>
      <c r="L211" s="3">
        <v>12.1473866818488</v>
      </c>
      <c r="M211" s="3">
        <v>11.6331102278798</v>
      </c>
      <c r="N211" s="3">
        <v>12.3994798249791</v>
      </c>
      <c r="O211" s="3">
        <v>13.2623627068407</v>
      </c>
      <c r="P211" s="3">
        <v>13.2026644127064</v>
      </c>
      <c r="Q211" s="3">
        <v>13.9158238410653</v>
      </c>
      <c r="R211" s="3">
        <v>14.2172456967366</v>
      </c>
      <c r="S211" s="3">
        <v>14.0208085477522</v>
      </c>
      <c r="T211" s="3">
        <v>14.4458156832733</v>
      </c>
      <c r="U211" s="3">
        <v>14.3800231675433</v>
      </c>
      <c r="V211" s="3">
        <v>14.3948483150407</v>
      </c>
      <c r="W211" s="3">
        <v>14.8670807773546</v>
      </c>
      <c r="X211" s="3">
        <v>14.6976337632646</v>
      </c>
      <c r="Y211" s="3">
        <v>15.8558269344542</v>
      </c>
      <c r="Z211" s="3">
        <v>16.7071127120478</v>
      </c>
      <c r="AA211" s="3">
        <v>16.4969455562679</v>
      </c>
      <c r="AB211" s="3">
        <v>16.4522929821811</v>
      </c>
      <c r="AC211" s="3">
        <v>17.8404992225063</v>
      </c>
      <c r="AD211" s="3">
        <v>18.7859923826032</v>
      </c>
      <c r="AE211" s="3">
        <v>18.513291149582</v>
      </c>
      <c r="AF211" s="3">
        <v>18.4095941380143</v>
      </c>
      <c r="AG211" s="3">
        <v>18.6077581985169</v>
      </c>
      <c r="AH211" s="3">
        <v>19.5140603495091</v>
      </c>
      <c r="AI211" s="3">
        <v>20.4709792599321</v>
      </c>
      <c r="AJ211" s="3">
        <v>20.246460549798</v>
      </c>
      <c r="AK211" s="3">
        <v>19.2710820380631</v>
      </c>
      <c r="AL211" s="3">
        <v>18.9846602787188</v>
      </c>
      <c r="AM211" s="3">
        <v>19.6308279138055</v>
      </c>
      <c r="AN211" s="3">
        <v>19.8083201670342</v>
      </c>
      <c r="AO211" s="3">
        <v>20.6633942995273</v>
      </c>
      <c r="AP211" s="3">
        <v>20.6637185127046</v>
      </c>
      <c r="AQ211" s="3">
        <v>20.358340760115</v>
      </c>
      <c r="AR211" s="3">
        <v>19.864512384181</v>
      </c>
      <c r="AS211" s="3">
        <v>20.6629298663346</v>
      </c>
      <c r="AT211" s="3">
        <v>21.3069393505365</v>
      </c>
      <c r="AU211" s="3">
        <v>22.3425313448355</v>
      </c>
      <c r="AV211" s="3">
        <v>22.3923675777252</v>
      </c>
      <c r="AW211" s="3">
        <v>22.1221423520874</v>
      </c>
      <c r="AX211" s="3">
        <v>22.3488036820007</v>
      </c>
      <c r="AY211" s="3">
        <v>23.1041184893797</v>
      </c>
      <c r="AZ211" s="3">
        <v>23.941770934385</v>
      </c>
      <c r="BA211" s="3">
        <v>23.5672177825561</v>
      </c>
      <c r="BB211" s="3">
        <v>24.9806078393082</v>
      </c>
      <c r="BC211" s="3">
        <v>25.9473416205743</v>
      </c>
      <c r="BD211" s="3">
        <v>27.0412542137066</v>
      </c>
      <c r="BE211" s="3">
        <v>28.1582600308236</v>
      </c>
      <c r="BF211" s="3">
        <v>28.0280868520747</v>
      </c>
      <c r="BG211" s="3">
        <v>28.0161744746863</v>
      </c>
      <c r="BH211" s="3">
        <v>27.4839002665836</v>
      </c>
      <c r="BI211" s="3">
        <v>25.1768223520153</v>
      </c>
      <c r="BJ211" s="3">
        <v>26.8695251978793</v>
      </c>
      <c r="BK211" s="3">
        <v>25.764646158299</v>
      </c>
      <c r="BL211" s="3">
        <v>25.1113934730666</v>
      </c>
      <c r="BM211" s="3">
        <v>26.7960051928875</v>
      </c>
      <c r="BN211" s="3">
        <v>26.1810690859811</v>
      </c>
      <c r="BO211" s="3">
        <v>27.2567830096121</v>
      </c>
      <c r="BP211" s="3">
        <v>27.8130012821156</v>
      </c>
      <c r="BQ211" s="3">
        <v>29.355278055669</v>
      </c>
      <c r="BR211" s="3">
        <v>30.9175737657452</v>
      </c>
      <c r="BS211" s="3">
        <v>30.055211303283</v>
      </c>
      <c r="BT211" s="3">
        <v>31.1164263825291</v>
      </c>
      <c r="BU211" s="3">
        <v>30.4446244662662</v>
      </c>
      <c r="BV211" s="3">
        <v>31.7062818318234</v>
      </c>
      <c r="BW211" s="3">
        <v>32.7429659120292</v>
      </c>
      <c r="BX211" s="3">
        <v>33.8505119134435</v>
      </c>
      <c r="BY211" s="3">
        <v>35.4839686538554</v>
      </c>
      <c r="BZ211" s="3">
        <v>29.8635987645871</v>
      </c>
      <c r="CA211" s="3">
        <v>32.7041781176278</v>
      </c>
      <c r="CB211" s="3">
        <v>34.7025494047</v>
      </c>
      <c r="CC211" s="3">
        <v>36.9628400163462</v>
      </c>
      <c r="CD211" s="3">
        <v>39.6044052428176</v>
      </c>
      <c r="CE211" s="3">
        <v>40.9619489798645</v>
      </c>
      <c r="CF211" s="3">
        <v>39.7215134368193</v>
      </c>
      <c r="CG211" s="3">
        <v>39.6075805637147</v>
      </c>
      <c r="CH211" s="3">
        <v>39.9862263065762</v>
      </c>
      <c r="CI211" s="3">
        <v>40.2783105348079</v>
      </c>
      <c r="CJ211" s="3">
        <v>43.9535195977732</v>
      </c>
      <c r="CK211" s="3">
        <v>44.8397246210317</v>
      </c>
      <c r="CL211" s="3">
        <v>45.7993853038265</v>
      </c>
      <c r="CM211" s="3">
        <v>49.8247568294655</v>
      </c>
      <c r="CN211" s="3">
        <v>51.6403145887136</v>
      </c>
      <c r="CO211" s="3">
        <v>55.1050186460531</v>
      </c>
      <c r="CP211" s="3">
        <v>57.3530324033768</v>
      </c>
      <c r="CQ211" s="3">
        <v>60.3415340316014</v>
      </c>
      <c r="CR211" s="3">
        <v>62.1446593727143</v>
      </c>
      <c r="CS211" s="3">
        <v>63.5225304028536</v>
      </c>
      <c r="CT211" s="3">
        <v>66.607400019896</v>
      </c>
      <c r="CU211" s="3">
        <v>65.1809918135452</v>
      </c>
      <c r="CV211" s="3">
        <v>59.2469955242017</v>
      </c>
      <c r="CW211" s="3">
        <v>55.762704787452</v>
      </c>
      <c r="CX211" s="3">
        <v>55.3888505846811</v>
      </c>
      <c r="CY211" s="3">
        <v>56.078334071373</v>
      </c>
      <c r="CZ211" s="3">
        <v>47.853547144972</v>
      </c>
      <c r="DA211" s="3">
        <v>49.0163157802904</v>
      </c>
      <c r="DB211" s="3">
        <v>52.3194785270177</v>
      </c>
      <c r="DC211" s="3">
        <v>59.3873432829524</v>
      </c>
      <c r="DD211" s="3">
        <v>57.8672234302149</v>
      </c>
      <c r="DE211" s="3">
        <v>56.5947281575886</v>
      </c>
      <c r="DF211" s="3">
        <v>62.7337343648351</v>
      </c>
      <c r="DG211" s="3">
        <v>61.5491409080113</v>
      </c>
      <c r="DH211" s="3">
        <v>59.6965470846284</v>
      </c>
      <c r="DI211" s="3">
        <v>56.8793185186099</v>
      </c>
      <c r="DJ211" s="3">
        <v>52.3460496375679</v>
      </c>
      <c r="DK211" s="3">
        <v>53.8605480296945</v>
      </c>
      <c r="DL211" s="3">
        <v>53.2603007363338</v>
      </c>
      <c r="DM211" s="3">
        <v>51.2918312808652</v>
      </c>
      <c r="DN211" s="3">
        <v>49.1797748040346</v>
      </c>
      <c r="DO211" s="3">
        <v>50.1473613588705</v>
      </c>
      <c r="DP211" s="3">
        <v>49.4140776823788</v>
      </c>
      <c r="DQ211" s="3">
        <v>48.6572983007229</v>
      </c>
      <c r="DR211" s="3">
        <v>51.9611806429482</v>
      </c>
      <c r="DS211" s="3">
        <v>55.0584985271684</v>
      </c>
      <c r="DT211" s="3">
        <v>56.429608069047</v>
      </c>
      <c r="DU211" s="3">
        <v>55.5441821987911</v>
      </c>
      <c r="DV211" s="3">
        <v>59.2100082342928</v>
      </c>
      <c r="DW211" s="3">
        <v>60.6440147702491</v>
      </c>
      <c r="DX211" s="3">
        <v>60.355646242729</v>
      </c>
      <c r="DY211" s="3">
        <v>58.8809368398808</v>
      </c>
      <c r="DZ211" s="3">
        <v>62.7792206172755</v>
      </c>
      <c r="EA211" s="3">
        <v>68.614787853759</v>
      </c>
      <c r="EB211" s="3">
        <v>72.6032503899304</v>
      </c>
      <c r="EC211" s="3">
        <v>73.36466151427</v>
      </c>
      <c r="ED211" s="3">
        <v>79.0832666549945</v>
      </c>
      <c r="EE211" s="3">
        <v>79.6037182538076</v>
      </c>
      <c r="EF211" s="3">
        <v>78.6144453684489</v>
      </c>
    </row>
    <row r="212">
      <c r="A212" s="3" t="s">
        <v>208</v>
      </c>
      <c r="B212" s="3" t="str">
        <f t="shared" si="3"/>
        <v>NEE_mid</v>
      </c>
      <c r="C212" s="3" t="str">
        <f t="shared" si="6"/>
        <v>NEE</v>
      </c>
      <c r="D212" s="3">
        <v>16.3712205960499</v>
      </c>
      <c r="E212" s="3">
        <v>17.2254179023253</v>
      </c>
      <c r="F212" s="3">
        <v>17.6308775621895</v>
      </c>
      <c r="G212" s="3">
        <v>18.2417000221915</v>
      </c>
      <c r="H212" s="3">
        <v>18.4058715784512</v>
      </c>
      <c r="I212" s="3">
        <v>18.7697429701173</v>
      </c>
      <c r="J212" s="3">
        <v>18.8165626573864</v>
      </c>
      <c r="K212" s="3">
        <v>18.310482567966</v>
      </c>
      <c r="L212" s="3">
        <v>18.3339317729548</v>
      </c>
      <c r="M212" s="3">
        <v>18.3431176175707</v>
      </c>
      <c r="N212" s="3">
        <v>19.8627518641025</v>
      </c>
      <c r="O212" s="3">
        <v>20.2588369802541</v>
      </c>
      <c r="P212" s="3">
        <v>20.962847991646</v>
      </c>
      <c r="Q212" s="3">
        <v>20.5845315447503</v>
      </c>
      <c r="R212" s="3">
        <v>19.985499749262</v>
      </c>
      <c r="S212" s="3">
        <v>20.2866871596344</v>
      </c>
      <c r="T212" s="3">
        <v>19.7927108462207</v>
      </c>
      <c r="U212" s="3">
        <v>19.6035605847371</v>
      </c>
      <c r="V212" s="3">
        <v>20.1281351274922</v>
      </c>
      <c r="W212" s="3">
        <v>20.8736688846236</v>
      </c>
      <c r="X212" s="3">
        <v>19.1388974466963</v>
      </c>
      <c r="Y212" s="3">
        <v>20.1995324726488</v>
      </c>
      <c r="Z212" s="3">
        <v>19.9333089977237</v>
      </c>
      <c r="AA212" s="3">
        <v>20.1379147757936</v>
      </c>
      <c r="AB212" s="3">
        <v>21.1018316799504</v>
      </c>
      <c r="AC212" s="3">
        <v>22.7277251606693</v>
      </c>
      <c r="AD212" s="3">
        <v>23.3596749378735</v>
      </c>
      <c r="AE212" s="3">
        <v>23.4278525240684</v>
      </c>
      <c r="AF212" s="3">
        <v>24.0120759012663</v>
      </c>
      <c r="AG212" s="3">
        <v>25.1097316904966</v>
      </c>
      <c r="AH212" s="3">
        <v>26.0503253544046</v>
      </c>
      <c r="AI212" s="3">
        <v>25.4303310917422</v>
      </c>
      <c r="AJ212" s="3">
        <v>25.3663190533164</v>
      </c>
      <c r="AK212" s="3">
        <v>25.1511526255367</v>
      </c>
      <c r="AL212" s="3">
        <v>24.0670778919336</v>
      </c>
      <c r="AM212" s="3">
        <v>24.1494755420153</v>
      </c>
      <c r="AN212" s="3">
        <v>24.5701180594726</v>
      </c>
      <c r="AO212" s="3">
        <v>25.9806933388441</v>
      </c>
      <c r="AP212" s="3">
        <v>27.0383560298478</v>
      </c>
      <c r="AQ212" s="3">
        <v>27.1219338405362</v>
      </c>
      <c r="AR212" s="3">
        <v>28.3035188541281</v>
      </c>
      <c r="AS212" s="3">
        <v>29.5589122244589</v>
      </c>
      <c r="AT212" s="3">
        <v>29.6409823919582</v>
      </c>
      <c r="AU212" s="3">
        <v>31.0770912464883</v>
      </c>
      <c r="AV212" s="3">
        <v>31.1496520764456</v>
      </c>
      <c r="AW212" s="3">
        <v>31.766394160632</v>
      </c>
      <c r="AX212" s="3">
        <v>32.7255035965183</v>
      </c>
      <c r="AY212" s="3">
        <v>33.0871618523706</v>
      </c>
      <c r="AZ212" s="3">
        <v>32.2152517356547</v>
      </c>
      <c r="BA212" s="3">
        <v>32.2162372275164</v>
      </c>
      <c r="BB212" s="3">
        <v>33.5569500185125</v>
      </c>
      <c r="BC212" s="3">
        <v>34.4960953853212</v>
      </c>
      <c r="BD212" s="3">
        <v>34.273434670272</v>
      </c>
      <c r="BE212" s="3">
        <v>34.5832411011553</v>
      </c>
      <c r="BF212" s="3">
        <v>36.1223330892676</v>
      </c>
      <c r="BG212" s="3">
        <v>36.7729098421967</v>
      </c>
      <c r="BH212" s="3">
        <v>36.8189108261826</v>
      </c>
      <c r="BI212" s="3">
        <v>36.9426246401718</v>
      </c>
      <c r="BJ212" s="3">
        <v>38.040097172485</v>
      </c>
      <c r="BK212" s="3">
        <v>38.5722539441879</v>
      </c>
      <c r="BL212" s="3">
        <v>37.8134950612664</v>
      </c>
      <c r="BM212" s="3">
        <v>39.8196927817423</v>
      </c>
      <c r="BN212" s="3">
        <v>41.6514033940027</v>
      </c>
      <c r="BO212" s="3">
        <v>41.5524145306926</v>
      </c>
      <c r="BP212" s="3">
        <v>42.7974764755405</v>
      </c>
      <c r="BQ212" s="3">
        <v>45.0195367724116</v>
      </c>
      <c r="BR212" s="3">
        <v>45.9056965691348</v>
      </c>
      <c r="BS212" s="3">
        <v>47.7690626440359</v>
      </c>
      <c r="BT212" s="3">
        <v>49.4551837781378</v>
      </c>
      <c r="BU212" s="3">
        <v>51.4190975925072</v>
      </c>
      <c r="BV212" s="3">
        <v>50.9480417795936</v>
      </c>
      <c r="BW212" s="3">
        <v>52.8115764872303</v>
      </c>
      <c r="BX212" s="3">
        <v>56.1401065818598</v>
      </c>
      <c r="BY212" s="3">
        <v>60.1388785820581</v>
      </c>
      <c r="BZ212" s="3">
        <v>51.7983951566344</v>
      </c>
      <c r="CA212" s="3">
        <v>52.8904418783181</v>
      </c>
      <c r="CB212" s="3">
        <v>51.921319782278</v>
      </c>
      <c r="CC212" s="3">
        <v>55.9876151113407</v>
      </c>
      <c r="CD212" s="3">
        <v>59.7193424859476</v>
      </c>
      <c r="CE212" s="3">
        <v>63.4165511605371</v>
      </c>
      <c r="CF212" s="3">
        <v>63.3012038017598</v>
      </c>
      <c r="CG212" s="3">
        <v>67.1618721586845</v>
      </c>
      <c r="CH212" s="3">
        <v>68.6776950385688</v>
      </c>
      <c r="CI212" s="3">
        <v>67.4794258392541</v>
      </c>
      <c r="CJ212" s="3">
        <v>73.764825532689</v>
      </c>
      <c r="CK212" s="3">
        <v>73.0985355000579</v>
      </c>
      <c r="CL212" s="3">
        <v>67.1295805134074</v>
      </c>
      <c r="CM212" s="3">
        <v>71.3075650867074</v>
      </c>
      <c r="CN212" s="3">
        <v>67.317528951096</v>
      </c>
      <c r="CO212" s="3">
        <v>67.271089968625</v>
      </c>
      <c r="CP212" s="3">
        <v>69.8238371775042</v>
      </c>
      <c r="CQ212" s="3">
        <v>75.8110809200109</v>
      </c>
      <c r="CR212" s="3">
        <v>76.4285515477594</v>
      </c>
      <c r="CS212" s="3">
        <v>75.447910599674</v>
      </c>
      <c r="CT212" s="3">
        <v>79.6382792118532</v>
      </c>
      <c r="CU212" s="3">
        <v>83.7731010518188</v>
      </c>
      <c r="CV212" s="3">
        <v>76.5390209102148</v>
      </c>
      <c r="CW212" s="3">
        <v>69.9244473228866</v>
      </c>
      <c r="CX212" s="3">
        <v>76.0973119662622</v>
      </c>
      <c r="CY212" s="3">
        <v>75.3491411178794</v>
      </c>
      <c r="CZ212" s="3">
        <v>66.9593727594072</v>
      </c>
      <c r="DA212" s="3">
        <v>70.9817050059738</v>
      </c>
      <c r="DB212" s="3">
        <v>74.9286978422598</v>
      </c>
      <c r="DC212" s="3">
        <v>82.7363378355671</v>
      </c>
      <c r="DD212" s="3">
        <v>80.4360273029752</v>
      </c>
      <c r="DE212" s="3">
        <v>71.4537685950024</v>
      </c>
      <c r="DF212" s="3">
        <v>76.8015899073676</v>
      </c>
      <c r="DG212" s="3">
        <v>80.1584885991426</v>
      </c>
      <c r="DH212" s="3">
        <v>77.4399889074148</v>
      </c>
      <c r="DI212" s="3">
        <v>70.4721478472905</v>
      </c>
      <c r="DJ212" s="3">
        <v>70.8724873781438</v>
      </c>
      <c r="DK212" s="3">
        <v>74.06889201036</v>
      </c>
      <c r="DL212" s="3">
        <v>71.787162360646</v>
      </c>
      <c r="DM212" s="3">
        <v>71.0047795049753</v>
      </c>
      <c r="DN212" s="3">
        <v>70.3587635060267</v>
      </c>
      <c r="DO212" s="3">
        <v>65.6482414200456</v>
      </c>
      <c r="DP212" s="3">
        <v>63.7902621421467</v>
      </c>
      <c r="DQ212" s="3">
        <v>51.5067730388396</v>
      </c>
      <c r="DR212" s="3">
        <v>55.6594057400928</v>
      </c>
      <c r="DS212" s="3">
        <v>58.5255213173095</v>
      </c>
      <c r="DT212" s="3">
        <v>58.1639203523369</v>
      </c>
      <c r="DU212" s="3">
        <v>55.0357889030333</v>
      </c>
      <c r="DV212" s="3">
        <v>58.1279287377798</v>
      </c>
      <c r="DW212" s="3">
        <v>63.2245450312921</v>
      </c>
      <c r="DX212" s="3">
        <v>73.0764416293395</v>
      </c>
      <c r="DY212" s="3">
        <v>73.070443586615</v>
      </c>
      <c r="DZ212" s="3">
        <v>71.8636844626444</v>
      </c>
      <c r="EA212" s="3">
        <v>77.5850120406494</v>
      </c>
      <c r="EB212" s="3">
        <v>82.50705429266</v>
      </c>
      <c r="EC212" s="3">
        <v>82.0477406627379</v>
      </c>
      <c r="ED212" s="3">
        <v>76.113746414245</v>
      </c>
      <c r="EE212" s="3">
        <v>73.4573805672782</v>
      </c>
      <c r="EF212" s="3">
        <v>70.3544445037842</v>
      </c>
    </row>
    <row r="213">
      <c r="A213" s="3" t="s">
        <v>209</v>
      </c>
      <c r="B213" s="3" t="str">
        <f t="shared" si="3"/>
        <v>NEM_mid</v>
      </c>
      <c r="C213" s="3" t="str">
        <f t="shared" si="6"/>
        <v>NEM</v>
      </c>
      <c r="D213" s="3">
        <v>18.9264713980243</v>
      </c>
      <c r="E213" s="3">
        <v>17.9650260829721</v>
      </c>
      <c r="F213" s="3">
        <v>19.2993137265071</v>
      </c>
      <c r="G213" s="3">
        <v>19.4905424724731</v>
      </c>
      <c r="H213" s="3">
        <v>18.9083139197528</v>
      </c>
      <c r="I213" s="3">
        <v>18.7965386003602</v>
      </c>
      <c r="J213" s="3">
        <v>20.0072717715612</v>
      </c>
      <c r="K213" s="3">
        <v>20.9524524613658</v>
      </c>
      <c r="L213" s="3">
        <v>19.6994654263581</v>
      </c>
      <c r="M213" s="3">
        <v>17.7078268418355</v>
      </c>
      <c r="N213" s="3">
        <v>15.0374429153378</v>
      </c>
      <c r="O213" s="3">
        <v>15.0519881881521</v>
      </c>
      <c r="P213" s="3">
        <v>17.5545519541658</v>
      </c>
      <c r="Q213" s="3">
        <v>19.8164846568543</v>
      </c>
      <c r="R213" s="3">
        <v>18.3531920547706</v>
      </c>
      <c r="S213" s="3">
        <v>18.7193791082063</v>
      </c>
      <c r="T213" s="3">
        <v>21.2945521249825</v>
      </c>
      <c r="U213" s="3">
        <v>19.6935757585385</v>
      </c>
      <c r="V213" s="3">
        <v>16.263783838015</v>
      </c>
      <c r="W213" s="3">
        <v>13.6130173634587</v>
      </c>
      <c r="X213" s="3">
        <v>12.9013386045325</v>
      </c>
      <c r="Y213" s="3">
        <v>14.8681687755274</v>
      </c>
      <c r="Z213" s="3">
        <v>14.2546982641838</v>
      </c>
      <c r="AA213" s="3">
        <v>14.7804815701289</v>
      </c>
      <c r="AB213" s="3">
        <v>14.2712402540838</v>
      </c>
      <c r="AC213" s="3">
        <v>19.3403793875073</v>
      </c>
      <c r="AD213" s="3">
        <v>21.1982038021763</v>
      </c>
      <c r="AE213" s="3">
        <v>23.920595366329</v>
      </c>
      <c r="AF213" s="3">
        <v>26.6647843091158</v>
      </c>
      <c r="AG213" s="3">
        <v>28.5745290800618</v>
      </c>
      <c r="AH213" s="3">
        <v>32.8258414346389</v>
      </c>
      <c r="AI213" s="3">
        <v>34.6995063596609</v>
      </c>
      <c r="AJ213" s="3">
        <v>31.7244319372061</v>
      </c>
      <c r="AK213" s="3">
        <v>28.380956438188</v>
      </c>
      <c r="AL213" s="3">
        <v>27.5599776489386</v>
      </c>
      <c r="AM213" s="3">
        <v>26.1623155032623</v>
      </c>
      <c r="AN213" s="3">
        <v>28.1355659206881</v>
      </c>
      <c r="AO213" s="3">
        <v>29.4355196142917</v>
      </c>
      <c r="AP213" s="3">
        <v>26.724377600112</v>
      </c>
      <c r="AQ213" s="3">
        <v>27.2872844699501</v>
      </c>
      <c r="AR213" s="3">
        <v>26.7639880681308</v>
      </c>
      <c r="AS213" s="3">
        <v>27.0959118091496</v>
      </c>
      <c r="AT213" s="3">
        <v>27.2975965941209</v>
      </c>
      <c r="AU213" s="3">
        <v>29.4831903593306</v>
      </c>
      <c r="AV213" s="3">
        <v>30.6660980375037</v>
      </c>
      <c r="AW213" s="3">
        <v>30.2788788791609</v>
      </c>
      <c r="AX213" s="3">
        <v>29.2269171726977</v>
      </c>
      <c r="AY213" s="3">
        <v>29.3353850063365</v>
      </c>
      <c r="AZ213" s="3">
        <v>31.7972543582667</v>
      </c>
      <c r="BA213" s="3">
        <v>30.8373997189273</v>
      </c>
      <c r="BB213" s="3">
        <v>30.8458237112392</v>
      </c>
      <c r="BC213" s="3">
        <v>32.6623060843659</v>
      </c>
      <c r="BD213" s="3">
        <v>32.0310656737764</v>
      </c>
      <c r="BE213" s="3">
        <v>30.9540328406597</v>
      </c>
      <c r="BF213" s="3">
        <v>30.2654875841948</v>
      </c>
      <c r="BG213" s="3">
        <v>27.3259894687826</v>
      </c>
      <c r="BH213" s="3">
        <v>24.8768404158522</v>
      </c>
      <c r="BI213" s="3">
        <v>25.5282388157104</v>
      </c>
      <c r="BJ213" s="3">
        <v>26.4794355120877</v>
      </c>
      <c r="BK213" s="3">
        <v>27.6989789849447</v>
      </c>
      <c r="BL213" s="3">
        <v>27.1872919531221</v>
      </c>
      <c r="BM213" s="3">
        <v>28.1097981286929</v>
      </c>
      <c r="BN213" s="3">
        <v>28.0892716224498</v>
      </c>
      <c r="BO213" s="3">
        <v>28.7063500602421</v>
      </c>
      <c r="BP213" s="3">
        <v>26.0930384771746</v>
      </c>
      <c r="BQ213" s="3">
        <v>30.6301283472842</v>
      </c>
      <c r="BR213" s="3">
        <v>32.729135962763</v>
      </c>
      <c r="BS213" s="3">
        <v>32.7959456871506</v>
      </c>
      <c r="BT213" s="3">
        <v>33.3224514345941</v>
      </c>
      <c r="BU213" s="3">
        <v>32.6359889784188</v>
      </c>
      <c r="BV213" s="3">
        <v>32.167300130157</v>
      </c>
      <c r="BW213" s="3">
        <v>34.8836576916668</v>
      </c>
      <c r="BX213" s="3">
        <v>37.1128430976244</v>
      </c>
      <c r="BY213" s="3">
        <v>39.1776899855847</v>
      </c>
      <c r="BZ213" s="3">
        <v>39.1870993801186</v>
      </c>
      <c r="CA213" s="3">
        <v>48.5591600749491</v>
      </c>
      <c r="CB213" s="3">
        <v>54.2096968684369</v>
      </c>
      <c r="CC213" s="3">
        <v>49.3859123321851</v>
      </c>
      <c r="CD213" s="3">
        <v>54.9935719388756</v>
      </c>
      <c r="CE213" s="3">
        <v>57.4130181574566</v>
      </c>
      <c r="CF213" s="3">
        <v>56.026706154646</v>
      </c>
      <c r="CG213" s="3">
        <v>53.3451631749766</v>
      </c>
      <c r="CH213" s="3">
        <v>54.5770957271067</v>
      </c>
      <c r="CI213" s="3">
        <v>52.0481192722102</v>
      </c>
      <c r="CJ213" s="3">
        <v>54.100028816572</v>
      </c>
      <c r="CK213" s="3">
        <v>50.5457849322111</v>
      </c>
      <c r="CL213" s="3">
        <v>51.8004335903164</v>
      </c>
      <c r="CM213" s="3">
        <v>55.7063868965887</v>
      </c>
      <c r="CN213" s="3">
        <v>61.6287402166179</v>
      </c>
      <c r="CO213" s="3">
        <v>59.4860789242328</v>
      </c>
      <c r="CP213" s="3">
        <v>55.03729880246</v>
      </c>
      <c r="CQ213" s="3">
        <v>51.9406386429143</v>
      </c>
      <c r="CR213" s="3">
        <v>49.9316600774065</v>
      </c>
      <c r="CS213" s="3">
        <v>49.8433187188774</v>
      </c>
      <c r="CT213" s="3">
        <v>50.331330810497</v>
      </c>
      <c r="CU213" s="3">
        <v>51.6354714265697</v>
      </c>
      <c r="CV213" s="3">
        <v>55.2522721467543</v>
      </c>
      <c r="CW213" s="3">
        <v>57.9419812245462</v>
      </c>
      <c r="CX213" s="3">
        <v>68.0662173033162</v>
      </c>
      <c r="CY213" s="3">
        <v>71.9159976791648</v>
      </c>
      <c r="CZ213" s="3">
        <v>62.3129190585328</v>
      </c>
      <c r="DA213" s="3">
        <v>59.4968837720343</v>
      </c>
      <c r="DB213" s="3">
        <v>49.5661959076388</v>
      </c>
      <c r="DC213" s="3">
        <v>40.8345315913917</v>
      </c>
      <c r="DD213" s="3">
        <v>39.1041293719064</v>
      </c>
      <c r="DE213" s="3">
        <v>39.3251275364112</v>
      </c>
      <c r="DF213" s="3">
        <v>41.0052418057884</v>
      </c>
      <c r="DG213" s="3">
        <v>44.222859169251</v>
      </c>
      <c r="DH213" s="3">
        <v>49.3384889765484</v>
      </c>
      <c r="DI213" s="3">
        <v>44.1763408567788</v>
      </c>
      <c r="DJ213" s="3">
        <v>43.3661213160965</v>
      </c>
      <c r="DK213" s="3">
        <v>46.5954539974802</v>
      </c>
      <c r="DL213" s="3">
        <v>42.7233211025126</v>
      </c>
      <c r="DM213" s="3">
        <v>40.3446039253925</v>
      </c>
      <c r="DN213" s="3">
        <v>41.474097164098</v>
      </c>
      <c r="DO213" s="3">
        <v>37.8053617845267</v>
      </c>
      <c r="DP213" s="3">
        <v>37.9200593541033</v>
      </c>
      <c r="DQ213" s="3">
        <v>36.8344937904793</v>
      </c>
      <c r="DR213" s="3">
        <v>35.8805933074888</v>
      </c>
      <c r="DS213" s="3">
        <v>39.689141414961</v>
      </c>
      <c r="DT213" s="3">
        <v>35.9293870432199</v>
      </c>
      <c r="DU213" s="3">
        <v>31.7818520960764</v>
      </c>
      <c r="DV213" s="3">
        <v>33.4174570673703</v>
      </c>
      <c r="DW213" s="3">
        <v>38.3283815395142</v>
      </c>
      <c r="DX213" s="3">
        <v>41.5155970166585</v>
      </c>
      <c r="DY213" s="3">
        <v>40.9793472762199</v>
      </c>
      <c r="DZ213" s="3">
        <v>45.5957892069108</v>
      </c>
      <c r="EA213" s="3">
        <v>49.4566302690157</v>
      </c>
      <c r="EB213" s="3">
        <v>52.7738940548005</v>
      </c>
      <c r="EC213" s="3">
        <v>52.9072505265564</v>
      </c>
      <c r="ED213" s="3">
        <v>42.8949804940056</v>
      </c>
      <c r="EE213" s="3">
        <v>39.7166668119885</v>
      </c>
      <c r="EF213" s="3">
        <v>40.3819442325168</v>
      </c>
    </row>
    <row r="214">
      <c r="A214" s="3" t="s">
        <v>210</v>
      </c>
      <c r="B214" s="3" t="str">
        <f t="shared" si="3"/>
        <v>NFLX_mid</v>
      </c>
      <c r="C214" s="3" t="str">
        <f t="shared" si="6"/>
        <v>NFLX</v>
      </c>
      <c r="D214" s="3">
        <v>51.3000002361479</v>
      </c>
      <c r="E214" s="3">
        <v>61.55736822831</v>
      </c>
      <c r="F214" s="3">
        <v>59.6112587338402</v>
      </c>
      <c r="G214" s="3">
        <v>48.846122560047</v>
      </c>
      <c r="H214" s="3">
        <v>51.4485033126104</v>
      </c>
      <c r="I214" s="3">
        <v>61.8195916130429</v>
      </c>
      <c r="J214" s="3">
        <v>63.3084089105779</v>
      </c>
      <c r="K214" s="3">
        <v>65.1652383350191</v>
      </c>
      <c r="L214" s="3">
        <v>66.2318026224772</v>
      </c>
      <c r="M214" s="3">
        <v>58.7887271383534</v>
      </c>
      <c r="N214" s="3">
        <v>53.5297367698268</v>
      </c>
      <c r="O214" s="3">
        <v>48.4982467131181</v>
      </c>
      <c r="P214" s="3">
        <v>53.3433217048645</v>
      </c>
      <c r="Q214" s="3">
        <v>66.026503914281</v>
      </c>
      <c r="R214" s="3">
        <v>62.6580841758034</v>
      </c>
      <c r="S214" s="3">
        <v>72.1161902291434</v>
      </c>
      <c r="T214" s="3">
        <v>85.1286787033081</v>
      </c>
      <c r="U214" s="3">
        <v>93.1888308091597</v>
      </c>
      <c r="V214" s="3">
        <v>104.179740038785</v>
      </c>
      <c r="W214" s="3">
        <v>117.505713871547</v>
      </c>
      <c r="X214" s="3">
        <v>100.690476735433</v>
      </c>
      <c r="Y214" s="3">
        <v>105.23772759871</v>
      </c>
      <c r="Z214" s="3">
        <v>115.69524974823</v>
      </c>
      <c r="AA214" s="3">
        <v>121.599090749567</v>
      </c>
      <c r="AB214" s="3">
        <v>105.846842113294</v>
      </c>
      <c r="AC214" s="3">
        <v>89.949750328064</v>
      </c>
      <c r="AD214" s="3">
        <v>99.1661368283358</v>
      </c>
      <c r="AE214" s="3">
        <v>100.933095114572</v>
      </c>
      <c r="AF214" s="3">
        <v>92.94023840768</v>
      </c>
      <c r="AG214" s="3">
        <v>94.537954677235</v>
      </c>
      <c r="AH214" s="3">
        <v>92.9729999542236</v>
      </c>
      <c r="AI214" s="3">
        <v>95.4963047193444</v>
      </c>
      <c r="AJ214" s="3">
        <v>97.4202381315686</v>
      </c>
      <c r="AK214" s="3">
        <v>112.770000094459</v>
      </c>
      <c r="AL214" s="3">
        <v>118.629762195405</v>
      </c>
      <c r="AM214" s="3">
        <v>123.994285946801</v>
      </c>
      <c r="AN214" s="3">
        <v>134.903000450134</v>
      </c>
      <c r="AO214" s="3">
        <v>142.511316399825</v>
      </c>
      <c r="AP214" s="3">
        <v>143.192825317383</v>
      </c>
      <c r="AQ214" s="3">
        <v>145.536315516422</v>
      </c>
      <c r="AR214" s="3">
        <v>158.325227910822</v>
      </c>
      <c r="AS214" s="3">
        <v>156.903636238792</v>
      </c>
      <c r="AT214" s="3">
        <v>169.081749343872</v>
      </c>
      <c r="AU214" s="3">
        <v>172.376955778702</v>
      </c>
      <c r="AV214" s="3">
        <v>181.613500595093</v>
      </c>
      <c r="AW214" s="3">
        <v>194.253408952193</v>
      </c>
      <c r="AX214" s="3">
        <v>195.412142799014</v>
      </c>
      <c r="AY214" s="3">
        <v>187.861000442505</v>
      </c>
      <c r="AZ214" s="3">
        <v>232.088810148693</v>
      </c>
      <c r="BA214" s="3">
        <v>271.158420361971</v>
      </c>
      <c r="BB214" s="3">
        <v>312.470477876209</v>
      </c>
      <c r="BC214" s="3">
        <v>308.297858101981</v>
      </c>
      <c r="BD214" s="3">
        <v>330.658180236816</v>
      </c>
      <c r="BE214" s="3">
        <v>384.345239548456</v>
      </c>
      <c r="BF214" s="3">
        <v>381.242382231213</v>
      </c>
      <c r="BG214" s="3">
        <v>345.833912725034</v>
      </c>
      <c r="BH214" s="3">
        <v>362.984209562603</v>
      </c>
      <c r="BI214" s="3">
        <v>337.735435154127</v>
      </c>
      <c r="BJ214" s="3">
        <v>290.494049798875</v>
      </c>
      <c r="BK214" s="3">
        <v>265.80605195698</v>
      </c>
      <c r="BL214" s="3">
        <v>324.608335222517</v>
      </c>
      <c r="BM214" s="3">
        <v>355.132105777138</v>
      </c>
      <c r="BN214" s="3">
        <v>359.691665649414</v>
      </c>
      <c r="BO214" s="3">
        <v>365.900714692615</v>
      </c>
      <c r="BP214" s="3">
        <v>359.557273864746</v>
      </c>
      <c r="BQ214" s="3">
        <v>356.844750976562</v>
      </c>
      <c r="BR214" s="3">
        <v>351.107954545454</v>
      </c>
      <c r="BS214" s="3">
        <v>303.639542319558</v>
      </c>
      <c r="BT214" s="3">
        <v>282.218250656128</v>
      </c>
      <c r="BU214" s="3">
        <v>277.238475633704</v>
      </c>
      <c r="BV214" s="3">
        <v>298.395750427246</v>
      </c>
      <c r="BW214" s="3">
        <v>314.480952671596</v>
      </c>
      <c r="BX214" s="3">
        <v>338.436428251721</v>
      </c>
      <c r="BY214" s="3">
        <v>373.057894254986</v>
      </c>
      <c r="BZ214" s="3">
        <v>350.102952436967</v>
      </c>
      <c r="CA214" s="3">
        <v>403.499760945638</v>
      </c>
      <c r="CB214" s="3">
        <v>433.587249755859</v>
      </c>
      <c r="CC214" s="3">
        <v>438.342501553622</v>
      </c>
      <c r="CD214" s="3">
        <v>498.695908979936</v>
      </c>
      <c r="CE214" s="3">
        <v>497.230237688337</v>
      </c>
      <c r="CF214" s="3">
        <v>496.232143583752</v>
      </c>
      <c r="CG214" s="3">
        <v>516.371815074574</v>
      </c>
      <c r="CH214" s="3">
        <v>487.18099899292</v>
      </c>
      <c r="CI214" s="3">
        <v>515.291591991078</v>
      </c>
      <c r="CJ214" s="3">
        <v>528.67394778603</v>
      </c>
      <c r="CK214" s="3">
        <v>548.368682861328</v>
      </c>
      <c r="CL214" s="3">
        <v>518.77630814262</v>
      </c>
      <c r="CM214" s="3">
        <v>532.973807198661</v>
      </c>
      <c r="CN214" s="3">
        <v>496.819246673584</v>
      </c>
      <c r="CO214" s="3">
        <v>503.397502552379</v>
      </c>
      <c r="CP214" s="3">
        <v>528.631187802269</v>
      </c>
      <c r="CQ214" s="3">
        <v>531.115678960627</v>
      </c>
      <c r="CR214" s="3">
        <v>590.10023571196</v>
      </c>
      <c r="CS214" s="3">
        <v>640.711661202567</v>
      </c>
      <c r="CT214" s="3">
        <v>669.443809872582</v>
      </c>
      <c r="CU214" s="3">
        <v>610.026364413174</v>
      </c>
      <c r="CV214" s="3">
        <v>489.954250335693</v>
      </c>
      <c r="CW214" s="3">
        <v>400.881841559159</v>
      </c>
      <c r="CX214" s="3">
        <v>368.005871980087</v>
      </c>
      <c r="CY214" s="3">
        <v>298.882248306274</v>
      </c>
      <c r="CZ214" s="3">
        <v>186.15642838251</v>
      </c>
      <c r="DA214" s="3">
        <v>184.869286310105</v>
      </c>
      <c r="DB214" s="3">
        <v>197.661250305176</v>
      </c>
      <c r="DC214" s="3">
        <v>232.876521898353</v>
      </c>
      <c r="DD214" s="3">
        <v>231.629763648624</v>
      </c>
      <c r="DE214" s="3">
        <v>255.745953877767</v>
      </c>
      <c r="DF214" s="3">
        <v>283.178809756324</v>
      </c>
      <c r="DG214" s="3">
        <v>301.875713530041</v>
      </c>
      <c r="DH214" s="3">
        <v>333.608000183105</v>
      </c>
      <c r="DI214" s="3">
        <v>349.203683953536</v>
      </c>
      <c r="DJ214" s="3">
        <v>312.507826431938</v>
      </c>
      <c r="DK214" s="3">
        <v>333.914471274928</v>
      </c>
      <c r="DL214" s="3">
        <v>346.441818930886</v>
      </c>
      <c r="DM214" s="3">
        <v>421.378093901135</v>
      </c>
      <c r="DN214" s="3">
        <v>439.862249755859</v>
      </c>
      <c r="DO214" s="3">
        <v>424.154131018597</v>
      </c>
      <c r="DP214" s="3">
        <v>408.734248352051</v>
      </c>
      <c r="DQ214" s="3">
        <v>384.632045399059</v>
      </c>
      <c r="DR214" s="3">
        <v>454.713808332171</v>
      </c>
      <c r="DS214" s="3">
        <v>474.20625</v>
      </c>
      <c r="DT214" s="3">
        <v>504.791665213449</v>
      </c>
      <c r="DU214" s="3">
        <v>575.203498840332</v>
      </c>
      <c r="DV214" s="3">
        <v>614.570756530762</v>
      </c>
      <c r="DW214" s="3">
        <v>598.298180320046</v>
      </c>
      <c r="DX214" s="3">
        <v>617.107731212269</v>
      </c>
      <c r="DY214" s="3">
        <v>660.939210590563</v>
      </c>
      <c r="DZ214" s="3">
        <v>655.780682650479</v>
      </c>
      <c r="EA214" s="3">
        <v>658.781360973012</v>
      </c>
      <c r="EB214" s="3">
        <v>695.148246765137</v>
      </c>
      <c r="EC214" s="3">
        <v>732.038478685462</v>
      </c>
      <c r="ED214" s="3">
        <v>830.215744018555</v>
      </c>
      <c r="EE214" s="3">
        <v>912.957853771392</v>
      </c>
      <c r="EF214" s="3">
        <v>900.653891669379</v>
      </c>
    </row>
    <row r="215">
      <c r="A215" s="3" t="s">
        <v>211</v>
      </c>
      <c r="B215" s="3" t="str">
        <f t="shared" si="3"/>
        <v>NI_mid</v>
      </c>
      <c r="C215" s="3" t="str">
        <f t="shared" si="6"/>
        <v>NI</v>
      </c>
      <c r="D215" s="3">
        <v>9.30974283156083</v>
      </c>
      <c r="E215" s="3">
        <v>9.70308657488901</v>
      </c>
      <c r="F215" s="3">
        <v>9.7862496902072</v>
      </c>
      <c r="G215" s="3">
        <v>9.95884791688723</v>
      </c>
      <c r="H215" s="3">
        <v>10.3333050562233</v>
      </c>
      <c r="I215" s="3">
        <v>10.7060199671914</v>
      </c>
      <c r="J215" s="3">
        <v>10.9502216094898</v>
      </c>
      <c r="K215" s="3">
        <v>10.8096988748026</v>
      </c>
      <c r="L215" s="3">
        <v>11.248895461328</v>
      </c>
      <c r="M215" s="3">
        <v>11.6119010518829</v>
      </c>
      <c r="N215" s="3">
        <v>11.9069699017164</v>
      </c>
      <c r="O215" s="3">
        <v>11.8992632120723</v>
      </c>
      <c r="P215" s="3">
        <v>12.3242063165819</v>
      </c>
      <c r="Q215" s="3">
        <v>12.4981780656129</v>
      </c>
      <c r="R215" s="3">
        <v>12.2392977781912</v>
      </c>
      <c r="S215" s="3">
        <v>12.6231494180766</v>
      </c>
      <c r="T215" s="3">
        <v>13.0687000120513</v>
      </c>
      <c r="U215" s="3">
        <v>13.4283363897116</v>
      </c>
      <c r="V215" s="3">
        <v>12.5428035168143</v>
      </c>
      <c r="W215" s="3">
        <v>12.7176504675053</v>
      </c>
      <c r="X215" s="3">
        <v>12.6588668133838</v>
      </c>
      <c r="Y215" s="3">
        <v>14.2298003328173</v>
      </c>
      <c r="Z215" s="3">
        <v>14.43533077359</v>
      </c>
      <c r="AA215" s="3">
        <v>14.3437033107224</v>
      </c>
      <c r="AB215" s="3">
        <v>14.8656300712934</v>
      </c>
      <c r="AC215" s="3">
        <v>16.1146383476215</v>
      </c>
      <c r="AD215" s="3">
        <v>17.0933885485367</v>
      </c>
      <c r="AE215" s="3">
        <v>17.4580361497679</v>
      </c>
      <c r="AF215" s="3">
        <v>17.9645242318199</v>
      </c>
      <c r="AG215" s="3">
        <v>18.9533295710737</v>
      </c>
      <c r="AH215" s="3">
        <v>19.7751645155644</v>
      </c>
      <c r="AI215" s="3">
        <v>18.9525465008148</v>
      </c>
      <c r="AJ215" s="3">
        <v>18.5351882251646</v>
      </c>
      <c r="AK215" s="3">
        <v>17.4410679842961</v>
      </c>
      <c r="AL215" s="3">
        <v>16.8875151047591</v>
      </c>
      <c r="AM215" s="3">
        <v>16.8917246436365</v>
      </c>
      <c r="AN215" s="3">
        <v>17.084157336244</v>
      </c>
      <c r="AO215" s="3">
        <v>17.524615301705</v>
      </c>
      <c r="AP215" s="3">
        <v>18.2677553554005</v>
      </c>
      <c r="AQ215" s="3">
        <v>18.599630001238</v>
      </c>
      <c r="AR215" s="3">
        <v>19.2270335057493</v>
      </c>
      <c r="AS215" s="3">
        <v>20.2689158182066</v>
      </c>
      <c r="AT215" s="3">
        <v>20.0780629232561</v>
      </c>
      <c r="AU215" s="3">
        <v>20.9518876703951</v>
      </c>
      <c r="AV215" s="3">
        <v>20.7873708729094</v>
      </c>
      <c r="AW215" s="3">
        <v>20.6365784021213</v>
      </c>
      <c r="AX215" s="3">
        <v>21.5157428242937</v>
      </c>
      <c r="AY215" s="3">
        <v>20.7212751309707</v>
      </c>
      <c r="AZ215" s="3">
        <v>19.3453999351176</v>
      </c>
      <c r="BA215" s="3">
        <v>18.5367889072534</v>
      </c>
      <c r="BB215" s="3">
        <v>18.5813178095731</v>
      </c>
      <c r="BC215" s="3">
        <v>19.1670610690022</v>
      </c>
      <c r="BD215" s="3">
        <v>20.0174443168152</v>
      </c>
      <c r="BE215" s="3">
        <v>19.7489010242147</v>
      </c>
      <c r="BF215" s="3">
        <v>21.075901219557</v>
      </c>
      <c r="BG215" s="3">
        <v>21.7701864633335</v>
      </c>
      <c r="BH215" s="3">
        <v>21.2102100927785</v>
      </c>
      <c r="BI215" s="3">
        <v>20.4057981968641</v>
      </c>
      <c r="BJ215" s="3">
        <v>21.0734392091627</v>
      </c>
      <c r="BK215" s="3">
        <v>21.637559402157</v>
      </c>
      <c r="BL215" s="3">
        <v>21.408628376852</v>
      </c>
      <c r="BM215" s="3">
        <v>21.8563465209396</v>
      </c>
      <c r="BN215" s="3">
        <v>22.924797700476</v>
      </c>
      <c r="BO215" s="3">
        <v>22.9131923171809</v>
      </c>
      <c r="BP215" s="3">
        <v>23.1416760755898</v>
      </c>
      <c r="BQ215" s="3">
        <v>23.8287729339917</v>
      </c>
      <c r="BR215" s="3">
        <v>24.3369602325905</v>
      </c>
      <c r="BS215" s="3">
        <v>24.2409727509922</v>
      </c>
      <c r="BT215" s="3">
        <v>24.6613753357805</v>
      </c>
      <c r="BU215" s="3">
        <v>23.7983129966685</v>
      </c>
      <c r="BV215" s="3">
        <v>22.3120243474024</v>
      </c>
      <c r="BW215" s="3">
        <v>22.7315157456724</v>
      </c>
      <c r="BX215" s="3">
        <v>23.8770915836438</v>
      </c>
      <c r="BY215" s="3">
        <v>24.8475151634759</v>
      </c>
      <c r="BZ215" s="3">
        <v>21.3210439508114</v>
      </c>
      <c r="CA215" s="3">
        <v>21.4891695598405</v>
      </c>
      <c r="CB215" s="3">
        <v>19.9199974619049</v>
      </c>
      <c r="CC215" s="3">
        <v>20.2381007633445</v>
      </c>
      <c r="CD215" s="3">
        <v>20.4038913654959</v>
      </c>
      <c r="CE215" s="3">
        <v>20.326110143807</v>
      </c>
      <c r="CF215" s="3">
        <v>18.974625944528</v>
      </c>
      <c r="CG215" s="3">
        <v>19.8561498007779</v>
      </c>
      <c r="CH215" s="3">
        <v>21.0153579303254</v>
      </c>
      <c r="CI215" s="3">
        <v>19.9256989651076</v>
      </c>
      <c r="CJ215" s="3">
        <v>19.2112136310813</v>
      </c>
      <c r="CK215" s="3">
        <v>19.6456812307132</v>
      </c>
      <c r="CL215" s="3">
        <v>20.0845201102406</v>
      </c>
      <c r="CM215" s="3">
        <v>22.1188272761828</v>
      </c>
      <c r="CN215" s="3">
        <v>22.6808711675008</v>
      </c>
      <c r="CO215" s="3">
        <v>22.4743800522761</v>
      </c>
      <c r="CP215" s="3">
        <v>22.2086641995969</v>
      </c>
      <c r="CQ215" s="3">
        <v>22.5115194487557</v>
      </c>
      <c r="CR215" s="3">
        <v>21.7830807610874</v>
      </c>
      <c r="CS215" s="3">
        <v>22.0123487537605</v>
      </c>
      <c r="CT215" s="3">
        <v>22.6546895307537</v>
      </c>
      <c r="CU215" s="3">
        <v>23.7217219048751</v>
      </c>
      <c r="CV215" s="3">
        <v>25.0673724518737</v>
      </c>
      <c r="CW215" s="3">
        <v>26.0108258399672</v>
      </c>
      <c r="CX215" s="3">
        <v>27.3748169899649</v>
      </c>
      <c r="CY215" s="3">
        <v>28.5392936278841</v>
      </c>
      <c r="CZ215" s="3">
        <v>27.6052199585385</v>
      </c>
      <c r="DA215" s="3">
        <v>26.7925341106758</v>
      </c>
      <c r="DB215" s="3">
        <v>26.3950573029773</v>
      </c>
      <c r="DC215" s="3">
        <v>28.2104870219041</v>
      </c>
      <c r="DD215" s="3">
        <v>26.5811414079006</v>
      </c>
      <c r="DE215" s="3">
        <v>23.1755911134125</v>
      </c>
      <c r="DF215" s="3">
        <v>24.2574834443765</v>
      </c>
      <c r="DG215" s="3">
        <v>25.6591421501066</v>
      </c>
      <c r="DH215" s="3">
        <v>25.5614841549783</v>
      </c>
      <c r="DI215" s="3">
        <v>25.5266628574112</v>
      </c>
      <c r="DJ215" s="3">
        <v>25.642856146039</v>
      </c>
      <c r="DK215" s="3">
        <v>26.6771199064321</v>
      </c>
      <c r="DL215" s="3">
        <v>26.3317492748452</v>
      </c>
      <c r="DM215" s="3">
        <v>25.7043975017745</v>
      </c>
      <c r="DN215" s="3">
        <v>26.3392813694923</v>
      </c>
      <c r="DO215" s="3">
        <v>25.4926763887548</v>
      </c>
      <c r="DP215" s="3">
        <v>25.530973475805</v>
      </c>
      <c r="DQ215" s="3">
        <v>24.0044347594872</v>
      </c>
      <c r="DR215" s="3">
        <v>24.7776049464153</v>
      </c>
      <c r="DS215" s="3">
        <v>25.4411342955017</v>
      </c>
      <c r="DT215" s="3">
        <v>25.3949425855844</v>
      </c>
      <c r="DU215" s="3">
        <v>25.004467616266</v>
      </c>
      <c r="DV215" s="3">
        <v>26.170154286916</v>
      </c>
      <c r="DW215" s="3">
        <v>26.8102487887318</v>
      </c>
      <c r="DX215" s="3">
        <v>28.1900418328203</v>
      </c>
      <c r="DY215" s="3">
        <v>28.049303193122</v>
      </c>
      <c r="DZ215" s="3">
        <v>29.5702566899265</v>
      </c>
      <c r="EA215" s="3">
        <v>31.7078611109845</v>
      </c>
      <c r="EB215" s="3">
        <v>33.6095436146369</v>
      </c>
      <c r="EC215" s="3">
        <v>34.4035559144452</v>
      </c>
      <c r="ED215" s="3">
        <v>36.4945003509522</v>
      </c>
      <c r="EE215" s="3">
        <v>36.6485712868827</v>
      </c>
      <c r="EF215" s="3">
        <v>36.9152777989705</v>
      </c>
    </row>
    <row r="216">
      <c r="A216" s="3" t="s">
        <v>212</v>
      </c>
      <c r="B216" s="3" t="str">
        <f t="shared" si="3"/>
        <v>NKE_mid</v>
      </c>
      <c r="C216" s="3" t="str">
        <f t="shared" si="6"/>
        <v>NKE</v>
      </c>
      <c r="D216" s="3">
        <v>33.0014210594415</v>
      </c>
      <c r="E216" s="3">
        <v>32.8451052795964</v>
      </c>
      <c r="F216" s="3">
        <v>34.1168003542192</v>
      </c>
      <c r="G216" s="3">
        <v>32.3134946086074</v>
      </c>
      <c r="H216" s="3">
        <v>32.7534414162642</v>
      </c>
      <c r="I216" s="3">
        <v>33.635630021134</v>
      </c>
      <c r="J216" s="3">
        <v>34.4509849755394</v>
      </c>
      <c r="K216" s="3">
        <v>34.5650422026728</v>
      </c>
      <c r="L216" s="3">
        <v>36.5264968629362</v>
      </c>
      <c r="M216" s="3">
        <v>39.5793447770996</v>
      </c>
      <c r="N216" s="3">
        <v>42.6360066751296</v>
      </c>
      <c r="O216" s="3">
        <v>43.1016322785566</v>
      </c>
      <c r="P216" s="3">
        <v>42.1764513417527</v>
      </c>
      <c r="Q216" s="3">
        <v>41.6487742754227</v>
      </c>
      <c r="R216" s="3">
        <v>43.9705810966364</v>
      </c>
      <c r="S216" s="3">
        <v>44.6974055967293</v>
      </c>
      <c r="T216" s="3">
        <v>45.9408244500242</v>
      </c>
      <c r="U216" s="3">
        <v>46.8583616073955</v>
      </c>
      <c r="V216" s="3">
        <v>50.2750649314913</v>
      </c>
      <c r="W216" s="3">
        <v>50.4899117558382</v>
      </c>
      <c r="X216" s="3">
        <v>51.4496521401163</v>
      </c>
      <c r="Y216" s="3">
        <v>57.6105230218175</v>
      </c>
      <c r="Z216" s="3">
        <v>58.2084788852079</v>
      </c>
      <c r="AA216" s="3">
        <v>58.3978473184545</v>
      </c>
      <c r="AB216" s="3">
        <v>54.1003653738439</v>
      </c>
      <c r="AC216" s="3">
        <v>53.502436999788</v>
      </c>
      <c r="AD216" s="3">
        <v>55.5282995173363</v>
      </c>
      <c r="AE216" s="3">
        <v>53.8272032182948</v>
      </c>
      <c r="AF216" s="3">
        <v>51.8468867821684</v>
      </c>
      <c r="AG216" s="3">
        <v>48.9757000033135</v>
      </c>
      <c r="AH216" s="3">
        <v>51.4408345608005</v>
      </c>
      <c r="AI216" s="3">
        <v>51.7102422843681</v>
      </c>
      <c r="AJ216" s="3">
        <v>50.3954144762302</v>
      </c>
      <c r="AK216" s="3">
        <v>47.0853994945894</v>
      </c>
      <c r="AL216" s="3">
        <v>46.070665816607</v>
      </c>
      <c r="AM216" s="3">
        <v>46.8973726138795</v>
      </c>
      <c r="AN216" s="3">
        <v>48.4347809278814</v>
      </c>
      <c r="AO216" s="3">
        <v>50.5917466568312</v>
      </c>
      <c r="AP216" s="3">
        <v>51.8883375270468</v>
      </c>
      <c r="AQ216" s="3">
        <v>50.7164124642825</v>
      </c>
      <c r="AR216" s="3">
        <v>48.8239913095523</v>
      </c>
      <c r="AS216" s="3">
        <v>48.7739409167537</v>
      </c>
      <c r="AT216" s="3">
        <v>53.554761776288</v>
      </c>
      <c r="AU216" s="3">
        <v>52.1849185403538</v>
      </c>
      <c r="AV216" s="3">
        <v>48.892124974875</v>
      </c>
      <c r="AW216" s="3">
        <v>48.5498247139312</v>
      </c>
      <c r="AX216" s="3">
        <v>52.7540233195011</v>
      </c>
      <c r="AY216" s="3">
        <v>57.7819025221186</v>
      </c>
      <c r="AZ216" s="3">
        <v>60.4133748817215</v>
      </c>
      <c r="BA216" s="3">
        <v>61.691401462742</v>
      </c>
      <c r="BB216" s="3">
        <v>61.01653665191</v>
      </c>
      <c r="BC216" s="3">
        <v>62.2652685866328</v>
      </c>
      <c r="BD216" s="3">
        <v>64.7223884735551</v>
      </c>
      <c r="BE216" s="3">
        <v>68.8926582671542</v>
      </c>
      <c r="BF216" s="3">
        <v>71.5675388682822</v>
      </c>
      <c r="BG216" s="3">
        <v>75.1453599012418</v>
      </c>
      <c r="BH216" s="3">
        <v>77.4157352713684</v>
      </c>
      <c r="BI216" s="3">
        <v>71.6333539225136</v>
      </c>
      <c r="BJ216" s="3">
        <v>69.6658590698434</v>
      </c>
      <c r="BK216" s="3">
        <v>68.0626876351034</v>
      </c>
      <c r="BL216" s="3">
        <v>72.7897706556636</v>
      </c>
      <c r="BM216" s="3">
        <v>78.4659082155547</v>
      </c>
      <c r="BN216" s="3">
        <v>80.1040399554173</v>
      </c>
      <c r="BO216" s="3">
        <v>81.0417787800129</v>
      </c>
      <c r="BP216" s="3">
        <v>77.6569634046944</v>
      </c>
      <c r="BQ216" s="3">
        <v>78.0634563987675</v>
      </c>
      <c r="BR216" s="3">
        <v>81.9117339837286</v>
      </c>
      <c r="BS216" s="3">
        <v>76.973115183533</v>
      </c>
      <c r="BT216" s="3">
        <v>83.1633577348224</v>
      </c>
      <c r="BU216" s="3">
        <v>87.5093045588286</v>
      </c>
      <c r="BV216" s="3">
        <v>86.4299505777758</v>
      </c>
      <c r="BW216" s="3">
        <v>92.6921217603014</v>
      </c>
      <c r="BX216" s="3">
        <v>96.0520205812058</v>
      </c>
      <c r="BY216" s="3">
        <v>93.3645417205596</v>
      </c>
      <c r="BZ216" s="3">
        <v>75.216882707308</v>
      </c>
      <c r="CA216" s="3">
        <v>81.3590867978494</v>
      </c>
      <c r="CB216" s="3">
        <v>86.1406620541537</v>
      </c>
      <c r="CC216" s="3">
        <v>94.4950227455323</v>
      </c>
      <c r="CD216" s="3">
        <v>92.6199177552872</v>
      </c>
      <c r="CE216" s="3">
        <v>100.865189040931</v>
      </c>
      <c r="CF216" s="3">
        <v>112.62634572496</v>
      </c>
      <c r="CG216" s="3">
        <v>121.610980519223</v>
      </c>
      <c r="CH216" s="3">
        <v>124.017123217696</v>
      </c>
      <c r="CI216" s="3">
        <v>132.921516632572</v>
      </c>
      <c r="CJ216" s="3">
        <v>133.943968680459</v>
      </c>
      <c r="CK216" s="3">
        <v>133.80251162479</v>
      </c>
      <c r="CL216" s="3">
        <v>130.696662011996</v>
      </c>
      <c r="CM216" s="3">
        <v>126.930506682368</v>
      </c>
      <c r="CN216" s="3">
        <v>128.712883868544</v>
      </c>
      <c r="CO216" s="3">
        <v>130.289588255189</v>
      </c>
      <c r="CP216" s="3">
        <v>154.776779342776</v>
      </c>
      <c r="CQ216" s="3">
        <v>162.66379646238</v>
      </c>
      <c r="CR216" s="3">
        <v>150.597978757706</v>
      </c>
      <c r="CS216" s="3">
        <v>150.055021798196</v>
      </c>
      <c r="CT216" s="3">
        <v>163.854034873067</v>
      </c>
      <c r="CU216" s="3">
        <v>160.325562573134</v>
      </c>
      <c r="CV216" s="3">
        <v>145.142562486159</v>
      </c>
      <c r="CW216" s="3">
        <v>137.411722714271</v>
      </c>
      <c r="CX216" s="3">
        <v>125.263815161849</v>
      </c>
      <c r="CY216" s="3">
        <v>124.677316605427</v>
      </c>
      <c r="CZ216" s="3">
        <v>109.129643643543</v>
      </c>
      <c r="DA216" s="3">
        <v>108.512822158369</v>
      </c>
      <c r="DB216" s="3">
        <v>103.038086781068</v>
      </c>
      <c r="DC216" s="3">
        <v>108.864887460953</v>
      </c>
      <c r="DD216" s="3">
        <v>99.2838211581022</v>
      </c>
      <c r="DE216" s="3">
        <v>86.2126146938404</v>
      </c>
      <c r="DF216" s="3">
        <v>97.877268775621</v>
      </c>
      <c r="DG216" s="3">
        <v>108.264277209025</v>
      </c>
      <c r="DH216" s="3">
        <v>121.870163869237</v>
      </c>
      <c r="DI216" s="3">
        <v>119.920451227578</v>
      </c>
      <c r="DJ216" s="3">
        <v>116.536750919358</v>
      </c>
      <c r="DK216" s="3">
        <v>120.958084837677</v>
      </c>
      <c r="DL216" s="3">
        <v>114.844876612571</v>
      </c>
      <c r="DM216" s="3">
        <v>106.636493862183</v>
      </c>
      <c r="DN216" s="3">
        <v>105.534778000445</v>
      </c>
      <c r="DO216" s="3">
        <v>102.644443416548</v>
      </c>
      <c r="DP216" s="3">
        <v>93.5327650878642</v>
      </c>
      <c r="DQ216" s="3">
        <v>97.8255622068379</v>
      </c>
      <c r="DR216" s="3">
        <v>104.952877617395</v>
      </c>
      <c r="DS216" s="3">
        <v>113.815386740166</v>
      </c>
      <c r="DT216" s="3">
        <v>101.11408408565</v>
      </c>
      <c r="DU216" s="3">
        <v>102.209226699745</v>
      </c>
      <c r="DV216" s="3">
        <v>97.1056560636722</v>
      </c>
      <c r="DW216" s="3">
        <v>91.3629386456641</v>
      </c>
      <c r="DX216" s="3">
        <v>91.1716617344023</v>
      </c>
      <c r="DY216" s="3">
        <v>93.1297689376206</v>
      </c>
      <c r="DZ216" s="3">
        <v>72.8171081509988</v>
      </c>
      <c r="EA216" s="3">
        <v>78.537941925601</v>
      </c>
      <c r="EB216" s="3">
        <v>82.4494285597957</v>
      </c>
      <c r="EC216" s="3">
        <v>81.0294685175924</v>
      </c>
      <c r="ED216" s="3">
        <v>76.1286902124103</v>
      </c>
      <c r="EE216" s="3">
        <v>77.3645239330473</v>
      </c>
      <c r="EF216" s="3">
        <v>72.890277226766</v>
      </c>
    </row>
    <row r="217">
      <c r="A217" s="3" t="s">
        <v>213</v>
      </c>
      <c r="B217" s="3" t="str">
        <f t="shared" si="3"/>
        <v>NOC_mid</v>
      </c>
      <c r="C217" s="3" t="str">
        <f t="shared" si="6"/>
        <v>NOC</v>
      </c>
      <c r="D217" s="3">
        <v>96.3190665419828</v>
      </c>
      <c r="E217" s="3">
        <v>97.7367416345742</v>
      </c>
      <c r="F217" s="3">
        <v>102.401351769536</v>
      </c>
      <c r="G217" s="3">
        <v>100.85513340097</v>
      </c>
      <c r="H217" s="3">
        <v>100.677641734799</v>
      </c>
      <c r="I217" s="3">
        <v>102.49624195487</v>
      </c>
      <c r="J217" s="3">
        <v>103.681169853814</v>
      </c>
      <c r="K217" s="3">
        <v>105.416235642196</v>
      </c>
      <c r="L217" s="3">
        <v>110.106513848501</v>
      </c>
      <c r="M217" s="3">
        <v>107.863157587053</v>
      </c>
      <c r="N217" s="3">
        <v>116.777021194045</v>
      </c>
      <c r="O217" s="3">
        <v>124.269216292268</v>
      </c>
      <c r="P217" s="3">
        <v>129.326139236161</v>
      </c>
      <c r="Q217" s="3">
        <v>140.987606225959</v>
      </c>
      <c r="R217" s="3">
        <v>137.780270187663</v>
      </c>
      <c r="S217" s="3">
        <v>138.36209918959</v>
      </c>
      <c r="T217" s="3">
        <v>134.327512132263</v>
      </c>
      <c r="U217" s="3">
        <v>137.977155243938</v>
      </c>
      <c r="V217" s="3">
        <v>142.439328467306</v>
      </c>
      <c r="W217" s="3">
        <v>146.144806339069</v>
      </c>
      <c r="X217" s="3">
        <v>143.541018771693</v>
      </c>
      <c r="Y217" s="3">
        <v>151.921983167636</v>
      </c>
      <c r="Z217" s="3">
        <v>160.29735806979</v>
      </c>
      <c r="AA217" s="3">
        <v>162.81869157378</v>
      </c>
      <c r="AB217" s="3">
        <v>160.247834263125</v>
      </c>
      <c r="AC217" s="3">
        <v>163.264383521831</v>
      </c>
      <c r="AD217" s="3">
        <v>167.036343278906</v>
      </c>
      <c r="AE217" s="3">
        <v>175.440971890313</v>
      </c>
      <c r="AF217" s="3">
        <v>185.452027899749</v>
      </c>
      <c r="AG217" s="3">
        <v>188.231275841693</v>
      </c>
      <c r="AH217" s="3">
        <v>192.710510932117</v>
      </c>
      <c r="AI217" s="3">
        <v>189.221605843606</v>
      </c>
      <c r="AJ217" s="3">
        <v>186.872712640029</v>
      </c>
      <c r="AK217" s="3">
        <v>191.6899853521</v>
      </c>
      <c r="AL217" s="3">
        <v>212.201572100269</v>
      </c>
      <c r="AM217" s="3">
        <v>208.878138649304</v>
      </c>
      <c r="AN217" s="3">
        <v>204.111225637612</v>
      </c>
      <c r="AO217" s="3">
        <v>209.701372013755</v>
      </c>
      <c r="AP217" s="3">
        <v>213.378543957674</v>
      </c>
      <c r="AQ217" s="3">
        <v>214.191622560385</v>
      </c>
      <c r="AR217" s="3">
        <v>220.379324075422</v>
      </c>
      <c r="AS217" s="3">
        <v>228.179710567583</v>
      </c>
      <c r="AT217" s="3">
        <v>233.243484675462</v>
      </c>
      <c r="AU217" s="3">
        <v>239.31000143662</v>
      </c>
      <c r="AV217" s="3">
        <v>244.270610891815</v>
      </c>
      <c r="AW217" s="3">
        <v>262.503299654914</v>
      </c>
      <c r="AX217" s="3">
        <v>268.223042212859</v>
      </c>
      <c r="AY217" s="3">
        <v>272.668634599709</v>
      </c>
      <c r="AZ217" s="3">
        <v>282.790730194621</v>
      </c>
      <c r="BA217" s="3">
        <v>306.496483592566</v>
      </c>
      <c r="BB217" s="3">
        <v>309.184041205093</v>
      </c>
      <c r="BC217" s="3">
        <v>311.667655063767</v>
      </c>
      <c r="BD217" s="3">
        <v>289.751218249388</v>
      </c>
      <c r="BE217" s="3">
        <v>289.872323568883</v>
      </c>
      <c r="BF217" s="3">
        <v>280.646219450142</v>
      </c>
      <c r="BG217" s="3">
        <v>266.47540920381</v>
      </c>
      <c r="BH217" s="3">
        <v>276.845194575266</v>
      </c>
      <c r="BI217" s="3">
        <v>271.810056992498</v>
      </c>
      <c r="BJ217" s="3">
        <v>245.573767497129</v>
      </c>
      <c r="BK217" s="3">
        <v>229.248816991703</v>
      </c>
      <c r="BL217" s="3">
        <v>236.51119683172</v>
      </c>
      <c r="BM217" s="3">
        <v>257.26785747347</v>
      </c>
      <c r="BN217" s="3">
        <v>250.220908042457</v>
      </c>
      <c r="BO217" s="3">
        <v>253.896930044204</v>
      </c>
      <c r="BP217" s="3">
        <v>273.81502289795</v>
      </c>
      <c r="BQ217" s="3">
        <v>287.62022737215</v>
      </c>
      <c r="BR217" s="3">
        <v>302.634167670679</v>
      </c>
      <c r="BS217" s="3">
        <v>332.290627664513</v>
      </c>
      <c r="BT217" s="3">
        <v>338.859971603844</v>
      </c>
      <c r="BU217" s="3">
        <v>329.948394366292</v>
      </c>
      <c r="BV217" s="3">
        <v>321.6439242142</v>
      </c>
      <c r="BW217" s="3">
        <v>318.234605980684</v>
      </c>
      <c r="BX217" s="3">
        <v>346.794429995012</v>
      </c>
      <c r="BY217" s="3">
        <v>331.358850010266</v>
      </c>
      <c r="BZ217" s="3">
        <v>286.079054522968</v>
      </c>
      <c r="CA217" s="3">
        <v>309.730434314987</v>
      </c>
      <c r="CB217" s="3">
        <v>302.84401904238</v>
      </c>
      <c r="CC217" s="3">
        <v>299.567541295877</v>
      </c>
      <c r="CD217" s="3">
        <v>284.988865624782</v>
      </c>
      <c r="CE217" s="3">
        <v>313.145225128067</v>
      </c>
      <c r="CF217" s="3">
        <v>312.887675837259</v>
      </c>
      <c r="CG217" s="3">
        <v>288.797522726783</v>
      </c>
      <c r="CH217" s="3">
        <v>287.810692271552</v>
      </c>
      <c r="CI217" s="3">
        <v>282.155104184841</v>
      </c>
      <c r="CJ217" s="3">
        <v>277.675813023561</v>
      </c>
      <c r="CK217" s="3">
        <v>279.754637921726</v>
      </c>
      <c r="CL217" s="3">
        <v>289.947898358479</v>
      </c>
      <c r="CM217" s="3">
        <v>319.913314828391</v>
      </c>
      <c r="CN217" s="3">
        <v>347.799985095446</v>
      </c>
      <c r="CO217" s="3">
        <v>350.672691071005</v>
      </c>
      <c r="CP217" s="3">
        <v>344.506591282768</v>
      </c>
      <c r="CQ217" s="3">
        <v>343.967071993306</v>
      </c>
      <c r="CR217" s="3">
        <v>338.465797948264</v>
      </c>
      <c r="CS217" s="3">
        <v>366.367470876214</v>
      </c>
      <c r="CT217" s="3">
        <v>340.04506319096</v>
      </c>
      <c r="CU217" s="3">
        <v>355.227065664784</v>
      </c>
      <c r="CV217" s="3">
        <v>376.947379153721</v>
      </c>
      <c r="CW217" s="3">
        <v>369.292151456653</v>
      </c>
      <c r="CX217" s="3">
        <v>428.444980012421</v>
      </c>
      <c r="CY217" s="3">
        <v>436.604479613492</v>
      </c>
      <c r="CZ217" s="3">
        <v>437.519180306695</v>
      </c>
      <c r="DA217" s="3">
        <v>445.779322619956</v>
      </c>
      <c r="DB217" s="3">
        <v>444.862627685258</v>
      </c>
      <c r="DC217" s="3">
        <v>463.673485333774</v>
      </c>
      <c r="DD217" s="3">
        <v>465.541794577848</v>
      </c>
      <c r="DE217" s="3">
        <v>487.290636087558</v>
      </c>
      <c r="DF217" s="3">
        <v>504.128212939004</v>
      </c>
      <c r="DG217" s="3">
        <v>518.218940931446</v>
      </c>
      <c r="DH217" s="3">
        <v>460.862953865963</v>
      </c>
      <c r="DI217" s="3">
        <v>446.316135125894</v>
      </c>
      <c r="DJ217" s="3">
        <v>444.43115351828</v>
      </c>
      <c r="DK217" s="3">
        <v>456.3194696795</v>
      </c>
      <c r="DL217" s="3">
        <v>430.084795162084</v>
      </c>
      <c r="DM217" s="3">
        <v>439.864141931022</v>
      </c>
      <c r="DN217" s="3">
        <v>441.38880488268</v>
      </c>
      <c r="DO217" s="3">
        <v>423.798151387505</v>
      </c>
      <c r="DP217" s="3">
        <v>422.808223937857</v>
      </c>
      <c r="DQ217" s="3">
        <v>458.86870530567</v>
      </c>
      <c r="DR217" s="3">
        <v>458.741037675366</v>
      </c>
      <c r="DS217" s="3">
        <v>462.813176396803</v>
      </c>
      <c r="DT217" s="3">
        <v>457.212269010736</v>
      </c>
      <c r="DU217" s="3">
        <v>445.570612599996</v>
      </c>
      <c r="DV217" s="3">
        <v>458.014851480927</v>
      </c>
      <c r="DW217" s="3">
        <v>458.808396891889</v>
      </c>
      <c r="DX217" s="3">
        <v>463.7071972288</v>
      </c>
      <c r="DY217" s="3">
        <v>430.916546838312</v>
      </c>
      <c r="DZ217" s="3">
        <v>441.237752527022</v>
      </c>
      <c r="EA217" s="3">
        <v>498.855608803854</v>
      </c>
      <c r="EB217" s="3">
        <v>520.499468375109</v>
      </c>
      <c r="EC217" s="3">
        <v>524.508152725306</v>
      </c>
      <c r="ED217" s="3">
        <v>504.177177965666</v>
      </c>
      <c r="EE217" s="3">
        <v>475.809761410668</v>
      </c>
      <c r="EF217" s="3">
        <v>479.111390007867</v>
      </c>
    </row>
    <row r="218">
      <c r="A218" s="3" t="s">
        <v>214</v>
      </c>
      <c r="B218" s="3" t="str">
        <f t="shared" si="3"/>
        <v>NRG_mid</v>
      </c>
      <c r="C218" s="3" t="str">
        <f t="shared" si="6"/>
        <v>NRG</v>
      </c>
      <c r="D218" s="3">
        <v>21.7174019318061</v>
      </c>
      <c r="E218" s="3">
        <v>22.0239435776509</v>
      </c>
      <c r="F218" s="3">
        <v>23.4006747504405</v>
      </c>
      <c r="G218" s="3">
        <v>25.3624278875659</v>
      </c>
      <c r="H218" s="3">
        <v>26.8131956349918</v>
      </c>
      <c r="I218" s="3">
        <v>28.7543496284566</v>
      </c>
      <c r="J218" s="3">
        <v>26.1526585768728</v>
      </c>
      <c r="K218" s="3">
        <v>23.5760122770277</v>
      </c>
      <c r="L218" s="3">
        <v>24.0923715716049</v>
      </c>
      <c r="M218" s="3">
        <v>23.4476274951695</v>
      </c>
      <c r="N218" s="3">
        <v>25.0635520522689</v>
      </c>
      <c r="O218" s="3">
        <v>22.0383660923596</v>
      </c>
      <c r="P218" s="3">
        <v>20.6207086095624</v>
      </c>
      <c r="Q218" s="3">
        <v>20.3934584500163</v>
      </c>
      <c r="R218" s="3">
        <v>19.4364174198898</v>
      </c>
      <c r="S218" s="3">
        <v>19.8888087075978</v>
      </c>
      <c r="T218" s="3">
        <v>20.5787582884078</v>
      </c>
      <c r="U218" s="3">
        <v>19.6210879426015</v>
      </c>
      <c r="V218" s="3">
        <v>17.739997353862</v>
      </c>
      <c r="W218" s="3">
        <v>16.2581750953016</v>
      </c>
      <c r="X218" s="3">
        <v>14.0843183072877</v>
      </c>
      <c r="Y218" s="3">
        <v>11.8414945109395</v>
      </c>
      <c r="Z218" s="3">
        <v>10.4105286804927</v>
      </c>
      <c r="AA218" s="3">
        <v>8.63199455912891</v>
      </c>
      <c r="AB218" s="3">
        <v>8.46230414279382</v>
      </c>
      <c r="AC218" s="3">
        <v>8.77400917969955</v>
      </c>
      <c r="AD218" s="3">
        <v>10.8115339697516</v>
      </c>
      <c r="AE218" s="3">
        <v>11.233862076476</v>
      </c>
      <c r="AF218" s="3">
        <v>12.8819308176553</v>
      </c>
      <c r="AG218" s="3">
        <v>12.6963741709118</v>
      </c>
      <c r="AH218" s="3">
        <v>12.358202274002</v>
      </c>
      <c r="AI218" s="3">
        <v>10.6917806063439</v>
      </c>
      <c r="AJ218" s="3">
        <v>9.61453035962459</v>
      </c>
      <c r="AK218" s="3">
        <v>9.25936540050559</v>
      </c>
      <c r="AL218" s="3">
        <v>9.30743044848705</v>
      </c>
      <c r="AM218" s="3">
        <v>10.2234132453633</v>
      </c>
      <c r="AN218" s="3">
        <v>12.4132589704418</v>
      </c>
      <c r="AO218" s="3">
        <v>14.0382965480092</v>
      </c>
      <c r="AP218" s="3">
        <v>14.8543523222526</v>
      </c>
      <c r="AQ218" s="3">
        <v>15.1140950938696</v>
      </c>
      <c r="AR218" s="3">
        <v>13.0392835940725</v>
      </c>
      <c r="AS218" s="3">
        <v>14.1374990632179</v>
      </c>
      <c r="AT218" s="3">
        <v>18.0996505143506</v>
      </c>
      <c r="AU218" s="3">
        <v>20.9019347700982</v>
      </c>
      <c r="AV218" s="3">
        <v>20.1999461754261</v>
      </c>
      <c r="AW218" s="3">
        <v>21.4134227733728</v>
      </c>
      <c r="AX218" s="3">
        <v>23.7850155290542</v>
      </c>
      <c r="AY218" s="3">
        <v>23.3704879925017</v>
      </c>
      <c r="AZ218" s="3">
        <v>23.3539518894138</v>
      </c>
      <c r="BA218" s="3">
        <v>21.3441051607436</v>
      </c>
      <c r="BB218" s="3">
        <v>24.9632218788139</v>
      </c>
      <c r="BC218" s="3">
        <v>25.8797489589698</v>
      </c>
      <c r="BD218" s="3">
        <v>28.2223389865704</v>
      </c>
      <c r="BE218" s="3">
        <v>27.4612784300664</v>
      </c>
      <c r="BF218" s="3">
        <v>26.4175132810745</v>
      </c>
      <c r="BG218" s="3">
        <v>28.2471024614625</v>
      </c>
      <c r="BH218" s="3">
        <v>30.0843875067531</v>
      </c>
      <c r="BI218" s="3">
        <v>30.888192383158</v>
      </c>
      <c r="BJ218" s="3">
        <v>32.4104242892061</v>
      </c>
      <c r="BK218" s="3">
        <v>33.6371894530524</v>
      </c>
      <c r="BL218" s="3">
        <v>33.7660655675403</v>
      </c>
      <c r="BM218" s="3">
        <v>35.258528889061</v>
      </c>
      <c r="BN218" s="3">
        <v>35.6587075750667</v>
      </c>
      <c r="BO218" s="3">
        <v>35.2107808602958</v>
      </c>
      <c r="BP218" s="3">
        <v>30.9803885588787</v>
      </c>
      <c r="BQ218" s="3">
        <v>29.2995324923559</v>
      </c>
      <c r="BR218" s="3">
        <v>29.6798444244523</v>
      </c>
      <c r="BS218" s="3">
        <v>29.4398006536904</v>
      </c>
      <c r="BT218" s="3">
        <v>32.5748727925102</v>
      </c>
      <c r="BU218" s="3">
        <v>33.5166413570843</v>
      </c>
      <c r="BV218" s="3">
        <v>33.3709919418368</v>
      </c>
      <c r="BW218" s="3">
        <v>33.3733460635611</v>
      </c>
      <c r="BX218" s="3">
        <v>31.9024220258629</v>
      </c>
      <c r="BY218" s="3">
        <v>32.3162851349581</v>
      </c>
      <c r="BZ218" s="3">
        <v>24.1606206625302</v>
      </c>
      <c r="CA218" s="3">
        <v>25.8705037710286</v>
      </c>
      <c r="CB218" s="3">
        <v>29.1924062525894</v>
      </c>
      <c r="CC218" s="3">
        <v>29.6505300086421</v>
      </c>
      <c r="CD218" s="3">
        <v>28.7210351806766</v>
      </c>
      <c r="CE218" s="3">
        <v>29.9891771992273</v>
      </c>
      <c r="CF218" s="3">
        <v>27.0552209060463</v>
      </c>
      <c r="CG218" s="3">
        <v>28.1317863581415</v>
      </c>
      <c r="CH218" s="3">
        <v>28.0280297639417</v>
      </c>
      <c r="CI218" s="3">
        <v>29.9192954131981</v>
      </c>
      <c r="CJ218" s="3">
        <v>34.9063609477531</v>
      </c>
      <c r="CK218" s="3">
        <v>35.8625800525162</v>
      </c>
      <c r="CL218" s="3">
        <v>34.4497270893132</v>
      </c>
      <c r="CM218" s="3">
        <v>33.3096518879525</v>
      </c>
      <c r="CN218" s="3">
        <v>30.4146089621675</v>
      </c>
      <c r="CO218" s="3">
        <v>32.6634779523807</v>
      </c>
      <c r="CP218" s="3">
        <v>36.3323133147048</v>
      </c>
      <c r="CQ218" s="3">
        <v>38.9527626580962</v>
      </c>
      <c r="CR218" s="3">
        <v>38.9525877512393</v>
      </c>
      <c r="CS218" s="3">
        <v>36.8664047586927</v>
      </c>
      <c r="CT218" s="3">
        <v>33.1704115313628</v>
      </c>
      <c r="CU218" s="3">
        <v>36.1693383512456</v>
      </c>
      <c r="CV218" s="3">
        <v>36.6298009509473</v>
      </c>
      <c r="CW218" s="3">
        <v>35.5487160970958</v>
      </c>
      <c r="CX218" s="3">
        <v>34.4733545106881</v>
      </c>
      <c r="CY218" s="3">
        <v>35.1935358923518</v>
      </c>
      <c r="CZ218" s="3">
        <v>39.5404986704944</v>
      </c>
      <c r="DA218" s="3">
        <v>37.7966521417266</v>
      </c>
      <c r="DB218" s="3">
        <v>33.98368398766</v>
      </c>
      <c r="DC218" s="3">
        <v>37.8286445770728</v>
      </c>
      <c r="DD218" s="3">
        <v>38.9894924868707</v>
      </c>
      <c r="DE218" s="3">
        <v>38.9128514624157</v>
      </c>
      <c r="DF218" s="3">
        <v>40.4622460989575</v>
      </c>
      <c r="DG218" s="3">
        <v>31.6092399435711</v>
      </c>
      <c r="DH218" s="3">
        <v>30.4730732977663</v>
      </c>
      <c r="DI218" s="3">
        <v>32.5434834492461</v>
      </c>
      <c r="DJ218" s="3">
        <v>30.9226473099788</v>
      </c>
      <c r="DK218" s="3">
        <v>32.8693097358048</v>
      </c>
      <c r="DL218" s="3">
        <v>31.7439530943136</v>
      </c>
      <c r="DM218" s="3">
        <v>33.1423473537676</v>
      </c>
      <c r="DN218" s="3">
        <v>36.202672929573</v>
      </c>
      <c r="DO218" s="3">
        <v>36.0037681377507</v>
      </c>
      <c r="DP218" s="3">
        <v>37.4763282694357</v>
      </c>
      <c r="DQ218" s="3">
        <v>39.2149301144143</v>
      </c>
      <c r="DR218" s="3">
        <v>45.0533809171623</v>
      </c>
      <c r="DS218" s="3">
        <v>47.9751782051185</v>
      </c>
      <c r="DT218" s="3">
        <v>50.9381987004423</v>
      </c>
      <c r="DU218" s="3">
        <v>51.9889727369832</v>
      </c>
      <c r="DV218" s="3">
        <v>62.3415229566985</v>
      </c>
      <c r="DW218" s="3">
        <v>71.1073078929246</v>
      </c>
      <c r="DX218" s="3">
        <v>79.9798467386124</v>
      </c>
      <c r="DY218" s="3">
        <v>78.8010073593228</v>
      </c>
      <c r="DZ218" s="3">
        <v>75.8147450380005</v>
      </c>
      <c r="EA218" s="3">
        <v>79.0246778172934</v>
      </c>
      <c r="EB218" s="3">
        <v>82.7244505973339</v>
      </c>
      <c r="EC218" s="3">
        <v>89.3373601028366</v>
      </c>
      <c r="ED218" s="3">
        <v>94.0942506790161</v>
      </c>
      <c r="EE218" s="3">
        <v>94.6728570120675</v>
      </c>
      <c r="EF218" s="3">
        <v>102.180278142293</v>
      </c>
    </row>
    <row r="219">
      <c r="A219" s="3" t="s">
        <v>215</v>
      </c>
      <c r="B219" s="3" t="str">
        <f t="shared" si="3"/>
        <v>NSC_mid</v>
      </c>
      <c r="C219" s="3" t="str">
        <f t="shared" si="6"/>
        <v>NSC</v>
      </c>
      <c r="D219" s="3">
        <v>71.1198016060983</v>
      </c>
      <c r="E219" s="3">
        <v>72.3769396325194</v>
      </c>
      <c r="F219" s="3">
        <v>75.3057244615903</v>
      </c>
      <c r="G219" s="3">
        <v>75.3160931726792</v>
      </c>
      <c r="H219" s="3">
        <v>76.9202459361314</v>
      </c>
      <c r="I219" s="3">
        <v>80.5783730651216</v>
      </c>
      <c r="J219" s="3">
        <v>82.9474377460076</v>
      </c>
      <c r="K219" s="3">
        <v>82.7442200799076</v>
      </c>
      <c r="L219" s="3">
        <v>87.3714344965693</v>
      </c>
      <c r="M219" s="3">
        <v>86.1149964846278</v>
      </c>
      <c r="N219" s="3">
        <v>91.6108021708196</v>
      </c>
      <c r="O219" s="3">
        <v>85.9358910314731</v>
      </c>
      <c r="P219" s="3">
        <v>83.2853362779742</v>
      </c>
      <c r="Q219" s="3">
        <v>87.807129477664</v>
      </c>
      <c r="R219" s="3">
        <v>86.8026258015175</v>
      </c>
      <c r="S219" s="3">
        <v>83.3572085286072</v>
      </c>
      <c r="T219" s="3">
        <v>79.9284731359008</v>
      </c>
      <c r="U219" s="3">
        <v>74.3736747794902</v>
      </c>
      <c r="V219" s="3">
        <v>69.9856457406221</v>
      </c>
      <c r="W219" s="3">
        <v>65.6288980865243</v>
      </c>
      <c r="X219" s="3">
        <v>63.8720123966263</v>
      </c>
      <c r="Y219" s="3">
        <v>65.4593753359198</v>
      </c>
      <c r="Z219" s="3">
        <v>73.3022244839649</v>
      </c>
      <c r="AA219" s="3">
        <v>73.0103808456233</v>
      </c>
      <c r="AB219" s="3">
        <v>60.9604103366366</v>
      </c>
      <c r="AC219" s="3">
        <v>60.2056105643903</v>
      </c>
      <c r="AD219" s="3">
        <v>66.7801276307034</v>
      </c>
      <c r="AE219" s="3">
        <v>70.3997089069781</v>
      </c>
      <c r="AF219" s="3">
        <v>72.7747466363464</v>
      </c>
      <c r="AG219" s="3">
        <v>70.4598978303783</v>
      </c>
      <c r="AH219" s="3">
        <v>74.9270190129593</v>
      </c>
      <c r="AI219" s="3">
        <v>76.2749772026916</v>
      </c>
      <c r="AJ219" s="3">
        <v>78.759644044957</v>
      </c>
      <c r="AK219" s="3">
        <v>79.8839043360089</v>
      </c>
      <c r="AL219" s="3">
        <v>85.1387002868971</v>
      </c>
      <c r="AM219" s="3">
        <v>92.1369318034421</v>
      </c>
      <c r="AN219" s="3">
        <v>96.2378919287848</v>
      </c>
      <c r="AO219" s="3">
        <v>103.632919391091</v>
      </c>
      <c r="AP219" s="3">
        <v>99.783204043069</v>
      </c>
      <c r="AQ219" s="3">
        <v>98.4954182338036</v>
      </c>
      <c r="AR219" s="3">
        <v>100.477597090377</v>
      </c>
      <c r="AS219" s="3">
        <v>103.292360924705</v>
      </c>
      <c r="AT219" s="3">
        <v>103.434622492952</v>
      </c>
      <c r="AU219" s="3">
        <v>101.432512824781</v>
      </c>
      <c r="AV219" s="3">
        <v>110.201927834352</v>
      </c>
      <c r="AW219" s="3">
        <v>113.554430926625</v>
      </c>
      <c r="AX219" s="3">
        <v>112.428726132791</v>
      </c>
      <c r="AY219" s="3">
        <v>123.591453907555</v>
      </c>
      <c r="AZ219" s="3">
        <v>131.230815320936</v>
      </c>
      <c r="BA219" s="3">
        <v>123.797520786418</v>
      </c>
      <c r="BB219" s="3">
        <v>120.964245094746</v>
      </c>
      <c r="BC219" s="3">
        <v>118.769627598911</v>
      </c>
      <c r="BD219" s="3">
        <v>130.989534859587</v>
      </c>
      <c r="BE219" s="3">
        <v>133.873414731524</v>
      </c>
      <c r="BF219" s="3">
        <v>139.985972162824</v>
      </c>
      <c r="BG219" s="3">
        <v>152.466319155772</v>
      </c>
      <c r="BH219" s="3">
        <v>158.719439281717</v>
      </c>
      <c r="BI219" s="3">
        <v>151.117981762043</v>
      </c>
      <c r="BJ219" s="3">
        <v>148.750714233495</v>
      </c>
      <c r="BK219" s="3">
        <v>135.72708569619</v>
      </c>
      <c r="BL219" s="3">
        <v>142.468198895232</v>
      </c>
      <c r="BM219" s="3">
        <v>157.879996572339</v>
      </c>
      <c r="BN219" s="3">
        <v>160.322187417457</v>
      </c>
      <c r="BO219" s="3">
        <v>175.284641107545</v>
      </c>
      <c r="BP219" s="3">
        <v>179.542836421876</v>
      </c>
      <c r="BQ219" s="3">
        <v>176.077346216217</v>
      </c>
      <c r="BR219" s="3">
        <v>175.913813374975</v>
      </c>
      <c r="BS219" s="3">
        <v>157.89478317678</v>
      </c>
      <c r="BT219" s="3">
        <v>160.97093194041</v>
      </c>
      <c r="BU219" s="3">
        <v>160.951469101072</v>
      </c>
      <c r="BV219" s="3">
        <v>174.147435061337</v>
      </c>
      <c r="BW219" s="3">
        <v>172.876110209097</v>
      </c>
      <c r="BX219" s="3">
        <v>183.282461942618</v>
      </c>
      <c r="BY219" s="3">
        <v>186.223592531193</v>
      </c>
      <c r="BZ219" s="3">
        <v>134.928012539771</v>
      </c>
      <c r="CA219" s="3">
        <v>142.055460885568</v>
      </c>
      <c r="CB219" s="3">
        <v>156.555100934103</v>
      </c>
      <c r="CC219" s="3">
        <v>163.971208227973</v>
      </c>
      <c r="CD219" s="3">
        <v>165.937900400384</v>
      </c>
      <c r="CE219" s="3">
        <v>187.772972924579</v>
      </c>
      <c r="CF219" s="3">
        <v>198.120650812806</v>
      </c>
      <c r="CG219" s="3">
        <v>195.515301621069</v>
      </c>
      <c r="CH219" s="3">
        <v>216.273445576597</v>
      </c>
      <c r="CI219" s="3">
        <v>216.349249876783</v>
      </c>
      <c r="CJ219" s="3">
        <v>226.568014885533</v>
      </c>
      <c r="CK219" s="3">
        <v>231.377635713177</v>
      </c>
      <c r="CL219" s="3">
        <v>241.225236036005</v>
      </c>
      <c r="CM219" s="3">
        <v>254.291968422015</v>
      </c>
      <c r="CN219" s="3">
        <v>262.866654985671</v>
      </c>
      <c r="CO219" s="3">
        <v>251.096365291003</v>
      </c>
      <c r="CP219" s="3">
        <v>243.393569711011</v>
      </c>
      <c r="CQ219" s="3">
        <v>242.919590087342</v>
      </c>
      <c r="CR219" s="3">
        <v>229.474234125131</v>
      </c>
      <c r="CS219" s="3">
        <v>252.634446347805</v>
      </c>
      <c r="CT219" s="3">
        <v>260.598083559706</v>
      </c>
      <c r="CU219" s="3">
        <v>267.785235899735</v>
      </c>
      <c r="CV219" s="3">
        <v>265.114523325151</v>
      </c>
      <c r="CW219" s="3">
        <v>252.143741270921</v>
      </c>
      <c r="CX219" s="3">
        <v>257.83227943291</v>
      </c>
      <c r="CY219" s="3">
        <v>246.16882800536</v>
      </c>
      <c r="CZ219" s="3">
        <v>230.920620731674</v>
      </c>
      <c r="DA219" s="3">
        <v>218.376486914679</v>
      </c>
      <c r="DB219" s="3">
        <v>219.65702599019</v>
      </c>
      <c r="DC219" s="3">
        <v>241.082543147241</v>
      </c>
      <c r="DD219" s="3">
        <v>220.25726570376</v>
      </c>
      <c r="DE219" s="3">
        <v>205.788667207629</v>
      </c>
      <c r="DF219" s="3">
        <v>231.825615708347</v>
      </c>
      <c r="DG219" s="3">
        <v>237.275180855499</v>
      </c>
      <c r="DH219" s="3">
        <v>238.742744623217</v>
      </c>
      <c r="DI219" s="3">
        <v>226.712399365937</v>
      </c>
      <c r="DJ219" s="3">
        <v>201.966793756852</v>
      </c>
      <c r="DK219" s="3">
        <v>198.344336491946</v>
      </c>
      <c r="DL219" s="3">
        <v>203.109546579434</v>
      </c>
      <c r="DM219" s="3">
        <v>211.41162905326</v>
      </c>
      <c r="DN219" s="3">
        <v>224.637669207184</v>
      </c>
      <c r="DO219" s="3">
        <v>209.087259186339</v>
      </c>
      <c r="DP219" s="3">
        <v>194.877875754476</v>
      </c>
      <c r="DQ219" s="3">
        <v>189.830249962875</v>
      </c>
      <c r="DR219" s="3">
        <v>199.511399173586</v>
      </c>
      <c r="DS219" s="3">
        <v>224.520488934352</v>
      </c>
      <c r="DT219" s="3">
        <v>227.838466358251</v>
      </c>
      <c r="DU219" s="3">
        <v>249.347709618823</v>
      </c>
      <c r="DV219" s="3">
        <v>252.0854126823</v>
      </c>
      <c r="DW219" s="3">
        <v>241.412852811556</v>
      </c>
      <c r="DX219" s="3">
        <v>226.307386893503</v>
      </c>
      <c r="DY219" s="3">
        <v>218.612451054612</v>
      </c>
      <c r="DZ219" s="3">
        <v>224.152935633518</v>
      </c>
      <c r="EA219" s="3">
        <v>241.672849575799</v>
      </c>
      <c r="EB219" s="3">
        <v>249.207566573786</v>
      </c>
      <c r="EC219" s="3">
        <v>249.196765728154</v>
      </c>
      <c r="ED219" s="3">
        <v>265.62799949646</v>
      </c>
      <c r="EE219" s="3">
        <v>248.054761977423</v>
      </c>
      <c r="EF219" s="3">
        <v>244.853891160753</v>
      </c>
    </row>
    <row r="220">
      <c r="A220" s="3" t="s">
        <v>216</v>
      </c>
      <c r="B220" s="3" t="str">
        <f t="shared" si="3"/>
        <v>NTAP_mid</v>
      </c>
      <c r="C220" s="3" t="str">
        <f t="shared" si="6"/>
        <v>NTAP</v>
      </c>
      <c r="D220" s="3">
        <v>32.2617280608708</v>
      </c>
      <c r="E220" s="3">
        <v>31.4488383904401</v>
      </c>
      <c r="F220" s="3">
        <v>28.7563979790049</v>
      </c>
      <c r="G220" s="3">
        <v>27.8210828788106</v>
      </c>
      <c r="H220" s="3">
        <v>26.8131403474448</v>
      </c>
      <c r="I220" s="3">
        <v>27.5692609666307</v>
      </c>
      <c r="J220" s="3">
        <v>28.6738966083971</v>
      </c>
      <c r="K220" s="3">
        <v>30.9066740841472</v>
      </c>
      <c r="L220" s="3">
        <v>32.7031406121379</v>
      </c>
      <c r="M220" s="3">
        <v>30.9339598671657</v>
      </c>
      <c r="N220" s="3">
        <v>32.7103917369094</v>
      </c>
      <c r="O220" s="3">
        <v>32.5318453233256</v>
      </c>
      <c r="P220" s="3">
        <v>30.4001868518791</v>
      </c>
      <c r="Q220" s="3">
        <v>29.7667652472436</v>
      </c>
      <c r="R220" s="3">
        <v>28.7028660702449</v>
      </c>
      <c r="S220" s="3">
        <v>27.986667216654</v>
      </c>
      <c r="T220" s="3">
        <v>27.0131143334891</v>
      </c>
      <c r="U220" s="3">
        <v>25.9778941434771</v>
      </c>
      <c r="V220" s="3">
        <v>24.3303956371022</v>
      </c>
      <c r="W220" s="3">
        <v>24.0101519792756</v>
      </c>
      <c r="X220" s="3">
        <v>24.1119050363568</v>
      </c>
      <c r="Y220" s="3">
        <v>25.8192180933071</v>
      </c>
      <c r="Z220" s="3">
        <v>25.3998351768141</v>
      </c>
      <c r="AA220" s="3">
        <v>22.6393421196015</v>
      </c>
      <c r="AB220" s="3">
        <v>17.9994842966224</v>
      </c>
      <c r="AC220" s="3">
        <v>18.3507481467833</v>
      </c>
      <c r="AD220" s="3">
        <v>20.9308348508607</v>
      </c>
      <c r="AE220" s="3">
        <v>20.2201233362454</v>
      </c>
      <c r="AF220" s="3">
        <v>18.9578299960276</v>
      </c>
      <c r="AG220" s="3">
        <v>19.6989911207563</v>
      </c>
      <c r="AH220" s="3">
        <v>20.3164017514479</v>
      </c>
      <c r="AI220" s="3">
        <v>24.5799443082646</v>
      </c>
      <c r="AJ220" s="3">
        <v>28.2454220865875</v>
      </c>
      <c r="AK220" s="3">
        <v>27.6274154831744</v>
      </c>
      <c r="AL220" s="3">
        <v>28.0396321002407</v>
      </c>
      <c r="AM220" s="3">
        <v>29.248583718758</v>
      </c>
      <c r="AN220" s="3">
        <v>29.4934370530522</v>
      </c>
      <c r="AO220" s="3">
        <v>32.2455351039278</v>
      </c>
      <c r="AP220" s="3">
        <v>34.0448078981017</v>
      </c>
      <c r="AQ220" s="3">
        <v>32.8958538696023</v>
      </c>
      <c r="AR220" s="3">
        <v>32.8693860457454</v>
      </c>
      <c r="AS220" s="3">
        <v>31.9800284908993</v>
      </c>
      <c r="AT220" s="3">
        <v>34.5905245724189</v>
      </c>
      <c r="AU220" s="3">
        <v>33.4802696553959</v>
      </c>
      <c r="AV220" s="3">
        <v>33.6135071541541</v>
      </c>
      <c r="AW220" s="3">
        <v>36.373373686011</v>
      </c>
      <c r="AX220" s="3">
        <v>41.1868575163709</v>
      </c>
      <c r="AY220" s="3">
        <v>46.9904436019474</v>
      </c>
      <c r="AZ220" s="3">
        <v>50.6853038696862</v>
      </c>
      <c r="BA220" s="3">
        <v>48.4365648433425</v>
      </c>
      <c r="BB220" s="3">
        <v>52.0577056301262</v>
      </c>
      <c r="BC220" s="3">
        <v>54.8515693384312</v>
      </c>
      <c r="BD220" s="3">
        <v>57.1343869387803</v>
      </c>
      <c r="BE220" s="3">
        <v>62.9309843001507</v>
      </c>
      <c r="BF220" s="3">
        <v>66.9198195790967</v>
      </c>
      <c r="BG220" s="3">
        <v>68.8482931605424</v>
      </c>
      <c r="BH220" s="3">
        <v>71.131156772902</v>
      </c>
      <c r="BI220" s="3">
        <v>65.8852138776233</v>
      </c>
      <c r="BJ220" s="3">
        <v>61.9106352463046</v>
      </c>
      <c r="BK220" s="3">
        <v>52.0370211481889</v>
      </c>
      <c r="BL220" s="3">
        <v>51.7226546293323</v>
      </c>
      <c r="BM220" s="3">
        <v>55.6071454951561</v>
      </c>
      <c r="BN220" s="3">
        <v>55.9186005392104</v>
      </c>
      <c r="BO220" s="3">
        <v>62.7672441637636</v>
      </c>
      <c r="BP220" s="3">
        <v>56.720242645803</v>
      </c>
      <c r="BQ220" s="3">
        <v>52.0856415910801</v>
      </c>
      <c r="BR220" s="3">
        <v>51.345352302522</v>
      </c>
      <c r="BS220" s="3">
        <v>40.2804776322</v>
      </c>
      <c r="BT220" s="3">
        <v>45.9929191348109</v>
      </c>
      <c r="BU220" s="3">
        <v>46.0122421312009</v>
      </c>
      <c r="BV220" s="3">
        <v>52.1627338321852</v>
      </c>
      <c r="BW220" s="3">
        <v>53.2370888882953</v>
      </c>
      <c r="BX220" s="3">
        <v>53.0477012131754</v>
      </c>
      <c r="BY220" s="3">
        <v>46.8506553726402</v>
      </c>
      <c r="BZ220" s="3">
        <v>35.6705150213741</v>
      </c>
      <c r="CA220" s="3">
        <v>36.3340593097576</v>
      </c>
      <c r="CB220" s="3">
        <v>38.3797738609392</v>
      </c>
      <c r="CC220" s="3">
        <v>38.8498000088411</v>
      </c>
      <c r="CD220" s="3">
        <v>38.9573057043273</v>
      </c>
      <c r="CE220" s="3">
        <v>38.1276516734907</v>
      </c>
      <c r="CF220" s="3">
        <v>39.4790238222931</v>
      </c>
      <c r="CG220" s="3">
        <v>40.7789967582978</v>
      </c>
      <c r="CH220" s="3">
        <v>45.0248677720998</v>
      </c>
      <c r="CI220" s="3">
        <v>56.2703955567865</v>
      </c>
      <c r="CJ220" s="3">
        <v>59.2996223669758</v>
      </c>
      <c r="CK220" s="3">
        <v>61.7317161542002</v>
      </c>
      <c r="CL220" s="3">
        <v>61.5207823554845</v>
      </c>
      <c r="CM220" s="3">
        <v>68.814286262286</v>
      </c>
      <c r="CN220" s="3">
        <v>70.7435009997266</v>
      </c>
      <c r="CO220" s="3">
        <v>74.0209939549857</v>
      </c>
      <c r="CP220" s="3">
        <v>73.1963365496579</v>
      </c>
      <c r="CQ220" s="3">
        <v>75.6764958476554</v>
      </c>
      <c r="CR220" s="3">
        <v>83.6809132550469</v>
      </c>
      <c r="CS220" s="3">
        <v>83.995744015032</v>
      </c>
      <c r="CT220" s="3">
        <v>82.6858750987591</v>
      </c>
      <c r="CU220" s="3">
        <v>83.0430840772554</v>
      </c>
      <c r="CV220" s="3">
        <v>83.9888682644437</v>
      </c>
      <c r="CW220" s="3">
        <v>80.9475054899495</v>
      </c>
      <c r="CX220" s="3">
        <v>77.7320825186876</v>
      </c>
      <c r="CY220" s="3">
        <v>72.6249237642657</v>
      </c>
      <c r="CZ220" s="3">
        <v>66.6618718626697</v>
      </c>
      <c r="DA220" s="3">
        <v>62.8024793494622</v>
      </c>
      <c r="DB220" s="3">
        <v>62.8420300760608</v>
      </c>
      <c r="DC220" s="3">
        <v>69.2258660878331</v>
      </c>
      <c r="DD220" s="3">
        <v>63.8899615713816</v>
      </c>
      <c r="DE220" s="3">
        <v>61.7080648341714</v>
      </c>
      <c r="DF220" s="3">
        <v>67.8278353120319</v>
      </c>
      <c r="DG220" s="3">
        <v>58.9702279346258</v>
      </c>
      <c r="DH220" s="3">
        <v>61.6245629122265</v>
      </c>
      <c r="DI220" s="3">
        <v>63.7356495626842</v>
      </c>
      <c r="DJ220" s="3">
        <v>60.0936510433999</v>
      </c>
      <c r="DK220" s="3">
        <v>62.1306649922079</v>
      </c>
      <c r="DL220" s="3">
        <v>62.7023992743468</v>
      </c>
      <c r="DM220" s="3">
        <v>70.0602507814115</v>
      </c>
      <c r="DN220" s="3">
        <v>75.6104354577406</v>
      </c>
      <c r="DO220" s="3">
        <v>74.4731760351023</v>
      </c>
      <c r="DP220" s="3">
        <v>74.9218007760396</v>
      </c>
      <c r="DQ220" s="3">
        <v>72.8757213906495</v>
      </c>
      <c r="DR220" s="3">
        <v>76.1694890477865</v>
      </c>
      <c r="DS220" s="3">
        <v>87.4161787905307</v>
      </c>
      <c r="DT220" s="3">
        <v>85.5380322270291</v>
      </c>
      <c r="DU220" s="3">
        <v>85.9820007336855</v>
      </c>
      <c r="DV220" s="3">
        <v>102.117230721214</v>
      </c>
      <c r="DW220" s="3">
        <v>101.176903419347</v>
      </c>
      <c r="DX220" s="3">
        <v>109.24852881788</v>
      </c>
      <c r="DY220" s="3">
        <v>123.367912999702</v>
      </c>
      <c r="DZ220" s="3">
        <v>127.593966110965</v>
      </c>
      <c r="EA220" s="3">
        <v>124.650453658022</v>
      </c>
      <c r="EB220" s="3">
        <v>118.25635072842</v>
      </c>
      <c r="EC220" s="3">
        <v>122.584770284651</v>
      </c>
      <c r="ED220" s="3">
        <v>120.965671938156</v>
      </c>
      <c r="EE220" s="3">
        <v>121.539953088118</v>
      </c>
      <c r="EF220" s="3">
        <v>119.778896067545</v>
      </c>
    </row>
    <row r="221">
      <c r="A221" s="3" t="s">
        <v>217</v>
      </c>
      <c r="B221" s="3" t="str">
        <f t="shared" si="3"/>
        <v>NTRS_mid</v>
      </c>
      <c r="C221" s="3" t="str">
        <f t="shared" si="6"/>
        <v>NTRS</v>
      </c>
      <c r="D221" s="3">
        <v>46.0553042556883</v>
      </c>
      <c r="E221" s="3">
        <v>46.0714781615644</v>
      </c>
      <c r="F221" s="3">
        <v>48.1492699961303</v>
      </c>
      <c r="G221" s="3">
        <v>46.6029258883292</v>
      </c>
      <c r="H221" s="3">
        <v>45.7430073823462</v>
      </c>
      <c r="I221" s="3">
        <v>47.7907324418122</v>
      </c>
      <c r="J221" s="3">
        <v>49.7026459337786</v>
      </c>
      <c r="K221" s="3">
        <v>51.0630048965854</v>
      </c>
      <c r="L221" s="3">
        <v>52.8078511224071</v>
      </c>
      <c r="M221" s="3">
        <v>49.6593198888709</v>
      </c>
      <c r="N221" s="3">
        <v>51.5049735256982</v>
      </c>
      <c r="O221" s="3">
        <v>51.8043197126433</v>
      </c>
      <c r="P221" s="3">
        <v>49.9271234580884</v>
      </c>
      <c r="Q221" s="3">
        <v>53.3559959529985</v>
      </c>
      <c r="R221" s="3">
        <v>54.2173435772749</v>
      </c>
      <c r="S221" s="3">
        <v>55.3060822390948</v>
      </c>
      <c r="T221" s="3">
        <v>57.9066029226773</v>
      </c>
      <c r="U221" s="3">
        <v>59.4398456641174</v>
      </c>
      <c r="V221" s="3">
        <v>59.6788580295509</v>
      </c>
      <c r="W221" s="3">
        <v>57.8466500360053</v>
      </c>
      <c r="X221" s="3">
        <v>53.6388272809538</v>
      </c>
      <c r="Y221" s="3">
        <v>53.6188001983552</v>
      </c>
      <c r="Z221" s="3">
        <v>57.8279049054858</v>
      </c>
      <c r="AA221" s="3">
        <v>57.0819766942695</v>
      </c>
      <c r="AB221" s="3">
        <v>50.3047224722215</v>
      </c>
      <c r="AC221" s="3">
        <v>46.2157304536592</v>
      </c>
      <c r="AD221" s="3">
        <v>51.0358029654397</v>
      </c>
      <c r="AE221" s="3">
        <v>53.675566459508</v>
      </c>
      <c r="AF221" s="3">
        <v>55.8027602891471</v>
      </c>
      <c r="AG221" s="3">
        <v>55.214368109572</v>
      </c>
      <c r="AH221" s="3">
        <v>52.4892351338579</v>
      </c>
      <c r="AI221" s="3">
        <v>54.2139277594614</v>
      </c>
      <c r="AJ221" s="3">
        <v>54.8899267891912</v>
      </c>
      <c r="AK221" s="3">
        <v>56.5219474181786</v>
      </c>
      <c r="AL221" s="3">
        <v>62.617502357783</v>
      </c>
      <c r="AM221" s="3">
        <v>70.7276349946918</v>
      </c>
      <c r="AN221" s="3">
        <v>69.3059272157253</v>
      </c>
      <c r="AO221" s="3">
        <v>68.800254370168</v>
      </c>
      <c r="AP221" s="3">
        <v>70.6812236388168</v>
      </c>
      <c r="AQ221" s="3">
        <v>70.160441567751</v>
      </c>
      <c r="AR221" s="3">
        <v>71.6572115130668</v>
      </c>
      <c r="AS221" s="3">
        <v>74.8480231173561</v>
      </c>
      <c r="AT221" s="3">
        <v>75.5383193471093</v>
      </c>
      <c r="AU221" s="3">
        <v>71.4470430536748</v>
      </c>
      <c r="AV221" s="3">
        <v>72.3103122107914</v>
      </c>
      <c r="AW221" s="3">
        <v>76.0338673640447</v>
      </c>
      <c r="AX221" s="3">
        <v>76.1991576790877</v>
      </c>
      <c r="AY221" s="3">
        <v>80.051778498121</v>
      </c>
      <c r="AZ221" s="3">
        <v>85.5260032097234</v>
      </c>
      <c r="BA221" s="3">
        <v>83.9509397973212</v>
      </c>
      <c r="BB221" s="3">
        <v>86.3103556834226</v>
      </c>
      <c r="BC221" s="3">
        <v>86.0743730238702</v>
      </c>
      <c r="BD221" s="3">
        <v>87.0081991812166</v>
      </c>
      <c r="BE221" s="3">
        <v>86.9999745072584</v>
      </c>
      <c r="BF221" s="3">
        <v>87.7860908623366</v>
      </c>
      <c r="BG221" s="3">
        <v>89.2284097448434</v>
      </c>
      <c r="BH221" s="3">
        <v>86.66036729602</v>
      </c>
      <c r="BI221" s="3">
        <v>80.4720676392285</v>
      </c>
      <c r="BJ221" s="3">
        <v>79.8542765729005</v>
      </c>
      <c r="BK221" s="3">
        <v>71.2807689426764</v>
      </c>
      <c r="BL221" s="3">
        <v>72.4570032435827</v>
      </c>
      <c r="BM221" s="3">
        <v>75.9063174923912</v>
      </c>
      <c r="BN221" s="3">
        <v>76.5115147997526</v>
      </c>
      <c r="BO221" s="3">
        <v>79.141476336391</v>
      </c>
      <c r="BP221" s="3">
        <v>78.6673201335258</v>
      </c>
      <c r="BQ221" s="3">
        <v>73.0961349859757</v>
      </c>
      <c r="BR221" s="3">
        <v>78.694710549961</v>
      </c>
      <c r="BS221" s="3">
        <v>74.1459230063884</v>
      </c>
      <c r="BT221" s="3">
        <v>79.3843569985326</v>
      </c>
      <c r="BU221" s="3">
        <v>79.8482103557568</v>
      </c>
      <c r="BV221" s="3">
        <v>89.918663355456</v>
      </c>
      <c r="BW221" s="3">
        <v>91.5660479082896</v>
      </c>
      <c r="BX221" s="3">
        <v>89.3887697548671</v>
      </c>
      <c r="BY221" s="3">
        <v>84.316753405674</v>
      </c>
      <c r="BZ221" s="3">
        <v>62.3781524558923</v>
      </c>
      <c r="CA221" s="3">
        <v>68.4815645856145</v>
      </c>
      <c r="CB221" s="3">
        <v>64.745570586499</v>
      </c>
      <c r="CC221" s="3">
        <v>72.0493655135906</v>
      </c>
      <c r="CD221" s="3">
        <v>68.208826231203</v>
      </c>
      <c r="CE221" s="3">
        <v>71.6100534751834</v>
      </c>
      <c r="CF221" s="3">
        <v>70.0171325559922</v>
      </c>
      <c r="CG221" s="3">
        <v>72.4924909129749</v>
      </c>
      <c r="CH221" s="3">
        <v>78.5688156301805</v>
      </c>
      <c r="CI221" s="3">
        <v>81.1485291887434</v>
      </c>
      <c r="CJ221" s="3">
        <v>84.0117756278747</v>
      </c>
      <c r="CK221" s="3">
        <v>85.1062287347982</v>
      </c>
      <c r="CL221" s="3">
        <v>90.2239201319916</v>
      </c>
      <c r="CM221" s="3">
        <v>96.3252157716391</v>
      </c>
      <c r="CN221" s="3">
        <v>105.42993239094</v>
      </c>
      <c r="CO221" s="3">
        <v>104.102706192774</v>
      </c>
      <c r="CP221" s="3">
        <v>101.264304544689</v>
      </c>
      <c r="CQ221" s="3">
        <v>103.440976086328</v>
      </c>
      <c r="CR221" s="3">
        <v>100.303874433178</v>
      </c>
      <c r="CS221" s="3">
        <v>106.336383126823</v>
      </c>
      <c r="CT221" s="3">
        <v>110.542060218961</v>
      </c>
      <c r="CU221" s="3">
        <v>106.866617131626</v>
      </c>
      <c r="CV221" s="3">
        <v>111.970107822971</v>
      </c>
      <c r="CW221" s="3">
        <v>108.876032811812</v>
      </c>
      <c r="CX221" s="3">
        <v>102.373609521802</v>
      </c>
      <c r="CY221" s="3">
        <v>101.690890161573</v>
      </c>
      <c r="CZ221" s="3">
        <v>96.1217581470837</v>
      </c>
      <c r="DA221" s="3">
        <v>92.0980100010865</v>
      </c>
      <c r="DB221" s="3">
        <v>88.9150086218107</v>
      </c>
      <c r="DC221" s="3">
        <v>91.4531847566177</v>
      </c>
      <c r="DD221" s="3">
        <v>85.4884451505711</v>
      </c>
      <c r="DE221" s="3">
        <v>77.9329719534333</v>
      </c>
      <c r="DF221" s="3">
        <v>82.6633289991491</v>
      </c>
      <c r="DG221" s="3">
        <v>82.4226387331991</v>
      </c>
      <c r="DH221" s="3">
        <v>88.2602108843254</v>
      </c>
      <c r="DI221" s="3">
        <v>89.7781288496664</v>
      </c>
      <c r="DJ221" s="3">
        <v>81.9943989371996</v>
      </c>
      <c r="DK221" s="3">
        <v>80.1235408662771</v>
      </c>
      <c r="DL221" s="3">
        <v>68.0392486392641</v>
      </c>
      <c r="DM221" s="3">
        <v>69.7647723321672</v>
      </c>
      <c r="DN221" s="3">
        <v>72.419869625092</v>
      </c>
      <c r="DO221" s="3">
        <v>73.6386576948546</v>
      </c>
      <c r="DP221" s="3">
        <v>69.2883074081331</v>
      </c>
      <c r="DQ221" s="3">
        <v>63.5647623693321</v>
      </c>
      <c r="DR221" s="3">
        <v>70.1189621043933</v>
      </c>
      <c r="DS221" s="3">
        <v>79.9481669718873</v>
      </c>
      <c r="DT221" s="3">
        <v>79.7874831928447</v>
      </c>
      <c r="DU221" s="3">
        <v>77.2352674749344</v>
      </c>
      <c r="DV221" s="3">
        <v>81.3497180221872</v>
      </c>
      <c r="DW221" s="3">
        <v>82.6252771516849</v>
      </c>
      <c r="DX221" s="3">
        <v>82.57736796686</v>
      </c>
      <c r="DY221" s="3">
        <v>81.128570276185</v>
      </c>
      <c r="DZ221" s="3">
        <v>85.3947400691258</v>
      </c>
      <c r="EA221" s="3">
        <v>84.8400775029886</v>
      </c>
      <c r="EB221" s="3">
        <v>89.0696133756635</v>
      </c>
      <c r="EC221" s="3">
        <v>94.6192114476887</v>
      </c>
      <c r="ED221" s="3">
        <v>106.113130623211</v>
      </c>
      <c r="EE221" s="3">
        <v>105.369778236122</v>
      </c>
      <c r="EF221" s="3">
        <v>105.703888575236</v>
      </c>
    </row>
    <row r="222">
      <c r="A222" s="3" t="s">
        <v>218</v>
      </c>
      <c r="B222" s="3" t="str">
        <f t="shared" si="3"/>
        <v>NUE_mid</v>
      </c>
      <c r="C222" s="3" t="str">
        <f t="shared" si="6"/>
        <v>NUE</v>
      </c>
      <c r="D222" s="3">
        <v>38.808634911831</v>
      </c>
      <c r="E222" s="3">
        <v>37.5072750559515</v>
      </c>
      <c r="F222" s="3">
        <v>38.0386843595715</v>
      </c>
      <c r="G222" s="3">
        <v>39.4416003509651</v>
      </c>
      <c r="H222" s="3">
        <v>39.7124581584571</v>
      </c>
      <c r="I222" s="3">
        <v>38.6751057386366</v>
      </c>
      <c r="J222" s="3">
        <v>38.7455474846814</v>
      </c>
      <c r="K222" s="3">
        <v>40.3307410605548</v>
      </c>
      <c r="L222" s="3">
        <v>43.0295712985786</v>
      </c>
      <c r="M222" s="3">
        <v>39.7634889651299</v>
      </c>
      <c r="N222" s="3">
        <v>41.7211808154079</v>
      </c>
      <c r="O222" s="3">
        <v>39.9924153639941</v>
      </c>
      <c r="P222" s="3">
        <v>35.5651733601129</v>
      </c>
      <c r="Q222" s="3">
        <v>37.1292349079384</v>
      </c>
      <c r="R222" s="3">
        <v>36.8440191221773</v>
      </c>
      <c r="S222" s="3">
        <v>37.5751763849045</v>
      </c>
      <c r="T222" s="3">
        <v>38.2304972171935</v>
      </c>
      <c r="U222" s="3">
        <v>37.7627162378187</v>
      </c>
      <c r="V222" s="3">
        <v>34.6514250496634</v>
      </c>
      <c r="W222" s="3">
        <v>35.3475687917364</v>
      </c>
      <c r="X222" s="3">
        <v>32.2844570991362</v>
      </c>
      <c r="Y222" s="3">
        <v>33.0363714944562</v>
      </c>
      <c r="Z222" s="3">
        <v>33.4296818590777</v>
      </c>
      <c r="AA222" s="3">
        <v>32.3523751888322</v>
      </c>
      <c r="AB222" s="3">
        <v>29.666335158563</v>
      </c>
      <c r="AC222" s="3">
        <v>31.9773698346613</v>
      </c>
      <c r="AD222" s="3">
        <v>36.5326853720101</v>
      </c>
      <c r="AE222" s="3">
        <v>39.7621055582442</v>
      </c>
      <c r="AF222" s="3">
        <v>38.9664302520077</v>
      </c>
      <c r="AG222" s="3">
        <v>40.5674363226863</v>
      </c>
      <c r="AH222" s="3">
        <v>44.0975095684305</v>
      </c>
      <c r="AI222" s="3">
        <v>42.1308043269531</v>
      </c>
      <c r="AJ222" s="3">
        <v>39.4519899151677</v>
      </c>
      <c r="AK222" s="3">
        <v>39.468827253491</v>
      </c>
      <c r="AL222" s="3">
        <v>47.3211742458541</v>
      </c>
      <c r="AM222" s="3">
        <v>52.2025849650396</v>
      </c>
      <c r="AN222" s="3">
        <v>50.5038124861396</v>
      </c>
      <c r="AO222" s="3">
        <v>50.9094191922967</v>
      </c>
      <c r="AP222" s="3">
        <v>51.5555765368636</v>
      </c>
      <c r="AQ222" s="3">
        <v>50.2064836556411</v>
      </c>
      <c r="AR222" s="3">
        <v>49.257241927875</v>
      </c>
      <c r="AS222" s="3">
        <v>48.5752194042398</v>
      </c>
      <c r="AT222" s="3">
        <v>50.1102666199772</v>
      </c>
      <c r="AU222" s="3">
        <v>47.167864573122</v>
      </c>
      <c r="AV222" s="3">
        <v>46.1608160006406</v>
      </c>
      <c r="AW222" s="3">
        <v>49.0299640432444</v>
      </c>
      <c r="AX222" s="3">
        <v>48.085323554587</v>
      </c>
      <c r="AY222" s="3">
        <v>52.3469832236075</v>
      </c>
      <c r="AZ222" s="3">
        <v>58.5769789353943</v>
      </c>
      <c r="BA222" s="3">
        <v>55.7733641445673</v>
      </c>
      <c r="BB222" s="3">
        <v>55.8639937589095</v>
      </c>
      <c r="BC222" s="3">
        <v>53.703497675146</v>
      </c>
      <c r="BD222" s="3">
        <v>54.6440657207872</v>
      </c>
      <c r="BE222" s="3">
        <v>56.7043856252077</v>
      </c>
      <c r="BF222" s="3">
        <v>56.4452349111552</v>
      </c>
      <c r="BG222" s="3">
        <v>55.0270433478966</v>
      </c>
      <c r="BH222" s="3">
        <v>55.0546688298072</v>
      </c>
      <c r="BI222" s="3">
        <v>52.7520597839128</v>
      </c>
      <c r="BJ222" s="3">
        <v>53.4435494898741</v>
      </c>
      <c r="BK222" s="3">
        <v>48.2591145543822</v>
      </c>
      <c r="BL222" s="3">
        <v>49.6646982218902</v>
      </c>
      <c r="BM222" s="3">
        <v>53.3885226502436</v>
      </c>
      <c r="BN222" s="3">
        <v>51.637936346969</v>
      </c>
      <c r="BO222" s="3">
        <v>51.8369674902778</v>
      </c>
      <c r="BP222" s="3">
        <v>47.6747139095636</v>
      </c>
      <c r="BQ222" s="3">
        <v>46.3231674116969</v>
      </c>
      <c r="BR222" s="3">
        <v>49.4001400140043</v>
      </c>
      <c r="BS222" s="3">
        <v>44.2371134092506</v>
      </c>
      <c r="BT222" s="3">
        <v>45.9513594512997</v>
      </c>
      <c r="BU222" s="3">
        <v>46.466721700996</v>
      </c>
      <c r="BV222" s="3">
        <v>49.6678971360984</v>
      </c>
      <c r="BW222" s="3">
        <v>51.079613351796</v>
      </c>
      <c r="BX222" s="3">
        <v>47.3591715476279</v>
      </c>
      <c r="BY222" s="3">
        <v>42.6529878255081</v>
      </c>
      <c r="BZ222" s="3">
        <v>31.4391815802242</v>
      </c>
      <c r="CA222" s="3">
        <v>34.6053807817118</v>
      </c>
      <c r="CB222" s="3">
        <v>37.106523696352</v>
      </c>
      <c r="CC222" s="3">
        <v>39.2482196380264</v>
      </c>
      <c r="CD222" s="3">
        <v>38.4080574502618</v>
      </c>
      <c r="CE222" s="3">
        <v>41.7447214158477</v>
      </c>
      <c r="CF222" s="3">
        <v>42.8573281468939</v>
      </c>
      <c r="CG222" s="3">
        <v>44.9859410874271</v>
      </c>
      <c r="CH222" s="3">
        <v>48.4306701450781</v>
      </c>
      <c r="CI222" s="3">
        <v>51.1863512699246</v>
      </c>
      <c r="CJ222" s="3">
        <v>51.5474377241734</v>
      </c>
      <c r="CK222" s="3">
        <v>52.5707070521289</v>
      </c>
      <c r="CL222" s="3">
        <v>64.9866348842323</v>
      </c>
      <c r="CM222" s="3">
        <v>75.3640601558746</v>
      </c>
      <c r="CN222" s="3">
        <v>93.5005333638318</v>
      </c>
      <c r="CO222" s="3">
        <v>96.1157810166853</v>
      </c>
      <c r="CP222" s="3">
        <v>90.8289934201624</v>
      </c>
      <c r="CQ222" s="3">
        <v>110.114140205538</v>
      </c>
      <c r="CR222" s="3">
        <v>101.35231265857</v>
      </c>
      <c r="CS222" s="3">
        <v>97.3939019299154</v>
      </c>
      <c r="CT222" s="3">
        <v>107.112834278416</v>
      </c>
      <c r="CU222" s="3">
        <v>107.649774463503</v>
      </c>
      <c r="CV222" s="3">
        <v>102.233789782553</v>
      </c>
      <c r="CW222" s="3">
        <v>112.69570480715</v>
      </c>
      <c r="CX222" s="3">
        <v>133.696468049038</v>
      </c>
      <c r="CY222" s="3">
        <v>152.395584814578</v>
      </c>
      <c r="CZ222" s="3">
        <v>126.504510097208</v>
      </c>
      <c r="DA222" s="3">
        <v>113.154951857517</v>
      </c>
      <c r="DB222" s="3">
        <v>111.20277325223</v>
      </c>
      <c r="DC222" s="3">
        <v>133.342041810069</v>
      </c>
      <c r="DD222" s="3">
        <v>116.626295304151</v>
      </c>
      <c r="DE222" s="3">
        <v>120.296310654225</v>
      </c>
      <c r="DF222" s="3">
        <v>136.508031056464</v>
      </c>
      <c r="DG222" s="3">
        <v>138.016013223662</v>
      </c>
      <c r="DH222" s="3">
        <v>147.869402495757</v>
      </c>
      <c r="DI222" s="3">
        <v>163.206893824472</v>
      </c>
      <c r="DJ222" s="3">
        <v>153.299279627799</v>
      </c>
      <c r="DK222" s="3">
        <v>145.104369857011</v>
      </c>
      <c r="DL222" s="3">
        <v>136.199631390853</v>
      </c>
      <c r="DM222" s="3">
        <v>146.697116430523</v>
      </c>
      <c r="DN222" s="3">
        <v>163.222586858182</v>
      </c>
      <c r="DO222" s="3">
        <v>165.313865587049</v>
      </c>
      <c r="DP222" s="3">
        <v>157.345202323788</v>
      </c>
      <c r="DQ222" s="3">
        <v>147.448515870417</v>
      </c>
      <c r="DR222" s="3">
        <v>152.886214740399</v>
      </c>
      <c r="DS222" s="3">
        <v>167.818412988472</v>
      </c>
      <c r="DT222" s="3">
        <v>170.075482134945</v>
      </c>
      <c r="DU222" s="3">
        <v>183.321102702668</v>
      </c>
      <c r="DV222" s="3">
        <v>187.047051975784</v>
      </c>
      <c r="DW222" s="3">
        <v>188.475627980398</v>
      </c>
      <c r="DX222" s="3">
        <v>169.468062267287</v>
      </c>
      <c r="DY222" s="3">
        <v>155.664399034943</v>
      </c>
      <c r="DZ222" s="3">
        <v>157.789104300468</v>
      </c>
      <c r="EA222" s="3">
        <v>146.309232434606</v>
      </c>
      <c r="EB222" s="3">
        <v>143.520861456704</v>
      </c>
      <c r="EC222" s="3">
        <v>149.086504288411</v>
      </c>
      <c r="ED222" s="3">
        <v>151.241617763781</v>
      </c>
      <c r="EE222" s="3">
        <v>130.104669622137</v>
      </c>
      <c r="EF222" s="3">
        <v>121.729166878594</v>
      </c>
    </row>
    <row r="223">
      <c r="A223" s="3" t="s">
        <v>219</v>
      </c>
      <c r="B223" s="3" t="str">
        <f t="shared" si="3"/>
        <v>NVDA_mid</v>
      </c>
      <c r="C223" s="3" t="str">
        <f t="shared" si="6"/>
        <v>NVDA</v>
      </c>
      <c r="D223" s="3">
        <v>0.373140940575269</v>
      </c>
      <c r="E223" s="3">
        <v>0.407133817045708</v>
      </c>
      <c r="F223" s="3">
        <v>0.431981586317823</v>
      </c>
      <c r="G223" s="3">
        <v>0.441038503019754</v>
      </c>
      <c r="H223" s="3">
        <v>0.437153962660038</v>
      </c>
      <c r="I223" s="3">
        <v>0.452168528090987</v>
      </c>
      <c r="J223" s="3">
        <v>0.441993159106124</v>
      </c>
      <c r="K223" s="3">
        <v>0.447156123525936</v>
      </c>
      <c r="L223" s="3">
        <v>0.459364154549419</v>
      </c>
      <c r="M223" s="3">
        <v>0.431042137668759</v>
      </c>
      <c r="N223" s="3">
        <v>0.48162560078068</v>
      </c>
      <c r="O223" s="3">
        <v>0.491014842751106</v>
      </c>
      <c r="P223" s="3">
        <v>0.477095240078367</v>
      </c>
      <c r="Q223" s="3">
        <v>0.51413221041038</v>
      </c>
      <c r="R223" s="3">
        <v>0.539992014252301</v>
      </c>
      <c r="S223" s="3">
        <v>0.531934702851993</v>
      </c>
      <c r="T223" s="3">
        <v>0.517786941199274</v>
      </c>
      <c r="U223" s="3">
        <v>0.520195300686315</v>
      </c>
      <c r="V223" s="3">
        <v>0.48055394090644</v>
      </c>
      <c r="W223" s="3">
        <v>0.538314370669192</v>
      </c>
      <c r="X223" s="3">
        <v>0.556189390524254</v>
      </c>
      <c r="Y223" s="3">
        <v>0.655873380514746</v>
      </c>
      <c r="Z223" s="3">
        <v>0.74003422409501</v>
      </c>
      <c r="AA223" s="3">
        <v>0.803528341610869</v>
      </c>
      <c r="AB223" s="3">
        <v>0.715296143508393</v>
      </c>
      <c r="AC223" s="3">
        <v>0.698385470932806</v>
      </c>
      <c r="AD223" s="3">
        <v>0.813457189324394</v>
      </c>
      <c r="AE223" s="3">
        <v>0.88772439117084</v>
      </c>
      <c r="AF223" s="3">
        <v>0.986990823363983</v>
      </c>
      <c r="AG223" s="3">
        <v>1.14821759803676</v>
      </c>
      <c r="AH223" s="3">
        <v>1.29140286793661</v>
      </c>
      <c r="AI223" s="3">
        <v>1.4862401264727</v>
      </c>
      <c r="AJ223" s="3">
        <v>1.55953036097508</v>
      </c>
      <c r="AK223" s="3">
        <v>1.67607321468562</v>
      </c>
      <c r="AL223" s="3">
        <v>2.04080718963168</v>
      </c>
      <c r="AM223" s="3">
        <v>2.44891679359975</v>
      </c>
      <c r="AN223" s="3">
        <v>2.59876784270216</v>
      </c>
      <c r="AO223" s="3">
        <v>2.72605573181684</v>
      </c>
      <c r="AP223" s="3">
        <v>2.55971725277896</v>
      </c>
      <c r="AQ223" s="3">
        <v>2.49504213871472</v>
      </c>
      <c r="AR223" s="3">
        <v>3.08342726648341</v>
      </c>
      <c r="AS223" s="3">
        <v>3.74178914981221</v>
      </c>
      <c r="AT223" s="3">
        <v>3.93276809687646</v>
      </c>
      <c r="AU223" s="3">
        <v>4.08245859340774</v>
      </c>
      <c r="AV223" s="3">
        <v>4.30835899122272</v>
      </c>
      <c r="AW223" s="3">
        <v>4.75284664603391</v>
      </c>
      <c r="AX223" s="3">
        <v>5.21274532942578</v>
      </c>
      <c r="AY223" s="3">
        <v>4.78110087860905</v>
      </c>
      <c r="AZ223" s="3">
        <v>5.60860178652031</v>
      </c>
      <c r="BA223" s="3">
        <v>5.86631469157706</v>
      </c>
      <c r="BB223" s="3">
        <v>5.97036153415508</v>
      </c>
      <c r="BC223" s="3">
        <v>5.60536469060922</v>
      </c>
      <c r="BD223" s="3">
        <v>6.08338911809504</v>
      </c>
      <c r="BE223" s="3">
        <v>6.35862482821283</v>
      </c>
      <c r="BF223" s="3">
        <v>6.15246442211142</v>
      </c>
      <c r="BG223" s="3">
        <v>6.4377874538761</v>
      </c>
      <c r="BH223" s="3">
        <v>6.73637467956222</v>
      </c>
      <c r="BI223" s="3">
        <v>5.98527826740012</v>
      </c>
      <c r="BJ223" s="3">
        <v>4.49665590290075</v>
      </c>
      <c r="BK223" s="3">
        <v>3.58433095548412</v>
      </c>
      <c r="BL223" s="3">
        <v>3.58025307997142</v>
      </c>
      <c r="BM223" s="3">
        <v>3.80085608562466</v>
      </c>
      <c r="BN223" s="3">
        <v>4.14977242483315</v>
      </c>
      <c r="BO223" s="3">
        <v>4.64537260253329</v>
      </c>
      <c r="BP223" s="3">
        <v>3.98128246723007</v>
      </c>
      <c r="BQ223" s="3">
        <v>3.7171647544332</v>
      </c>
      <c r="BR223" s="3">
        <v>4.17815810633603</v>
      </c>
      <c r="BS223" s="3">
        <v>3.99236155908733</v>
      </c>
      <c r="BT223" s="3">
        <v>4.4055292118597</v>
      </c>
      <c r="BU223" s="3">
        <v>4.73796896186685</v>
      </c>
      <c r="BV223" s="3">
        <v>5.23494512942237</v>
      </c>
      <c r="BW223" s="3">
        <v>5.58548288820219</v>
      </c>
      <c r="BX223" s="3">
        <v>6.09371541330385</v>
      </c>
      <c r="BY223" s="3">
        <v>6.71142298225759</v>
      </c>
      <c r="BZ223" s="3">
        <v>6.04859175364012</v>
      </c>
      <c r="CA223" s="3">
        <v>6.90723106984194</v>
      </c>
      <c r="CB223" s="3">
        <v>8.13682938631977</v>
      </c>
      <c r="CC223" s="3">
        <v>9.0839015930279</v>
      </c>
      <c r="CD223" s="3">
        <v>10.1847668216676</v>
      </c>
      <c r="CE223" s="3">
        <v>11.9000245362298</v>
      </c>
      <c r="CF223" s="3">
        <v>12.7593675304628</v>
      </c>
      <c r="CG223" s="3">
        <v>13.5600405855337</v>
      </c>
      <c r="CH223" s="3">
        <v>13.3563582812607</v>
      </c>
      <c r="CI223" s="3">
        <v>13.2080150109921</v>
      </c>
      <c r="CJ223" s="3">
        <v>13.2726302635286</v>
      </c>
      <c r="CK223" s="3">
        <v>14.2252978127514</v>
      </c>
      <c r="CL223" s="3">
        <v>12.8818783122947</v>
      </c>
      <c r="CM223" s="3">
        <v>14.9399945734448</v>
      </c>
      <c r="CN223" s="3">
        <v>14.6542393516515</v>
      </c>
      <c r="CO223" s="3">
        <v>18.1094442236084</v>
      </c>
      <c r="CP223" s="3">
        <v>19.6292466678234</v>
      </c>
      <c r="CQ223" s="3">
        <v>20.6388372792887</v>
      </c>
      <c r="CR223" s="3">
        <v>21.925702844635</v>
      </c>
      <c r="CS223" s="3">
        <v>22.0040389350615</v>
      </c>
      <c r="CT223" s="3">
        <v>30.3260360833668</v>
      </c>
      <c r="CU223" s="3">
        <v>29.9770769612853</v>
      </c>
      <c r="CV223" s="3">
        <v>25.8296667129287</v>
      </c>
      <c r="CW223" s="3">
        <v>24.5525080392919</v>
      </c>
      <c r="CX223" s="3">
        <v>24.7694200374005</v>
      </c>
      <c r="CY223" s="3">
        <v>22.121559433041</v>
      </c>
      <c r="CZ223" s="3">
        <v>17.7285163953064</v>
      </c>
      <c r="DA223" s="3">
        <v>17.0335223291877</v>
      </c>
      <c r="DB223" s="3">
        <v>16.2284645736126</v>
      </c>
      <c r="DC223" s="3">
        <v>17.712726376457</v>
      </c>
      <c r="DD223" s="3">
        <v>13.1754321624889</v>
      </c>
      <c r="DE223" s="3">
        <v>12.4274931468007</v>
      </c>
      <c r="DF223" s="3">
        <v>15.2541743149019</v>
      </c>
      <c r="DG223" s="3">
        <v>16.2233188653987</v>
      </c>
      <c r="DH223" s="3">
        <v>17.126492990146</v>
      </c>
      <c r="DI223" s="3">
        <v>21.9370697668513</v>
      </c>
      <c r="DJ223" s="3">
        <v>25.026557517583</v>
      </c>
      <c r="DK223" s="3">
        <v>27.13337527011</v>
      </c>
      <c r="DL223" s="3">
        <v>30.9923151100769</v>
      </c>
      <c r="DM223" s="3">
        <v>40.8377398394733</v>
      </c>
      <c r="DN223" s="3">
        <v>44.7728029004818</v>
      </c>
      <c r="DO223" s="3">
        <v>45.2736247342816</v>
      </c>
      <c r="DP223" s="3">
        <v>44.4006294238029</v>
      </c>
      <c r="DQ223" s="3">
        <v>43.6079140004784</v>
      </c>
      <c r="DR223" s="3">
        <v>47.4776257101366</v>
      </c>
      <c r="DS223" s="3">
        <v>48.0149298636377</v>
      </c>
      <c r="DT223" s="3">
        <v>56.0547735443299</v>
      </c>
      <c r="DU223" s="3">
        <v>72.469404178495</v>
      </c>
      <c r="DV223" s="3">
        <v>89.3994340046398</v>
      </c>
      <c r="DW223" s="3">
        <v>85.8776574745565</v>
      </c>
      <c r="DX223" s="3">
        <v>96.0350282208485</v>
      </c>
      <c r="DY223" s="3">
        <v>124.545278928197</v>
      </c>
      <c r="DZ223" s="3">
        <v>122.33996696389</v>
      </c>
      <c r="EA223" s="3">
        <v>116.955118777259</v>
      </c>
      <c r="EB223" s="3">
        <v>115.06333675801</v>
      </c>
      <c r="EC223" s="3">
        <v>134.347699542888</v>
      </c>
      <c r="ED223" s="3">
        <v>142.733913863064</v>
      </c>
      <c r="EE223" s="3">
        <v>137.328378329845</v>
      </c>
      <c r="EF223" s="3">
        <v>137.576111475627</v>
      </c>
    </row>
    <row r="224">
      <c r="A224" s="3" t="s">
        <v>220</v>
      </c>
      <c r="B224" s="3" t="str">
        <f t="shared" si="3"/>
        <v>NWSA_mid</v>
      </c>
      <c r="C224" s="3" t="str">
        <f t="shared" si="6"/>
        <v>NWSA</v>
      </c>
      <c r="D224" s="3">
        <v>15.0215840593437</v>
      </c>
      <c r="E224" s="3">
        <v>15.2991487803595</v>
      </c>
      <c r="F224" s="3">
        <v>15.6173349483186</v>
      </c>
      <c r="G224" s="3">
        <v>15.0891822814468</v>
      </c>
      <c r="H224" s="3">
        <v>15.2323814989192</v>
      </c>
      <c r="I224" s="3">
        <v>15.5042484705717</v>
      </c>
      <c r="J224" s="3">
        <v>16.0216812927425</v>
      </c>
      <c r="K224" s="3">
        <v>15.4132751432717</v>
      </c>
      <c r="L224" s="3">
        <v>15.191527592427</v>
      </c>
      <c r="M224" s="3">
        <v>13.6117233834545</v>
      </c>
      <c r="N224" s="3">
        <v>13.5195116313195</v>
      </c>
      <c r="O224" s="3">
        <v>13.6460876978711</v>
      </c>
      <c r="P224" s="3">
        <v>13.4319265465238</v>
      </c>
      <c r="Q224" s="3">
        <v>14.7030657916712</v>
      </c>
      <c r="R224" s="3">
        <v>14.7798106665473</v>
      </c>
      <c r="S224" s="3">
        <v>14.0185590555523</v>
      </c>
      <c r="T224" s="3">
        <v>13.7043418282606</v>
      </c>
      <c r="U224" s="3">
        <v>13.062742695262</v>
      </c>
      <c r="V224" s="3">
        <v>12.9079611335599</v>
      </c>
      <c r="W224" s="3">
        <v>12.6061521592378</v>
      </c>
      <c r="X224" s="3">
        <v>11.473490143379</v>
      </c>
      <c r="Y224" s="3">
        <v>12.6351161554354</v>
      </c>
      <c r="Z224" s="3">
        <v>12.9676703517482</v>
      </c>
      <c r="AA224" s="3">
        <v>12.1706305114824</v>
      </c>
      <c r="AB224" s="3">
        <v>11.219524825858</v>
      </c>
      <c r="AC224" s="3">
        <v>9.92991536872523</v>
      </c>
      <c r="AD224" s="3">
        <v>10.6117022164556</v>
      </c>
      <c r="AE224" s="3">
        <v>11.3633272124802</v>
      </c>
      <c r="AF224" s="3">
        <v>10.791519739862</v>
      </c>
      <c r="AG224" s="3">
        <v>10.3876723524738</v>
      </c>
      <c r="AH224" s="3">
        <v>10.9391507561275</v>
      </c>
      <c r="AI224" s="3">
        <v>12.1082588917375</v>
      </c>
      <c r="AJ224" s="3">
        <v>12.5025530070466</v>
      </c>
      <c r="AK224" s="3">
        <v>12.2186926195723</v>
      </c>
      <c r="AL224" s="3">
        <v>10.7667429518987</v>
      </c>
      <c r="AM224" s="3">
        <v>10.6769804169863</v>
      </c>
      <c r="AN224" s="3">
        <v>10.9194681827796</v>
      </c>
      <c r="AO224" s="3">
        <v>11.6003044211189</v>
      </c>
      <c r="AP224" s="3">
        <v>11.5485859784745</v>
      </c>
      <c r="AQ224" s="3">
        <v>11.5930670203967</v>
      </c>
      <c r="AR224" s="3">
        <v>11.7690734498701</v>
      </c>
      <c r="AS224" s="3">
        <v>12.4219066873939</v>
      </c>
      <c r="AT224" s="3">
        <v>12.5535743744347</v>
      </c>
      <c r="AU224" s="3">
        <v>12.4661530761282</v>
      </c>
      <c r="AV224" s="3">
        <v>12.1309762546548</v>
      </c>
      <c r="AW224" s="3">
        <v>12.4778604041414</v>
      </c>
      <c r="AX224" s="3">
        <v>13.8919785143004</v>
      </c>
      <c r="AY224" s="3">
        <v>15.0397109438209</v>
      </c>
      <c r="AZ224" s="3">
        <v>15.607901490479</v>
      </c>
      <c r="BA224" s="3">
        <v>14.9197025978683</v>
      </c>
      <c r="BB224" s="3">
        <v>14.9284723191877</v>
      </c>
      <c r="BC224" s="3">
        <v>14.703882533755</v>
      </c>
      <c r="BD224" s="3">
        <v>14.6164618576097</v>
      </c>
      <c r="BE224" s="3">
        <v>14.559229498757</v>
      </c>
      <c r="BF224" s="3">
        <v>14.1991405874928</v>
      </c>
      <c r="BG224" s="3">
        <v>12.9740967838988</v>
      </c>
      <c r="BH224" s="3">
        <v>11.8144064799244</v>
      </c>
      <c r="BI224" s="3">
        <v>12.1868131828128</v>
      </c>
      <c r="BJ224" s="3">
        <v>12.4263802231821</v>
      </c>
      <c r="BK224" s="3">
        <v>11.2428809941006</v>
      </c>
      <c r="BL224" s="3">
        <v>11.4261708923717</v>
      </c>
      <c r="BM224" s="3">
        <v>11.9128106283205</v>
      </c>
      <c r="BN224" s="3">
        <v>11.9829573560418</v>
      </c>
      <c r="BO224" s="3">
        <v>11.7798967659164</v>
      </c>
      <c r="BP224" s="3">
        <v>11.0349172607078</v>
      </c>
      <c r="BQ224" s="3">
        <v>11.6880277888012</v>
      </c>
      <c r="BR224" s="3">
        <v>12.5743149932878</v>
      </c>
      <c r="BS224" s="3">
        <v>12.7423661630672</v>
      </c>
      <c r="BT224" s="3">
        <v>13.3422732529823</v>
      </c>
      <c r="BU224" s="3">
        <v>12.922893514235</v>
      </c>
      <c r="BV224" s="3">
        <v>12.4311747945911</v>
      </c>
      <c r="BW224" s="3">
        <v>12.8781255262998</v>
      </c>
      <c r="BX224" s="3">
        <v>13.5187047185057</v>
      </c>
      <c r="BY224" s="3">
        <v>13.1006543590567</v>
      </c>
      <c r="BZ224" s="3">
        <v>9.53989000856983</v>
      </c>
      <c r="CA224" s="3">
        <v>8.593172720389</v>
      </c>
      <c r="CB224" s="3">
        <v>10.3716392188241</v>
      </c>
      <c r="CC224" s="3">
        <v>11.6293369477454</v>
      </c>
      <c r="CD224" s="3">
        <v>11.9176728765753</v>
      </c>
      <c r="CE224" s="3">
        <v>14.0155596044516</v>
      </c>
      <c r="CF224" s="3">
        <v>14.2317222473565</v>
      </c>
      <c r="CG224" s="3">
        <v>13.4325209077951</v>
      </c>
      <c r="CH224" s="3">
        <v>15.8356225287748</v>
      </c>
      <c r="CI224" s="3">
        <v>17.3578727097643</v>
      </c>
      <c r="CJ224" s="3">
        <v>18.1080932179992</v>
      </c>
      <c r="CK224" s="3">
        <v>21.4162102079018</v>
      </c>
      <c r="CL224" s="3">
        <v>24.6189199261696</v>
      </c>
      <c r="CM224" s="3">
        <v>25.6749577236197</v>
      </c>
      <c r="CN224" s="3">
        <v>25.7633017763022</v>
      </c>
      <c r="CO224" s="3">
        <v>25.0774261501202</v>
      </c>
      <c r="CP224" s="3">
        <v>24.156907763994</v>
      </c>
      <c r="CQ224" s="3">
        <v>22.602949158436</v>
      </c>
      <c r="CR224" s="3">
        <v>22.0617142869125</v>
      </c>
      <c r="CS224" s="3">
        <v>23.0635290219521</v>
      </c>
      <c r="CT224" s="3">
        <v>22.4694759173985</v>
      </c>
      <c r="CU224" s="3">
        <v>21.1773032822561</v>
      </c>
      <c r="CV224" s="3">
        <v>21.4922377384632</v>
      </c>
      <c r="CW224" s="3">
        <v>21.8482350482902</v>
      </c>
      <c r="CX224" s="3">
        <v>21.2325658951598</v>
      </c>
      <c r="CY224" s="3">
        <v>20.7070196889769</v>
      </c>
      <c r="CZ224" s="3">
        <v>17.5534758783782</v>
      </c>
      <c r="DA224" s="3">
        <v>15.7614419349467</v>
      </c>
      <c r="DB224" s="3">
        <v>15.7151836083051</v>
      </c>
      <c r="DC224" s="3">
        <v>17.3213291396194</v>
      </c>
      <c r="DD224" s="3">
        <v>15.9664632857831</v>
      </c>
      <c r="DE224" s="3">
        <v>15.9778700060948</v>
      </c>
      <c r="DF224" s="3">
        <v>17.1859246498102</v>
      </c>
      <c r="DG224" s="3">
        <v>17.895102402842</v>
      </c>
      <c r="DH224" s="3">
        <v>19.065875623293</v>
      </c>
      <c r="DI224" s="3">
        <v>18.8637720638619</v>
      </c>
      <c r="DJ224" s="3">
        <v>16.2247265420163</v>
      </c>
      <c r="DK224" s="3">
        <v>17.0736958884279</v>
      </c>
      <c r="DL224" s="3">
        <v>17.6711660939808</v>
      </c>
      <c r="DM224" s="3">
        <v>18.9028037081586</v>
      </c>
      <c r="DN224" s="3">
        <v>19.527672066161</v>
      </c>
      <c r="DO224" s="3">
        <v>20.3639902912323</v>
      </c>
      <c r="DP224" s="3">
        <v>20.1931535528045</v>
      </c>
      <c r="DQ224" s="3">
        <v>20.5953081734161</v>
      </c>
      <c r="DR224" s="3">
        <v>21.2830293523396</v>
      </c>
      <c r="DS224" s="3">
        <v>22.8287651447036</v>
      </c>
      <c r="DT224" s="3">
        <v>24.1438762109269</v>
      </c>
      <c r="DU224" s="3">
        <v>25.6408650257956</v>
      </c>
      <c r="DV224" s="3">
        <v>25.9603246463071</v>
      </c>
      <c r="DW224" s="3">
        <v>24.7012349378289</v>
      </c>
      <c r="DX224" s="3">
        <v>25.4427317299272</v>
      </c>
      <c r="DY224" s="3">
        <v>27.2402936959435</v>
      </c>
      <c r="DZ224" s="3">
        <v>27.567147816968</v>
      </c>
      <c r="EA224" s="3">
        <v>27.2485872629335</v>
      </c>
      <c r="EB224" s="3">
        <v>26.5013783155868</v>
      </c>
      <c r="EC224" s="3">
        <v>26.2860869946687</v>
      </c>
      <c r="ED224" s="3">
        <v>28.8605000019073</v>
      </c>
      <c r="EE224" s="3">
        <v>28.6128570465814</v>
      </c>
      <c r="EF224" s="3">
        <v>27.7000002331204</v>
      </c>
    </row>
    <row r="225">
      <c r="A225" s="3" t="s">
        <v>221</v>
      </c>
      <c r="B225" s="3" t="str">
        <f t="shared" si="3"/>
        <v>OKE_mid</v>
      </c>
      <c r="C225" s="3" t="str">
        <f t="shared" si="6"/>
        <v>OKE</v>
      </c>
      <c r="D225" s="3">
        <v>29.1843487822098</v>
      </c>
      <c r="E225" s="3">
        <v>30.8278602979871</v>
      </c>
      <c r="F225" s="3">
        <v>30.4748844632105</v>
      </c>
      <c r="G225" s="3">
        <v>31.3354565078437</v>
      </c>
      <c r="H225" s="3">
        <v>33.0873785429446</v>
      </c>
      <c r="I225" s="3">
        <v>34.2469106462817</v>
      </c>
      <c r="J225" s="3">
        <v>34.8714820653014</v>
      </c>
      <c r="K225" s="3">
        <v>34.6367966848367</v>
      </c>
      <c r="L225" s="3">
        <v>35.9818720812092</v>
      </c>
      <c r="M225" s="3">
        <v>31.5607504489318</v>
      </c>
      <c r="N225" s="3">
        <v>30.2028879281665</v>
      </c>
      <c r="O225" s="3">
        <v>26.1478367428272</v>
      </c>
      <c r="P225" s="3">
        <v>23.541995775738</v>
      </c>
      <c r="Q225" s="3">
        <v>24.9890318474458</v>
      </c>
      <c r="R225" s="3">
        <v>25.0054766091541</v>
      </c>
      <c r="S225" s="3">
        <v>26.312040085841</v>
      </c>
      <c r="T225" s="3">
        <v>24.5141244090897</v>
      </c>
      <c r="U225" s="3">
        <v>21.7121990643186</v>
      </c>
      <c r="V225" s="3">
        <v>21.4183604529729</v>
      </c>
      <c r="W225" s="3">
        <v>19.5124136158424</v>
      </c>
      <c r="X225" s="3">
        <v>19.4588759925214</v>
      </c>
      <c r="Y225" s="3">
        <v>20.3221132478392</v>
      </c>
      <c r="Z225" s="3">
        <v>17.1572274804682</v>
      </c>
      <c r="AA225" s="3">
        <v>13.0564309173079</v>
      </c>
      <c r="AB225" s="3">
        <v>13.1051200074805</v>
      </c>
      <c r="AC225" s="3">
        <v>12.8383020350964</v>
      </c>
      <c r="AD225" s="3">
        <v>16.1805382235135</v>
      </c>
      <c r="AE225" s="3">
        <v>18.8065934777347</v>
      </c>
      <c r="AF225" s="3">
        <v>23.8161410299322</v>
      </c>
      <c r="AG225" s="3">
        <v>26.794627169914</v>
      </c>
      <c r="AH225" s="3">
        <v>27.5584003844933</v>
      </c>
      <c r="AI225" s="3">
        <v>27.7591931598403</v>
      </c>
      <c r="AJ225" s="3">
        <v>29.0499922475981</v>
      </c>
      <c r="AK225" s="3">
        <v>29.8318997143388</v>
      </c>
      <c r="AL225" s="3">
        <v>30.2998076077808</v>
      </c>
      <c r="AM225" s="3">
        <v>34.7416596919199</v>
      </c>
      <c r="AN225" s="3">
        <v>34.2535984670413</v>
      </c>
      <c r="AO225" s="3">
        <v>33.4287432659245</v>
      </c>
      <c r="AP225" s="3">
        <v>33.0826600753896</v>
      </c>
      <c r="AQ225" s="3">
        <v>33.596543527599</v>
      </c>
      <c r="AR225" s="3">
        <v>31.6933223440884</v>
      </c>
      <c r="AS225" s="3">
        <v>30.7307214325927</v>
      </c>
      <c r="AT225" s="3">
        <v>33.1803223026344</v>
      </c>
      <c r="AU225" s="3">
        <v>33.1245741591465</v>
      </c>
      <c r="AV225" s="3">
        <v>34.9774665936545</v>
      </c>
      <c r="AW225" s="3">
        <v>34.8765430121286</v>
      </c>
      <c r="AX225" s="3">
        <v>32.8684376152733</v>
      </c>
      <c r="AY225" s="3">
        <v>33.5071198144154</v>
      </c>
      <c r="AZ225" s="3">
        <v>37.0581544022186</v>
      </c>
      <c r="BA225" s="3">
        <v>36.6413362851664</v>
      </c>
      <c r="BB225" s="3">
        <v>36.7716891500876</v>
      </c>
      <c r="BC225" s="3">
        <v>37.7783343804017</v>
      </c>
      <c r="BD225" s="3">
        <v>42.6172305438604</v>
      </c>
      <c r="BE225" s="3">
        <v>45.0495033941983</v>
      </c>
      <c r="BF225" s="3">
        <v>46.0010610233467</v>
      </c>
      <c r="BG225" s="3">
        <v>44.7777389609598</v>
      </c>
      <c r="BH225" s="3">
        <v>44.3675986800624</v>
      </c>
      <c r="BI225" s="3">
        <v>43.9540407354747</v>
      </c>
      <c r="BJ225" s="3">
        <v>41.4493758008894</v>
      </c>
      <c r="BK225" s="3">
        <v>38.400534426078</v>
      </c>
      <c r="BL225" s="3">
        <v>40.5681753775675</v>
      </c>
      <c r="BM225" s="3">
        <v>44.9218774563606</v>
      </c>
      <c r="BN225" s="3">
        <v>45.8286588599108</v>
      </c>
      <c r="BO225" s="3">
        <v>47.4779632823154</v>
      </c>
      <c r="BP225" s="3">
        <v>45.6148426780217</v>
      </c>
      <c r="BQ225" s="3">
        <v>45.4378995893284</v>
      </c>
      <c r="BR225" s="3">
        <v>47.7332831197388</v>
      </c>
      <c r="BS225" s="3">
        <v>48.2108071305625</v>
      </c>
      <c r="BT225" s="3">
        <v>51.3743156804173</v>
      </c>
      <c r="BU225" s="3">
        <v>48.9484616549384</v>
      </c>
      <c r="BV225" s="3">
        <v>50.0040025971448</v>
      </c>
      <c r="BW225" s="3">
        <v>51.7431973778955</v>
      </c>
      <c r="BX225" s="3">
        <v>53.6316727967376</v>
      </c>
      <c r="BY225" s="3">
        <v>53.5760655831742</v>
      </c>
      <c r="BZ225" s="3">
        <v>25.3762473853395</v>
      </c>
      <c r="CA225" s="3">
        <v>19.429805740722</v>
      </c>
      <c r="CB225" s="3">
        <v>24.379289980608</v>
      </c>
      <c r="CC225" s="3">
        <v>27.5775985346377</v>
      </c>
      <c r="CD225" s="3">
        <v>21.213269708909</v>
      </c>
      <c r="CE225" s="3">
        <v>21.7464248639757</v>
      </c>
      <c r="CF225" s="3">
        <v>20.1747237187246</v>
      </c>
      <c r="CG225" s="3">
        <v>21.9533269685851</v>
      </c>
      <c r="CH225" s="3">
        <v>25.4694039471538</v>
      </c>
      <c r="CI225" s="3">
        <v>31.0474263085382</v>
      </c>
      <c r="CJ225" s="3">
        <v>32.9503966686706</v>
      </c>
      <c r="CK225" s="3">
        <v>35.5858606431671</v>
      </c>
      <c r="CL225" s="3">
        <v>39.6581403546726</v>
      </c>
      <c r="CM225" s="3">
        <v>41.5026191528813</v>
      </c>
      <c r="CN225" s="3">
        <v>43.6893503082046</v>
      </c>
      <c r="CO225" s="3">
        <v>45.1545433576843</v>
      </c>
      <c r="CP225" s="3">
        <v>44.6591137331949</v>
      </c>
      <c r="CQ225" s="3">
        <v>43.4162213498504</v>
      </c>
      <c r="CR225" s="3">
        <v>45.7016659054924</v>
      </c>
      <c r="CS225" s="3">
        <v>52.816538003776</v>
      </c>
      <c r="CT225" s="3">
        <v>53.6002146984192</v>
      </c>
      <c r="CU225" s="3">
        <v>50.4218823955754</v>
      </c>
      <c r="CV225" s="3">
        <v>51.4347217112163</v>
      </c>
      <c r="CW225" s="3">
        <v>53.7634700905122</v>
      </c>
      <c r="CX225" s="3">
        <v>58.3222884579611</v>
      </c>
      <c r="CY225" s="3">
        <v>60.1900855025682</v>
      </c>
      <c r="CZ225" s="3">
        <v>56.2183415016534</v>
      </c>
      <c r="DA225" s="3">
        <v>52.8692677474978</v>
      </c>
      <c r="DB225" s="3">
        <v>49.8125485988878</v>
      </c>
      <c r="DC225" s="3">
        <v>55.2705632022802</v>
      </c>
      <c r="DD225" s="3">
        <v>51.7088244939853</v>
      </c>
      <c r="DE225" s="3">
        <v>49.4063141539421</v>
      </c>
      <c r="DF225" s="3">
        <v>56.8500360054502</v>
      </c>
      <c r="DG225" s="3">
        <v>58.6049470025094</v>
      </c>
      <c r="DH225" s="3">
        <v>61.5899774150745</v>
      </c>
      <c r="DI225" s="3">
        <v>62.2353879644245</v>
      </c>
      <c r="DJ225" s="3">
        <v>57.6663171457023</v>
      </c>
      <c r="DK225" s="3">
        <v>60.1992409554519</v>
      </c>
      <c r="DL225" s="3">
        <v>55.9288260782057</v>
      </c>
      <c r="DM225" s="3">
        <v>55.1632374494131</v>
      </c>
      <c r="DN225" s="3">
        <v>59.8365187682898</v>
      </c>
      <c r="DO225" s="3">
        <v>61.3115426944956</v>
      </c>
      <c r="DP225" s="3">
        <v>61.9202299618376</v>
      </c>
      <c r="DQ225" s="3">
        <v>62.1006494660102</v>
      </c>
      <c r="DR225" s="3">
        <v>62.8958554565767</v>
      </c>
      <c r="DS225" s="3">
        <v>65.6924888182268</v>
      </c>
      <c r="DT225" s="3">
        <v>67.0494957424884</v>
      </c>
      <c r="DU225" s="3">
        <v>68.4382492966117</v>
      </c>
      <c r="DV225" s="3">
        <v>75.2714463764165</v>
      </c>
      <c r="DW225" s="3">
        <v>76.9255487421767</v>
      </c>
      <c r="DX225" s="3">
        <v>78.4782758130995</v>
      </c>
      <c r="DY225" s="3">
        <v>78.055433091548</v>
      </c>
      <c r="DZ225" s="3">
        <v>81.2200724219296</v>
      </c>
      <c r="EA225" s="3">
        <v>84.9954354199323</v>
      </c>
      <c r="EB225" s="3">
        <v>91.5564929730581</v>
      </c>
      <c r="EC225" s="3">
        <v>94.6179186221047</v>
      </c>
      <c r="ED225" s="3">
        <v>108.139249610901</v>
      </c>
      <c r="EE225" s="3">
        <v>104.044999985468</v>
      </c>
      <c r="EF225" s="3">
        <v>104.233888838026</v>
      </c>
    </row>
    <row r="226">
      <c r="A226" s="3" t="s">
        <v>222</v>
      </c>
      <c r="B226" s="3" t="str">
        <f t="shared" si="3"/>
        <v>OMC_mid</v>
      </c>
      <c r="C226" s="3" t="str">
        <f t="shared" si="6"/>
        <v>OMC</v>
      </c>
      <c r="D226" s="3">
        <v>51.2956807267145</v>
      </c>
      <c r="E226" s="3">
        <v>52.1419598748731</v>
      </c>
      <c r="F226" s="3">
        <v>51.5581245939918</v>
      </c>
      <c r="G226" s="3">
        <v>49.2176660758467</v>
      </c>
      <c r="H226" s="3">
        <v>47.9345002354257</v>
      </c>
      <c r="I226" s="3">
        <v>50.2182830877604</v>
      </c>
      <c r="J226" s="3">
        <v>51.0218320198333</v>
      </c>
      <c r="K226" s="3">
        <v>50.6948500455938</v>
      </c>
      <c r="L226" s="3">
        <v>50.2938412998823</v>
      </c>
      <c r="M226" s="3">
        <v>48.400302688279</v>
      </c>
      <c r="N226" s="3">
        <v>52.9203983699435</v>
      </c>
      <c r="O226" s="3">
        <v>55.3267981655985</v>
      </c>
      <c r="P226" s="3">
        <v>53.5234130359614</v>
      </c>
      <c r="Q226" s="3">
        <v>55.0274838096108</v>
      </c>
      <c r="R226" s="3">
        <v>56.33743197888</v>
      </c>
      <c r="S226" s="3">
        <v>56.1734013707372</v>
      </c>
      <c r="T226" s="3">
        <v>55.5681983281455</v>
      </c>
      <c r="U226" s="3">
        <v>52.7407609802567</v>
      </c>
      <c r="V226" s="3">
        <v>52.5748833449828</v>
      </c>
      <c r="W226" s="3">
        <v>51.8417871333332</v>
      </c>
      <c r="X226" s="3">
        <v>48.9109643398656</v>
      </c>
      <c r="Y226" s="3">
        <v>52.5780150130146</v>
      </c>
      <c r="Z226" s="3">
        <v>53.8059650781172</v>
      </c>
      <c r="AA226" s="3">
        <v>55.3184810100686</v>
      </c>
      <c r="AB226" s="3">
        <v>52.3207653841418</v>
      </c>
      <c r="AC226" s="3">
        <v>54.9689881723391</v>
      </c>
      <c r="AD226" s="3">
        <v>59.3538488073357</v>
      </c>
      <c r="AE226" s="3">
        <v>62.2749841623841</v>
      </c>
      <c r="AF226" s="3">
        <v>61.9210648829842</v>
      </c>
      <c r="AG226" s="3">
        <v>61.4301196049587</v>
      </c>
      <c r="AH226" s="3">
        <v>61.9590399069114</v>
      </c>
      <c r="AI226" s="3">
        <v>62.6416296245551</v>
      </c>
      <c r="AJ226" s="3">
        <v>63.7132749996341</v>
      </c>
      <c r="AK226" s="3">
        <v>61.4069981028975</v>
      </c>
      <c r="AL226" s="3">
        <v>62.9964267896849</v>
      </c>
      <c r="AM226" s="3">
        <v>65.2901276318497</v>
      </c>
      <c r="AN226" s="3">
        <v>64.9125617621962</v>
      </c>
      <c r="AO226" s="3">
        <v>64.6914631956342</v>
      </c>
      <c r="AP226" s="3">
        <v>64.7398988621928</v>
      </c>
      <c r="AQ226" s="3">
        <v>64.4531625938397</v>
      </c>
      <c r="AR226" s="3">
        <v>63.4466513799009</v>
      </c>
      <c r="AS226" s="3">
        <v>63.4573983640713</v>
      </c>
      <c r="AT226" s="3">
        <v>62.2286816858938</v>
      </c>
      <c r="AU226" s="3">
        <v>58.9432781037755</v>
      </c>
      <c r="AV226" s="3">
        <v>56.6801597455712</v>
      </c>
      <c r="AW226" s="3">
        <v>56.7830421656028</v>
      </c>
      <c r="AX226" s="3">
        <v>52.7079518114046</v>
      </c>
      <c r="AY226" s="3">
        <v>57.353043188913</v>
      </c>
      <c r="AZ226" s="3">
        <v>58.2049010101341</v>
      </c>
      <c r="BA226" s="3">
        <v>60.1130798593298</v>
      </c>
      <c r="BB226" s="3">
        <v>57.6881370325035</v>
      </c>
      <c r="BC226" s="3">
        <v>57.5400872964454</v>
      </c>
      <c r="BD226" s="3">
        <v>58.0068648376661</v>
      </c>
      <c r="BE226" s="3">
        <v>59.0125242408475</v>
      </c>
      <c r="BF226" s="3">
        <v>57.7292249235037</v>
      </c>
      <c r="BG226" s="3">
        <v>54.3117345368438</v>
      </c>
      <c r="BH226" s="3">
        <v>55.1439688146987</v>
      </c>
      <c r="BI226" s="3">
        <v>57.7642783992883</v>
      </c>
      <c r="BJ226" s="3">
        <v>60.8941125174386</v>
      </c>
      <c r="BK226" s="3">
        <v>59.6592861545846</v>
      </c>
      <c r="BL226" s="3">
        <v>60.7009480665723</v>
      </c>
      <c r="BM226" s="3">
        <v>60.8112249775098</v>
      </c>
      <c r="BN226" s="3">
        <v>60.650599608842</v>
      </c>
      <c r="BO226" s="3">
        <v>63.3218876890674</v>
      </c>
      <c r="BP226" s="3">
        <v>64.278791274692</v>
      </c>
      <c r="BQ226" s="3">
        <v>65.2874528956984</v>
      </c>
      <c r="BR226" s="3">
        <v>67.6937083461488</v>
      </c>
      <c r="BS226" s="3">
        <v>63.3160748777082</v>
      </c>
      <c r="BT226" s="3">
        <v>64.6925685637461</v>
      </c>
      <c r="BU226" s="3">
        <v>62.9998062943446</v>
      </c>
      <c r="BV226" s="3">
        <v>65.0864091277801</v>
      </c>
      <c r="BW226" s="3">
        <v>66.7400455357817</v>
      </c>
      <c r="BX226" s="3">
        <v>65.7146817005385</v>
      </c>
      <c r="BY226" s="3">
        <v>63.7254498523946</v>
      </c>
      <c r="BZ226" s="3">
        <v>49.546374397112</v>
      </c>
      <c r="CA226" s="3">
        <v>45.4239720288331</v>
      </c>
      <c r="CB226" s="3">
        <v>45.033440526151</v>
      </c>
      <c r="CC226" s="3">
        <v>47.4009646990747</v>
      </c>
      <c r="CD226" s="3">
        <v>46.674014474106</v>
      </c>
      <c r="CE226" s="3">
        <v>45.9683456926787</v>
      </c>
      <c r="CF226" s="3">
        <v>44.373581560203</v>
      </c>
      <c r="CG226" s="3">
        <v>44.1270574017245</v>
      </c>
      <c r="CH226" s="3">
        <v>49.2477627222755</v>
      </c>
      <c r="CI226" s="3">
        <v>54.6413305351203</v>
      </c>
      <c r="CJ226" s="3">
        <v>55.4176817410777</v>
      </c>
      <c r="CK226" s="3">
        <v>58.0794080686777</v>
      </c>
      <c r="CL226" s="3">
        <v>66.0404072710798</v>
      </c>
      <c r="CM226" s="3">
        <v>69.6661549771508</v>
      </c>
      <c r="CN226" s="3">
        <v>73.1510057661576</v>
      </c>
      <c r="CO226" s="3">
        <v>71.9858724327704</v>
      </c>
      <c r="CP226" s="3">
        <v>67.8416935358339</v>
      </c>
      <c r="CQ226" s="3">
        <v>65.0855589798801</v>
      </c>
      <c r="CR226" s="3">
        <v>65.1843865906038</v>
      </c>
      <c r="CS226" s="3">
        <v>65.8887629964627</v>
      </c>
      <c r="CT226" s="3">
        <v>61.2161873177178</v>
      </c>
      <c r="CU226" s="3">
        <v>64.1128145791386</v>
      </c>
      <c r="CV226" s="3">
        <v>69.0319874252196</v>
      </c>
      <c r="CW226" s="3">
        <v>74.5952995890879</v>
      </c>
      <c r="CX226" s="3">
        <v>74.5414038154953</v>
      </c>
      <c r="CY226" s="3">
        <v>72.876232823435</v>
      </c>
      <c r="CZ226" s="3">
        <v>69.22436942532</v>
      </c>
      <c r="DA226" s="3">
        <v>61.4847703805504</v>
      </c>
      <c r="DB226" s="3">
        <v>60.9723475771411</v>
      </c>
      <c r="DC226" s="3">
        <v>64.9735789822013</v>
      </c>
      <c r="DD226" s="3">
        <v>61.3033578625398</v>
      </c>
      <c r="DE226" s="3">
        <v>63.3700810582159</v>
      </c>
      <c r="DF226" s="3">
        <v>70.4946544181545</v>
      </c>
      <c r="DG226" s="3">
        <v>73.4036328036996</v>
      </c>
      <c r="DH226" s="3">
        <v>79.5068100954051</v>
      </c>
      <c r="DI226" s="3">
        <v>86.1417196966387</v>
      </c>
      <c r="DJ226" s="3">
        <v>84.210837920606</v>
      </c>
      <c r="DK226" s="3">
        <v>88.4210958179084</v>
      </c>
      <c r="DL226" s="3">
        <v>86.3156298226694</v>
      </c>
      <c r="DM226" s="3">
        <v>89.4797659753121</v>
      </c>
      <c r="DN226" s="3">
        <v>86.0804897503684</v>
      </c>
      <c r="DO226" s="3">
        <v>76.7340855387779</v>
      </c>
      <c r="DP226" s="3">
        <v>73.7396163515395</v>
      </c>
      <c r="DQ226" s="3">
        <v>71.6948399276914</v>
      </c>
      <c r="DR226" s="3">
        <v>74.7768254599778</v>
      </c>
      <c r="DS226" s="3">
        <v>81.6396675024067</v>
      </c>
      <c r="DT226" s="3">
        <v>85.9385813337973</v>
      </c>
      <c r="DU226" s="3">
        <v>85.2272790074987</v>
      </c>
      <c r="DV226" s="3">
        <v>90.5182329241582</v>
      </c>
      <c r="DW226" s="3">
        <v>91.5999676527285</v>
      </c>
      <c r="DX226" s="3">
        <v>92.5741916049788</v>
      </c>
      <c r="DY226" s="3">
        <v>88.5432100653187</v>
      </c>
      <c r="DZ226" s="3">
        <v>90.7849522021453</v>
      </c>
      <c r="EA226" s="3">
        <v>94.2359238528453</v>
      </c>
      <c r="EB226" s="3">
        <v>99.6469082603956</v>
      </c>
      <c r="EC226" s="3">
        <v>101.571928103552</v>
      </c>
      <c r="ED226" s="3">
        <v>101.777635345704</v>
      </c>
      <c r="EE226" s="3">
        <v>92.117225556718</v>
      </c>
      <c r="EF226" s="3">
        <v>85.6155545976427</v>
      </c>
    </row>
    <row r="227">
      <c r="A227" s="3" t="s">
        <v>223</v>
      </c>
      <c r="B227" s="3" t="str">
        <f t="shared" si="3"/>
        <v>ORCL_mid</v>
      </c>
      <c r="C227" s="3" t="str">
        <f t="shared" si="6"/>
        <v>ORCL</v>
      </c>
      <c r="D227" s="3">
        <v>31.9164666412024</v>
      </c>
      <c r="E227" s="3">
        <v>31.8686890727666</v>
      </c>
      <c r="F227" s="3">
        <v>32.7923978881049</v>
      </c>
      <c r="G227" s="3">
        <v>34.0664194805153</v>
      </c>
      <c r="H227" s="3">
        <v>35.2886666221819</v>
      </c>
      <c r="I227" s="3">
        <v>35.4162223618597</v>
      </c>
      <c r="J227" s="3">
        <v>34.4510817908688</v>
      </c>
      <c r="K227" s="3">
        <v>34.6301200856748</v>
      </c>
      <c r="L227" s="3">
        <v>34.3410154809603</v>
      </c>
      <c r="M227" s="3">
        <v>32.7601908558535</v>
      </c>
      <c r="N227" s="3">
        <v>34.6570151727948</v>
      </c>
      <c r="O227" s="3">
        <v>36.8417977074049</v>
      </c>
      <c r="P227" s="3">
        <v>37.1977011305433</v>
      </c>
      <c r="Q227" s="3">
        <v>37.2677087893965</v>
      </c>
      <c r="R227" s="3">
        <v>36.9785837160798</v>
      </c>
      <c r="S227" s="3">
        <v>37.2314547913033</v>
      </c>
      <c r="T227" s="3">
        <v>37.7935290193766</v>
      </c>
      <c r="U227" s="3">
        <v>36.8417815106281</v>
      </c>
      <c r="V227" s="3">
        <v>34.4796380608229</v>
      </c>
      <c r="W227" s="3">
        <v>33.3002234419461</v>
      </c>
      <c r="X227" s="3">
        <v>31.6890958145421</v>
      </c>
      <c r="Y227" s="3">
        <v>32.5541139863341</v>
      </c>
      <c r="Z227" s="3">
        <v>33.9910597001711</v>
      </c>
      <c r="AA227" s="3">
        <v>32.6636567716946</v>
      </c>
      <c r="AB227" s="3">
        <v>30.3548823893533</v>
      </c>
      <c r="AC227" s="3">
        <v>31.3943829586471</v>
      </c>
      <c r="AD227" s="3">
        <v>34.3730125203828</v>
      </c>
      <c r="AE227" s="3">
        <v>35.5257148145493</v>
      </c>
      <c r="AF227" s="3">
        <v>34.6141866462125</v>
      </c>
      <c r="AG227" s="3">
        <v>34.3505674423605</v>
      </c>
      <c r="AH227" s="3">
        <v>36.0148982172205</v>
      </c>
      <c r="AI227" s="3">
        <v>36.045470506044</v>
      </c>
      <c r="AJ227" s="3">
        <v>35.0026714117712</v>
      </c>
      <c r="AK227" s="3">
        <v>33.7864408541624</v>
      </c>
      <c r="AL227" s="3">
        <v>34.7043821199675</v>
      </c>
      <c r="AM227" s="3">
        <v>34.7006156621795</v>
      </c>
      <c r="AN227" s="3">
        <v>34.7444483437057</v>
      </c>
      <c r="AO227" s="3">
        <v>36.4144042093855</v>
      </c>
      <c r="AP227" s="3">
        <v>38.7486131608481</v>
      </c>
      <c r="AQ227" s="3">
        <v>39.3849239561398</v>
      </c>
      <c r="AR227" s="3">
        <v>39.9593210539251</v>
      </c>
      <c r="AS227" s="3">
        <v>41.639929150974</v>
      </c>
      <c r="AT227" s="3">
        <v>44.6750316882618</v>
      </c>
      <c r="AU227" s="3">
        <v>43.8464595529777</v>
      </c>
      <c r="AV227" s="3">
        <v>44.3711792084519</v>
      </c>
      <c r="AW227" s="3">
        <v>43.922587726908</v>
      </c>
      <c r="AX227" s="3">
        <v>44.1660007951498</v>
      </c>
      <c r="AY227" s="3">
        <v>43.3462913380139</v>
      </c>
      <c r="AZ227" s="3">
        <v>44.7446522255592</v>
      </c>
      <c r="BA227" s="3">
        <v>44.495841243863</v>
      </c>
      <c r="BB227" s="3">
        <v>44.5167710500515</v>
      </c>
      <c r="BC227" s="3">
        <v>41.1873475604805</v>
      </c>
      <c r="BD227" s="3">
        <v>41.8062860195978</v>
      </c>
      <c r="BE227" s="3">
        <v>41.3738890588403</v>
      </c>
      <c r="BF227" s="3">
        <v>42.9781720847018</v>
      </c>
      <c r="BG227" s="3">
        <v>43.8060857384159</v>
      </c>
      <c r="BH227" s="3">
        <v>44.822712713151</v>
      </c>
      <c r="BI227" s="3">
        <v>43.800755533572</v>
      </c>
      <c r="BJ227" s="3">
        <v>44.6705645144027</v>
      </c>
      <c r="BK227" s="3">
        <v>41.9970463459685</v>
      </c>
      <c r="BL227" s="3">
        <v>43.8382891466712</v>
      </c>
      <c r="BM227" s="3">
        <v>46.9778837683978</v>
      </c>
      <c r="BN227" s="3">
        <v>48.1905221571277</v>
      </c>
      <c r="BO227" s="3">
        <v>49.7722487758566</v>
      </c>
      <c r="BP227" s="3">
        <v>49.1763275634321</v>
      </c>
      <c r="BQ227" s="3">
        <v>49.6269167343611</v>
      </c>
      <c r="BR227" s="3">
        <v>53.7300060975483</v>
      </c>
      <c r="BS227" s="3">
        <v>49.1300841467748</v>
      </c>
      <c r="BT227" s="3">
        <v>49.3713382599727</v>
      </c>
      <c r="BU227" s="3">
        <v>50.5729408036704</v>
      </c>
      <c r="BV227" s="3">
        <v>51.8556470958684</v>
      </c>
      <c r="BW227" s="3">
        <v>50.1567656375233</v>
      </c>
      <c r="BX227" s="3">
        <v>50.1864857946643</v>
      </c>
      <c r="BY227" s="3">
        <v>50.0542466489006</v>
      </c>
      <c r="BZ227" s="3">
        <v>43.5060971088937</v>
      </c>
      <c r="CA227" s="3">
        <v>48.6668733493336</v>
      </c>
      <c r="CB227" s="3">
        <v>49.1700483639547</v>
      </c>
      <c r="CC227" s="3">
        <v>50.1032180718841</v>
      </c>
      <c r="CD227" s="3">
        <v>52.3673138896951</v>
      </c>
      <c r="CE227" s="3">
        <v>52.035787988185</v>
      </c>
      <c r="CF227" s="3">
        <v>55.1963135417093</v>
      </c>
      <c r="CG227" s="3">
        <v>55.7429971645493</v>
      </c>
      <c r="CH227" s="3">
        <v>53.498348225468</v>
      </c>
      <c r="CI227" s="3">
        <v>58.3094254873107</v>
      </c>
      <c r="CJ227" s="3">
        <v>58.539474650707</v>
      </c>
      <c r="CK227" s="3">
        <v>59.5332346934505</v>
      </c>
      <c r="CL227" s="3">
        <v>64.3094851699496</v>
      </c>
      <c r="CM227" s="3">
        <v>71.64527083407</v>
      </c>
      <c r="CN227" s="3">
        <v>74.5897138524985</v>
      </c>
      <c r="CO227" s="3">
        <v>75.843996149322</v>
      </c>
      <c r="CP227" s="3">
        <v>82.132837706444</v>
      </c>
      <c r="CQ227" s="3">
        <v>84.978889910875</v>
      </c>
      <c r="CR227" s="3">
        <v>84.4017103185679</v>
      </c>
      <c r="CS227" s="3">
        <v>90.3968492220909</v>
      </c>
      <c r="CT227" s="3">
        <v>90.0406137664056</v>
      </c>
      <c r="CU227" s="3">
        <v>88.651909672333</v>
      </c>
      <c r="CV227" s="3">
        <v>81.3425819465493</v>
      </c>
      <c r="CW227" s="3">
        <v>75.425381471845</v>
      </c>
      <c r="CX227" s="3">
        <v>76.0054498732432</v>
      </c>
      <c r="CY227" s="3">
        <v>76.1510430148639</v>
      </c>
      <c r="CZ227" s="3">
        <v>68.4867679687207</v>
      </c>
      <c r="DA227" s="3">
        <v>66.9939462690293</v>
      </c>
      <c r="DB227" s="3">
        <v>69.9430751833571</v>
      </c>
      <c r="DC227" s="3">
        <v>74.4328049554142</v>
      </c>
      <c r="DD227" s="3">
        <v>67.3200109493405</v>
      </c>
      <c r="DE227" s="3">
        <v>65.9597800588075</v>
      </c>
      <c r="DF227" s="3">
        <v>76.4453445008664</v>
      </c>
      <c r="DG227" s="3">
        <v>78.4945516763753</v>
      </c>
      <c r="DH227" s="3">
        <v>85.0205768376106</v>
      </c>
      <c r="DI227" s="3">
        <v>85.7077943471377</v>
      </c>
      <c r="DJ227" s="3">
        <v>85.2143682249658</v>
      </c>
      <c r="DK227" s="3">
        <v>92.6129272575736</v>
      </c>
      <c r="DL227" s="3">
        <v>96.7590821651005</v>
      </c>
      <c r="DM227" s="3">
        <v>112.979458145228</v>
      </c>
      <c r="DN227" s="3">
        <v>114.736346081016</v>
      </c>
      <c r="DO227" s="3">
        <v>114.139443815885</v>
      </c>
      <c r="DP227" s="3">
        <v>112.05359357677</v>
      </c>
      <c r="DQ227" s="3">
        <v>104.503970620292</v>
      </c>
      <c r="DR227" s="3">
        <v>111.577213904963</v>
      </c>
      <c r="DS227" s="3">
        <v>106.319800794766</v>
      </c>
      <c r="DT227" s="3">
        <v>106.793828333185</v>
      </c>
      <c r="DU227" s="3">
        <v>112.180672066153</v>
      </c>
      <c r="DV227" s="3">
        <v>120.920529224705</v>
      </c>
      <c r="DW227" s="3">
        <v>119.085196036638</v>
      </c>
      <c r="DX227" s="3">
        <v>119.024694405693</v>
      </c>
      <c r="DY227" s="3">
        <v>132.757324908612</v>
      </c>
      <c r="DZ227" s="3">
        <v>140.586601919056</v>
      </c>
      <c r="EA227" s="3">
        <v>134.798011206584</v>
      </c>
      <c r="EB227" s="3">
        <v>158.695225480996</v>
      </c>
      <c r="EC227" s="3">
        <v>172.651743374791</v>
      </c>
      <c r="ED227" s="3">
        <v>184.615229682216</v>
      </c>
      <c r="EE227" s="3">
        <v>175.279890383197</v>
      </c>
      <c r="EF227" s="3">
        <v>165.992798844543</v>
      </c>
    </row>
    <row r="228">
      <c r="A228" s="3" t="s">
        <v>224</v>
      </c>
      <c r="B228" s="3" t="str">
        <f t="shared" si="3"/>
        <v>ORLY_mid</v>
      </c>
      <c r="C228" s="3" t="str">
        <f t="shared" si="6"/>
        <v>ORLY</v>
      </c>
      <c r="D228" s="3">
        <v>132.370000566755</v>
      </c>
      <c r="E228" s="3">
        <v>148.73631567704</v>
      </c>
      <c r="F228" s="3">
        <v>148.639284769694</v>
      </c>
      <c r="G228" s="3">
        <v>146.30809420631</v>
      </c>
      <c r="H228" s="3">
        <v>147.485476539248</v>
      </c>
      <c r="I228" s="3">
        <v>150.138095674061</v>
      </c>
      <c r="J228" s="3">
        <v>152.03090875799</v>
      </c>
      <c r="K228" s="3">
        <v>153.19357081822</v>
      </c>
      <c r="L228" s="3">
        <v>154.295236860003</v>
      </c>
      <c r="M228" s="3">
        <v>157.886957251507</v>
      </c>
      <c r="N228" s="3">
        <v>179.086842988667</v>
      </c>
      <c r="O228" s="3">
        <v>191.164318431508</v>
      </c>
      <c r="P228" s="3">
        <v>187.934001159668</v>
      </c>
      <c r="Q228" s="3">
        <v>204.272369786313</v>
      </c>
      <c r="R228" s="3">
        <v>211.202272935347</v>
      </c>
      <c r="S228" s="3">
        <v>219.19952465239</v>
      </c>
      <c r="T228" s="3">
        <v>221.766749191284</v>
      </c>
      <c r="U228" s="3">
        <v>226.228863109242</v>
      </c>
      <c r="V228" s="3">
        <v>237.476135947488</v>
      </c>
      <c r="W228" s="3">
        <v>245.198810032436</v>
      </c>
      <c r="X228" s="3">
        <v>244.160237630208</v>
      </c>
      <c r="Y228" s="3">
        <v>256.446137514981</v>
      </c>
      <c r="Z228" s="3">
        <v>269.192999267578</v>
      </c>
      <c r="AA228" s="3">
        <v>255.730000582608</v>
      </c>
      <c r="AB228" s="3">
        <v>241.800264458907</v>
      </c>
      <c r="AC228" s="3">
        <v>254.035249328613</v>
      </c>
      <c r="AD228" s="3">
        <v>270.020454406738</v>
      </c>
      <c r="AE228" s="3">
        <v>270.53476242792</v>
      </c>
      <c r="AF228" s="3">
        <v>261.723095848447</v>
      </c>
      <c r="AG228" s="3">
        <v>262.780455502597</v>
      </c>
      <c r="AH228" s="3">
        <v>277.098250579834</v>
      </c>
      <c r="AI228" s="3">
        <v>285.654784492824</v>
      </c>
      <c r="AJ228" s="3">
        <v>279.869524274554</v>
      </c>
      <c r="AK228" s="3">
        <v>274.771905444917</v>
      </c>
      <c r="AL228" s="3">
        <v>267.199285598028</v>
      </c>
      <c r="AM228" s="3">
        <v>279.932619367327</v>
      </c>
      <c r="AN228" s="3">
        <v>274.710249328613</v>
      </c>
      <c r="AO228" s="3">
        <v>266.474210237202</v>
      </c>
      <c r="AP228" s="3">
        <v>271.787388677182</v>
      </c>
      <c r="AQ228" s="3">
        <v>257.877893146716</v>
      </c>
      <c r="AR228" s="3">
        <v>249.423863497647</v>
      </c>
      <c r="AS228" s="3">
        <v>229.850227009166</v>
      </c>
      <c r="AT228" s="3">
        <v>187.307250976562</v>
      </c>
      <c r="AU228" s="3">
        <v>200.461088761039</v>
      </c>
      <c r="AV228" s="3">
        <v>205.739250564575</v>
      </c>
      <c r="AW228" s="3">
        <v>209.945908979936</v>
      </c>
      <c r="AX228" s="3">
        <v>216.588334219796</v>
      </c>
      <c r="AY228" s="3">
        <v>244.496250534058</v>
      </c>
      <c r="AZ228" s="3">
        <v>264.348809015183</v>
      </c>
      <c r="BA228" s="3">
        <v>250.881316737125</v>
      </c>
      <c r="BB228" s="3">
        <v>246.070238385882</v>
      </c>
      <c r="BC228" s="3">
        <v>235.174047560919</v>
      </c>
      <c r="BD228" s="3">
        <v>267.418638749556</v>
      </c>
      <c r="BE228" s="3">
        <v>280.405478341239</v>
      </c>
      <c r="BF228" s="3">
        <v>290.606428600493</v>
      </c>
      <c r="BG228" s="3">
        <v>322.949784652046</v>
      </c>
      <c r="BH228" s="3">
        <v>343.268946597451</v>
      </c>
      <c r="BI228" s="3">
        <v>337.70738949983</v>
      </c>
      <c r="BJ228" s="3">
        <v>345.565474737258</v>
      </c>
      <c r="BK228" s="3">
        <v>341.752369127776</v>
      </c>
      <c r="BL228" s="3">
        <v>342.396668933687</v>
      </c>
      <c r="BM228" s="3">
        <v>371.228155838816</v>
      </c>
      <c r="BN228" s="3">
        <v>375.134522937593</v>
      </c>
      <c r="BO228" s="3">
        <v>396.284047444661</v>
      </c>
      <c r="BP228" s="3">
        <v>365.167272394354</v>
      </c>
      <c r="BQ228" s="3">
        <v>378.9807472229</v>
      </c>
      <c r="BR228" s="3">
        <v>390.068182511763</v>
      </c>
      <c r="BS228" s="3">
        <v>377.854544206099</v>
      </c>
      <c r="BT228" s="3">
        <v>394.646997070312</v>
      </c>
      <c r="BU228" s="3">
        <v>407.918914794922</v>
      </c>
      <c r="BV228" s="3">
        <v>440.506751251221</v>
      </c>
      <c r="BW228" s="3">
        <v>441.125475928897</v>
      </c>
      <c r="BX228" s="3">
        <v>433.17404683431</v>
      </c>
      <c r="BY228" s="3">
        <v>391.358946147718</v>
      </c>
      <c r="BZ228" s="3">
        <v>328.5625</v>
      </c>
      <c r="CA228" s="3">
        <v>354.186430431548</v>
      </c>
      <c r="CB228" s="3">
        <v>400.152499389648</v>
      </c>
      <c r="CC228" s="3">
        <v>420.210911837491</v>
      </c>
      <c r="CD228" s="3">
        <v>438.311590021307</v>
      </c>
      <c r="CE228" s="3">
        <v>465.095000494094</v>
      </c>
      <c r="CF228" s="3">
        <v>465.051666259766</v>
      </c>
      <c r="CG228" s="3">
        <v>457.277044122869</v>
      </c>
      <c r="CH228" s="3">
        <v>451.704000091553</v>
      </c>
      <c r="CI228" s="3">
        <v>450.499088634144</v>
      </c>
      <c r="CJ228" s="3">
        <v>461.701578240646</v>
      </c>
      <c r="CK228" s="3">
        <v>448.046316046464</v>
      </c>
      <c r="CL228" s="3">
        <v>479.661307293436</v>
      </c>
      <c r="CM228" s="3">
        <v>524.569053286598</v>
      </c>
      <c r="CN228" s="3">
        <v>549.639747619629</v>
      </c>
      <c r="CO228" s="3">
        <v>540.274770563299</v>
      </c>
      <c r="CP228" s="3">
        <v>596.413571312314</v>
      </c>
      <c r="CQ228" s="3">
        <v>601.015004938299</v>
      </c>
      <c r="CR228" s="3">
        <v>602.081423804874</v>
      </c>
      <c r="CS228" s="3">
        <v>628.331429617746</v>
      </c>
      <c r="CT228" s="3">
        <v>639.727852957589</v>
      </c>
      <c r="CU228" s="3">
        <v>677.635678378018</v>
      </c>
      <c r="CV228" s="3">
        <v>669.043748474121</v>
      </c>
      <c r="CW228" s="3">
        <v>655.894733629729</v>
      </c>
      <c r="CX228" s="3">
        <v>683.641955831776</v>
      </c>
      <c r="CY228" s="3">
        <v>704.896994018555</v>
      </c>
      <c r="CZ228" s="3">
        <v>614.882148379371</v>
      </c>
      <c r="DA228" s="3">
        <v>618.880715506417</v>
      </c>
      <c r="DB228" s="3">
        <v>671.523501586914</v>
      </c>
      <c r="DC228" s="3">
        <v>717.628699261209</v>
      </c>
      <c r="DD228" s="3">
        <v>703.612141927083</v>
      </c>
      <c r="DE228" s="3">
        <v>749.725000290644</v>
      </c>
      <c r="DF228" s="3">
        <v>835.948807489304</v>
      </c>
      <c r="DG228" s="3">
        <v>832.760949997675</v>
      </c>
      <c r="DH228" s="3">
        <v>811.914501953125</v>
      </c>
      <c r="DI228" s="3">
        <v>830.744999935752</v>
      </c>
      <c r="DJ228" s="3">
        <v>823.154998779297</v>
      </c>
      <c r="DK228" s="3">
        <v>887.241845381887</v>
      </c>
      <c r="DL228" s="3">
        <v>936.269776777788</v>
      </c>
      <c r="DM228" s="3">
        <v>917.337383451916</v>
      </c>
      <c r="DN228" s="3">
        <v>952.828495788574</v>
      </c>
      <c r="DO228" s="3">
        <v>937.680652120839</v>
      </c>
      <c r="DP228" s="3">
        <v>934.189498901367</v>
      </c>
      <c r="DQ228" s="3">
        <v>911.748861139471</v>
      </c>
      <c r="DR228" s="3">
        <v>973.974046979632</v>
      </c>
      <c r="DS228" s="3">
        <v>962.181748962402</v>
      </c>
      <c r="DT228" s="3">
        <v>983.713570731027</v>
      </c>
      <c r="DU228" s="4">
        <v>1049.52649993896</v>
      </c>
      <c r="DV228" s="4">
        <v>1113.69224853516</v>
      </c>
      <c r="DW228" s="4">
        <v>1090.47976962003</v>
      </c>
      <c r="DX228" s="3">
        <v>999.762728604403</v>
      </c>
      <c r="DY228" s="4">
        <v>1019.44894891036</v>
      </c>
      <c r="DZ228" s="4">
        <v>1052.54090465199</v>
      </c>
      <c r="EA228" s="4">
        <v>1124.25932173295</v>
      </c>
      <c r="EB228" s="4">
        <v>1130.89100036621</v>
      </c>
      <c r="EC228" s="4">
        <v>1181.45174507473</v>
      </c>
      <c r="ED228" s="4">
        <v>1213.96175537109</v>
      </c>
      <c r="EE228" s="4">
        <v>1235.35238211496</v>
      </c>
      <c r="EF228" s="4">
        <v>1225.00249565972</v>
      </c>
    </row>
    <row r="229">
      <c r="A229" s="3" t="s">
        <v>225</v>
      </c>
      <c r="B229" s="3" t="str">
        <f t="shared" si="3"/>
        <v>OXY_mid</v>
      </c>
      <c r="C229" s="3" t="str">
        <f t="shared" si="6"/>
        <v>OXY</v>
      </c>
      <c r="D229" s="3">
        <v>62.4231538897759</v>
      </c>
      <c r="E229" s="3">
        <v>63.3471816706897</v>
      </c>
      <c r="F229" s="3">
        <v>65.8420851907146</v>
      </c>
      <c r="G229" s="3">
        <v>65.9012566374576</v>
      </c>
      <c r="H229" s="3">
        <v>66.5119163281606</v>
      </c>
      <c r="I229" s="3">
        <v>70.4646282621588</v>
      </c>
      <c r="J229" s="3">
        <v>69.9441362677153</v>
      </c>
      <c r="K229" s="3">
        <v>69.9491987573279</v>
      </c>
      <c r="L229" s="3">
        <v>68.8102680972289</v>
      </c>
      <c r="M229" s="3">
        <v>63.2589397524042</v>
      </c>
      <c r="N229" s="3">
        <v>60.5448463707904</v>
      </c>
      <c r="O229" s="3">
        <v>57.8777594339426</v>
      </c>
      <c r="P229" s="3">
        <v>57.1310975756903</v>
      </c>
      <c r="Q229" s="3">
        <v>59.3728393890864</v>
      </c>
      <c r="R229" s="3">
        <v>54.9172708056391</v>
      </c>
      <c r="S229" s="3">
        <v>58.2740296455222</v>
      </c>
      <c r="T229" s="3">
        <v>57.4865381977258</v>
      </c>
      <c r="U229" s="3">
        <v>58.5102586674045</v>
      </c>
      <c r="V229" s="3">
        <v>53.8678013786144</v>
      </c>
      <c r="W229" s="3">
        <v>52.6570035282173</v>
      </c>
      <c r="X229" s="3">
        <v>50.8103119354892</v>
      </c>
      <c r="Y229" s="3">
        <v>54.6752952957654</v>
      </c>
      <c r="Z229" s="3">
        <v>56.7223480868782</v>
      </c>
      <c r="AA229" s="3">
        <v>52.4661672192786</v>
      </c>
      <c r="AB229" s="3">
        <v>48.5363025004843</v>
      </c>
      <c r="AC229" s="3">
        <v>51.9926431595676</v>
      </c>
      <c r="AD229" s="3">
        <v>53.4717302797026</v>
      </c>
      <c r="AE229" s="3">
        <v>56.3210557211795</v>
      </c>
      <c r="AF229" s="3">
        <v>58.6231407870492</v>
      </c>
      <c r="AG229" s="3">
        <v>58.8079024388109</v>
      </c>
      <c r="AH229" s="3">
        <v>59.2178941423742</v>
      </c>
      <c r="AI229" s="3">
        <v>59.0688189354796</v>
      </c>
      <c r="AJ229" s="3">
        <v>57.732060669579</v>
      </c>
      <c r="AK229" s="3">
        <v>58.1683676904667</v>
      </c>
      <c r="AL229" s="3">
        <v>53.7049316982693</v>
      </c>
      <c r="AM229" s="3">
        <v>56.9178653786149</v>
      </c>
      <c r="AN229" s="3">
        <v>55.3874822824734</v>
      </c>
      <c r="AO229" s="3">
        <v>53.4389566592854</v>
      </c>
      <c r="AP229" s="3">
        <v>51.3475139511228</v>
      </c>
      <c r="AQ229" s="3">
        <v>50.9793161519442</v>
      </c>
      <c r="AR229" s="3">
        <v>48.8696027216851</v>
      </c>
      <c r="AS229" s="3">
        <v>49.1636634023372</v>
      </c>
      <c r="AT229" s="3">
        <v>49.2369082743784</v>
      </c>
      <c r="AU229" s="3">
        <v>49.3130585089244</v>
      </c>
      <c r="AV229" s="3">
        <v>51.2962521286718</v>
      </c>
      <c r="AW229" s="3">
        <v>53.497488552018</v>
      </c>
      <c r="AX229" s="3">
        <v>56.3117872672702</v>
      </c>
      <c r="AY229" s="3">
        <v>59.300118352836</v>
      </c>
      <c r="AZ229" s="3">
        <v>63.3386241330855</v>
      </c>
      <c r="BA229" s="3">
        <v>58.1417993515249</v>
      </c>
      <c r="BB229" s="3">
        <v>54.7561526647178</v>
      </c>
      <c r="BC229" s="3">
        <v>61.5998202729152</v>
      </c>
      <c r="BD229" s="3">
        <v>69.6473989462217</v>
      </c>
      <c r="BE229" s="3">
        <v>71.8848591921254</v>
      </c>
      <c r="BF229" s="3">
        <v>71.5100727224196</v>
      </c>
      <c r="BG229" s="3">
        <v>68.2956966938182</v>
      </c>
      <c r="BH229" s="3">
        <v>67.9146127948806</v>
      </c>
      <c r="BI229" s="3">
        <v>64.7750969615472</v>
      </c>
      <c r="BJ229" s="3">
        <v>61.5633691995979</v>
      </c>
      <c r="BK229" s="3">
        <v>55.788876696131</v>
      </c>
      <c r="BL229" s="3">
        <v>56.9202490093373</v>
      </c>
      <c r="BM229" s="3">
        <v>58.0588539629595</v>
      </c>
      <c r="BN229" s="3">
        <v>58.132229125554</v>
      </c>
      <c r="BO229" s="3">
        <v>56.8758884947863</v>
      </c>
      <c r="BP229" s="3">
        <v>48.434431874184</v>
      </c>
      <c r="BQ229" s="3">
        <v>44.378857368411</v>
      </c>
      <c r="BR229" s="3">
        <v>45.6920975535895</v>
      </c>
      <c r="BS229" s="3">
        <v>40.9831840551424</v>
      </c>
      <c r="BT229" s="3">
        <v>41.2449414085509</v>
      </c>
      <c r="BU229" s="3">
        <v>38.1726728152796</v>
      </c>
      <c r="BV229" s="3">
        <v>36.106380983627</v>
      </c>
      <c r="BW229" s="3">
        <v>36.0040241334375</v>
      </c>
      <c r="BX229" s="3">
        <v>40.9699781109257</v>
      </c>
      <c r="BY229" s="3">
        <v>37.4075931626625</v>
      </c>
      <c r="BZ229" s="3">
        <v>15.5472834965104</v>
      </c>
      <c r="CA229" s="3">
        <v>13.3477933321043</v>
      </c>
      <c r="CB229" s="3">
        <v>13.9503109209543</v>
      </c>
      <c r="CC229" s="3">
        <v>17.9370106536088</v>
      </c>
      <c r="CD229" s="3">
        <v>16.2158972229228</v>
      </c>
      <c r="CE229" s="3">
        <v>13.8600839982591</v>
      </c>
      <c r="CF229" s="3">
        <v>10.6758482117656</v>
      </c>
      <c r="CG229" s="3">
        <v>9.64394919705437</v>
      </c>
      <c r="CH229" s="3">
        <v>12.2531137045694</v>
      </c>
      <c r="CI229" s="3">
        <v>17.5140030746858</v>
      </c>
      <c r="CJ229" s="3">
        <v>20.2952380781387</v>
      </c>
      <c r="CK229" s="3">
        <v>23.8557746948812</v>
      </c>
      <c r="CL229" s="3">
        <v>27.3440369917107</v>
      </c>
      <c r="CM229" s="3">
        <v>24.094701011393</v>
      </c>
      <c r="CN229" s="3">
        <v>24.6990073572268</v>
      </c>
      <c r="CO229" s="3">
        <v>28.5408696086509</v>
      </c>
      <c r="CP229" s="3">
        <v>27.2070389929191</v>
      </c>
      <c r="CQ229" s="3">
        <v>24.1480578040773</v>
      </c>
      <c r="CR229" s="3">
        <v>25.9966935041444</v>
      </c>
      <c r="CS229" s="3">
        <v>31.8176474640346</v>
      </c>
      <c r="CT229" s="3">
        <v>30.8705328203185</v>
      </c>
      <c r="CU229" s="3">
        <v>28.2249830742162</v>
      </c>
      <c r="CV229" s="3">
        <v>33.3817768863872</v>
      </c>
      <c r="CW229" s="3">
        <v>38.5667002622311</v>
      </c>
      <c r="CX229" s="3">
        <v>53.6763087520436</v>
      </c>
      <c r="CY229" s="3">
        <v>56.1693810819636</v>
      </c>
      <c r="CZ229" s="3">
        <v>61.5524622125862</v>
      </c>
      <c r="DA229" s="3">
        <v>60.5725696195989</v>
      </c>
      <c r="DB229" s="3">
        <v>58.8662095527244</v>
      </c>
      <c r="DC229" s="3">
        <v>64.3995338303843</v>
      </c>
      <c r="DD229" s="3">
        <v>62.1470099879451</v>
      </c>
      <c r="DE229" s="3">
        <v>66.4739457717718</v>
      </c>
      <c r="DF229" s="3">
        <v>69.6123376042562</v>
      </c>
      <c r="DG229" s="3">
        <v>62.3311899314209</v>
      </c>
      <c r="DH229" s="3">
        <v>62.7547171571414</v>
      </c>
      <c r="DI229" s="3">
        <v>60.3939391144586</v>
      </c>
      <c r="DJ229" s="3">
        <v>58.5139571129876</v>
      </c>
      <c r="DK229" s="3">
        <v>61.5911166946908</v>
      </c>
      <c r="DL229" s="3">
        <v>57.5040519079698</v>
      </c>
      <c r="DM229" s="3">
        <v>57.0549463101206</v>
      </c>
      <c r="DN229" s="3">
        <v>59.2177096661975</v>
      </c>
      <c r="DO229" s="3">
        <v>61.7036713117393</v>
      </c>
      <c r="DP229" s="3">
        <v>63.8355152420603</v>
      </c>
      <c r="DQ229" s="3">
        <v>62.1134707973563</v>
      </c>
      <c r="DR229" s="3">
        <v>59.856690204622</v>
      </c>
      <c r="DS229" s="3">
        <v>57.7681272253611</v>
      </c>
      <c r="DT229" s="3">
        <v>56.9494293282311</v>
      </c>
      <c r="DU229" s="3">
        <v>57.9146333600544</v>
      </c>
      <c r="DV229" s="3">
        <v>61.6789592946589</v>
      </c>
      <c r="DW229" s="3">
        <v>66.7952614740722</v>
      </c>
      <c r="DX229" s="3">
        <v>62.5399624996397</v>
      </c>
      <c r="DY229" s="3">
        <v>60.5601935031585</v>
      </c>
      <c r="DZ229" s="3">
        <v>61.0569873087245</v>
      </c>
      <c r="EA229" s="3">
        <v>56.8606871542796</v>
      </c>
      <c r="EB229" s="3">
        <v>51.8212118563735</v>
      </c>
      <c r="EC229" s="3">
        <v>52.3694052241235</v>
      </c>
      <c r="ED229" s="3">
        <v>50.5034127617719</v>
      </c>
      <c r="EE229" s="3">
        <v>48.0782651264036</v>
      </c>
      <c r="EF229" s="3">
        <v>50.8705558776856</v>
      </c>
    </row>
    <row r="230">
      <c r="A230" s="3" t="s">
        <v>226</v>
      </c>
      <c r="B230" s="3" t="str">
        <f t="shared" si="3"/>
        <v>PAYX_mid</v>
      </c>
      <c r="C230" s="3" t="str">
        <f t="shared" si="6"/>
        <v>PAYX</v>
      </c>
      <c r="D230" s="3">
        <v>31.163466989367</v>
      </c>
      <c r="E230" s="3">
        <v>29.6717441987736</v>
      </c>
      <c r="F230" s="3">
        <v>30.4486746400839</v>
      </c>
      <c r="G230" s="3">
        <v>29.6112006128998</v>
      </c>
      <c r="H230" s="3">
        <v>29.639260108652</v>
      </c>
      <c r="I230" s="3">
        <v>29.8309870811758</v>
      </c>
      <c r="J230" s="3">
        <v>30.404236573997</v>
      </c>
      <c r="K230" s="3">
        <v>30.3763006830515</v>
      </c>
      <c r="L230" s="3">
        <v>31.1838759004581</v>
      </c>
      <c r="M230" s="3">
        <v>32.5156692743098</v>
      </c>
      <c r="N230" s="3">
        <v>34.9542200798353</v>
      </c>
      <c r="O230" s="3">
        <v>34.6621852626415</v>
      </c>
      <c r="P230" s="3">
        <v>34.7803721850378</v>
      </c>
      <c r="Q230" s="3">
        <v>36.0014317665344</v>
      </c>
      <c r="R230" s="3">
        <v>37.1783890867681</v>
      </c>
      <c r="S230" s="3">
        <v>36.5503698462386</v>
      </c>
      <c r="T230" s="3">
        <v>37.0227735845396</v>
      </c>
      <c r="U230" s="3">
        <v>36.1279297911215</v>
      </c>
      <c r="V230" s="3">
        <v>35.4765112414094</v>
      </c>
      <c r="W230" s="3">
        <v>35.4012706443204</v>
      </c>
      <c r="X230" s="3">
        <v>34.5575600547525</v>
      </c>
      <c r="Y230" s="3">
        <v>38.0073908946018</v>
      </c>
      <c r="Z230" s="3">
        <v>40.5574684663113</v>
      </c>
      <c r="AA230" s="3">
        <v>40.7159952199217</v>
      </c>
      <c r="AB230" s="3">
        <v>36.6673113887529</v>
      </c>
      <c r="AC230" s="3">
        <v>37.9589017101879</v>
      </c>
      <c r="AD230" s="3">
        <v>40.8858047943803</v>
      </c>
      <c r="AE230" s="3">
        <v>40.8102236546704</v>
      </c>
      <c r="AF230" s="3">
        <v>40.5855488494592</v>
      </c>
      <c r="AG230" s="3">
        <v>42.66617654605</v>
      </c>
      <c r="AH230" s="3">
        <v>47.0473095711076</v>
      </c>
      <c r="AI230" s="3">
        <v>46.7508525013056</v>
      </c>
      <c r="AJ230" s="3">
        <v>46.529183357021</v>
      </c>
      <c r="AK230" s="3">
        <v>43.9796002449896</v>
      </c>
      <c r="AL230" s="3">
        <v>44.1747031128836</v>
      </c>
      <c r="AM230" s="3">
        <v>47.7139587909586</v>
      </c>
      <c r="AN230" s="3">
        <v>48.2354538073128</v>
      </c>
      <c r="AO230" s="3">
        <v>46.9939179017503</v>
      </c>
      <c r="AP230" s="3">
        <v>49.0533735402371</v>
      </c>
      <c r="AQ230" s="3">
        <v>46.5851718536824</v>
      </c>
      <c r="AR230" s="3">
        <v>46.4647817110094</v>
      </c>
      <c r="AS230" s="3">
        <v>47.508734938657</v>
      </c>
      <c r="AT230" s="3">
        <v>45.9216708367332</v>
      </c>
      <c r="AU230" s="3">
        <v>45.0616226081498</v>
      </c>
      <c r="AV230" s="3">
        <v>47.0238902918426</v>
      </c>
      <c r="AW230" s="3">
        <v>51.2744810200502</v>
      </c>
      <c r="AX230" s="3">
        <v>52.7658553734254</v>
      </c>
      <c r="AY230" s="3">
        <v>55.8116475522558</v>
      </c>
      <c r="AZ230" s="3">
        <v>55.7965402713341</v>
      </c>
      <c r="BA230" s="3">
        <v>53.5867245165624</v>
      </c>
      <c r="BB230" s="3">
        <v>52.7672331924743</v>
      </c>
      <c r="BC230" s="3">
        <v>50.0610528780943</v>
      </c>
      <c r="BD230" s="3">
        <v>52.6046714678459</v>
      </c>
      <c r="BE230" s="3">
        <v>56.6711009294969</v>
      </c>
      <c r="BF230" s="3">
        <v>57.9054349426686</v>
      </c>
      <c r="BG230" s="3">
        <v>59.546033089509</v>
      </c>
      <c r="BH230" s="3">
        <v>61.8421365972729</v>
      </c>
      <c r="BI230" s="3">
        <v>57.4642710681371</v>
      </c>
      <c r="BJ230" s="3">
        <v>57.130298174708</v>
      </c>
      <c r="BK230" s="3">
        <v>55.8630908082294</v>
      </c>
      <c r="BL230" s="3">
        <v>57.2388285399817</v>
      </c>
      <c r="BM230" s="3">
        <v>63.2991205707371</v>
      </c>
      <c r="BN230" s="3">
        <v>66.3155400672606</v>
      </c>
      <c r="BO230" s="3">
        <v>69.4226539169152</v>
      </c>
      <c r="BP230" s="3">
        <v>72.3161196044565</v>
      </c>
      <c r="BQ230" s="3">
        <v>73.5358074808702</v>
      </c>
      <c r="BR230" s="3">
        <v>72.6556086163713</v>
      </c>
      <c r="BS230" s="3">
        <v>70.5755298324752</v>
      </c>
      <c r="BT230" s="3">
        <v>70.6765399256422</v>
      </c>
      <c r="BU230" s="3">
        <v>72.2250514844731</v>
      </c>
      <c r="BV230" s="3">
        <v>73.0809553110754</v>
      </c>
      <c r="BW230" s="3">
        <v>73.5705113609255</v>
      </c>
      <c r="BX230" s="3">
        <v>75.3581783832756</v>
      </c>
      <c r="BY230" s="3">
        <v>75.9132954427229</v>
      </c>
      <c r="BZ230" s="3">
        <v>58.3586595712618</v>
      </c>
      <c r="CA230" s="3">
        <v>57.2586839048511</v>
      </c>
      <c r="CB230" s="3">
        <v>58.8179185708052</v>
      </c>
      <c r="CC230" s="3">
        <v>65.9655128584166</v>
      </c>
      <c r="CD230" s="3">
        <v>64.9165713664344</v>
      </c>
      <c r="CE230" s="3">
        <v>66.1158107711841</v>
      </c>
      <c r="CF230" s="3">
        <v>68.6729113986593</v>
      </c>
      <c r="CG230" s="3">
        <v>72.9893470646783</v>
      </c>
      <c r="CH230" s="3">
        <v>81.1366847130555</v>
      </c>
      <c r="CI230" s="3">
        <v>84.1358848216137</v>
      </c>
      <c r="CJ230" s="3">
        <v>79.8733138678858</v>
      </c>
      <c r="CK230" s="3">
        <v>81.6234087354907</v>
      </c>
      <c r="CL230" s="3">
        <v>86.2441292844094</v>
      </c>
      <c r="CM230" s="3">
        <v>87.8396661355081</v>
      </c>
      <c r="CN230" s="3">
        <v>90.6247030410206</v>
      </c>
      <c r="CO230" s="3">
        <v>94.2738366214252</v>
      </c>
      <c r="CP230" s="3">
        <v>101.031782784444</v>
      </c>
      <c r="CQ230" s="3">
        <v>105.233570341515</v>
      </c>
      <c r="CR230" s="3">
        <v>100.841183559106</v>
      </c>
      <c r="CS230" s="3">
        <v>109.323143052203</v>
      </c>
      <c r="CT230" s="3">
        <v>113.816507536788</v>
      </c>
      <c r="CU230" s="3">
        <v>116.384334458574</v>
      </c>
      <c r="CV230" s="3">
        <v>114.092065668803</v>
      </c>
      <c r="CW230" s="3">
        <v>109.357254666525</v>
      </c>
      <c r="CX230" s="3">
        <v>115.367090356773</v>
      </c>
      <c r="CY230" s="3">
        <v>125.889931863044</v>
      </c>
      <c r="CZ230" s="3">
        <v>112.646719798735</v>
      </c>
      <c r="DA230" s="3">
        <v>111.483447306609</v>
      </c>
      <c r="DB230" s="3">
        <v>110.230038247494</v>
      </c>
      <c r="DC230" s="3">
        <v>123.475803108852</v>
      </c>
      <c r="DD230" s="3">
        <v>112.269696735362</v>
      </c>
      <c r="DE230" s="3">
        <v>105.615293478869</v>
      </c>
      <c r="DF230" s="3">
        <v>112.387704487253</v>
      </c>
      <c r="DG230" s="3">
        <v>111.854148736985</v>
      </c>
      <c r="DH230" s="3">
        <v>110.21473471008</v>
      </c>
      <c r="DI230" s="3">
        <v>108.227369599093</v>
      </c>
      <c r="DJ230" s="3">
        <v>104.639074539078</v>
      </c>
      <c r="DK230" s="3">
        <v>103.45565046379</v>
      </c>
      <c r="DL230" s="3">
        <v>102.893811997637</v>
      </c>
      <c r="DM230" s="3">
        <v>106.471761267688</v>
      </c>
      <c r="DN230" s="3">
        <v>115.199653572306</v>
      </c>
      <c r="DO230" s="3">
        <v>118.147833261829</v>
      </c>
      <c r="DP230" s="3">
        <v>113.255903243088</v>
      </c>
      <c r="DQ230" s="3">
        <v>111.667665702701</v>
      </c>
      <c r="DR230" s="3">
        <v>112.231195146947</v>
      </c>
      <c r="DS230" s="3">
        <v>120.237468360109</v>
      </c>
      <c r="DT230" s="3">
        <v>116.579422512601</v>
      </c>
      <c r="DU230" s="3">
        <v>119.624403769678</v>
      </c>
      <c r="DV230" s="3">
        <v>118.672217481306</v>
      </c>
      <c r="DW230" s="3">
        <v>118.911978616763</v>
      </c>
      <c r="DX230" s="3">
        <v>120.476852417257</v>
      </c>
      <c r="DY230" s="3">
        <v>120.708409354897</v>
      </c>
      <c r="DZ230" s="3">
        <v>119.820701618882</v>
      </c>
      <c r="EA230" s="3">
        <v>125.611571524355</v>
      </c>
      <c r="EB230" s="3">
        <v>132.245509352603</v>
      </c>
      <c r="EC230" s="3">
        <v>139.568175414576</v>
      </c>
      <c r="ED230" s="3">
        <v>144.31470787018</v>
      </c>
      <c r="EE230" s="3">
        <v>141.452619280134</v>
      </c>
      <c r="EF230" s="3">
        <v>143.062221950955</v>
      </c>
    </row>
    <row r="231">
      <c r="A231" s="3" t="s">
        <v>227</v>
      </c>
      <c r="B231" s="3" t="str">
        <f t="shared" si="3"/>
        <v>PCAR_mid</v>
      </c>
      <c r="C231" s="3" t="str">
        <f t="shared" si="6"/>
        <v>PCAR</v>
      </c>
      <c r="D231" s="3">
        <v>25.6722779882969</v>
      </c>
      <c r="E231" s="3">
        <v>26.7668913614338</v>
      </c>
      <c r="F231" s="3">
        <v>29.2978183354387</v>
      </c>
      <c r="G231" s="3">
        <v>29.0477059869106</v>
      </c>
      <c r="H231" s="3">
        <v>27.8369500683169</v>
      </c>
      <c r="I231" s="3">
        <v>28.2511953502136</v>
      </c>
      <c r="J231" s="3">
        <v>28.9511226549739</v>
      </c>
      <c r="K231" s="3">
        <v>27.7458721369709</v>
      </c>
      <c r="L231" s="3">
        <v>26.6816925260967</v>
      </c>
      <c r="M231" s="3">
        <v>26.2386578803231</v>
      </c>
      <c r="N231" s="3">
        <v>29.7232314468375</v>
      </c>
      <c r="O231" s="3">
        <v>31.0261359407559</v>
      </c>
      <c r="P231" s="3">
        <v>29.528564132453</v>
      </c>
      <c r="Q231" s="3">
        <v>28.8295820442258</v>
      </c>
      <c r="R231" s="3">
        <v>28.5371670335604</v>
      </c>
      <c r="S231" s="3">
        <v>29.2083995010786</v>
      </c>
      <c r="T231" s="3">
        <v>29.9728492670498</v>
      </c>
      <c r="U231" s="3">
        <v>29.3863737039194</v>
      </c>
      <c r="V231" s="3">
        <v>29.5004617345017</v>
      </c>
      <c r="W231" s="3">
        <v>28.1327981810251</v>
      </c>
      <c r="X231" s="3">
        <v>25.7548562066731</v>
      </c>
      <c r="Y231" s="3">
        <v>24.5076581160065</v>
      </c>
      <c r="Z231" s="3">
        <v>23.7572879819566</v>
      </c>
      <c r="AA231" s="3">
        <v>22.4876265629546</v>
      </c>
      <c r="AB231" s="3">
        <v>21.8538129515157</v>
      </c>
      <c r="AC231" s="3">
        <v>23.8882235187054</v>
      </c>
      <c r="AD231" s="3">
        <v>25.5242248923843</v>
      </c>
      <c r="AE231" s="3">
        <v>26.4599682698574</v>
      </c>
      <c r="AF231" s="3">
        <v>26.6916731204053</v>
      </c>
      <c r="AG231" s="3">
        <v>25.8988294578041</v>
      </c>
      <c r="AH231" s="3">
        <v>25.9726618677328</v>
      </c>
      <c r="AI231" s="3">
        <v>28.2527074539692</v>
      </c>
      <c r="AJ231" s="3">
        <v>27.6649428661052</v>
      </c>
      <c r="AK231" s="3">
        <v>27.4600993800328</v>
      </c>
      <c r="AL231" s="3">
        <v>28.2315400116436</v>
      </c>
      <c r="AM231" s="3">
        <v>31.7044823390257</v>
      </c>
      <c r="AN231" s="3">
        <v>32.3411434241618</v>
      </c>
      <c r="AO231" s="3">
        <v>33.2981319591348</v>
      </c>
      <c r="AP231" s="3">
        <v>33.1322771200725</v>
      </c>
      <c r="AQ231" s="3">
        <v>32.3345667326452</v>
      </c>
      <c r="AR231" s="3">
        <v>31.5763032428581</v>
      </c>
      <c r="AS231" s="3">
        <v>31.3737705255818</v>
      </c>
      <c r="AT231" s="3">
        <v>33.4306412573438</v>
      </c>
      <c r="AU231" s="3">
        <v>32.214703907829</v>
      </c>
      <c r="AV231" s="3">
        <v>34.1626100963598</v>
      </c>
      <c r="AW231" s="3">
        <v>35.837560584769</v>
      </c>
      <c r="AX231" s="3">
        <v>34.1053151539645</v>
      </c>
      <c r="AY231" s="3">
        <v>35.3024252598955</v>
      </c>
      <c r="AZ231" s="3">
        <v>38.1804307861134</v>
      </c>
      <c r="BA231" s="3">
        <v>35.1921077314908</v>
      </c>
      <c r="BB231" s="3">
        <v>33.764783273227</v>
      </c>
      <c r="BC231" s="3">
        <v>33.8971880380694</v>
      </c>
      <c r="BD231" s="3">
        <v>32.3594632599396</v>
      </c>
      <c r="BE231" s="3">
        <v>32.1157087040135</v>
      </c>
      <c r="BF231" s="3">
        <v>31.7980040288491</v>
      </c>
      <c r="BG231" s="3">
        <v>33.528785294283</v>
      </c>
      <c r="BH231" s="3">
        <v>35.5814941501881</v>
      </c>
      <c r="BI231" s="3">
        <v>31.7409754239874</v>
      </c>
      <c r="BJ231" s="3">
        <v>30.5212149131073</v>
      </c>
      <c r="BK231" s="3">
        <v>29.8292830503192</v>
      </c>
      <c r="BL231" s="3">
        <v>32.0981982401424</v>
      </c>
      <c r="BM231" s="3">
        <v>35.714572950708</v>
      </c>
      <c r="BN231" s="3">
        <v>36.0754237812552</v>
      </c>
      <c r="BO231" s="3">
        <v>37.262279766664</v>
      </c>
      <c r="BP231" s="3">
        <v>36.6723593664333</v>
      </c>
      <c r="BQ231" s="3">
        <v>37.4948424776241</v>
      </c>
      <c r="BR231" s="3">
        <v>37.8500544309169</v>
      </c>
      <c r="BS231" s="3">
        <v>34.8329936080159</v>
      </c>
      <c r="BT231" s="3">
        <v>37.3152700906878</v>
      </c>
      <c r="BU231" s="3">
        <v>38.2688398575905</v>
      </c>
      <c r="BV231" s="3">
        <v>43.0178743388077</v>
      </c>
      <c r="BW231" s="3">
        <v>43.9762829106123</v>
      </c>
      <c r="BX231" s="3">
        <v>43.012433773498</v>
      </c>
      <c r="BY231" s="3">
        <v>41.1885797197647</v>
      </c>
      <c r="BZ231" s="3">
        <v>33.7366703992613</v>
      </c>
      <c r="CA231" s="3">
        <v>36.8136000374679</v>
      </c>
      <c r="CB231" s="3">
        <v>38.6698349931061</v>
      </c>
      <c r="CC231" s="3">
        <v>41.7861302567931</v>
      </c>
      <c r="CD231" s="3">
        <v>44.7724171529961</v>
      </c>
      <c r="CE231" s="3">
        <v>49.1247588193836</v>
      </c>
      <c r="CF231" s="3">
        <v>47.6016150430308</v>
      </c>
      <c r="CG231" s="3">
        <v>49.8003099913285</v>
      </c>
      <c r="CH231" s="3">
        <v>50.5383420472208</v>
      </c>
      <c r="CI231" s="3">
        <v>48.6962992656288</v>
      </c>
      <c r="CJ231" s="3">
        <v>51.7750178955119</v>
      </c>
      <c r="CK231" s="3">
        <v>54.4141230726122</v>
      </c>
      <c r="CL231" s="3">
        <v>53.7944556513462</v>
      </c>
      <c r="CM231" s="3">
        <v>53.0517708603284</v>
      </c>
      <c r="CN231" s="3">
        <v>52.749970437628</v>
      </c>
      <c r="CO231" s="3">
        <v>51.9341515261528</v>
      </c>
      <c r="CP231" s="3">
        <v>49.6842263205538</v>
      </c>
      <c r="CQ231" s="3">
        <v>46.5091684438344</v>
      </c>
      <c r="CR231" s="3">
        <v>47.1600917235374</v>
      </c>
      <c r="CS231" s="3">
        <v>48.7236300753248</v>
      </c>
      <c r="CT231" s="3">
        <v>51.1200356940107</v>
      </c>
      <c r="CU231" s="3">
        <v>50.1654743923324</v>
      </c>
      <c r="CV231" s="3">
        <v>54.5816358303807</v>
      </c>
      <c r="CW231" s="3">
        <v>55.0750371406617</v>
      </c>
      <c r="CX231" s="3">
        <v>52.0551267918476</v>
      </c>
      <c r="CY231" s="3">
        <v>49.7061385516428</v>
      </c>
      <c r="CZ231" s="3">
        <v>49.4742089101825</v>
      </c>
      <c r="DA231" s="3">
        <v>50.3881259697123</v>
      </c>
      <c r="DB231" s="3">
        <v>49.1770779969004</v>
      </c>
      <c r="DC231" s="3">
        <v>54.2237444901497</v>
      </c>
      <c r="DD231" s="3">
        <v>50.9958803235802</v>
      </c>
      <c r="DE231" s="3">
        <v>53.6297547229882</v>
      </c>
      <c r="DF231" s="3">
        <v>60.5745692822736</v>
      </c>
      <c r="DG231" s="3">
        <v>61.3418223823118</v>
      </c>
      <c r="DH231" s="3">
        <v>63.0340542265372</v>
      </c>
      <c r="DI231" s="3">
        <v>67.5705895951179</v>
      </c>
      <c r="DJ231" s="3">
        <v>66.6843192326182</v>
      </c>
      <c r="DK231" s="3">
        <v>66.5581881957914</v>
      </c>
      <c r="DL231" s="3">
        <v>66.4078721221065</v>
      </c>
      <c r="DM231" s="3">
        <v>71.6377321114725</v>
      </c>
      <c r="DN231" s="3">
        <v>79.2303788598381</v>
      </c>
      <c r="DO231" s="3">
        <v>78.5028404328694</v>
      </c>
      <c r="DP231" s="3">
        <v>78.3638911657653</v>
      </c>
      <c r="DQ231" s="3">
        <v>78.5503613483593</v>
      </c>
      <c r="DR231" s="3">
        <v>82.6725270638263</v>
      </c>
      <c r="DS231" s="3">
        <v>91.0715626422897</v>
      </c>
      <c r="DT231" s="3">
        <v>93.2719052615352</v>
      </c>
      <c r="DU231" s="3">
        <v>103.1507170322</v>
      </c>
      <c r="DV231" s="3">
        <v>114.000270972419</v>
      </c>
      <c r="DW231" s="3">
        <v>112.628021219837</v>
      </c>
      <c r="DX231" s="3">
        <v>103.312247616794</v>
      </c>
      <c r="DY231" s="3">
        <v>103.160506453864</v>
      </c>
      <c r="DZ231" s="3">
        <v>98.8866042127515</v>
      </c>
      <c r="EA231" s="3">
        <v>91.4354953844439</v>
      </c>
      <c r="EB231" s="3">
        <v>93.5841995941263</v>
      </c>
      <c r="EC231" s="3">
        <v>101.542475278028</v>
      </c>
      <c r="ED231" s="3">
        <v>109.748912795563</v>
      </c>
      <c r="EE231" s="3">
        <v>109.039145061029</v>
      </c>
      <c r="EF231" s="3">
        <v>108.630277633667</v>
      </c>
    </row>
    <row r="232">
      <c r="A232" s="3" t="s">
        <v>228</v>
      </c>
      <c r="B232" s="3" t="str">
        <f t="shared" si="3"/>
        <v>PEG_mid</v>
      </c>
      <c r="C232" s="3" t="str">
        <f t="shared" si="6"/>
        <v>PEG</v>
      </c>
      <c r="D232" s="3">
        <v>21.7207369797453</v>
      </c>
      <c r="E232" s="3">
        <v>23.6214236604299</v>
      </c>
      <c r="F232" s="3">
        <v>24.8588463357788</v>
      </c>
      <c r="G232" s="3">
        <v>26.7155934721584</v>
      </c>
      <c r="H232" s="3">
        <v>26.2397465466735</v>
      </c>
      <c r="I232" s="3">
        <v>26.8126213472283</v>
      </c>
      <c r="J232" s="3">
        <v>26.0735302652515</v>
      </c>
      <c r="K232" s="3">
        <v>24.667935493965</v>
      </c>
      <c r="L232" s="3">
        <v>25.954978230482</v>
      </c>
      <c r="M232" s="3">
        <v>26.7346549225887</v>
      </c>
      <c r="N232" s="3">
        <v>28.4230568069404</v>
      </c>
      <c r="O232" s="3">
        <v>29.2222204177354</v>
      </c>
      <c r="P232" s="3">
        <v>29.9761717342752</v>
      </c>
      <c r="Q232" s="3">
        <v>29.1164986547613</v>
      </c>
      <c r="R232" s="3">
        <v>29.2174749638855</v>
      </c>
      <c r="S232" s="3">
        <v>29.5121180629938</v>
      </c>
      <c r="T232" s="3">
        <v>30.1815936355373</v>
      </c>
      <c r="U232" s="3">
        <v>28.9534640313913</v>
      </c>
      <c r="V232" s="3">
        <v>29.2009107899808</v>
      </c>
      <c r="W232" s="3">
        <v>29.9256426963939</v>
      </c>
      <c r="X232" s="3">
        <v>28.7561203008009</v>
      </c>
      <c r="Y232" s="3">
        <v>30.8116161169234</v>
      </c>
      <c r="Z232" s="3">
        <v>28.6058226450504</v>
      </c>
      <c r="AA232" s="3">
        <v>27.8775328479948</v>
      </c>
      <c r="AB232" s="3">
        <v>28.6502383628766</v>
      </c>
      <c r="AC232" s="3">
        <v>31.0514601015186</v>
      </c>
      <c r="AD232" s="3">
        <v>33.2020767644576</v>
      </c>
      <c r="AE232" s="3">
        <v>33.9842654641703</v>
      </c>
      <c r="AF232" s="3">
        <v>33.5242053330519</v>
      </c>
      <c r="AG232" s="3">
        <v>33.1558681542465</v>
      </c>
      <c r="AH232" s="3">
        <v>34.1985347646171</v>
      </c>
      <c r="AI232" s="3">
        <v>32.6554000945499</v>
      </c>
      <c r="AJ232" s="3">
        <v>31.9501680553739</v>
      </c>
      <c r="AK232" s="3">
        <v>30.9048915966682</v>
      </c>
      <c r="AL232" s="3">
        <v>30.8685624259244</v>
      </c>
      <c r="AM232" s="3">
        <v>32.4932372784959</v>
      </c>
      <c r="AN232" s="3">
        <v>33.1732564138029</v>
      </c>
      <c r="AO232" s="3">
        <v>33.331726419963</v>
      </c>
      <c r="AP232" s="3">
        <v>34.1952406838999</v>
      </c>
      <c r="AQ232" s="3">
        <v>34.3209134397888</v>
      </c>
      <c r="AR232" s="3">
        <v>33.5128886478848</v>
      </c>
      <c r="AS232" s="3">
        <v>34.1421602393193</v>
      </c>
      <c r="AT232" s="3">
        <v>33.5022962817986</v>
      </c>
      <c r="AU232" s="3">
        <v>35.832378754431</v>
      </c>
      <c r="AV232" s="3">
        <v>35.9570454894222</v>
      </c>
      <c r="AW232" s="3">
        <v>37.7601672723528</v>
      </c>
      <c r="AX232" s="3">
        <v>39.8185081254311</v>
      </c>
      <c r="AY232" s="3">
        <v>40.8245110003361</v>
      </c>
      <c r="AZ232" s="3">
        <v>39.5613034974929</v>
      </c>
      <c r="BA232" s="3">
        <v>38.3871428404219</v>
      </c>
      <c r="BB232" s="3">
        <v>38.2723212183277</v>
      </c>
      <c r="BC232" s="3">
        <v>39.9891469617409</v>
      </c>
      <c r="BD232" s="3">
        <v>40.7617227789651</v>
      </c>
      <c r="BE232" s="3">
        <v>42.1069993615066</v>
      </c>
      <c r="BF232" s="3">
        <v>41.7968767386332</v>
      </c>
      <c r="BG232" s="3">
        <v>41.8416947840843</v>
      </c>
      <c r="BH232" s="3">
        <v>42.4437522049709</v>
      </c>
      <c r="BI232" s="3">
        <v>43.6794421295296</v>
      </c>
      <c r="BJ232" s="3">
        <v>43.509008926344</v>
      </c>
      <c r="BK232" s="3">
        <v>43.8737342152105</v>
      </c>
      <c r="BL232" s="3">
        <v>42.4179086200312</v>
      </c>
      <c r="BM232" s="3">
        <v>45.8535228841231</v>
      </c>
      <c r="BN232" s="3">
        <v>48.7082449574852</v>
      </c>
      <c r="BO232" s="3">
        <v>48.5976373574077</v>
      </c>
      <c r="BP232" s="3">
        <v>49.0102678861731</v>
      </c>
      <c r="BQ232" s="3">
        <v>49.7980960135155</v>
      </c>
      <c r="BR232" s="3">
        <v>49.4739294349737</v>
      </c>
      <c r="BS232" s="3">
        <v>48.1753530032021</v>
      </c>
      <c r="BT232" s="3">
        <v>51.2504972622637</v>
      </c>
      <c r="BU232" s="3">
        <v>51.9011348101338</v>
      </c>
      <c r="BV232" s="3">
        <v>50.9086986086594</v>
      </c>
      <c r="BW232" s="3">
        <v>49.2860756946136</v>
      </c>
      <c r="BX232" s="3">
        <v>49.892428833278</v>
      </c>
      <c r="BY232" s="3">
        <v>48.8208555120375</v>
      </c>
      <c r="BZ232" s="3">
        <v>38.7165624449558</v>
      </c>
      <c r="CA232" s="3">
        <v>42.6392586882342</v>
      </c>
      <c r="CB232" s="3">
        <v>41.2483334434183</v>
      </c>
      <c r="CC232" s="3">
        <v>43.3760639411897</v>
      </c>
      <c r="CD232" s="3">
        <v>44.435411433194</v>
      </c>
      <c r="CE232" s="3">
        <v>46.5301523945021</v>
      </c>
      <c r="CF232" s="3">
        <v>45.4726803857263</v>
      </c>
      <c r="CG232" s="3">
        <v>50.5390887616831</v>
      </c>
      <c r="CH232" s="3">
        <v>51.2815425412845</v>
      </c>
      <c r="CI232" s="3">
        <v>49.7678711412059</v>
      </c>
      <c r="CJ232" s="3">
        <v>50.2261918448469</v>
      </c>
      <c r="CK232" s="3">
        <v>50.509458845333</v>
      </c>
      <c r="CL232" s="3">
        <v>50.6702493972978</v>
      </c>
      <c r="CM232" s="3">
        <v>54.7861075311909</v>
      </c>
      <c r="CN232" s="3">
        <v>55.0898927107387</v>
      </c>
      <c r="CO232" s="3">
        <v>53.9287954070543</v>
      </c>
      <c r="CP232" s="3">
        <v>54.1430856417849</v>
      </c>
      <c r="CQ232" s="3">
        <v>56.7977652479641</v>
      </c>
      <c r="CR232" s="3">
        <v>55.8446398627658</v>
      </c>
      <c r="CS232" s="3">
        <v>55.4341834164336</v>
      </c>
      <c r="CT232" s="3">
        <v>56.6222314039757</v>
      </c>
      <c r="CU232" s="3">
        <v>58.1459025458508</v>
      </c>
      <c r="CV232" s="3">
        <v>59.3140870444517</v>
      </c>
      <c r="CW232" s="3">
        <v>59.1609698590511</v>
      </c>
      <c r="CX232" s="3">
        <v>60.9600910931393</v>
      </c>
      <c r="CY232" s="3">
        <v>65.5691632127294</v>
      </c>
      <c r="CZ232" s="3">
        <v>62.3985033581762</v>
      </c>
      <c r="DA232" s="3">
        <v>58.3177360604672</v>
      </c>
      <c r="DB232" s="3">
        <v>56.6642144656278</v>
      </c>
      <c r="DC232" s="3">
        <v>61.2938025657845</v>
      </c>
      <c r="DD232" s="3">
        <v>59.4406031792213</v>
      </c>
      <c r="DE232" s="3">
        <v>51.616274338402</v>
      </c>
      <c r="DF232" s="3">
        <v>53.4172927572741</v>
      </c>
      <c r="DG232" s="3">
        <v>56.3049186952893</v>
      </c>
      <c r="DH232" s="3">
        <v>57.645048383015</v>
      </c>
      <c r="DI232" s="3">
        <v>56.9916023143274</v>
      </c>
      <c r="DJ232" s="3">
        <v>55.4598186812514</v>
      </c>
      <c r="DK232" s="3">
        <v>59.6358141793968</v>
      </c>
      <c r="DL232" s="3">
        <v>58.654330675665</v>
      </c>
      <c r="DM232" s="3">
        <v>58.6774014926297</v>
      </c>
      <c r="DN232" s="3">
        <v>60.4069111364658</v>
      </c>
      <c r="DO232" s="3">
        <v>57.9824135851502</v>
      </c>
      <c r="DP232" s="3">
        <v>57.5685389733546</v>
      </c>
      <c r="DQ232" s="3">
        <v>56.795724336464</v>
      </c>
      <c r="DR232" s="3">
        <v>60.6691917581909</v>
      </c>
      <c r="DS232" s="3">
        <v>60.0090316112757</v>
      </c>
      <c r="DT232" s="3">
        <v>57.7745850633848</v>
      </c>
      <c r="DU232" s="3">
        <v>57.7222396587034</v>
      </c>
      <c r="DV232" s="3">
        <v>62.9024110444273</v>
      </c>
      <c r="DW232" s="3">
        <v>65.019342431993</v>
      </c>
      <c r="DX232" s="3">
        <v>71.6317660326904</v>
      </c>
      <c r="DY232" s="3">
        <v>72.4140539435516</v>
      </c>
      <c r="DZ232" s="3">
        <v>74.3570898314518</v>
      </c>
      <c r="EA232" s="3">
        <v>79.0040867343278</v>
      </c>
      <c r="EB232" s="3">
        <v>83.4355960380717</v>
      </c>
      <c r="EC232" s="3">
        <v>89.2498610936972</v>
      </c>
      <c r="ED232" s="3">
        <v>88.0453784695045</v>
      </c>
      <c r="EE232" s="3">
        <v>86.7991169792583</v>
      </c>
      <c r="EF232" s="3">
        <v>85.8838886684842</v>
      </c>
    </row>
    <row r="233">
      <c r="A233" s="3" t="s">
        <v>229</v>
      </c>
      <c r="B233" s="3" t="str">
        <f t="shared" si="3"/>
        <v>PEP_mid</v>
      </c>
      <c r="C233" s="3" t="str">
        <f t="shared" si="6"/>
        <v>PEP</v>
      </c>
      <c r="D233" s="3">
        <v>59.8392617219726</v>
      </c>
      <c r="E233" s="3">
        <v>57.6080032951991</v>
      </c>
      <c r="F233" s="3">
        <v>59.8410127398499</v>
      </c>
      <c r="G233" s="3">
        <v>61.7517495804548</v>
      </c>
      <c r="H233" s="3">
        <v>63.1838767788351</v>
      </c>
      <c r="I233" s="3">
        <v>64.9523757420666</v>
      </c>
      <c r="J233" s="3">
        <v>66.4555774199099</v>
      </c>
      <c r="K233" s="3">
        <v>67.3499860086424</v>
      </c>
      <c r="L233" s="3">
        <v>68.6402445807553</v>
      </c>
      <c r="M233" s="3">
        <v>69.5432392771414</v>
      </c>
      <c r="N233" s="3">
        <v>72.584953610418</v>
      </c>
      <c r="O233" s="3">
        <v>72.1343608843183</v>
      </c>
      <c r="P233" s="3">
        <v>72.1137131739017</v>
      </c>
      <c r="Q233" s="3">
        <v>73.4063068092444</v>
      </c>
      <c r="R233" s="3">
        <v>72.0507761332473</v>
      </c>
      <c r="S233" s="3">
        <v>72.1252360187287</v>
      </c>
      <c r="T233" s="3">
        <v>72.6825567937216</v>
      </c>
      <c r="U233" s="3">
        <v>71.5282254240395</v>
      </c>
      <c r="V233" s="3">
        <v>72.9317691066691</v>
      </c>
      <c r="W233" s="3">
        <v>73.4149325906207</v>
      </c>
      <c r="X233" s="3">
        <v>70.4584140184123</v>
      </c>
      <c r="Y233" s="3">
        <v>75.9158366549429</v>
      </c>
      <c r="Z233" s="3">
        <v>76.382018303136</v>
      </c>
      <c r="AA233" s="3">
        <v>76.7842225963431</v>
      </c>
      <c r="AB233" s="3">
        <v>74.3948898496</v>
      </c>
      <c r="AC233" s="3">
        <v>75.8507891492594</v>
      </c>
      <c r="AD233" s="3">
        <v>77.8618142530626</v>
      </c>
      <c r="AE233" s="3">
        <v>80.0698960671022</v>
      </c>
      <c r="AF233" s="3">
        <v>79.8885529116586</v>
      </c>
      <c r="AG233" s="3">
        <v>80.3891282668825</v>
      </c>
      <c r="AH233" s="3">
        <v>84.6286962050174</v>
      </c>
      <c r="AI233" s="3">
        <v>84.5005009832811</v>
      </c>
      <c r="AJ233" s="3">
        <v>83.8794094390627</v>
      </c>
      <c r="AK233" s="3">
        <v>83.8756619953977</v>
      </c>
      <c r="AL233" s="3">
        <v>81.6302785852488</v>
      </c>
      <c r="AM233" s="3">
        <v>82.1368385361642</v>
      </c>
      <c r="AN233" s="3">
        <v>81.8912057853141</v>
      </c>
      <c r="AO233" s="3">
        <v>84.618788103808</v>
      </c>
      <c r="AP233" s="3">
        <v>88.3403111354622</v>
      </c>
      <c r="AQ233" s="3">
        <v>89.960969705432</v>
      </c>
      <c r="AR233" s="3">
        <v>91.0290953152268</v>
      </c>
      <c r="AS233" s="3">
        <v>93.7853311505568</v>
      </c>
      <c r="AT233" s="3">
        <v>92.769079381953</v>
      </c>
      <c r="AU233" s="3">
        <v>93.8873999416268</v>
      </c>
      <c r="AV233" s="3">
        <v>92.2675530564173</v>
      </c>
      <c r="AW233" s="3">
        <v>89.7065367867854</v>
      </c>
      <c r="AX233" s="3">
        <v>91.8603184445221</v>
      </c>
      <c r="AY233" s="3">
        <v>96.213382983983</v>
      </c>
      <c r="AZ233" s="3">
        <v>97.0189119950641</v>
      </c>
      <c r="BA233" s="3">
        <v>91.2837621594843</v>
      </c>
      <c r="BB233" s="3">
        <v>90.2201887601782</v>
      </c>
      <c r="BC233" s="3">
        <v>87.4305704844872</v>
      </c>
      <c r="BD233" s="3">
        <v>80.9224744094062</v>
      </c>
      <c r="BE233" s="3">
        <v>86.8055591669465</v>
      </c>
      <c r="BF233" s="3">
        <v>93.4052821614148</v>
      </c>
      <c r="BG233" s="3">
        <v>93.958552727954</v>
      </c>
      <c r="BH233" s="3">
        <v>94.4165163662297</v>
      </c>
      <c r="BI233" s="3">
        <v>91.0279201782666</v>
      </c>
      <c r="BJ233" s="3">
        <v>96.9266385249329</v>
      </c>
      <c r="BK233" s="3">
        <v>95.4539650361635</v>
      </c>
      <c r="BL233" s="3">
        <v>91.9300040315501</v>
      </c>
      <c r="BM233" s="3">
        <v>96.3097865446327</v>
      </c>
      <c r="BN233" s="3">
        <v>100.048335711537</v>
      </c>
      <c r="BO233" s="3">
        <v>105.197930245835</v>
      </c>
      <c r="BP233" s="3">
        <v>108.66423621566</v>
      </c>
      <c r="BQ233" s="3">
        <v>113.080135735649</v>
      </c>
      <c r="BR233" s="3">
        <v>112.787442516111</v>
      </c>
      <c r="BS233" s="3">
        <v>111.662837117952</v>
      </c>
      <c r="BT233" s="3">
        <v>117.000922890724</v>
      </c>
      <c r="BU233" s="3">
        <v>117.977487192528</v>
      </c>
      <c r="BV233" s="3">
        <v>115.495994481558</v>
      </c>
      <c r="BW233" s="3">
        <v>118.383770812632</v>
      </c>
      <c r="BX233" s="3">
        <v>120.433182047476</v>
      </c>
      <c r="BY233" s="3">
        <v>124.572161822833</v>
      </c>
      <c r="BZ233" s="3">
        <v>107.662367239221</v>
      </c>
      <c r="CA233" s="3">
        <v>114.888390419093</v>
      </c>
      <c r="CB233" s="3">
        <v>115.282291649049</v>
      </c>
      <c r="CC233" s="3">
        <v>115.42459545921</v>
      </c>
      <c r="CD233" s="3">
        <v>118.638386899166</v>
      </c>
      <c r="CE233" s="3">
        <v>120.668343738293</v>
      </c>
      <c r="CF233" s="3">
        <v>120.077109592084</v>
      </c>
      <c r="CG233" s="3">
        <v>122.973508234145</v>
      </c>
      <c r="CH233" s="3">
        <v>125.688540097634</v>
      </c>
      <c r="CI233" s="3">
        <v>129.55268100478</v>
      </c>
      <c r="CJ233" s="3">
        <v>126.030137249819</v>
      </c>
      <c r="CK233" s="3">
        <v>120.952062178463</v>
      </c>
      <c r="CL233" s="3">
        <v>121.253121784814</v>
      </c>
      <c r="CM233" s="3">
        <v>128.984136404437</v>
      </c>
      <c r="CN233" s="3">
        <v>131.396338813598</v>
      </c>
      <c r="CO233" s="3">
        <v>133.145631839308</v>
      </c>
      <c r="CP233" s="3">
        <v>138.98446426876</v>
      </c>
      <c r="CQ233" s="3">
        <v>141.188825498343</v>
      </c>
      <c r="CR233" s="3">
        <v>140.982799041603</v>
      </c>
      <c r="CS233" s="3">
        <v>143.577687966183</v>
      </c>
      <c r="CT233" s="3">
        <v>148.879942942031</v>
      </c>
      <c r="CU233" s="3">
        <v>154.545618589856</v>
      </c>
      <c r="CV233" s="3">
        <v>158.911171289988</v>
      </c>
      <c r="CW233" s="3">
        <v>155.204296849264</v>
      </c>
      <c r="CX233" s="3">
        <v>149.623965232984</v>
      </c>
      <c r="CY233" s="3">
        <v>159.454012361985</v>
      </c>
      <c r="CZ233" s="3">
        <v>156.580300739637</v>
      </c>
      <c r="DA233" s="3">
        <v>151.724545423894</v>
      </c>
      <c r="DB233" s="3">
        <v>158.417235638741</v>
      </c>
      <c r="DC233" s="3">
        <v>164.525287022621</v>
      </c>
      <c r="DD233" s="3">
        <v>158.531289335201</v>
      </c>
      <c r="DE233" s="3">
        <v>160.64016833355</v>
      </c>
      <c r="DF233" s="3">
        <v>169.372558947678</v>
      </c>
      <c r="DG233" s="3">
        <v>172.059951630427</v>
      </c>
      <c r="DH233" s="3">
        <v>164.21425570473</v>
      </c>
      <c r="DI233" s="3">
        <v>163.965784823675</v>
      </c>
      <c r="DJ233" s="3">
        <v>166.640532052906</v>
      </c>
      <c r="DK233" s="3">
        <v>175.413954813251</v>
      </c>
      <c r="DL233" s="3">
        <v>180.68865776605</v>
      </c>
      <c r="DM233" s="3">
        <v>175.67708317169</v>
      </c>
      <c r="DN233" s="3">
        <v>178.812356254398</v>
      </c>
      <c r="DO233" s="3">
        <v>173.854256638255</v>
      </c>
      <c r="DP233" s="3">
        <v>169.372557187191</v>
      </c>
      <c r="DQ233" s="3">
        <v>156.235552671303</v>
      </c>
      <c r="DR233" s="3">
        <v>161.068152374782</v>
      </c>
      <c r="DS233" s="3">
        <v>163.020094697771</v>
      </c>
      <c r="DT233" s="3">
        <v>162.731694515253</v>
      </c>
      <c r="DU233" s="3">
        <v>164.012330106752</v>
      </c>
      <c r="DV233" s="3">
        <v>163.912172739735</v>
      </c>
      <c r="DW233" s="3">
        <v>167.604608523481</v>
      </c>
      <c r="DX233" s="3">
        <v>173.575744898364</v>
      </c>
      <c r="DY233" s="3">
        <v>164.6539577878</v>
      </c>
      <c r="DZ233" s="3">
        <v>164.08659323342</v>
      </c>
      <c r="EA233" s="3">
        <v>171.190640818964</v>
      </c>
      <c r="EB233" s="3">
        <v>173.110166852421</v>
      </c>
      <c r="EC233" s="3">
        <v>170.134818464328</v>
      </c>
      <c r="ED233" s="3">
        <v>161.497634737402</v>
      </c>
      <c r="EE233" s="3">
        <v>156.043866466076</v>
      </c>
      <c r="EF233" s="3">
        <v>147.889166514079</v>
      </c>
    </row>
    <row r="234">
      <c r="A234" s="3" t="s">
        <v>230</v>
      </c>
      <c r="B234" s="3" t="str">
        <f t="shared" si="3"/>
        <v>PFE_mid</v>
      </c>
      <c r="C234" s="3" t="str">
        <f t="shared" si="6"/>
        <v>PFE</v>
      </c>
      <c r="D234" s="3">
        <v>18.6871010807083</v>
      </c>
      <c r="E234" s="3">
        <v>19.3310870718864</v>
      </c>
      <c r="F234" s="3">
        <v>19.6337832607592</v>
      </c>
      <c r="G234" s="3">
        <v>19.0647571451068</v>
      </c>
      <c r="H234" s="3">
        <v>18.2501878468229</v>
      </c>
      <c r="I234" s="3">
        <v>18.2892433234637</v>
      </c>
      <c r="J234" s="3">
        <v>18.6910930953602</v>
      </c>
      <c r="K234" s="3">
        <v>17.9324906117058</v>
      </c>
      <c r="L234" s="3">
        <v>18.5822081270942</v>
      </c>
      <c r="M234" s="3">
        <v>17.9953487687525</v>
      </c>
      <c r="N234" s="3">
        <v>19.0873653255696</v>
      </c>
      <c r="O234" s="3">
        <v>19.8259248133384</v>
      </c>
      <c r="P234" s="3">
        <v>20.305650144153</v>
      </c>
      <c r="Q234" s="3">
        <v>21.4170790635869</v>
      </c>
      <c r="R234" s="3">
        <v>21.7901707342313</v>
      </c>
      <c r="S234" s="3">
        <v>22.1102934400877</v>
      </c>
      <c r="T234" s="3">
        <v>21.7719960045802</v>
      </c>
      <c r="U234" s="3">
        <v>21.8792577353159</v>
      </c>
      <c r="V234" s="3">
        <v>22.1636574780957</v>
      </c>
      <c r="W234" s="3">
        <v>22.2566881446314</v>
      </c>
      <c r="X234" s="3">
        <v>20.8161954484228</v>
      </c>
      <c r="Y234" s="3">
        <v>21.7057032183767</v>
      </c>
      <c r="Z234" s="3">
        <v>21.6410645611632</v>
      </c>
      <c r="AA234" s="3">
        <v>21.1583419052031</v>
      </c>
      <c r="AB234" s="3">
        <v>20.1300452138572</v>
      </c>
      <c r="AC234" s="3">
        <v>19.453201809811</v>
      </c>
      <c r="AD234" s="3">
        <v>19.6018058592736</v>
      </c>
      <c r="AE234" s="3">
        <v>21.2804124053944</v>
      </c>
      <c r="AF234" s="3">
        <v>22.2073822628086</v>
      </c>
      <c r="AG234" s="3">
        <v>22.9978095424701</v>
      </c>
      <c r="AH234" s="3">
        <v>24.1351988083893</v>
      </c>
      <c r="AI234" s="3">
        <v>23.5127573417333</v>
      </c>
      <c r="AJ234" s="3">
        <v>22.8395268070546</v>
      </c>
      <c r="AK234" s="3">
        <v>21.9573186133131</v>
      </c>
      <c r="AL234" s="3">
        <v>21.2830651733221</v>
      </c>
      <c r="AM234" s="3">
        <v>21.7349037236165</v>
      </c>
      <c r="AN234" s="3">
        <v>21.7970088179432</v>
      </c>
      <c r="AO234" s="3">
        <v>22.4380863863371</v>
      </c>
      <c r="AP234" s="3">
        <v>23.3442775440886</v>
      </c>
      <c r="AQ234" s="3">
        <v>23.1393993351502</v>
      </c>
      <c r="AR234" s="3">
        <v>22.5089703924651</v>
      </c>
      <c r="AS234" s="3">
        <v>22.7597370742117</v>
      </c>
      <c r="AT234" s="3">
        <v>22.9429326415476</v>
      </c>
      <c r="AU234" s="3">
        <v>23.113554606603</v>
      </c>
      <c r="AV234" s="3">
        <v>24.3799564593054</v>
      </c>
      <c r="AW234" s="3">
        <v>25.0563958348707</v>
      </c>
      <c r="AX234" s="3">
        <v>24.8014397371298</v>
      </c>
      <c r="AY234" s="3">
        <v>25.476365894964</v>
      </c>
      <c r="AZ234" s="3">
        <v>25.9646783619747</v>
      </c>
      <c r="BA234" s="3">
        <v>25.226354330652</v>
      </c>
      <c r="BB234" s="3">
        <v>25.5053846258295</v>
      </c>
      <c r="BC234" s="3">
        <v>25.6437684732582</v>
      </c>
      <c r="BD234" s="3">
        <v>25.2680819341758</v>
      </c>
      <c r="BE234" s="3">
        <v>25.9810680543687</v>
      </c>
      <c r="BF234" s="3">
        <v>26.7862846618259</v>
      </c>
      <c r="BG234" s="3">
        <v>29.7386694505362</v>
      </c>
      <c r="BH234" s="3">
        <v>30.9450678005264</v>
      </c>
      <c r="BI234" s="3">
        <v>31.6542163822722</v>
      </c>
      <c r="BJ234" s="3">
        <v>31.7423732383789</v>
      </c>
      <c r="BK234" s="3">
        <v>31.5698590046749</v>
      </c>
      <c r="BL234" s="3">
        <v>30.6716230625248</v>
      </c>
      <c r="BM234" s="3">
        <v>31.0548865781665</v>
      </c>
      <c r="BN234" s="3">
        <v>30.8539620991349</v>
      </c>
      <c r="BO234" s="3">
        <v>30.3086970349442</v>
      </c>
      <c r="BP234" s="3">
        <v>30.4468767475047</v>
      </c>
      <c r="BQ234" s="3">
        <v>31.8112062958807</v>
      </c>
      <c r="BR234" s="3">
        <v>31.6262550776443</v>
      </c>
      <c r="BS234" s="3">
        <v>26.6437565093699</v>
      </c>
      <c r="BT234" s="3">
        <v>27.2335504946596</v>
      </c>
      <c r="BU234" s="3">
        <v>27.1609931586747</v>
      </c>
      <c r="BV234" s="3">
        <v>28.2838302482683</v>
      </c>
      <c r="BW234" s="3">
        <v>29.1940624501718</v>
      </c>
      <c r="BX234" s="3">
        <v>29.6625612603306</v>
      </c>
      <c r="BY234" s="3">
        <v>27.7815816350832</v>
      </c>
      <c r="BZ234" s="3">
        <v>24.4640672816635</v>
      </c>
      <c r="CA234" s="3">
        <v>27.2171312342137</v>
      </c>
      <c r="CB234" s="3">
        <v>28.9695596674925</v>
      </c>
      <c r="CC234" s="3">
        <v>26.2761170444596</v>
      </c>
      <c r="CD234" s="3">
        <v>27.9018940347829</v>
      </c>
      <c r="CE234" s="3">
        <v>29.738347821852</v>
      </c>
      <c r="CF234" s="3">
        <v>28.2900695095979</v>
      </c>
      <c r="CG234" s="3">
        <v>28.6120738211749</v>
      </c>
      <c r="CH234" s="3">
        <v>29.914072517857</v>
      </c>
      <c r="CI234" s="3">
        <v>32.2758141805392</v>
      </c>
      <c r="CJ234" s="3">
        <v>30.4674007190438</v>
      </c>
      <c r="CK234" s="3">
        <v>28.938943896386</v>
      </c>
      <c r="CL234" s="3">
        <v>29.3695393301321</v>
      </c>
      <c r="CM234" s="3">
        <v>31.5035412001167</v>
      </c>
      <c r="CN234" s="3">
        <v>33.3972378836546</v>
      </c>
      <c r="CO234" s="3">
        <v>33.1547727228812</v>
      </c>
      <c r="CP234" s="3">
        <v>34.3075480061263</v>
      </c>
      <c r="CQ234" s="3">
        <v>40.1858592244449</v>
      </c>
      <c r="CR234" s="3">
        <v>38.1977518947945</v>
      </c>
      <c r="CS234" s="3">
        <v>36.1747233359981</v>
      </c>
      <c r="CT234" s="3">
        <v>42.3688515690748</v>
      </c>
      <c r="CU234" s="3">
        <v>48.3435886611305</v>
      </c>
      <c r="CV234" s="3">
        <v>46.9459889394099</v>
      </c>
      <c r="CW234" s="3">
        <v>43.3436523759526</v>
      </c>
      <c r="CX234" s="3">
        <v>44.1342248285502</v>
      </c>
      <c r="CY234" s="3">
        <v>44.4559338408975</v>
      </c>
      <c r="CZ234" s="3">
        <v>44.1408670846532</v>
      </c>
      <c r="DA234" s="3">
        <v>44.1970475805155</v>
      </c>
      <c r="DB234" s="3">
        <v>45.1701472133565</v>
      </c>
      <c r="DC234" s="3">
        <v>42.8749324603927</v>
      </c>
      <c r="DD234" s="3">
        <v>39.9766683960958</v>
      </c>
      <c r="DE234" s="3">
        <v>38.6922719013277</v>
      </c>
      <c r="DF234" s="3">
        <v>42.6754842898801</v>
      </c>
      <c r="DG234" s="3">
        <v>45.72030665125</v>
      </c>
      <c r="DH234" s="3">
        <v>41.4602294659316</v>
      </c>
      <c r="DI234" s="3">
        <v>38.5942308451825</v>
      </c>
      <c r="DJ234" s="3">
        <v>36.0685176502771</v>
      </c>
      <c r="DK234" s="3">
        <v>36.3351339648677</v>
      </c>
      <c r="DL234" s="3">
        <v>34.2321286622376</v>
      </c>
      <c r="DM234" s="3">
        <v>34.790689568916</v>
      </c>
      <c r="DN234" s="3">
        <v>32.9463309791459</v>
      </c>
      <c r="DO234" s="3">
        <v>32.8886923903168</v>
      </c>
      <c r="DP234" s="3">
        <v>30.8908209978981</v>
      </c>
      <c r="DQ234" s="3">
        <v>29.3995751307599</v>
      </c>
      <c r="DR234" s="3">
        <v>27.9077597352782</v>
      </c>
      <c r="DS234" s="3">
        <v>26.1338025703044</v>
      </c>
      <c r="DT234" s="3">
        <v>26.5121797567718</v>
      </c>
      <c r="DU234" s="3">
        <v>25.7109761778352</v>
      </c>
      <c r="DV234" s="3">
        <v>25.8250745906186</v>
      </c>
      <c r="DW234" s="3">
        <v>24.7152075039968</v>
      </c>
      <c r="DX234" s="3">
        <v>26.9165884918666</v>
      </c>
      <c r="DY234" s="3">
        <v>26.8527060064043</v>
      </c>
      <c r="DZ234" s="3">
        <v>28.0245169034922</v>
      </c>
      <c r="EA234" s="3">
        <v>28.1250491107369</v>
      </c>
      <c r="EB234" s="3">
        <v>28.3031999713988</v>
      </c>
      <c r="EC234" s="3">
        <v>28.0652812964797</v>
      </c>
      <c r="ED234" s="3">
        <v>25.7628672193754</v>
      </c>
      <c r="EE234" s="3">
        <v>25.5122759475234</v>
      </c>
      <c r="EF234" s="3">
        <v>26.2408351536405</v>
      </c>
    </row>
    <row r="235">
      <c r="A235" s="3" t="s">
        <v>231</v>
      </c>
      <c r="B235" s="3" t="str">
        <f t="shared" si="3"/>
        <v>PFG_mid</v>
      </c>
      <c r="C235" s="3" t="str">
        <f t="shared" si="6"/>
        <v>PFG</v>
      </c>
      <c r="D235" s="3">
        <v>31.9122416567177</v>
      </c>
      <c r="E235" s="3">
        <v>29.6920868832031</v>
      </c>
      <c r="F235" s="3">
        <v>31.5062991056212</v>
      </c>
      <c r="G235" s="3">
        <v>31.1098256794309</v>
      </c>
      <c r="H235" s="3">
        <v>31.6093643318709</v>
      </c>
      <c r="I235" s="3">
        <v>33.6938990916129</v>
      </c>
      <c r="J235" s="3">
        <v>35.2676823542928</v>
      </c>
      <c r="K235" s="3">
        <v>35.4167423539955</v>
      </c>
      <c r="L235" s="3">
        <v>37.1711151050871</v>
      </c>
      <c r="M235" s="3">
        <v>34.7009919190252</v>
      </c>
      <c r="N235" s="3">
        <v>36.6485988472363</v>
      </c>
      <c r="O235" s="3">
        <v>36.3825869363091</v>
      </c>
      <c r="P235" s="3">
        <v>34.1984133208827</v>
      </c>
      <c r="Q235" s="3">
        <v>35.0469710518507</v>
      </c>
      <c r="R235" s="3">
        <v>35.6217405580026</v>
      </c>
      <c r="S235" s="3">
        <v>35.9141072352072</v>
      </c>
      <c r="T235" s="3">
        <v>36.4035099853881</v>
      </c>
      <c r="U235" s="3">
        <v>36.818485431533</v>
      </c>
      <c r="V235" s="3">
        <v>37.1605892897757</v>
      </c>
      <c r="W235" s="3">
        <v>38.5178760215</v>
      </c>
      <c r="X235" s="3">
        <v>34.1360358555559</v>
      </c>
      <c r="Y235" s="3">
        <v>34.9358248042412</v>
      </c>
      <c r="Z235" s="3">
        <v>35.9705124245963</v>
      </c>
      <c r="AA235" s="3">
        <v>33.4928055759133</v>
      </c>
      <c r="AB235" s="3">
        <v>28.0786481959401</v>
      </c>
      <c r="AC235" s="3">
        <v>26.1553561902737</v>
      </c>
      <c r="AD235" s="3">
        <v>28.5724806001118</v>
      </c>
      <c r="AE235" s="3">
        <v>29.9112108631061</v>
      </c>
      <c r="AF235" s="3">
        <v>30.9668617470538</v>
      </c>
      <c r="AG235" s="3">
        <v>30.764302750668</v>
      </c>
      <c r="AH235" s="3">
        <v>31.5124282339658</v>
      </c>
      <c r="AI235" s="3">
        <v>34.5038934441741</v>
      </c>
      <c r="AJ235" s="3">
        <v>36.2383012097341</v>
      </c>
      <c r="AK235" s="3">
        <v>38.7516268108849</v>
      </c>
      <c r="AL235" s="3">
        <v>41.5264386842291</v>
      </c>
      <c r="AM235" s="3">
        <v>43.6339281360319</v>
      </c>
      <c r="AN235" s="3">
        <v>43.3878846516602</v>
      </c>
      <c r="AO235" s="3">
        <v>45.18927548014</v>
      </c>
      <c r="AP235" s="3">
        <v>46.9384094026749</v>
      </c>
      <c r="AQ235" s="3">
        <v>47.0242334899259</v>
      </c>
      <c r="AR235" s="3">
        <v>47.1047118211615</v>
      </c>
      <c r="AS235" s="3">
        <v>48.1678588769909</v>
      </c>
      <c r="AT235" s="3">
        <v>49.5158331925399</v>
      </c>
      <c r="AU235" s="3">
        <v>48.5014702344727</v>
      </c>
      <c r="AV235" s="3">
        <v>47.3944971934882</v>
      </c>
      <c r="AW235" s="3">
        <v>50.8329174604532</v>
      </c>
      <c r="AX235" s="3">
        <v>51.9945168419536</v>
      </c>
      <c r="AY235" s="3">
        <v>54.1150787559144</v>
      </c>
      <c r="AZ235" s="3">
        <v>55.4246669136986</v>
      </c>
      <c r="BA235" s="3">
        <v>48.3234884384538</v>
      </c>
      <c r="BB235" s="3">
        <v>47.0609000171837</v>
      </c>
      <c r="BC235" s="3">
        <v>46.6388341166178</v>
      </c>
      <c r="BD235" s="3">
        <v>44.6556839230713</v>
      </c>
      <c r="BE235" s="3">
        <v>43.2639625118049</v>
      </c>
      <c r="BF235" s="3">
        <v>42.4396128054476</v>
      </c>
      <c r="BG235" s="3">
        <v>43.13246100444</v>
      </c>
      <c r="BH235" s="3">
        <v>44.5930331509751</v>
      </c>
      <c r="BI235" s="3">
        <v>42.7183884306385</v>
      </c>
      <c r="BJ235" s="3">
        <v>38.1772814464212</v>
      </c>
      <c r="BK235" s="3">
        <v>34.6822120440444</v>
      </c>
      <c r="BL235" s="3">
        <v>37.4743967127915</v>
      </c>
      <c r="BM235" s="3">
        <v>39.8848682523533</v>
      </c>
      <c r="BN235" s="3">
        <v>40.7125295786072</v>
      </c>
      <c r="BO235" s="3">
        <v>43.4246928963708</v>
      </c>
      <c r="BP235" s="3">
        <v>44.1767303587504</v>
      </c>
      <c r="BQ235" s="3">
        <v>45.0343953849058</v>
      </c>
      <c r="BR235" s="3">
        <v>47.6858368427444</v>
      </c>
      <c r="BS235" s="3">
        <v>43.430236960654</v>
      </c>
      <c r="BT235" s="3">
        <v>45.827304556652</v>
      </c>
      <c r="BU235" s="3">
        <v>44.9114469706672</v>
      </c>
      <c r="BV235" s="3">
        <v>44.9280594512005</v>
      </c>
      <c r="BW235" s="3">
        <v>44.7004130987311</v>
      </c>
      <c r="BX235" s="3">
        <v>45.5315487670113</v>
      </c>
      <c r="BY235" s="3">
        <v>44.4650965925861</v>
      </c>
      <c r="BZ235" s="3">
        <v>28.6037762521051</v>
      </c>
      <c r="CA235" s="3">
        <v>25.3952311813494</v>
      </c>
      <c r="CB235" s="3">
        <v>30.3558501772133</v>
      </c>
      <c r="CC235" s="3">
        <v>35.8843885891209</v>
      </c>
      <c r="CD235" s="3">
        <v>36.4753169921758</v>
      </c>
      <c r="CE235" s="3">
        <v>37.3994304908775</v>
      </c>
      <c r="CF235" s="3">
        <v>34.9704406048376</v>
      </c>
      <c r="CG235" s="3">
        <v>35.4369021477633</v>
      </c>
      <c r="CH235" s="3">
        <v>40.1725014679846</v>
      </c>
      <c r="CI235" s="3">
        <v>42.6713152770348</v>
      </c>
      <c r="CJ235" s="3">
        <v>45.107136166865</v>
      </c>
      <c r="CK235" s="3">
        <v>47.3634832970366</v>
      </c>
      <c r="CL235" s="3">
        <v>52.1866664605226</v>
      </c>
      <c r="CM235" s="3">
        <v>54.7260791707197</v>
      </c>
      <c r="CN235" s="3">
        <v>57.2463171513769</v>
      </c>
      <c r="CO235" s="3">
        <v>56.5125810823139</v>
      </c>
      <c r="CP235" s="3">
        <v>54.7554631005407</v>
      </c>
      <c r="CQ235" s="3">
        <v>57.9509913815059</v>
      </c>
      <c r="CR235" s="3">
        <v>58.051322375641</v>
      </c>
      <c r="CS235" s="3">
        <v>60.6287909515144</v>
      </c>
      <c r="CT235" s="3">
        <v>62.6084936890788</v>
      </c>
      <c r="CU235" s="3">
        <v>64.0242338883832</v>
      </c>
      <c r="CV235" s="3">
        <v>67.0344146676091</v>
      </c>
      <c r="CW235" s="3">
        <v>66.5591519295336</v>
      </c>
      <c r="CX235" s="3">
        <v>62.9178737548875</v>
      </c>
      <c r="CY235" s="3">
        <v>66.4619360778869</v>
      </c>
      <c r="CZ235" s="3">
        <v>64.0441805132357</v>
      </c>
      <c r="DA235" s="3">
        <v>62.0475583353098</v>
      </c>
      <c r="DB235" s="3">
        <v>59.5184320769662</v>
      </c>
      <c r="DC235" s="3">
        <v>68.3755408889242</v>
      </c>
      <c r="DD235" s="3">
        <v>69.5352803112732</v>
      </c>
      <c r="DE235" s="3">
        <v>72.9018159925442</v>
      </c>
      <c r="DF235" s="3">
        <v>83.9391470785422</v>
      </c>
      <c r="DG235" s="3">
        <v>81.4866029522686</v>
      </c>
      <c r="DH235" s="3">
        <v>82.4647327206135</v>
      </c>
      <c r="DI235" s="3">
        <v>84.5694301426201</v>
      </c>
      <c r="DJ235" s="3">
        <v>71.8980966620498</v>
      </c>
      <c r="DK235" s="3">
        <v>70.2647520372589</v>
      </c>
      <c r="DL235" s="3">
        <v>65.4912389265519</v>
      </c>
      <c r="DM235" s="3">
        <v>68.4429124146206</v>
      </c>
      <c r="DN235" s="3">
        <v>75.8515530519903</v>
      </c>
      <c r="DO235" s="3">
        <v>73.431273180666</v>
      </c>
      <c r="DP235" s="3">
        <v>72.2224559829192</v>
      </c>
      <c r="DQ235" s="3">
        <v>66.3028466199862</v>
      </c>
      <c r="DR235" s="3">
        <v>68.1226904759802</v>
      </c>
      <c r="DS235" s="3">
        <v>74.6157887923052</v>
      </c>
      <c r="DT235" s="3">
        <v>76.4958801728368</v>
      </c>
      <c r="DU235" s="3">
        <v>76.5920348110918</v>
      </c>
      <c r="DV235" s="3">
        <v>79.7709707021852</v>
      </c>
      <c r="DW235" s="3">
        <v>79.5783486723528</v>
      </c>
      <c r="DX235" s="3">
        <v>80.5039436594795</v>
      </c>
      <c r="DY235" s="3">
        <v>77.7492334018478</v>
      </c>
      <c r="DZ235" s="3">
        <v>81.2020412177366</v>
      </c>
      <c r="EA235" s="3">
        <v>75.7992202610446</v>
      </c>
      <c r="EB235" s="3">
        <v>81.8875087390641</v>
      </c>
      <c r="EC235" s="3">
        <v>86.6378684376238</v>
      </c>
      <c r="ED235" s="3">
        <v>84.8448072749886</v>
      </c>
      <c r="EE235" s="3">
        <v>79.9028580075219</v>
      </c>
      <c r="EF235" s="3">
        <v>79.9961115519206</v>
      </c>
    </row>
    <row r="236">
      <c r="A236" s="3" t="s">
        <v>232</v>
      </c>
      <c r="B236" s="3" t="str">
        <f t="shared" si="3"/>
        <v>PG_mid</v>
      </c>
      <c r="C236" s="3" t="str">
        <f t="shared" si="6"/>
        <v>PG</v>
      </c>
      <c r="D236" s="3">
        <v>58.1470588979839</v>
      </c>
      <c r="E236" s="3">
        <v>56.9031431100316</v>
      </c>
      <c r="F236" s="3">
        <v>57.8838152010592</v>
      </c>
      <c r="G236" s="3">
        <v>59.5948778815157</v>
      </c>
      <c r="H236" s="3">
        <v>59.9146866813469</v>
      </c>
      <c r="I236" s="3">
        <v>58.8876641906787</v>
      </c>
      <c r="J236" s="3">
        <v>59.4323549006083</v>
      </c>
      <c r="K236" s="3">
        <v>60.9110145142815</v>
      </c>
      <c r="L236" s="3">
        <v>62.4609393852406</v>
      </c>
      <c r="M236" s="3">
        <v>62.9115679725404</v>
      </c>
      <c r="N236" s="3">
        <v>66.5332393016563</v>
      </c>
      <c r="O236" s="3">
        <v>68.3839665265777</v>
      </c>
      <c r="P236" s="3">
        <v>67.3525412460449</v>
      </c>
      <c r="Q236" s="3">
        <v>64.6920584159711</v>
      </c>
      <c r="R236" s="3">
        <v>62.9560321148386</v>
      </c>
      <c r="S236" s="3">
        <v>62.3020331054223</v>
      </c>
      <c r="T236" s="3">
        <v>61.0890750798544</v>
      </c>
      <c r="U236" s="3">
        <v>60.2879215733487</v>
      </c>
      <c r="V236" s="3">
        <v>61.6593075364449</v>
      </c>
      <c r="W236" s="3">
        <v>56.872333532816</v>
      </c>
      <c r="X236" s="3">
        <v>53.8019525295059</v>
      </c>
      <c r="Y236" s="3">
        <v>57.5860407623789</v>
      </c>
      <c r="Z236" s="3">
        <v>58.7390655882373</v>
      </c>
      <c r="AA236" s="3">
        <v>60.8606437947504</v>
      </c>
      <c r="AB236" s="3">
        <v>60.1305891384166</v>
      </c>
      <c r="AC236" s="3">
        <v>63.631675459328</v>
      </c>
      <c r="AD236" s="3">
        <v>64.4671289773468</v>
      </c>
      <c r="AE236" s="3">
        <v>64.4125578403883</v>
      </c>
      <c r="AF236" s="3">
        <v>64.0151847651498</v>
      </c>
      <c r="AG236" s="3">
        <v>65.2543905782004</v>
      </c>
      <c r="AH236" s="3">
        <v>67.5307290426688</v>
      </c>
      <c r="AI236" s="3">
        <v>68.9873188232541</v>
      </c>
      <c r="AJ236" s="3">
        <v>69.902722026044</v>
      </c>
      <c r="AK236" s="3">
        <v>69.7791992818303</v>
      </c>
      <c r="AL236" s="3">
        <v>67.4150986187143</v>
      </c>
      <c r="AM236" s="3">
        <v>67.2670290168566</v>
      </c>
      <c r="AN236" s="3">
        <v>68.6386127526669</v>
      </c>
      <c r="AO236" s="3">
        <v>72.0861033386896</v>
      </c>
      <c r="AP236" s="3">
        <v>73.2286787870592</v>
      </c>
      <c r="AQ236" s="3">
        <v>72.4005555205484</v>
      </c>
      <c r="AR236" s="3">
        <v>70.3892493847889</v>
      </c>
      <c r="AS236" s="3">
        <v>72.103901012497</v>
      </c>
      <c r="AT236" s="3">
        <v>71.9506072411994</v>
      </c>
      <c r="AU236" s="3">
        <v>75.2880377091436</v>
      </c>
      <c r="AV236" s="3">
        <v>76.0609783872728</v>
      </c>
      <c r="AW236" s="3">
        <v>74.3074568517748</v>
      </c>
      <c r="AX236" s="3">
        <v>72.7503395244026</v>
      </c>
      <c r="AY236" s="3">
        <v>75.4010766871935</v>
      </c>
      <c r="AZ236" s="3">
        <v>74.4037759364732</v>
      </c>
      <c r="BA236" s="3">
        <v>67.9532291330384</v>
      </c>
      <c r="BB236" s="3">
        <v>65.4679308616611</v>
      </c>
      <c r="BC236" s="3">
        <v>63.777695916343</v>
      </c>
      <c r="BD236" s="3">
        <v>61.4041821274583</v>
      </c>
      <c r="BE236" s="3">
        <v>64.058788189922</v>
      </c>
      <c r="BF236" s="3">
        <v>66.6695913490867</v>
      </c>
      <c r="BG236" s="3">
        <v>69.9984638652672</v>
      </c>
      <c r="BH236" s="3">
        <v>70.6428416973257</v>
      </c>
      <c r="BI236" s="3">
        <v>71.4828303085318</v>
      </c>
      <c r="BJ236" s="3">
        <v>78.6858152557988</v>
      </c>
      <c r="BK236" s="3">
        <v>79.1694012309821</v>
      </c>
      <c r="BL236" s="3">
        <v>79.2249479018472</v>
      </c>
      <c r="BM236" s="3">
        <v>84.9316315800006</v>
      </c>
      <c r="BN236" s="3">
        <v>86.9280656196292</v>
      </c>
      <c r="BO236" s="3">
        <v>90.3926061895545</v>
      </c>
      <c r="BP236" s="3">
        <v>91.7293618460256</v>
      </c>
      <c r="BQ236" s="3">
        <v>94.8614873272174</v>
      </c>
      <c r="BR236" s="3">
        <v>99.5475912779232</v>
      </c>
      <c r="BS236" s="3">
        <v>102.958209571512</v>
      </c>
      <c r="BT236" s="3">
        <v>106.767961990773</v>
      </c>
      <c r="BU236" s="3">
        <v>106.612543859009</v>
      </c>
      <c r="BV236" s="3">
        <v>106.151722508549</v>
      </c>
      <c r="BW236" s="3">
        <v>109.502982328982</v>
      </c>
      <c r="BX236" s="3">
        <v>109.730628202618</v>
      </c>
      <c r="BY236" s="3">
        <v>109.474962810471</v>
      </c>
      <c r="BZ236" s="3">
        <v>98.7534236093589</v>
      </c>
      <c r="CA236" s="3">
        <v>103.930808506811</v>
      </c>
      <c r="CB236" s="3">
        <v>101.862389212787</v>
      </c>
      <c r="CC236" s="3">
        <v>104.730288131108</v>
      </c>
      <c r="CD236" s="3">
        <v>111.384915196051</v>
      </c>
      <c r="CE236" s="3">
        <v>121.357570283242</v>
      </c>
      <c r="CF236" s="3">
        <v>123.398756454069</v>
      </c>
      <c r="CG236" s="3">
        <v>126.804019705553</v>
      </c>
      <c r="CH236" s="3">
        <v>126.567020699268</v>
      </c>
      <c r="CI236" s="3">
        <v>123.816308236935</v>
      </c>
      <c r="CJ236" s="3">
        <v>121.541856045829</v>
      </c>
      <c r="CK236" s="3">
        <v>116.096845166093</v>
      </c>
      <c r="CL236" s="3">
        <v>116.731788827808</v>
      </c>
      <c r="CM236" s="3">
        <v>122.691247443559</v>
      </c>
      <c r="CN236" s="3">
        <v>124.429786821783</v>
      </c>
      <c r="CO236" s="3">
        <v>122.495429412673</v>
      </c>
      <c r="CP236" s="3">
        <v>126.362896699018</v>
      </c>
      <c r="CQ236" s="3">
        <v>131.282274410628</v>
      </c>
      <c r="CR236" s="3">
        <v>131.721020703983</v>
      </c>
      <c r="CS236" s="3">
        <v>130.027925118734</v>
      </c>
      <c r="CT236" s="3">
        <v>135.098348338402</v>
      </c>
      <c r="CU236" s="3">
        <v>144.452796777918</v>
      </c>
      <c r="CV236" s="3">
        <v>148.562982824022</v>
      </c>
      <c r="CW236" s="3">
        <v>147.241282636085</v>
      </c>
      <c r="CX236" s="3">
        <v>140.237449941047</v>
      </c>
      <c r="CY236" s="3">
        <v>147.995948357058</v>
      </c>
      <c r="CZ236" s="3">
        <v>141.094753180319</v>
      </c>
      <c r="DA236" s="3">
        <v>131.64903391021</v>
      </c>
      <c r="DB236" s="3">
        <v>134.902617419334</v>
      </c>
      <c r="DC236" s="3">
        <v>136.516519569691</v>
      </c>
      <c r="DD236" s="3">
        <v>128.118438072312</v>
      </c>
      <c r="DE236" s="3">
        <v>120.905216065305</v>
      </c>
      <c r="DF236" s="3">
        <v>133.030610241577</v>
      </c>
      <c r="DG236" s="3">
        <v>142.958430491817</v>
      </c>
      <c r="DH236" s="3">
        <v>139.336988501194</v>
      </c>
      <c r="DI236" s="3">
        <v>132.92254715236</v>
      </c>
      <c r="DJ236" s="3">
        <v>135.265348745943</v>
      </c>
      <c r="DK236" s="3">
        <v>145.444998872749</v>
      </c>
      <c r="DL236" s="3">
        <v>145.879770992916</v>
      </c>
      <c r="DM236" s="3">
        <v>141.142520071037</v>
      </c>
      <c r="DN236" s="3">
        <v>145.255424882285</v>
      </c>
      <c r="DO236" s="3">
        <v>149.098360928437</v>
      </c>
      <c r="DP236" s="3">
        <v>146.627987923269</v>
      </c>
      <c r="DQ236" s="3">
        <v>141.735117329625</v>
      </c>
      <c r="DR236" s="3">
        <v>146.568005679699</v>
      </c>
      <c r="DS236" s="3">
        <v>142.096169713829</v>
      </c>
      <c r="DT236" s="3">
        <v>146.861656811782</v>
      </c>
      <c r="DU236" s="3">
        <v>154.745367016609</v>
      </c>
      <c r="DV236" s="3">
        <v>157.112951841165</v>
      </c>
      <c r="DW236" s="3">
        <v>155.04515496301</v>
      </c>
      <c r="DX236" s="3">
        <v>162.443681725196</v>
      </c>
      <c r="DY236" s="3">
        <v>163.877550835755</v>
      </c>
      <c r="DZ236" s="3">
        <v>163.520388824235</v>
      </c>
      <c r="EA236" s="3">
        <v>166.932354272636</v>
      </c>
      <c r="EB236" s="3">
        <v>172.194908506088</v>
      </c>
      <c r="EC236" s="3">
        <v>168.190388801037</v>
      </c>
      <c r="ED236" s="3">
        <v>168.714473192983</v>
      </c>
      <c r="EE236" s="3">
        <v>170.288529978072</v>
      </c>
      <c r="EF236" s="3">
        <v>162.304123500728</v>
      </c>
    </row>
    <row r="237">
      <c r="A237" s="3" t="s">
        <v>233</v>
      </c>
      <c r="B237" s="3" t="str">
        <f t="shared" si="3"/>
        <v>PGR_mid</v>
      </c>
      <c r="C237" s="3" t="str">
        <f t="shared" si="6"/>
        <v>PGR</v>
      </c>
      <c r="D237" s="3">
        <v>18.4139660342126</v>
      </c>
      <c r="E237" s="3">
        <v>17.9543518783519</v>
      </c>
      <c r="F237" s="3">
        <v>18.3594557780162</v>
      </c>
      <c r="G237" s="3">
        <v>18.341271422795</v>
      </c>
      <c r="H237" s="3">
        <v>19.1048404410872</v>
      </c>
      <c r="I237" s="3">
        <v>19.3021415411267</v>
      </c>
      <c r="J237" s="3">
        <v>18.7007634126987</v>
      </c>
      <c r="K237" s="3">
        <v>18.5354817770528</v>
      </c>
      <c r="L237" s="3">
        <v>19.2495883062455</v>
      </c>
      <c r="M237" s="3">
        <v>19.3773316197145</v>
      </c>
      <c r="N237" s="3">
        <v>20.6286827074855</v>
      </c>
      <c r="O237" s="3">
        <v>20.5165775442434</v>
      </c>
      <c r="P237" s="3">
        <v>20.3331211937872</v>
      </c>
      <c r="Q237" s="3">
        <v>20.7934783044852</v>
      </c>
      <c r="R237" s="3">
        <v>21.0947076747956</v>
      </c>
      <c r="S237" s="3">
        <v>21.0616402103823</v>
      </c>
      <c r="T237" s="3">
        <v>21.3059140395446</v>
      </c>
      <c r="U237" s="3">
        <v>21.7797089449384</v>
      </c>
      <c r="V237" s="3">
        <v>23.4194671408551</v>
      </c>
      <c r="W237" s="3">
        <v>23.8828089242961</v>
      </c>
      <c r="X237" s="3">
        <v>23.7746604161844</v>
      </c>
      <c r="Y237" s="3">
        <v>25.3402163410946</v>
      </c>
      <c r="Z237" s="3">
        <v>24.8749438803702</v>
      </c>
      <c r="AA237" s="3">
        <v>24.5336193506981</v>
      </c>
      <c r="AB237" s="3">
        <v>23.812519172294</v>
      </c>
      <c r="AC237" s="3">
        <v>25.2558712860072</v>
      </c>
      <c r="AD237" s="3">
        <v>27.3679119245699</v>
      </c>
      <c r="AE237" s="3">
        <v>27.3194666504042</v>
      </c>
      <c r="AF237" s="3">
        <v>26.6998591072696</v>
      </c>
      <c r="AG237" s="3">
        <v>26.1121730621329</v>
      </c>
      <c r="AH237" s="3">
        <v>26.6856321492784</v>
      </c>
      <c r="AI237" s="3">
        <v>26.7488229135243</v>
      </c>
      <c r="AJ237" s="3">
        <v>25.4277686432975</v>
      </c>
      <c r="AK237" s="3">
        <v>25.6417373368681</v>
      </c>
      <c r="AL237" s="3">
        <v>26.3161361506588</v>
      </c>
      <c r="AM237" s="3">
        <v>28.1155565499527</v>
      </c>
      <c r="AN237" s="3">
        <v>29.4991292327666</v>
      </c>
      <c r="AO237" s="3">
        <v>31.1893830334717</v>
      </c>
      <c r="AP237" s="3">
        <v>32.6510590640996</v>
      </c>
      <c r="AQ237" s="3">
        <v>32.4528328515469</v>
      </c>
      <c r="AR237" s="3">
        <v>33.6127883241632</v>
      </c>
      <c r="AS237" s="3">
        <v>36.1199574881386</v>
      </c>
      <c r="AT237" s="3">
        <v>37.5538543638105</v>
      </c>
      <c r="AU237" s="3">
        <v>39.349069093583</v>
      </c>
      <c r="AV237" s="3">
        <v>38.3227887897591</v>
      </c>
      <c r="AW237" s="3">
        <v>40.2371438633784</v>
      </c>
      <c r="AX237" s="3">
        <v>42.0396323203605</v>
      </c>
      <c r="AY237" s="3">
        <v>45.5285734465192</v>
      </c>
      <c r="AZ237" s="3">
        <v>45.9600858801577</v>
      </c>
      <c r="BA237" s="3">
        <v>46.2335905951816</v>
      </c>
      <c r="BB237" s="3">
        <v>50.5430922933658</v>
      </c>
      <c r="BC237" s="3">
        <v>51.0608025370356</v>
      </c>
      <c r="BD237" s="3">
        <v>51.52970300376</v>
      </c>
      <c r="BE237" s="3">
        <v>51.7568823554462</v>
      </c>
      <c r="BF237" s="3">
        <v>49.9471959133985</v>
      </c>
      <c r="BG237" s="3">
        <v>54.0875924127905</v>
      </c>
      <c r="BH237" s="3">
        <v>58.2636333474001</v>
      </c>
      <c r="BI237" s="3">
        <v>58.5401036699938</v>
      </c>
      <c r="BJ237" s="3">
        <v>56.5842509556667</v>
      </c>
      <c r="BK237" s="3">
        <v>52.0562191484545</v>
      </c>
      <c r="BL237" s="3">
        <v>52.6575272602608</v>
      </c>
      <c r="BM237" s="3">
        <v>61.0311402211814</v>
      </c>
      <c r="BN237" s="3">
        <v>63.4383741964806</v>
      </c>
      <c r="BO237" s="3">
        <v>64.6946317703457</v>
      </c>
      <c r="BP237" s="3">
        <v>67.0454491013441</v>
      </c>
      <c r="BQ237" s="3">
        <v>71.1192235665826</v>
      </c>
      <c r="BR237" s="3">
        <v>71.8352663737518</v>
      </c>
      <c r="BS237" s="3">
        <v>67.93995900204</v>
      </c>
      <c r="BT237" s="3">
        <v>66.4378107736581</v>
      </c>
      <c r="BU237" s="3">
        <v>63.5747602167583</v>
      </c>
      <c r="BV237" s="3">
        <v>62.755663299641</v>
      </c>
      <c r="BW237" s="3">
        <v>62.9821490486382</v>
      </c>
      <c r="BX237" s="3">
        <v>68.2113001163059</v>
      </c>
      <c r="BY237" s="3">
        <v>73.6539708875014</v>
      </c>
      <c r="BZ237" s="3">
        <v>66.7522599675344</v>
      </c>
      <c r="CA237" s="3">
        <v>71.630081564382</v>
      </c>
      <c r="CB237" s="3">
        <v>68.2179733241107</v>
      </c>
      <c r="CC237" s="3">
        <v>71.9271183226291</v>
      </c>
      <c r="CD237" s="3">
        <v>76.5940208390112</v>
      </c>
      <c r="CE237" s="3">
        <v>82.3004003000762</v>
      </c>
      <c r="CF237" s="3">
        <v>85.4982569472818</v>
      </c>
      <c r="CG237" s="3">
        <v>86.7608202877206</v>
      </c>
      <c r="CH237" s="3">
        <v>84.7530215374728</v>
      </c>
      <c r="CI237" s="3">
        <v>85.8342289258326</v>
      </c>
      <c r="CJ237" s="3">
        <v>88.6013026545426</v>
      </c>
      <c r="CK237" s="3">
        <v>82.7951347138066</v>
      </c>
      <c r="CL237" s="3">
        <v>87.0908007094806</v>
      </c>
      <c r="CM237" s="3">
        <v>93.7190921139116</v>
      </c>
      <c r="CN237" s="3">
        <v>97.8922744829601</v>
      </c>
      <c r="CO237" s="3">
        <v>91.3409204064382</v>
      </c>
      <c r="CP237" s="3">
        <v>91.8482971533891</v>
      </c>
      <c r="CQ237" s="3">
        <v>91.9254307298488</v>
      </c>
      <c r="CR237" s="3">
        <v>88.7601589332178</v>
      </c>
      <c r="CS237" s="3">
        <v>88.3976017488106</v>
      </c>
      <c r="CT237" s="3">
        <v>89.9493178604406</v>
      </c>
      <c r="CU237" s="3">
        <v>95.2834434867648</v>
      </c>
      <c r="CV237" s="3">
        <v>104.384880098537</v>
      </c>
      <c r="CW237" s="3">
        <v>103.631925535908</v>
      </c>
      <c r="CX237" s="3">
        <v>106.124180345117</v>
      </c>
      <c r="CY237" s="3">
        <v>109.529920842257</v>
      </c>
      <c r="CZ237" s="3">
        <v>108.660320405301</v>
      </c>
      <c r="DA237" s="3">
        <v>111.737468927799</v>
      </c>
      <c r="DB237" s="3">
        <v>111.925366661886</v>
      </c>
      <c r="DC237" s="3">
        <v>118.26288998488</v>
      </c>
      <c r="DD237" s="3">
        <v>120.297111634671</v>
      </c>
      <c r="DE237" s="3">
        <v>118.615175495386</v>
      </c>
      <c r="DF237" s="3">
        <v>124.781274989656</v>
      </c>
      <c r="DG237" s="3">
        <v>125.874817124239</v>
      </c>
      <c r="DH237" s="3">
        <v>128.153096782736</v>
      </c>
      <c r="DI237" s="3">
        <v>135.970537728409</v>
      </c>
      <c r="DJ237" s="3">
        <v>137.592968225617</v>
      </c>
      <c r="DK237" s="3">
        <v>136.6202346854</v>
      </c>
      <c r="DL237" s="3">
        <v>128.476755315433</v>
      </c>
      <c r="DM237" s="3">
        <v>127.00683493628</v>
      </c>
      <c r="DN237" s="3">
        <v>122.317768892482</v>
      </c>
      <c r="DO237" s="3">
        <v>126.597592450527</v>
      </c>
      <c r="DP237" s="3">
        <v>135.548129927679</v>
      </c>
      <c r="DQ237" s="3">
        <v>146.45897375813</v>
      </c>
      <c r="DR237" s="3">
        <v>156.380644077428</v>
      </c>
      <c r="DS237" s="3">
        <v>155.40999964964</v>
      </c>
      <c r="DT237" s="3">
        <v>166.356240739612</v>
      </c>
      <c r="DU237" s="3">
        <v>182.679595983821</v>
      </c>
      <c r="DV237" s="3">
        <v>196.219189537304</v>
      </c>
      <c r="DW237" s="3">
        <v>205.199264144908</v>
      </c>
      <c r="DX237" s="3">
        <v>205.459448156394</v>
      </c>
      <c r="DY237" s="3">
        <v>205.179920185162</v>
      </c>
      <c r="DZ237" s="3">
        <v>209.896616769198</v>
      </c>
      <c r="EA237" s="3">
        <v>226.906643874946</v>
      </c>
      <c r="EB237" s="3">
        <v>248.977733269686</v>
      </c>
      <c r="EC237" s="3">
        <v>245.08276399456</v>
      </c>
      <c r="ED237" s="3">
        <v>253.586794998337</v>
      </c>
      <c r="EE237" s="3">
        <v>243.729494556156</v>
      </c>
      <c r="EF237" s="3">
        <v>239.860181361289</v>
      </c>
    </row>
    <row r="238">
      <c r="A238" s="3" t="s">
        <v>234</v>
      </c>
      <c r="B238" s="3" t="str">
        <f t="shared" si="3"/>
        <v>PH_mid</v>
      </c>
      <c r="C238" s="3" t="str">
        <f t="shared" si="6"/>
        <v>PH</v>
      </c>
      <c r="D238" s="3">
        <v>101.963885731583</v>
      </c>
      <c r="E238" s="3">
        <v>96.6125483402627</v>
      </c>
      <c r="F238" s="3">
        <v>99.7812187380645</v>
      </c>
      <c r="G238" s="3">
        <v>102.045458641449</v>
      </c>
      <c r="H238" s="3">
        <v>103.374810216507</v>
      </c>
      <c r="I238" s="3">
        <v>105.822309378467</v>
      </c>
      <c r="J238" s="3">
        <v>102.714219008042</v>
      </c>
      <c r="K238" s="3">
        <v>95.306361993321</v>
      </c>
      <c r="L238" s="3">
        <v>97.2067029499685</v>
      </c>
      <c r="M238" s="3">
        <v>94.0676874554168</v>
      </c>
      <c r="N238" s="3">
        <v>108.51749795463</v>
      </c>
      <c r="O238" s="3">
        <v>107.510735562194</v>
      </c>
      <c r="P238" s="3">
        <v>103.126883351625</v>
      </c>
      <c r="Q238" s="3">
        <v>102.94774171931</v>
      </c>
      <c r="R238" s="3">
        <v>101.044784710675</v>
      </c>
      <c r="S238" s="3">
        <v>102.292702760903</v>
      </c>
      <c r="T238" s="3">
        <v>103.993446032085</v>
      </c>
      <c r="U238" s="3">
        <v>101.181598488202</v>
      </c>
      <c r="V238" s="3">
        <v>96.1474782140652</v>
      </c>
      <c r="W238" s="3">
        <v>93.1492173808572</v>
      </c>
      <c r="X238" s="3">
        <v>88.290548766046</v>
      </c>
      <c r="Y238" s="3">
        <v>87.3505108248604</v>
      </c>
      <c r="Z238" s="3">
        <v>88.8692149849069</v>
      </c>
      <c r="AA238" s="3">
        <v>84.5892695468741</v>
      </c>
      <c r="AB238" s="3">
        <v>78.5688982912748</v>
      </c>
      <c r="AC238" s="3">
        <v>86.0754565748283</v>
      </c>
      <c r="AD238" s="3">
        <v>94.2282012844022</v>
      </c>
      <c r="AE238" s="3">
        <v>97.3110049515699</v>
      </c>
      <c r="AF238" s="3">
        <v>97.4946111289456</v>
      </c>
      <c r="AG238" s="3">
        <v>97.3540138938642</v>
      </c>
      <c r="AH238" s="3">
        <v>97.6443934115663</v>
      </c>
      <c r="AI238" s="3">
        <v>106.146271323937</v>
      </c>
      <c r="AJ238" s="3">
        <v>107.392963351221</v>
      </c>
      <c r="AK238" s="3">
        <v>108.250221531667</v>
      </c>
      <c r="AL238" s="3">
        <v>116.668290504096</v>
      </c>
      <c r="AM238" s="3">
        <v>125.198196228772</v>
      </c>
      <c r="AN238" s="3">
        <v>127.039920461367</v>
      </c>
      <c r="AO238" s="3">
        <v>134.153984690099</v>
      </c>
      <c r="AP238" s="3">
        <v>139.460624517332</v>
      </c>
      <c r="AQ238" s="3">
        <v>140.765147885835</v>
      </c>
      <c r="AR238" s="3">
        <v>140.164875454455</v>
      </c>
      <c r="AS238" s="3">
        <v>140.429545960058</v>
      </c>
      <c r="AT238" s="3">
        <v>145.480403542776</v>
      </c>
      <c r="AU238" s="3">
        <v>141.638665634709</v>
      </c>
      <c r="AV238" s="3">
        <v>151.034880279092</v>
      </c>
      <c r="AW238" s="3">
        <v>160.79450792994</v>
      </c>
      <c r="AX238" s="3">
        <v>163.979853077776</v>
      </c>
      <c r="AY238" s="3">
        <v>173.597852801351</v>
      </c>
      <c r="AZ238" s="3">
        <v>185.122100762763</v>
      </c>
      <c r="BA238" s="3">
        <v>164.457449796877</v>
      </c>
      <c r="BB238" s="3">
        <v>159.785404558975</v>
      </c>
      <c r="BC238" s="3">
        <v>153.034223894857</v>
      </c>
      <c r="BD238" s="3">
        <v>156.87563534251</v>
      </c>
      <c r="BE238" s="3">
        <v>150.43147189795</v>
      </c>
      <c r="BF238" s="3">
        <v>144.68933100259</v>
      </c>
      <c r="BG238" s="3">
        <v>154.207357722839</v>
      </c>
      <c r="BH238" s="3">
        <v>166.976309168676</v>
      </c>
      <c r="BI238" s="3">
        <v>149.790539687689</v>
      </c>
      <c r="BJ238" s="3">
        <v>150.815696447346</v>
      </c>
      <c r="BK238" s="3">
        <v>139.759305877552</v>
      </c>
      <c r="BL238" s="3">
        <v>142.397545227737</v>
      </c>
      <c r="BM238" s="3">
        <v>155.349614195786</v>
      </c>
      <c r="BN238" s="3">
        <v>155.834437285249</v>
      </c>
      <c r="BO238" s="3">
        <v>168.46676133453</v>
      </c>
      <c r="BP238" s="3">
        <v>153.007119656319</v>
      </c>
      <c r="BQ238" s="3">
        <v>152.430294639418</v>
      </c>
      <c r="BR238" s="3">
        <v>155.860050612802</v>
      </c>
      <c r="BS238" s="3">
        <v>150.402621275537</v>
      </c>
      <c r="BT238" s="3">
        <v>163.63101482276</v>
      </c>
      <c r="BU238" s="3">
        <v>166.596477820364</v>
      </c>
      <c r="BV238" s="3">
        <v>183.072814375945</v>
      </c>
      <c r="BW238" s="3">
        <v>189.728810298459</v>
      </c>
      <c r="BX238" s="3">
        <v>188.98325567374</v>
      </c>
      <c r="BY238" s="3">
        <v>191.216511332338</v>
      </c>
      <c r="BZ238" s="3">
        <v>129.223896836407</v>
      </c>
      <c r="CA238" s="3">
        <v>126.222885363083</v>
      </c>
      <c r="CB238" s="3">
        <v>151.892592196993</v>
      </c>
      <c r="CC238" s="3">
        <v>173.571613341904</v>
      </c>
      <c r="CD238" s="3">
        <v>170.842556180898</v>
      </c>
      <c r="CE238" s="3">
        <v>189.891601429717</v>
      </c>
      <c r="CF238" s="3">
        <v>193.664941138095</v>
      </c>
      <c r="CG238" s="3">
        <v>202.92233312554</v>
      </c>
      <c r="CH238" s="3">
        <v>241.759797224421</v>
      </c>
      <c r="CI238" s="3">
        <v>256.562691304248</v>
      </c>
      <c r="CJ238" s="3">
        <v>261.899548616873</v>
      </c>
      <c r="CK238" s="3">
        <v>262.863972402502</v>
      </c>
      <c r="CL238" s="3">
        <v>291.308238191987</v>
      </c>
      <c r="CM238" s="3">
        <v>301.088588272722</v>
      </c>
      <c r="CN238" s="3">
        <v>295.93442046679</v>
      </c>
      <c r="CO238" s="3">
        <v>286.059549421042</v>
      </c>
      <c r="CP238" s="3">
        <v>291.098182875194</v>
      </c>
      <c r="CQ238" s="3">
        <v>283.76590146878</v>
      </c>
      <c r="CR238" s="3">
        <v>275.258290967878</v>
      </c>
      <c r="CS238" s="3">
        <v>281.055674208896</v>
      </c>
      <c r="CT238" s="3">
        <v>307.976634864212</v>
      </c>
      <c r="CU238" s="3">
        <v>297.898552470089</v>
      </c>
      <c r="CV238" s="3">
        <v>304.829291937365</v>
      </c>
      <c r="CW238" s="3">
        <v>291.477012878017</v>
      </c>
      <c r="CX238" s="3">
        <v>274.057003837359</v>
      </c>
      <c r="CY238" s="3">
        <v>265.645036268963</v>
      </c>
      <c r="CZ238" s="3">
        <v>258.021325730561</v>
      </c>
      <c r="DA238" s="3">
        <v>249.18136155947</v>
      </c>
      <c r="DB238" s="3">
        <v>248.392522198017</v>
      </c>
      <c r="DC238" s="3">
        <v>280.900438875838</v>
      </c>
      <c r="DD238" s="3">
        <v>252.681376526934</v>
      </c>
      <c r="DE238" s="3">
        <v>257.698322926247</v>
      </c>
      <c r="DF238" s="3">
        <v>292.564837219322</v>
      </c>
      <c r="DG238" s="3">
        <v>284.079657687128</v>
      </c>
      <c r="DH238" s="3">
        <v>301.113140796668</v>
      </c>
      <c r="DI238" s="3">
        <v>339.994276737864</v>
      </c>
      <c r="DJ238" s="3">
        <v>327.838494925189</v>
      </c>
      <c r="DK238" s="3">
        <v>313.870829227807</v>
      </c>
      <c r="DL238" s="3">
        <v>322.637091978051</v>
      </c>
      <c r="DM238" s="3">
        <v>356.689795887193</v>
      </c>
      <c r="DN238" s="3">
        <v>388.688145619439</v>
      </c>
      <c r="DO238" s="3">
        <v>403.487766168182</v>
      </c>
      <c r="DP238" s="3">
        <v>392.317003276191</v>
      </c>
      <c r="DQ238" s="3">
        <v>378.515078049339</v>
      </c>
      <c r="DR238" s="3">
        <v>414.469805933303</v>
      </c>
      <c r="DS238" s="3">
        <v>442.95749583573</v>
      </c>
      <c r="DT238" s="3">
        <v>458.605955061643</v>
      </c>
      <c r="DU238" s="3">
        <v>515.144313176706</v>
      </c>
      <c r="DV238" s="3">
        <v>537.635674095828</v>
      </c>
      <c r="DW238" s="3">
        <v>546.652657665674</v>
      </c>
      <c r="DX238" s="3">
        <v>539.697083045766</v>
      </c>
      <c r="DY238" s="3">
        <v>510.677967030101</v>
      </c>
      <c r="DZ238" s="3">
        <v>532.949001840293</v>
      </c>
      <c r="EA238" s="3">
        <v>566.715013372642</v>
      </c>
      <c r="EB238" s="3">
        <v>601.209433307161</v>
      </c>
      <c r="EC238" s="3">
        <v>629.987327379414</v>
      </c>
      <c r="ED238" s="3">
        <v>689.728486759556</v>
      </c>
      <c r="EE238" s="3">
        <v>669.498096284412</v>
      </c>
      <c r="EF238" s="3">
        <v>655.096386379666</v>
      </c>
    </row>
    <row r="239">
      <c r="A239" s="3" t="s">
        <v>235</v>
      </c>
      <c r="B239" s="3" t="str">
        <f t="shared" si="3"/>
        <v>PHM_mid</v>
      </c>
      <c r="C239" s="3" t="str">
        <f t="shared" si="6"/>
        <v>PHM</v>
      </c>
      <c r="D239" s="3">
        <v>17.0285802516631</v>
      </c>
      <c r="E239" s="3">
        <v>17.4324757104137</v>
      </c>
      <c r="F239" s="3">
        <v>17.0809271985217</v>
      </c>
      <c r="G239" s="3">
        <v>16.4703772451608</v>
      </c>
      <c r="H239" s="3">
        <v>16.4215090318929</v>
      </c>
      <c r="I239" s="3">
        <v>17.2246459537122</v>
      </c>
      <c r="J239" s="3">
        <v>17.0130502484188</v>
      </c>
      <c r="K239" s="3">
        <v>16.0700020846385</v>
      </c>
      <c r="L239" s="3">
        <v>16.2286497358522</v>
      </c>
      <c r="M239" s="3">
        <v>16.0168520094717</v>
      </c>
      <c r="N239" s="3">
        <v>18.0469555313291</v>
      </c>
      <c r="O239" s="3">
        <v>18.3908728524716</v>
      </c>
      <c r="P239" s="3">
        <v>18.8093418619649</v>
      </c>
      <c r="Q239" s="3">
        <v>19.603925964874</v>
      </c>
      <c r="R239" s="3">
        <v>19.0362910630801</v>
      </c>
      <c r="S239" s="3">
        <v>19.0574229980478</v>
      </c>
      <c r="T239" s="3">
        <v>17.3127293436031</v>
      </c>
      <c r="U239" s="3">
        <v>17.3132457497129</v>
      </c>
      <c r="V239" s="3">
        <v>17.9472529032803</v>
      </c>
      <c r="W239" s="3">
        <v>18.1994750201164</v>
      </c>
      <c r="X239" s="3">
        <v>17.9118226513047</v>
      </c>
      <c r="Y239" s="3">
        <v>16.9463110555826</v>
      </c>
      <c r="Z239" s="3">
        <v>16.5140984849009</v>
      </c>
      <c r="AA239" s="3">
        <v>16.2549596337013</v>
      </c>
      <c r="AB239" s="3">
        <v>14.5705325806704</v>
      </c>
      <c r="AC239" s="3">
        <v>14.7616829086771</v>
      </c>
      <c r="AD239" s="3">
        <v>16.2403856897554</v>
      </c>
      <c r="AE239" s="3">
        <v>16.4677444033031</v>
      </c>
      <c r="AF239" s="3">
        <v>16.404102877305</v>
      </c>
      <c r="AG239" s="3">
        <v>17.0344205463724</v>
      </c>
      <c r="AH239" s="3">
        <v>18.6870424797507</v>
      </c>
      <c r="AI239" s="3">
        <v>19.1980182500471</v>
      </c>
      <c r="AJ239" s="3">
        <v>18.1784276592384</v>
      </c>
      <c r="AK239" s="3">
        <v>17.6105871384092</v>
      </c>
      <c r="AL239" s="3">
        <v>16.8955582936731</v>
      </c>
      <c r="AM239" s="3">
        <v>17.1647444882687</v>
      </c>
      <c r="AN239" s="3">
        <v>17.7436606613449</v>
      </c>
      <c r="AO239" s="3">
        <v>19.5884793621895</v>
      </c>
      <c r="AP239" s="3">
        <v>21.2281412346391</v>
      </c>
      <c r="AQ239" s="3">
        <v>21.3618513752901</v>
      </c>
      <c r="AR239" s="3">
        <v>20.7665025581272</v>
      </c>
      <c r="AS239" s="3">
        <v>21.8905222507868</v>
      </c>
      <c r="AT239" s="3">
        <v>22.4190445494093</v>
      </c>
      <c r="AU239" s="3">
        <v>23.1701062812672</v>
      </c>
      <c r="AV239" s="3">
        <v>23.9909110147862</v>
      </c>
      <c r="AW239" s="3">
        <v>25.6974163337818</v>
      </c>
      <c r="AX239" s="3">
        <v>29.2200768592004</v>
      </c>
      <c r="AY239" s="3">
        <v>31.0263092256259</v>
      </c>
      <c r="AZ239" s="3">
        <v>31.5389850240224</v>
      </c>
      <c r="BA239" s="3">
        <v>27.2235599949674</v>
      </c>
      <c r="BB239" s="3">
        <v>27.114896412877</v>
      </c>
      <c r="BC239" s="3">
        <v>27.5773208491547</v>
      </c>
      <c r="BD239" s="3">
        <v>28.1243180666356</v>
      </c>
      <c r="BE239" s="3">
        <v>27.975745001759</v>
      </c>
      <c r="BF239" s="3">
        <v>27.476726957959</v>
      </c>
      <c r="BG239" s="3">
        <v>26.5117244403432</v>
      </c>
      <c r="BH239" s="3">
        <v>24.8274498449584</v>
      </c>
      <c r="BI239" s="3">
        <v>21.7567815416941</v>
      </c>
      <c r="BJ239" s="3">
        <v>23.3728394919514</v>
      </c>
      <c r="BK239" s="3">
        <v>24.1487774778223</v>
      </c>
      <c r="BL239" s="3">
        <v>25.51088209057</v>
      </c>
      <c r="BM239" s="3">
        <v>25.349790604118</v>
      </c>
      <c r="BN239" s="3">
        <v>25.5353771119476</v>
      </c>
      <c r="BO239" s="3">
        <v>27.8944902876639</v>
      </c>
      <c r="BP239" s="3">
        <v>29.7391272837202</v>
      </c>
      <c r="BQ239" s="3">
        <v>30.291521670437</v>
      </c>
      <c r="BR239" s="3">
        <v>30.5451947898966</v>
      </c>
      <c r="BS239" s="3">
        <v>30.4537690572288</v>
      </c>
      <c r="BT239" s="3">
        <v>33.2139826489129</v>
      </c>
      <c r="BU239" s="3">
        <v>35.9261044165714</v>
      </c>
      <c r="BV239" s="3">
        <v>36.9533979565808</v>
      </c>
      <c r="BW239" s="3">
        <v>37.3976967715828</v>
      </c>
      <c r="BX239" s="3">
        <v>39.772233897801</v>
      </c>
      <c r="BY239" s="3">
        <v>42.8761973850334</v>
      </c>
      <c r="BZ239" s="3">
        <v>28.2858228095234</v>
      </c>
      <c r="CA239" s="3">
        <v>23.3911410377494</v>
      </c>
      <c r="CB239" s="3">
        <v>28.8245558902111</v>
      </c>
      <c r="CC239" s="3">
        <v>33.2945547078304</v>
      </c>
      <c r="CD239" s="3">
        <v>36.2010996072233</v>
      </c>
      <c r="CE239" s="3">
        <v>43.5110779308281</v>
      </c>
      <c r="CF239" s="3">
        <v>42.985820268778</v>
      </c>
      <c r="CG239" s="3">
        <v>44.0687021258617</v>
      </c>
      <c r="CH239" s="3">
        <v>41.733274893312</v>
      </c>
      <c r="CI239" s="3">
        <v>41.6009916427643</v>
      </c>
      <c r="CJ239" s="3">
        <v>42.3654679348358</v>
      </c>
      <c r="CK239" s="3">
        <v>44.9698092764428</v>
      </c>
      <c r="CL239" s="3">
        <v>46.6201419015725</v>
      </c>
      <c r="CM239" s="3">
        <v>52.5744571347617</v>
      </c>
      <c r="CN239" s="3">
        <v>56.2075645744772</v>
      </c>
      <c r="CO239" s="3">
        <v>53.0552981262288</v>
      </c>
      <c r="CP239" s="3">
        <v>51.26275777228</v>
      </c>
      <c r="CQ239" s="3">
        <v>51.8158473430476</v>
      </c>
      <c r="CR239" s="3">
        <v>47.3818745222636</v>
      </c>
      <c r="CS239" s="3">
        <v>46.7371571423443</v>
      </c>
      <c r="CT239" s="3">
        <v>49.2379947814619</v>
      </c>
      <c r="CU239" s="3">
        <v>52.7142852650541</v>
      </c>
      <c r="CV239" s="3">
        <v>52.3758737126194</v>
      </c>
      <c r="CW239" s="3">
        <v>47.7894703311532</v>
      </c>
      <c r="CX239" s="3">
        <v>45.2234500399184</v>
      </c>
      <c r="CY239" s="3">
        <v>41.2271253121778</v>
      </c>
      <c r="CZ239" s="3">
        <v>41.7924930457931</v>
      </c>
      <c r="DA239" s="3">
        <v>40.1151025272957</v>
      </c>
      <c r="DB239" s="3">
        <v>42.8147658042169</v>
      </c>
      <c r="DC239" s="3">
        <v>41.7004590944529</v>
      </c>
      <c r="DD239" s="3">
        <v>38.753519406515</v>
      </c>
      <c r="DE239" s="3">
        <v>38.3566203695364</v>
      </c>
      <c r="DF239" s="3">
        <v>41.1354943186831</v>
      </c>
      <c r="DG239" s="3">
        <v>44.3771489556162</v>
      </c>
      <c r="DH239" s="3">
        <v>49.4803827233445</v>
      </c>
      <c r="DI239" s="3">
        <v>54.9525321123825</v>
      </c>
      <c r="DJ239" s="3">
        <v>54.6919388033969</v>
      </c>
      <c r="DK239" s="3">
        <v>60.5935229440173</v>
      </c>
      <c r="DL239" s="3">
        <v>66.5281725505595</v>
      </c>
      <c r="DM239" s="3">
        <v>72.7276230769516</v>
      </c>
      <c r="DN239" s="3">
        <v>79.2526731304838</v>
      </c>
      <c r="DO239" s="3">
        <v>80.8206208560378</v>
      </c>
      <c r="DP239" s="3">
        <v>76.456459414338</v>
      </c>
      <c r="DQ239" s="3">
        <v>71.5875056353525</v>
      </c>
      <c r="DR239" s="3">
        <v>84.1135521715383</v>
      </c>
      <c r="DS239" s="3">
        <v>97.8999400456393</v>
      </c>
      <c r="DT239" s="3">
        <v>103.311255823188</v>
      </c>
      <c r="DU239" s="3">
        <v>103.742674121127</v>
      </c>
      <c r="DV239" s="3">
        <v>112.484814093207</v>
      </c>
      <c r="DW239" s="3">
        <v>111.249961080997</v>
      </c>
      <c r="DX239" s="3">
        <v>115.760262829107</v>
      </c>
      <c r="DY239" s="3">
        <v>112.240290304177</v>
      </c>
      <c r="DZ239" s="3">
        <v>117.704020005947</v>
      </c>
      <c r="EA239" s="3">
        <v>126.057458510245</v>
      </c>
      <c r="EB239" s="3">
        <v>136.961592129664</v>
      </c>
      <c r="EC239" s="3">
        <v>138.839836448798</v>
      </c>
      <c r="ED239" s="3">
        <v>130.678151477231</v>
      </c>
      <c r="EE239" s="3">
        <v>118.903208043138</v>
      </c>
      <c r="EF239" s="3">
        <v>113.260277642144</v>
      </c>
    </row>
    <row r="240">
      <c r="A240" s="3" t="s">
        <v>236</v>
      </c>
      <c r="B240" s="3" t="str">
        <f t="shared" si="3"/>
        <v>PLD_mid</v>
      </c>
      <c r="C240" s="3" t="str">
        <f t="shared" si="6"/>
        <v>PLD</v>
      </c>
      <c r="D240" s="3">
        <v>27.041069326267</v>
      </c>
      <c r="E240" s="3">
        <v>29.1633989891614</v>
      </c>
      <c r="F240" s="3">
        <v>29.6262829541527</v>
      </c>
      <c r="G240" s="3">
        <v>29.8661899534162</v>
      </c>
      <c r="H240" s="3">
        <v>30.0123030256196</v>
      </c>
      <c r="I240" s="3">
        <v>30.3684666834946</v>
      </c>
      <c r="J240" s="3">
        <v>30.5268427178219</v>
      </c>
      <c r="K240" s="3">
        <v>29.9785643044171</v>
      </c>
      <c r="L240" s="3">
        <v>29.1019003545337</v>
      </c>
      <c r="M240" s="3">
        <v>28.941433760334</v>
      </c>
      <c r="N240" s="3">
        <v>30.7649242846744</v>
      </c>
      <c r="O240" s="3">
        <v>31.860503817978</v>
      </c>
      <c r="P240" s="3">
        <v>33.3671451815204</v>
      </c>
      <c r="Q240" s="3">
        <v>32.9907862600369</v>
      </c>
      <c r="R240" s="3">
        <v>32.258508338322</v>
      </c>
      <c r="S240" s="3">
        <v>32.279191376995</v>
      </c>
      <c r="T240" s="3">
        <v>30.4113449814284</v>
      </c>
      <c r="U240" s="3">
        <v>29.7943048484801</v>
      </c>
      <c r="V240" s="3">
        <v>29.9072901134565</v>
      </c>
      <c r="W240" s="3">
        <v>30.6788771915242</v>
      </c>
      <c r="X240" s="3">
        <v>28.9118236565694</v>
      </c>
      <c r="Y240" s="3">
        <v>32.1457994777747</v>
      </c>
      <c r="Z240" s="3">
        <v>32.6154461212138</v>
      </c>
      <c r="AA240" s="3">
        <v>32.7794689526456</v>
      </c>
      <c r="AB240" s="3">
        <v>31.1229929762984</v>
      </c>
      <c r="AC240" s="3">
        <v>29.5674235738974</v>
      </c>
      <c r="AD240" s="3">
        <v>32.8784129279206</v>
      </c>
      <c r="AE240" s="3">
        <v>35.1240659144797</v>
      </c>
      <c r="AF240" s="3">
        <v>36.8168958793347</v>
      </c>
      <c r="AG240" s="3">
        <v>38.7787411722839</v>
      </c>
      <c r="AH240" s="3">
        <v>40.4839057158436</v>
      </c>
      <c r="AI240" s="3">
        <v>42.5659756676803</v>
      </c>
      <c r="AJ240" s="3">
        <v>42.2690263661192</v>
      </c>
      <c r="AK240" s="3">
        <v>41.0727779400046</v>
      </c>
      <c r="AL240" s="3">
        <v>39.3648728677255</v>
      </c>
      <c r="AM240" s="3">
        <v>41.5949914153854</v>
      </c>
      <c r="AN240" s="3">
        <v>42.0654443897173</v>
      </c>
      <c r="AO240" s="3">
        <v>40.2073374415045</v>
      </c>
      <c r="AP240" s="3">
        <v>40.8867587206747</v>
      </c>
      <c r="AQ240" s="3">
        <v>43.921866956048</v>
      </c>
      <c r="AR240" s="3">
        <v>44.6409805839877</v>
      </c>
      <c r="AS240" s="3">
        <v>47.0883862245683</v>
      </c>
      <c r="AT240" s="3">
        <v>48.3772483923561</v>
      </c>
      <c r="AU240" s="3">
        <v>50.3844612365619</v>
      </c>
      <c r="AV240" s="3">
        <v>52.6689030041516</v>
      </c>
      <c r="AW240" s="3">
        <v>53.1226899268652</v>
      </c>
      <c r="AX240" s="3">
        <v>54.7561746267165</v>
      </c>
      <c r="AY240" s="3">
        <v>53.8016949836767</v>
      </c>
      <c r="AZ240" s="3">
        <v>52.3474815987196</v>
      </c>
      <c r="BA240" s="3">
        <v>50.6482007309149</v>
      </c>
      <c r="BB240" s="3">
        <v>51.923539043561</v>
      </c>
      <c r="BC240" s="3">
        <v>53.0216521135369</v>
      </c>
      <c r="BD240" s="3">
        <v>53.992368774223</v>
      </c>
      <c r="BE240" s="3">
        <v>54.4609897025392</v>
      </c>
      <c r="BF240" s="3">
        <v>54.4362583645329</v>
      </c>
      <c r="BG240" s="3">
        <v>55.4781415143443</v>
      </c>
      <c r="BH240" s="3">
        <v>56.4492722654945</v>
      </c>
      <c r="BI240" s="3">
        <v>54.9721573878034</v>
      </c>
      <c r="BJ240" s="3">
        <v>56.5737760794453</v>
      </c>
      <c r="BK240" s="3">
        <v>53.5902400726725</v>
      </c>
      <c r="BL240" s="3">
        <v>53.7881779939727</v>
      </c>
      <c r="BM240" s="3">
        <v>60.2549946350575</v>
      </c>
      <c r="BN240" s="3">
        <v>60.9722577358381</v>
      </c>
      <c r="BO240" s="3">
        <v>63.4333926382203</v>
      </c>
      <c r="BP240" s="3">
        <v>65.0036038476352</v>
      </c>
      <c r="BQ240" s="3">
        <v>68.4579002620704</v>
      </c>
      <c r="BR240" s="3">
        <v>70.8132829058724</v>
      </c>
      <c r="BS240" s="3">
        <v>70.9763358780474</v>
      </c>
      <c r="BT240" s="3">
        <v>73.6648800180649</v>
      </c>
      <c r="BU240" s="3">
        <v>76.3477488092554</v>
      </c>
      <c r="BV240" s="3">
        <v>77.70452235161</v>
      </c>
      <c r="BW240" s="3">
        <v>78.0829790826551</v>
      </c>
      <c r="BX240" s="3">
        <v>81.0335123465058</v>
      </c>
      <c r="BY240" s="3">
        <v>82.842503918527</v>
      </c>
      <c r="BZ240" s="3">
        <v>67.0426694031048</v>
      </c>
      <c r="CA240" s="3">
        <v>75.956222554052</v>
      </c>
      <c r="CB240" s="3">
        <v>77.4288401626367</v>
      </c>
      <c r="CC240" s="3">
        <v>83.400766653868</v>
      </c>
      <c r="CD240" s="3">
        <v>86.7013278179537</v>
      </c>
      <c r="CE240" s="3">
        <v>91.8606513036902</v>
      </c>
      <c r="CF240" s="3">
        <v>89.2934421394319</v>
      </c>
      <c r="CG240" s="3">
        <v>92.576882971623</v>
      </c>
      <c r="CH240" s="3">
        <v>91.4771377764888</v>
      </c>
      <c r="CI240" s="3">
        <v>88.0308348795876</v>
      </c>
      <c r="CJ240" s="3">
        <v>88.6983369358208</v>
      </c>
      <c r="CK240" s="3">
        <v>95.2317041132292</v>
      </c>
      <c r="CL240" s="3">
        <v>91.5308073365144</v>
      </c>
      <c r="CM240" s="3">
        <v>101.568411651202</v>
      </c>
      <c r="CN240" s="3">
        <v>104.847339635373</v>
      </c>
      <c r="CO240" s="3">
        <v>111.122984509869</v>
      </c>
      <c r="CP240" s="3">
        <v>114.563095204504</v>
      </c>
      <c r="CQ240" s="3">
        <v>119.525144195462</v>
      </c>
      <c r="CR240" s="3">
        <v>120.507804638491</v>
      </c>
      <c r="CS240" s="3">
        <v>124.766500814861</v>
      </c>
      <c r="CT240" s="3">
        <v>136.688063733742</v>
      </c>
      <c r="CU240" s="3">
        <v>147.336259058298</v>
      </c>
      <c r="CV240" s="3">
        <v>142.36474166264</v>
      </c>
      <c r="CW240" s="3">
        <v>136.30250981708</v>
      </c>
      <c r="CX240" s="3">
        <v>141.961929628384</v>
      </c>
      <c r="CY240" s="3">
        <v>154.274204836083</v>
      </c>
      <c r="CZ240" s="3">
        <v>120.589762188178</v>
      </c>
      <c r="DA240" s="3">
        <v>110.418585095588</v>
      </c>
      <c r="DB240" s="3">
        <v>114.884744385497</v>
      </c>
      <c r="DC240" s="3">
        <v>122.982178191296</v>
      </c>
      <c r="DD240" s="3">
        <v>107.992740260829</v>
      </c>
      <c r="DE240" s="3">
        <v>97.7580212335711</v>
      </c>
      <c r="DF240" s="3">
        <v>105.378970879206</v>
      </c>
      <c r="DG240" s="3">
        <v>108.196658064567</v>
      </c>
      <c r="DH240" s="3">
        <v>114.469049520664</v>
      </c>
      <c r="DI240" s="3">
        <v>119.822009601959</v>
      </c>
      <c r="DJ240" s="3">
        <v>113.597599122169</v>
      </c>
      <c r="DK240" s="3">
        <v>116.573768840503</v>
      </c>
      <c r="DL240" s="3">
        <v>117.957100008164</v>
      </c>
      <c r="DM240" s="3">
        <v>116.225253812921</v>
      </c>
      <c r="DN240" s="3">
        <v>119.415850359917</v>
      </c>
      <c r="DO240" s="3">
        <v>117.415405254845</v>
      </c>
      <c r="DP240" s="3">
        <v>114.510708780325</v>
      </c>
      <c r="DQ240" s="3">
        <v>101.718831894169</v>
      </c>
      <c r="DR240" s="3">
        <v>104.202386330682</v>
      </c>
      <c r="DS240" s="3">
        <v>123.044482598092</v>
      </c>
      <c r="DT240" s="3">
        <v>125.420849027403</v>
      </c>
      <c r="DU240" s="3">
        <v>127.319038129453</v>
      </c>
      <c r="DV240" s="3">
        <v>127.276242132053</v>
      </c>
      <c r="DW240" s="3">
        <v>111.808813470089</v>
      </c>
      <c r="DX240" s="3">
        <v>104.935746369084</v>
      </c>
      <c r="DY240" s="3">
        <v>108.168895816949</v>
      </c>
      <c r="DZ240" s="3">
        <v>118.287140404954</v>
      </c>
      <c r="EA240" s="3">
        <v>122.383651381094</v>
      </c>
      <c r="EB240" s="3">
        <v>126.568938354347</v>
      </c>
      <c r="EC240" s="3">
        <v>119.169833681272</v>
      </c>
      <c r="ED240" s="3">
        <v>113.993429791935</v>
      </c>
      <c r="EE240" s="3">
        <v>108.922399276103</v>
      </c>
      <c r="EF240" s="3">
        <v>111.106111102634</v>
      </c>
    </row>
    <row r="241">
      <c r="A241" s="3" t="s">
        <v>237</v>
      </c>
      <c r="B241" s="3" t="str">
        <f t="shared" si="3"/>
        <v>PM_mid</v>
      </c>
      <c r="C241" s="3" t="str">
        <f t="shared" si="6"/>
        <v>PM</v>
      </c>
      <c r="D241" s="3">
        <v>47.508952984686</v>
      </c>
      <c r="E241" s="3">
        <v>45.2504025795119</v>
      </c>
      <c r="F241" s="3">
        <v>46.1793235270715</v>
      </c>
      <c r="G241" s="3">
        <v>48.4454729785598</v>
      </c>
      <c r="H241" s="3">
        <v>49.906492348847</v>
      </c>
      <c r="I241" s="3">
        <v>51.3476116693131</v>
      </c>
      <c r="J241" s="3">
        <v>49.8205132655372</v>
      </c>
      <c r="K241" s="3">
        <v>49.3029366901631</v>
      </c>
      <c r="L241" s="3">
        <v>49.6213979840874</v>
      </c>
      <c r="M241" s="3">
        <v>50.8386984879529</v>
      </c>
      <c r="N241" s="3">
        <v>51.9099475590604</v>
      </c>
      <c r="O241" s="3">
        <v>50.2748661465927</v>
      </c>
      <c r="P241" s="3">
        <v>49.4451218252419</v>
      </c>
      <c r="Q241" s="3">
        <v>49.4305577731602</v>
      </c>
      <c r="R241" s="3">
        <v>47.5598567265273</v>
      </c>
      <c r="S241" s="3">
        <v>48.9887717588324</v>
      </c>
      <c r="T241" s="3">
        <v>51.3465010746101</v>
      </c>
      <c r="U241" s="3">
        <v>49.772305424566</v>
      </c>
      <c r="V241" s="3">
        <v>51.481884782386</v>
      </c>
      <c r="W241" s="3">
        <v>51.1751014763468</v>
      </c>
      <c r="X241" s="3">
        <v>49.1471023092864</v>
      </c>
      <c r="Y241" s="3">
        <v>53.4366618394742</v>
      </c>
      <c r="Z241" s="3">
        <v>53.6592340900199</v>
      </c>
      <c r="AA241" s="3">
        <v>55.1020761299591</v>
      </c>
      <c r="AB241" s="3">
        <v>55.1204739527984</v>
      </c>
      <c r="AC241" s="3">
        <v>56.9294051099465</v>
      </c>
      <c r="AD241" s="3">
        <v>60.7824046967105</v>
      </c>
      <c r="AE241" s="3">
        <v>63.1432957679</v>
      </c>
      <c r="AF241" s="3">
        <v>63.41976306469</v>
      </c>
      <c r="AG241" s="3">
        <v>64.0030355902132</v>
      </c>
      <c r="AH241" s="3">
        <v>65.0949328807919</v>
      </c>
      <c r="AI241" s="3">
        <v>64.0209051677745</v>
      </c>
      <c r="AJ241" s="3">
        <v>64.4147202281061</v>
      </c>
      <c r="AK241" s="3">
        <v>62.5201395297508</v>
      </c>
      <c r="AL241" s="3">
        <v>59.5284922290599</v>
      </c>
      <c r="AM241" s="3">
        <v>58.9202597735198</v>
      </c>
      <c r="AN241" s="3">
        <v>61.1865446528676</v>
      </c>
      <c r="AO241" s="3">
        <v>67.6245362303675</v>
      </c>
      <c r="AP241" s="3">
        <v>73.649803499833</v>
      </c>
      <c r="AQ241" s="3">
        <v>74.6868206637709</v>
      </c>
      <c r="AR241" s="3">
        <v>75.5836700866234</v>
      </c>
      <c r="AS241" s="3">
        <v>80.0195065226703</v>
      </c>
      <c r="AT241" s="3">
        <v>79.220483829585</v>
      </c>
      <c r="AU241" s="3">
        <v>77.3339039596837</v>
      </c>
      <c r="AV241" s="3">
        <v>77.3187818334828</v>
      </c>
      <c r="AW241" s="3">
        <v>74.6633650919108</v>
      </c>
      <c r="AX241" s="3">
        <v>69.493470711662</v>
      </c>
      <c r="AY241" s="3">
        <v>71.9214078072491</v>
      </c>
      <c r="AZ241" s="3">
        <v>72.6006599259264</v>
      </c>
      <c r="BA241" s="3">
        <v>70.1483793660227</v>
      </c>
      <c r="BB241" s="3">
        <v>70.6293936439326</v>
      </c>
      <c r="BC241" s="3">
        <v>65.1193240210394</v>
      </c>
      <c r="BD241" s="3">
        <v>55.7642979203514</v>
      </c>
      <c r="BE241" s="3">
        <v>55.2522032603905</v>
      </c>
      <c r="BF241" s="3">
        <v>57.949949814925</v>
      </c>
      <c r="BG241" s="3">
        <v>58.0020492975905</v>
      </c>
      <c r="BH241" s="3">
        <v>56.1121553623988</v>
      </c>
      <c r="BI241" s="3">
        <v>60.8659074468701</v>
      </c>
      <c r="BJ241" s="3">
        <v>61.6779812780123</v>
      </c>
      <c r="BK241" s="3">
        <v>55.1290643299491</v>
      </c>
      <c r="BL241" s="3">
        <v>51.0180921373383</v>
      </c>
      <c r="BM241" s="3">
        <v>58.7905661627857</v>
      </c>
      <c r="BN241" s="3">
        <v>64.1145524462108</v>
      </c>
      <c r="BO241" s="3">
        <v>62.4456776857296</v>
      </c>
      <c r="BP241" s="3">
        <v>61.4409759715464</v>
      </c>
      <c r="BQ241" s="3">
        <v>57.0263183446067</v>
      </c>
      <c r="BR241" s="3">
        <v>61.5192748237309</v>
      </c>
      <c r="BS241" s="3">
        <v>59.9687095424977</v>
      </c>
      <c r="BT241" s="3">
        <v>54.4486855496359</v>
      </c>
      <c r="BU241" s="3">
        <v>59.6763755389765</v>
      </c>
      <c r="BV241" s="3">
        <v>62.7777359129092</v>
      </c>
      <c r="BW241" s="3">
        <v>64.096440080692</v>
      </c>
      <c r="BX241" s="3">
        <v>66.0736911282208</v>
      </c>
      <c r="BY241" s="3">
        <v>65.8436570158526</v>
      </c>
      <c r="BZ241" s="3">
        <v>56.8621724638243</v>
      </c>
      <c r="CA241" s="3">
        <v>58.0273319241474</v>
      </c>
      <c r="CB241" s="3">
        <v>55.2744981845008</v>
      </c>
      <c r="CC241" s="3">
        <v>57.0417782854876</v>
      </c>
      <c r="CD241" s="3">
        <v>58.7336342720961</v>
      </c>
      <c r="CE241" s="3">
        <v>61.8867372253975</v>
      </c>
      <c r="CF241" s="3">
        <v>62.2856652587292</v>
      </c>
      <c r="CG241" s="3">
        <v>60.6248465831485</v>
      </c>
      <c r="CH241" s="3">
        <v>60.1031315448768</v>
      </c>
      <c r="CI241" s="3">
        <v>66.4113610320988</v>
      </c>
      <c r="CJ241" s="3">
        <v>66.324633243863</v>
      </c>
      <c r="CK241" s="3">
        <v>68.8511134559982</v>
      </c>
      <c r="CL241" s="3">
        <v>71.6834586924748</v>
      </c>
      <c r="CM241" s="3">
        <v>75.7427109497025</v>
      </c>
      <c r="CN241" s="3">
        <v>79.892304599184</v>
      </c>
      <c r="CO241" s="3">
        <v>81.498089349341</v>
      </c>
      <c r="CP241" s="3">
        <v>82.2317831476783</v>
      </c>
      <c r="CQ241" s="3">
        <v>84.1162407615362</v>
      </c>
      <c r="CR241" s="3">
        <v>85.405949680237</v>
      </c>
      <c r="CS241" s="3">
        <v>81.3453392340626</v>
      </c>
      <c r="CT241" s="3">
        <v>78.0044551489305</v>
      </c>
      <c r="CU241" s="3">
        <v>77.7831310960697</v>
      </c>
      <c r="CV241" s="3">
        <v>85.94370939935</v>
      </c>
      <c r="CW241" s="3">
        <v>90.8617449397915</v>
      </c>
      <c r="CX241" s="3">
        <v>81.1708534537555</v>
      </c>
      <c r="CY241" s="3">
        <v>87.2815261957568</v>
      </c>
      <c r="CZ241" s="3">
        <v>89.3987521438673</v>
      </c>
      <c r="DA241" s="3">
        <v>88.4599192702675</v>
      </c>
      <c r="DB241" s="3">
        <v>82.7036549886311</v>
      </c>
      <c r="DC241" s="3">
        <v>86.4618240581229</v>
      </c>
      <c r="DD241" s="3">
        <v>82.2875706164613</v>
      </c>
      <c r="DE241" s="3">
        <v>77.2867940866729</v>
      </c>
      <c r="DF241" s="3">
        <v>84.0371963037634</v>
      </c>
      <c r="DG241" s="3">
        <v>90.9697954584768</v>
      </c>
      <c r="DH241" s="3">
        <v>92.1392418322426</v>
      </c>
      <c r="DI241" s="3">
        <v>91.3852372856572</v>
      </c>
      <c r="DJ241" s="3">
        <v>87.2791393204694</v>
      </c>
      <c r="DK241" s="3">
        <v>90.2587224809213</v>
      </c>
      <c r="DL241" s="3">
        <v>86.0461506739226</v>
      </c>
      <c r="DM241" s="3">
        <v>86.3145216586375</v>
      </c>
      <c r="DN241" s="3">
        <v>91.1601616258226</v>
      </c>
      <c r="DO241" s="3">
        <v>88.8134326180128</v>
      </c>
      <c r="DP241" s="3">
        <v>87.8623725326807</v>
      </c>
      <c r="DQ241" s="3">
        <v>85.8895905166693</v>
      </c>
      <c r="DR241" s="3">
        <v>86.1766367712497</v>
      </c>
      <c r="DS241" s="3">
        <v>87.9757541107442</v>
      </c>
      <c r="DT241" s="3">
        <v>89.111468063572</v>
      </c>
      <c r="DU241" s="3">
        <v>86.1329394565152</v>
      </c>
      <c r="DV241" s="3">
        <v>88.4950966009466</v>
      </c>
      <c r="DW241" s="3">
        <v>88.9868139105758</v>
      </c>
      <c r="DX241" s="3">
        <v>95.7467160867316</v>
      </c>
      <c r="DY241" s="3">
        <v>99.1821342589863</v>
      </c>
      <c r="DZ241" s="3">
        <v>104.57673838511</v>
      </c>
      <c r="EA241" s="3">
        <v>115.786016305745</v>
      </c>
      <c r="EB241" s="3">
        <v>121.022457703377</v>
      </c>
      <c r="EC241" s="3">
        <v>122.286927429574</v>
      </c>
      <c r="ED241" s="3">
        <v>127.738632382173</v>
      </c>
      <c r="EE241" s="3">
        <v>125.100023298088</v>
      </c>
      <c r="EF241" s="3">
        <v>122.483054902818</v>
      </c>
    </row>
    <row r="242">
      <c r="A242" s="3" t="s">
        <v>238</v>
      </c>
      <c r="B242" s="3" t="str">
        <f t="shared" si="3"/>
        <v>PNC_mid</v>
      </c>
      <c r="C242" s="3" t="str">
        <f t="shared" si="6"/>
        <v>PNC</v>
      </c>
      <c r="D242" s="3">
        <v>57.0767919267585</v>
      </c>
      <c r="E242" s="3">
        <v>57.6115057666948</v>
      </c>
      <c r="F242" s="3">
        <v>60.4135246691693</v>
      </c>
      <c r="G242" s="3">
        <v>60.6506872135806</v>
      </c>
      <c r="H242" s="3">
        <v>60.4736726806149</v>
      </c>
      <c r="I242" s="3">
        <v>63.2674170870255</v>
      </c>
      <c r="J242" s="3">
        <v>62.1947110565831</v>
      </c>
      <c r="K242" s="3">
        <v>60.1170869528602</v>
      </c>
      <c r="L242" s="3">
        <v>62.3193735003684</v>
      </c>
      <c r="M242" s="3">
        <v>60.0875716685735</v>
      </c>
      <c r="N242" s="3">
        <v>63.8555355943329</v>
      </c>
      <c r="O242" s="3">
        <v>65.5605542158731</v>
      </c>
      <c r="P242" s="3">
        <v>62.825234739423</v>
      </c>
      <c r="Q242" s="3">
        <v>66.2487904419893</v>
      </c>
      <c r="R242" s="3">
        <v>68.8576418890186</v>
      </c>
      <c r="S242" s="3">
        <v>67.7297975485734</v>
      </c>
      <c r="T242" s="3">
        <v>69.3711791052856</v>
      </c>
      <c r="U242" s="3">
        <v>71.6110190767305</v>
      </c>
      <c r="V242" s="3">
        <v>72.17139182672</v>
      </c>
      <c r="W242" s="3">
        <v>70.4979000113782</v>
      </c>
      <c r="X242" s="3">
        <v>66.0743022579232</v>
      </c>
      <c r="Y242" s="3">
        <v>66.3994946527901</v>
      </c>
      <c r="Z242" s="3">
        <v>70.0139462121317</v>
      </c>
      <c r="AA242" s="3">
        <v>70.9004369350219</v>
      </c>
      <c r="AB242" s="3">
        <v>65.2313638897356</v>
      </c>
      <c r="AC242" s="3">
        <v>62.1227261024422</v>
      </c>
      <c r="AD242" s="3">
        <v>64.0191020944235</v>
      </c>
      <c r="AE242" s="3">
        <v>64.1729289230722</v>
      </c>
      <c r="AF242" s="3">
        <v>65.7069488753224</v>
      </c>
      <c r="AG242" s="3">
        <v>64.2906848646615</v>
      </c>
      <c r="AH242" s="3">
        <v>61.9615396677299</v>
      </c>
      <c r="AI242" s="3">
        <v>64.949065876129</v>
      </c>
      <c r="AJ242" s="3">
        <v>68.1446579158144</v>
      </c>
      <c r="AK242" s="3">
        <v>69.8371296151071</v>
      </c>
      <c r="AL242" s="3">
        <v>80.0427394709492</v>
      </c>
      <c r="AM242" s="3">
        <v>87.8780230750446</v>
      </c>
      <c r="AN242" s="3">
        <v>90.8064183816823</v>
      </c>
      <c r="AO242" s="3">
        <v>95.6550038767278</v>
      </c>
      <c r="AP242" s="3">
        <v>95.1955132133263</v>
      </c>
      <c r="AQ242" s="3">
        <v>91.5078278475232</v>
      </c>
      <c r="AR242" s="3">
        <v>93.2603582403718</v>
      </c>
      <c r="AS242" s="3">
        <v>93.91419043073</v>
      </c>
      <c r="AT242" s="3">
        <v>98.2357697158874</v>
      </c>
      <c r="AU242" s="3">
        <v>99.9668431645632</v>
      </c>
      <c r="AV242" s="3">
        <v>99.8483204639399</v>
      </c>
      <c r="AW242" s="3">
        <v>105.788066996436</v>
      </c>
      <c r="AX242" s="3">
        <v>104.896474830199</v>
      </c>
      <c r="AY242" s="3">
        <v>112.663285744676</v>
      </c>
      <c r="AZ242" s="3">
        <v>119.014378373945</v>
      </c>
      <c r="BA242" s="3">
        <v>122.7364973493</v>
      </c>
      <c r="BB242" s="3">
        <v>123.04455664697</v>
      </c>
      <c r="BC242" s="3">
        <v>115.730504485871</v>
      </c>
      <c r="BD242" s="3">
        <v>116.321137565139</v>
      </c>
      <c r="BE242" s="3">
        <v>112.546405287706</v>
      </c>
      <c r="BF242" s="3">
        <v>110.849207425304</v>
      </c>
      <c r="BG242" s="3">
        <v>114.529889435977</v>
      </c>
      <c r="BH242" s="3">
        <v>112.260378383189</v>
      </c>
      <c r="BI242" s="3">
        <v>102.478343933203</v>
      </c>
      <c r="BJ242" s="3">
        <v>106.547677186983</v>
      </c>
      <c r="BK242" s="3">
        <v>96.0368994049578</v>
      </c>
      <c r="BL242" s="3">
        <v>97.7167525735565</v>
      </c>
      <c r="BM242" s="3">
        <v>99.4395151956037</v>
      </c>
      <c r="BN242" s="3">
        <v>101.378858072272</v>
      </c>
      <c r="BO242" s="3">
        <v>105.912577657327</v>
      </c>
      <c r="BP242" s="3">
        <v>106.635677939788</v>
      </c>
      <c r="BQ242" s="3">
        <v>108.364871174642</v>
      </c>
      <c r="BR242" s="3">
        <v>114.391527070575</v>
      </c>
      <c r="BS242" s="3">
        <v>105.599741557461</v>
      </c>
      <c r="BT242" s="3">
        <v>112.265122883901</v>
      </c>
      <c r="BU242" s="3">
        <v>116.752544543807</v>
      </c>
      <c r="BV242" s="3">
        <v>125.026552244926</v>
      </c>
      <c r="BW242" s="3">
        <v>129.583868832692</v>
      </c>
      <c r="BX242" s="3">
        <v>127.941753890055</v>
      </c>
      <c r="BY242" s="3">
        <v>124.17644853457</v>
      </c>
      <c r="BZ242" s="3">
        <v>84.7149828686875</v>
      </c>
      <c r="CA242" s="3">
        <v>82.5551706932387</v>
      </c>
      <c r="CB242" s="3">
        <v>87.3339014490501</v>
      </c>
      <c r="CC242" s="3">
        <v>95.3764331263059</v>
      </c>
      <c r="CD242" s="3">
        <v>87.8512390434498</v>
      </c>
      <c r="CE242" s="3">
        <v>92.7597328887973</v>
      </c>
      <c r="CF242" s="3">
        <v>93.0809873521194</v>
      </c>
      <c r="CG242" s="3">
        <v>95.9108650693535</v>
      </c>
      <c r="CH242" s="3">
        <v>108.696308362941</v>
      </c>
      <c r="CI242" s="3">
        <v>123.562542236967</v>
      </c>
      <c r="CJ242" s="3">
        <v>132.594915559611</v>
      </c>
      <c r="CK242" s="3">
        <v>140.71118035932</v>
      </c>
      <c r="CL242" s="3">
        <v>151.905177297782</v>
      </c>
      <c r="CM242" s="3">
        <v>155.353463989455</v>
      </c>
      <c r="CN242" s="3">
        <v>169.268021265791</v>
      </c>
      <c r="CO242" s="3">
        <v>165.315381884891</v>
      </c>
      <c r="CP242" s="3">
        <v>162.383919823639</v>
      </c>
      <c r="CQ242" s="3">
        <v>165.469212966279</v>
      </c>
      <c r="CR242" s="3">
        <v>168.187015920921</v>
      </c>
      <c r="CS242" s="3">
        <v>180.891371176245</v>
      </c>
      <c r="CT242" s="3">
        <v>181.247832588152</v>
      </c>
      <c r="CU242" s="3">
        <v>175.98431597792</v>
      </c>
      <c r="CV242" s="3">
        <v>188.805053410246</v>
      </c>
      <c r="CW242" s="3">
        <v>182.49776953613</v>
      </c>
      <c r="CX242" s="3">
        <v>168.446530907939</v>
      </c>
      <c r="CY242" s="3">
        <v>158.244682665382</v>
      </c>
      <c r="CZ242" s="3">
        <v>146.584864051088</v>
      </c>
      <c r="DA242" s="3">
        <v>144.810779021234</v>
      </c>
      <c r="DB242" s="3">
        <v>143.495162018407</v>
      </c>
      <c r="DC242" s="3">
        <v>151.137618468248</v>
      </c>
      <c r="DD242" s="3">
        <v>142.693665082477</v>
      </c>
      <c r="DE242" s="3">
        <v>140.933120739566</v>
      </c>
      <c r="DF242" s="3">
        <v>147.464434460965</v>
      </c>
      <c r="DG242" s="3">
        <v>141.278029889612</v>
      </c>
      <c r="DH242" s="3">
        <v>147.209087758364</v>
      </c>
      <c r="DI242" s="3">
        <v>147.292115265301</v>
      </c>
      <c r="DJ242" s="3">
        <v>123.772532741976</v>
      </c>
      <c r="DK242" s="3">
        <v>114.661459343753</v>
      </c>
      <c r="DL242" s="3">
        <v>109.347225697386</v>
      </c>
      <c r="DM242" s="3">
        <v>116.89756904238</v>
      </c>
      <c r="DN242" s="3">
        <v>122.069223353694</v>
      </c>
      <c r="DO242" s="3">
        <v>118.092565285547</v>
      </c>
      <c r="DP242" s="3">
        <v>114.990003755278</v>
      </c>
      <c r="DQ242" s="3">
        <v>111.010685378718</v>
      </c>
      <c r="DR242" s="3">
        <v>119.433766661763</v>
      </c>
      <c r="DS242" s="3">
        <v>140.456744519978</v>
      </c>
      <c r="DT242" s="3">
        <v>145.94033487048</v>
      </c>
      <c r="DU242" s="3">
        <v>141.7944545591</v>
      </c>
      <c r="DV242" s="3">
        <v>147.222070594507</v>
      </c>
      <c r="DW242" s="3">
        <v>150.370540235355</v>
      </c>
      <c r="DX242" s="3">
        <v>152.620770160458</v>
      </c>
      <c r="DY242" s="3">
        <v>149.24425371482</v>
      </c>
      <c r="DZ242" s="3">
        <v>167.295870606093</v>
      </c>
      <c r="EA242" s="3">
        <v>170.764097251993</v>
      </c>
      <c r="EB242" s="3">
        <v>179.171044871114</v>
      </c>
      <c r="EC242" s="3">
        <v>183.829006199444</v>
      </c>
      <c r="ED242" s="3">
        <v>203.412072813463</v>
      </c>
      <c r="EE242" s="3">
        <v>198.809120952605</v>
      </c>
      <c r="EF242" s="3">
        <v>195.668495476203</v>
      </c>
    </row>
    <row r="243">
      <c r="A243" s="3" t="s">
        <v>239</v>
      </c>
      <c r="B243" s="3" t="str">
        <f t="shared" si="3"/>
        <v>PNR_mid</v>
      </c>
      <c r="C243" s="3" t="str">
        <f t="shared" si="6"/>
        <v>PNR</v>
      </c>
      <c r="D243" s="3">
        <v>42.0987033075757</v>
      </c>
      <c r="E243" s="3">
        <v>42.9609077223661</v>
      </c>
      <c r="F243" s="3">
        <v>44.1682107368805</v>
      </c>
      <c r="G243" s="3">
        <v>42.9522764124262</v>
      </c>
      <c r="H243" s="3">
        <v>41.5097876435069</v>
      </c>
      <c r="I243" s="3">
        <v>41.8440910970942</v>
      </c>
      <c r="J243" s="3">
        <v>39.7418009093227</v>
      </c>
      <c r="K243" s="3">
        <v>37.868894468586</v>
      </c>
      <c r="L243" s="3">
        <v>37.5262932387829</v>
      </c>
      <c r="M243" s="3">
        <v>36.0927659061314</v>
      </c>
      <c r="N243" s="3">
        <v>38.1268884294906</v>
      </c>
      <c r="O243" s="3">
        <v>35.8682527056154</v>
      </c>
      <c r="P243" s="3">
        <v>36.1586584983247</v>
      </c>
      <c r="Q243" s="3">
        <v>37.1185393246828</v>
      </c>
      <c r="R243" s="3">
        <v>36.1027218200422</v>
      </c>
      <c r="S243" s="3">
        <v>35.4601911453028</v>
      </c>
      <c r="T243" s="3">
        <v>35.961949404647</v>
      </c>
      <c r="U243" s="3">
        <v>35.5332077474939</v>
      </c>
      <c r="V243" s="3">
        <v>36.0764204511078</v>
      </c>
      <c r="W243" s="3">
        <v>33.713850212982</v>
      </c>
      <c r="X243" s="3">
        <v>30.1173435577693</v>
      </c>
      <c r="Y243" s="3">
        <v>31.3693474320638</v>
      </c>
      <c r="Z243" s="3">
        <v>32.4113614497009</v>
      </c>
      <c r="AA243" s="3">
        <v>29.7777487344878</v>
      </c>
      <c r="AB243" s="3">
        <v>26.1717256831184</v>
      </c>
      <c r="AC243" s="3">
        <v>26.7857467240663</v>
      </c>
      <c r="AD243" s="3">
        <v>29.8371224216603</v>
      </c>
      <c r="AE243" s="3">
        <v>31.7807659473701</v>
      </c>
      <c r="AF243" s="3">
        <v>34.1281347264935</v>
      </c>
      <c r="AG243" s="3">
        <v>34.7002878456437</v>
      </c>
      <c r="AH243" s="3">
        <v>36.0584167921488</v>
      </c>
      <c r="AI243" s="3">
        <v>37.6740018660785</v>
      </c>
      <c r="AJ243" s="3">
        <v>35.8075871626341</v>
      </c>
      <c r="AK243" s="3">
        <v>34.5360774534278</v>
      </c>
      <c r="AL243" s="3">
        <v>33.5862161502387</v>
      </c>
      <c r="AM243" s="3">
        <v>34.1687724047888</v>
      </c>
      <c r="AN243" s="3">
        <v>34.5351278861014</v>
      </c>
      <c r="AO243" s="3">
        <v>34.5151655183432</v>
      </c>
      <c r="AP243" s="3">
        <v>35.9250180568644</v>
      </c>
      <c r="AQ243" s="3">
        <v>37.3772393632002</v>
      </c>
      <c r="AR243" s="3">
        <v>39.1708900753551</v>
      </c>
      <c r="AS243" s="3">
        <v>39.0862930853353</v>
      </c>
      <c r="AT243" s="3">
        <v>38.9649609323041</v>
      </c>
      <c r="AU243" s="3">
        <v>36.8968741467106</v>
      </c>
      <c r="AV243" s="3">
        <v>38.7269405075674</v>
      </c>
      <c r="AW243" s="3">
        <v>41.9876683581945</v>
      </c>
      <c r="AX243" s="3">
        <v>41.3592223335158</v>
      </c>
      <c r="AY243" s="3">
        <v>41.7318114804008</v>
      </c>
      <c r="AZ243" s="3">
        <v>43.8090610628872</v>
      </c>
      <c r="BA243" s="3">
        <v>42.1275236886936</v>
      </c>
      <c r="BB243" s="3">
        <v>42.0377328885067</v>
      </c>
      <c r="BC243" s="3">
        <v>41.908167218003</v>
      </c>
      <c r="BD243" s="3">
        <v>40.5526011469554</v>
      </c>
      <c r="BE243" s="3">
        <v>39.1664200780615</v>
      </c>
      <c r="BF243" s="3">
        <v>38.9528417635828</v>
      </c>
      <c r="BG243" s="3">
        <v>39.1571005002823</v>
      </c>
      <c r="BH243" s="3">
        <v>39.6528749750196</v>
      </c>
      <c r="BI243" s="3">
        <v>36.6079778933304</v>
      </c>
      <c r="BJ243" s="3">
        <v>38.229432599185</v>
      </c>
      <c r="BK243" s="3">
        <v>35.3507709856053</v>
      </c>
      <c r="BL243" s="3">
        <v>36.3949317130715</v>
      </c>
      <c r="BM243" s="3">
        <v>38.4235882776582</v>
      </c>
      <c r="BN243" s="3">
        <v>39.2020841295335</v>
      </c>
      <c r="BO243" s="3">
        <v>37.211563914066</v>
      </c>
      <c r="BP243" s="3">
        <v>33.859479885259</v>
      </c>
      <c r="BQ243" s="3">
        <v>33.2271321363396</v>
      </c>
      <c r="BR243" s="3">
        <v>35.008642706918</v>
      </c>
      <c r="BS243" s="3">
        <v>33.5174472741372</v>
      </c>
      <c r="BT243" s="3">
        <v>34.2418531599048</v>
      </c>
      <c r="BU243" s="3">
        <v>35.4866244214002</v>
      </c>
      <c r="BV243" s="3">
        <v>40.1490926786226</v>
      </c>
      <c r="BW243" s="3">
        <v>41.9813906978776</v>
      </c>
      <c r="BX243" s="3">
        <v>42.3281184902311</v>
      </c>
      <c r="BY243" s="3">
        <v>40.42273755986</v>
      </c>
      <c r="BZ243" s="3">
        <v>30.0349843303798</v>
      </c>
      <c r="CA243" s="3">
        <v>29.2346926353574</v>
      </c>
      <c r="CB243" s="3">
        <v>33.1897234869183</v>
      </c>
      <c r="CC243" s="3">
        <v>36.1862511305954</v>
      </c>
      <c r="CD243" s="3">
        <v>38.0751607531495</v>
      </c>
      <c r="CE243" s="3">
        <v>42.321109090598</v>
      </c>
      <c r="CF243" s="3">
        <v>42.4739888492521</v>
      </c>
      <c r="CG243" s="3">
        <v>46.275545790124</v>
      </c>
      <c r="CH243" s="3">
        <v>49.8559832024855</v>
      </c>
      <c r="CI243" s="3">
        <v>49.0145329078299</v>
      </c>
      <c r="CJ243" s="3">
        <v>53.2191121059642</v>
      </c>
      <c r="CK243" s="3">
        <v>52.2517576295484</v>
      </c>
      <c r="CL243" s="3">
        <v>56.7759289911195</v>
      </c>
      <c r="CM243" s="3">
        <v>60.0324371886904</v>
      </c>
      <c r="CN243" s="3">
        <v>64.2441563041649</v>
      </c>
      <c r="CO243" s="3">
        <v>64.1302807751937</v>
      </c>
      <c r="CP243" s="3">
        <v>66.0532131967205</v>
      </c>
      <c r="CQ243" s="3">
        <v>74.022087252442</v>
      </c>
      <c r="CR243" s="3">
        <v>72.7857875301737</v>
      </c>
      <c r="CS243" s="3">
        <v>69.4226616053493</v>
      </c>
      <c r="CT243" s="3">
        <v>72.3790552960804</v>
      </c>
      <c r="CU243" s="3">
        <v>69.4323163588001</v>
      </c>
      <c r="CV243" s="3">
        <v>64.1262904624445</v>
      </c>
      <c r="CW243" s="3">
        <v>57.0108515624379</v>
      </c>
      <c r="CX243" s="3">
        <v>53.7116301698355</v>
      </c>
      <c r="CY243" s="3">
        <v>50.8944943762453</v>
      </c>
      <c r="CZ243" s="3">
        <v>48.1791801761267</v>
      </c>
      <c r="DA243" s="3">
        <v>45.4795545634767</v>
      </c>
      <c r="DB243" s="3">
        <v>45.3705877728467</v>
      </c>
      <c r="DC243" s="3">
        <v>47.0552546933815</v>
      </c>
      <c r="DD243" s="3">
        <v>41.8055856532069</v>
      </c>
      <c r="DE243" s="3">
        <v>40.0517254779623</v>
      </c>
      <c r="DF243" s="3">
        <v>42.7631546764284</v>
      </c>
      <c r="DG243" s="3">
        <v>43.6742366687061</v>
      </c>
      <c r="DH243" s="3">
        <v>47.8913459081519</v>
      </c>
      <c r="DI243" s="3">
        <v>55.1106315411712</v>
      </c>
      <c r="DJ243" s="3">
        <v>52.1892912485749</v>
      </c>
      <c r="DK243" s="3">
        <v>52.4253946183693</v>
      </c>
      <c r="DL243" s="3">
        <v>56.9817545156007</v>
      </c>
      <c r="DM243" s="3">
        <v>59.0834159508398</v>
      </c>
      <c r="DN243" s="3">
        <v>64.589316313642</v>
      </c>
      <c r="DO243" s="3">
        <v>67.617356173929</v>
      </c>
      <c r="DP243" s="3">
        <v>65.8364653409494</v>
      </c>
      <c r="DQ243" s="3">
        <v>61.205054674131</v>
      </c>
      <c r="DR243" s="3">
        <v>61.3663624526686</v>
      </c>
      <c r="DS243" s="3">
        <v>68.4971847651069</v>
      </c>
      <c r="DT243" s="3">
        <v>70.0727638649049</v>
      </c>
      <c r="DU243" s="3">
        <v>74.1156720445329</v>
      </c>
      <c r="DV243" s="3">
        <v>80.570698243122</v>
      </c>
      <c r="DW243" s="3">
        <v>80.4356919051788</v>
      </c>
      <c r="DX243" s="3">
        <v>81.6052447263166</v>
      </c>
      <c r="DY243" s="3">
        <v>77.6248160934016</v>
      </c>
      <c r="DZ243" s="3">
        <v>80.2092463889047</v>
      </c>
      <c r="EA243" s="3">
        <v>84.2583621008529</v>
      </c>
      <c r="EB243" s="3">
        <v>91.3960390999304</v>
      </c>
      <c r="EC243" s="3">
        <v>97.4802869777821</v>
      </c>
      <c r="ED243" s="3">
        <v>104.751931401378</v>
      </c>
      <c r="EE243" s="3">
        <v>105.151757231643</v>
      </c>
      <c r="EF243" s="3">
        <v>101.331719631638</v>
      </c>
    </row>
    <row r="244">
      <c r="A244" s="3" t="s">
        <v>240</v>
      </c>
      <c r="B244" s="3" t="str">
        <f t="shared" si="3"/>
        <v>PNW_mid</v>
      </c>
      <c r="C244" s="3" t="str">
        <f t="shared" si="6"/>
        <v>PNW</v>
      </c>
      <c r="D244" s="3">
        <v>34.0668368991122</v>
      </c>
      <c r="E244" s="3">
        <v>35.2580675096116</v>
      </c>
      <c r="F244" s="3">
        <v>35.7714853533131</v>
      </c>
      <c r="G244" s="3">
        <v>36.4285777074087</v>
      </c>
      <c r="H244" s="3">
        <v>36.4623076464031</v>
      </c>
      <c r="I244" s="3">
        <v>36.6961558371706</v>
      </c>
      <c r="J244" s="3">
        <v>37.462886627389</v>
      </c>
      <c r="K244" s="3">
        <v>36.4599043925908</v>
      </c>
      <c r="L244" s="3">
        <v>37.653948082129</v>
      </c>
      <c r="M244" s="3">
        <v>38.6132892135926</v>
      </c>
      <c r="N244" s="3">
        <v>42.0109570283772</v>
      </c>
      <c r="O244" s="3">
        <v>45.0506406412445</v>
      </c>
      <c r="P244" s="3">
        <v>47.7132729345821</v>
      </c>
      <c r="Q244" s="3">
        <v>45.6415779105922</v>
      </c>
      <c r="R244" s="3">
        <v>43.1147923330328</v>
      </c>
      <c r="S244" s="3">
        <v>43.0954118100148</v>
      </c>
      <c r="T244" s="3">
        <v>41.4960553060095</v>
      </c>
      <c r="U244" s="3">
        <v>39.7077118587018</v>
      </c>
      <c r="V244" s="3">
        <v>41.3879173011348</v>
      </c>
      <c r="W244" s="3">
        <v>43.3401232399522</v>
      </c>
      <c r="X244" s="3">
        <v>42.2080526752034</v>
      </c>
      <c r="Y244" s="3">
        <v>45.0100791694879</v>
      </c>
      <c r="Z244" s="3">
        <v>44.2201672887796</v>
      </c>
      <c r="AA244" s="3">
        <v>44.3152468658228</v>
      </c>
      <c r="AB244" s="3">
        <v>45.1066965577105</v>
      </c>
      <c r="AC244" s="3">
        <v>48.5476692941372</v>
      </c>
      <c r="AD244" s="3">
        <v>50.7467306413881</v>
      </c>
      <c r="AE244" s="3">
        <v>52.1370262499543</v>
      </c>
      <c r="AF244" s="3">
        <v>52.1303822781568</v>
      </c>
      <c r="AG244" s="3">
        <v>55.0466459420681</v>
      </c>
      <c r="AH244" s="3">
        <v>57.2813006510859</v>
      </c>
      <c r="AI244" s="3">
        <v>55.5015335370417</v>
      </c>
      <c r="AJ244" s="3">
        <v>55.2724346077838</v>
      </c>
      <c r="AK244" s="3">
        <v>53.5416964873494</v>
      </c>
      <c r="AL244" s="3">
        <v>54.0952192379764</v>
      </c>
      <c r="AM244" s="3">
        <v>55.4333249735838</v>
      </c>
      <c r="AN244" s="3">
        <v>56.3300732511397</v>
      </c>
      <c r="AO244" s="3">
        <v>57.8141023912752</v>
      </c>
      <c r="AP244" s="3">
        <v>60.7548751240799</v>
      </c>
      <c r="AQ244" s="3">
        <v>62.4667213235023</v>
      </c>
      <c r="AR244" s="3">
        <v>62.9390086942453</v>
      </c>
      <c r="AS244" s="3">
        <v>65.0218310651198</v>
      </c>
      <c r="AT244" s="3">
        <v>63.3190581137623</v>
      </c>
      <c r="AU244" s="3">
        <v>66.2896756957101</v>
      </c>
      <c r="AV244" s="3">
        <v>65.5773378131694</v>
      </c>
      <c r="AW244" s="3">
        <v>64.8598880350724</v>
      </c>
      <c r="AX244" s="3">
        <v>67.261231981758</v>
      </c>
      <c r="AY244" s="3">
        <v>66.1791170714725</v>
      </c>
      <c r="AZ244" s="3">
        <v>60.6132508554286</v>
      </c>
      <c r="BA244" s="3">
        <v>58.3861468634851</v>
      </c>
      <c r="BB244" s="3">
        <v>58.6573079694194</v>
      </c>
      <c r="BC244" s="3">
        <v>60.1397213705762</v>
      </c>
      <c r="BD244" s="3">
        <v>59.7854165234448</v>
      </c>
      <c r="BE244" s="3">
        <v>58.7736651645661</v>
      </c>
      <c r="BF244" s="3">
        <v>61.5168753808897</v>
      </c>
      <c r="BG244" s="3">
        <v>62.255555062984</v>
      </c>
      <c r="BH244" s="3">
        <v>61.2930529388435</v>
      </c>
      <c r="BI244" s="3">
        <v>63.6186644943588</v>
      </c>
      <c r="BJ244" s="3">
        <v>67.8735246725796</v>
      </c>
      <c r="BK244" s="3">
        <v>69.2630252449023</v>
      </c>
      <c r="BL244" s="3">
        <v>66.4362097721413</v>
      </c>
      <c r="BM244" s="3">
        <v>70.7432375371756</v>
      </c>
      <c r="BN244" s="3">
        <v>74.2749314069788</v>
      </c>
      <c r="BO244" s="3">
        <v>74.1860420165928</v>
      </c>
      <c r="BP244" s="3">
        <v>74.9103092836752</v>
      </c>
      <c r="BQ244" s="3">
        <v>76.3754711450882</v>
      </c>
      <c r="BR244" s="3">
        <v>74.1185053221352</v>
      </c>
      <c r="BS244" s="3">
        <v>74.5142157941407</v>
      </c>
      <c r="BT244" s="3">
        <v>75.9107091334362</v>
      </c>
      <c r="BU244" s="3">
        <v>75.528942891912</v>
      </c>
      <c r="BV244" s="3">
        <v>70.5785116231558</v>
      </c>
      <c r="BW244" s="3">
        <v>70.2278914528064</v>
      </c>
      <c r="BX244" s="3">
        <v>74.7475628377269</v>
      </c>
      <c r="BY244" s="3">
        <v>79.9710219165228</v>
      </c>
      <c r="BZ244" s="3">
        <v>65.7638491268307</v>
      </c>
      <c r="CA244" s="3">
        <v>62.4097744112166</v>
      </c>
      <c r="CB244" s="3">
        <v>60.2943230086727</v>
      </c>
      <c r="CC244" s="3">
        <v>62.2220591552578</v>
      </c>
      <c r="CD244" s="3">
        <v>65.055086327222</v>
      </c>
      <c r="CE244" s="3">
        <v>64.147074943882</v>
      </c>
      <c r="CF244" s="3">
        <v>59.7342885264318</v>
      </c>
      <c r="CG244" s="3">
        <v>67.6975640128405</v>
      </c>
      <c r="CH244" s="3">
        <v>71.4432989975546</v>
      </c>
      <c r="CI244" s="3">
        <v>66.6865710271864</v>
      </c>
      <c r="CJ244" s="3">
        <v>64.790787559436</v>
      </c>
      <c r="CK244" s="3">
        <v>64.0607023482135</v>
      </c>
      <c r="CL244" s="3">
        <v>65.8664452031345</v>
      </c>
      <c r="CM244" s="3">
        <v>70.2839978003239</v>
      </c>
      <c r="CN244" s="3">
        <v>72.8608302652116</v>
      </c>
      <c r="CO244" s="3">
        <v>72.2412563120034</v>
      </c>
      <c r="CP244" s="3">
        <v>71.6584414289411</v>
      </c>
      <c r="CQ244" s="3">
        <v>68.3319240459042</v>
      </c>
      <c r="CR244" s="3">
        <v>63.9483716467329</v>
      </c>
      <c r="CS244" s="3">
        <v>58.7917670832407</v>
      </c>
      <c r="CT244" s="3">
        <v>56.664950255684</v>
      </c>
      <c r="CU244" s="3">
        <v>58.8841652831992</v>
      </c>
      <c r="CV244" s="3">
        <v>61.3933825019753</v>
      </c>
      <c r="CW244" s="3">
        <v>61.230774139873</v>
      </c>
      <c r="CX244" s="3">
        <v>65.3604281787893</v>
      </c>
      <c r="CY244" s="3">
        <v>68.3643925478076</v>
      </c>
      <c r="CZ244" s="3">
        <v>66.6178020544479</v>
      </c>
      <c r="DA244" s="3">
        <v>64.5864169772507</v>
      </c>
      <c r="DB244" s="3">
        <v>63.5791310147589</v>
      </c>
      <c r="DC244" s="3">
        <v>68.8406202743657</v>
      </c>
      <c r="DD244" s="3">
        <v>66.1361870852133</v>
      </c>
      <c r="DE244" s="3">
        <v>57.8012463989829</v>
      </c>
      <c r="DF244" s="3">
        <v>66.1160092824335</v>
      </c>
      <c r="DG244" s="3">
        <v>71.1206684482308</v>
      </c>
      <c r="DH244" s="3">
        <v>68.3878913870667</v>
      </c>
      <c r="DI244" s="3">
        <v>68.8000675892715</v>
      </c>
      <c r="DJ244" s="3">
        <v>70.9351114407245</v>
      </c>
      <c r="DK244" s="3">
        <v>73.7282204549929</v>
      </c>
      <c r="DL244" s="3">
        <v>73.5619811222014</v>
      </c>
      <c r="DM244" s="3">
        <v>75.6120895905399</v>
      </c>
      <c r="DN244" s="3">
        <v>77.7964441277913</v>
      </c>
      <c r="DO244" s="3">
        <v>74.1693518616858</v>
      </c>
      <c r="DP244" s="3">
        <v>72.5125724333705</v>
      </c>
      <c r="DQ244" s="3">
        <v>69.9623258812636</v>
      </c>
      <c r="DR244" s="3">
        <v>69.5604330611056</v>
      </c>
      <c r="DS244" s="3">
        <v>70.3770344829595</v>
      </c>
      <c r="DT244" s="3">
        <v>68.2569206153642</v>
      </c>
      <c r="DU244" s="3">
        <v>66.1452996355309</v>
      </c>
      <c r="DV244" s="3">
        <v>69.2023891699155</v>
      </c>
      <c r="DW244" s="3">
        <v>71.0873988346564</v>
      </c>
      <c r="DX244" s="3">
        <v>75.3255052967399</v>
      </c>
      <c r="DY244" s="3">
        <v>74.5260074899546</v>
      </c>
      <c r="DZ244" s="3">
        <v>78.8965239495961</v>
      </c>
      <c r="EA244" s="3">
        <v>85.6243260230619</v>
      </c>
      <c r="EB244" s="3">
        <v>88.3789586779553</v>
      </c>
      <c r="EC244" s="3">
        <v>86.9205979208493</v>
      </c>
      <c r="ED244" s="3">
        <v>90.9174600234104</v>
      </c>
      <c r="EE244" s="3">
        <v>87.8857138497489</v>
      </c>
      <c r="EF244" s="3">
        <v>84.9061113993327</v>
      </c>
    </row>
    <row r="245">
      <c r="A245" s="3" t="s">
        <v>241</v>
      </c>
      <c r="B245" s="3" t="str">
        <f t="shared" si="3"/>
        <v>PPG_mid</v>
      </c>
      <c r="C245" s="3" t="str">
        <f t="shared" si="6"/>
        <v>PPG</v>
      </c>
      <c r="D245" s="3">
        <v>77.9987279431209</v>
      </c>
      <c r="E245" s="3">
        <v>77.5509456595499</v>
      </c>
      <c r="F245" s="3">
        <v>81.9256662156787</v>
      </c>
      <c r="G245" s="3">
        <v>81.1698495195572</v>
      </c>
      <c r="H245" s="3">
        <v>82.5281909917687</v>
      </c>
      <c r="I245" s="3">
        <v>85.545218866512</v>
      </c>
      <c r="J245" s="3">
        <v>87.1520604447878</v>
      </c>
      <c r="K245" s="3">
        <v>85.0314544684554</v>
      </c>
      <c r="L245" s="3">
        <v>84.7137599463884</v>
      </c>
      <c r="M245" s="3">
        <v>79.7611485943298</v>
      </c>
      <c r="N245" s="3">
        <v>87.8102998871079</v>
      </c>
      <c r="O245" s="3">
        <v>94.9053568482787</v>
      </c>
      <c r="P245" s="3">
        <v>95.7417808360567</v>
      </c>
      <c r="Q245" s="3">
        <v>98.0908486212136</v>
      </c>
      <c r="R245" s="3">
        <v>96.7689678501072</v>
      </c>
      <c r="S245" s="3">
        <v>95.5145789159024</v>
      </c>
      <c r="T245" s="3">
        <v>96.4769170829512</v>
      </c>
      <c r="U245" s="3">
        <v>98.6062053489971</v>
      </c>
      <c r="V245" s="3">
        <v>94.7813113358049</v>
      </c>
      <c r="W245" s="3">
        <v>86.3726854220437</v>
      </c>
      <c r="X245" s="3">
        <v>78.8237250556177</v>
      </c>
      <c r="Y245" s="3">
        <v>84.0587274327421</v>
      </c>
      <c r="Z245" s="3">
        <v>88.3214960252956</v>
      </c>
      <c r="AA245" s="3">
        <v>86.4013643529863</v>
      </c>
      <c r="AB245" s="3">
        <v>80.3686797649132</v>
      </c>
      <c r="AC245" s="3">
        <v>80.6503376877466</v>
      </c>
      <c r="AD245" s="3">
        <v>90.6791108467614</v>
      </c>
      <c r="AE245" s="3">
        <v>97.0011301998366</v>
      </c>
      <c r="AF245" s="3">
        <v>92.8938840270424</v>
      </c>
      <c r="AG245" s="3">
        <v>92.1502670888406</v>
      </c>
      <c r="AH245" s="3">
        <v>92.0338968353615</v>
      </c>
      <c r="AI245" s="3">
        <v>90.7481209936469</v>
      </c>
      <c r="AJ245" s="3">
        <v>89.2242969783962</v>
      </c>
      <c r="AK245" s="3">
        <v>81.8661301804891</v>
      </c>
      <c r="AL245" s="3">
        <v>82.9099899408981</v>
      </c>
      <c r="AM245" s="3">
        <v>83.6691692657029</v>
      </c>
      <c r="AN245" s="3">
        <v>85.2552277945653</v>
      </c>
      <c r="AO245" s="3">
        <v>88.2286045422069</v>
      </c>
      <c r="AP245" s="3">
        <v>90.4427008576789</v>
      </c>
      <c r="AQ245" s="3">
        <v>92.9398657379724</v>
      </c>
      <c r="AR245" s="3">
        <v>94.1726870268625</v>
      </c>
      <c r="AS245" s="3">
        <v>96.3554709438532</v>
      </c>
      <c r="AT245" s="3">
        <v>95.9396226655358</v>
      </c>
      <c r="AU245" s="3">
        <v>91.0239177931229</v>
      </c>
      <c r="AV245" s="3">
        <v>93.7904390230709</v>
      </c>
      <c r="AW245" s="3">
        <v>100.503876643873</v>
      </c>
      <c r="AX245" s="3">
        <v>101.834173281244</v>
      </c>
      <c r="AY245" s="3">
        <v>102.645086752208</v>
      </c>
      <c r="AZ245" s="3">
        <v>104.313253597697</v>
      </c>
      <c r="BA245" s="3">
        <v>101.656419793953</v>
      </c>
      <c r="BB245" s="3">
        <v>100.54590161263</v>
      </c>
      <c r="BC245" s="3">
        <v>97.260745048189</v>
      </c>
      <c r="BD245" s="3">
        <v>92.5063898476794</v>
      </c>
      <c r="BE245" s="3">
        <v>92.6491450215746</v>
      </c>
      <c r="BF245" s="3">
        <v>93.8008125664264</v>
      </c>
      <c r="BG245" s="3">
        <v>97.734946732727</v>
      </c>
      <c r="BH245" s="3">
        <v>100.289272558271</v>
      </c>
      <c r="BI245" s="3">
        <v>91.6618260322104</v>
      </c>
      <c r="BJ245" s="3">
        <v>95.9212139502513</v>
      </c>
      <c r="BK245" s="3">
        <v>91.0257322373587</v>
      </c>
      <c r="BL245" s="3">
        <v>91.9802608150629</v>
      </c>
      <c r="BM245" s="3">
        <v>97.3109484281338</v>
      </c>
      <c r="BN245" s="3">
        <v>99.6030446981409</v>
      </c>
      <c r="BO245" s="3">
        <v>104.714971205966</v>
      </c>
      <c r="BP245" s="3">
        <v>100.590918841176</v>
      </c>
      <c r="BQ245" s="3">
        <v>103.96598746247</v>
      </c>
      <c r="BR245" s="3">
        <v>106.405839069766</v>
      </c>
      <c r="BS245" s="3">
        <v>101.175690907672</v>
      </c>
      <c r="BT245" s="3">
        <v>106.131972157357</v>
      </c>
      <c r="BU245" s="3">
        <v>109.113363037939</v>
      </c>
      <c r="BV245" s="3">
        <v>117.177651862992</v>
      </c>
      <c r="BW245" s="3">
        <v>120.681789738608</v>
      </c>
      <c r="BX245" s="3">
        <v>116.011650321212</v>
      </c>
      <c r="BY245" s="3">
        <v>108.111603133644</v>
      </c>
      <c r="BZ245" s="3">
        <v>82.298337933185</v>
      </c>
      <c r="CA245" s="3">
        <v>82.6754517061324</v>
      </c>
      <c r="CB245" s="3">
        <v>85.0693368402225</v>
      </c>
      <c r="CC245" s="3">
        <v>97.6469625129417</v>
      </c>
      <c r="CD245" s="3">
        <v>101.326153829425</v>
      </c>
      <c r="CE245" s="3">
        <v>108.48681025617</v>
      </c>
      <c r="CF245" s="3">
        <v>114.766511821103</v>
      </c>
      <c r="CG245" s="3">
        <v>121.454888250298</v>
      </c>
      <c r="CH245" s="3">
        <v>132.07585761845</v>
      </c>
      <c r="CI245" s="3">
        <v>134.672453116805</v>
      </c>
      <c r="CJ245" s="3">
        <v>134.930363598554</v>
      </c>
      <c r="CK245" s="3">
        <v>128.238863129747</v>
      </c>
      <c r="CL245" s="3">
        <v>136.775270631563</v>
      </c>
      <c r="CM245" s="3">
        <v>151.125411815668</v>
      </c>
      <c r="CN245" s="3">
        <v>166.84166696155</v>
      </c>
      <c r="CO245" s="3">
        <v>163.765458785089</v>
      </c>
      <c r="CP245" s="3">
        <v>156.121646541907</v>
      </c>
      <c r="CQ245" s="3">
        <v>154.590937941613</v>
      </c>
      <c r="CR245" s="3">
        <v>141.07477371052</v>
      </c>
      <c r="CS245" s="3">
        <v>146.053224852578</v>
      </c>
      <c r="CT245" s="3">
        <v>151.734200041788</v>
      </c>
      <c r="CU245" s="3">
        <v>155.658929582545</v>
      </c>
      <c r="CV245" s="3">
        <v>153.789091622494</v>
      </c>
      <c r="CW245" s="3">
        <v>141.84857808362</v>
      </c>
      <c r="CX245" s="3">
        <v>120.068364000375</v>
      </c>
      <c r="CY245" s="3">
        <v>124.205497857006</v>
      </c>
      <c r="CZ245" s="3">
        <v>119.496355655343</v>
      </c>
      <c r="DA245" s="3">
        <v>112.894382701727</v>
      </c>
      <c r="DB245" s="3">
        <v>114.633399178438</v>
      </c>
      <c r="DC245" s="3">
        <v>124.325164877668</v>
      </c>
      <c r="DD245" s="3">
        <v>114.084411168763</v>
      </c>
      <c r="DE245" s="3">
        <v>108.460442270263</v>
      </c>
      <c r="DF245" s="3">
        <v>119.393759872546</v>
      </c>
      <c r="DG245" s="3">
        <v>124.475137485765</v>
      </c>
      <c r="DH245" s="3">
        <v>123.939483220233</v>
      </c>
      <c r="DI245" s="3">
        <v>124.924680559261</v>
      </c>
      <c r="DJ245" s="3">
        <v>123.99532411143</v>
      </c>
      <c r="DK245" s="3">
        <v>135.081535053045</v>
      </c>
      <c r="DL245" s="3">
        <v>133.677654419524</v>
      </c>
      <c r="DM245" s="3">
        <v>136.739750331956</v>
      </c>
      <c r="DN245" s="3">
        <v>143.842817688874</v>
      </c>
      <c r="DO245" s="3">
        <v>136.171525584042</v>
      </c>
      <c r="DP245" s="3">
        <v>130.02800751711</v>
      </c>
      <c r="DQ245" s="3">
        <v>124.218537263846</v>
      </c>
      <c r="DR245" s="3">
        <v>129.521860022859</v>
      </c>
      <c r="DS245" s="3">
        <v>143.873516182987</v>
      </c>
      <c r="DT245" s="3">
        <v>141.419629693289</v>
      </c>
      <c r="DU245" s="3">
        <v>138.197027769432</v>
      </c>
      <c r="DV245" s="3">
        <v>138.835066195909</v>
      </c>
      <c r="DW245" s="3">
        <v>133.532578334401</v>
      </c>
      <c r="DX245" s="3">
        <v>131.309635680105</v>
      </c>
      <c r="DY245" s="3">
        <v>127.207821887957</v>
      </c>
      <c r="DZ245" s="3">
        <v>126.344730002563</v>
      </c>
      <c r="EA245" s="3">
        <v>122.316374244687</v>
      </c>
      <c r="EB245" s="3">
        <v>127.269703488403</v>
      </c>
      <c r="EC245" s="3">
        <v>127.660128454058</v>
      </c>
      <c r="ED245" s="3">
        <v>123.610945626548</v>
      </c>
      <c r="EE245" s="3">
        <v>122.871190025693</v>
      </c>
      <c r="EF245" s="3">
        <v>118.87361102634</v>
      </c>
    </row>
    <row r="246">
      <c r="A246" s="3" t="s">
        <v>242</v>
      </c>
      <c r="B246" s="3" t="str">
        <f t="shared" si="3"/>
        <v>PPL_mid</v>
      </c>
      <c r="C246" s="3" t="str">
        <f t="shared" si="6"/>
        <v>PPL</v>
      </c>
      <c r="D246" s="3">
        <v>16.8701242505163</v>
      </c>
      <c r="E246" s="3">
        <v>17.608890070695</v>
      </c>
      <c r="F246" s="3">
        <v>18.375987580487</v>
      </c>
      <c r="G246" s="3">
        <v>18.8407494777033</v>
      </c>
      <c r="H246" s="3">
        <v>19.3334671377554</v>
      </c>
      <c r="I246" s="3">
        <v>19.8556813679951</v>
      </c>
      <c r="J246" s="3">
        <v>19.5051474347388</v>
      </c>
      <c r="K246" s="3">
        <v>19.3184189051356</v>
      </c>
      <c r="L246" s="3">
        <v>19.4020652611432</v>
      </c>
      <c r="M246" s="3">
        <v>19.7252863750967</v>
      </c>
      <c r="N246" s="3">
        <v>20.7757987634875</v>
      </c>
      <c r="O246" s="3">
        <v>21.015259439916</v>
      </c>
      <c r="P246" s="3">
        <v>20.9463484199369</v>
      </c>
      <c r="Q246" s="3">
        <v>20.6877388363516</v>
      </c>
      <c r="R246" s="3">
        <v>19.5727578155398</v>
      </c>
      <c r="S246" s="3">
        <v>20.1728584301958</v>
      </c>
      <c r="T246" s="3">
        <v>20.3054555984348</v>
      </c>
      <c r="U246" s="3">
        <v>19.6737587779979</v>
      </c>
      <c r="V246" s="3">
        <v>19.9658881466967</v>
      </c>
      <c r="W246" s="3">
        <v>20.9075580222825</v>
      </c>
      <c r="X246" s="3">
        <v>20.0354953394587</v>
      </c>
      <c r="Y246" s="3">
        <v>22.0922716170607</v>
      </c>
      <c r="Z246" s="3">
        <v>22.1448255359254</v>
      </c>
      <c r="AA246" s="3">
        <v>22.2247300448148</v>
      </c>
      <c r="AB246" s="3">
        <v>22.35244978863</v>
      </c>
      <c r="AC246" s="3">
        <v>23.8633789229651</v>
      </c>
      <c r="AD246" s="3">
        <v>24.4184068670126</v>
      </c>
      <c r="AE246" s="3">
        <v>24.9578987443487</v>
      </c>
      <c r="AF246" s="3">
        <v>25.6368936113408</v>
      </c>
      <c r="AG246" s="3">
        <v>26.0725186532391</v>
      </c>
      <c r="AH246" s="3">
        <v>25.2443836073825</v>
      </c>
      <c r="AI246" s="3">
        <v>24.2614772977928</v>
      </c>
      <c r="AJ246" s="3">
        <v>23.802926829364</v>
      </c>
      <c r="AK246" s="3">
        <v>22.6962645671597</v>
      </c>
      <c r="AL246" s="3">
        <v>22.9386353820834</v>
      </c>
      <c r="AM246" s="3">
        <v>23.3808356576164</v>
      </c>
      <c r="AN246" s="3">
        <v>23.7518423081952</v>
      </c>
      <c r="AO246" s="3">
        <v>24.7116499534484</v>
      </c>
      <c r="AP246" s="3">
        <v>25.7574833733789</v>
      </c>
      <c r="AQ246" s="3">
        <v>26.3442005555906</v>
      </c>
      <c r="AR246" s="3">
        <v>27.1353421472277</v>
      </c>
      <c r="AS246" s="3">
        <v>27.7297187510855</v>
      </c>
      <c r="AT246" s="3">
        <v>26.8752928918218</v>
      </c>
      <c r="AU246" s="3">
        <v>27.5164260049152</v>
      </c>
      <c r="AV246" s="3">
        <v>27.7281873934966</v>
      </c>
      <c r="AW246" s="3">
        <v>26.8745141141731</v>
      </c>
      <c r="AX246" s="3">
        <v>26.0840007111281</v>
      </c>
      <c r="AY246" s="3">
        <v>24.0708555835234</v>
      </c>
      <c r="AZ246" s="3">
        <v>22.6405019136218</v>
      </c>
      <c r="BA246" s="3">
        <v>21.8898623407903</v>
      </c>
      <c r="BB246" s="3">
        <v>20.2503001208849</v>
      </c>
      <c r="BC246" s="3">
        <v>20.6336914524305</v>
      </c>
      <c r="BD246" s="3">
        <v>20.2993703350558</v>
      </c>
      <c r="BE246" s="3">
        <v>20.1584244026585</v>
      </c>
      <c r="BF246" s="3">
        <v>21.285196088175</v>
      </c>
      <c r="BG246" s="3">
        <v>21.7953563072888</v>
      </c>
      <c r="BH246" s="3">
        <v>22.4226875402732</v>
      </c>
      <c r="BI246" s="3">
        <v>22.9210301028904</v>
      </c>
      <c r="BJ246" s="3">
        <v>23.457185374263</v>
      </c>
      <c r="BK246" s="3">
        <v>22.578263461513</v>
      </c>
      <c r="BL246" s="3">
        <v>22.6642311287905</v>
      </c>
      <c r="BM246" s="3">
        <v>23.8382935874148</v>
      </c>
      <c r="BN246" s="3">
        <v>24.955305904408</v>
      </c>
      <c r="BO246" s="3">
        <v>24.3445189465256</v>
      </c>
      <c r="BP246" s="3">
        <v>23.6173081388549</v>
      </c>
      <c r="BQ246" s="3">
        <v>24.3353911491868</v>
      </c>
      <c r="BR246" s="3">
        <v>23.8809469597756</v>
      </c>
      <c r="BS246" s="3">
        <v>23.1430027012319</v>
      </c>
      <c r="BT246" s="3">
        <v>24.4396714022121</v>
      </c>
      <c r="BU246" s="3">
        <v>25.3816876535204</v>
      </c>
      <c r="BV246" s="3">
        <v>26.8163413407446</v>
      </c>
      <c r="BW246" s="3">
        <v>28.1118190421571</v>
      </c>
      <c r="BX246" s="3">
        <v>28.9127533056942</v>
      </c>
      <c r="BY246" s="3">
        <v>28.3879721107088</v>
      </c>
      <c r="BZ246" s="3">
        <v>21.3116329962219</v>
      </c>
      <c r="CA246" s="3">
        <v>20.5003960665165</v>
      </c>
      <c r="CB246" s="3">
        <v>20.841259614228</v>
      </c>
      <c r="CC246" s="3">
        <v>22.5553675378626</v>
      </c>
      <c r="CD246" s="3">
        <v>21.2665803952376</v>
      </c>
      <c r="CE246" s="3">
        <v>23.0723321891253</v>
      </c>
      <c r="CF246" s="3">
        <v>22.8231645783761</v>
      </c>
      <c r="CG246" s="3">
        <v>23.7722189213194</v>
      </c>
      <c r="CH246" s="3">
        <v>24.4572831103654</v>
      </c>
      <c r="CI246" s="3">
        <v>23.5585727381707</v>
      </c>
      <c r="CJ246" s="3">
        <v>23.8072226278764</v>
      </c>
      <c r="CK246" s="3">
        <v>23.6510149542453</v>
      </c>
      <c r="CL246" s="3">
        <v>24.3085079505815</v>
      </c>
      <c r="CM246" s="3">
        <v>25.0185298001423</v>
      </c>
      <c r="CN246" s="3">
        <v>25.2296991450209</v>
      </c>
      <c r="CO246" s="3">
        <v>24.9851818412776</v>
      </c>
      <c r="CP246" s="3">
        <v>24.7840231523481</v>
      </c>
      <c r="CQ246" s="3">
        <v>25.5085260153401</v>
      </c>
      <c r="CR246" s="3">
        <v>25.8632273952069</v>
      </c>
      <c r="CS246" s="3">
        <v>25.4705276200862</v>
      </c>
      <c r="CT246" s="3">
        <v>25.4961403982498</v>
      </c>
      <c r="CU246" s="3">
        <v>26.2135728039962</v>
      </c>
      <c r="CV246" s="3">
        <v>26.916973509161</v>
      </c>
      <c r="CW246" s="3">
        <v>25.4138332487502</v>
      </c>
      <c r="CX246" s="3">
        <v>24.3096856096266</v>
      </c>
      <c r="CY246" s="3">
        <v>26.5812424797711</v>
      </c>
      <c r="CZ246" s="3">
        <v>26.4531403845993</v>
      </c>
      <c r="DA246" s="3">
        <v>25.3562365612773</v>
      </c>
      <c r="DB246" s="3">
        <v>25.1780719488945</v>
      </c>
      <c r="DC246" s="3">
        <v>27.2048430303882</v>
      </c>
      <c r="DD246" s="3">
        <v>26.413121555788</v>
      </c>
      <c r="DE246" s="3">
        <v>23.4922203138351</v>
      </c>
      <c r="DF246" s="3">
        <v>25.594724509462</v>
      </c>
      <c r="DG246" s="3">
        <v>27.2164568197236</v>
      </c>
      <c r="DH246" s="3">
        <v>27.7297087183169</v>
      </c>
      <c r="DI246" s="3">
        <v>26.4561361320241</v>
      </c>
      <c r="DJ246" s="3">
        <v>25.2645252632443</v>
      </c>
      <c r="DK246" s="3">
        <v>26.7690547483142</v>
      </c>
      <c r="DL246" s="3">
        <v>26.0245825593891</v>
      </c>
      <c r="DM246" s="3">
        <v>25.201018985155</v>
      </c>
      <c r="DN246" s="3">
        <v>25.564374983766</v>
      </c>
      <c r="DO246" s="3">
        <v>24.4518495204525</v>
      </c>
      <c r="DP246" s="3">
        <v>23.7877836453039</v>
      </c>
      <c r="DQ246" s="3">
        <v>22.7715721068714</v>
      </c>
      <c r="DR246" s="3">
        <v>24.6476819328936</v>
      </c>
      <c r="DS246" s="3">
        <v>25.6514309392615</v>
      </c>
      <c r="DT246" s="3">
        <v>25.7847680405514</v>
      </c>
      <c r="DU246" s="3">
        <v>25.3301078389559</v>
      </c>
      <c r="DV246" s="3">
        <v>26.2010061288757</v>
      </c>
      <c r="DW246" s="3">
        <v>26.419907554429</v>
      </c>
      <c r="DX246" s="3">
        <v>28.1454555497948</v>
      </c>
      <c r="DY246" s="3">
        <v>27.7362406690727</v>
      </c>
      <c r="DZ246" s="3">
        <v>27.9890836235943</v>
      </c>
      <c r="EA246" s="3">
        <v>30.5977708644503</v>
      </c>
      <c r="EB246" s="3">
        <v>32.0463837519781</v>
      </c>
      <c r="EC246" s="3">
        <v>32.2112523919532</v>
      </c>
      <c r="ED246" s="3">
        <v>33.288142004893</v>
      </c>
      <c r="EE246" s="3">
        <v>32.7937562968722</v>
      </c>
      <c r="EF246" s="3">
        <v>32.5197220908271</v>
      </c>
    </row>
    <row r="247">
      <c r="A247" s="3" t="s">
        <v>243</v>
      </c>
      <c r="B247" s="3" t="str">
        <f t="shared" si="3"/>
        <v>PRU_mid</v>
      </c>
      <c r="C247" s="3" t="str">
        <f t="shared" si="6"/>
        <v>PRU</v>
      </c>
      <c r="D247" s="3">
        <v>56.4095994271777</v>
      </c>
      <c r="E247" s="3">
        <v>53.4389329545175</v>
      </c>
      <c r="F247" s="3">
        <v>54.9822961585366</v>
      </c>
      <c r="G247" s="3">
        <v>52.3368076013959</v>
      </c>
      <c r="H247" s="3">
        <v>52.5379932469888</v>
      </c>
      <c r="I247" s="3">
        <v>57.1698565525312</v>
      </c>
      <c r="J247" s="3">
        <v>57.9065206186678</v>
      </c>
      <c r="K247" s="3">
        <v>56.9813122235742</v>
      </c>
      <c r="L247" s="3">
        <v>58.5365245615557</v>
      </c>
      <c r="M247" s="3">
        <v>54.4273064735003</v>
      </c>
      <c r="N247" s="3">
        <v>55.587182741723</v>
      </c>
      <c r="O247" s="3">
        <v>57.7083663785619</v>
      </c>
      <c r="P247" s="3">
        <v>53.9235451863913</v>
      </c>
      <c r="Q247" s="3">
        <v>51.9126652714328</v>
      </c>
      <c r="R247" s="3">
        <v>53.391596339959</v>
      </c>
      <c r="S247" s="3">
        <v>52.9165109470834</v>
      </c>
      <c r="T247" s="3">
        <v>56.1914205307176</v>
      </c>
      <c r="U247" s="3">
        <v>58.7877830932943</v>
      </c>
      <c r="V247" s="3">
        <v>58.4093951204546</v>
      </c>
      <c r="W247" s="3">
        <v>57.0096997685351</v>
      </c>
      <c r="X247" s="3">
        <v>51.8713310044026</v>
      </c>
      <c r="Y247" s="3">
        <v>52.7622024459561</v>
      </c>
      <c r="Z247" s="3">
        <v>57.3475332485417</v>
      </c>
      <c r="AA247" s="3">
        <v>56.0505860779386</v>
      </c>
      <c r="AB247" s="3">
        <v>48.3869703502371</v>
      </c>
      <c r="AC247" s="3">
        <v>43.9559750261589</v>
      </c>
      <c r="AD247" s="3">
        <v>48.9374606366196</v>
      </c>
      <c r="AE247" s="3">
        <v>51.2564907586788</v>
      </c>
      <c r="AF247" s="3">
        <v>52.6906945554698</v>
      </c>
      <c r="AG247" s="3">
        <v>50.5439338945918</v>
      </c>
      <c r="AH247" s="3">
        <v>50.4489764535827</v>
      </c>
      <c r="AI247" s="3">
        <v>52.6586800288761</v>
      </c>
      <c r="AJ247" s="3">
        <v>55.1884993897386</v>
      </c>
      <c r="AK247" s="3">
        <v>58.148956160443</v>
      </c>
      <c r="AL247" s="3">
        <v>65.9555702661095</v>
      </c>
      <c r="AM247" s="3">
        <v>73.1885574138364</v>
      </c>
      <c r="AN247" s="3">
        <v>73.5182161814322</v>
      </c>
      <c r="AO247" s="3">
        <v>76.0003525319134</v>
      </c>
      <c r="AP247" s="3">
        <v>76.6642615615657</v>
      </c>
      <c r="AQ247" s="3">
        <v>74.2575458042763</v>
      </c>
      <c r="AR247" s="3">
        <v>74.9365683867448</v>
      </c>
      <c r="AS247" s="3">
        <v>75.1413053455535</v>
      </c>
      <c r="AT247" s="3">
        <v>78.8259990627309</v>
      </c>
      <c r="AU247" s="3">
        <v>75.2495434145088</v>
      </c>
      <c r="AV247" s="3">
        <v>73.5019135865316</v>
      </c>
      <c r="AW247" s="3">
        <v>78.217569841477</v>
      </c>
      <c r="AX247" s="3">
        <v>79.3560130496974</v>
      </c>
      <c r="AY247" s="3">
        <v>83.2489749853453</v>
      </c>
      <c r="AZ247" s="3">
        <v>87.17637295535</v>
      </c>
      <c r="BA247" s="3">
        <v>79.1027117743095</v>
      </c>
      <c r="BB247" s="3">
        <v>77.1564552492865</v>
      </c>
      <c r="BC247" s="3">
        <v>75.9993944071643</v>
      </c>
      <c r="BD247" s="3">
        <v>72.8955691318872</v>
      </c>
      <c r="BE247" s="3">
        <v>71.3345422157445</v>
      </c>
      <c r="BF247" s="3">
        <v>70.3672737900928</v>
      </c>
      <c r="BG247" s="3">
        <v>72.4351744977359</v>
      </c>
      <c r="BH247" s="3">
        <v>73.8225180555718</v>
      </c>
      <c r="BI247" s="3">
        <v>72.3679705672604</v>
      </c>
      <c r="BJ247" s="3">
        <v>69.2643472616362</v>
      </c>
      <c r="BK247" s="3">
        <v>61.8322140356125</v>
      </c>
      <c r="BL247" s="3">
        <v>65.8171629412071</v>
      </c>
      <c r="BM247" s="3">
        <v>69.8891853222215</v>
      </c>
      <c r="BN247" s="3">
        <v>70.855508225043</v>
      </c>
      <c r="BO247" s="3">
        <v>75.6438429630093</v>
      </c>
      <c r="BP247" s="3">
        <v>74.6182026679637</v>
      </c>
      <c r="BQ247" s="3">
        <v>75.1363159526675</v>
      </c>
      <c r="BR247" s="3">
        <v>77.2802894816956</v>
      </c>
      <c r="BS247" s="3">
        <v>63.2777780475808</v>
      </c>
      <c r="BT247" s="3">
        <v>66.8073910898794</v>
      </c>
      <c r="BU247" s="3">
        <v>68.6493124036343</v>
      </c>
      <c r="BV247" s="3">
        <v>71.6891859000135</v>
      </c>
      <c r="BW247" s="3">
        <v>72.535757832973</v>
      </c>
      <c r="BX247" s="3">
        <v>72.9511413285319</v>
      </c>
      <c r="BY247" s="3">
        <v>71.2351219427475</v>
      </c>
      <c r="BZ247" s="3">
        <v>43.8781125218469</v>
      </c>
      <c r="CA247" s="3">
        <v>43.0392984625578</v>
      </c>
      <c r="CB247" s="3">
        <v>45.3364107784013</v>
      </c>
      <c r="CC247" s="3">
        <v>51.1574771265263</v>
      </c>
      <c r="CD247" s="3">
        <v>50.1763296318457</v>
      </c>
      <c r="CE247" s="3">
        <v>54.9112644113509</v>
      </c>
      <c r="CF247" s="3">
        <v>54.2216124327546</v>
      </c>
      <c r="CG247" s="3">
        <v>53.6689226538339</v>
      </c>
      <c r="CH247" s="3">
        <v>59.5848162809326</v>
      </c>
      <c r="CI247" s="3">
        <v>64.4486825280581</v>
      </c>
      <c r="CJ247" s="3">
        <v>67.2566550183563</v>
      </c>
      <c r="CK247" s="3">
        <v>69.0520026714752</v>
      </c>
      <c r="CL247" s="3">
        <v>76.415708200309</v>
      </c>
      <c r="CM247" s="3">
        <v>80.9401609437484</v>
      </c>
      <c r="CN247" s="3">
        <v>88.561864028855</v>
      </c>
      <c r="CO247" s="3">
        <v>88.4627161869744</v>
      </c>
      <c r="CP247" s="3">
        <v>84.8700472371593</v>
      </c>
      <c r="CQ247" s="3">
        <v>89.2566667256208</v>
      </c>
      <c r="CR247" s="3">
        <v>89.0770329553843</v>
      </c>
      <c r="CS247" s="3">
        <v>94.5791307190716</v>
      </c>
      <c r="CT247" s="3">
        <v>94.0606822339528</v>
      </c>
      <c r="CU247" s="3">
        <v>91.9440444682987</v>
      </c>
      <c r="CV247" s="3">
        <v>97.749623943469</v>
      </c>
      <c r="CW247" s="3">
        <v>100.6624237536</v>
      </c>
      <c r="CX247" s="3">
        <v>98.550243143269</v>
      </c>
      <c r="CY247" s="3">
        <v>101.50987612225</v>
      </c>
      <c r="CZ247" s="3">
        <v>91.3283144579444</v>
      </c>
      <c r="DA247" s="3">
        <v>87.0979650578208</v>
      </c>
      <c r="DB247" s="3">
        <v>84.5120102050688</v>
      </c>
      <c r="DC247" s="3">
        <v>89.1158449839784</v>
      </c>
      <c r="DD247" s="3">
        <v>83.0776359852875</v>
      </c>
      <c r="DE247" s="3">
        <v>85.9156498979281</v>
      </c>
      <c r="DF247" s="3">
        <v>95.658874665052</v>
      </c>
      <c r="DG247" s="3">
        <v>91.8667161773254</v>
      </c>
      <c r="DH247" s="3">
        <v>90.9980901514505</v>
      </c>
      <c r="DI247" s="3">
        <v>92.567415327777</v>
      </c>
      <c r="DJ247" s="3">
        <v>79.0006211282146</v>
      </c>
      <c r="DK247" s="3">
        <v>77.9333815381217</v>
      </c>
      <c r="DL247" s="3">
        <v>74.8279253301619</v>
      </c>
      <c r="DM247" s="3">
        <v>79.198039701064</v>
      </c>
      <c r="DN247" s="3">
        <v>86.5847853458936</v>
      </c>
      <c r="DO247" s="3">
        <v>88.3273804119521</v>
      </c>
      <c r="DP247" s="3">
        <v>91.016135930243</v>
      </c>
      <c r="DQ247" s="3">
        <v>87.2464152326764</v>
      </c>
      <c r="DR247" s="3">
        <v>88.9504733480647</v>
      </c>
      <c r="DS247" s="3">
        <v>97.5210772742362</v>
      </c>
      <c r="DT247" s="3">
        <v>99.455901083632</v>
      </c>
      <c r="DU247" s="3">
        <v>102.492202025075</v>
      </c>
      <c r="DV247" s="3">
        <v>108.960933796115</v>
      </c>
      <c r="DW247" s="3">
        <v>108.780816329156</v>
      </c>
      <c r="DX247" s="3">
        <v>114.149090563423</v>
      </c>
      <c r="DY247" s="3">
        <v>114.328637458163</v>
      </c>
      <c r="DZ247" s="3">
        <v>119.827760125722</v>
      </c>
      <c r="EA247" s="3">
        <v>111.887829279219</v>
      </c>
      <c r="EB247" s="3">
        <v>117.441578320868</v>
      </c>
      <c r="EC247" s="3">
        <v>122.569209343448</v>
      </c>
      <c r="ED247" s="3">
        <v>124.882652005505</v>
      </c>
      <c r="EE247" s="3">
        <v>121.266190665109</v>
      </c>
      <c r="EF247" s="3">
        <v>118.499721950955</v>
      </c>
    </row>
    <row r="248">
      <c r="A248" s="3" t="s">
        <v>244</v>
      </c>
      <c r="B248" s="3" t="str">
        <f t="shared" si="3"/>
        <v>PSA_mid</v>
      </c>
      <c r="C248" s="3" t="str">
        <f t="shared" si="6"/>
        <v>PSA</v>
      </c>
      <c r="D248" s="3">
        <v>100.932144595874</v>
      </c>
      <c r="E248" s="3">
        <v>107.557933730224</v>
      </c>
      <c r="F248" s="3">
        <v>111.321844390001</v>
      </c>
      <c r="G248" s="3">
        <v>113.844756891264</v>
      </c>
      <c r="H248" s="3">
        <v>113.74052993309</v>
      </c>
      <c r="I248" s="3">
        <v>114.018887472905</v>
      </c>
      <c r="J248" s="3">
        <v>115.401696608689</v>
      </c>
      <c r="K248" s="3">
        <v>116.570261702509</v>
      </c>
      <c r="L248" s="3">
        <v>113.557453749586</v>
      </c>
      <c r="M248" s="3">
        <v>116.138959245311</v>
      </c>
      <c r="N248" s="3">
        <v>125.545204561481</v>
      </c>
      <c r="O248" s="3">
        <v>125.65435827839</v>
      </c>
      <c r="P248" s="3">
        <v>135.094742044628</v>
      </c>
      <c r="Q248" s="3">
        <v>137.024738794949</v>
      </c>
      <c r="R248" s="3">
        <v>132.308343463171</v>
      </c>
      <c r="S248" s="3">
        <v>132.357007689508</v>
      </c>
      <c r="T248" s="3">
        <v>133.031542941951</v>
      </c>
      <c r="U248" s="3">
        <v>129.662871872508</v>
      </c>
      <c r="V248" s="3">
        <v>136.40307934769</v>
      </c>
      <c r="W248" s="3">
        <v>144.113119411209</v>
      </c>
      <c r="X248" s="3">
        <v>142.242125479603</v>
      </c>
      <c r="Y248" s="3">
        <v>155.205764491962</v>
      </c>
      <c r="Z248" s="3">
        <v>162.058774497131</v>
      </c>
      <c r="AA248" s="3">
        <v>172.274715198632</v>
      </c>
      <c r="AB248" s="3">
        <v>174.239648010828</v>
      </c>
      <c r="AC248" s="3">
        <v>172.467647826674</v>
      </c>
      <c r="AD248" s="3">
        <v>183.786127372177</v>
      </c>
      <c r="AE248" s="3">
        <v>187.816743557637</v>
      </c>
      <c r="AF248" s="3">
        <v>181.605436462237</v>
      </c>
      <c r="AG248" s="3">
        <v>175.733764555723</v>
      </c>
      <c r="AH248" s="3">
        <v>179.83781470256</v>
      </c>
      <c r="AI248" s="3">
        <v>162.991126393348</v>
      </c>
      <c r="AJ248" s="3">
        <v>157.999421053338</v>
      </c>
      <c r="AK248" s="3">
        <v>152.402524126583</v>
      </c>
      <c r="AL248" s="3">
        <v>149.897915719894</v>
      </c>
      <c r="AM248" s="3">
        <v>156.712909578236</v>
      </c>
      <c r="AN248" s="3">
        <v>159.402274739227</v>
      </c>
      <c r="AO248" s="3">
        <v>159.927966099235</v>
      </c>
      <c r="AP248" s="3">
        <v>162.546828016538</v>
      </c>
      <c r="AQ248" s="3">
        <v>163.945278149497</v>
      </c>
      <c r="AR248" s="3">
        <v>154.460458772385</v>
      </c>
      <c r="AS248" s="3">
        <v>155.009695805812</v>
      </c>
      <c r="AT248" s="3">
        <v>152.305622491211</v>
      </c>
      <c r="AU248" s="3">
        <v>148.869662658368</v>
      </c>
      <c r="AV248" s="3">
        <v>157.630354130115</v>
      </c>
      <c r="AW248" s="3">
        <v>158.59561337625</v>
      </c>
      <c r="AX248" s="3">
        <v>157.208476220059</v>
      </c>
      <c r="AY248" s="3">
        <v>157.278335925676</v>
      </c>
      <c r="AZ248" s="3">
        <v>148.464276612182</v>
      </c>
      <c r="BA248" s="3">
        <v>142.347786026009</v>
      </c>
      <c r="BB248" s="3">
        <v>149.367294304668</v>
      </c>
      <c r="BC248" s="3">
        <v>150.60367667723</v>
      </c>
      <c r="BD248" s="3">
        <v>157.645971312739</v>
      </c>
      <c r="BE248" s="3">
        <v>166.844991491892</v>
      </c>
      <c r="BF248" s="3">
        <v>171.941512154591</v>
      </c>
      <c r="BG248" s="3">
        <v>164.988802054422</v>
      </c>
      <c r="BH248" s="3">
        <v>160.000502229631</v>
      </c>
      <c r="BI248" s="3">
        <v>154.704748444563</v>
      </c>
      <c r="BJ248" s="3">
        <v>160.556685687986</v>
      </c>
      <c r="BK248" s="3">
        <v>160.23948398594</v>
      </c>
      <c r="BL248" s="3">
        <v>158.122053376633</v>
      </c>
      <c r="BM248" s="3">
        <v>161.959421164283</v>
      </c>
      <c r="BN248" s="3">
        <v>170.891317517867</v>
      </c>
      <c r="BO248" s="3">
        <v>172.194328263392</v>
      </c>
      <c r="BP248" s="3">
        <v>180.391253650921</v>
      </c>
      <c r="BQ248" s="3">
        <v>191.312532195279</v>
      </c>
      <c r="BR248" s="3">
        <v>194.873062710627</v>
      </c>
      <c r="BS248" s="3">
        <v>204.433797489667</v>
      </c>
      <c r="BT248" s="3">
        <v>200.816307741267</v>
      </c>
      <c r="BU248" s="3">
        <v>193.1046501496</v>
      </c>
      <c r="BV248" s="3">
        <v>170.682794979726</v>
      </c>
      <c r="BW248" s="3">
        <v>169.378043259555</v>
      </c>
      <c r="BX248" s="3">
        <v>176.954135748706</v>
      </c>
      <c r="BY248" s="3">
        <v>181.423492458812</v>
      </c>
      <c r="BZ248" s="3">
        <v>163.271668534431</v>
      </c>
      <c r="CA248" s="3">
        <v>159.604994678982</v>
      </c>
      <c r="CB248" s="3">
        <v>151.114465902724</v>
      </c>
      <c r="CC248" s="3">
        <v>163.146742533436</v>
      </c>
      <c r="CD248" s="3">
        <v>159.09824886811</v>
      </c>
      <c r="CE248" s="3">
        <v>166.92754558098</v>
      </c>
      <c r="CF248" s="3">
        <v>180.976876498543</v>
      </c>
      <c r="CG248" s="3">
        <v>193.527579904859</v>
      </c>
      <c r="CH248" s="3">
        <v>191.41370709449</v>
      </c>
      <c r="CI248" s="3">
        <v>189.380612872699</v>
      </c>
      <c r="CJ248" s="3">
        <v>187.28260155405</v>
      </c>
      <c r="CK248" s="3">
        <v>197.117164610808</v>
      </c>
      <c r="CL248" s="3">
        <v>202.438045515734</v>
      </c>
      <c r="CM248" s="3">
        <v>226.117392220869</v>
      </c>
      <c r="CN248" s="3">
        <v>234.701732546021</v>
      </c>
      <c r="CO248" s="3">
        <v>251.989310800726</v>
      </c>
      <c r="CP248" s="3">
        <v>264.806084439639</v>
      </c>
      <c r="CQ248" s="3">
        <v>269.230053046966</v>
      </c>
      <c r="CR248" s="3">
        <v>270.681891537369</v>
      </c>
      <c r="CS248" s="3">
        <v>270.486486620675</v>
      </c>
      <c r="CT248" s="3">
        <v>283.85437748991</v>
      </c>
      <c r="CU248" s="3">
        <v>305.702183453522</v>
      </c>
      <c r="CV248" s="3">
        <v>309.92111202801</v>
      </c>
      <c r="CW248" s="3">
        <v>308.882371127159</v>
      </c>
      <c r="CX248" s="3">
        <v>321.935698579692</v>
      </c>
      <c r="CY248" s="3">
        <v>350.079266637593</v>
      </c>
      <c r="CZ248" s="3">
        <v>284.526926637328</v>
      </c>
      <c r="DA248" s="3">
        <v>272.325228776603</v>
      </c>
      <c r="DB248" s="3">
        <v>277.571080282941</v>
      </c>
      <c r="DC248" s="3">
        <v>310.551050232703</v>
      </c>
      <c r="DD248" s="3">
        <v>288.338732098248</v>
      </c>
      <c r="DE248" s="3">
        <v>268.570597739847</v>
      </c>
      <c r="DF248" s="3">
        <v>267.12001427753</v>
      </c>
      <c r="DG248" s="3">
        <v>266.950718851528</v>
      </c>
      <c r="DH248" s="3">
        <v>265.467772555539</v>
      </c>
      <c r="DI248" s="3">
        <v>276.49087320502</v>
      </c>
      <c r="DJ248" s="3">
        <v>271.881852667265</v>
      </c>
      <c r="DK248" s="3">
        <v>278.303370336995</v>
      </c>
      <c r="DL248" s="3">
        <v>270.188441607445</v>
      </c>
      <c r="DM248" s="3">
        <v>268.571202899621</v>
      </c>
      <c r="DN248" s="3">
        <v>275.375465613281</v>
      </c>
      <c r="DO248" s="3">
        <v>262.633153670369</v>
      </c>
      <c r="DP248" s="3">
        <v>256.021914471339</v>
      </c>
      <c r="DQ248" s="3">
        <v>245.691689711161</v>
      </c>
      <c r="DR248" s="3">
        <v>241.014574224363</v>
      </c>
      <c r="DS248" s="3">
        <v>273.351146568875</v>
      </c>
      <c r="DT248" s="3">
        <v>283.212440718004</v>
      </c>
      <c r="DU248" s="3">
        <v>271.143630522787</v>
      </c>
      <c r="DV248" s="3">
        <v>274.228465731094</v>
      </c>
      <c r="DW248" s="3">
        <v>263.533057384189</v>
      </c>
      <c r="DX248" s="3">
        <v>267.213589384108</v>
      </c>
      <c r="DY248" s="3">
        <v>276.178214739003</v>
      </c>
      <c r="DZ248" s="3">
        <v>291.652984026578</v>
      </c>
      <c r="EA248" s="3">
        <v>316.682275504597</v>
      </c>
      <c r="EB248" s="3">
        <v>351.384964873121</v>
      </c>
      <c r="EC248" s="3">
        <v>340.090348297907</v>
      </c>
      <c r="ED248" s="3">
        <v>333.361750076031</v>
      </c>
      <c r="EE248" s="3">
        <v>314.501767309263</v>
      </c>
      <c r="EF248" s="3">
        <v>294.758056640625</v>
      </c>
    </row>
    <row r="249">
      <c r="A249" s="3" t="s">
        <v>245</v>
      </c>
      <c r="B249" s="3" t="str">
        <f t="shared" si="3"/>
        <v>PSX_mid</v>
      </c>
      <c r="C249" s="3" t="str">
        <f t="shared" si="6"/>
        <v>PSX</v>
      </c>
      <c r="D249" s="3">
        <v>51.4706058747925</v>
      </c>
      <c r="E249" s="3">
        <v>50.4343757654246</v>
      </c>
      <c r="F249" s="3">
        <v>53.0524442447529</v>
      </c>
      <c r="G249" s="3">
        <v>54.5861246201926</v>
      </c>
      <c r="H249" s="3">
        <v>56.7270162780663</v>
      </c>
      <c r="I249" s="3">
        <v>57.2795313169929</v>
      </c>
      <c r="J249" s="3">
        <v>55.3722406767683</v>
      </c>
      <c r="K249" s="3">
        <v>57.8378071524553</v>
      </c>
      <c r="L249" s="3">
        <v>58.3785405190904</v>
      </c>
      <c r="M249" s="3">
        <v>52.1453717301838</v>
      </c>
      <c r="N249" s="3">
        <v>52.2056640346307</v>
      </c>
      <c r="O249" s="3">
        <v>48.9518265886157</v>
      </c>
      <c r="P249" s="3">
        <v>46.054660558871</v>
      </c>
      <c r="Q249" s="3">
        <v>53.1875981996223</v>
      </c>
      <c r="R249" s="3">
        <v>53.7860130851322</v>
      </c>
      <c r="S249" s="3">
        <v>55.363401256745</v>
      </c>
      <c r="T249" s="3">
        <v>56.4496967944642</v>
      </c>
      <c r="U249" s="3">
        <v>55.313360675656</v>
      </c>
      <c r="V249" s="3">
        <v>56.9361050992698</v>
      </c>
      <c r="W249" s="3">
        <v>55.7909782463497</v>
      </c>
      <c r="X249" s="3">
        <v>55.5233840881223</v>
      </c>
      <c r="Y249" s="3">
        <v>58.5792479564996</v>
      </c>
      <c r="Z249" s="3">
        <v>65.1840196254025</v>
      </c>
      <c r="AA249" s="3">
        <v>60.3528706349345</v>
      </c>
      <c r="AB249" s="3">
        <v>55.5012072399904</v>
      </c>
      <c r="AC249" s="3">
        <v>55.9908421273845</v>
      </c>
      <c r="AD249" s="3">
        <v>62.2570635224882</v>
      </c>
      <c r="AE249" s="3">
        <v>61.9041744252626</v>
      </c>
      <c r="AF249" s="3">
        <v>57.0723891099952</v>
      </c>
      <c r="AG249" s="3">
        <v>57.6422930563997</v>
      </c>
      <c r="AH249" s="3">
        <v>54.9800692825245</v>
      </c>
      <c r="AI249" s="3">
        <v>56.5518189029611</v>
      </c>
      <c r="AJ249" s="3">
        <v>57.7790646527904</v>
      </c>
      <c r="AK249" s="3">
        <v>58.4896336676439</v>
      </c>
      <c r="AL249" s="3">
        <v>60.3297856809207</v>
      </c>
      <c r="AM249" s="3">
        <v>63.713374779232</v>
      </c>
      <c r="AN249" s="3">
        <v>61.9266112086651</v>
      </c>
      <c r="AO249" s="3">
        <v>58.4837515486036</v>
      </c>
      <c r="AP249" s="3">
        <v>58.1414361395053</v>
      </c>
      <c r="AQ249" s="3">
        <v>57.33565599208</v>
      </c>
      <c r="AR249" s="3">
        <v>58.5184347407166</v>
      </c>
      <c r="AS249" s="3">
        <v>59.1885049310895</v>
      </c>
      <c r="AT249" s="3">
        <v>61.8401260674869</v>
      </c>
      <c r="AU249" s="3">
        <v>62.8376433140247</v>
      </c>
      <c r="AV249" s="3">
        <v>65.937590404211</v>
      </c>
      <c r="AW249" s="3">
        <v>69.4433813955688</v>
      </c>
      <c r="AX249" s="3">
        <v>70.6713292288961</v>
      </c>
      <c r="AY249" s="3">
        <v>75.6770215669375</v>
      </c>
      <c r="AZ249" s="3">
        <v>78.8173536120968</v>
      </c>
      <c r="BA249" s="3">
        <v>71.318104878007</v>
      </c>
      <c r="BB249" s="3">
        <v>72.2044702583114</v>
      </c>
      <c r="BC249" s="3">
        <v>79.8789753536764</v>
      </c>
      <c r="BD249" s="3">
        <v>90.0530292213984</v>
      </c>
      <c r="BE249" s="3">
        <v>88.4902029386246</v>
      </c>
      <c r="BF249" s="3">
        <v>86.818011520278</v>
      </c>
      <c r="BG249" s="3">
        <v>92.5264851733073</v>
      </c>
      <c r="BH249" s="3">
        <v>88.1834559105173</v>
      </c>
      <c r="BI249" s="3">
        <v>84.1313922154566</v>
      </c>
      <c r="BJ249" s="3">
        <v>74.9710655653248</v>
      </c>
      <c r="BK249" s="3">
        <v>68.0120754831692</v>
      </c>
      <c r="BL249" s="3">
        <v>72.0736396268426</v>
      </c>
      <c r="BM249" s="3">
        <v>75.1341187134499</v>
      </c>
      <c r="BN249" s="3">
        <v>76.724444810793</v>
      </c>
      <c r="BO249" s="3">
        <v>76.0073934692825</v>
      </c>
      <c r="BP249" s="3">
        <v>67.9723421273585</v>
      </c>
      <c r="BQ249" s="3">
        <v>69.401280818358</v>
      </c>
      <c r="BR249" s="3">
        <v>79.6564360057955</v>
      </c>
      <c r="BS249" s="3">
        <v>78.5451033971301</v>
      </c>
      <c r="BT249" s="3">
        <v>82.3789768824549</v>
      </c>
      <c r="BU249" s="3">
        <v>86.241452753826</v>
      </c>
      <c r="BV249" s="3">
        <v>94.986586612153</v>
      </c>
      <c r="BW249" s="3">
        <v>91.3320445750959</v>
      </c>
      <c r="BX249" s="3">
        <v>83.5295688580668</v>
      </c>
      <c r="BY249" s="3">
        <v>71.2805907709115</v>
      </c>
      <c r="BZ249" s="3">
        <v>45.9007417717511</v>
      </c>
      <c r="CA249" s="3">
        <v>48.9100213350776</v>
      </c>
      <c r="CB249" s="3">
        <v>61.8982433005571</v>
      </c>
      <c r="CC249" s="3">
        <v>64.1102178475139</v>
      </c>
      <c r="CD249" s="3">
        <v>53.4128152042175</v>
      </c>
      <c r="CE249" s="3">
        <v>51.7904122483164</v>
      </c>
      <c r="CF249" s="3">
        <v>47.7009640938612</v>
      </c>
      <c r="CG249" s="3">
        <v>42.1679081397187</v>
      </c>
      <c r="CH249" s="3">
        <v>49.1829251337555</v>
      </c>
      <c r="CI249" s="3">
        <v>57.7043549832235</v>
      </c>
      <c r="CJ249" s="3">
        <v>61.474959482061</v>
      </c>
      <c r="CK249" s="3">
        <v>66.517906205497</v>
      </c>
      <c r="CL249" s="3">
        <v>72.8035460710297</v>
      </c>
      <c r="CM249" s="3">
        <v>68.0100400023348</v>
      </c>
      <c r="CN249" s="3">
        <v>73.6100521562677</v>
      </c>
      <c r="CO249" s="3">
        <v>77.9041784248484</v>
      </c>
      <c r="CP249" s="3">
        <v>67.9533243347073</v>
      </c>
      <c r="CQ249" s="3">
        <v>62.9418579724201</v>
      </c>
      <c r="CR249" s="3">
        <v>59.9740057574123</v>
      </c>
      <c r="CS249" s="3">
        <v>70.7550399579184</v>
      </c>
      <c r="CT249" s="3">
        <v>66.9062864244388</v>
      </c>
      <c r="CU249" s="3">
        <v>63.9704429260487</v>
      </c>
      <c r="CV249" s="3">
        <v>74.9555496697666</v>
      </c>
      <c r="CW249" s="3">
        <v>78.4264662259395</v>
      </c>
      <c r="CX249" s="3">
        <v>73.5135424117723</v>
      </c>
      <c r="CY249" s="3">
        <v>76.7732691810095</v>
      </c>
      <c r="CZ249" s="3">
        <v>85.9553083430286</v>
      </c>
      <c r="DA249" s="3">
        <v>89.2736224513137</v>
      </c>
      <c r="DB249" s="3">
        <v>76.2233647765064</v>
      </c>
      <c r="DC249" s="3">
        <v>81.134918442554</v>
      </c>
      <c r="DD249" s="3">
        <v>76.7161787314916</v>
      </c>
      <c r="DE249" s="3">
        <v>88.437820968776</v>
      </c>
      <c r="DF249" s="3">
        <v>99.8958532820578</v>
      </c>
      <c r="DG249" s="3">
        <v>95.8259112775075</v>
      </c>
      <c r="DH249" s="3">
        <v>97.2811715934464</v>
      </c>
      <c r="DI249" s="3">
        <v>95.4399971351357</v>
      </c>
      <c r="DJ249" s="3">
        <v>92.865602610803</v>
      </c>
      <c r="DK249" s="3">
        <v>96.4092089665045</v>
      </c>
      <c r="DL249" s="3">
        <v>89.3202231185519</v>
      </c>
      <c r="DM249" s="3">
        <v>90.572404315046</v>
      </c>
      <c r="DN249" s="3">
        <v>97.5968006752599</v>
      </c>
      <c r="DO249" s="3">
        <v>107.830818233642</v>
      </c>
      <c r="DP249" s="3">
        <v>115.749264660401</v>
      </c>
      <c r="DQ249" s="3">
        <v>108.150633129627</v>
      </c>
      <c r="DR249" s="3">
        <v>112.223653788904</v>
      </c>
      <c r="DS249" s="3">
        <v>125.964252979807</v>
      </c>
      <c r="DT249" s="3">
        <v>129.549005072943</v>
      </c>
      <c r="DU249" s="3">
        <v>141.111036321685</v>
      </c>
      <c r="DV249" s="3">
        <v>149.479524023373</v>
      </c>
      <c r="DW249" s="3">
        <v>157.144790040254</v>
      </c>
      <c r="DX249" s="3">
        <v>140.881989250814</v>
      </c>
      <c r="DY249" s="3">
        <v>135.826672809049</v>
      </c>
      <c r="DZ249" s="3">
        <v>137.047092201195</v>
      </c>
      <c r="EA249" s="3">
        <v>133.904478948849</v>
      </c>
      <c r="EB249" s="3">
        <v>128.58169538428</v>
      </c>
      <c r="EC249" s="3">
        <v>130.837840148472</v>
      </c>
      <c r="ED249" s="3">
        <v>128.400947949248</v>
      </c>
      <c r="EE249" s="3">
        <v>120.691190447126</v>
      </c>
      <c r="EF249" s="3">
        <v>118.34527821011</v>
      </c>
    </row>
    <row r="250">
      <c r="A250" s="3" t="s">
        <v>246</v>
      </c>
      <c r="B250" s="3" t="str">
        <f t="shared" si="3"/>
        <v>PWR_mid</v>
      </c>
      <c r="C250" s="3" t="str">
        <f t="shared" si="6"/>
        <v>PWR</v>
      </c>
      <c r="D250" s="3">
        <v>30.792971558637</v>
      </c>
      <c r="E250" s="3">
        <v>31.9522038648627</v>
      </c>
      <c r="F250" s="3">
        <v>35.4706372098292</v>
      </c>
      <c r="G250" s="3">
        <v>35.3121151802496</v>
      </c>
      <c r="H250" s="3">
        <v>33.1294647761347</v>
      </c>
      <c r="I250" s="3">
        <v>33.6127590153803</v>
      </c>
      <c r="J250" s="3">
        <v>34.3359531775409</v>
      </c>
      <c r="K250" s="3">
        <v>34.2912851261818</v>
      </c>
      <c r="L250" s="3">
        <v>36.1554773465386</v>
      </c>
      <c r="M250" s="3">
        <v>32.3996843461647</v>
      </c>
      <c r="N250" s="3">
        <v>32.8962313108173</v>
      </c>
      <c r="O250" s="3">
        <v>27.6586938447221</v>
      </c>
      <c r="P250" s="3">
        <v>26.5654864564325</v>
      </c>
      <c r="Q250" s="3">
        <v>28.3112523629735</v>
      </c>
      <c r="R250" s="3">
        <v>27.7426113993956</v>
      </c>
      <c r="S250" s="3">
        <v>28.5228789405238</v>
      </c>
      <c r="T250" s="3">
        <v>28.540810944439</v>
      </c>
      <c r="U250" s="3">
        <v>29.0297208192579</v>
      </c>
      <c r="V250" s="3">
        <v>27.5439764253266</v>
      </c>
      <c r="W250" s="3">
        <v>23.6102272608845</v>
      </c>
      <c r="X250" s="3">
        <v>23.7703898091337</v>
      </c>
      <c r="Y250" s="3">
        <v>22.271221909232</v>
      </c>
      <c r="Z250" s="3">
        <v>20.6856686574275</v>
      </c>
      <c r="AA250" s="3">
        <v>20.3815111041126</v>
      </c>
      <c r="AB250" s="3">
        <v>18.0701213780247</v>
      </c>
      <c r="AC250" s="3">
        <v>18.2186004504634</v>
      </c>
      <c r="AD250" s="3">
        <v>21.7297737841347</v>
      </c>
      <c r="AE250" s="3">
        <v>22.3331385059947</v>
      </c>
      <c r="AF250" s="3">
        <v>22.810118244264</v>
      </c>
      <c r="AG250" s="3">
        <v>22.9144421411654</v>
      </c>
      <c r="AH250" s="3">
        <v>24.4860681798921</v>
      </c>
      <c r="AI250" s="3">
        <v>24.9726575883092</v>
      </c>
      <c r="AJ250" s="3">
        <v>25.4559494558468</v>
      </c>
      <c r="AK250" s="3">
        <v>27.7021937461458</v>
      </c>
      <c r="AL250" s="3">
        <v>30.5329701752083</v>
      </c>
      <c r="AM250" s="3">
        <v>34.2442885781779</v>
      </c>
      <c r="AN250" s="3">
        <v>34.6955936142167</v>
      </c>
      <c r="AO250" s="3">
        <v>36.3756667760182</v>
      </c>
      <c r="AP250" s="3">
        <v>36.4295773410848</v>
      </c>
      <c r="AQ250" s="3">
        <v>34.9530376183584</v>
      </c>
      <c r="AR250" s="3">
        <v>32.2652392137996</v>
      </c>
      <c r="AS250" s="3">
        <v>31.3443756265995</v>
      </c>
      <c r="AT250" s="3">
        <v>32.8751835392237</v>
      </c>
      <c r="AU250" s="3">
        <v>34.4525225661179</v>
      </c>
      <c r="AV250" s="3">
        <v>35.9412803081177</v>
      </c>
      <c r="AW250" s="3">
        <v>36.8670984081536</v>
      </c>
      <c r="AX250" s="3">
        <v>35.7135702527266</v>
      </c>
      <c r="AY250" s="3">
        <v>37.9949199786935</v>
      </c>
      <c r="AZ250" s="3">
        <v>38.3378903253772</v>
      </c>
      <c r="BA250" s="3">
        <v>34.4343754338344</v>
      </c>
      <c r="BB250" s="3">
        <v>34.1622211260918</v>
      </c>
      <c r="BC250" s="3">
        <v>33.2561930684589</v>
      </c>
      <c r="BD250" s="3">
        <v>34.9905563226706</v>
      </c>
      <c r="BE250" s="3">
        <v>34.9382455797355</v>
      </c>
      <c r="BF250" s="3">
        <v>32.9379733542691</v>
      </c>
      <c r="BG250" s="3">
        <v>33.6594407073147</v>
      </c>
      <c r="BH250" s="3">
        <v>33.6255110881987</v>
      </c>
      <c r="BI250" s="3">
        <v>31.4580172396784</v>
      </c>
      <c r="BJ250" s="3">
        <v>33.6658349271623</v>
      </c>
      <c r="BK250" s="3">
        <v>30.0620880484085</v>
      </c>
      <c r="BL250" s="3">
        <v>32.0859241067188</v>
      </c>
      <c r="BM250" s="3">
        <v>34.8211231408906</v>
      </c>
      <c r="BN250" s="3">
        <v>35.9738056750769</v>
      </c>
      <c r="BO250" s="3">
        <v>39.1292508652845</v>
      </c>
      <c r="BP250" s="3">
        <v>35.9161744323151</v>
      </c>
      <c r="BQ250" s="3">
        <v>37.104040923818</v>
      </c>
      <c r="BR250" s="3">
        <v>37.5109326335628</v>
      </c>
      <c r="BS250" s="3">
        <v>32.9416839994884</v>
      </c>
      <c r="BT250" s="3">
        <v>36.4272611605098</v>
      </c>
      <c r="BU250" s="3">
        <v>38.7383774034719</v>
      </c>
      <c r="BV250" s="3">
        <v>41.9208061610369</v>
      </c>
      <c r="BW250" s="3">
        <v>40.325486718001</v>
      </c>
      <c r="BX250" s="3">
        <v>40.1267858417901</v>
      </c>
      <c r="BY250" s="3">
        <v>39.0309632792774</v>
      </c>
      <c r="BZ250" s="3">
        <v>31.3705624261448</v>
      </c>
      <c r="CA250" s="3">
        <v>33.0836401584798</v>
      </c>
      <c r="CB250" s="3">
        <v>33.6281200393557</v>
      </c>
      <c r="CC250" s="3">
        <v>38.8943270415631</v>
      </c>
      <c r="CD250" s="3">
        <v>39.0352703240773</v>
      </c>
      <c r="CE250" s="3">
        <v>47.9535476318297</v>
      </c>
      <c r="CF250" s="3">
        <v>51.3641840388917</v>
      </c>
      <c r="CG250" s="3">
        <v>59.3642220371475</v>
      </c>
      <c r="CH250" s="3">
        <v>66.9417280877587</v>
      </c>
      <c r="CI250" s="3">
        <v>69.7153550991797</v>
      </c>
      <c r="CJ250" s="3">
        <v>74.4034760720913</v>
      </c>
      <c r="CK250" s="3">
        <v>76.732989284685</v>
      </c>
      <c r="CL250" s="3">
        <v>84.6216068531625</v>
      </c>
      <c r="CM250" s="3">
        <v>94.0049716527485</v>
      </c>
      <c r="CN250" s="3">
        <v>95.1412782011315</v>
      </c>
      <c r="CO250" s="3">
        <v>91.023742898092</v>
      </c>
      <c r="CP250" s="3">
        <v>88.4393591941057</v>
      </c>
      <c r="CQ250" s="3">
        <v>95.6767097344883</v>
      </c>
      <c r="CR250" s="3">
        <v>114.640713267093</v>
      </c>
      <c r="CS250" s="3">
        <v>114.159516048432</v>
      </c>
      <c r="CT250" s="3">
        <v>118.053390747069</v>
      </c>
      <c r="CU250" s="3">
        <v>112.13288188927</v>
      </c>
      <c r="CV250" s="3">
        <v>104.381194306884</v>
      </c>
      <c r="CW250" s="3">
        <v>102.318935095354</v>
      </c>
      <c r="CX250" s="3">
        <v>122.162869266701</v>
      </c>
      <c r="CY250" s="3">
        <v>128.393631377659</v>
      </c>
      <c r="CZ250" s="3">
        <v>114.924288363777</v>
      </c>
      <c r="DA250" s="3">
        <v>123.518588002689</v>
      </c>
      <c r="DB250" s="3">
        <v>130.554288838226</v>
      </c>
      <c r="DC250" s="3">
        <v>140.436194892291</v>
      </c>
      <c r="DD250" s="3">
        <v>136.715660084723</v>
      </c>
      <c r="DE250" s="3">
        <v>132.959425778793</v>
      </c>
      <c r="DF250" s="3">
        <v>145.381439390683</v>
      </c>
      <c r="DG250" s="3">
        <v>146.467722012458</v>
      </c>
      <c r="DH250" s="3">
        <v>144.508651353705</v>
      </c>
      <c r="DI250" s="3">
        <v>153.983631832072</v>
      </c>
      <c r="DJ250" s="3">
        <v>160.152075565759</v>
      </c>
      <c r="DK250" s="3">
        <v>164.725635493833</v>
      </c>
      <c r="DL250" s="3">
        <v>170.657904525347</v>
      </c>
      <c r="DM250" s="3">
        <v>185.531457946637</v>
      </c>
      <c r="DN250" s="3">
        <v>198.790849372584</v>
      </c>
      <c r="DO250" s="3">
        <v>203.212466192558</v>
      </c>
      <c r="DP250" s="3">
        <v>198.194378904942</v>
      </c>
      <c r="DQ250" s="3">
        <v>171.459857916118</v>
      </c>
      <c r="DR250" s="3">
        <v>177.603591859472</v>
      </c>
      <c r="DS250" s="3">
        <v>206.001453536911</v>
      </c>
      <c r="DT250" s="3">
        <v>200.530018448117</v>
      </c>
      <c r="DU250" s="3">
        <v>215.812099798143</v>
      </c>
      <c r="DV250" s="3">
        <v>246.720941062389</v>
      </c>
      <c r="DW250" s="3">
        <v>254.726961766732</v>
      </c>
      <c r="DX250" s="3">
        <v>268.784591050417</v>
      </c>
      <c r="DY250" s="3">
        <v>272.042386893595</v>
      </c>
      <c r="DZ250" s="3">
        <v>257.437593249492</v>
      </c>
      <c r="EA250" s="3">
        <v>262.171936196356</v>
      </c>
      <c r="EB250" s="3">
        <v>274.590910011046</v>
      </c>
      <c r="EC250" s="3">
        <v>308.038163030821</v>
      </c>
      <c r="ED250" s="3">
        <v>327.647056962699</v>
      </c>
      <c r="EE250" s="3">
        <v>330.708668190798</v>
      </c>
      <c r="EF250" s="3">
        <v>326.58472442627</v>
      </c>
    </row>
    <row r="251">
      <c r="A251" s="3" t="s">
        <v>247</v>
      </c>
      <c r="B251" s="3" t="str">
        <f t="shared" si="3"/>
        <v>QCOM_mid</v>
      </c>
      <c r="C251" s="3" t="str">
        <f t="shared" si="6"/>
        <v>QCOM</v>
      </c>
      <c r="D251" s="3">
        <v>53.9711968560397</v>
      </c>
      <c r="E251" s="3">
        <v>54.8510400595155</v>
      </c>
      <c r="F251" s="3">
        <v>56.792489519082</v>
      </c>
      <c r="G251" s="3">
        <v>58.3235115703995</v>
      </c>
      <c r="H251" s="3">
        <v>58.6420871140063</v>
      </c>
      <c r="I251" s="3">
        <v>58.7361096909079</v>
      </c>
      <c r="J251" s="3">
        <v>58.3327940859202</v>
      </c>
      <c r="K251" s="3">
        <v>55.4265660188585</v>
      </c>
      <c r="L251" s="3">
        <v>56.1719582447394</v>
      </c>
      <c r="M251" s="3">
        <v>55.157282888914</v>
      </c>
      <c r="N251" s="3">
        <v>53.5089430245755</v>
      </c>
      <c r="O251" s="3">
        <v>54.6760645018864</v>
      </c>
      <c r="P251" s="3">
        <v>53.7315010458942</v>
      </c>
      <c r="Q251" s="3">
        <v>51.9868862143769</v>
      </c>
      <c r="R251" s="3">
        <v>52.6309361083934</v>
      </c>
      <c r="S251" s="3">
        <v>51.4552336538388</v>
      </c>
      <c r="T251" s="3">
        <v>52.2657297397224</v>
      </c>
      <c r="U251" s="3">
        <v>50.7322990314665</v>
      </c>
      <c r="V251" s="3">
        <v>47.9012059050973</v>
      </c>
      <c r="W251" s="3">
        <v>45.8540617192071</v>
      </c>
      <c r="X251" s="3">
        <v>41.568497235313</v>
      </c>
      <c r="Y251" s="3">
        <v>44.4200796048832</v>
      </c>
      <c r="Z251" s="3">
        <v>40.0709333502681</v>
      </c>
      <c r="AA251" s="3">
        <v>38.1479602654238</v>
      </c>
      <c r="AB251" s="3">
        <v>36.2654911332765</v>
      </c>
      <c r="AC251" s="3">
        <v>36.2536722483451</v>
      </c>
      <c r="AD251" s="3">
        <v>40.2861794589429</v>
      </c>
      <c r="AE251" s="3">
        <v>40.034314533255</v>
      </c>
      <c r="AF251" s="3">
        <v>41.0270420065196</v>
      </c>
      <c r="AG251" s="3">
        <v>42.3034856840168</v>
      </c>
      <c r="AH251" s="3">
        <v>44.5434936373215</v>
      </c>
      <c r="AI251" s="3">
        <v>48.9492466449778</v>
      </c>
      <c r="AJ251" s="3">
        <v>49.9749398813238</v>
      </c>
      <c r="AK251" s="3">
        <v>53.3229743062846</v>
      </c>
      <c r="AL251" s="3">
        <v>53.4140558370672</v>
      </c>
      <c r="AM251" s="3">
        <v>53.6576854597107</v>
      </c>
      <c r="AN251" s="3">
        <v>49.3643577786273</v>
      </c>
      <c r="AO251" s="3">
        <v>44.0202189839502</v>
      </c>
      <c r="AP251" s="3">
        <v>46.3002438747138</v>
      </c>
      <c r="AQ251" s="3">
        <v>43.7710283029383</v>
      </c>
      <c r="AR251" s="3">
        <v>45.2515452310182</v>
      </c>
      <c r="AS251" s="3">
        <v>46.5139245897462</v>
      </c>
      <c r="AT251" s="3">
        <v>44.658189449809</v>
      </c>
      <c r="AU251" s="3">
        <v>42.9098340586239</v>
      </c>
      <c r="AV251" s="3">
        <v>42.3239230413811</v>
      </c>
      <c r="AW251" s="3">
        <v>43.5559787087778</v>
      </c>
      <c r="AX251" s="3">
        <v>53.1603267066543</v>
      </c>
      <c r="AY251" s="3">
        <v>53.7875833336036</v>
      </c>
      <c r="AZ251" s="3">
        <v>55.5819118054881</v>
      </c>
      <c r="BA251" s="3">
        <v>53.8042522815026</v>
      </c>
      <c r="BB251" s="3">
        <v>49.9816737277377</v>
      </c>
      <c r="BC251" s="3">
        <v>44.7099190743384</v>
      </c>
      <c r="BD251" s="3">
        <v>46.5686303648016</v>
      </c>
      <c r="BE251" s="3">
        <v>49.645806906124</v>
      </c>
      <c r="BF251" s="3">
        <v>49.9165910401617</v>
      </c>
      <c r="BG251" s="3">
        <v>56.0363487555341</v>
      </c>
      <c r="BH251" s="3">
        <v>61.963922362474</v>
      </c>
      <c r="BI251" s="3">
        <v>57.0884499914386</v>
      </c>
      <c r="BJ251" s="3">
        <v>49.2378557699351</v>
      </c>
      <c r="BK251" s="3">
        <v>49.1392974002654</v>
      </c>
      <c r="BL251" s="3">
        <v>46.9161006469253</v>
      </c>
      <c r="BM251" s="3">
        <v>44.5828297755783</v>
      </c>
      <c r="BN251" s="3">
        <v>48.5930990516155</v>
      </c>
      <c r="BO251" s="3">
        <v>60.3625321739286</v>
      </c>
      <c r="BP251" s="3">
        <v>68.7512572354588</v>
      </c>
      <c r="BQ251" s="3">
        <v>62.3415899519946</v>
      </c>
      <c r="BR251" s="3">
        <v>66.5911017158008</v>
      </c>
      <c r="BS251" s="3">
        <v>64.025819013373</v>
      </c>
      <c r="BT251" s="3">
        <v>68.9131055647636</v>
      </c>
      <c r="BU251" s="3">
        <v>69.0016428629062</v>
      </c>
      <c r="BV251" s="3">
        <v>77.8119851926276</v>
      </c>
      <c r="BW251" s="3">
        <v>77.4288016703</v>
      </c>
      <c r="BX251" s="3">
        <v>80.4445050347016</v>
      </c>
      <c r="BY251" s="3">
        <v>77.6016258433459</v>
      </c>
      <c r="BZ251" s="3">
        <v>63.3807191278988</v>
      </c>
      <c r="CA251" s="3">
        <v>66.4866490141769</v>
      </c>
      <c r="CB251" s="3">
        <v>70.8924848076691</v>
      </c>
      <c r="CC251" s="3">
        <v>79.7519384609648</v>
      </c>
      <c r="CD251" s="3">
        <v>84.7974794457239</v>
      </c>
      <c r="CE251" s="3">
        <v>102.39719275361</v>
      </c>
      <c r="CF251" s="3">
        <v>105.18145568849</v>
      </c>
      <c r="CG251" s="3">
        <v>114.384316272081</v>
      </c>
      <c r="CH251" s="3">
        <v>130.458130110777</v>
      </c>
      <c r="CI251" s="3">
        <v>138.099102439125</v>
      </c>
      <c r="CJ251" s="3">
        <v>145.097186228208</v>
      </c>
      <c r="CK251" s="3">
        <v>134.842932423184</v>
      </c>
      <c r="CL251" s="3">
        <v>121.135176657266</v>
      </c>
      <c r="CM251" s="3">
        <v>126.969808033495</v>
      </c>
      <c r="CN251" s="3">
        <v>121.829245143665</v>
      </c>
      <c r="CO251" s="3">
        <v>125.611256473938</v>
      </c>
      <c r="CP251" s="3">
        <v>131.849155247508</v>
      </c>
      <c r="CQ251" s="3">
        <v>135.022688810026</v>
      </c>
      <c r="CR251" s="3">
        <v>128.506546988722</v>
      </c>
      <c r="CS251" s="3">
        <v>120.60964762447</v>
      </c>
      <c r="CT251" s="3">
        <v>156.121523764844</v>
      </c>
      <c r="CU251" s="3">
        <v>169.627301310915</v>
      </c>
      <c r="CV251" s="3">
        <v>165.597899950275</v>
      </c>
      <c r="CW251" s="3">
        <v>161.30643989107</v>
      </c>
      <c r="CX251" s="3">
        <v>146.455680169989</v>
      </c>
      <c r="CY251" s="3">
        <v>131.398312737373</v>
      </c>
      <c r="CZ251" s="3">
        <v>128.047108200452</v>
      </c>
      <c r="DA251" s="3">
        <v>124.165972968071</v>
      </c>
      <c r="DB251" s="3">
        <v>133.12839311885</v>
      </c>
      <c r="DC251" s="3">
        <v>137.251815293703</v>
      </c>
      <c r="DD251" s="3">
        <v>118.560758572864</v>
      </c>
      <c r="DE251" s="3">
        <v>110.019953141624</v>
      </c>
      <c r="DF251" s="3">
        <v>112.23833699765</v>
      </c>
      <c r="DG251" s="3">
        <v>111.516900281084</v>
      </c>
      <c r="DH251" s="3">
        <v>116.213571121848</v>
      </c>
      <c r="DI251" s="3">
        <v>124.071132799419</v>
      </c>
      <c r="DJ251" s="3">
        <v>116.891343022483</v>
      </c>
      <c r="DK251" s="3">
        <v>115.047668941434</v>
      </c>
      <c r="DL251" s="3">
        <v>103.492831955044</v>
      </c>
      <c r="DM251" s="3">
        <v>114.39503422584</v>
      </c>
      <c r="DN251" s="3">
        <v>118.039017006622</v>
      </c>
      <c r="DO251" s="3">
        <v>111.258075643533</v>
      </c>
      <c r="DP251" s="3">
        <v>108.324073167629</v>
      </c>
      <c r="DQ251" s="3">
        <v>106.935440949833</v>
      </c>
      <c r="DR251" s="3">
        <v>121.351791137256</v>
      </c>
      <c r="DS251" s="3">
        <v>135.798777563339</v>
      </c>
      <c r="DT251" s="3">
        <v>141.685699607056</v>
      </c>
      <c r="DU251" s="3">
        <v>148.064941144292</v>
      </c>
      <c r="DV251" s="3">
        <v>165.864387519317</v>
      </c>
      <c r="DW251" s="3">
        <v>165.651082580192</v>
      </c>
      <c r="DX251" s="3">
        <v>189.235944222564</v>
      </c>
      <c r="DY251" s="3">
        <v>207.382319299397</v>
      </c>
      <c r="DZ251" s="3">
        <v>193.043479841616</v>
      </c>
      <c r="EA251" s="3">
        <v>166.251222686636</v>
      </c>
      <c r="EB251" s="3">
        <v>166.054582761765</v>
      </c>
      <c r="EC251" s="3">
        <v>168.8644843727</v>
      </c>
      <c r="ED251" s="3">
        <v>162.425839397613</v>
      </c>
      <c r="EE251" s="3">
        <v>157.772501402672</v>
      </c>
      <c r="EF251" s="3">
        <v>164.020835028754</v>
      </c>
    </row>
    <row r="252">
      <c r="A252" s="3" t="s">
        <v>248</v>
      </c>
      <c r="B252" s="3" t="str">
        <f t="shared" si="3"/>
        <v>REGN_mid</v>
      </c>
      <c r="C252" s="3" t="str">
        <f t="shared" si="6"/>
        <v>REGN</v>
      </c>
      <c r="D252" s="3">
        <v>281.382380894252</v>
      </c>
      <c r="E252" s="3">
        <v>317.898158023232</v>
      </c>
      <c r="F252" s="3">
        <v>325.945474533808</v>
      </c>
      <c r="G252" s="3">
        <v>295.924286615281</v>
      </c>
      <c r="H252" s="3">
        <v>294.123096284412</v>
      </c>
      <c r="I252" s="3">
        <v>299.714997791109</v>
      </c>
      <c r="J252" s="3">
        <v>309.111819180575</v>
      </c>
      <c r="K252" s="3">
        <v>341.921428862072</v>
      </c>
      <c r="L252" s="3">
        <v>355.532618931362</v>
      </c>
      <c r="M252" s="3">
        <v>367.579349683679</v>
      </c>
      <c r="N252" s="3">
        <v>397.792367232473</v>
      </c>
      <c r="O252" s="3">
        <v>415.61454634233</v>
      </c>
      <c r="P252" s="3">
        <v>411.976000213623</v>
      </c>
      <c r="Q252" s="3">
        <v>411.481577019942</v>
      </c>
      <c r="R252" s="3">
        <v>445.258408286355</v>
      </c>
      <c r="S252" s="3">
        <v>457.95595296224</v>
      </c>
      <c r="T252" s="3">
        <v>490.988251495361</v>
      </c>
      <c r="U252" s="3">
        <v>514.908412586559</v>
      </c>
      <c r="V252" s="3">
        <v>537.634090076793</v>
      </c>
      <c r="W252" s="3">
        <v>557.538091750372</v>
      </c>
      <c r="X252" s="3">
        <v>517.904999505906</v>
      </c>
      <c r="Y252" s="3">
        <v>514.605685147372</v>
      </c>
      <c r="Z252" s="3">
        <v>566.805500793457</v>
      </c>
      <c r="AA252" s="3">
        <v>544.957502885298</v>
      </c>
      <c r="AB252" s="3">
        <v>473.650525544819</v>
      </c>
      <c r="AC252" s="3">
        <v>392.211249542236</v>
      </c>
      <c r="AD252" s="3">
        <v>379.253635753285</v>
      </c>
      <c r="AE252" s="3">
        <v>405.246188935779</v>
      </c>
      <c r="AF252" s="3">
        <v>383.317618960426</v>
      </c>
      <c r="AG252" s="3">
        <v>368.705909035422</v>
      </c>
      <c r="AH252" s="3">
        <v>381.299999237061</v>
      </c>
      <c r="AI252" s="3">
        <v>416.580433057702</v>
      </c>
      <c r="AJ252" s="3">
        <v>402.075951712472</v>
      </c>
      <c r="AK252" s="3">
        <v>376.302855718704</v>
      </c>
      <c r="AL252" s="3">
        <v>390.389286586216</v>
      </c>
      <c r="AM252" s="3">
        <v>375.684524536133</v>
      </c>
      <c r="AN252" s="3">
        <v>360.759750366211</v>
      </c>
      <c r="AO252" s="3">
        <v>365.982629876388</v>
      </c>
      <c r="AP252" s="3">
        <v>381.99369612984</v>
      </c>
      <c r="AQ252" s="3">
        <v>374.415525737562</v>
      </c>
      <c r="AR252" s="3">
        <v>438.968638333407</v>
      </c>
      <c r="AS252" s="3">
        <v>488.607047341087</v>
      </c>
      <c r="AT252" s="3">
        <v>503.629000091553</v>
      </c>
      <c r="AU252" s="3">
        <v>474.464129904042</v>
      </c>
      <c r="AV252" s="3">
        <v>450.723250579834</v>
      </c>
      <c r="AW252" s="3">
        <v>441.521591880105</v>
      </c>
      <c r="AX252" s="3">
        <v>391.225238618397</v>
      </c>
      <c r="AY252" s="3">
        <v>380.923249816895</v>
      </c>
      <c r="AZ252" s="3">
        <v>377.423094249907</v>
      </c>
      <c r="BA252" s="3">
        <v>331.256578144274</v>
      </c>
      <c r="BB252" s="3">
        <v>334.8371400379</v>
      </c>
      <c r="BC252" s="3">
        <v>321.929522559756</v>
      </c>
      <c r="BD252" s="3">
        <v>296.929774197665</v>
      </c>
      <c r="BE252" s="3">
        <v>320.227144513811</v>
      </c>
      <c r="BF252" s="3">
        <v>366.158094860259</v>
      </c>
      <c r="BG252" s="3">
        <v>381.044564952021</v>
      </c>
      <c r="BH252" s="3">
        <v>394.123421919973</v>
      </c>
      <c r="BI252" s="3">
        <v>378.768260126528</v>
      </c>
      <c r="BJ252" s="3">
        <v>350.518571399507</v>
      </c>
      <c r="BK252" s="3">
        <v>369.353423269171</v>
      </c>
      <c r="BL252" s="3">
        <v>404.079999651228</v>
      </c>
      <c r="BM252" s="3">
        <v>419.518945794356</v>
      </c>
      <c r="BN252" s="3">
        <v>412.073570614769</v>
      </c>
      <c r="BO252" s="3">
        <v>375.61714390346</v>
      </c>
      <c r="BP252" s="3">
        <v>316.514547868208</v>
      </c>
      <c r="BQ252" s="3">
        <v>308.557500457764</v>
      </c>
      <c r="BR252" s="3">
        <v>305.035000887784</v>
      </c>
      <c r="BS252" s="3">
        <v>297.029090881348</v>
      </c>
      <c r="BT252" s="3">
        <v>286.031748199463</v>
      </c>
      <c r="BU252" s="3">
        <v>296.698693980341</v>
      </c>
      <c r="BV252" s="3">
        <v>343.180498504639</v>
      </c>
      <c r="BW252" s="3">
        <v>371.890953427269</v>
      </c>
      <c r="BX252" s="3">
        <v>366.818335396903</v>
      </c>
      <c r="BY252" s="3">
        <v>399.754209819593</v>
      </c>
      <c r="BZ252" s="3">
        <v>465.853863802823</v>
      </c>
      <c r="CA252" s="3">
        <v>528.426433018276</v>
      </c>
      <c r="CB252" s="3">
        <v>562.117250061035</v>
      </c>
      <c r="CC252" s="3">
        <v>607.717727661133</v>
      </c>
      <c r="CD252" s="3">
        <v>633.070000388406</v>
      </c>
      <c r="CE252" s="3">
        <v>617.25238327753</v>
      </c>
      <c r="CF252" s="3">
        <v>570.599527994792</v>
      </c>
      <c r="CG252" s="3">
        <v>584.730680985884</v>
      </c>
      <c r="CH252" s="3">
        <v>546.280498504639</v>
      </c>
      <c r="CI252" s="3">
        <v>492.93409243497</v>
      </c>
      <c r="CJ252" s="3">
        <v>513.495790180407</v>
      </c>
      <c r="CK252" s="3">
        <v>484.156315853721</v>
      </c>
      <c r="CL252" s="3">
        <v>469.682828156844</v>
      </c>
      <c r="CM252" s="3">
        <v>488.007380894252</v>
      </c>
      <c r="CN252" s="3">
        <v>502.49649810791</v>
      </c>
      <c r="CO252" s="3">
        <v>527.369999972257</v>
      </c>
      <c r="CP252" s="3">
        <v>580.966904413132</v>
      </c>
      <c r="CQ252" s="3">
        <v>632.114316073331</v>
      </c>
      <c r="CR252" s="3">
        <v>647.733097621373</v>
      </c>
      <c r="CS252" s="3">
        <v>565.236668178013</v>
      </c>
      <c r="CT252" s="3">
        <v>638.543815976098</v>
      </c>
      <c r="CU252" s="3">
        <v>637.41977483576</v>
      </c>
      <c r="CV252" s="3">
        <v>614.344250488281</v>
      </c>
      <c r="CW252" s="3">
        <v>619.216841848273</v>
      </c>
      <c r="CX252" s="3">
        <v>657.037824547809</v>
      </c>
      <c r="CY252" s="3">
        <v>704.956001281738</v>
      </c>
      <c r="CZ252" s="3">
        <v>654.569519042969</v>
      </c>
      <c r="DA252" s="3">
        <v>595.237140473865</v>
      </c>
      <c r="DB252" s="3">
        <v>595.978503417969</v>
      </c>
      <c r="DC252" s="3">
        <v>612.924352231233</v>
      </c>
      <c r="DD252" s="3">
        <v>678.534994942801</v>
      </c>
      <c r="DE252" s="3">
        <v>731.530952090309</v>
      </c>
      <c r="DF252" s="3">
        <v>741.24404616583</v>
      </c>
      <c r="DG252" s="3">
        <v>738.54095023019</v>
      </c>
      <c r="DH252" s="3">
        <v>723.882247924805</v>
      </c>
      <c r="DI252" s="3">
        <v>755.860790051912</v>
      </c>
      <c r="DJ252" s="3">
        <v>777.478039285411</v>
      </c>
      <c r="DK252" s="3">
        <v>811.693944027549</v>
      </c>
      <c r="DL252" s="3">
        <v>754.411135586825</v>
      </c>
      <c r="DM252" s="3">
        <v>753.284531366257</v>
      </c>
      <c r="DN252" s="3">
        <v>721.793251037598</v>
      </c>
      <c r="DO252" s="3">
        <v>803.239998195482</v>
      </c>
      <c r="DP252" s="3">
        <v>829.373001098633</v>
      </c>
      <c r="DQ252" s="3">
        <v>816.193865689364</v>
      </c>
      <c r="DR252" s="3">
        <v>806.534047444661</v>
      </c>
      <c r="DS252" s="3">
        <v>849.338000488281</v>
      </c>
      <c r="DT252" s="3">
        <v>928.13571312314</v>
      </c>
      <c r="DU252" s="3">
        <v>956.900247192383</v>
      </c>
      <c r="DV252" s="3">
        <v>967.521746826172</v>
      </c>
      <c r="DW252" s="3">
        <v>918.392952658913</v>
      </c>
      <c r="DX252" s="3">
        <v>967.781589854847</v>
      </c>
      <c r="DY252" s="4">
        <v>1028.94078947368</v>
      </c>
      <c r="DZ252" s="4">
        <v>1067.80749789151</v>
      </c>
      <c r="EA252" s="4">
        <v>1149.78317815607</v>
      </c>
      <c r="EB252" s="4">
        <v>1124.42825012207</v>
      </c>
      <c r="EC252" s="3">
        <v>982.441093113112</v>
      </c>
      <c r="ED252" s="3">
        <v>787.185249328613</v>
      </c>
      <c r="EE252" s="3">
        <v>737.515956333705</v>
      </c>
      <c r="EF252" s="3">
        <v>699.78167046441</v>
      </c>
    </row>
    <row r="253">
      <c r="A253" s="3" t="s">
        <v>249</v>
      </c>
      <c r="B253" s="3" t="str">
        <f t="shared" si="3"/>
        <v>RF_mid</v>
      </c>
      <c r="C253" s="3" t="str">
        <f t="shared" si="6"/>
        <v>RF</v>
      </c>
      <c r="D253" s="3">
        <v>7.29642944986191</v>
      </c>
      <c r="E253" s="3">
        <v>7.18890722366286</v>
      </c>
      <c r="F253" s="3">
        <v>7.64945936100216</v>
      </c>
      <c r="G253" s="3">
        <v>7.37580131120435</v>
      </c>
      <c r="H253" s="3">
        <v>7.13743545597365</v>
      </c>
      <c r="I253" s="3">
        <v>7.49931276023623</v>
      </c>
      <c r="J253" s="3">
        <v>7.3834948103834</v>
      </c>
      <c r="K253" s="3">
        <v>7.02911980107167</v>
      </c>
      <c r="L253" s="3">
        <v>7.23116893954422</v>
      </c>
      <c r="M253" s="3">
        <v>6.79525628345288</v>
      </c>
      <c r="N253" s="3">
        <v>7.17935945937062</v>
      </c>
      <c r="O253" s="3">
        <v>7.32108037850798</v>
      </c>
      <c r="P253" s="3">
        <v>6.66519256421782</v>
      </c>
      <c r="Q253" s="3">
        <v>6.71625810298036</v>
      </c>
      <c r="R253" s="3">
        <v>6.86812812048342</v>
      </c>
      <c r="S253" s="3">
        <v>6.88788733063475</v>
      </c>
      <c r="T253" s="3">
        <v>7.24177548470592</v>
      </c>
      <c r="U253" s="3">
        <v>7.52612322308019</v>
      </c>
      <c r="V253" s="3">
        <v>7.43095384256751</v>
      </c>
      <c r="W253" s="3">
        <v>7.2788379346745</v>
      </c>
      <c r="X253" s="3">
        <v>6.69374883365419</v>
      </c>
      <c r="Y253" s="3">
        <v>6.64231552824202</v>
      </c>
      <c r="Z253" s="3">
        <v>7.19541323006598</v>
      </c>
      <c r="AA253" s="3">
        <v>7.0883583540867</v>
      </c>
      <c r="AB253" s="3">
        <v>6.12389882960328</v>
      </c>
      <c r="AC253" s="3">
        <v>5.5938618281689</v>
      </c>
      <c r="AD253" s="3">
        <v>5.9359275239785</v>
      </c>
      <c r="AE253" s="3">
        <v>6.2929716331485</v>
      </c>
      <c r="AF253" s="3">
        <v>6.87535607801251</v>
      </c>
      <c r="AG253" s="3">
        <v>6.81188279426799</v>
      </c>
      <c r="AH253" s="3">
        <v>6.51061543873652</v>
      </c>
      <c r="AI253" s="3">
        <v>7.00837764848497</v>
      </c>
      <c r="AJ253" s="3">
        <v>7.25814545023631</v>
      </c>
      <c r="AK253" s="3">
        <v>7.7244954775895</v>
      </c>
      <c r="AL253" s="3">
        <v>9.16445714810668</v>
      </c>
      <c r="AM253" s="3">
        <v>10.7250708579144</v>
      </c>
      <c r="AN253" s="3">
        <v>10.74787983572</v>
      </c>
      <c r="AO253" s="3">
        <v>11.2509272655241</v>
      </c>
      <c r="AP253" s="3">
        <v>11.1678205841237</v>
      </c>
      <c r="AQ253" s="3">
        <v>10.5263130941087</v>
      </c>
      <c r="AR253" s="3">
        <v>10.647595212704</v>
      </c>
      <c r="AS253" s="3">
        <v>10.6259160347245</v>
      </c>
      <c r="AT253" s="3">
        <v>11.030906027919</v>
      </c>
      <c r="AU253" s="3">
        <v>10.907368962536</v>
      </c>
      <c r="AV253" s="3">
        <v>10.700969177658</v>
      </c>
      <c r="AW253" s="3">
        <v>11.5578322754886</v>
      </c>
      <c r="AX253" s="3">
        <v>11.9341831295301</v>
      </c>
      <c r="AY253" s="3">
        <v>13.1069135142695</v>
      </c>
      <c r="AZ253" s="3">
        <v>14.0767621145616</v>
      </c>
      <c r="BA253" s="3">
        <v>14.6226280033714</v>
      </c>
      <c r="BB253" s="3">
        <v>14.8325803876165</v>
      </c>
      <c r="BC253" s="3">
        <v>14.2741384789396</v>
      </c>
      <c r="BD253" s="3">
        <v>14.5664532912612</v>
      </c>
      <c r="BE253" s="3">
        <v>14.397770216994</v>
      </c>
      <c r="BF253" s="3">
        <v>13.8320213379536</v>
      </c>
      <c r="BG253" s="3">
        <v>14.8708144281844</v>
      </c>
      <c r="BH253" s="3">
        <v>14.9651741581094</v>
      </c>
      <c r="BI253" s="3">
        <v>13.4846306292241</v>
      </c>
      <c r="BJ253" s="3">
        <v>12.9650312964727</v>
      </c>
      <c r="BK253" s="3">
        <v>10.9313755823443</v>
      </c>
      <c r="BL253" s="3">
        <v>11.736040087944</v>
      </c>
      <c r="BM253" s="3">
        <v>12.4148048624215</v>
      </c>
      <c r="BN253" s="3">
        <v>12.0101704899771</v>
      </c>
      <c r="BO253" s="3">
        <v>12.0717599739399</v>
      </c>
      <c r="BP253" s="3">
        <v>11.5588304361128</v>
      </c>
      <c r="BQ253" s="3">
        <v>11.48724652928</v>
      </c>
      <c r="BR253" s="3">
        <v>12.2194200681202</v>
      </c>
      <c r="BS253" s="3">
        <v>11.4640270778422</v>
      </c>
      <c r="BT253" s="3">
        <v>12.7008337071546</v>
      </c>
      <c r="BU253" s="3">
        <v>12.6854958271077</v>
      </c>
      <c r="BV253" s="3">
        <v>13.4777466618246</v>
      </c>
      <c r="BW253" s="3">
        <v>13.9076166643121</v>
      </c>
      <c r="BX253" s="3">
        <v>13.2269859368493</v>
      </c>
      <c r="BY253" s="3">
        <v>12.9749536158527</v>
      </c>
      <c r="BZ253" s="3">
        <v>8.46408102590471</v>
      </c>
      <c r="CA253" s="3">
        <v>7.93227923075147</v>
      </c>
      <c r="CB253" s="3">
        <v>8.34352307204028</v>
      </c>
      <c r="CC253" s="3">
        <v>10.102963213863</v>
      </c>
      <c r="CD253" s="3">
        <v>8.83780928206628</v>
      </c>
      <c r="CE253" s="3">
        <v>9.50191429972025</v>
      </c>
      <c r="CF253" s="3">
        <v>9.72132664139944</v>
      </c>
      <c r="CG253" s="3">
        <v>10.7706075848568</v>
      </c>
      <c r="CH253" s="3">
        <v>12.5960109011077</v>
      </c>
      <c r="CI253" s="3">
        <v>13.4584577765118</v>
      </c>
      <c r="CJ253" s="3">
        <v>15.050133327186</v>
      </c>
      <c r="CK253" s="3">
        <v>16.8087189641688</v>
      </c>
      <c r="CL253" s="3">
        <v>18.0326627759652</v>
      </c>
      <c r="CM253" s="3">
        <v>18.0770578038355</v>
      </c>
      <c r="CN253" s="3">
        <v>19.5117561802173</v>
      </c>
      <c r="CO253" s="3">
        <v>18.4131405214524</v>
      </c>
      <c r="CP253" s="3">
        <v>16.826996144396</v>
      </c>
      <c r="CQ253" s="3">
        <v>17.435157805344</v>
      </c>
      <c r="CR253" s="3">
        <v>17.555515290753</v>
      </c>
      <c r="CS253" s="3">
        <v>19.7963390776367</v>
      </c>
      <c r="CT253" s="3">
        <v>21.0373551601075</v>
      </c>
      <c r="CU253" s="3">
        <v>19.3173730262677</v>
      </c>
      <c r="CV253" s="3">
        <v>20.930857929104</v>
      </c>
      <c r="CW253" s="3">
        <v>21.3041736989069</v>
      </c>
      <c r="CX253" s="3">
        <v>20.1641111036737</v>
      </c>
      <c r="CY253" s="3">
        <v>18.810563782869</v>
      </c>
      <c r="CZ253" s="3">
        <v>18.3999198819369</v>
      </c>
      <c r="DA253" s="3">
        <v>17.9365127953904</v>
      </c>
      <c r="DB253" s="3">
        <v>17.5907454863612</v>
      </c>
      <c r="DC253" s="3">
        <v>19.6692262382276</v>
      </c>
      <c r="DD253" s="3">
        <v>19.3676214308621</v>
      </c>
      <c r="DE253" s="3">
        <v>18.7651966143445</v>
      </c>
      <c r="DF253" s="3">
        <v>20.4766517184505</v>
      </c>
      <c r="DG253" s="3">
        <v>19.6203044937916</v>
      </c>
      <c r="DH253" s="3">
        <v>20.4270120757383</v>
      </c>
      <c r="DI253" s="3">
        <v>21.4647274730935</v>
      </c>
      <c r="DJ253" s="3">
        <v>18.0197019475227</v>
      </c>
      <c r="DK253" s="3">
        <v>16.9094860922693</v>
      </c>
      <c r="DL253" s="3">
        <v>15.4430720951943</v>
      </c>
      <c r="DM253" s="3">
        <v>16.6410325001228</v>
      </c>
      <c r="DN253" s="3">
        <v>17.9629621949373</v>
      </c>
      <c r="DO253" s="3">
        <v>18.3222574529391</v>
      </c>
      <c r="DP253" s="3">
        <v>16.7263572568481</v>
      </c>
      <c r="DQ253" s="3">
        <v>14.765314211899</v>
      </c>
      <c r="DR253" s="3">
        <v>14.8320105917086</v>
      </c>
      <c r="DS253" s="3">
        <v>17.5761097592838</v>
      </c>
      <c r="DT253" s="3">
        <v>18.0363915867814</v>
      </c>
      <c r="DU253" s="3">
        <v>17.429284599461</v>
      </c>
      <c r="DV253" s="3">
        <v>18.9279347666812</v>
      </c>
      <c r="DW253" s="3">
        <v>19.0404316600888</v>
      </c>
      <c r="DX253" s="3">
        <v>19.0221702568021</v>
      </c>
      <c r="DY253" s="3">
        <v>18.4411252803819</v>
      </c>
      <c r="DZ253" s="3">
        <v>20.8738041491778</v>
      </c>
      <c r="EA253" s="3">
        <v>21.2119911706038</v>
      </c>
      <c r="EB253" s="3">
        <v>22.460856215301</v>
      </c>
      <c r="EC253" s="3">
        <v>23.2597119839863</v>
      </c>
      <c r="ED253" s="3">
        <v>25.7964819813328</v>
      </c>
      <c r="EE253" s="3">
        <v>24.8966667538597</v>
      </c>
      <c r="EF253" s="3">
        <v>24.1330556339688</v>
      </c>
    </row>
    <row r="254">
      <c r="A254" s="3" t="s">
        <v>250</v>
      </c>
      <c r="B254" s="3" t="str">
        <f t="shared" si="3"/>
        <v>RL_mid</v>
      </c>
      <c r="C254" s="3" t="str">
        <f t="shared" si="6"/>
        <v>RL</v>
      </c>
      <c r="D254" s="3">
        <v>133.620649271131</v>
      </c>
      <c r="E254" s="3">
        <v>126.680347015623</v>
      </c>
      <c r="F254" s="3">
        <v>129.837491498817</v>
      </c>
      <c r="G254" s="3">
        <v>126.143625637785</v>
      </c>
      <c r="H254" s="3">
        <v>122.337834305925</v>
      </c>
      <c r="I254" s="3">
        <v>125.538413360607</v>
      </c>
      <c r="J254" s="3">
        <v>129.579001446475</v>
      </c>
      <c r="K254" s="3">
        <v>132.766922094088</v>
      </c>
      <c r="L254" s="3">
        <v>138.483583767036</v>
      </c>
      <c r="M254" s="3">
        <v>131.260730658779</v>
      </c>
      <c r="N254" s="3">
        <v>141.931792314619</v>
      </c>
      <c r="O254" s="3">
        <v>148.162996727727</v>
      </c>
      <c r="P254" s="3">
        <v>140.706728754449</v>
      </c>
      <c r="Q254" s="3">
        <v>115.010576753304</v>
      </c>
      <c r="R254" s="3">
        <v>108.018176472002</v>
      </c>
      <c r="S254" s="3">
        <v>111.680144759227</v>
      </c>
      <c r="T254" s="3">
        <v>108.452351634087</v>
      </c>
      <c r="U254" s="3">
        <v>111.463024707599</v>
      </c>
      <c r="V254" s="3">
        <v>107.226899555999</v>
      </c>
      <c r="W254" s="3">
        <v>95.1892677321977</v>
      </c>
      <c r="X254" s="3">
        <v>90.3611372772107</v>
      </c>
      <c r="Y254" s="3">
        <v>96.2919272429254</v>
      </c>
      <c r="Z254" s="3">
        <v>101.774676320022</v>
      </c>
      <c r="AA254" s="3">
        <v>95.8095227680799</v>
      </c>
      <c r="AB254" s="3">
        <v>87.696238642202</v>
      </c>
      <c r="AC254" s="3">
        <v>76.3941714370455</v>
      </c>
      <c r="AD254" s="3">
        <v>80.1339345780865</v>
      </c>
      <c r="AE254" s="3">
        <v>78.3271308090235</v>
      </c>
      <c r="AF254" s="3">
        <v>75.5915860487415</v>
      </c>
      <c r="AG254" s="3">
        <v>77.9884504888971</v>
      </c>
      <c r="AH254" s="3">
        <v>80.933201987854</v>
      </c>
      <c r="AI254" s="3">
        <v>86.742390326619</v>
      </c>
      <c r="AJ254" s="3">
        <v>84.2621747654712</v>
      </c>
      <c r="AK254" s="3">
        <v>83.7613614862439</v>
      </c>
      <c r="AL254" s="3">
        <v>89.6809461506628</v>
      </c>
      <c r="AM254" s="3">
        <v>83.5222253991735</v>
      </c>
      <c r="AN254" s="3">
        <v>75.1761597046154</v>
      </c>
      <c r="AO254" s="3">
        <v>66.7313269090705</v>
      </c>
      <c r="AP254" s="3">
        <v>67.9826429637893</v>
      </c>
      <c r="AQ254" s="3">
        <v>68.2713360338743</v>
      </c>
      <c r="AR254" s="3">
        <v>63.8776265097923</v>
      </c>
      <c r="AS254" s="3">
        <v>60.4484112631327</v>
      </c>
      <c r="AT254" s="3">
        <v>62.8174074443083</v>
      </c>
      <c r="AU254" s="3">
        <v>71.8443847538849</v>
      </c>
      <c r="AV254" s="3">
        <v>77.0854875944504</v>
      </c>
      <c r="AW254" s="3">
        <v>76.1522095681476</v>
      </c>
      <c r="AX254" s="3">
        <v>77.3475865291857</v>
      </c>
      <c r="AY254" s="3">
        <v>85.7551112457192</v>
      </c>
      <c r="AZ254" s="3">
        <v>95.0700015270872</v>
      </c>
      <c r="BA254" s="3">
        <v>92.4225339891828</v>
      </c>
      <c r="BB254" s="3">
        <v>93.7186423691136</v>
      </c>
      <c r="BC254" s="3">
        <v>96.9231553134099</v>
      </c>
      <c r="BD254" s="3">
        <v>101.587883192799</v>
      </c>
      <c r="BE254" s="3">
        <v>118.707935782304</v>
      </c>
      <c r="BF254" s="3">
        <v>114.971726252238</v>
      </c>
      <c r="BG254" s="3">
        <v>117.974981830436</v>
      </c>
      <c r="BH254" s="3">
        <v>116.961946426161</v>
      </c>
      <c r="BI254" s="3">
        <v>112.018027166601</v>
      </c>
      <c r="BJ254" s="3">
        <v>106.320549230919</v>
      </c>
      <c r="BK254" s="3">
        <v>91.4031052543176</v>
      </c>
      <c r="BL254" s="3">
        <v>96.4705275582321</v>
      </c>
      <c r="BM254" s="3">
        <v>110.105710331773</v>
      </c>
      <c r="BN254" s="3">
        <v>109.760203632697</v>
      </c>
      <c r="BO254" s="3">
        <v>114.89275065423</v>
      </c>
      <c r="BP254" s="3">
        <v>104.337636404593</v>
      </c>
      <c r="BQ254" s="3">
        <v>100.433520900833</v>
      </c>
      <c r="BR254" s="3">
        <v>98.9055887522543</v>
      </c>
      <c r="BS254" s="3">
        <v>81.0221351650658</v>
      </c>
      <c r="BT254" s="3">
        <v>85.7135904499005</v>
      </c>
      <c r="BU254" s="3">
        <v>84.7144365546504</v>
      </c>
      <c r="BV254" s="3">
        <v>97.6207070971703</v>
      </c>
      <c r="BW254" s="3">
        <v>103.44240644369</v>
      </c>
      <c r="BX254" s="3">
        <v>106.649676602212</v>
      </c>
      <c r="BY254" s="3">
        <v>105.620085378737</v>
      </c>
      <c r="BZ254" s="3">
        <v>75.6228163924734</v>
      </c>
      <c r="CA254" s="3">
        <v>65.6888392631822</v>
      </c>
      <c r="CB254" s="3">
        <v>65.8204135757986</v>
      </c>
      <c r="CC254" s="3">
        <v>70.456052880159</v>
      </c>
      <c r="CD254" s="3">
        <v>65.1010527374984</v>
      </c>
      <c r="CE254" s="3">
        <v>62.8689170090342</v>
      </c>
      <c r="CF254" s="3">
        <v>67.7372231574806</v>
      </c>
      <c r="CG254" s="3">
        <v>66.9527511687336</v>
      </c>
      <c r="CH254" s="3">
        <v>71.8394865372397</v>
      </c>
      <c r="CI254" s="3">
        <v>90.8117760556968</v>
      </c>
      <c r="CJ254" s="3">
        <v>98.7467029559257</v>
      </c>
      <c r="CK254" s="3">
        <v>101.849969852364</v>
      </c>
      <c r="CL254" s="3">
        <v>111.020623587033</v>
      </c>
      <c r="CM254" s="3">
        <v>114.953183502426</v>
      </c>
      <c r="CN254" s="3">
        <v>119.640656707667</v>
      </c>
      <c r="CO254" s="3">
        <v>109.980340482814</v>
      </c>
      <c r="CP254" s="3">
        <v>103.423987902626</v>
      </c>
      <c r="CQ254" s="3">
        <v>110.699740478184</v>
      </c>
      <c r="CR254" s="3">
        <v>105.374629241247</v>
      </c>
      <c r="CS254" s="3">
        <v>109.998969757266</v>
      </c>
      <c r="CT254" s="3">
        <v>115.020599996309</v>
      </c>
      <c r="CU254" s="3">
        <v>108.900392147215</v>
      </c>
      <c r="CV254" s="3">
        <v>106.363630980764</v>
      </c>
      <c r="CW254" s="3">
        <v>115.927410781655</v>
      </c>
      <c r="CX254" s="3">
        <v>108.10241301838</v>
      </c>
      <c r="CY254" s="3">
        <v>101.762388609813</v>
      </c>
      <c r="CZ254" s="3">
        <v>91.5537535202008</v>
      </c>
      <c r="DA254" s="3">
        <v>90.8867426475343</v>
      </c>
      <c r="DB254" s="3">
        <v>88.7078029419658</v>
      </c>
      <c r="DC254" s="3">
        <v>91.824554621795</v>
      </c>
      <c r="DD254" s="3">
        <v>86.2417284509189</v>
      </c>
      <c r="DE254" s="3">
        <v>87.5019026640631</v>
      </c>
      <c r="DF254" s="3">
        <v>95.7965461371455</v>
      </c>
      <c r="DG254" s="3">
        <v>102.689926085146</v>
      </c>
      <c r="DH254" s="3">
        <v>113.825636597901</v>
      </c>
      <c r="DI254" s="3">
        <v>116.207481457584</v>
      </c>
      <c r="DJ254" s="3">
        <v>109.834457721512</v>
      </c>
      <c r="DK254" s="3">
        <v>112.344622248051</v>
      </c>
      <c r="DL254" s="3">
        <v>107.569243331069</v>
      </c>
      <c r="DM254" s="3">
        <v>114.942333704192</v>
      </c>
      <c r="DN254" s="3">
        <v>123.386731620437</v>
      </c>
      <c r="DO254" s="3">
        <v>117.618793187481</v>
      </c>
      <c r="DP254" s="3">
        <v>112.241091536673</v>
      </c>
      <c r="DQ254" s="3">
        <v>111.107949671939</v>
      </c>
      <c r="DR254" s="3">
        <v>117.17999147501</v>
      </c>
      <c r="DS254" s="3">
        <v>136.008174669369</v>
      </c>
      <c r="DT254" s="3">
        <v>139.509617088175</v>
      </c>
      <c r="DU254" s="3">
        <v>169.293035633539</v>
      </c>
      <c r="DV254" s="3">
        <v>180.003486770655</v>
      </c>
      <c r="DW254" s="3">
        <v>165.030816992729</v>
      </c>
      <c r="DX254" s="3">
        <v>167.484425125238</v>
      </c>
      <c r="DY254" s="3">
        <v>180.548684997008</v>
      </c>
      <c r="DZ254" s="3">
        <v>170.461120339171</v>
      </c>
      <c r="EA254" s="3">
        <v>164.961332349746</v>
      </c>
      <c r="EB254" s="3">
        <v>180.502858944224</v>
      </c>
      <c r="EC254" s="3">
        <v>198.395185494357</v>
      </c>
      <c r="ED254" s="3">
        <v>211.13702915103</v>
      </c>
      <c r="EE254" s="3">
        <v>228.701517590039</v>
      </c>
      <c r="EF254" s="3">
        <v>243.706389957004</v>
      </c>
    </row>
    <row r="255">
      <c r="A255" s="3" t="s">
        <v>251</v>
      </c>
      <c r="B255" s="3" t="str">
        <f t="shared" si="3"/>
        <v>ROK_mid</v>
      </c>
      <c r="C255" s="3" t="str">
        <f t="shared" si="6"/>
        <v>ROK</v>
      </c>
      <c r="D255" s="3">
        <v>93.5903192934019</v>
      </c>
      <c r="E255" s="3">
        <v>93.4228728120148</v>
      </c>
      <c r="F255" s="3">
        <v>98.9316440461414</v>
      </c>
      <c r="G255" s="3">
        <v>100.031010909841</v>
      </c>
      <c r="H255" s="3">
        <v>97.0096094508968</v>
      </c>
      <c r="I255" s="3">
        <v>101.342431347533</v>
      </c>
      <c r="J255" s="3">
        <v>99.065073890145</v>
      </c>
      <c r="K255" s="3">
        <v>93.1944805468509</v>
      </c>
      <c r="L255" s="3">
        <v>93.7518245866753</v>
      </c>
      <c r="M255" s="3">
        <v>86.6620272078636</v>
      </c>
      <c r="N255" s="3">
        <v>91.2312832326625</v>
      </c>
      <c r="O255" s="3">
        <v>90.9471313659237</v>
      </c>
      <c r="P255" s="3">
        <v>87.7307015626803</v>
      </c>
      <c r="Q255" s="3">
        <v>95.037458097616</v>
      </c>
      <c r="R255" s="3">
        <v>93.8643043264111</v>
      </c>
      <c r="S255" s="3">
        <v>93.1193786181431</v>
      </c>
      <c r="T255" s="3">
        <v>101.379773062363</v>
      </c>
      <c r="U255" s="3">
        <v>103.369759942677</v>
      </c>
      <c r="V255" s="3">
        <v>100.631543258947</v>
      </c>
      <c r="W255" s="3">
        <v>94.0516978265584</v>
      </c>
      <c r="X255" s="3">
        <v>87.1498864646714</v>
      </c>
      <c r="Y255" s="3">
        <v>87.2913427046101</v>
      </c>
      <c r="Z255" s="3">
        <v>88.2845377898586</v>
      </c>
      <c r="AA255" s="3">
        <v>86.7300683586238</v>
      </c>
      <c r="AB255" s="3">
        <v>78.5979796596465</v>
      </c>
      <c r="AC255" s="3">
        <v>83.4395770107191</v>
      </c>
      <c r="AD255" s="3">
        <v>92.5272991798402</v>
      </c>
      <c r="AE255" s="3">
        <v>96.2669913718561</v>
      </c>
      <c r="AF255" s="3">
        <v>95.8995054368004</v>
      </c>
      <c r="AG255" s="3">
        <v>98.5536467440881</v>
      </c>
      <c r="AH255" s="3">
        <v>99.547501220676</v>
      </c>
      <c r="AI255" s="3">
        <v>100.133263157013</v>
      </c>
      <c r="AJ255" s="3">
        <v>99.0439463526153</v>
      </c>
      <c r="AK255" s="3">
        <v>101.301286258013</v>
      </c>
      <c r="AL255" s="3">
        <v>109.968848368242</v>
      </c>
      <c r="AM255" s="3">
        <v>117.153075231949</v>
      </c>
      <c r="AN255" s="3">
        <v>122.562876068838</v>
      </c>
      <c r="AO255" s="3">
        <v>129.775887892055</v>
      </c>
      <c r="AP255" s="3">
        <v>133.252912239947</v>
      </c>
      <c r="AQ255" s="3">
        <v>133.702565537586</v>
      </c>
      <c r="AR255" s="3">
        <v>136.067370276616</v>
      </c>
      <c r="AS255" s="3">
        <v>139.848407586822</v>
      </c>
      <c r="AT255" s="3">
        <v>142.955397130147</v>
      </c>
      <c r="AU255" s="3">
        <v>141.819933063602</v>
      </c>
      <c r="AV255" s="3">
        <v>149.883702343109</v>
      </c>
      <c r="AW255" s="3">
        <v>162.198432134543</v>
      </c>
      <c r="AX255" s="3">
        <v>169.581290970651</v>
      </c>
      <c r="AY255" s="3">
        <v>168.947954641624</v>
      </c>
      <c r="AZ255" s="3">
        <v>177.336310360028</v>
      </c>
      <c r="BA255" s="3">
        <v>163.814713900783</v>
      </c>
      <c r="BB255" s="3">
        <v>158.91945123654</v>
      </c>
      <c r="BC255" s="3">
        <v>150.578924579578</v>
      </c>
      <c r="BD255" s="3">
        <v>155.926405198295</v>
      </c>
      <c r="BE255" s="3">
        <v>153.680859872316</v>
      </c>
      <c r="BF255" s="3">
        <v>152.728426278195</v>
      </c>
      <c r="BG255" s="3">
        <v>156.488211466448</v>
      </c>
      <c r="BH255" s="3">
        <v>167.80659436264</v>
      </c>
      <c r="BI255" s="3">
        <v>153.447457445274</v>
      </c>
      <c r="BJ255" s="3">
        <v>152.299504465462</v>
      </c>
      <c r="BK255" s="3">
        <v>140.005986697612</v>
      </c>
      <c r="BL255" s="3">
        <v>142.244248472645</v>
      </c>
      <c r="BM255" s="3">
        <v>156.502599378735</v>
      </c>
      <c r="BN255" s="3">
        <v>158.725989171572</v>
      </c>
      <c r="BO255" s="3">
        <v>165.469761856532</v>
      </c>
      <c r="BP255" s="3">
        <v>147.770485449044</v>
      </c>
      <c r="BQ255" s="3">
        <v>143.76849175572</v>
      </c>
      <c r="BR255" s="3">
        <v>145.756097058866</v>
      </c>
      <c r="BS255" s="3">
        <v>137.232472584836</v>
      </c>
      <c r="BT255" s="3">
        <v>147.113969188109</v>
      </c>
      <c r="BU255" s="3">
        <v>150.855613618326</v>
      </c>
      <c r="BV255" s="3">
        <v>174.243717784263</v>
      </c>
      <c r="BW255" s="3">
        <v>184.125870635757</v>
      </c>
      <c r="BX255" s="3">
        <v>184.475718248474</v>
      </c>
      <c r="BY255" s="3">
        <v>183.535322693157</v>
      </c>
      <c r="BZ255" s="3">
        <v>143.641705102755</v>
      </c>
      <c r="CA255" s="3">
        <v>153.451194083165</v>
      </c>
      <c r="CB255" s="3">
        <v>183.179847167947</v>
      </c>
      <c r="CC255" s="3">
        <v>197.517957021838</v>
      </c>
      <c r="CD255" s="3">
        <v>202.669887498442</v>
      </c>
      <c r="CE255" s="3">
        <v>212.198690444612</v>
      </c>
      <c r="CF255" s="3">
        <v>206.536169476315</v>
      </c>
      <c r="CG255" s="3">
        <v>221.155414633295</v>
      </c>
      <c r="CH255" s="3">
        <v>231.243965630049</v>
      </c>
      <c r="CI255" s="3">
        <v>231.140171917121</v>
      </c>
      <c r="CJ255" s="3">
        <v>240.055154606355</v>
      </c>
      <c r="CK255" s="3">
        <v>230.678962427768</v>
      </c>
      <c r="CL255" s="3">
        <v>243.712975291302</v>
      </c>
      <c r="CM255" s="3">
        <v>248.334430608108</v>
      </c>
      <c r="CN255" s="3">
        <v>247.799140173579</v>
      </c>
      <c r="CO255" s="3">
        <v>262.78775241012</v>
      </c>
      <c r="CP255" s="3">
        <v>275.90169690199</v>
      </c>
      <c r="CQ255" s="3">
        <v>297.824134058561</v>
      </c>
      <c r="CR255" s="3">
        <v>293.786059657606</v>
      </c>
      <c r="CS255" s="3">
        <v>290.801014114048</v>
      </c>
      <c r="CT255" s="3">
        <v>320.555884048757</v>
      </c>
      <c r="CU255" s="3">
        <v>326.982335457031</v>
      </c>
      <c r="CV255" s="3">
        <v>302.776951358403</v>
      </c>
      <c r="CW255" s="3">
        <v>260.691172951872</v>
      </c>
      <c r="CX255" s="3">
        <v>257.564450631186</v>
      </c>
      <c r="CY255" s="3">
        <v>254.356835257522</v>
      </c>
      <c r="CZ255" s="3">
        <v>198.176859162782</v>
      </c>
      <c r="DA255" s="3">
        <v>195.875606809055</v>
      </c>
      <c r="DB255" s="3">
        <v>203.188850865035</v>
      </c>
      <c r="DC255" s="3">
        <v>238.846906332077</v>
      </c>
      <c r="DD255" s="3">
        <v>225.748077111045</v>
      </c>
      <c r="DE255" s="3">
        <v>224.41766765478</v>
      </c>
      <c r="DF255" s="3">
        <v>249.894496078716</v>
      </c>
      <c r="DG255" s="3">
        <v>250.273652882993</v>
      </c>
      <c r="DH255" s="3">
        <v>264.476895322924</v>
      </c>
      <c r="DI255" s="3">
        <v>280.376399655614</v>
      </c>
      <c r="DJ255" s="3">
        <v>278.920623532313</v>
      </c>
      <c r="DK255" s="3">
        <v>269.285267175549</v>
      </c>
      <c r="DL255" s="3">
        <v>269.969294191463</v>
      </c>
      <c r="DM255" s="3">
        <v>300.68370143199</v>
      </c>
      <c r="DN255" s="3">
        <v>327.07277062716</v>
      </c>
      <c r="DO255" s="3">
        <v>294.057917058133</v>
      </c>
      <c r="DP255" s="3">
        <v>284.710681073357</v>
      </c>
      <c r="DQ255" s="3">
        <v>273.383729399903</v>
      </c>
      <c r="DR255" s="3">
        <v>261.027287674502</v>
      </c>
      <c r="DS255" s="3">
        <v>289.725116318412</v>
      </c>
      <c r="DT255" s="3">
        <v>295.799737495308</v>
      </c>
      <c r="DU255" s="3">
        <v>271.013830099394</v>
      </c>
      <c r="DV255" s="3">
        <v>281.898448414311</v>
      </c>
      <c r="DW255" s="3">
        <v>275.884013215658</v>
      </c>
      <c r="DX255" s="3">
        <v>265.865213289574</v>
      </c>
      <c r="DY255" s="3">
        <v>257.808599835232</v>
      </c>
      <c r="DZ255" s="3">
        <v>270.454383368437</v>
      </c>
      <c r="EA255" s="3">
        <v>259.754064802427</v>
      </c>
      <c r="EB255" s="3">
        <v>261.346804587615</v>
      </c>
      <c r="EC255" s="3">
        <v>267.952021023129</v>
      </c>
      <c r="ED255" s="3">
        <v>281.695259916494</v>
      </c>
      <c r="EE255" s="3">
        <v>293.37952604748</v>
      </c>
      <c r="EF255" s="3">
        <v>282.553056504991</v>
      </c>
    </row>
    <row r="256">
      <c r="A256" s="3" t="s">
        <v>252</v>
      </c>
      <c r="B256" s="3" t="str">
        <f t="shared" si="3"/>
        <v>ROP_mid</v>
      </c>
      <c r="C256" s="3" t="str">
        <f t="shared" si="6"/>
        <v>ROP</v>
      </c>
      <c r="D256" s="3">
        <v>129.906176003639</v>
      </c>
      <c r="E256" s="3">
        <v>126.092602867185</v>
      </c>
      <c r="F256" s="3">
        <v>126.833956698599</v>
      </c>
      <c r="G256" s="3">
        <v>125.034655632462</v>
      </c>
      <c r="H256" s="3">
        <v>131.247673234858</v>
      </c>
      <c r="I256" s="3">
        <v>136.60147189069</v>
      </c>
      <c r="J256" s="3">
        <v>136.139877865267</v>
      </c>
      <c r="K256" s="3">
        <v>139.087301472827</v>
      </c>
      <c r="L256" s="3">
        <v>139.309970423187</v>
      </c>
      <c r="M256" s="3">
        <v>138.105229263751</v>
      </c>
      <c r="N256" s="3">
        <v>148.433247008737</v>
      </c>
      <c r="O256" s="3">
        <v>147.042792313489</v>
      </c>
      <c r="P256" s="3">
        <v>142.684597927215</v>
      </c>
      <c r="Q256" s="3">
        <v>155.001488696758</v>
      </c>
      <c r="R256" s="3">
        <v>159.389080087569</v>
      </c>
      <c r="S256" s="3">
        <v>160.670058689938</v>
      </c>
      <c r="T256" s="3">
        <v>164.019333964137</v>
      </c>
      <c r="U256" s="3">
        <v>165.69039921867</v>
      </c>
      <c r="V256" s="3">
        <v>163.195679421342</v>
      </c>
      <c r="W256" s="3">
        <v>156.485018404885</v>
      </c>
      <c r="X256" s="3">
        <v>148.808729840153</v>
      </c>
      <c r="Y256" s="3">
        <v>164.092643073706</v>
      </c>
      <c r="Z256" s="3">
        <v>178.635223276721</v>
      </c>
      <c r="AA256" s="3">
        <v>177.567605512292</v>
      </c>
      <c r="AB256" s="3">
        <v>164.687874136426</v>
      </c>
      <c r="AC256" s="3">
        <v>157.298396256127</v>
      </c>
      <c r="AD256" s="3">
        <v>167.366232138637</v>
      </c>
      <c r="AE256" s="3">
        <v>169.499037420729</v>
      </c>
      <c r="AF256" s="3">
        <v>167.315983072906</v>
      </c>
      <c r="AG256" s="3">
        <v>161.706381305279</v>
      </c>
      <c r="AH256" s="3">
        <v>161.271885666902</v>
      </c>
      <c r="AI256" s="3">
        <v>165.408635841428</v>
      </c>
      <c r="AJ256" s="3">
        <v>170.48801974195</v>
      </c>
      <c r="AK256" s="3">
        <v>166.901259992997</v>
      </c>
      <c r="AL256" s="3">
        <v>169.906626157245</v>
      </c>
      <c r="AM256" s="3">
        <v>176.136863684241</v>
      </c>
      <c r="AN256" s="3">
        <v>179.173951702754</v>
      </c>
      <c r="AO256" s="3">
        <v>193.029751259283</v>
      </c>
      <c r="AP256" s="3">
        <v>200.510803396051</v>
      </c>
      <c r="AQ256" s="3">
        <v>200.387366512458</v>
      </c>
      <c r="AR256" s="3">
        <v>212.45143134448</v>
      </c>
      <c r="AS256" s="3">
        <v>220.670516420003</v>
      </c>
      <c r="AT256" s="3">
        <v>224.588936324232</v>
      </c>
      <c r="AU256" s="3">
        <v>222.622583248563</v>
      </c>
      <c r="AV256" s="3">
        <v>228.118353589739</v>
      </c>
      <c r="AW256" s="3">
        <v>242.085558045261</v>
      </c>
      <c r="AX256" s="3">
        <v>248.475221647002</v>
      </c>
      <c r="AY256" s="3">
        <v>248.535246021929</v>
      </c>
      <c r="AZ256" s="3">
        <v>262.60059644706</v>
      </c>
      <c r="BA256" s="3">
        <v>263.606211230797</v>
      </c>
      <c r="BB256" s="3">
        <v>268.907618278027</v>
      </c>
      <c r="BC256" s="3">
        <v>263.195128282599</v>
      </c>
      <c r="BD256" s="3">
        <v>264.412991751106</v>
      </c>
      <c r="BE256" s="3">
        <v>269.185677780461</v>
      </c>
      <c r="BF256" s="3">
        <v>273.659749314453</v>
      </c>
      <c r="BG256" s="3">
        <v>286.388057922357</v>
      </c>
      <c r="BH256" s="3">
        <v>293.071885566542</v>
      </c>
      <c r="BI256" s="3">
        <v>273.934277894449</v>
      </c>
      <c r="BJ256" s="3">
        <v>280.413776593936</v>
      </c>
      <c r="BK256" s="3">
        <v>264.684248433743</v>
      </c>
      <c r="BL256" s="3">
        <v>265.121681471399</v>
      </c>
      <c r="BM256" s="3">
        <v>297.335516362492</v>
      </c>
      <c r="BN256" s="3">
        <v>316.857001921137</v>
      </c>
      <c r="BO256" s="3">
        <v>337.902549561328</v>
      </c>
      <c r="BP256" s="3">
        <v>341.858643315145</v>
      </c>
      <c r="BQ256" s="3">
        <v>351.428340035914</v>
      </c>
      <c r="BR256" s="3">
        <v>362.699951600151</v>
      </c>
      <c r="BS256" s="3">
        <v>344.436630340873</v>
      </c>
      <c r="BT256" s="3">
        <v>349.227892569426</v>
      </c>
      <c r="BU256" s="3">
        <v>328.508746546824</v>
      </c>
      <c r="BV256" s="3">
        <v>337.795683856591</v>
      </c>
      <c r="BW256" s="3">
        <v>340.678006239784</v>
      </c>
      <c r="BX256" s="3">
        <v>362.124362012971</v>
      </c>
      <c r="BY256" s="3">
        <v>370.785736299799</v>
      </c>
      <c r="BZ256" s="3">
        <v>302.717849964229</v>
      </c>
      <c r="CA256" s="3">
        <v>307.919691343759</v>
      </c>
      <c r="CB256" s="3">
        <v>351.514877043354</v>
      </c>
      <c r="CC256" s="3">
        <v>385.831352602035</v>
      </c>
      <c r="CD256" s="3">
        <v>397.274204556481</v>
      </c>
      <c r="CE256" s="3">
        <v>425.815253065104</v>
      </c>
      <c r="CF256" s="3">
        <v>394.00096052951</v>
      </c>
      <c r="CG256" s="3">
        <v>399.560136772491</v>
      </c>
      <c r="CH256" s="3">
        <v>392.08439751028</v>
      </c>
      <c r="CI256" s="3">
        <v>410.581212642481</v>
      </c>
      <c r="CJ256" s="3">
        <v>411.05062676315</v>
      </c>
      <c r="CK256" s="3">
        <v>385.095276628636</v>
      </c>
      <c r="CL256" s="3">
        <v>383.990014869815</v>
      </c>
      <c r="CM256" s="3">
        <v>417.474970220773</v>
      </c>
      <c r="CN256" s="3">
        <v>432.343087513617</v>
      </c>
      <c r="CO256" s="3">
        <v>447.030434252408</v>
      </c>
      <c r="CP256" s="3">
        <v>474.970645206469</v>
      </c>
      <c r="CQ256" s="3">
        <v>473.723370839259</v>
      </c>
      <c r="CR256" s="3">
        <v>460.629844145109</v>
      </c>
      <c r="CS256" s="3">
        <v>457.761967330768</v>
      </c>
      <c r="CT256" s="3">
        <v>476.19313389811</v>
      </c>
      <c r="CU256" s="3">
        <v>467.013172556228</v>
      </c>
      <c r="CV256" s="3">
        <v>442.012385353496</v>
      </c>
      <c r="CW256" s="3">
        <v>436.13155607203</v>
      </c>
      <c r="CX256" s="3">
        <v>447.153309838619</v>
      </c>
      <c r="CY256" s="3">
        <v>464.195946490629</v>
      </c>
      <c r="CZ256" s="3">
        <v>427.147935522795</v>
      </c>
      <c r="DA256" s="3">
        <v>394.845757076168</v>
      </c>
      <c r="DB256" s="3">
        <v>398.299994182626</v>
      </c>
      <c r="DC256" s="3">
        <v>421.058552995906</v>
      </c>
      <c r="DD256" s="3">
        <v>381.77705744264</v>
      </c>
      <c r="DE256" s="3">
        <v>372.177823969667</v>
      </c>
      <c r="DF256" s="3">
        <v>419.028505389608</v>
      </c>
      <c r="DG256" s="3">
        <v>427.769069010035</v>
      </c>
      <c r="DH256" s="3">
        <v>435.835624198112</v>
      </c>
      <c r="DI256" s="3">
        <v>423.03195191532</v>
      </c>
      <c r="DJ256" s="3">
        <v>423.132148677801</v>
      </c>
      <c r="DK256" s="3">
        <v>437.0358074757</v>
      </c>
      <c r="DL256" s="3">
        <v>451.497079553268</v>
      </c>
      <c r="DM256" s="3">
        <v>454.64627954737</v>
      </c>
      <c r="DN256" s="3">
        <v>479.387772131969</v>
      </c>
      <c r="DO256" s="3">
        <v>487.79486338847</v>
      </c>
      <c r="DP256" s="3">
        <v>490.4524995586</v>
      </c>
      <c r="DQ256" s="3">
        <v>486.010178226437</v>
      </c>
      <c r="DR256" s="3">
        <v>513.113994094871</v>
      </c>
      <c r="DS256" s="3">
        <v>537.080304818136</v>
      </c>
      <c r="DT256" s="3">
        <v>536.185651669879</v>
      </c>
      <c r="DU256" s="3">
        <v>543.609504396459</v>
      </c>
      <c r="DV256" s="3">
        <v>547.112693430171</v>
      </c>
      <c r="DW256" s="3">
        <v>533.864331574034</v>
      </c>
      <c r="DX256" s="3">
        <v>526.781369024894</v>
      </c>
      <c r="DY256" s="3">
        <v>551.684571558138</v>
      </c>
      <c r="DZ256" s="3">
        <v>556.373844230985</v>
      </c>
      <c r="EA256" s="3">
        <v>538.2882721704</v>
      </c>
      <c r="EB256" s="3">
        <v>552.079225823004</v>
      </c>
      <c r="EC256" s="3">
        <v>547.949413098893</v>
      </c>
      <c r="ED256" s="3">
        <v>556.463803425642</v>
      </c>
      <c r="EE256" s="3">
        <v>540.445102622245</v>
      </c>
      <c r="EF256" s="3">
        <v>521.797427663663</v>
      </c>
    </row>
    <row r="257">
      <c r="A257" s="3" t="s">
        <v>253</v>
      </c>
      <c r="B257" s="3" t="str">
        <f t="shared" si="3"/>
        <v>ROST_mid</v>
      </c>
      <c r="C257" s="3" t="str">
        <f t="shared" si="6"/>
        <v>ROST</v>
      </c>
      <c r="D257" s="3">
        <v>32.11474702104</v>
      </c>
      <c r="E257" s="3">
        <v>31.0253163264854</v>
      </c>
      <c r="F257" s="3">
        <v>32.6515877013977</v>
      </c>
      <c r="G257" s="3">
        <v>31.5841540310286</v>
      </c>
      <c r="H257" s="3">
        <v>30.8477866804529</v>
      </c>
      <c r="I257" s="3">
        <v>30.5030643833697</v>
      </c>
      <c r="J257" s="3">
        <v>29.2577581004005</v>
      </c>
      <c r="K257" s="3">
        <v>30.9719516107207</v>
      </c>
      <c r="L257" s="3">
        <v>34.1965700277266</v>
      </c>
      <c r="M257" s="3">
        <v>35.2660608843832</v>
      </c>
      <c r="N257" s="3">
        <v>37.9183800877949</v>
      </c>
      <c r="O257" s="3">
        <v>41.5664672718889</v>
      </c>
      <c r="P257" s="3">
        <v>42.6178178976368</v>
      </c>
      <c r="Q257" s="3">
        <v>43.7712460809522</v>
      </c>
      <c r="R257" s="3">
        <v>48.0665676869603</v>
      </c>
      <c r="S257" s="3">
        <v>46.926978002928</v>
      </c>
      <c r="T257" s="3">
        <v>45.6649427168592</v>
      </c>
      <c r="U257" s="3">
        <v>44.879499797684</v>
      </c>
      <c r="V257" s="3">
        <v>47.2411853221347</v>
      </c>
      <c r="W257" s="3">
        <v>47.7509728443467</v>
      </c>
      <c r="X257" s="3">
        <v>44.7852223377663</v>
      </c>
      <c r="Y257" s="3">
        <v>45.2696900985291</v>
      </c>
      <c r="Z257" s="3">
        <v>45.3642888834213</v>
      </c>
      <c r="AA257" s="3">
        <v>49.438909009453</v>
      </c>
      <c r="AB257" s="3">
        <v>48.932685200569</v>
      </c>
      <c r="AC257" s="3">
        <v>50.3418272175052</v>
      </c>
      <c r="AD257" s="3">
        <v>53.0621027679994</v>
      </c>
      <c r="AE257" s="3">
        <v>52.6590312097815</v>
      </c>
      <c r="AF257" s="3">
        <v>50.6608670855083</v>
      </c>
      <c r="AG257" s="3">
        <v>49.7787417309827</v>
      </c>
      <c r="AH257" s="3">
        <v>54.1851352944026</v>
      </c>
      <c r="AI257" s="3">
        <v>57.5802864056014</v>
      </c>
      <c r="AJ257" s="3">
        <v>57.8824551425456</v>
      </c>
      <c r="AK257" s="3">
        <v>58.920292713458</v>
      </c>
      <c r="AL257" s="3">
        <v>59.9801041363237</v>
      </c>
      <c r="AM257" s="3">
        <v>62.4727916530592</v>
      </c>
      <c r="AN257" s="3">
        <v>61.0690154001727</v>
      </c>
      <c r="AO257" s="3">
        <v>62.7142384415054</v>
      </c>
      <c r="AP257" s="3">
        <v>61.7990201938307</v>
      </c>
      <c r="AQ257" s="3">
        <v>59.493359662384</v>
      </c>
      <c r="AR257" s="3">
        <v>58.8883574876527</v>
      </c>
      <c r="AS257" s="3">
        <v>55.7912447809203</v>
      </c>
      <c r="AT257" s="3">
        <v>51.1773759937476</v>
      </c>
      <c r="AU257" s="3">
        <v>52.7182578722635</v>
      </c>
      <c r="AV257" s="3">
        <v>56.8447841078373</v>
      </c>
      <c r="AW257" s="3">
        <v>59.8146007269427</v>
      </c>
      <c r="AX257" s="3">
        <v>63.3862250927826</v>
      </c>
      <c r="AY257" s="3">
        <v>72.904950131411</v>
      </c>
      <c r="AZ257" s="3">
        <v>77.1468100388483</v>
      </c>
      <c r="BA257" s="3">
        <v>73.334863546469</v>
      </c>
      <c r="BB257" s="3">
        <v>71.9780305909898</v>
      </c>
      <c r="BC257" s="3">
        <v>73.2586003424057</v>
      </c>
      <c r="BD257" s="3">
        <v>75.8238652123622</v>
      </c>
      <c r="BE257" s="3">
        <v>79.5808094891609</v>
      </c>
      <c r="BF257" s="3">
        <v>80.9160993249402</v>
      </c>
      <c r="BG257" s="3">
        <v>86.5103264699278</v>
      </c>
      <c r="BH257" s="3">
        <v>91.6829628016631</v>
      </c>
      <c r="BI257" s="3">
        <v>90.9504824396371</v>
      </c>
      <c r="BJ257" s="3">
        <v>88.0683230546773</v>
      </c>
      <c r="BK257" s="3">
        <v>75.7810712627249</v>
      </c>
      <c r="BL257" s="3">
        <v>84.886831138189</v>
      </c>
      <c r="BM257" s="3">
        <v>88.3561410329245</v>
      </c>
      <c r="BN257" s="3">
        <v>86.6266505525173</v>
      </c>
      <c r="BO257" s="3">
        <v>92.4296262358545</v>
      </c>
      <c r="BP257" s="3">
        <v>89.9360151985015</v>
      </c>
      <c r="BQ257" s="3">
        <v>94.5416022936769</v>
      </c>
      <c r="BR257" s="3">
        <v>98.9310785768955</v>
      </c>
      <c r="BS257" s="3">
        <v>99.000095047785</v>
      </c>
      <c r="BT257" s="3">
        <v>102.688311440363</v>
      </c>
      <c r="BU257" s="3">
        <v>104.854322924871</v>
      </c>
      <c r="BV257" s="3">
        <v>107.093688703437</v>
      </c>
      <c r="BW257" s="3">
        <v>109.602280432887</v>
      </c>
      <c r="BX257" s="3">
        <v>111.859808889187</v>
      </c>
      <c r="BY257" s="3">
        <v>113.265316472671</v>
      </c>
      <c r="BZ257" s="3">
        <v>82.4933803660318</v>
      </c>
      <c r="CA257" s="3">
        <v>83.2659251040122</v>
      </c>
      <c r="CB257" s="3">
        <v>86.7859249937115</v>
      </c>
      <c r="CC257" s="3">
        <v>90.2481332843717</v>
      </c>
      <c r="CD257" s="3">
        <v>82.5410107819766</v>
      </c>
      <c r="CE257" s="3">
        <v>86.9667217250935</v>
      </c>
      <c r="CF257" s="3">
        <v>87.9054068542943</v>
      </c>
      <c r="CG257" s="3">
        <v>89.9269328521726</v>
      </c>
      <c r="CH257" s="3">
        <v>100.176335818127</v>
      </c>
      <c r="CI257" s="3">
        <v>110.389138810235</v>
      </c>
      <c r="CJ257" s="3">
        <v>111.376826746233</v>
      </c>
      <c r="CK257" s="3">
        <v>113.928671302457</v>
      </c>
      <c r="CL257" s="3">
        <v>114.61033053535</v>
      </c>
      <c r="CM257" s="3">
        <v>121.687999623507</v>
      </c>
      <c r="CN257" s="3">
        <v>122.116366687271</v>
      </c>
      <c r="CO257" s="3">
        <v>115.640368304171</v>
      </c>
      <c r="CP257" s="3">
        <v>117.67968630484</v>
      </c>
      <c r="CQ257" s="3">
        <v>117.744148151534</v>
      </c>
      <c r="CR257" s="3">
        <v>110.283636723833</v>
      </c>
      <c r="CS257" s="3">
        <v>105.445429026035</v>
      </c>
      <c r="CT257" s="3">
        <v>111.226230238259</v>
      </c>
      <c r="CU257" s="3">
        <v>106.831807822235</v>
      </c>
      <c r="CV257" s="3">
        <v>98.8853000261532</v>
      </c>
      <c r="CW257" s="3">
        <v>90.8559725725796</v>
      </c>
      <c r="CX257" s="3">
        <v>87.6701110593372</v>
      </c>
      <c r="CY257" s="3">
        <v>97.3891515064157</v>
      </c>
      <c r="CZ257" s="3">
        <v>87.1537196041367</v>
      </c>
      <c r="DA257" s="3">
        <v>74.7975099980232</v>
      </c>
      <c r="DB257" s="3">
        <v>75.7473383764017</v>
      </c>
      <c r="DC257" s="3">
        <v>84.953399419312</v>
      </c>
      <c r="DD257" s="3">
        <v>86.1543489739119</v>
      </c>
      <c r="DE257" s="3">
        <v>85.5194479843523</v>
      </c>
      <c r="DF257" s="3">
        <v>99.9452823672506</v>
      </c>
      <c r="DG257" s="3">
        <v>113.342703649127</v>
      </c>
      <c r="DH257" s="3">
        <v>115.904621667675</v>
      </c>
      <c r="DI257" s="3">
        <v>112.186487773032</v>
      </c>
      <c r="DJ257" s="3">
        <v>103.095023697195</v>
      </c>
      <c r="DK257" s="3">
        <v>103.555110233896</v>
      </c>
      <c r="DL257" s="3">
        <v>101.835794845487</v>
      </c>
      <c r="DM257" s="3">
        <v>104.491777537044</v>
      </c>
      <c r="DN257" s="3">
        <v>109.975826081113</v>
      </c>
      <c r="DO257" s="3">
        <v>114.528012181218</v>
      </c>
      <c r="DP257" s="3">
        <v>114.665177410721</v>
      </c>
      <c r="DQ257" s="3">
        <v>112.867163244763</v>
      </c>
      <c r="DR257" s="3">
        <v>123.733559061604</v>
      </c>
      <c r="DS257" s="3">
        <v>133.479800549278</v>
      </c>
      <c r="DT257" s="3">
        <v>136.470291255356</v>
      </c>
      <c r="DU257" s="3">
        <v>143.991399044704</v>
      </c>
      <c r="DV257" s="3">
        <v>145.415645334476</v>
      </c>
      <c r="DW257" s="3">
        <v>135.589709396892</v>
      </c>
      <c r="DX257" s="3">
        <v>132.882171815279</v>
      </c>
      <c r="DY257" s="3">
        <v>145.035618705479</v>
      </c>
      <c r="DZ257" s="3">
        <v>144.758036518098</v>
      </c>
      <c r="EA257" s="3">
        <v>145.46825441816</v>
      </c>
      <c r="EB257" s="3">
        <v>151.749555053674</v>
      </c>
      <c r="EC257" s="3">
        <v>144.246189370622</v>
      </c>
      <c r="ED257" s="3">
        <v>143.605961195791</v>
      </c>
      <c r="EE257" s="3">
        <v>152.621958141429</v>
      </c>
      <c r="EF257" s="3">
        <v>150.481665717231</v>
      </c>
    </row>
    <row r="258">
      <c r="A258" s="3" t="s">
        <v>254</v>
      </c>
      <c r="B258" s="3" t="str">
        <f t="shared" si="3"/>
        <v>RSG_mid</v>
      </c>
      <c r="C258" s="3" t="str">
        <f t="shared" si="6"/>
        <v>RSG</v>
      </c>
      <c r="D258" s="3">
        <v>26.1004318999512</v>
      </c>
      <c r="E258" s="3">
        <v>26.8149243284737</v>
      </c>
      <c r="F258" s="3">
        <v>27.4425889649775</v>
      </c>
      <c r="G258" s="3">
        <v>28.1170854083929</v>
      </c>
      <c r="H258" s="3">
        <v>28.4611855429403</v>
      </c>
      <c r="I258" s="3">
        <v>29.9003413468722</v>
      </c>
      <c r="J258" s="3">
        <v>30.6306344578041</v>
      </c>
      <c r="K258" s="3">
        <v>31.8154775108534</v>
      </c>
      <c r="L258" s="3">
        <v>32.1105190922083</v>
      </c>
      <c r="M258" s="3">
        <v>31.8220764221154</v>
      </c>
      <c r="N258" s="3">
        <v>32.3493612473132</v>
      </c>
      <c r="O258" s="3">
        <v>32.8300257930162</v>
      </c>
      <c r="P258" s="3">
        <v>33.6584199462609</v>
      </c>
      <c r="Q258" s="3">
        <v>33.6864288299244</v>
      </c>
      <c r="R258" s="3">
        <v>34.088385146273</v>
      </c>
      <c r="S258" s="3">
        <v>33.7128378703577</v>
      </c>
      <c r="T258" s="3">
        <v>33.7110939702962</v>
      </c>
      <c r="U258" s="3">
        <v>33.5630897035149</v>
      </c>
      <c r="V258" s="3">
        <v>34.2016125287506</v>
      </c>
      <c r="W258" s="3">
        <v>35.5819858153</v>
      </c>
      <c r="X258" s="3">
        <v>34.2966302621288</v>
      </c>
      <c r="Y258" s="3">
        <v>36.4279147338068</v>
      </c>
      <c r="Z258" s="3">
        <v>37.1785003447996</v>
      </c>
      <c r="AA258" s="3">
        <v>37.4315478369174</v>
      </c>
      <c r="AB258" s="3">
        <v>37.0734494805606</v>
      </c>
      <c r="AC258" s="3">
        <v>38.245099460067</v>
      </c>
      <c r="AD258" s="3">
        <v>40.5894527123432</v>
      </c>
      <c r="AE258" s="3">
        <v>39.8118396022594</v>
      </c>
      <c r="AF258" s="3">
        <v>41.2444103401891</v>
      </c>
      <c r="AG258" s="3">
        <v>42.5095420103735</v>
      </c>
      <c r="AH258" s="3">
        <v>45.1164585227943</v>
      </c>
      <c r="AI258" s="3">
        <v>44.1614181599272</v>
      </c>
      <c r="AJ258" s="3">
        <v>43.7336406461392</v>
      </c>
      <c r="AK258" s="3">
        <v>43.7688360002505</v>
      </c>
      <c r="AL258" s="3">
        <v>46.7747375704193</v>
      </c>
      <c r="AM258" s="3">
        <v>49.3651174355203</v>
      </c>
      <c r="AN258" s="3">
        <v>50.0472135203568</v>
      </c>
      <c r="AO258" s="3">
        <v>51.7362553943752</v>
      </c>
      <c r="AP258" s="3">
        <v>54.7622248292576</v>
      </c>
      <c r="AQ258" s="3">
        <v>55.3702837613894</v>
      </c>
      <c r="AR258" s="3">
        <v>55.1875093578421</v>
      </c>
      <c r="AS258" s="3">
        <v>56.4907100406151</v>
      </c>
      <c r="AT258" s="3">
        <v>57.0033164959604</v>
      </c>
      <c r="AU258" s="3">
        <v>57.0074150149629</v>
      </c>
      <c r="AV258" s="3">
        <v>58.4288974131381</v>
      </c>
      <c r="AW258" s="3">
        <v>56.9520818202148</v>
      </c>
      <c r="AX258" s="3">
        <v>56.4439001306706</v>
      </c>
      <c r="AY258" s="3">
        <v>58.4791456288241</v>
      </c>
      <c r="AZ258" s="3">
        <v>60.870098104278</v>
      </c>
      <c r="BA258" s="3">
        <v>58.2436877750495</v>
      </c>
      <c r="BB258" s="3">
        <v>60.4493828736613</v>
      </c>
      <c r="BC258" s="3">
        <v>59.3449955774937</v>
      </c>
      <c r="BD258" s="3">
        <v>60.3939180852619</v>
      </c>
      <c r="BE258" s="3">
        <v>61.7719364731918</v>
      </c>
      <c r="BF258" s="3">
        <v>62.7587151379866</v>
      </c>
      <c r="BG258" s="3">
        <v>66.1449248680842</v>
      </c>
      <c r="BH258" s="3">
        <v>67.0534692515572</v>
      </c>
      <c r="BI258" s="3">
        <v>64.8116778439125</v>
      </c>
      <c r="BJ258" s="3">
        <v>67.9430501270305</v>
      </c>
      <c r="BK258" s="3">
        <v>66.7634067347274</v>
      </c>
      <c r="BL258" s="3">
        <v>68.0190671905721</v>
      </c>
      <c r="BM258" s="3">
        <v>70.6048874195706</v>
      </c>
      <c r="BN258" s="3">
        <v>72.0116758696487</v>
      </c>
      <c r="BO258" s="3">
        <v>72.9122250191667</v>
      </c>
      <c r="BP258" s="3">
        <v>76.7141092562428</v>
      </c>
      <c r="BQ258" s="3">
        <v>79.2204137625808</v>
      </c>
      <c r="BR258" s="3">
        <v>80.6342985419569</v>
      </c>
      <c r="BS258" s="3">
        <v>81.8792769874332</v>
      </c>
      <c r="BT258" s="3">
        <v>80.007123292663</v>
      </c>
      <c r="BU258" s="3">
        <v>80.0234542757626</v>
      </c>
      <c r="BV258" s="3">
        <v>80.3559677939432</v>
      </c>
      <c r="BW258" s="3">
        <v>82.2745361210211</v>
      </c>
      <c r="BX258" s="3">
        <v>85.9969799302269</v>
      </c>
      <c r="BY258" s="3">
        <v>90.4895801831926</v>
      </c>
      <c r="BZ258" s="3">
        <v>76.2028396752974</v>
      </c>
      <c r="CA258" s="3">
        <v>72.1978093697202</v>
      </c>
      <c r="CB258" s="3">
        <v>75.5990626074876</v>
      </c>
      <c r="CC258" s="3">
        <v>78.1507980919225</v>
      </c>
      <c r="CD258" s="3">
        <v>78.669165304077</v>
      </c>
      <c r="CE258" s="3">
        <v>84.4808704314254</v>
      </c>
      <c r="CF258" s="3">
        <v>88.6944111991001</v>
      </c>
      <c r="CG258" s="3">
        <v>86.8171255991584</v>
      </c>
      <c r="CH258" s="3">
        <v>92.6279257373376</v>
      </c>
      <c r="CI258" s="3">
        <v>90.0695236713257</v>
      </c>
      <c r="CJ258" s="3">
        <v>89.1625634004831</v>
      </c>
      <c r="CK258" s="3">
        <v>85.9803394329967</v>
      </c>
      <c r="CL258" s="3">
        <v>90.7807568111685</v>
      </c>
      <c r="CM258" s="3">
        <v>98.7817222777839</v>
      </c>
      <c r="CN258" s="3">
        <v>104.056395656563</v>
      </c>
      <c r="CO258" s="3">
        <v>103.598769955321</v>
      </c>
      <c r="CP258" s="3">
        <v>108.852806079118</v>
      </c>
      <c r="CQ258" s="3">
        <v>115.150428740689</v>
      </c>
      <c r="CR258" s="3">
        <v>118.380205324522</v>
      </c>
      <c r="CS258" s="3">
        <v>122.117645309941</v>
      </c>
      <c r="CT258" s="3">
        <v>129.465918688984</v>
      </c>
      <c r="CU258" s="3">
        <v>130.299782494113</v>
      </c>
      <c r="CV258" s="3">
        <v>125.148844734054</v>
      </c>
      <c r="CW258" s="3">
        <v>117.182218646891</v>
      </c>
      <c r="CX258" s="3">
        <v>123.937671366336</v>
      </c>
      <c r="CY258" s="3">
        <v>129.412121720102</v>
      </c>
      <c r="CZ258" s="3">
        <v>126.80960460549</v>
      </c>
      <c r="DA258" s="3">
        <v>123.843933726951</v>
      </c>
      <c r="DB258" s="3">
        <v>126.532991857599</v>
      </c>
      <c r="DC258" s="3">
        <v>139.330465363675</v>
      </c>
      <c r="DD258" s="3">
        <v>138.915488829336</v>
      </c>
      <c r="DE258" s="3">
        <v>129.626713148103</v>
      </c>
      <c r="DF258" s="3">
        <v>129.338540938563</v>
      </c>
      <c r="DG258" s="3">
        <v>130.149488771639</v>
      </c>
      <c r="DH258" s="3">
        <v>121.954088576522</v>
      </c>
      <c r="DI258" s="3">
        <v>123.623943260965</v>
      </c>
      <c r="DJ258" s="3">
        <v>127.163296551224</v>
      </c>
      <c r="DK258" s="3">
        <v>134.452063788586</v>
      </c>
      <c r="DL258" s="3">
        <v>141.998975554209</v>
      </c>
      <c r="DM258" s="3">
        <v>142.406782347549</v>
      </c>
      <c r="DN258" s="3">
        <v>148.596285257628</v>
      </c>
      <c r="DO258" s="3">
        <v>144.82998831307</v>
      </c>
      <c r="DP258" s="3">
        <v>144.424149631188</v>
      </c>
      <c r="DQ258" s="3">
        <v>143.520664484982</v>
      </c>
      <c r="DR258" s="3">
        <v>154.92111239242</v>
      </c>
      <c r="DS258" s="3">
        <v>160.619183815466</v>
      </c>
      <c r="DT258" s="3">
        <v>165.24607324205</v>
      </c>
      <c r="DU258" s="3">
        <v>176.575368854618</v>
      </c>
      <c r="DV258" s="3">
        <v>184.616339150665</v>
      </c>
      <c r="DW258" s="3">
        <v>188.232922681381</v>
      </c>
      <c r="DX258" s="3">
        <v>184.948626756017</v>
      </c>
      <c r="DY258" s="3">
        <v>188.214549226334</v>
      </c>
      <c r="DZ258" s="3">
        <v>196.37905309827</v>
      </c>
      <c r="EA258" s="3">
        <v>201.697929284533</v>
      </c>
      <c r="EB258" s="3">
        <v>202.388000300374</v>
      </c>
      <c r="EC258" s="3">
        <v>202.052564042267</v>
      </c>
      <c r="ED258" s="3">
        <v>210.187521610256</v>
      </c>
      <c r="EE258" s="3">
        <v>208.001215429226</v>
      </c>
      <c r="EF258" s="3">
        <v>208.926666683621</v>
      </c>
    </row>
    <row r="259">
      <c r="A259" s="3" t="s">
        <v>255</v>
      </c>
      <c r="B259" s="3" t="str">
        <f t="shared" si="3"/>
        <v>SBUX_mid</v>
      </c>
      <c r="C259" s="3" t="str">
        <f t="shared" si="6"/>
        <v>SBUX</v>
      </c>
      <c r="D259" s="3">
        <v>30.5185079048304</v>
      </c>
      <c r="E259" s="3">
        <v>29.5945568579478</v>
      </c>
      <c r="F259" s="3">
        <v>30.1647570904892</v>
      </c>
      <c r="G259" s="3">
        <v>29.003930734978</v>
      </c>
      <c r="H259" s="3">
        <v>29.0350747229078</v>
      </c>
      <c r="I259" s="3">
        <v>30.9256226208854</v>
      </c>
      <c r="J259" s="3">
        <v>32.1059916238489</v>
      </c>
      <c r="K259" s="3">
        <v>31.765130251968</v>
      </c>
      <c r="L259" s="3">
        <v>31.1316878020621</v>
      </c>
      <c r="M259" s="3">
        <v>30.6158248734492</v>
      </c>
      <c r="N259" s="3">
        <v>32.1403032405581</v>
      </c>
      <c r="O259" s="3">
        <v>33.5743301024023</v>
      </c>
      <c r="P259" s="3">
        <v>34.1483577450699</v>
      </c>
      <c r="Q259" s="3">
        <v>37.7583647835449</v>
      </c>
      <c r="R259" s="3">
        <v>39.0934841347212</v>
      </c>
      <c r="S259" s="3">
        <v>40.1656216370852</v>
      </c>
      <c r="T259" s="3">
        <v>41.8709514502806</v>
      </c>
      <c r="U259" s="3">
        <v>43.8712358678924</v>
      </c>
      <c r="V259" s="3">
        <v>46.2927828758102</v>
      </c>
      <c r="W259" s="3">
        <v>46.6115254065802</v>
      </c>
      <c r="X259" s="3">
        <v>46.7180297639772</v>
      </c>
      <c r="Y259" s="3">
        <v>50.2867266134296</v>
      </c>
      <c r="Z259" s="3">
        <v>51.4554138084207</v>
      </c>
      <c r="AA259" s="3">
        <v>50.5151249276324</v>
      </c>
      <c r="AB259" s="3">
        <v>48.5741917725137</v>
      </c>
      <c r="AC259" s="3">
        <v>48.0378798421562</v>
      </c>
      <c r="AD259" s="3">
        <v>49.2386503975645</v>
      </c>
      <c r="AE259" s="3">
        <v>49.880511558179</v>
      </c>
      <c r="AF259" s="3">
        <v>46.7832530526439</v>
      </c>
      <c r="AG259" s="3">
        <v>46.3967541823835</v>
      </c>
      <c r="AH259" s="3">
        <v>48.1217417051242</v>
      </c>
      <c r="AI259" s="3">
        <v>47.2669365929982</v>
      </c>
      <c r="AJ259" s="3">
        <v>45.9260423732162</v>
      </c>
      <c r="AK259" s="3">
        <v>44.9876267326666</v>
      </c>
      <c r="AL259" s="3">
        <v>46.467754147522</v>
      </c>
      <c r="AM259" s="3">
        <v>48.7979824493024</v>
      </c>
      <c r="AN259" s="3">
        <v>48.5373459851969</v>
      </c>
      <c r="AO259" s="3">
        <v>47.7528898362788</v>
      </c>
      <c r="AP259" s="3">
        <v>47.7579266578022</v>
      </c>
      <c r="AQ259" s="3">
        <v>50.1747851628697</v>
      </c>
      <c r="AR259" s="3">
        <v>52.0589592604784</v>
      </c>
      <c r="AS259" s="3">
        <v>52.182051230009</v>
      </c>
      <c r="AT259" s="3">
        <v>49.4021305347783</v>
      </c>
      <c r="AU259" s="3">
        <v>46.3993099319191</v>
      </c>
      <c r="AV259" s="3">
        <v>46.7794058891656</v>
      </c>
      <c r="AW259" s="3">
        <v>47.0232956153992</v>
      </c>
      <c r="AX259" s="3">
        <v>48.7362423124362</v>
      </c>
      <c r="AY259" s="3">
        <v>50.2986329677428</v>
      </c>
      <c r="AZ259" s="3">
        <v>51.35758124641</v>
      </c>
      <c r="BA259" s="3">
        <v>48.2495122673206</v>
      </c>
      <c r="BB259" s="3">
        <v>50.1963963575629</v>
      </c>
      <c r="BC259" s="3">
        <v>50.8269058527185</v>
      </c>
      <c r="BD259" s="3">
        <v>49.8758438304243</v>
      </c>
      <c r="BE259" s="3">
        <v>47.4271913496482</v>
      </c>
      <c r="BF259" s="3">
        <v>44.1316064311909</v>
      </c>
      <c r="BG259" s="3">
        <v>46.0766641107466</v>
      </c>
      <c r="BH259" s="3">
        <v>48.6430433183677</v>
      </c>
      <c r="BI259" s="3">
        <v>50.3076724432209</v>
      </c>
      <c r="BJ259" s="3">
        <v>58.3809190499273</v>
      </c>
      <c r="BK259" s="3">
        <v>57.0163416968165</v>
      </c>
      <c r="BL259" s="3">
        <v>57.1577153579556</v>
      </c>
      <c r="BM259" s="3">
        <v>61.9642364783499</v>
      </c>
      <c r="BN259" s="3">
        <v>63.2947455316024</v>
      </c>
      <c r="BO259" s="3">
        <v>67.088919421</v>
      </c>
      <c r="BP259" s="3">
        <v>68.6948537327661</v>
      </c>
      <c r="BQ259" s="3">
        <v>73.4518379149917</v>
      </c>
      <c r="BR259" s="3">
        <v>80.5361960227602</v>
      </c>
      <c r="BS259" s="3">
        <v>85.7041060595116</v>
      </c>
      <c r="BT259" s="3">
        <v>82.148259370469</v>
      </c>
      <c r="BU259" s="3">
        <v>76.2955225292646</v>
      </c>
      <c r="BV259" s="3">
        <v>74.8860452527721</v>
      </c>
      <c r="BW259" s="3">
        <v>78.3957840227287</v>
      </c>
      <c r="BX259" s="3">
        <v>80.8321066605336</v>
      </c>
      <c r="BY259" s="3">
        <v>77.7925467506657</v>
      </c>
      <c r="BZ259" s="3">
        <v>60.9881792193037</v>
      </c>
      <c r="CA259" s="3">
        <v>65.6880451637077</v>
      </c>
      <c r="CB259" s="3">
        <v>68.8938727472592</v>
      </c>
      <c r="CC259" s="3">
        <v>69.8326251660068</v>
      </c>
      <c r="CD259" s="3">
        <v>68.0989941562501</v>
      </c>
      <c r="CE259" s="3">
        <v>71.8658657326884</v>
      </c>
      <c r="CF259" s="3">
        <v>78.173401771582</v>
      </c>
      <c r="CG259" s="3">
        <v>80.9323290029746</v>
      </c>
      <c r="CH259" s="3">
        <v>86.8906144321316</v>
      </c>
      <c r="CI259" s="3">
        <v>94.1835478049964</v>
      </c>
      <c r="CJ259" s="3">
        <v>94.377979863652</v>
      </c>
      <c r="CK259" s="3">
        <v>95.4620465653133</v>
      </c>
      <c r="CL259" s="3">
        <v>99.1568535571714</v>
      </c>
      <c r="CM259" s="3">
        <v>105.56017484292</v>
      </c>
      <c r="CN259" s="3">
        <v>104.00963978783</v>
      </c>
      <c r="CO259" s="3">
        <v>103.528913247007</v>
      </c>
      <c r="CP259" s="3">
        <v>110.245712147293</v>
      </c>
      <c r="CQ259" s="3">
        <v>108.259664872913</v>
      </c>
      <c r="CR259" s="3">
        <v>107.009783447385</v>
      </c>
      <c r="CS259" s="3">
        <v>104.346850655274</v>
      </c>
      <c r="CT259" s="3">
        <v>104.424026932577</v>
      </c>
      <c r="CU259" s="3">
        <v>105.724911270876</v>
      </c>
      <c r="CV259" s="3">
        <v>95.6211181439585</v>
      </c>
      <c r="CW259" s="3">
        <v>88.212148402357</v>
      </c>
      <c r="CX259" s="3">
        <v>82.2904078882775</v>
      </c>
      <c r="CY259" s="3">
        <v>75.6713301729769</v>
      </c>
      <c r="CZ259" s="3">
        <v>69.8782012066384</v>
      </c>
      <c r="DA259" s="3">
        <v>71.6115802460875</v>
      </c>
      <c r="DB259" s="3">
        <v>75.9813481109965</v>
      </c>
      <c r="DC259" s="3">
        <v>81.6261190460402</v>
      </c>
      <c r="DD259" s="3">
        <v>83.1007776569821</v>
      </c>
      <c r="DE259" s="3">
        <v>82.7179789159966</v>
      </c>
      <c r="DF259" s="3">
        <v>90.5816488464805</v>
      </c>
      <c r="DG259" s="3">
        <v>96.100054483428</v>
      </c>
      <c r="DH259" s="3">
        <v>101.121741408763</v>
      </c>
      <c r="DI259" s="3">
        <v>101.448166577698</v>
      </c>
      <c r="DJ259" s="3">
        <v>96.6001205384614</v>
      </c>
      <c r="DK259" s="3">
        <v>102.966787880329</v>
      </c>
      <c r="DL259" s="3">
        <v>100.99921492728</v>
      </c>
      <c r="DM259" s="3">
        <v>95.8243111854289</v>
      </c>
      <c r="DN259" s="3">
        <v>96.9410521093709</v>
      </c>
      <c r="DO259" s="3">
        <v>95.8329051623076</v>
      </c>
      <c r="DP259" s="3">
        <v>92.0010894404778</v>
      </c>
      <c r="DQ259" s="3">
        <v>89.8828767921865</v>
      </c>
      <c r="DR259" s="3">
        <v>100.070005546422</v>
      </c>
      <c r="DS259" s="3">
        <v>94.3166804428112</v>
      </c>
      <c r="DT259" s="3">
        <v>90.8338703677904</v>
      </c>
      <c r="DU259" s="3">
        <v>92.4515417040984</v>
      </c>
      <c r="DV259" s="3">
        <v>89.7958804556813</v>
      </c>
      <c r="DW259" s="3">
        <v>85.8409473729048</v>
      </c>
      <c r="DX259" s="3">
        <v>75.0719258557997</v>
      </c>
      <c r="DY259" s="3">
        <v>79.3440813454592</v>
      </c>
      <c r="DZ259" s="3">
        <v>74.4202937085486</v>
      </c>
      <c r="EA259" s="3">
        <v>86.6428350113304</v>
      </c>
      <c r="EB259" s="3">
        <v>94.9226209900122</v>
      </c>
      <c r="EC259" s="3">
        <v>95.7116847701578</v>
      </c>
      <c r="ED259" s="3">
        <v>98.8073413329313</v>
      </c>
      <c r="EE259" s="3">
        <v>94.8471430823916</v>
      </c>
      <c r="EF259" s="3">
        <v>95.5113892025418</v>
      </c>
    </row>
    <row r="260">
      <c r="A260" s="3" t="s">
        <v>256</v>
      </c>
      <c r="B260" s="3" t="str">
        <f t="shared" si="3"/>
        <v>SCHW_mid</v>
      </c>
      <c r="C260" s="3" t="str">
        <f t="shared" si="6"/>
        <v>SCHW</v>
      </c>
      <c r="D260" s="3">
        <v>22.5985378939685</v>
      </c>
      <c r="E260" s="3">
        <v>22.3659119199686</v>
      </c>
      <c r="F260" s="3">
        <v>23.9013763535857</v>
      </c>
      <c r="G260" s="3">
        <v>23.41463379384</v>
      </c>
      <c r="H260" s="3">
        <v>22.7646196817836</v>
      </c>
      <c r="I260" s="3">
        <v>23.23739232991</v>
      </c>
      <c r="J260" s="3">
        <v>24.3023533841177</v>
      </c>
      <c r="K260" s="3">
        <v>24.7031568297915</v>
      </c>
      <c r="L260" s="3">
        <v>26.0075434245119</v>
      </c>
      <c r="M260" s="3">
        <v>23.9731719229939</v>
      </c>
      <c r="N260" s="3">
        <v>25.3458877527789</v>
      </c>
      <c r="O260" s="3">
        <v>26.2012272974885</v>
      </c>
      <c r="P260" s="3">
        <v>24.5489861193546</v>
      </c>
      <c r="Q260" s="3">
        <v>25.6668980519209</v>
      </c>
      <c r="R260" s="3">
        <v>26.8085291574356</v>
      </c>
      <c r="S260" s="3">
        <v>26.9056092844147</v>
      </c>
      <c r="T260" s="3">
        <v>28.0072982382411</v>
      </c>
      <c r="U260" s="3">
        <v>29.2724849101337</v>
      </c>
      <c r="V260" s="3">
        <v>30.1492622940144</v>
      </c>
      <c r="W260" s="3">
        <v>29.3915946747166</v>
      </c>
      <c r="X260" s="3">
        <v>26.1857387072027</v>
      </c>
      <c r="Y260" s="3">
        <v>25.7567027872631</v>
      </c>
      <c r="Z260" s="3">
        <v>29.3100426647075</v>
      </c>
      <c r="AA260" s="3">
        <v>29.6419872417253</v>
      </c>
      <c r="AB260" s="3">
        <v>24.6727961205958</v>
      </c>
      <c r="AC260" s="3">
        <v>21.511572268847</v>
      </c>
      <c r="AD260" s="3">
        <v>24.6028579104288</v>
      </c>
      <c r="AE260" s="3">
        <v>25.4481619096416</v>
      </c>
      <c r="AF260" s="3">
        <v>25.6744814856759</v>
      </c>
      <c r="AG260" s="3">
        <v>25.2960576163514</v>
      </c>
      <c r="AH260" s="3">
        <v>24.1786829249346</v>
      </c>
      <c r="AI260" s="3">
        <v>26.9110080622687</v>
      </c>
      <c r="AJ260" s="3">
        <v>27.7352450520594</v>
      </c>
      <c r="AK260" s="3">
        <v>28.8483214453808</v>
      </c>
      <c r="AL260" s="3">
        <v>32.0359977602364</v>
      </c>
      <c r="AM260" s="3">
        <v>35.5704094176374</v>
      </c>
      <c r="AN260" s="3">
        <v>37.2551943851199</v>
      </c>
      <c r="AO260" s="3">
        <v>36.7662285096082</v>
      </c>
      <c r="AP260" s="3">
        <v>37.619157238884</v>
      </c>
      <c r="AQ260" s="3">
        <v>35.3851116921533</v>
      </c>
      <c r="AR260" s="3">
        <v>35.7769968724705</v>
      </c>
      <c r="AS260" s="3">
        <v>37.3700598231892</v>
      </c>
      <c r="AT260" s="3">
        <v>38.8101426505221</v>
      </c>
      <c r="AU260" s="3">
        <v>37.0785251308919</v>
      </c>
      <c r="AV260" s="3">
        <v>37.0105573899942</v>
      </c>
      <c r="AW260" s="3">
        <v>40.4794153481921</v>
      </c>
      <c r="AX260" s="3">
        <v>41.0479288889806</v>
      </c>
      <c r="AY260" s="3">
        <v>46.6335998614034</v>
      </c>
      <c r="AZ260" s="3">
        <v>49.0111412080723</v>
      </c>
      <c r="BA260" s="3">
        <v>47.4898445430802</v>
      </c>
      <c r="BB260" s="3">
        <v>49.5756879633891</v>
      </c>
      <c r="BC260" s="3">
        <v>48.101689619775</v>
      </c>
      <c r="BD260" s="3">
        <v>52.5325812169684</v>
      </c>
      <c r="BE260" s="3">
        <v>50.7102817699158</v>
      </c>
      <c r="BF260" s="3">
        <v>47.1825321420293</v>
      </c>
      <c r="BG260" s="3">
        <v>46.2614055471646</v>
      </c>
      <c r="BH260" s="3">
        <v>46.5320462354265</v>
      </c>
      <c r="BI260" s="3">
        <v>43.6530120596421</v>
      </c>
      <c r="BJ260" s="3">
        <v>42.4033831715053</v>
      </c>
      <c r="BK260" s="3">
        <v>37.7382234924465</v>
      </c>
      <c r="BL260" s="3">
        <v>41.387780897238</v>
      </c>
      <c r="BM260" s="3">
        <v>42.3136800224914</v>
      </c>
      <c r="BN260" s="3">
        <v>40.7235426372924</v>
      </c>
      <c r="BO260" s="3">
        <v>41.4197265117081</v>
      </c>
      <c r="BP260" s="3">
        <v>40.6737289274249</v>
      </c>
      <c r="BQ260" s="3">
        <v>38.3115721447331</v>
      </c>
      <c r="BR260" s="3">
        <v>38.5288526129442</v>
      </c>
      <c r="BS260" s="3">
        <v>35.0072494799658</v>
      </c>
      <c r="BT260" s="3">
        <v>38.6370932302447</v>
      </c>
      <c r="BU260" s="3">
        <v>35.9000281346334</v>
      </c>
      <c r="BV260" s="3">
        <v>41.9370758285618</v>
      </c>
      <c r="BW260" s="3">
        <v>45.6577756857897</v>
      </c>
      <c r="BX260" s="3">
        <v>44.2239025939224</v>
      </c>
      <c r="BY260" s="3">
        <v>42.8386651531264</v>
      </c>
      <c r="BZ260" s="3">
        <v>30.9865688608786</v>
      </c>
      <c r="CA260" s="3">
        <v>33.408444057671</v>
      </c>
      <c r="CB260" s="3">
        <v>32.6066027315108</v>
      </c>
      <c r="CC260" s="3">
        <v>34.8338664627657</v>
      </c>
      <c r="CD260" s="3">
        <v>32.165920124637</v>
      </c>
      <c r="CE260" s="3">
        <v>32.763671670985</v>
      </c>
      <c r="CF260" s="3">
        <v>33.407665820695</v>
      </c>
      <c r="CG260" s="3">
        <v>36.3786322858035</v>
      </c>
      <c r="CH260" s="3">
        <v>43.4243693894788</v>
      </c>
      <c r="CI260" s="3">
        <v>48.6246797216309</v>
      </c>
      <c r="CJ260" s="3">
        <v>54.2579089657947</v>
      </c>
      <c r="CK260" s="3">
        <v>55.6270608073162</v>
      </c>
      <c r="CL260" s="3">
        <v>61.9132472999867</v>
      </c>
      <c r="CM260" s="3">
        <v>63.9138350301454</v>
      </c>
      <c r="CN260" s="3">
        <v>68.1429648411468</v>
      </c>
      <c r="CO260" s="3">
        <v>70.1009101325967</v>
      </c>
      <c r="CP260" s="3">
        <v>66.2425869346812</v>
      </c>
      <c r="CQ260" s="3">
        <v>69.0953316259207</v>
      </c>
      <c r="CR260" s="3">
        <v>69.2137174123368</v>
      </c>
      <c r="CS260" s="3">
        <v>75.5861081741944</v>
      </c>
      <c r="CT260" s="3">
        <v>77.9237953749026</v>
      </c>
      <c r="CU260" s="3">
        <v>78.6900941599291</v>
      </c>
      <c r="CV260" s="3">
        <v>86.8549822750764</v>
      </c>
      <c r="CW260" s="3">
        <v>84.9803077883904</v>
      </c>
      <c r="CX260" s="3">
        <v>81.7920635719975</v>
      </c>
      <c r="CY260" s="3">
        <v>73.9466798953989</v>
      </c>
      <c r="CZ260" s="3">
        <v>63.7908298063203</v>
      </c>
      <c r="DA260" s="3">
        <v>62.0392481077398</v>
      </c>
      <c r="DB260" s="3">
        <v>60.868286322541</v>
      </c>
      <c r="DC260" s="3">
        <v>69.3940684952842</v>
      </c>
      <c r="DD260" s="3">
        <v>69.8612165805952</v>
      </c>
      <c r="DE260" s="3">
        <v>70.4463070853331</v>
      </c>
      <c r="DF260" s="3">
        <v>76.957011869779</v>
      </c>
      <c r="DG260" s="3">
        <v>77.933500434029</v>
      </c>
      <c r="DH260" s="3">
        <v>78.2109245641105</v>
      </c>
      <c r="DI260" s="3">
        <v>77.2425616226312</v>
      </c>
      <c r="DJ260" s="3">
        <v>60.1583511256878</v>
      </c>
      <c r="DK260" s="3">
        <v>50.3651639885658</v>
      </c>
      <c r="DL260" s="3">
        <v>49.4822681716518</v>
      </c>
      <c r="DM260" s="3">
        <v>53.3239338313045</v>
      </c>
      <c r="DN260" s="3">
        <v>60.6399535831814</v>
      </c>
      <c r="DO260" s="3">
        <v>60.4305482565592</v>
      </c>
      <c r="DP260" s="3">
        <v>56.4579318093944</v>
      </c>
      <c r="DQ260" s="3">
        <v>50.477789404291</v>
      </c>
      <c r="DR260" s="3">
        <v>54.8699931650062</v>
      </c>
      <c r="DS260" s="3">
        <v>65.5414863786062</v>
      </c>
      <c r="DT260" s="3">
        <v>64.0020378718926</v>
      </c>
      <c r="DU260" s="3">
        <v>62.9396028285692</v>
      </c>
      <c r="DV260" s="3">
        <v>67.961819148289</v>
      </c>
      <c r="DW260" s="3">
        <v>71.9730499268731</v>
      </c>
      <c r="DX260" s="3">
        <v>74.7453612004954</v>
      </c>
      <c r="DY260" s="3">
        <v>72.8216107850156</v>
      </c>
      <c r="DZ260" s="3">
        <v>68.727288823418</v>
      </c>
      <c r="EA260" s="3">
        <v>63.6212304845899</v>
      </c>
      <c r="EB260" s="3">
        <v>63.6898939688325</v>
      </c>
      <c r="EC260" s="3">
        <v>68.686470191337</v>
      </c>
      <c r="ED260" s="3">
        <v>78.0538512944328</v>
      </c>
      <c r="EE260" s="3">
        <v>78.2840476263137</v>
      </c>
      <c r="EF260" s="3">
        <v>76.7180557250977</v>
      </c>
    </row>
    <row r="261">
      <c r="A261" s="3" t="s">
        <v>257</v>
      </c>
      <c r="B261" s="3" t="str">
        <f t="shared" si="3"/>
        <v>SHW_mid</v>
      </c>
      <c r="C261" s="3" t="str">
        <f t="shared" si="6"/>
        <v>SHW</v>
      </c>
      <c r="D261" s="3">
        <v>57.0595652571328</v>
      </c>
      <c r="E261" s="3">
        <v>56.556166469631</v>
      </c>
      <c r="F261" s="3">
        <v>60.6872175504848</v>
      </c>
      <c r="G261" s="3">
        <v>59.1644466413175</v>
      </c>
      <c r="H261" s="3">
        <v>60.4105999645462</v>
      </c>
      <c r="I261" s="3">
        <v>61.6075882336672</v>
      </c>
      <c r="J261" s="3">
        <v>62.8879506729594</v>
      </c>
      <c r="K261" s="3">
        <v>64.2205580441737</v>
      </c>
      <c r="L261" s="3">
        <v>66.0428499203869</v>
      </c>
      <c r="M261" s="3">
        <v>65.9798559948152</v>
      </c>
      <c r="N261" s="3">
        <v>72.0711761333828</v>
      </c>
      <c r="O261" s="3">
        <v>76.9271813097692</v>
      </c>
      <c r="P261" s="3">
        <v>82.0960428600863</v>
      </c>
      <c r="Q261" s="3">
        <v>85.6802781732008</v>
      </c>
      <c r="R261" s="3">
        <v>86.6921198929129</v>
      </c>
      <c r="S261" s="3">
        <v>86.722526526393</v>
      </c>
      <c r="T261" s="3">
        <v>87.2166969613089</v>
      </c>
      <c r="U261" s="3">
        <v>86.0168085408694</v>
      </c>
      <c r="V261" s="3">
        <v>83.7373177997335</v>
      </c>
      <c r="W261" s="3">
        <v>82.4186778235721</v>
      </c>
      <c r="X261" s="3">
        <v>74.8801135017902</v>
      </c>
      <c r="Y261" s="3">
        <v>74.1772102247643</v>
      </c>
      <c r="Z261" s="3">
        <v>82.6446912848088</v>
      </c>
      <c r="AA261" s="3">
        <v>81.6121676655349</v>
      </c>
      <c r="AB261" s="3">
        <v>75.5568804253937</v>
      </c>
      <c r="AC261" s="3">
        <v>78.6667540904851</v>
      </c>
      <c r="AD261" s="3">
        <v>86.3011842720741</v>
      </c>
      <c r="AE261" s="3">
        <v>90.5514177941167</v>
      </c>
      <c r="AF261" s="3">
        <v>89.7246324655722</v>
      </c>
      <c r="AG261" s="3">
        <v>89.4913228330187</v>
      </c>
      <c r="AH261" s="3">
        <v>92.646986490264</v>
      </c>
      <c r="AI261" s="3">
        <v>90.421632105297</v>
      </c>
      <c r="AJ261" s="3">
        <v>86.4363117644064</v>
      </c>
      <c r="AK261" s="3">
        <v>82.2753217698459</v>
      </c>
      <c r="AL261" s="3">
        <v>80.4727955177135</v>
      </c>
      <c r="AM261" s="3">
        <v>83.5073178040801</v>
      </c>
      <c r="AN261" s="3">
        <v>88.545573281817</v>
      </c>
      <c r="AO261" s="3">
        <v>95.5635079577907</v>
      </c>
      <c r="AP261" s="3">
        <v>96.739012294909</v>
      </c>
      <c r="AQ261" s="3">
        <v>98.7495040104354</v>
      </c>
      <c r="AR261" s="3">
        <v>104.125724560848</v>
      </c>
      <c r="AS261" s="3">
        <v>109.388112684346</v>
      </c>
      <c r="AT261" s="3">
        <v>109.814891589746</v>
      </c>
      <c r="AU261" s="3">
        <v>104.509550332699</v>
      </c>
      <c r="AV261" s="3">
        <v>108.445583706384</v>
      </c>
      <c r="AW261" s="3">
        <v>120.175270407349</v>
      </c>
      <c r="AX261" s="3">
        <v>122.524092061427</v>
      </c>
      <c r="AY261" s="3">
        <v>127.692251300322</v>
      </c>
      <c r="AZ261" s="3">
        <v>132.652621333089</v>
      </c>
      <c r="BA261" s="3">
        <v>125.792653768557</v>
      </c>
      <c r="BB261" s="3">
        <v>126.180829548287</v>
      </c>
      <c r="BC261" s="3">
        <v>121.426202313458</v>
      </c>
      <c r="BD261" s="3">
        <v>119.650279257654</v>
      </c>
      <c r="BE261" s="3">
        <v>124.811891116461</v>
      </c>
      <c r="BF261" s="3">
        <v>133.152548572833</v>
      </c>
      <c r="BG261" s="3">
        <v>139.951517034183</v>
      </c>
      <c r="BH261" s="3">
        <v>146.833385919534</v>
      </c>
      <c r="BI261" s="3">
        <v>129.74367576953</v>
      </c>
      <c r="BJ261" s="3">
        <v>129.859707886891</v>
      </c>
      <c r="BK261" s="3">
        <v>123.178812772797</v>
      </c>
      <c r="BL261" s="3">
        <v>124.539609021957</v>
      </c>
      <c r="BM261" s="3">
        <v>136.096526837745</v>
      </c>
      <c r="BN261" s="3">
        <v>135.392568514557</v>
      </c>
      <c r="BO261" s="3">
        <v>141.555248609457</v>
      </c>
      <c r="BP261" s="3">
        <v>138.265450700487</v>
      </c>
      <c r="BQ261" s="3">
        <v>146.787832315074</v>
      </c>
      <c r="BR261" s="3">
        <v>151.22931193184</v>
      </c>
      <c r="BS261" s="3">
        <v>164.703154387254</v>
      </c>
      <c r="BT261" s="3">
        <v>171.240025593707</v>
      </c>
      <c r="BU261" s="3">
        <v>178.207401023765</v>
      </c>
      <c r="BV261" s="3">
        <v>184.80233134746</v>
      </c>
      <c r="BW261" s="3">
        <v>184.174005333188</v>
      </c>
      <c r="BX261" s="3">
        <v>184.403884632365</v>
      </c>
      <c r="BY261" s="3">
        <v>181.875532192447</v>
      </c>
      <c r="BZ261" s="3">
        <v>153.422504620148</v>
      </c>
      <c r="CA261" s="3">
        <v>155.907958288801</v>
      </c>
      <c r="CB261" s="3">
        <v>178.259096606392</v>
      </c>
      <c r="CC261" s="3">
        <v>184.822744988533</v>
      </c>
      <c r="CD261" s="3">
        <v>194.195743398578</v>
      </c>
      <c r="CE261" s="3">
        <v>213.084844387058</v>
      </c>
      <c r="CF261" s="3">
        <v>223.564426188936</v>
      </c>
      <c r="CG261" s="3">
        <v>220.699264823751</v>
      </c>
      <c r="CH261" s="3">
        <v>233.206503005598</v>
      </c>
      <c r="CI261" s="3">
        <v>233.20203173645</v>
      </c>
      <c r="CJ261" s="3">
        <v>233.613701764174</v>
      </c>
      <c r="CK261" s="3">
        <v>227.807182999928</v>
      </c>
      <c r="CL261" s="3">
        <v>229.218652393862</v>
      </c>
      <c r="CM261" s="3">
        <v>253.843827366988</v>
      </c>
      <c r="CN261" s="3">
        <v>274.947342485582</v>
      </c>
      <c r="CO261" s="3">
        <v>267.300430493232</v>
      </c>
      <c r="CP261" s="3">
        <v>271.749011920483</v>
      </c>
      <c r="CQ261" s="3">
        <v>292.045417994629</v>
      </c>
      <c r="CR261" s="3">
        <v>286.784036624019</v>
      </c>
      <c r="CS261" s="3">
        <v>290.179846713092</v>
      </c>
      <c r="CT261" s="3">
        <v>316.26336557178</v>
      </c>
      <c r="CU261" s="3">
        <v>333.436839338001</v>
      </c>
      <c r="CV261" s="3">
        <v>302.615201512336</v>
      </c>
      <c r="CW261" s="3">
        <v>267.506271406937</v>
      </c>
      <c r="CX261" s="3">
        <v>242.261324601555</v>
      </c>
      <c r="CY261" s="3">
        <v>253.224480727961</v>
      </c>
      <c r="CZ261" s="3">
        <v>262.252991775882</v>
      </c>
      <c r="DA261" s="3">
        <v>236.31688238061</v>
      </c>
      <c r="DB261" s="3">
        <v>238.552229876963</v>
      </c>
      <c r="DC261" s="3">
        <v>237.406094553462</v>
      </c>
      <c r="DD261" s="3">
        <v>218.493535085704</v>
      </c>
      <c r="DE261" s="3">
        <v>207.761591929334</v>
      </c>
      <c r="DF261" s="3">
        <v>229.921628085611</v>
      </c>
      <c r="DG261" s="3">
        <v>242.298345420423</v>
      </c>
      <c r="DH261" s="3">
        <v>234.434524662378</v>
      </c>
      <c r="DI261" s="3">
        <v>227.123149193651</v>
      </c>
      <c r="DJ261" s="3">
        <v>214.399820100027</v>
      </c>
      <c r="DK261" s="3">
        <v>225.692543625611</v>
      </c>
      <c r="DL261" s="3">
        <v>226.236677398769</v>
      </c>
      <c r="DM261" s="3">
        <v>243.532870646863</v>
      </c>
      <c r="DN261" s="3">
        <v>263.97313629968</v>
      </c>
      <c r="DO261" s="3">
        <v>269.01497341103</v>
      </c>
      <c r="DP261" s="3">
        <v>260.56696517765</v>
      </c>
      <c r="DQ261" s="3">
        <v>243.57453209721</v>
      </c>
      <c r="DR261" s="3">
        <v>259.968886137469</v>
      </c>
      <c r="DS261" s="3">
        <v>297.434226178875</v>
      </c>
      <c r="DT261" s="3">
        <v>299.196985076605</v>
      </c>
      <c r="DU261" s="3">
        <v>311.670078288604</v>
      </c>
      <c r="DV261" s="3">
        <v>337.738700720197</v>
      </c>
      <c r="DW261" s="3">
        <v>315.979884975147</v>
      </c>
      <c r="DX261" s="3">
        <v>309.038256343057</v>
      </c>
      <c r="DY261" s="3">
        <v>298.360918113166</v>
      </c>
      <c r="DZ261" s="3">
        <v>320.200737106207</v>
      </c>
      <c r="EA261" s="3">
        <v>351.574415531017</v>
      </c>
      <c r="EB261" s="3">
        <v>373.593597001359</v>
      </c>
      <c r="EC261" s="3">
        <v>373.052529775094</v>
      </c>
      <c r="ED261" s="3">
        <v>383.199523373715</v>
      </c>
      <c r="EE261" s="3">
        <v>364.323094685872</v>
      </c>
      <c r="EF261" s="3">
        <v>348.304447597928</v>
      </c>
    </row>
    <row r="262">
      <c r="A262" s="3" t="s">
        <v>258</v>
      </c>
      <c r="B262" s="3" t="str">
        <f t="shared" si="3"/>
        <v>SJM_mid</v>
      </c>
      <c r="C262" s="3" t="str">
        <f t="shared" si="6"/>
        <v>SJM</v>
      </c>
      <c r="D262" s="3">
        <v>72.531838047194</v>
      </c>
      <c r="E262" s="3">
        <v>70.3799218635305</v>
      </c>
      <c r="F262" s="3">
        <v>71.6881633510167</v>
      </c>
      <c r="G262" s="3">
        <v>71.4038025692665</v>
      </c>
      <c r="H262" s="3">
        <v>73.2893250818544</v>
      </c>
      <c r="I262" s="3">
        <v>78.0971521077694</v>
      </c>
      <c r="J262" s="3">
        <v>78.2875971333751</v>
      </c>
      <c r="K262" s="3">
        <v>75.9721502933804</v>
      </c>
      <c r="L262" s="3">
        <v>75.0294907321438</v>
      </c>
      <c r="M262" s="3">
        <v>74.627733688277</v>
      </c>
      <c r="N262" s="3">
        <v>76.7898642508376</v>
      </c>
      <c r="O262" s="3">
        <v>76.4866940680406</v>
      </c>
      <c r="P262" s="3">
        <v>77.2212035414053</v>
      </c>
      <c r="Q262" s="3">
        <v>84.7042316793666</v>
      </c>
      <c r="R262" s="3">
        <v>85.6855592448653</v>
      </c>
      <c r="S262" s="3">
        <v>88.3131168842463</v>
      </c>
      <c r="T262" s="3">
        <v>89.4928465868136</v>
      </c>
      <c r="U262" s="3">
        <v>85.697427719305</v>
      </c>
      <c r="V262" s="3">
        <v>82.3561202974496</v>
      </c>
      <c r="W262" s="3">
        <v>84.7452213951082</v>
      </c>
      <c r="X262" s="3">
        <v>88.10215348253</v>
      </c>
      <c r="Y262" s="3">
        <v>89.4726076318479</v>
      </c>
      <c r="Z262" s="3">
        <v>90.220880709656</v>
      </c>
      <c r="AA262" s="3">
        <v>94.4115292768007</v>
      </c>
      <c r="AB262" s="3">
        <v>93.5514733346539</v>
      </c>
      <c r="AC262" s="3">
        <v>98.2109482753745</v>
      </c>
      <c r="AD262" s="3">
        <v>99.3656184520859</v>
      </c>
      <c r="AE262" s="3">
        <v>98.8420956018058</v>
      </c>
      <c r="AF262" s="3">
        <v>99.8924231943451</v>
      </c>
      <c r="AG262" s="3">
        <v>110.055825596739</v>
      </c>
      <c r="AH262" s="3">
        <v>118.765473003321</v>
      </c>
      <c r="AI262" s="3">
        <v>117.15351207492</v>
      </c>
      <c r="AJ262" s="3">
        <v>107.393926781952</v>
      </c>
      <c r="AK262" s="3">
        <v>103.336305409472</v>
      </c>
      <c r="AL262" s="3">
        <v>100.632996290241</v>
      </c>
      <c r="AM262" s="3">
        <v>100.824555774719</v>
      </c>
      <c r="AN262" s="3">
        <v>103.601929306737</v>
      </c>
      <c r="AO262" s="3">
        <v>109.269549139622</v>
      </c>
      <c r="AP262" s="3">
        <v>108.237405414483</v>
      </c>
      <c r="AQ262" s="3">
        <v>101.249391432906</v>
      </c>
      <c r="AR262" s="3">
        <v>100.019930352959</v>
      </c>
      <c r="AS262" s="3">
        <v>99.6153423059612</v>
      </c>
      <c r="AT262" s="3">
        <v>93.7054780900149</v>
      </c>
      <c r="AU262" s="3">
        <v>93.903694376724</v>
      </c>
      <c r="AV262" s="3">
        <v>85.4680750986767</v>
      </c>
      <c r="AW262" s="3">
        <v>83.5530776353672</v>
      </c>
      <c r="AX262" s="3">
        <v>87.5230153482915</v>
      </c>
      <c r="AY262" s="3">
        <v>97.1526716601068</v>
      </c>
      <c r="AZ262" s="3">
        <v>101.691499269372</v>
      </c>
      <c r="BA262" s="3">
        <v>98.8349280104668</v>
      </c>
      <c r="BB262" s="3">
        <v>102.315093000138</v>
      </c>
      <c r="BC262" s="3">
        <v>97.3797852424142</v>
      </c>
      <c r="BD262" s="3">
        <v>90.6749580407014</v>
      </c>
      <c r="BE262" s="3">
        <v>86.3851998235076</v>
      </c>
      <c r="BF262" s="3">
        <v>89.4364414131025</v>
      </c>
      <c r="BG262" s="3">
        <v>89.9119438191329</v>
      </c>
      <c r="BH262" s="3">
        <v>89.1785436854129</v>
      </c>
      <c r="BI262" s="3">
        <v>85.9295454103696</v>
      </c>
      <c r="BJ262" s="3">
        <v>90.7769702937593</v>
      </c>
      <c r="BK262" s="3">
        <v>81.7637950247271</v>
      </c>
      <c r="BL262" s="3">
        <v>83.8158704047904</v>
      </c>
      <c r="BM262" s="3">
        <v>86.9257483810726</v>
      </c>
      <c r="BN262" s="3">
        <v>89.8832589225962</v>
      </c>
      <c r="BO262" s="3">
        <v>99.6933869806667</v>
      </c>
      <c r="BP262" s="3">
        <v>104.908456911558</v>
      </c>
      <c r="BQ262" s="3">
        <v>102.464925398258</v>
      </c>
      <c r="BR262" s="3">
        <v>97.1866608159402</v>
      </c>
      <c r="BS262" s="3">
        <v>94.1049734015072</v>
      </c>
      <c r="BT262" s="3">
        <v>90.9543867990337</v>
      </c>
      <c r="BU262" s="3">
        <v>91.0886316051888</v>
      </c>
      <c r="BV262" s="3">
        <v>90.225205082977</v>
      </c>
      <c r="BW262" s="3">
        <v>89.2117671976318</v>
      </c>
      <c r="BX262" s="3">
        <v>89.8674810680692</v>
      </c>
      <c r="BY262" s="3">
        <v>92.9593058381472</v>
      </c>
      <c r="BZ262" s="3">
        <v>92.118991672451</v>
      </c>
      <c r="CA262" s="3">
        <v>99.7783238333127</v>
      </c>
      <c r="CB262" s="3">
        <v>98.206709303759</v>
      </c>
      <c r="CC262" s="3">
        <v>94.2376182564857</v>
      </c>
      <c r="CD262" s="3">
        <v>92.7296696878615</v>
      </c>
      <c r="CE262" s="3">
        <v>99.8555551426422</v>
      </c>
      <c r="CF262" s="3">
        <v>99.3192188713454</v>
      </c>
      <c r="CG262" s="3">
        <v>101.671292434193</v>
      </c>
      <c r="CH262" s="3">
        <v>102.97558036433</v>
      </c>
      <c r="CI262" s="3">
        <v>101.994781455957</v>
      </c>
      <c r="CJ262" s="3">
        <v>102.632137823533</v>
      </c>
      <c r="CK262" s="3">
        <v>101.700761389691</v>
      </c>
      <c r="CL262" s="3">
        <v>108.464082280706</v>
      </c>
      <c r="CM262" s="3">
        <v>115.564121307082</v>
      </c>
      <c r="CN262" s="3">
        <v>120.384805188252</v>
      </c>
      <c r="CO262" s="3">
        <v>119.623352294073</v>
      </c>
      <c r="CP262" s="3">
        <v>116.975300630634</v>
      </c>
      <c r="CQ262" s="3">
        <v>116.376784869709</v>
      </c>
      <c r="CR262" s="3">
        <v>109.418253361755</v>
      </c>
      <c r="CS262" s="3">
        <v>110.128992301312</v>
      </c>
      <c r="CT262" s="3">
        <v>115.312662508038</v>
      </c>
      <c r="CU262" s="3">
        <v>120.721808028375</v>
      </c>
      <c r="CV262" s="3">
        <v>128.364954981769</v>
      </c>
      <c r="CW262" s="3">
        <v>125.184707318093</v>
      </c>
      <c r="CX262" s="3">
        <v>120.069419242336</v>
      </c>
      <c r="CY262" s="3">
        <v>127.744026191013</v>
      </c>
      <c r="CZ262" s="3">
        <v>124.068837940834</v>
      </c>
      <c r="DA262" s="3">
        <v>116.183464052996</v>
      </c>
      <c r="DB262" s="3">
        <v>120.99639859268</v>
      </c>
      <c r="DC262" s="3">
        <v>127.289239656315</v>
      </c>
      <c r="DD262" s="3">
        <v>129.743412279531</v>
      </c>
      <c r="DE262" s="3">
        <v>132.680180481944</v>
      </c>
      <c r="DF262" s="3">
        <v>137.906337363098</v>
      </c>
      <c r="DG262" s="3">
        <v>145.849263064037</v>
      </c>
      <c r="DH262" s="3">
        <v>144.338109986709</v>
      </c>
      <c r="DI262" s="3">
        <v>140.076943119374</v>
      </c>
      <c r="DJ262" s="3">
        <v>143.400234193568</v>
      </c>
      <c r="DK262" s="3">
        <v>145.191165502947</v>
      </c>
      <c r="DL262" s="3">
        <v>145.302539682036</v>
      </c>
      <c r="DM262" s="3">
        <v>142.231065358165</v>
      </c>
      <c r="DN262" s="3">
        <v>141.835397424315</v>
      </c>
      <c r="DO262" s="3">
        <v>138.216928852866</v>
      </c>
      <c r="DP262" s="3">
        <v>125.315998216127</v>
      </c>
      <c r="DQ262" s="3">
        <v>109.755982421108</v>
      </c>
      <c r="DR262" s="3">
        <v>106.719737321925</v>
      </c>
      <c r="DS262" s="3">
        <v>117.337690687569</v>
      </c>
      <c r="DT262" s="3">
        <v>125.156466497285</v>
      </c>
      <c r="DU262" s="3">
        <v>123.306529496751</v>
      </c>
      <c r="DV262" s="3">
        <v>119.133490332223</v>
      </c>
      <c r="DW262" s="3">
        <v>112.484945502758</v>
      </c>
      <c r="DX262" s="3">
        <v>110.064550883199</v>
      </c>
      <c r="DY262" s="3">
        <v>109.072315261692</v>
      </c>
      <c r="DZ262" s="3">
        <v>112.39096770131</v>
      </c>
      <c r="EA262" s="3">
        <v>117.539963144902</v>
      </c>
      <c r="EB262" s="3">
        <v>118.323286616746</v>
      </c>
      <c r="EC262" s="3">
        <v>116.684188544404</v>
      </c>
      <c r="ED262" s="3">
        <v>113.31142267934</v>
      </c>
      <c r="EE262" s="3">
        <v>113.339524042039</v>
      </c>
      <c r="EF262" s="3">
        <v>104.90083334181</v>
      </c>
    </row>
    <row r="263">
      <c r="A263" s="3" t="s">
        <v>259</v>
      </c>
      <c r="B263" s="3" t="str">
        <f t="shared" si="3"/>
        <v>SLB_mid</v>
      </c>
      <c r="C263" s="3" t="str">
        <f t="shared" si="6"/>
        <v>SLB</v>
      </c>
      <c r="D263" s="3">
        <v>65.99567810983</v>
      </c>
      <c r="E263" s="3">
        <v>67.2518084814146</v>
      </c>
      <c r="F263" s="3">
        <v>69.380126807432</v>
      </c>
      <c r="G263" s="3">
        <v>74.5959297410711</v>
      </c>
      <c r="H263" s="3">
        <v>75.6596515139119</v>
      </c>
      <c r="I263" s="3">
        <v>81.1131837025516</v>
      </c>
      <c r="J263" s="3">
        <v>85.9303688310674</v>
      </c>
      <c r="K263" s="3">
        <v>81.7615915661783</v>
      </c>
      <c r="L263" s="3">
        <v>78.5146021167757</v>
      </c>
      <c r="M263" s="3">
        <v>72.2204363864143</v>
      </c>
      <c r="N263" s="3">
        <v>72.3780215824186</v>
      </c>
      <c r="O263" s="3">
        <v>64.3048757983922</v>
      </c>
      <c r="P263" s="3">
        <v>61.6529600694252</v>
      </c>
      <c r="Q263" s="3">
        <v>65.3311884603284</v>
      </c>
      <c r="R263" s="3">
        <v>62.8791533546375</v>
      </c>
      <c r="S263" s="3">
        <v>68.5488258061906</v>
      </c>
      <c r="T263" s="3">
        <v>70.0183247677404</v>
      </c>
      <c r="U263" s="3">
        <v>68.1920202564183</v>
      </c>
      <c r="V263" s="3">
        <v>64.286100127284</v>
      </c>
      <c r="W263" s="3">
        <v>61.4071902512316</v>
      </c>
      <c r="X263" s="3">
        <v>56.685376899143</v>
      </c>
      <c r="Y263" s="3">
        <v>58.0179283123962</v>
      </c>
      <c r="Z263" s="3">
        <v>60.1505681105901</v>
      </c>
      <c r="AA263" s="3">
        <v>55.4518281400809</v>
      </c>
      <c r="AB263" s="3">
        <v>50.8621735142308</v>
      </c>
      <c r="AC263" s="3">
        <v>55.2910772901476</v>
      </c>
      <c r="AD263" s="3">
        <v>57.6145786704635</v>
      </c>
      <c r="AE263" s="3">
        <v>59.9076023858676</v>
      </c>
      <c r="AF263" s="3">
        <v>58.9789415859908</v>
      </c>
      <c r="AG263" s="3">
        <v>61.0985770054057</v>
      </c>
      <c r="AH263" s="3">
        <v>62.4982742071759</v>
      </c>
      <c r="AI263" s="3">
        <v>63.9451993677009</v>
      </c>
      <c r="AJ263" s="3">
        <v>61.1983093918964</v>
      </c>
      <c r="AK263" s="3">
        <v>63.9692203035191</v>
      </c>
      <c r="AL263" s="3">
        <v>63.3822167079333</v>
      </c>
      <c r="AM263" s="3">
        <v>67.7235450538844</v>
      </c>
      <c r="AN263" s="3">
        <v>67.9956750546475</v>
      </c>
      <c r="AO263" s="3">
        <v>65.1212736499297</v>
      </c>
      <c r="AP263" s="3">
        <v>63.3387069945378</v>
      </c>
      <c r="AQ263" s="3">
        <v>61.6356545872498</v>
      </c>
      <c r="AR263" s="3">
        <v>57.2949991440117</v>
      </c>
      <c r="AS263" s="3">
        <v>54.5935682874502</v>
      </c>
      <c r="AT263" s="3">
        <v>53.7921230185063</v>
      </c>
      <c r="AU263" s="3">
        <v>52.2711830673182</v>
      </c>
      <c r="AV263" s="3">
        <v>54.6370209713871</v>
      </c>
      <c r="AW263" s="3">
        <v>53.8067827410072</v>
      </c>
      <c r="AX263" s="3">
        <v>51.7010569053348</v>
      </c>
      <c r="AY263" s="3">
        <v>53.0101687748566</v>
      </c>
      <c r="AZ263" s="3">
        <v>62.0289233812472</v>
      </c>
      <c r="BA263" s="3">
        <v>56.0188909958852</v>
      </c>
      <c r="BB263" s="3">
        <v>54.4241753394691</v>
      </c>
      <c r="BC263" s="3">
        <v>55.7073744578304</v>
      </c>
      <c r="BD263" s="3">
        <v>58.4707260207187</v>
      </c>
      <c r="BE263" s="3">
        <v>56.1902967181758</v>
      </c>
      <c r="BF263" s="3">
        <v>55.7297355805651</v>
      </c>
      <c r="BG263" s="3">
        <v>53.997183384549</v>
      </c>
      <c r="BH263" s="3">
        <v>51.2512602239954</v>
      </c>
      <c r="BI263" s="3">
        <v>48.9592227444033</v>
      </c>
      <c r="BJ263" s="3">
        <v>40.9383137241767</v>
      </c>
      <c r="BK263" s="3">
        <v>33.4896517406717</v>
      </c>
      <c r="BL263" s="3">
        <v>35.523718812089</v>
      </c>
      <c r="BM263" s="3">
        <v>37.9597373634517</v>
      </c>
      <c r="BN263" s="3">
        <v>37.1152056700137</v>
      </c>
      <c r="BO263" s="3">
        <v>38.6864105535004</v>
      </c>
      <c r="BP263" s="3">
        <v>33.3901110652712</v>
      </c>
      <c r="BQ263" s="3">
        <v>32.1108252503963</v>
      </c>
      <c r="BR263" s="3">
        <v>34.6049283365757</v>
      </c>
      <c r="BS263" s="3">
        <v>29.5405937679694</v>
      </c>
      <c r="BT263" s="3">
        <v>31.7853734902194</v>
      </c>
      <c r="BU263" s="3">
        <v>29.0864001502361</v>
      </c>
      <c r="BV263" s="3">
        <v>31.6210722394498</v>
      </c>
      <c r="BW263" s="3">
        <v>34.4824592422905</v>
      </c>
      <c r="BX263" s="3">
        <v>33.7945376272963</v>
      </c>
      <c r="BY263" s="3">
        <v>29.7159195968382</v>
      </c>
      <c r="BZ263" s="3">
        <v>15.8592041914484</v>
      </c>
      <c r="CA263" s="3">
        <v>14.2002350520388</v>
      </c>
      <c r="CB263" s="3">
        <v>15.6621206210556</v>
      </c>
      <c r="CC263" s="3">
        <v>17.9833958277699</v>
      </c>
      <c r="CD263" s="3">
        <v>17.0177779714673</v>
      </c>
      <c r="CE263" s="3">
        <v>17.8063592313554</v>
      </c>
      <c r="CF263" s="3">
        <v>16.4045454666263</v>
      </c>
      <c r="CG263" s="3">
        <v>14.2187532068927</v>
      </c>
      <c r="CH263" s="3">
        <v>17.3053724955503</v>
      </c>
      <c r="CI263" s="3">
        <v>20.6281477203321</v>
      </c>
      <c r="CJ263" s="3">
        <v>22.4078372266093</v>
      </c>
      <c r="CK263" s="3">
        <v>24.1941596331695</v>
      </c>
      <c r="CL263" s="3">
        <v>26.3451544817534</v>
      </c>
      <c r="CM263" s="3">
        <v>24.8377701243873</v>
      </c>
      <c r="CN263" s="3">
        <v>29.1952414940633</v>
      </c>
      <c r="CO263" s="3">
        <v>31.7314684181253</v>
      </c>
      <c r="CP263" s="3">
        <v>27.7968537058594</v>
      </c>
      <c r="CQ263" s="3">
        <v>26.1649360526208</v>
      </c>
      <c r="CR263" s="3">
        <v>26.6296583758917</v>
      </c>
      <c r="CS263" s="3">
        <v>30.7728750904592</v>
      </c>
      <c r="CT263" s="3">
        <v>30.1362652509977</v>
      </c>
      <c r="CU263" s="3">
        <v>28.0412250203512</v>
      </c>
      <c r="CV263" s="3">
        <v>34.2620251463237</v>
      </c>
      <c r="CW263" s="3">
        <v>37.4302471061487</v>
      </c>
      <c r="CX263" s="3">
        <v>38.8636740202189</v>
      </c>
      <c r="CY263" s="3">
        <v>39.1691740472184</v>
      </c>
      <c r="CZ263" s="3">
        <v>39.663325883181</v>
      </c>
      <c r="DA263" s="3">
        <v>39.8389093179651</v>
      </c>
      <c r="DB263" s="3">
        <v>32.4265714171033</v>
      </c>
      <c r="DC263" s="3">
        <v>34.9907348005908</v>
      </c>
      <c r="DD263" s="3">
        <v>35.756216215772</v>
      </c>
      <c r="DE263" s="3">
        <v>43.0894473419392</v>
      </c>
      <c r="DF263" s="3">
        <v>50.2080454040032</v>
      </c>
      <c r="DG263" s="3">
        <v>49.03177728507</v>
      </c>
      <c r="DH263" s="3">
        <v>53.4491043426916</v>
      </c>
      <c r="DI263" s="3">
        <v>52.2781325435713</v>
      </c>
      <c r="DJ263" s="3">
        <v>47.6442232792735</v>
      </c>
      <c r="DK263" s="3">
        <v>48.7806893052692</v>
      </c>
      <c r="DL263" s="3">
        <v>43.6636413264814</v>
      </c>
      <c r="DM263" s="3">
        <v>45.733014084382</v>
      </c>
      <c r="DN263" s="3">
        <v>53.4369743858835</v>
      </c>
      <c r="DO263" s="3">
        <v>56.1121161347417</v>
      </c>
      <c r="DP263" s="3">
        <v>58.6308178521012</v>
      </c>
      <c r="DQ263" s="3">
        <v>56.1531531806894</v>
      </c>
      <c r="DR263" s="3">
        <v>52.1137471033203</v>
      </c>
      <c r="DS263" s="3">
        <v>50.1259662095045</v>
      </c>
      <c r="DT263" s="3">
        <v>49.1466783163786</v>
      </c>
      <c r="DU263" s="3">
        <v>47.413883127245</v>
      </c>
      <c r="DV263" s="3">
        <v>51.4320104582004</v>
      </c>
      <c r="DW263" s="3">
        <v>51.0247678829693</v>
      </c>
      <c r="DX263" s="3">
        <v>46.6801242999405</v>
      </c>
      <c r="DY263" s="3">
        <v>44.3684634057562</v>
      </c>
      <c r="DZ263" s="3">
        <v>46.9970225797748</v>
      </c>
      <c r="EA263" s="3">
        <v>43.8670291550152</v>
      </c>
      <c r="EB263" s="3">
        <v>41.1633813326596</v>
      </c>
      <c r="EC263" s="3">
        <v>42.7567469215704</v>
      </c>
      <c r="ED263" s="3">
        <v>42.870450275757</v>
      </c>
      <c r="EE263" s="3">
        <v>39.8522747909263</v>
      </c>
      <c r="EF263" s="3">
        <v>40.6850002076891</v>
      </c>
    </row>
    <row r="264">
      <c r="A264" s="3" t="s">
        <v>260</v>
      </c>
      <c r="B264" s="3" t="str">
        <f t="shared" si="3"/>
        <v>SNA_mid</v>
      </c>
      <c r="C264" s="3" t="str">
        <f t="shared" si="6"/>
        <v>SNA</v>
      </c>
      <c r="D264" s="3">
        <v>82.8522692044882</v>
      </c>
      <c r="E264" s="3">
        <v>84.2116628881193</v>
      </c>
      <c r="F264" s="3">
        <v>88.6138787964578</v>
      </c>
      <c r="G264" s="3">
        <v>89.6415168812898</v>
      </c>
      <c r="H264" s="3">
        <v>91.4669086144643</v>
      </c>
      <c r="I264" s="3">
        <v>93.3402195099752</v>
      </c>
      <c r="J264" s="3">
        <v>96.0525274731426</v>
      </c>
      <c r="K264" s="3">
        <v>97.7827593206198</v>
      </c>
      <c r="L264" s="3">
        <v>98.8866619183028</v>
      </c>
      <c r="M264" s="3">
        <v>97.4155787639367</v>
      </c>
      <c r="N264" s="3">
        <v>107.682984358945</v>
      </c>
      <c r="O264" s="3">
        <v>108.760040320536</v>
      </c>
      <c r="P264" s="3">
        <v>107.147198167232</v>
      </c>
      <c r="Q264" s="3">
        <v>113.786712882931</v>
      </c>
      <c r="R264" s="3">
        <v>115.962613326941</v>
      </c>
      <c r="S264" s="3">
        <v>119.449224946738</v>
      </c>
      <c r="T264" s="3">
        <v>124.743799653768</v>
      </c>
      <c r="U264" s="3">
        <v>126.933384124922</v>
      </c>
      <c r="V264" s="3">
        <v>129.983102283072</v>
      </c>
      <c r="W264" s="3">
        <v>131.763788535309</v>
      </c>
      <c r="X264" s="3">
        <v>125.629931110904</v>
      </c>
      <c r="Y264" s="3">
        <v>128.910702832884</v>
      </c>
      <c r="Z264" s="3">
        <v>135.974783342433</v>
      </c>
      <c r="AA264" s="3">
        <v>138.347554550185</v>
      </c>
      <c r="AB264" s="3">
        <v>129.712036526091</v>
      </c>
      <c r="AC264" s="3">
        <v>117.53725046011</v>
      </c>
      <c r="AD264" s="3">
        <v>125.580905890088</v>
      </c>
      <c r="AE264" s="3">
        <v>129.294893759829</v>
      </c>
      <c r="AF264" s="3">
        <v>131.439612091584</v>
      </c>
      <c r="AG264" s="3">
        <v>126.991317477307</v>
      </c>
      <c r="AH264" s="3">
        <v>129.648050338522</v>
      </c>
      <c r="AI264" s="3">
        <v>126.383427246596</v>
      </c>
      <c r="AJ264" s="3">
        <v>123.087188664532</v>
      </c>
      <c r="AK264" s="3">
        <v>124.434180254581</v>
      </c>
      <c r="AL264" s="3">
        <v>134.320848580052</v>
      </c>
      <c r="AM264" s="3">
        <v>141.680659488501</v>
      </c>
      <c r="AN264" s="3">
        <v>144.802495062871</v>
      </c>
      <c r="AO264" s="3">
        <v>141.079707548172</v>
      </c>
      <c r="AP264" s="3">
        <v>139.92077289836</v>
      </c>
      <c r="AQ264" s="3">
        <v>138.162239626039</v>
      </c>
      <c r="AR264" s="3">
        <v>137.930979960274</v>
      </c>
      <c r="AS264" s="3">
        <v>130.957646308473</v>
      </c>
      <c r="AT264" s="3">
        <v>127.839133646399</v>
      </c>
      <c r="AU264" s="3">
        <v>124.148990473566</v>
      </c>
      <c r="AV264" s="3">
        <v>123.126407161835</v>
      </c>
      <c r="AW264" s="3">
        <v>128.530178248526</v>
      </c>
      <c r="AX264" s="3">
        <v>133.011174536049</v>
      </c>
      <c r="AY264" s="3">
        <v>144.174074667356</v>
      </c>
      <c r="AZ264" s="3">
        <v>150.595905157213</v>
      </c>
      <c r="BA264" s="3">
        <v>135.347097761687</v>
      </c>
      <c r="BB264" s="3">
        <v>128.068570697436</v>
      </c>
      <c r="BC264" s="3">
        <v>123.926034108845</v>
      </c>
      <c r="BD264" s="3">
        <v>125.703174368835</v>
      </c>
      <c r="BE264" s="3">
        <v>133.742172059249</v>
      </c>
      <c r="BF264" s="3">
        <v>140.201685490336</v>
      </c>
      <c r="BG264" s="3">
        <v>147.326302835476</v>
      </c>
      <c r="BH264" s="3">
        <v>156.991566489243</v>
      </c>
      <c r="BI264" s="3">
        <v>140.567289741535</v>
      </c>
      <c r="BJ264" s="3">
        <v>137.045620834427</v>
      </c>
      <c r="BK264" s="3">
        <v>126.337219857107</v>
      </c>
      <c r="BL264" s="3">
        <v>136.43201538972</v>
      </c>
      <c r="BM264" s="3">
        <v>136.731454798479</v>
      </c>
      <c r="BN264" s="3">
        <v>135.28313193632</v>
      </c>
      <c r="BO264" s="3">
        <v>139.558280323579</v>
      </c>
      <c r="BP264" s="3">
        <v>140.318359563107</v>
      </c>
      <c r="BQ264" s="3">
        <v>141.161123854223</v>
      </c>
      <c r="BR264" s="3">
        <v>135.916636368156</v>
      </c>
      <c r="BS264" s="3">
        <v>129.199180863005</v>
      </c>
      <c r="BT264" s="3">
        <v>135.531468747323</v>
      </c>
      <c r="BU264" s="3">
        <v>138.12258603589</v>
      </c>
      <c r="BV264" s="3">
        <v>143.364399306185</v>
      </c>
      <c r="BW264" s="3">
        <v>146.450915055785</v>
      </c>
      <c r="BX264" s="3">
        <v>146.084182692217</v>
      </c>
      <c r="BY264" s="3">
        <v>137.768383043302</v>
      </c>
      <c r="BZ264" s="3">
        <v>107.909719061594</v>
      </c>
      <c r="CA264" s="3">
        <v>101.121235313669</v>
      </c>
      <c r="CB264" s="3">
        <v>113.20700563597</v>
      </c>
      <c r="CC264" s="3">
        <v>123.159583432285</v>
      </c>
      <c r="CD264" s="3">
        <v>123.588763374218</v>
      </c>
      <c r="CE264" s="3">
        <v>133.323284882652</v>
      </c>
      <c r="CF264" s="3">
        <v>132.528838375831</v>
      </c>
      <c r="CG264" s="3">
        <v>140.876311317028</v>
      </c>
      <c r="CH264" s="3">
        <v>153.010517482025</v>
      </c>
      <c r="CI264" s="3">
        <v>157.593228163553</v>
      </c>
      <c r="CJ264" s="3">
        <v>157.862500973399</v>
      </c>
      <c r="CK264" s="3">
        <v>172.600755552817</v>
      </c>
      <c r="CL264" s="3">
        <v>199.644454753859</v>
      </c>
      <c r="CM264" s="3">
        <v>214.383110515748</v>
      </c>
      <c r="CN264" s="3">
        <v>227.588023047</v>
      </c>
      <c r="CO264" s="3">
        <v>213.493390964288</v>
      </c>
      <c r="CP264" s="3">
        <v>203.654704330294</v>
      </c>
      <c r="CQ264" s="3">
        <v>205.444519590085</v>
      </c>
      <c r="CR264" s="3">
        <v>200.324792999751</v>
      </c>
      <c r="CS264" s="3">
        <v>196.720422436125</v>
      </c>
      <c r="CT264" s="3">
        <v>197.486002816649</v>
      </c>
      <c r="CU264" s="3">
        <v>196.414818144165</v>
      </c>
      <c r="CV264" s="3">
        <v>197.875397983882</v>
      </c>
      <c r="CW264" s="3">
        <v>196.065216625614</v>
      </c>
      <c r="CX264" s="3">
        <v>193.573452739722</v>
      </c>
      <c r="CY264" s="3">
        <v>200.002976202817</v>
      </c>
      <c r="CZ264" s="3">
        <v>202.484428156623</v>
      </c>
      <c r="DA264" s="3">
        <v>194.341353328038</v>
      </c>
      <c r="DB264" s="3">
        <v>192.330695806668</v>
      </c>
      <c r="DC264" s="3">
        <v>211.667373500783</v>
      </c>
      <c r="DD264" s="3">
        <v>202.177764745666</v>
      </c>
      <c r="DE264" s="3">
        <v>200.22394039072</v>
      </c>
      <c r="DF264" s="3">
        <v>220.390956690592</v>
      </c>
      <c r="DG264" s="3">
        <v>220.60522838507</v>
      </c>
      <c r="DH264" s="3">
        <v>228.232668307683</v>
      </c>
      <c r="DI264" s="3">
        <v>238.881817611775</v>
      </c>
      <c r="DJ264" s="3">
        <v>230.445987630427</v>
      </c>
      <c r="DK264" s="3">
        <v>234.306779799304</v>
      </c>
      <c r="DL264" s="3">
        <v>247.623597841269</v>
      </c>
      <c r="DM264" s="3">
        <v>260.745221095487</v>
      </c>
      <c r="DN264" s="3">
        <v>271.90642415673</v>
      </c>
      <c r="DO264" s="3">
        <v>259.454092385869</v>
      </c>
      <c r="DP264" s="3">
        <v>251.307063683943</v>
      </c>
      <c r="DQ264" s="3">
        <v>246.991468331286</v>
      </c>
      <c r="DR264" s="3">
        <v>262.8243458135</v>
      </c>
      <c r="DS264" s="3">
        <v>276.981036575909</v>
      </c>
      <c r="DT264" s="3">
        <v>278.585532467282</v>
      </c>
      <c r="DU264" s="3">
        <v>268.205559848401</v>
      </c>
      <c r="DV264" s="3">
        <v>284.721834246117</v>
      </c>
      <c r="DW264" s="3">
        <v>276.947376102896</v>
      </c>
      <c r="DX264" s="3">
        <v>270.033719451034</v>
      </c>
      <c r="DY264" s="3">
        <v>262.936943821437</v>
      </c>
      <c r="DZ264" s="3">
        <v>265.771136588509</v>
      </c>
      <c r="EA264" s="3">
        <v>274.137473816192</v>
      </c>
      <c r="EB264" s="3">
        <v>279.57146640281</v>
      </c>
      <c r="EC264" s="3">
        <v>305.945806718996</v>
      </c>
      <c r="ED264" s="3">
        <v>354.779416110402</v>
      </c>
      <c r="EE264" s="3">
        <v>351.553569975353</v>
      </c>
      <c r="EF264" s="3">
        <v>343.951111687554</v>
      </c>
    </row>
    <row r="265">
      <c r="A265" s="3" t="s">
        <v>261</v>
      </c>
      <c r="B265" s="3" t="str">
        <f t="shared" si="3"/>
        <v>SO_mid</v>
      </c>
      <c r="C265" s="3" t="str">
        <f t="shared" si="6"/>
        <v>SO</v>
      </c>
      <c r="D265" s="3">
        <v>25.3870929803022</v>
      </c>
      <c r="E265" s="3">
        <v>26.1400324539459</v>
      </c>
      <c r="F265" s="3">
        <v>26.798572279586</v>
      </c>
      <c r="G265" s="3">
        <v>28.0745113150612</v>
      </c>
      <c r="H265" s="3">
        <v>27.6501454110748</v>
      </c>
      <c r="I265" s="3">
        <v>27.8609223365131</v>
      </c>
      <c r="J265" s="3">
        <v>28.2521685601329</v>
      </c>
      <c r="K265" s="3">
        <v>27.7902664743469</v>
      </c>
      <c r="L265" s="3">
        <v>28.0217107992939</v>
      </c>
      <c r="M265" s="3">
        <v>29.4212448805384</v>
      </c>
      <c r="N265" s="3">
        <v>30.4903109164696</v>
      </c>
      <c r="O265" s="3">
        <v>31.4745478428595</v>
      </c>
      <c r="P265" s="3">
        <v>32.9618298304736</v>
      </c>
      <c r="Q265" s="3">
        <v>30.9929428330363</v>
      </c>
      <c r="R265" s="3">
        <v>29.1295980102429</v>
      </c>
      <c r="S265" s="3">
        <v>29.1223548176463</v>
      </c>
      <c r="T265" s="3">
        <v>28.8732390315828</v>
      </c>
      <c r="U265" s="3">
        <v>28.2225757540724</v>
      </c>
      <c r="V265" s="3">
        <v>28.7856521377225</v>
      </c>
      <c r="W265" s="3">
        <v>30.1074093972063</v>
      </c>
      <c r="X265" s="3">
        <v>28.8946321232606</v>
      </c>
      <c r="Y265" s="3">
        <v>30.4859583618244</v>
      </c>
      <c r="Z265" s="3">
        <v>30.2027715467649</v>
      </c>
      <c r="AA265" s="3">
        <v>31.0815693313313</v>
      </c>
      <c r="AB265" s="3">
        <v>32.0745093719855</v>
      </c>
      <c r="AC265" s="3">
        <v>33.2600543183061</v>
      </c>
      <c r="AD265" s="3">
        <v>34.2415146681561</v>
      </c>
      <c r="AE265" s="3">
        <v>34.5623457729768</v>
      </c>
      <c r="AF265" s="3">
        <v>34.2165655676274</v>
      </c>
      <c r="AG265" s="3">
        <v>35.3672721056374</v>
      </c>
      <c r="AH265" s="3">
        <v>37.3403978458491</v>
      </c>
      <c r="AI265" s="3">
        <v>36.4731277447704</v>
      </c>
      <c r="AJ265" s="3">
        <v>36.6217603250819</v>
      </c>
      <c r="AK265" s="3">
        <v>35.3974362635073</v>
      </c>
      <c r="AL265" s="3">
        <v>34.3140442615677</v>
      </c>
      <c r="AM265" s="3">
        <v>34.3368523914085</v>
      </c>
      <c r="AN265" s="3">
        <v>34.7186747896364</v>
      </c>
      <c r="AO265" s="3">
        <v>34.951601199242</v>
      </c>
      <c r="AP265" s="3">
        <v>36.0466808490898</v>
      </c>
      <c r="AQ265" s="3">
        <v>35.8213110158692</v>
      </c>
      <c r="AR265" s="3">
        <v>36.147391209403</v>
      </c>
      <c r="AS265" s="3">
        <v>36.7759326614777</v>
      </c>
      <c r="AT265" s="3">
        <v>34.4579385985472</v>
      </c>
      <c r="AU265" s="3">
        <v>35.4849955401726</v>
      </c>
      <c r="AV265" s="3">
        <v>36.3776614033149</v>
      </c>
      <c r="AW265" s="3">
        <v>37.413484706994</v>
      </c>
      <c r="AX265" s="3">
        <v>38.2298459182873</v>
      </c>
      <c r="AY265" s="3">
        <v>37.3923344395636</v>
      </c>
      <c r="AZ265" s="3">
        <v>33.7553436246841</v>
      </c>
      <c r="BA265" s="3">
        <v>32.7769705746282</v>
      </c>
      <c r="BB265" s="3">
        <v>33.1438610902427</v>
      </c>
      <c r="BC265" s="3">
        <v>33.9745653044238</v>
      </c>
      <c r="BD265" s="3">
        <v>33.7833407564398</v>
      </c>
      <c r="BE265" s="3">
        <v>34.093952316272</v>
      </c>
      <c r="BF265" s="3">
        <v>36.3460676663002</v>
      </c>
      <c r="BG265" s="3">
        <v>35.7103547810345</v>
      </c>
      <c r="BH265" s="3">
        <v>34.0379873788646</v>
      </c>
      <c r="BI265" s="3">
        <v>34.3174640339799</v>
      </c>
      <c r="BJ265" s="3">
        <v>36.0434862195695</v>
      </c>
      <c r="BK265" s="3">
        <v>35.9979681543309</v>
      </c>
      <c r="BL265" s="3">
        <v>36.3739325443945</v>
      </c>
      <c r="BM265" s="3">
        <v>38.7601858005702</v>
      </c>
      <c r="BN265" s="3">
        <v>40.6886655892478</v>
      </c>
      <c r="BO265" s="3">
        <v>41.2837181789961</v>
      </c>
      <c r="BP265" s="3">
        <v>42.5980353686304</v>
      </c>
      <c r="BQ265" s="3">
        <v>44.31828757585</v>
      </c>
      <c r="BR265" s="3">
        <v>44.8653113061032</v>
      </c>
      <c r="BS265" s="3">
        <v>46.5500851237095</v>
      </c>
      <c r="BT265" s="3">
        <v>49.0812227463004</v>
      </c>
      <c r="BU265" s="3">
        <v>49.9139900419621</v>
      </c>
      <c r="BV265" s="3">
        <v>50.5302496287644</v>
      </c>
      <c r="BW265" s="3">
        <v>51.1942155943606</v>
      </c>
      <c r="BX265" s="3">
        <v>54.311381366808</v>
      </c>
      <c r="BY265" s="3">
        <v>56.1265197966431</v>
      </c>
      <c r="BZ265" s="3">
        <v>46.5154869094101</v>
      </c>
      <c r="CA265" s="3">
        <v>46.5423931200685</v>
      </c>
      <c r="CB265" s="3">
        <v>45.6229251213722</v>
      </c>
      <c r="CC265" s="3">
        <v>46.7716027696971</v>
      </c>
      <c r="CD265" s="3">
        <v>45.1208199895012</v>
      </c>
      <c r="CE265" s="3">
        <v>45.0126885565726</v>
      </c>
      <c r="CF265" s="3">
        <v>44.7737183358566</v>
      </c>
      <c r="CG265" s="3">
        <v>49.3416579648485</v>
      </c>
      <c r="CH265" s="3">
        <v>52.3833947502915</v>
      </c>
      <c r="CI265" s="3">
        <v>51.8524241051961</v>
      </c>
      <c r="CJ265" s="3">
        <v>51.3635127828308</v>
      </c>
      <c r="CK265" s="3">
        <v>51.298842407538</v>
      </c>
      <c r="CL265" s="3">
        <v>51.7712116261595</v>
      </c>
      <c r="CM265" s="3">
        <v>55.4167367275324</v>
      </c>
      <c r="CN265" s="3">
        <v>56.4749461153493</v>
      </c>
      <c r="CO265" s="3">
        <v>54.9540284013264</v>
      </c>
      <c r="CP265" s="3">
        <v>54.6418463810067</v>
      </c>
      <c r="CQ265" s="3">
        <v>57.5746698621722</v>
      </c>
      <c r="CR265" s="3">
        <v>57.2783567106339</v>
      </c>
      <c r="CS265" s="3">
        <v>55.3209008753562</v>
      </c>
      <c r="CT265" s="3">
        <v>55.5274239820234</v>
      </c>
      <c r="CU265" s="3">
        <v>58.5999953643971</v>
      </c>
      <c r="CV265" s="3">
        <v>60.6750977080517</v>
      </c>
      <c r="CW265" s="3">
        <v>59.1388629909974</v>
      </c>
      <c r="CX265" s="3">
        <v>61.780809789803</v>
      </c>
      <c r="CY265" s="3">
        <v>67.726354876823</v>
      </c>
      <c r="CZ265" s="3">
        <v>67.2533311420369</v>
      </c>
      <c r="DA265" s="3">
        <v>64.4927211440179</v>
      </c>
      <c r="DB265" s="3">
        <v>65.6006069849451</v>
      </c>
      <c r="DC265" s="3">
        <v>71.4719251310368</v>
      </c>
      <c r="DD265" s="3">
        <v>70.1990467528235</v>
      </c>
      <c r="DE265" s="3">
        <v>59.9711462668964</v>
      </c>
      <c r="DF265" s="3">
        <v>60.1480863566921</v>
      </c>
      <c r="DG265" s="3">
        <v>64.7420144037136</v>
      </c>
      <c r="DH265" s="3">
        <v>64.201702019953</v>
      </c>
      <c r="DI265" s="3">
        <v>61.6821421877826</v>
      </c>
      <c r="DJ265" s="3">
        <v>62.1961743274777</v>
      </c>
      <c r="DK265" s="3">
        <v>67.6604729248412</v>
      </c>
      <c r="DL265" s="3">
        <v>68.1651561874217</v>
      </c>
      <c r="DM265" s="3">
        <v>66.6278226246709</v>
      </c>
      <c r="DN265" s="3">
        <v>67.4631912485689</v>
      </c>
      <c r="DO265" s="3">
        <v>65.1570320585943</v>
      </c>
      <c r="DP265" s="3">
        <v>65.4121850207916</v>
      </c>
      <c r="DQ265" s="3">
        <v>62.9536059141688</v>
      </c>
      <c r="DR265" s="3">
        <v>66.5083097455329</v>
      </c>
      <c r="DS265" s="3">
        <v>68.3200639362105</v>
      </c>
      <c r="DT265" s="3">
        <v>67.7367998265555</v>
      </c>
      <c r="DU265" s="3">
        <v>65.2776340390462</v>
      </c>
      <c r="DV265" s="3">
        <v>67.6155297713705</v>
      </c>
      <c r="DW265" s="3">
        <v>69.3414870184855</v>
      </c>
      <c r="DX265" s="3">
        <v>76.0852518550098</v>
      </c>
      <c r="DY265" s="3">
        <v>77.4003557311717</v>
      </c>
      <c r="DZ265" s="3">
        <v>79.0435372167623</v>
      </c>
      <c r="EA265" s="3">
        <v>85.665835388502</v>
      </c>
      <c r="EB265" s="3">
        <v>88.5891167565037</v>
      </c>
      <c r="EC265" s="3">
        <v>90.3180377336726</v>
      </c>
      <c r="ED265" s="3">
        <v>87.815099918235</v>
      </c>
      <c r="EE265" s="3">
        <v>83.8204759870257</v>
      </c>
      <c r="EF265" s="3">
        <v>82.8391664293077</v>
      </c>
    </row>
    <row r="266">
      <c r="A266" s="3" t="s">
        <v>262</v>
      </c>
      <c r="B266" s="3" t="str">
        <f t="shared" si="3"/>
        <v>SPG_mid</v>
      </c>
      <c r="C266" s="3" t="str">
        <f t="shared" si="6"/>
        <v>SPG</v>
      </c>
      <c r="D266" s="3">
        <v>86.257046180857</v>
      </c>
      <c r="E266" s="3">
        <v>88.5845905895018</v>
      </c>
      <c r="F266" s="3">
        <v>91.1005133105892</v>
      </c>
      <c r="G266" s="3">
        <v>94.781971917594</v>
      </c>
      <c r="H266" s="3">
        <v>98.7852560441924</v>
      </c>
      <c r="I266" s="3">
        <v>100.066935320039</v>
      </c>
      <c r="J266" s="3">
        <v>101.715167345178</v>
      </c>
      <c r="K266" s="3">
        <v>101.885592328079</v>
      </c>
      <c r="L266" s="3">
        <v>101.673303191233</v>
      </c>
      <c r="M266" s="3">
        <v>103.015281040486</v>
      </c>
      <c r="N266" s="3">
        <v>109.606622509169</v>
      </c>
      <c r="O266" s="3">
        <v>111.870272593641</v>
      </c>
      <c r="P266" s="3">
        <v>120.950888136872</v>
      </c>
      <c r="Q266" s="3">
        <v>119.30247959326</v>
      </c>
      <c r="R266" s="3">
        <v>116.409454470342</v>
      </c>
      <c r="S266" s="3">
        <v>117.888488342028</v>
      </c>
      <c r="T266" s="3">
        <v>113.604180518485</v>
      </c>
      <c r="U266" s="3">
        <v>109.884582569567</v>
      </c>
      <c r="V266" s="3">
        <v>112.478227859689</v>
      </c>
      <c r="W266" s="3">
        <v>117.672941801075</v>
      </c>
      <c r="X266" s="3">
        <v>112.746282337586</v>
      </c>
      <c r="Y266" s="3">
        <v>123.780492967426</v>
      </c>
      <c r="Z266" s="3">
        <v>121.513277436165</v>
      </c>
      <c r="AA266" s="3">
        <v>119.759757012046</v>
      </c>
      <c r="AB266" s="3">
        <v>118.351873695899</v>
      </c>
      <c r="AC266" s="3">
        <v>118.384854742533</v>
      </c>
      <c r="AD266" s="3">
        <v>127.680969307563</v>
      </c>
      <c r="AE266" s="3">
        <v>131.18525787325</v>
      </c>
      <c r="AF266" s="3">
        <v>128.655081651671</v>
      </c>
      <c r="AG266" s="3">
        <v>131.233538629485</v>
      </c>
      <c r="AH266" s="3">
        <v>142.383980591123</v>
      </c>
      <c r="AI266" s="3">
        <v>139.724268369521</v>
      </c>
      <c r="AJ266" s="3">
        <v>137.170196120738</v>
      </c>
      <c r="AK266" s="3">
        <v>126.569700865603</v>
      </c>
      <c r="AL266" s="3">
        <v>118.120597763243</v>
      </c>
      <c r="AM266" s="3">
        <v>117.654339874368</v>
      </c>
      <c r="AN266" s="3">
        <v>119.580920801328</v>
      </c>
      <c r="AO266" s="3">
        <v>119.772236326462</v>
      </c>
      <c r="AP266" s="3">
        <v>112.96566149748</v>
      </c>
      <c r="AQ266" s="3">
        <v>112.866995345447</v>
      </c>
      <c r="AR266" s="3">
        <v>106.208637237078</v>
      </c>
      <c r="AS266" s="3">
        <v>105.4076114332</v>
      </c>
      <c r="AT266" s="3">
        <v>106.431488827575</v>
      </c>
      <c r="AU266" s="3">
        <v>106.73539466885</v>
      </c>
      <c r="AV266" s="3">
        <v>108.002326102246</v>
      </c>
      <c r="AW266" s="3">
        <v>109.470481978347</v>
      </c>
      <c r="AX266" s="3">
        <v>107.571872719218</v>
      </c>
      <c r="AY266" s="3">
        <v>113.123483631943</v>
      </c>
      <c r="AZ266" s="3">
        <v>113.251701259405</v>
      </c>
      <c r="BA266" s="3">
        <v>106.886282069422</v>
      </c>
      <c r="BB266" s="3">
        <v>107.220803327507</v>
      </c>
      <c r="BC266" s="3">
        <v>105.037344086235</v>
      </c>
      <c r="BD266" s="3">
        <v>109.978691601207</v>
      </c>
      <c r="BE266" s="3">
        <v>116.388281064518</v>
      </c>
      <c r="BF266" s="3">
        <v>119.76586526652</v>
      </c>
      <c r="BG266" s="3">
        <v>125.436339590934</v>
      </c>
      <c r="BH266" s="3">
        <v>128.004997116989</v>
      </c>
      <c r="BI266" s="3">
        <v>123.81575781693</v>
      </c>
      <c r="BJ266" s="3">
        <v>131.164703318567</v>
      </c>
      <c r="BK266" s="3">
        <v>126.797646456779</v>
      </c>
      <c r="BL266" s="3">
        <v>123.644946258867</v>
      </c>
      <c r="BM266" s="3">
        <v>131.57878896845</v>
      </c>
      <c r="BN266" s="3">
        <v>128.21624991368</v>
      </c>
      <c r="BO266" s="3">
        <v>130.606435487525</v>
      </c>
      <c r="BP266" s="3">
        <v>125.654965993708</v>
      </c>
      <c r="BQ266" s="3">
        <v>119.282305187331</v>
      </c>
      <c r="BR266" s="3">
        <v>117.63070345435</v>
      </c>
      <c r="BS266" s="3">
        <v>111.39165538362</v>
      </c>
      <c r="BT266" s="3">
        <v>114.521617605285</v>
      </c>
      <c r="BU266" s="3">
        <v>111.60919437643</v>
      </c>
      <c r="BV266" s="3">
        <v>114.010122328348</v>
      </c>
      <c r="BW266" s="3">
        <v>110.331860607205</v>
      </c>
      <c r="BX266" s="3">
        <v>108.633631857065</v>
      </c>
      <c r="BY266" s="3">
        <v>104.224736847585</v>
      </c>
      <c r="BZ266" s="3">
        <v>62.3661901506356</v>
      </c>
      <c r="CA266" s="3">
        <v>43.9355184553285</v>
      </c>
      <c r="CB266" s="3">
        <v>43.8955047341636</v>
      </c>
      <c r="CC266" s="3">
        <v>55.5402951303013</v>
      </c>
      <c r="CD266" s="3">
        <v>49.5643537842814</v>
      </c>
      <c r="CE266" s="3">
        <v>51.1565674401449</v>
      </c>
      <c r="CF266" s="3">
        <v>52.2774929576824</v>
      </c>
      <c r="CG266" s="3">
        <v>52.0278743800653</v>
      </c>
      <c r="CH266" s="3">
        <v>60.2318416480074</v>
      </c>
      <c r="CI266" s="3">
        <v>69.4360279236021</v>
      </c>
      <c r="CJ266" s="3">
        <v>73.1477503181106</v>
      </c>
      <c r="CK266" s="3">
        <v>84.8444021549782</v>
      </c>
      <c r="CL266" s="3">
        <v>92.0992000209243</v>
      </c>
      <c r="CM266" s="3">
        <v>95.1541161552212</v>
      </c>
      <c r="CN266" s="3">
        <v>100.186381909464</v>
      </c>
      <c r="CO266" s="3">
        <v>107.619833755196</v>
      </c>
      <c r="CP266" s="3">
        <v>104.090698612555</v>
      </c>
      <c r="CQ266" s="3">
        <v>108.130851749789</v>
      </c>
      <c r="CR266" s="3">
        <v>110.214462929812</v>
      </c>
      <c r="CS266" s="3">
        <v>115.949386426224</v>
      </c>
      <c r="CT266" s="3">
        <v>136.897033687208</v>
      </c>
      <c r="CU266" s="3">
        <v>129.060250303345</v>
      </c>
      <c r="CV266" s="3">
        <v>130.042713489714</v>
      </c>
      <c r="CW266" s="3">
        <v>119.658130984939</v>
      </c>
      <c r="CX266" s="3">
        <v>112.641232638434</v>
      </c>
      <c r="CY266" s="3">
        <v>108.996526063519</v>
      </c>
      <c r="CZ266" s="3">
        <v>98.482085929346</v>
      </c>
      <c r="DA266" s="3">
        <v>87.6474436724562</v>
      </c>
      <c r="DB266" s="3">
        <v>86.4412739210357</v>
      </c>
      <c r="DC266" s="3">
        <v>94.1802757716354</v>
      </c>
      <c r="DD266" s="3">
        <v>85.4567748349218</v>
      </c>
      <c r="DE266" s="3">
        <v>86.6479324766031</v>
      </c>
      <c r="DF266" s="3">
        <v>102.801445414695</v>
      </c>
      <c r="DG266" s="3">
        <v>104.691067701179</v>
      </c>
      <c r="DH266" s="3">
        <v>109.643741408879</v>
      </c>
      <c r="DI266" s="3">
        <v>111.604597116498</v>
      </c>
      <c r="DJ266" s="3">
        <v>101.152839241364</v>
      </c>
      <c r="DK266" s="3">
        <v>100.103323273288</v>
      </c>
      <c r="DL266" s="3">
        <v>96.5318861148075</v>
      </c>
      <c r="DM266" s="3">
        <v>101.280688571372</v>
      </c>
      <c r="DN266" s="3">
        <v>112.340727437616</v>
      </c>
      <c r="DO266" s="3">
        <v>107.200018516455</v>
      </c>
      <c r="DP266" s="3">
        <v>106.041623232243</v>
      </c>
      <c r="DQ266" s="3">
        <v>99.5898850145657</v>
      </c>
      <c r="DR266" s="3">
        <v>111.510647164205</v>
      </c>
      <c r="DS266" s="3">
        <v>131.273049785787</v>
      </c>
      <c r="DT266" s="3">
        <v>135.345274311086</v>
      </c>
      <c r="DU266" s="3">
        <v>138.583497788453</v>
      </c>
      <c r="DV266" s="3">
        <v>145.877127878637</v>
      </c>
      <c r="DW266" s="3">
        <v>140.163893235596</v>
      </c>
      <c r="DX266" s="3">
        <v>141.675803738062</v>
      </c>
      <c r="DY266" s="3">
        <v>146.136480435625</v>
      </c>
      <c r="DZ266" s="3">
        <v>147.431719349757</v>
      </c>
      <c r="EA266" s="3">
        <v>155.155246492865</v>
      </c>
      <c r="EB266" s="3">
        <v>163.264933618805</v>
      </c>
      <c r="EC266" s="3">
        <v>169.409650138934</v>
      </c>
      <c r="ED266" s="3">
        <v>176.484972039228</v>
      </c>
      <c r="EE266" s="3">
        <v>176.441656814576</v>
      </c>
      <c r="EF266" s="3">
        <v>174.040556589762</v>
      </c>
    </row>
    <row r="267">
      <c r="A267" s="3" t="s">
        <v>263</v>
      </c>
      <c r="B267" s="3" t="str">
        <f t="shared" si="3"/>
        <v>SPGI_mid</v>
      </c>
      <c r="C267" s="3" t="str">
        <f t="shared" si="6"/>
        <v>SPGI</v>
      </c>
      <c r="D267" s="3">
        <v>68.177347690649</v>
      </c>
      <c r="E267" s="3">
        <v>70.9221242940118</v>
      </c>
      <c r="F267" s="3">
        <v>70.5316852593918</v>
      </c>
      <c r="G267" s="3">
        <v>67.4601006742284</v>
      </c>
      <c r="H267" s="3">
        <v>69.8361381859367</v>
      </c>
      <c r="I267" s="3">
        <v>74.4934780825229</v>
      </c>
      <c r="J267" s="3">
        <v>74.0421021837782</v>
      </c>
      <c r="K267" s="3">
        <v>71.3513786988936</v>
      </c>
      <c r="L267" s="3">
        <v>76.4546476445686</v>
      </c>
      <c r="M267" s="3">
        <v>74.0671093357189</v>
      </c>
      <c r="N267" s="3">
        <v>82.2274935171284</v>
      </c>
      <c r="O267" s="3">
        <v>82.1047220177905</v>
      </c>
      <c r="P267" s="3">
        <v>80.6839110165509</v>
      </c>
      <c r="Q267" s="3">
        <v>90.4806396336177</v>
      </c>
      <c r="R267" s="3">
        <v>94.8109633781595</v>
      </c>
      <c r="S267" s="3">
        <v>94.7901733977853</v>
      </c>
      <c r="T267" s="3">
        <v>96.0174968808266</v>
      </c>
      <c r="U267" s="3">
        <v>94.1869710318438</v>
      </c>
      <c r="V267" s="3">
        <v>93.8907998984569</v>
      </c>
      <c r="W267" s="3">
        <v>91.1212487196645</v>
      </c>
      <c r="X267" s="3">
        <v>84.165883113521</v>
      </c>
      <c r="Y267" s="3">
        <v>83.6646131337606</v>
      </c>
      <c r="Z267" s="3">
        <v>88.0230634747987</v>
      </c>
      <c r="AA267" s="3">
        <v>88.3134071575139</v>
      </c>
      <c r="AB267" s="3">
        <v>79.652266098319</v>
      </c>
      <c r="AC267" s="3">
        <v>78.9781682003291</v>
      </c>
      <c r="AD267" s="3">
        <v>87.5811611771055</v>
      </c>
      <c r="AE267" s="3">
        <v>92.9443544635012</v>
      </c>
      <c r="AF267" s="3">
        <v>98.3591667854959</v>
      </c>
      <c r="AG267" s="3">
        <v>99.2739934844939</v>
      </c>
      <c r="AH267" s="3">
        <v>105.238188358034</v>
      </c>
      <c r="AI267" s="3">
        <v>111.579183852757</v>
      </c>
      <c r="AJ267" s="3">
        <v>115.575993999121</v>
      </c>
      <c r="AK267" s="3">
        <v>114.464414892318</v>
      </c>
      <c r="AL267" s="3">
        <v>113.36721179536</v>
      </c>
      <c r="AM267" s="3">
        <v>104.894012254434</v>
      </c>
      <c r="AN267" s="3">
        <v>106.699428450164</v>
      </c>
      <c r="AO267" s="3">
        <v>117.777577340205</v>
      </c>
      <c r="AP267" s="3">
        <v>121.15703146135</v>
      </c>
      <c r="AQ267" s="3">
        <v>122.200159960223</v>
      </c>
      <c r="AR267" s="3">
        <v>128.467725166727</v>
      </c>
      <c r="AS267" s="3">
        <v>136.699019243561</v>
      </c>
      <c r="AT267" s="3">
        <v>140.695268885918</v>
      </c>
      <c r="AU267" s="3">
        <v>141.391221263108</v>
      </c>
      <c r="AV267" s="3">
        <v>144.490222346905</v>
      </c>
      <c r="AW267" s="3">
        <v>150.188372694971</v>
      </c>
      <c r="AX267" s="3">
        <v>150.371737275874</v>
      </c>
      <c r="AY267" s="3">
        <v>159.052063007675</v>
      </c>
      <c r="AZ267" s="3">
        <v>167.175573210536</v>
      </c>
      <c r="BA267" s="3">
        <v>172.857313775054</v>
      </c>
      <c r="BB267" s="3">
        <v>180.349449550021</v>
      </c>
      <c r="BC267" s="3">
        <v>179.396172539537</v>
      </c>
      <c r="BD267" s="3">
        <v>185.337781864504</v>
      </c>
      <c r="BE267" s="3">
        <v>193.84917719613</v>
      </c>
      <c r="BF267" s="3">
        <v>197.431355532756</v>
      </c>
      <c r="BG267" s="3">
        <v>190.889943921364</v>
      </c>
      <c r="BH267" s="3">
        <v>197.796049472803</v>
      </c>
      <c r="BI267" s="3">
        <v>176.116982933109</v>
      </c>
      <c r="BJ267" s="3">
        <v>171.58522742018</v>
      </c>
      <c r="BK267" s="3">
        <v>160.546328986552</v>
      </c>
      <c r="BL267" s="3">
        <v>171.564966878711</v>
      </c>
      <c r="BM267" s="3">
        <v>186.963728067022</v>
      </c>
      <c r="BN267" s="3">
        <v>192.832301883623</v>
      </c>
      <c r="BO267" s="3">
        <v>205.417923460538</v>
      </c>
      <c r="BP267" s="3">
        <v>204.435870290599</v>
      </c>
      <c r="BQ267" s="3">
        <v>214.615327273144</v>
      </c>
      <c r="BR267" s="3">
        <v>228.20633167661</v>
      </c>
      <c r="BS267" s="3">
        <v>244.544811646463</v>
      </c>
      <c r="BT267" s="3">
        <v>244.138894578181</v>
      </c>
      <c r="BU267" s="3">
        <v>237.846140906262</v>
      </c>
      <c r="BV267" s="3">
        <v>249.530374159159</v>
      </c>
      <c r="BW267" s="3">
        <v>259.795746311892</v>
      </c>
      <c r="BX267" s="3">
        <v>278.827542906225</v>
      </c>
      <c r="BY267" s="3">
        <v>282.30135758436</v>
      </c>
      <c r="BZ267" s="3">
        <v>230.755234992944</v>
      </c>
      <c r="CA267" s="3">
        <v>260.536838888816</v>
      </c>
      <c r="CB267" s="3">
        <v>291.956311171712</v>
      </c>
      <c r="CC267" s="3">
        <v>313.37958601499</v>
      </c>
      <c r="CD267" s="3">
        <v>336.584743512438</v>
      </c>
      <c r="CE267" s="3">
        <v>342.253704073437</v>
      </c>
      <c r="CF267" s="3">
        <v>340.908151996845</v>
      </c>
      <c r="CG267" s="3">
        <v>334.494298230905</v>
      </c>
      <c r="CH267" s="3">
        <v>329.616603961421</v>
      </c>
      <c r="CI267" s="3">
        <v>315.069679653284</v>
      </c>
      <c r="CJ267" s="3">
        <v>308.084877503318</v>
      </c>
      <c r="CK267" s="3">
        <v>320.788996523253</v>
      </c>
      <c r="CL267" s="3">
        <v>334.250921838163</v>
      </c>
      <c r="CM267" s="3">
        <v>364.080459796984</v>
      </c>
      <c r="CN267" s="3">
        <v>369.850659011858</v>
      </c>
      <c r="CO267" s="3">
        <v>382.507789397764</v>
      </c>
      <c r="CP267" s="3">
        <v>402.932876990947</v>
      </c>
      <c r="CQ267" s="3">
        <v>425.620249813696</v>
      </c>
      <c r="CR267" s="3">
        <v>434.362189441389</v>
      </c>
      <c r="CS267" s="3">
        <v>429.435593952468</v>
      </c>
      <c r="CT267" s="3">
        <v>447.957326892613</v>
      </c>
      <c r="CU267" s="3">
        <v>457.470338508621</v>
      </c>
      <c r="CV267" s="3">
        <v>419.059073841609</v>
      </c>
      <c r="CW267" s="3">
        <v>383.837366091132</v>
      </c>
      <c r="CX267" s="3">
        <v>390.251039875746</v>
      </c>
      <c r="CY267" s="3">
        <v>386.734006928844</v>
      </c>
      <c r="CZ267" s="3">
        <v>335.723194767987</v>
      </c>
      <c r="DA267" s="3">
        <v>323.233656311386</v>
      </c>
      <c r="DB267" s="3">
        <v>345.242596615543</v>
      </c>
      <c r="DC267" s="3">
        <v>368.831971009847</v>
      </c>
      <c r="DD267" s="3">
        <v>334.563632237523</v>
      </c>
      <c r="DE267" s="3">
        <v>299.234745744456</v>
      </c>
      <c r="DF267" s="3">
        <v>332.402414188934</v>
      </c>
      <c r="DG267" s="3">
        <v>338.20881797791</v>
      </c>
      <c r="DH267" s="3">
        <v>353.559855547237</v>
      </c>
      <c r="DI267" s="3">
        <v>355.03217902493</v>
      </c>
      <c r="DJ267" s="3">
        <v>332.059107780467</v>
      </c>
      <c r="DK267" s="3">
        <v>342.239839466328</v>
      </c>
      <c r="DL267" s="3">
        <v>354.598151353795</v>
      </c>
      <c r="DM267" s="3">
        <v>381.849514790711</v>
      </c>
      <c r="DN267" s="3">
        <v>403.952384731067</v>
      </c>
      <c r="DO267" s="3">
        <v>383.482631507093</v>
      </c>
      <c r="DP267" s="3">
        <v>379.560671564533</v>
      </c>
      <c r="DQ267" s="3">
        <v>355.031092024812</v>
      </c>
      <c r="DR267" s="3">
        <v>394.007061938325</v>
      </c>
      <c r="DS267" s="3">
        <v>426.4881993986</v>
      </c>
      <c r="DT267" s="3">
        <v>436.21016564788</v>
      </c>
      <c r="DU267" s="3">
        <v>432.382951867549</v>
      </c>
      <c r="DV267" s="3">
        <v>422.558997113212</v>
      </c>
      <c r="DW267" s="3">
        <v>418.267967351728</v>
      </c>
      <c r="DX267" s="3">
        <v>428.236394827459</v>
      </c>
      <c r="DY267" s="3">
        <v>435.592350887623</v>
      </c>
      <c r="DZ267" s="3">
        <v>473.486463954652</v>
      </c>
      <c r="EA267" s="3">
        <v>491.643263984682</v>
      </c>
      <c r="EB267" s="3">
        <v>516.798163928386</v>
      </c>
      <c r="EC267" s="3">
        <v>510.32733620333</v>
      </c>
      <c r="ED267" s="3">
        <v>504.146860909236</v>
      </c>
      <c r="EE267" s="3">
        <v>506.583331880115</v>
      </c>
      <c r="EF267" s="3">
        <v>501.499441358778</v>
      </c>
    </row>
    <row r="268">
      <c r="A268" s="3" t="s">
        <v>264</v>
      </c>
      <c r="B268" s="3" t="str">
        <f t="shared" si="3"/>
        <v>SRE_mid</v>
      </c>
      <c r="C268" s="3" t="str">
        <f t="shared" si="6"/>
        <v>SRE</v>
      </c>
      <c r="D268" s="3">
        <v>32.4696592365323</v>
      </c>
      <c r="E268" s="3">
        <v>33.1004138527878</v>
      </c>
      <c r="F268" s="3">
        <v>34.1184816247494</v>
      </c>
      <c r="G268" s="3">
        <v>34.9431664575504</v>
      </c>
      <c r="H268" s="3">
        <v>35.4954044529244</v>
      </c>
      <c r="I268" s="3">
        <v>36.7408589828695</v>
      </c>
      <c r="J268" s="3">
        <v>36.9603548497182</v>
      </c>
      <c r="K268" s="3">
        <v>36.8976522665808</v>
      </c>
      <c r="L268" s="3">
        <v>38.1754246246653</v>
      </c>
      <c r="M268" s="3">
        <v>38.5862648714632</v>
      </c>
      <c r="N268" s="3">
        <v>40.4522189801125</v>
      </c>
      <c r="O268" s="3">
        <v>40.2424351220053</v>
      </c>
      <c r="P268" s="3">
        <v>41.237349089628</v>
      </c>
      <c r="Q268" s="3">
        <v>40.1640699936783</v>
      </c>
      <c r="R268" s="3">
        <v>39.957063158433</v>
      </c>
      <c r="S268" s="3">
        <v>40.0347771198846</v>
      </c>
      <c r="T268" s="3">
        <v>39.2397446655358</v>
      </c>
      <c r="U268" s="3">
        <v>38.105605334743</v>
      </c>
      <c r="V268" s="3">
        <v>37.5305752218886</v>
      </c>
      <c r="W268" s="3">
        <v>37.768111348169</v>
      </c>
      <c r="X268" s="3">
        <v>34.4388020330585</v>
      </c>
      <c r="Y268" s="3">
        <v>37.4793213973363</v>
      </c>
      <c r="Z268" s="3">
        <v>37.9259627722412</v>
      </c>
      <c r="AA268" s="3">
        <v>35.7103997409234</v>
      </c>
      <c r="AB268" s="3">
        <v>34.4995284369852</v>
      </c>
      <c r="AC268" s="3">
        <v>36.2594500043324</v>
      </c>
      <c r="AD268" s="3">
        <v>37.9854834088222</v>
      </c>
      <c r="AE268" s="3">
        <v>39.2515606299388</v>
      </c>
      <c r="AF268" s="3">
        <v>39.6942983977787</v>
      </c>
      <c r="AG268" s="3">
        <v>41.685144009762</v>
      </c>
      <c r="AH268" s="3">
        <v>43.245911691249</v>
      </c>
      <c r="AI268" s="3">
        <v>41.037311474381</v>
      </c>
      <c r="AJ268" s="3">
        <v>40.8704749319887</v>
      </c>
      <c r="AK268" s="3">
        <v>40.2608489272463</v>
      </c>
      <c r="AL268" s="3">
        <v>38.5528010255581</v>
      </c>
      <c r="AM268" s="3">
        <v>38.9816508366463</v>
      </c>
      <c r="AN268" s="3">
        <v>39.6173352342157</v>
      </c>
      <c r="AO268" s="3">
        <v>40.7697056260563</v>
      </c>
      <c r="AP268" s="3">
        <v>42.9601152431473</v>
      </c>
      <c r="AQ268" s="3">
        <v>43.6069717601927</v>
      </c>
      <c r="AR268" s="3">
        <v>43.937742868173</v>
      </c>
      <c r="AS268" s="3">
        <v>45.0197111660898</v>
      </c>
      <c r="AT268" s="3">
        <v>44.2553688917635</v>
      </c>
      <c r="AU268" s="3">
        <v>46.1165142338911</v>
      </c>
      <c r="AV268" s="3">
        <v>46.3562157337483</v>
      </c>
      <c r="AW268" s="3">
        <v>45.3777739480669</v>
      </c>
      <c r="AX268" s="3">
        <v>47.4832640176335</v>
      </c>
      <c r="AY268" s="3">
        <v>45.1953710693787</v>
      </c>
      <c r="AZ268" s="3">
        <v>42.6074511440026</v>
      </c>
      <c r="BA268" s="3">
        <v>42.6289576624073</v>
      </c>
      <c r="BB268" s="3">
        <v>44.1809823516756</v>
      </c>
      <c r="BC268" s="3">
        <v>44.6522550804699</v>
      </c>
      <c r="BD268" s="3">
        <v>42.9026443224548</v>
      </c>
      <c r="BE268" s="3">
        <v>44.8137890102275</v>
      </c>
      <c r="BF268" s="3">
        <v>46.9278305096054</v>
      </c>
      <c r="BG268" s="3">
        <v>46.98158044289</v>
      </c>
      <c r="BH268" s="3">
        <v>47.2791745463952</v>
      </c>
      <c r="BI268" s="3">
        <v>47.0507710544368</v>
      </c>
      <c r="BJ268" s="3">
        <v>46.5222811530683</v>
      </c>
      <c r="BK268" s="3">
        <v>46.630955886944</v>
      </c>
      <c r="BL268" s="3">
        <v>46.3254413263607</v>
      </c>
      <c r="BM268" s="3">
        <v>48.2870759658216</v>
      </c>
      <c r="BN268" s="3">
        <v>51.2273749350507</v>
      </c>
      <c r="BO268" s="3">
        <v>52.9817696184279</v>
      </c>
      <c r="BP268" s="3">
        <v>54.007387761305</v>
      </c>
      <c r="BQ268" s="3">
        <v>56.8312808725247</v>
      </c>
      <c r="BR268" s="3">
        <v>58.2658160545509</v>
      </c>
      <c r="BS268" s="3">
        <v>57.901768939115</v>
      </c>
      <c r="BT268" s="3">
        <v>60.0044664080592</v>
      </c>
      <c r="BU268" s="3">
        <v>61.3310567743696</v>
      </c>
      <c r="BV268" s="3">
        <v>61.4651658998844</v>
      </c>
      <c r="BW268" s="3">
        <v>63.0100556759237</v>
      </c>
      <c r="BX268" s="3">
        <v>65.542314791169</v>
      </c>
      <c r="BY268" s="3">
        <v>66.4604718234685</v>
      </c>
      <c r="BZ268" s="3">
        <v>50.0393706819703</v>
      </c>
      <c r="CA268" s="3">
        <v>51.9224060934762</v>
      </c>
      <c r="CB268" s="3">
        <v>52.9077671083318</v>
      </c>
      <c r="CC268" s="3">
        <v>53.5473711369961</v>
      </c>
      <c r="CD268" s="3">
        <v>52.9526101869622</v>
      </c>
      <c r="CE268" s="3">
        <v>55.3174437036962</v>
      </c>
      <c r="CF268" s="3">
        <v>51.6695571284286</v>
      </c>
      <c r="CG268" s="3">
        <v>55.3016767334759</v>
      </c>
      <c r="CH268" s="3">
        <v>57.3269571479199</v>
      </c>
      <c r="CI268" s="3">
        <v>56.289177147578</v>
      </c>
      <c r="CJ268" s="3">
        <v>53.8032784276239</v>
      </c>
      <c r="CK268" s="3">
        <v>54.6814649609268</v>
      </c>
      <c r="CL268" s="3">
        <v>55.7345097542795</v>
      </c>
      <c r="CM268" s="3">
        <v>60.2743854007124</v>
      </c>
      <c r="CN268" s="3">
        <v>60.8845173143848</v>
      </c>
      <c r="CO268" s="3">
        <v>61.2478653867539</v>
      </c>
      <c r="CP268" s="3">
        <v>59.1339459251855</v>
      </c>
      <c r="CQ268" s="3">
        <v>59.1731621366699</v>
      </c>
      <c r="CR268" s="3">
        <v>59.1811003167047</v>
      </c>
      <c r="CS268" s="3">
        <v>57.7711469275681</v>
      </c>
      <c r="CT268" s="3">
        <v>56.4289173319884</v>
      </c>
      <c r="CU268" s="3">
        <v>57.6204315627338</v>
      </c>
      <c r="CV268" s="3">
        <v>61.7126223249256</v>
      </c>
      <c r="CW268" s="3">
        <v>62.2353904821516</v>
      </c>
      <c r="CX268" s="3">
        <v>71.2277963652782</v>
      </c>
      <c r="CY268" s="3">
        <v>77.2272372495628</v>
      </c>
      <c r="CZ268" s="3">
        <v>74.5618882948444</v>
      </c>
      <c r="DA268" s="3">
        <v>69.6829233560211</v>
      </c>
      <c r="DB268" s="3">
        <v>70.3538337357308</v>
      </c>
      <c r="DC268" s="3">
        <v>76.7547737979301</v>
      </c>
      <c r="DD268" s="3">
        <v>77.0769108248988</v>
      </c>
      <c r="DE268" s="3">
        <v>68.5481841682666</v>
      </c>
      <c r="DF268" s="3">
        <v>72.7900612716357</v>
      </c>
      <c r="DG268" s="3">
        <v>75.0299360693743</v>
      </c>
      <c r="DH268" s="3">
        <v>74.1719521064255</v>
      </c>
      <c r="DI268" s="3">
        <v>73.3590940563187</v>
      </c>
      <c r="DJ268" s="3">
        <v>69.0250353298764</v>
      </c>
      <c r="DK268" s="3">
        <v>73.218431918265</v>
      </c>
      <c r="DL268" s="3">
        <v>70.9211116160934</v>
      </c>
      <c r="DM268" s="3">
        <v>69.2490644254268</v>
      </c>
      <c r="DN268" s="3">
        <v>70.4585664277304</v>
      </c>
      <c r="DO268" s="3">
        <v>68.2002688804444</v>
      </c>
      <c r="DP268" s="3">
        <v>67.9580677259821</v>
      </c>
      <c r="DQ268" s="3">
        <v>66.0889855868395</v>
      </c>
      <c r="DR268" s="3">
        <v>69.2987957120125</v>
      </c>
      <c r="DS268" s="3">
        <v>71.6037408782686</v>
      </c>
      <c r="DT268" s="3">
        <v>71.5377962102726</v>
      </c>
      <c r="DU268" s="3">
        <v>68.4373034308008</v>
      </c>
      <c r="DV268" s="3">
        <v>68.5832555884305</v>
      </c>
      <c r="DW268" s="3">
        <v>68.8533098104997</v>
      </c>
      <c r="DX268" s="3">
        <v>74.0117360021898</v>
      </c>
      <c r="DY268" s="3">
        <v>74.1828372207987</v>
      </c>
      <c r="DZ268" s="3">
        <v>76.1007661323808</v>
      </c>
      <c r="EA268" s="3">
        <v>79.0167319938877</v>
      </c>
      <c r="EB268" s="3">
        <v>81.807178031059</v>
      </c>
      <c r="EC268" s="3">
        <v>83.2112297239415</v>
      </c>
      <c r="ED268" s="3">
        <v>90.0081947073692</v>
      </c>
      <c r="EE268" s="3">
        <v>88.4574423518247</v>
      </c>
      <c r="EF268" s="3">
        <v>83.1269444359674</v>
      </c>
    </row>
    <row r="269">
      <c r="A269" s="3" t="s">
        <v>265</v>
      </c>
      <c r="B269" s="3" t="str">
        <f t="shared" si="3"/>
        <v>STT_mid</v>
      </c>
      <c r="C269" s="3" t="str">
        <f t="shared" si="6"/>
        <v>STT</v>
      </c>
      <c r="D269" s="3">
        <v>54.2027862165963</v>
      </c>
      <c r="E269" s="3">
        <v>50.3427061416471</v>
      </c>
      <c r="F269" s="3">
        <v>50.3088724619309</v>
      </c>
      <c r="G269" s="3">
        <v>49.5013029424484</v>
      </c>
      <c r="H269" s="3">
        <v>48.3710549051599</v>
      </c>
      <c r="I269" s="3">
        <v>50.1487434728995</v>
      </c>
      <c r="J269" s="3">
        <v>52.280771490771</v>
      </c>
      <c r="K269" s="3">
        <v>53.1177078253278</v>
      </c>
      <c r="L269" s="3">
        <v>55.427756110012</v>
      </c>
      <c r="M269" s="3">
        <v>53.2539459016274</v>
      </c>
      <c r="N269" s="3">
        <v>58.047346470386</v>
      </c>
      <c r="O269" s="3">
        <v>59.2683074112785</v>
      </c>
      <c r="P269" s="3">
        <v>56.5253209323928</v>
      </c>
      <c r="Q269" s="3">
        <v>57.6586457332786</v>
      </c>
      <c r="R269" s="3">
        <v>56.2884844016707</v>
      </c>
      <c r="S269" s="3">
        <v>58.0286797364292</v>
      </c>
      <c r="T269" s="3">
        <v>59.7016971261144</v>
      </c>
      <c r="U269" s="3">
        <v>60.2396332038046</v>
      </c>
      <c r="V269" s="3">
        <v>59.1990891453456</v>
      </c>
      <c r="W269" s="3">
        <v>58.0125668753314</v>
      </c>
      <c r="X269" s="3">
        <v>53.638298840306</v>
      </c>
      <c r="Y269" s="3">
        <v>52.4591131954173</v>
      </c>
      <c r="Z269" s="3">
        <v>55.2635343868501</v>
      </c>
      <c r="AA269" s="3">
        <v>52.7435269748717</v>
      </c>
      <c r="AB269" s="3">
        <v>44.4917141356187</v>
      </c>
      <c r="AC269" s="3">
        <v>42.295357314239</v>
      </c>
      <c r="AD269" s="3">
        <v>44.8539638155657</v>
      </c>
      <c r="AE269" s="3">
        <v>46.4898043036353</v>
      </c>
      <c r="AF269" s="3">
        <v>47.5229867293547</v>
      </c>
      <c r="AG269" s="3">
        <v>45.4378839484256</v>
      </c>
      <c r="AH269" s="3">
        <v>44.4472725876959</v>
      </c>
      <c r="AI269" s="3">
        <v>53.4573178325241</v>
      </c>
      <c r="AJ269" s="3">
        <v>54.834904542362</v>
      </c>
      <c r="AK269" s="3">
        <v>55.7037579296092</v>
      </c>
      <c r="AL269" s="3">
        <v>59.5891908962128</v>
      </c>
      <c r="AM269" s="3">
        <v>62.5095911665686</v>
      </c>
      <c r="AN269" s="3">
        <v>63.0794641345757</v>
      </c>
      <c r="AO269" s="3">
        <v>62.3559828204028</v>
      </c>
      <c r="AP269" s="3">
        <v>62.6504300228731</v>
      </c>
      <c r="AQ269" s="3">
        <v>63.0567756952616</v>
      </c>
      <c r="AR269" s="3">
        <v>65.51609236715</v>
      </c>
      <c r="AS269" s="3">
        <v>69.3264255881142</v>
      </c>
      <c r="AT269" s="3">
        <v>73.3152040933605</v>
      </c>
      <c r="AU269" s="3">
        <v>74.4738291913804</v>
      </c>
      <c r="AV269" s="3">
        <v>75.2482349925594</v>
      </c>
      <c r="AW269" s="3">
        <v>77.8196905942187</v>
      </c>
      <c r="AX269" s="3">
        <v>73.8717675788146</v>
      </c>
      <c r="AY269" s="3">
        <v>78.3844066407095</v>
      </c>
      <c r="AZ269" s="3">
        <v>85.059755152554</v>
      </c>
      <c r="BA269" s="3">
        <v>83.8533376533084</v>
      </c>
      <c r="BB269" s="3">
        <v>84.296923776335</v>
      </c>
      <c r="BC269" s="3">
        <v>81.0802612484403</v>
      </c>
      <c r="BD269" s="3">
        <v>80.4589774027342</v>
      </c>
      <c r="BE269" s="3">
        <v>79.1435860826375</v>
      </c>
      <c r="BF269" s="3">
        <v>73.9219865065034</v>
      </c>
      <c r="BG269" s="3">
        <v>69.764911486204</v>
      </c>
      <c r="BH269" s="3">
        <v>70.6479935197231</v>
      </c>
      <c r="BI269" s="3">
        <v>63.8744638375702</v>
      </c>
      <c r="BJ269" s="3">
        <v>58.7434970290012</v>
      </c>
      <c r="BK269" s="3">
        <v>52.1055218640674</v>
      </c>
      <c r="BL269" s="3">
        <v>56.3021894392582</v>
      </c>
      <c r="BM269" s="3">
        <v>58.3105458416316</v>
      </c>
      <c r="BN269" s="3">
        <v>56.6386802207765</v>
      </c>
      <c r="BO269" s="3">
        <v>56.8383301702879</v>
      </c>
      <c r="BP269" s="3">
        <v>51.2993196903642</v>
      </c>
      <c r="BQ269" s="3">
        <v>46.2135328729512</v>
      </c>
      <c r="BR269" s="3">
        <v>47.7084025446743</v>
      </c>
      <c r="BS269" s="3">
        <v>43.1642390974478</v>
      </c>
      <c r="BT269" s="3">
        <v>48.2826519746672</v>
      </c>
      <c r="BU269" s="3">
        <v>51.3792326949518</v>
      </c>
      <c r="BV269" s="3">
        <v>61.2414038179158</v>
      </c>
      <c r="BW269" s="3">
        <v>66.1081481664953</v>
      </c>
      <c r="BX269" s="3">
        <v>67.9230666069965</v>
      </c>
      <c r="BY269" s="3">
        <v>64.9250054792838</v>
      </c>
      <c r="BZ269" s="3">
        <v>45.2290797389978</v>
      </c>
      <c r="CA269" s="3">
        <v>49.7032813411345</v>
      </c>
      <c r="CB269" s="3">
        <v>49.9743057250779</v>
      </c>
      <c r="CC269" s="3">
        <v>55.4325074517554</v>
      </c>
      <c r="CD269" s="3">
        <v>54.5711422343186</v>
      </c>
      <c r="CE269" s="3">
        <v>59.3301979833302</v>
      </c>
      <c r="CF269" s="3">
        <v>54.6287365899094</v>
      </c>
      <c r="CG269" s="3">
        <v>55.2677445951615</v>
      </c>
      <c r="CH269" s="3">
        <v>59.1201979732843</v>
      </c>
      <c r="CI269" s="3">
        <v>63.2144054988349</v>
      </c>
      <c r="CJ269" s="3">
        <v>66.1862414580579</v>
      </c>
      <c r="CK269" s="3">
        <v>64.8787188064232</v>
      </c>
      <c r="CL269" s="3">
        <v>72.0824884651245</v>
      </c>
      <c r="CM269" s="3">
        <v>73.7045966881274</v>
      </c>
      <c r="CN269" s="3">
        <v>75.9245020102669</v>
      </c>
      <c r="CO269" s="3">
        <v>74.376035978018</v>
      </c>
      <c r="CP269" s="3">
        <v>74.5679139382093</v>
      </c>
      <c r="CQ269" s="3">
        <v>79.7010776269849</v>
      </c>
      <c r="CR269" s="3">
        <v>77.8027512557947</v>
      </c>
      <c r="CS269" s="3">
        <v>83.5763068226842</v>
      </c>
      <c r="CT269" s="3">
        <v>86.7619126379851</v>
      </c>
      <c r="CU269" s="3">
        <v>82.8737305028782</v>
      </c>
      <c r="CV269" s="3">
        <v>87.757098560398</v>
      </c>
      <c r="CW269" s="3">
        <v>86.2884936001913</v>
      </c>
      <c r="CX269" s="3">
        <v>77.3958986023934</v>
      </c>
      <c r="CY269" s="3">
        <v>70.4217592204008</v>
      </c>
      <c r="CZ269" s="3">
        <v>62.7336750843301</v>
      </c>
      <c r="DA269" s="3">
        <v>59.9493655660032</v>
      </c>
      <c r="DB269" s="3">
        <v>59.6123786556232</v>
      </c>
      <c r="DC269" s="3">
        <v>65.3121459710592</v>
      </c>
      <c r="DD269" s="3">
        <v>62.1866396616743</v>
      </c>
      <c r="DE269" s="3">
        <v>60.9557219892841</v>
      </c>
      <c r="DF269" s="3">
        <v>70.7560095528463</v>
      </c>
      <c r="DG269" s="3">
        <v>72.2208506425869</v>
      </c>
      <c r="DH269" s="3">
        <v>77.9800287742575</v>
      </c>
      <c r="DI269" s="3">
        <v>84.9144877321341</v>
      </c>
      <c r="DJ269" s="3">
        <v>73.4481464734712</v>
      </c>
      <c r="DK269" s="3">
        <v>70.1232230978734</v>
      </c>
      <c r="DL269" s="3">
        <v>64.3831606827399</v>
      </c>
      <c r="DM269" s="3">
        <v>68.3314482510036</v>
      </c>
      <c r="DN269" s="3">
        <v>68.162826523362</v>
      </c>
      <c r="DO269" s="3">
        <v>66.4448887676463</v>
      </c>
      <c r="DP269" s="3">
        <v>66.0167993408611</v>
      </c>
      <c r="DQ269" s="3">
        <v>62.3079680587751</v>
      </c>
      <c r="DR269" s="3">
        <v>65.6656896752145</v>
      </c>
      <c r="DS269" s="3">
        <v>72.6604504029016</v>
      </c>
      <c r="DT269" s="3">
        <v>73.3940054539382</v>
      </c>
      <c r="DU269" s="3">
        <v>70.2090878518181</v>
      </c>
      <c r="DV269" s="3">
        <v>71.2971813525944</v>
      </c>
      <c r="DW269" s="3">
        <v>72.9478229200338</v>
      </c>
      <c r="DX269" s="3">
        <v>73.6993437209459</v>
      </c>
      <c r="DY269" s="3">
        <v>71.1605909020603</v>
      </c>
      <c r="DZ269" s="3">
        <v>78.8522221899438</v>
      </c>
      <c r="EA269" s="3">
        <v>79.8131512381728</v>
      </c>
      <c r="EB269" s="3">
        <v>84.8754832265695</v>
      </c>
      <c r="EC269" s="3">
        <v>89.5013437060959</v>
      </c>
      <c r="ED269" s="3">
        <v>95.0681214576769</v>
      </c>
      <c r="EE269" s="3">
        <v>97.8646293327499</v>
      </c>
      <c r="EF269" s="3">
        <v>97.9152772691515</v>
      </c>
    </row>
    <row r="270">
      <c r="A270" s="3" t="s">
        <v>266</v>
      </c>
      <c r="B270" s="3" t="str">
        <f t="shared" si="3"/>
        <v>STX_mid</v>
      </c>
      <c r="C270" s="3" t="str">
        <f t="shared" si="6"/>
        <v>STX</v>
      </c>
      <c r="D270" s="3">
        <v>34.2774206588731</v>
      </c>
      <c r="E270" s="3">
        <v>30.0094568311159</v>
      </c>
      <c r="F270" s="3">
        <v>31.2182093720642</v>
      </c>
      <c r="G270" s="3">
        <v>32.8926625399016</v>
      </c>
      <c r="H270" s="3">
        <v>30.7486376132413</v>
      </c>
      <c r="I270" s="3">
        <v>33.414858510615</v>
      </c>
      <c r="J270" s="3">
        <v>35.6874193163214</v>
      </c>
      <c r="K270" s="3">
        <v>35.8026501140208</v>
      </c>
      <c r="L270" s="3">
        <v>36.1262274285619</v>
      </c>
      <c r="M270" s="3">
        <v>33.920176127154</v>
      </c>
      <c r="N270" s="3">
        <v>39.0422725567828</v>
      </c>
      <c r="O270" s="3">
        <v>40.7558054006756</v>
      </c>
      <c r="P270" s="3">
        <v>38.5141887012627</v>
      </c>
      <c r="Q270" s="3">
        <v>37.3046723343199</v>
      </c>
      <c r="R270" s="3">
        <v>34.345784314658</v>
      </c>
      <c r="S270" s="3">
        <v>34.7070927437389</v>
      </c>
      <c r="T270" s="3">
        <v>35.2901581035167</v>
      </c>
      <c r="U270" s="3">
        <v>33.1095182120035</v>
      </c>
      <c r="V270" s="3">
        <v>29.8385386006264</v>
      </c>
      <c r="W270" s="3">
        <v>31.610898353291</v>
      </c>
      <c r="X270" s="3">
        <v>29.6307904658162</v>
      </c>
      <c r="Y270" s="3">
        <v>26.8745666926677</v>
      </c>
      <c r="Z270" s="3">
        <v>23.0006082389423</v>
      </c>
      <c r="AA270" s="3">
        <v>22.6656507502119</v>
      </c>
      <c r="AB270" s="3">
        <v>19.7684736898794</v>
      </c>
      <c r="AC270" s="3">
        <v>20.0426155966502</v>
      </c>
      <c r="AD270" s="3">
        <v>22.6510220054433</v>
      </c>
      <c r="AE270" s="3">
        <v>19.1947069261097</v>
      </c>
      <c r="AF270" s="3">
        <v>13.4693254925947</v>
      </c>
      <c r="AG270" s="3">
        <v>15.7529377056091</v>
      </c>
      <c r="AH270" s="3">
        <v>19.2751033301088</v>
      </c>
      <c r="AI270" s="3">
        <v>21.6772498871865</v>
      </c>
      <c r="AJ270" s="3">
        <v>24.6784738936775</v>
      </c>
      <c r="AK270" s="3">
        <v>24.6018436378782</v>
      </c>
      <c r="AL270" s="3">
        <v>25.3217505168605</v>
      </c>
      <c r="AM270" s="3">
        <v>27.1022037591413</v>
      </c>
      <c r="AN270" s="3">
        <v>27.3493548901422</v>
      </c>
      <c r="AO270" s="3">
        <v>32.6234215283979</v>
      </c>
      <c r="AP270" s="3">
        <v>32.8516413339862</v>
      </c>
      <c r="AQ270" s="3">
        <v>33.1889682870477</v>
      </c>
      <c r="AR270" s="3">
        <v>30.2657351581554</v>
      </c>
      <c r="AS270" s="3">
        <v>29.6314857910552</v>
      </c>
      <c r="AT270" s="3">
        <v>26.7466524984366</v>
      </c>
      <c r="AU270" s="3">
        <v>23.1035550064618</v>
      </c>
      <c r="AV270" s="3">
        <v>23.5896397360299</v>
      </c>
      <c r="AW270" s="3">
        <v>25.8279526643817</v>
      </c>
      <c r="AX270" s="3">
        <v>28.0259530465964</v>
      </c>
      <c r="AY270" s="3">
        <v>30.2868173374584</v>
      </c>
      <c r="AZ270" s="3">
        <v>37.0677562011908</v>
      </c>
      <c r="BA270" s="3">
        <v>37.9208150276659</v>
      </c>
      <c r="BB270" s="3">
        <v>43.2387081225834</v>
      </c>
      <c r="BC270" s="3">
        <v>44.3975445301086</v>
      </c>
      <c r="BD270" s="3">
        <v>42.6456738216478</v>
      </c>
      <c r="BE270" s="3">
        <v>43.2948084353523</v>
      </c>
      <c r="BF270" s="3">
        <v>43.3849844271467</v>
      </c>
      <c r="BG270" s="3">
        <v>40.887066003771</v>
      </c>
      <c r="BH270" s="3">
        <v>37.1354979171022</v>
      </c>
      <c r="BI270" s="3">
        <v>33.465005776681</v>
      </c>
      <c r="BJ270" s="3">
        <v>33.2911914171258</v>
      </c>
      <c r="BK270" s="3">
        <v>30.1654845674625</v>
      </c>
      <c r="BL270" s="3">
        <v>31.4845991823979</v>
      </c>
      <c r="BM270" s="3">
        <v>35.7341520385147</v>
      </c>
      <c r="BN270" s="3">
        <v>36.9492397375279</v>
      </c>
      <c r="BO270" s="3">
        <v>38.5588962141964</v>
      </c>
      <c r="BP270" s="3">
        <v>36.2823536942539</v>
      </c>
      <c r="BQ270" s="3">
        <v>35.8752056712595</v>
      </c>
      <c r="BR270" s="3">
        <v>38.1007417418399</v>
      </c>
      <c r="BS270" s="3">
        <v>36.9342630554214</v>
      </c>
      <c r="BT270" s="3">
        <v>43.4778653347869</v>
      </c>
      <c r="BU270" s="3">
        <v>44.5373532775909</v>
      </c>
      <c r="BV270" s="3">
        <v>47.7425981851905</v>
      </c>
      <c r="BW270" s="3">
        <v>48.0761718917742</v>
      </c>
      <c r="BX270" s="3">
        <v>49.584541038165</v>
      </c>
      <c r="BY270" s="3">
        <v>44.4129552599526</v>
      </c>
      <c r="BZ270" s="3">
        <v>37.9640869603695</v>
      </c>
      <c r="CA270" s="3">
        <v>41.5161727581396</v>
      </c>
      <c r="CB270" s="3">
        <v>41.3705371073708</v>
      </c>
      <c r="CC270" s="3">
        <v>43.0176157259261</v>
      </c>
      <c r="CD270" s="3">
        <v>40.3049418142532</v>
      </c>
      <c r="CE270" s="3">
        <v>38.444339231537</v>
      </c>
      <c r="CF270" s="3">
        <v>40.5583903355908</v>
      </c>
      <c r="CG270" s="3">
        <v>43.0235968170738</v>
      </c>
      <c r="CH270" s="3">
        <v>46.8444452458749</v>
      </c>
      <c r="CI270" s="3">
        <v>54.5286167451244</v>
      </c>
      <c r="CJ270" s="3">
        <v>53.3482996725614</v>
      </c>
      <c r="CK270" s="3">
        <v>61.5154782176694</v>
      </c>
      <c r="CL270" s="3">
        <v>64.930109104992</v>
      </c>
      <c r="CM270" s="3">
        <v>73.5509680584257</v>
      </c>
      <c r="CN270" s="3">
        <v>82.1709285816388</v>
      </c>
      <c r="CO270" s="3">
        <v>81.559059502482</v>
      </c>
      <c r="CP270" s="3">
        <v>75.9373706418085</v>
      </c>
      <c r="CQ270" s="3">
        <v>78.8335803494942</v>
      </c>
      <c r="CR270" s="3">
        <v>75.1679542794399</v>
      </c>
      <c r="CS270" s="3">
        <v>74.1778143653401</v>
      </c>
      <c r="CT270" s="3">
        <v>88.5729116314507</v>
      </c>
      <c r="CU270" s="3">
        <v>95.3778554599507</v>
      </c>
      <c r="CV270" s="3">
        <v>95.7630162825044</v>
      </c>
      <c r="CW270" s="3">
        <v>96.6857126741245</v>
      </c>
      <c r="CX270" s="3">
        <v>84.133115652605</v>
      </c>
      <c r="CY270" s="3">
        <v>76.0040851784952</v>
      </c>
      <c r="CZ270" s="3">
        <v>74.2284303857667</v>
      </c>
      <c r="DA270" s="3">
        <v>69.6621647319749</v>
      </c>
      <c r="DB270" s="3">
        <v>69.070873833773</v>
      </c>
      <c r="DC270" s="3">
        <v>71.214282580954</v>
      </c>
      <c r="DD270" s="3">
        <v>56.4314246753784</v>
      </c>
      <c r="DE270" s="3">
        <v>49.3320746353342</v>
      </c>
      <c r="DF270" s="3">
        <v>48.8671144884549</v>
      </c>
      <c r="DG270" s="3">
        <v>48.5347933474655</v>
      </c>
      <c r="DH270" s="3">
        <v>55.3766649575631</v>
      </c>
      <c r="DI270" s="3">
        <v>64.6295041731355</v>
      </c>
      <c r="DJ270" s="3">
        <v>58.4100472064232</v>
      </c>
      <c r="DK270" s="3">
        <v>58.5366514054613</v>
      </c>
      <c r="DL270" s="3">
        <v>55.9609413819177</v>
      </c>
      <c r="DM270" s="3">
        <v>58.6037631051042</v>
      </c>
      <c r="DN270" s="3">
        <v>57.9167029212186</v>
      </c>
      <c r="DO270" s="3">
        <v>63.1187148260391</v>
      </c>
      <c r="DP270" s="3">
        <v>62.7473744939865</v>
      </c>
      <c r="DQ270" s="3">
        <v>64.8860067930678</v>
      </c>
      <c r="DR270" s="3">
        <v>71.6004679452777</v>
      </c>
      <c r="DS270" s="3">
        <v>79.8798930040418</v>
      </c>
      <c r="DT270" s="3">
        <v>82.3714108307938</v>
      </c>
      <c r="DU270" s="3">
        <v>85.3986764101709</v>
      </c>
      <c r="DV270" s="3">
        <v>89.1616837777014</v>
      </c>
      <c r="DW270" s="3">
        <v>85.5462380798917</v>
      </c>
      <c r="DX270" s="3">
        <v>91.1228192450353</v>
      </c>
      <c r="DY270" s="3">
        <v>98.9253405413341</v>
      </c>
      <c r="DZ270" s="3">
        <v>103.27213093537</v>
      </c>
      <c r="EA270" s="3">
        <v>97.6035717409792</v>
      </c>
      <c r="EB270" s="3">
        <v>102.01937477711</v>
      </c>
      <c r="EC270" s="3">
        <v>106.748289377722</v>
      </c>
      <c r="ED270" s="3">
        <v>99.5643527584802</v>
      </c>
      <c r="EE270" s="3">
        <v>93.6932094548285</v>
      </c>
      <c r="EF270" s="3">
        <v>95.9572219848633</v>
      </c>
    </row>
    <row r="271">
      <c r="A271" s="3" t="s">
        <v>267</v>
      </c>
      <c r="B271" s="3" t="str">
        <f t="shared" si="3"/>
        <v>STZ_mid</v>
      </c>
      <c r="C271" s="3" t="str">
        <f t="shared" si="6"/>
        <v>STZ</v>
      </c>
      <c r="D271" s="3">
        <v>67.2754718532762</v>
      </c>
      <c r="E271" s="3">
        <v>69.4568464427174</v>
      </c>
      <c r="F271" s="3">
        <v>72.5554884191836</v>
      </c>
      <c r="G271" s="3">
        <v>71.1386656850953</v>
      </c>
      <c r="H271" s="3">
        <v>71.5351404458962</v>
      </c>
      <c r="I271" s="3">
        <v>74.6785329126591</v>
      </c>
      <c r="J271" s="3">
        <v>77.4602369455708</v>
      </c>
      <c r="K271" s="3">
        <v>75.3818290544893</v>
      </c>
      <c r="L271" s="3">
        <v>76.2075959106948</v>
      </c>
      <c r="M271" s="3">
        <v>75.7795073647099</v>
      </c>
      <c r="N271" s="3">
        <v>82.2155649297037</v>
      </c>
      <c r="O271" s="3">
        <v>83.4377133879968</v>
      </c>
      <c r="P271" s="3">
        <v>94.540220410584</v>
      </c>
      <c r="Q271" s="3">
        <v>99.6945783838489</v>
      </c>
      <c r="R271" s="3">
        <v>101.552694450233</v>
      </c>
      <c r="S271" s="3">
        <v>103.146704272713</v>
      </c>
      <c r="T271" s="3">
        <v>103.341087190626</v>
      </c>
      <c r="U271" s="3">
        <v>104.954283982403</v>
      </c>
      <c r="V271" s="3">
        <v>103.347991462294</v>
      </c>
      <c r="W271" s="3">
        <v>110.203343872734</v>
      </c>
      <c r="X271" s="3">
        <v>112.863652884804</v>
      </c>
      <c r="Y271" s="3">
        <v>118.797314157564</v>
      </c>
      <c r="Z271" s="3">
        <v>120.720197168668</v>
      </c>
      <c r="AA271" s="3">
        <v>125.299358152918</v>
      </c>
      <c r="AB271" s="3">
        <v>129.309346012612</v>
      </c>
      <c r="AC271" s="3">
        <v>125.692912257159</v>
      </c>
      <c r="AD271" s="3">
        <v>128.777250847789</v>
      </c>
      <c r="AE271" s="3">
        <v>138.390940342683</v>
      </c>
      <c r="AF271" s="3">
        <v>140.7817964906</v>
      </c>
      <c r="AG271" s="3">
        <v>137.630661950503</v>
      </c>
      <c r="AH271" s="3">
        <v>146.403553194326</v>
      </c>
      <c r="AI271" s="3">
        <v>146.869052715338</v>
      </c>
      <c r="AJ271" s="3">
        <v>146.847648736908</v>
      </c>
      <c r="AK271" s="3">
        <v>149.895355845787</v>
      </c>
      <c r="AL271" s="3">
        <v>139.898050904505</v>
      </c>
      <c r="AM271" s="3">
        <v>135.549495721578</v>
      </c>
      <c r="AN271" s="3">
        <v>134.591428871898</v>
      </c>
      <c r="AO271" s="3">
        <v>138.866210219075</v>
      </c>
      <c r="AP271" s="3">
        <v>143.82261872508</v>
      </c>
      <c r="AQ271" s="3">
        <v>152.057554504986</v>
      </c>
      <c r="AR271" s="3">
        <v>160.75378697305</v>
      </c>
      <c r="AS271" s="3">
        <v>165.212753484433</v>
      </c>
      <c r="AT271" s="3">
        <v>175.451321111135</v>
      </c>
      <c r="AU271" s="3">
        <v>176.933028267979</v>
      </c>
      <c r="AV271" s="3">
        <v>181.891356491011</v>
      </c>
      <c r="AW271" s="3">
        <v>188.601700037262</v>
      </c>
      <c r="AX271" s="3">
        <v>196.635220586885</v>
      </c>
      <c r="AY271" s="3">
        <v>200.125557125992</v>
      </c>
      <c r="AZ271" s="3">
        <v>199.334029880829</v>
      </c>
      <c r="BA271" s="3">
        <v>194.570268211843</v>
      </c>
      <c r="BB271" s="3">
        <v>203.066580053661</v>
      </c>
      <c r="BC271" s="3">
        <v>206.271917736769</v>
      </c>
      <c r="BD271" s="3">
        <v>200.948591686108</v>
      </c>
      <c r="BE271" s="3">
        <v>207.165564462755</v>
      </c>
      <c r="BF271" s="3">
        <v>195.183269213702</v>
      </c>
      <c r="BG271" s="3">
        <v>190.275844394483</v>
      </c>
      <c r="BH271" s="3">
        <v>194.640784449663</v>
      </c>
      <c r="BI271" s="3">
        <v>198.653953516679</v>
      </c>
      <c r="BJ271" s="3">
        <v>181.476961738145</v>
      </c>
      <c r="BK271" s="3">
        <v>162.199493278192</v>
      </c>
      <c r="BL271" s="3">
        <v>149.906160791543</v>
      </c>
      <c r="BM271" s="3">
        <v>157.690563064595</v>
      </c>
      <c r="BN271" s="3">
        <v>155.529881434057</v>
      </c>
      <c r="BO271" s="3">
        <v>179.300303196728</v>
      </c>
      <c r="BP271" s="3">
        <v>186.354436806472</v>
      </c>
      <c r="BQ271" s="3">
        <v>172.101568931018</v>
      </c>
      <c r="BR271" s="3">
        <v>184.303414410763</v>
      </c>
      <c r="BS271" s="3">
        <v>181.642735941608</v>
      </c>
      <c r="BT271" s="3">
        <v>190.740751663457</v>
      </c>
      <c r="BU271" s="3">
        <v>180.831362300429</v>
      </c>
      <c r="BV271" s="3">
        <v>172.375823458423</v>
      </c>
      <c r="BW271" s="3">
        <v>171.687700196699</v>
      </c>
      <c r="BX271" s="3">
        <v>176.843545274837</v>
      </c>
      <c r="BY271" s="3">
        <v>183.747159217314</v>
      </c>
      <c r="BZ271" s="3">
        <v>135.178076262376</v>
      </c>
      <c r="CA271" s="3">
        <v>145.254512638262</v>
      </c>
      <c r="CB271" s="3">
        <v>156.03134923882</v>
      </c>
      <c r="CC271" s="3">
        <v>165.546377156083</v>
      </c>
      <c r="CD271" s="3">
        <v>170.107974234402</v>
      </c>
      <c r="CE271" s="3">
        <v>166.235690085407</v>
      </c>
      <c r="CF271" s="3">
        <v>177.459139396347</v>
      </c>
      <c r="CG271" s="3">
        <v>169.302179161216</v>
      </c>
      <c r="CH271" s="3">
        <v>185.947196160002</v>
      </c>
      <c r="CI271" s="3">
        <v>200.884556143348</v>
      </c>
      <c r="CJ271" s="3">
        <v>210.548844840171</v>
      </c>
      <c r="CK271" s="3">
        <v>214.073248753006</v>
      </c>
      <c r="CL271" s="3">
        <v>215.197666799508</v>
      </c>
      <c r="CM271" s="3">
        <v>222.027871102537</v>
      </c>
      <c r="CN271" s="3">
        <v>225.317907478516</v>
      </c>
      <c r="CO271" s="3">
        <v>221.71579332304</v>
      </c>
      <c r="CP271" s="3">
        <v>215.113587183707</v>
      </c>
      <c r="CQ271" s="3">
        <v>205.717599476276</v>
      </c>
      <c r="CR271" s="3">
        <v>203.40709536322</v>
      </c>
      <c r="CS271" s="3">
        <v>207.018698634111</v>
      </c>
      <c r="CT271" s="3">
        <v>217.270495423946</v>
      </c>
      <c r="CU271" s="3">
        <v>228.2344697632</v>
      </c>
      <c r="CV271" s="3">
        <v>234.032354743947</v>
      </c>
      <c r="CW271" s="3">
        <v>218.930296193631</v>
      </c>
      <c r="CX271" s="3">
        <v>212.964436688833</v>
      </c>
      <c r="CY271" s="3">
        <v>236.010086451165</v>
      </c>
      <c r="CZ271" s="3">
        <v>235.935234599775</v>
      </c>
      <c r="DA271" s="3">
        <v>230.504414048872</v>
      </c>
      <c r="DB271" s="3">
        <v>233.44349794121</v>
      </c>
      <c r="DC271" s="3">
        <v>239.180480262481</v>
      </c>
      <c r="DD271" s="3">
        <v>232.651401752016</v>
      </c>
      <c r="DE271" s="3">
        <v>222.491730424964</v>
      </c>
      <c r="DF271" s="3">
        <v>240.213485878979</v>
      </c>
      <c r="DG271" s="3">
        <v>233.156165976071</v>
      </c>
      <c r="DH271" s="3">
        <v>216.462373148005</v>
      </c>
      <c r="DI271" s="3">
        <v>221.256194779764</v>
      </c>
      <c r="DJ271" s="3">
        <v>212.162138303521</v>
      </c>
      <c r="DK271" s="3">
        <v>220.104202798981</v>
      </c>
      <c r="DL271" s="3">
        <v>224.696758428477</v>
      </c>
      <c r="DM271" s="3">
        <v>239.331561100449</v>
      </c>
      <c r="DN271" s="3">
        <v>254.235727639775</v>
      </c>
      <c r="DO271" s="3">
        <v>259.065947574243</v>
      </c>
      <c r="DP271" s="3">
        <v>253.269552627579</v>
      </c>
      <c r="DQ271" s="3">
        <v>231.880947726066</v>
      </c>
      <c r="DR271" s="3">
        <v>235.155252394126</v>
      </c>
      <c r="DS271" s="3">
        <v>234.637667280095</v>
      </c>
      <c r="DT271" s="3">
        <v>246.532198190935</v>
      </c>
      <c r="DU271" s="3">
        <v>242.8572761655</v>
      </c>
      <c r="DV271" s="3">
        <v>258.685469034121</v>
      </c>
      <c r="DW271" s="3">
        <v>259.511821306153</v>
      </c>
      <c r="DX271" s="3">
        <v>251.060849386318</v>
      </c>
      <c r="DY271" s="3">
        <v>253.677698275955</v>
      </c>
      <c r="DZ271" s="3">
        <v>249.042143885806</v>
      </c>
      <c r="EA271" s="3">
        <v>240.584792763329</v>
      </c>
      <c r="EB271" s="3">
        <v>250.036411210609</v>
      </c>
      <c r="EC271" s="3">
        <v>241.399356362181</v>
      </c>
      <c r="ED271" s="3">
        <v>237.095911305308</v>
      </c>
      <c r="EE271" s="3">
        <v>233.226428440639</v>
      </c>
      <c r="EF271" s="3">
        <v>194.126390245226</v>
      </c>
    </row>
    <row r="272">
      <c r="A272" s="3" t="s">
        <v>268</v>
      </c>
      <c r="B272" s="3" t="str">
        <f t="shared" si="3"/>
        <v>SWK_mid</v>
      </c>
      <c r="C272" s="3" t="str">
        <f t="shared" si="6"/>
        <v>SWK</v>
      </c>
      <c r="D272" s="3">
        <v>61.9163946257469</v>
      </c>
      <c r="E272" s="3">
        <v>61.8313669833949</v>
      </c>
      <c r="F272" s="3">
        <v>62.7572592492858</v>
      </c>
      <c r="G272" s="3">
        <v>63.4944883419079</v>
      </c>
      <c r="H272" s="3">
        <v>67.1370911012863</v>
      </c>
      <c r="I272" s="3">
        <v>68.5956112696348</v>
      </c>
      <c r="J272" s="3">
        <v>68.287530379332</v>
      </c>
      <c r="K272" s="3">
        <v>70.056561294792</v>
      </c>
      <c r="L272" s="3">
        <v>72.039475235804</v>
      </c>
      <c r="M272" s="3">
        <v>68.3338024417243</v>
      </c>
      <c r="N272" s="3">
        <v>74.7686987545204</v>
      </c>
      <c r="O272" s="3">
        <v>75.4904554515958</v>
      </c>
      <c r="P272" s="3">
        <v>74.0587860628784</v>
      </c>
      <c r="Q272" s="3">
        <v>77.1126541605428</v>
      </c>
      <c r="R272" s="3">
        <v>76.5008006272406</v>
      </c>
      <c r="S272" s="3">
        <v>77.4569327915801</v>
      </c>
      <c r="T272" s="3">
        <v>81.7956527984154</v>
      </c>
      <c r="U272" s="3">
        <v>84.1804298510095</v>
      </c>
      <c r="V272" s="3">
        <v>85.4389337602456</v>
      </c>
      <c r="W272" s="3">
        <v>82.397528935931</v>
      </c>
      <c r="X272" s="3">
        <v>79.7458694074566</v>
      </c>
      <c r="Y272" s="3">
        <v>81.5982099202476</v>
      </c>
      <c r="Z272" s="3">
        <v>86.0472637273486</v>
      </c>
      <c r="AA272" s="3">
        <v>87.1867973287108</v>
      </c>
      <c r="AB272" s="3">
        <v>78.1636633029474</v>
      </c>
      <c r="AC272" s="3">
        <v>75.3214883415998</v>
      </c>
      <c r="AD272" s="3">
        <v>81.819160886398</v>
      </c>
      <c r="AE272" s="3">
        <v>88.3856840405658</v>
      </c>
      <c r="AF272" s="3">
        <v>91.6019505160721</v>
      </c>
      <c r="AG272" s="3">
        <v>91.4773751738764</v>
      </c>
      <c r="AH272" s="3">
        <v>95.6681083911856</v>
      </c>
      <c r="AI272" s="3">
        <v>100.238558873438</v>
      </c>
      <c r="AJ272" s="3">
        <v>99.9676274234689</v>
      </c>
      <c r="AK272" s="3">
        <v>98.6356882604289</v>
      </c>
      <c r="AL272" s="3">
        <v>98.3007396289153</v>
      </c>
      <c r="AM272" s="3">
        <v>97.3025906862329</v>
      </c>
      <c r="AN272" s="3">
        <v>99.1249062046144</v>
      </c>
      <c r="AO272" s="3">
        <v>103.181553306436</v>
      </c>
      <c r="AP272" s="3">
        <v>107.860501732084</v>
      </c>
      <c r="AQ272" s="3">
        <v>110.662995114056</v>
      </c>
      <c r="AR272" s="3">
        <v>113.463697645548</v>
      </c>
      <c r="AS272" s="3">
        <v>116.786514989542</v>
      </c>
      <c r="AT272" s="3">
        <v>119.998880869361</v>
      </c>
      <c r="AU272" s="3">
        <v>116.236346772034</v>
      </c>
      <c r="AV272" s="3">
        <v>123.641606538288</v>
      </c>
      <c r="AW272" s="3">
        <v>132.785459892048</v>
      </c>
      <c r="AX272" s="3">
        <v>137.504784848444</v>
      </c>
      <c r="AY272" s="3">
        <v>141.054088844346</v>
      </c>
      <c r="AZ272" s="3">
        <v>143.898370358985</v>
      </c>
      <c r="BA272" s="3">
        <v>134.152398381062</v>
      </c>
      <c r="BB272" s="3">
        <v>131.084196064606</v>
      </c>
      <c r="BC272" s="3">
        <v>126.020391913557</v>
      </c>
      <c r="BD272" s="3">
        <v>120.387906460096</v>
      </c>
      <c r="BE272" s="3">
        <v>118.168830820441</v>
      </c>
      <c r="BF272" s="3">
        <v>116.723581118842</v>
      </c>
      <c r="BG272" s="3">
        <v>120.396158849057</v>
      </c>
      <c r="BH272" s="3">
        <v>124.738705737139</v>
      </c>
      <c r="BI272" s="3">
        <v>108.600627506491</v>
      </c>
      <c r="BJ272" s="3">
        <v>107.155456509434</v>
      </c>
      <c r="BK272" s="3">
        <v>103.031908133839</v>
      </c>
      <c r="BL272" s="3">
        <v>106.92701665268</v>
      </c>
      <c r="BM272" s="3">
        <v>113.564353588199</v>
      </c>
      <c r="BN272" s="3">
        <v>114.063873735923</v>
      </c>
      <c r="BO272" s="3">
        <v>123.784112925623</v>
      </c>
      <c r="BP272" s="3">
        <v>118.685431884969</v>
      </c>
      <c r="BQ272" s="3">
        <v>121.022921063034</v>
      </c>
      <c r="BR272" s="3">
        <v>126.859493694841</v>
      </c>
      <c r="BS272" s="3">
        <v>117.093550444291</v>
      </c>
      <c r="BT272" s="3">
        <v>122.617731606108</v>
      </c>
      <c r="BU272" s="3">
        <v>126.549013099926</v>
      </c>
      <c r="BV272" s="3">
        <v>136.59580290563</v>
      </c>
      <c r="BW272" s="3">
        <v>141.093225250496</v>
      </c>
      <c r="BX272" s="3">
        <v>144.842346998668</v>
      </c>
      <c r="BY272" s="3">
        <v>138.753693436955</v>
      </c>
      <c r="BZ272" s="3">
        <v>93.2920725512977</v>
      </c>
      <c r="CA272" s="3">
        <v>95.2644956379688</v>
      </c>
      <c r="CB272" s="3">
        <v>101.38711083539</v>
      </c>
      <c r="CC272" s="3">
        <v>119.892442859853</v>
      </c>
      <c r="CD272" s="3">
        <v>130.103897994489</v>
      </c>
      <c r="CE272" s="3">
        <v>139.995448919548</v>
      </c>
      <c r="CF272" s="3">
        <v>141.923139528708</v>
      </c>
      <c r="CG272" s="3">
        <v>151.991799831284</v>
      </c>
      <c r="CH272" s="3">
        <v>160.98437164742</v>
      </c>
      <c r="CI272" s="3">
        <v>158.628010723967</v>
      </c>
      <c r="CJ272" s="3">
        <v>155.358100362094</v>
      </c>
      <c r="CK272" s="3">
        <v>155.141826877028</v>
      </c>
      <c r="CL272" s="3">
        <v>170.653232699722</v>
      </c>
      <c r="CM272" s="3">
        <v>182.19775980625</v>
      </c>
      <c r="CN272" s="3">
        <v>190.393617442275</v>
      </c>
      <c r="CO272" s="3">
        <v>182.887047607218</v>
      </c>
      <c r="CP272" s="3">
        <v>182.670605923792</v>
      </c>
      <c r="CQ272" s="3">
        <v>174.858984253353</v>
      </c>
      <c r="CR272" s="3">
        <v>166.745709313206</v>
      </c>
      <c r="CS272" s="3">
        <v>162.143762490483</v>
      </c>
      <c r="CT272" s="3">
        <v>168.345013012365</v>
      </c>
      <c r="CU272" s="3">
        <v>167.269966554006</v>
      </c>
      <c r="CV272" s="3">
        <v>166.385353378382</v>
      </c>
      <c r="CW272" s="3">
        <v>148.171864487416</v>
      </c>
      <c r="CX272" s="3">
        <v>135.202517449022</v>
      </c>
      <c r="CY272" s="3">
        <v>126.434358171054</v>
      </c>
      <c r="CZ272" s="3">
        <v>109.239256862476</v>
      </c>
      <c r="DA272" s="3">
        <v>100.228771378927</v>
      </c>
      <c r="DB272" s="3">
        <v>99.8681089147792</v>
      </c>
      <c r="DC272" s="3">
        <v>87.336923615685</v>
      </c>
      <c r="DD272" s="3">
        <v>77.4308815685386</v>
      </c>
      <c r="DE272" s="3">
        <v>71.111300341977</v>
      </c>
      <c r="DF272" s="3">
        <v>73.1655258685021</v>
      </c>
      <c r="DG272" s="3">
        <v>71.8805595726035</v>
      </c>
      <c r="DH272" s="3">
        <v>78.5070337917852</v>
      </c>
      <c r="DI272" s="3">
        <v>82.1760911236191</v>
      </c>
      <c r="DJ272" s="3">
        <v>75.3331000695605</v>
      </c>
      <c r="DK272" s="3">
        <v>74.10605034338</v>
      </c>
      <c r="DL272" s="3">
        <v>76.7430285447966</v>
      </c>
      <c r="DM272" s="3">
        <v>82.5386764272052</v>
      </c>
      <c r="DN272" s="3">
        <v>90.8852471760725</v>
      </c>
      <c r="DO272" s="3">
        <v>89.3601393132563</v>
      </c>
      <c r="DP272" s="3">
        <v>83.9877007742402</v>
      </c>
      <c r="DQ272" s="3">
        <v>76.885039864698</v>
      </c>
      <c r="DR272" s="3">
        <v>84.7042981081842</v>
      </c>
      <c r="DS272" s="3">
        <v>92.486078843063</v>
      </c>
      <c r="DT272" s="3">
        <v>92.0925571108572</v>
      </c>
      <c r="DU272" s="3">
        <v>85.8537371943981</v>
      </c>
      <c r="DV272" s="3">
        <v>89.2405580548906</v>
      </c>
      <c r="DW272" s="3">
        <v>89.7911585090917</v>
      </c>
      <c r="DX272" s="3">
        <v>85.5335458688504</v>
      </c>
      <c r="DY272" s="3">
        <v>82.2183895382525</v>
      </c>
      <c r="DZ272" s="3">
        <v>86.1046971392752</v>
      </c>
      <c r="EA272" s="3">
        <v>96.1035292391187</v>
      </c>
      <c r="EB272" s="3">
        <v>101.96972376612</v>
      </c>
      <c r="EC272" s="3">
        <v>103.738882259278</v>
      </c>
      <c r="ED272" s="3">
        <v>88.8078578036551</v>
      </c>
      <c r="EE272" s="3">
        <v>83.1238094511486</v>
      </c>
      <c r="EF272" s="3">
        <v>84.2488886515299</v>
      </c>
    </row>
    <row r="273">
      <c r="A273" s="3" t="s">
        <v>269</v>
      </c>
      <c r="B273" s="3" t="str">
        <f t="shared" si="3"/>
        <v>SYK_mid</v>
      </c>
      <c r="C273" s="3" t="str">
        <f t="shared" si="6"/>
        <v>SYK</v>
      </c>
      <c r="D273" s="3">
        <v>67.5336620976106</v>
      </c>
      <c r="E273" s="3">
        <v>70.5760953954576</v>
      </c>
      <c r="F273" s="3">
        <v>70.9009375086113</v>
      </c>
      <c r="G273" s="3">
        <v>70.3078320251139</v>
      </c>
      <c r="H273" s="3">
        <v>70.5558743776748</v>
      </c>
      <c r="I273" s="3">
        <v>74.7051255360301</v>
      </c>
      <c r="J273" s="3">
        <v>72.9596769106125</v>
      </c>
      <c r="K273" s="3">
        <v>71.5750197822397</v>
      </c>
      <c r="L273" s="3">
        <v>73.3174729028689</v>
      </c>
      <c r="M273" s="3">
        <v>73.3082867223218</v>
      </c>
      <c r="N273" s="3">
        <v>79.0370595942189</v>
      </c>
      <c r="O273" s="3">
        <v>83.4557651886632</v>
      </c>
      <c r="P273" s="3">
        <v>82.7263093270141</v>
      </c>
      <c r="Q273" s="3">
        <v>83.3701748312115</v>
      </c>
      <c r="R273" s="3">
        <v>82.1861086295369</v>
      </c>
      <c r="S273" s="3">
        <v>83.3068115075614</v>
      </c>
      <c r="T273" s="3">
        <v>84.6378893658873</v>
      </c>
      <c r="U273" s="3">
        <v>85.6262529612939</v>
      </c>
      <c r="V273" s="3">
        <v>88.1067199252765</v>
      </c>
      <c r="W273" s="3">
        <v>90.7123140577093</v>
      </c>
      <c r="X273" s="3">
        <v>87.4758796047386</v>
      </c>
      <c r="Y273" s="3">
        <v>87.0856885768655</v>
      </c>
      <c r="Z273" s="3">
        <v>86.9366036726707</v>
      </c>
      <c r="AA273" s="3">
        <v>84.0538317989615</v>
      </c>
      <c r="AB273" s="3">
        <v>82.9350435862686</v>
      </c>
      <c r="AC273" s="3">
        <v>88.6256681916458</v>
      </c>
      <c r="AD273" s="3">
        <v>94.0502094974433</v>
      </c>
      <c r="AE273" s="3">
        <v>98.8443385495726</v>
      </c>
      <c r="AF273" s="3">
        <v>100.247456985042</v>
      </c>
      <c r="AG273" s="3">
        <v>104.180682395211</v>
      </c>
      <c r="AH273" s="3">
        <v>109.148173373473</v>
      </c>
      <c r="AI273" s="3">
        <v>104.273019014684</v>
      </c>
      <c r="AJ273" s="3">
        <v>104.518156020233</v>
      </c>
      <c r="AK273" s="3">
        <v>104.437439428666</v>
      </c>
      <c r="AL273" s="3">
        <v>103.421375172359</v>
      </c>
      <c r="AM273" s="3">
        <v>106.915678504843</v>
      </c>
      <c r="AN273" s="3">
        <v>111.011763990573</v>
      </c>
      <c r="AO273" s="3">
        <v>114.452971689554</v>
      </c>
      <c r="AP273" s="3">
        <v>120.122224349948</v>
      </c>
      <c r="AQ273" s="3">
        <v>121.361164365961</v>
      </c>
      <c r="AR273" s="3">
        <v>125.570592600582</v>
      </c>
      <c r="AS273" s="3">
        <v>130.147732027954</v>
      </c>
      <c r="AT273" s="3">
        <v>132.415087747221</v>
      </c>
      <c r="AU273" s="3">
        <v>132.538159859104</v>
      </c>
      <c r="AV273" s="3">
        <v>130.944117292827</v>
      </c>
      <c r="AW273" s="3">
        <v>137.237609709926</v>
      </c>
      <c r="AX273" s="3">
        <v>143.523453786624</v>
      </c>
      <c r="AY273" s="3">
        <v>142.115520664873</v>
      </c>
      <c r="AZ273" s="3">
        <v>149.96733717671</v>
      </c>
      <c r="BA273" s="3">
        <v>146.267084409337</v>
      </c>
      <c r="BB273" s="3">
        <v>151.255626528592</v>
      </c>
      <c r="BC273" s="3">
        <v>150.582638294508</v>
      </c>
      <c r="BD273" s="3">
        <v>158.410215725248</v>
      </c>
      <c r="BE273" s="3">
        <v>159.788913616148</v>
      </c>
      <c r="BF273" s="3">
        <v>160.209411544344</v>
      </c>
      <c r="BG273" s="3">
        <v>156.258524168472</v>
      </c>
      <c r="BH273" s="3">
        <v>160.719781147371</v>
      </c>
      <c r="BI273" s="3">
        <v>159.303570549454</v>
      </c>
      <c r="BJ273" s="3">
        <v>156.930679070711</v>
      </c>
      <c r="BK273" s="3">
        <v>152.348536833179</v>
      </c>
      <c r="BL273" s="3">
        <v>152.457866155577</v>
      </c>
      <c r="BM273" s="3">
        <v>172.491490337871</v>
      </c>
      <c r="BN273" s="3">
        <v>180.901653423431</v>
      </c>
      <c r="BO273" s="3">
        <v>179.182841526142</v>
      </c>
      <c r="BP273" s="3">
        <v>174.449999242476</v>
      </c>
      <c r="BQ273" s="3">
        <v>185.181147620579</v>
      </c>
      <c r="BR273" s="3">
        <v>197.32547362241</v>
      </c>
      <c r="BS273" s="3">
        <v>203.540334674362</v>
      </c>
      <c r="BT273" s="3">
        <v>205.834421449462</v>
      </c>
      <c r="BU273" s="3">
        <v>201.396396965999</v>
      </c>
      <c r="BV273" s="3">
        <v>192.122235307419</v>
      </c>
      <c r="BW273" s="3">
        <v>194.07062660224</v>
      </c>
      <c r="BX273" s="3">
        <v>200.319688187734</v>
      </c>
      <c r="BY273" s="3">
        <v>203.305466332279</v>
      </c>
      <c r="BZ273" s="3">
        <v>155.009780043661</v>
      </c>
      <c r="CA273" s="3">
        <v>166.75635111369</v>
      </c>
      <c r="CB273" s="3">
        <v>178.529812513725</v>
      </c>
      <c r="CC273" s="3">
        <v>181.132647767095</v>
      </c>
      <c r="CD273" s="3">
        <v>179.903982786679</v>
      </c>
      <c r="CE273" s="3">
        <v>181.280361213439</v>
      </c>
      <c r="CF273" s="3">
        <v>194.518419886137</v>
      </c>
      <c r="CG273" s="3">
        <v>207.235618021301</v>
      </c>
      <c r="CH273" s="3">
        <v>216.501567757928</v>
      </c>
      <c r="CI273" s="3">
        <v>225.980148882231</v>
      </c>
      <c r="CJ273" s="3">
        <v>229.86397421685</v>
      </c>
      <c r="CK273" s="3">
        <v>231.731797080094</v>
      </c>
      <c r="CL273" s="3">
        <v>228.537223244572</v>
      </c>
      <c r="CM273" s="3">
        <v>246.169156243076</v>
      </c>
      <c r="CN273" s="3">
        <v>244.068311056393</v>
      </c>
      <c r="CO273" s="3">
        <v>246.89098973966</v>
      </c>
      <c r="CP273" s="3">
        <v>252.774491178569</v>
      </c>
      <c r="CQ273" s="3">
        <v>256.012609221585</v>
      </c>
      <c r="CR273" s="3">
        <v>264.025528120637</v>
      </c>
      <c r="CS273" s="3">
        <v>257.302559597704</v>
      </c>
      <c r="CT273" s="3">
        <v>254.085260431049</v>
      </c>
      <c r="CU273" s="3">
        <v>249.291733532257</v>
      </c>
      <c r="CV273" s="3">
        <v>252.244509054499</v>
      </c>
      <c r="CW273" s="3">
        <v>245.647964106633</v>
      </c>
      <c r="CX273" s="3">
        <v>252.691495426589</v>
      </c>
      <c r="CY273" s="3">
        <v>253.923714732447</v>
      </c>
      <c r="CZ273" s="3">
        <v>227.562575139041</v>
      </c>
      <c r="DA273" s="3">
        <v>204.375454624744</v>
      </c>
      <c r="DB273" s="3">
        <v>195.514269011412</v>
      </c>
      <c r="DC273" s="3">
        <v>209.794495873743</v>
      </c>
      <c r="DD273" s="3">
        <v>208.329342740514</v>
      </c>
      <c r="DE273" s="3">
        <v>211.571124425352</v>
      </c>
      <c r="DF273" s="3">
        <v>215.247571088459</v>
      </c>
      <c r="DG273" s="3">
        <v>237.656904771856</v>
      </c>
      <c r="DH273" s="3">
        <v>249.676198835381</v>
      </c>
      <c r="DI273" s="3">
        <v>261.848854384595</v>
      </c>
      <c r="DJ273" s="3">
        <v>266.696759821658</v>
      </c>
      <c r="DK273" s="3">
        <v>288.98706053605</v>
      </c>
      <c r="DL273" s="3">
        <v>278.671081694913</v>
      </c>
      <c r="DM273" s="3">
        <v>284.667703251874</v>
      </c>
      <c r="DN273" s="3">
        <v>290.035125023037</v>
      </c>
      <c r="DO273" s="3">
        <v>276.496970084153</v>
      </c>
      <c r="DP273" s="3">
        <v>283.240382779947</v>
      </c>
      <c r="DQ273" s="3">
        <v>261.725717921263</v>
      </c>
      <c r="DR273" s="3">
        <v>280.804443838159</v>
      </c>
      <c r="DS273" s="3">
        <v>290.347249969311</v>
      </c>
      <c r="DT273" s="3">
        <v>306.40142789582</v>
      </c>
      <c r="DU273" s="3">
        <v>343.112182466647</v>
      </c>
      <c r="DV273" s="3">
        <v>351.757863575189</v>
      </c>
      <c r="DW273" s="3">
        <v>339.346159226635</v>
      </c>
      <c r="DX273" s="3">
        <v>329.938536663732</v>
      </c>
      <c r="DY273" s="3">
        <v>341.497364240336</v>
      </c>
      <c r="DZ273" s="3">
        <v>333.689406940852</v>
      </c>
      <c r="EA273" s="3">
        <v>337.034398032726</v>
      </c>
      <c r="EB273" s="3">
        <v>362.012139348176</v>
      </c>
      <c r="EC273" s="3">
        <v>357.110441830691</v>
      </c>
      <c r="ED273" s="3">
        <v>380.685708589172</v>
      </c>
      <c r="EE273" s="3">
        <v>373.523001873897</v>
      </c>
      <c r="EF273" s="3">
        <v>376.627221001519</v>
      </c>
    </row>
    <row r="274">
      <c r="A274" s="3" t="s">
        <v>270</v>
      </c>
      <c r="B274" s="3" t="str">
        <f t="shared" si="3"/>
        <v>SYY_mid</v>
      </c>
      <c r="C274" s="3" t="str">
        <f t="shared" si="6"/>
        <v>SYY</v>
      </c>
      <c r="D274" s="3">
        <v>26.9838458406609</v>
      </c>
      <c r="E274" s="3">
        <v>26.5679101661966</v>
      </c>
      <c r="F274" s="3">
        <v>26.9671196111774</v>
      </c>
      <c r="G274" s="3">
        <v>27.1433036089993</v>
      </c>
      <c r="H274" s="3">
        <v>27.6218364375692</v>
      </c>
      <c r="I274" s="3">
        <v>28.1970508090459</v>
      </c>
      <c r="J274" s="3">
        <v>27.9614022575979</v>
      </c>
      <c r="K274" s="3">
        <v>28.1888002860118</v>
      </c>
      <c r="L274" s="3">
        <v>28.8643106969243</v>
      </c>
      <c r="M274" s="3">
        <v>28.6239373829495</v>
      </c>
      <c r="N274" s="3">
        <v>29.646011530886</v>
      </c>
      <c r="O274" s="3">
        <v>30.7330678364804</v>
      </c>
      <c r="P274" s="3">
        <v>31.0635787519587</v>
      </c>
      <c r="Q274" s="3">
        <v>30.4495905958592</v>
      </c>
      <c r="R274" s="3">
        <v>29.6974858572742</v>
      </c>
      <c r="S274" s="3">
        <v>29.2780903630718</v>
      </c>
      <c r="T274" s="3">
        <v>28.8447993501814</v>
      </c>
      <c r="U274" s="3">
        <v>29.0789729452976</v>
      </c>
      <c r="V274" s="3">
        <v>28.2560539323212</v>
      </c>
      <c r="W274" s="3">
        <v>30.4419031077123</v>
      </c>
      <c r="X274" s="3">
        <v>30.9698427660487</v>
      </c>
      <c r="Y274" s="3">
        <v>32.2704679196995</v>
      </c>
      <c r="Z274" s="3">
        <v>32.257407558143</v>
      </c>
      <c r="AA274" s="3">
        <v>32.4682975060114</v>
      </c>
      <c r="AB274" s="3">
        <v>31.6785753257447</v>
      </c>
      <c r="AC274" s="3">
        <v>34.4298129237452</v>
      </c>
      <c r="AD274" s="3">
        <v>36.3705051469767</v>
      </c>
      <c r="AE274" s="3">
        <v>37.3256309020084</v>
      </c>
      <c r="AF274" s="3">
        <v>39.2900739500576</v>
      </c>
      <c r="AG274" s="3">
        <v>39.4827639474618</v>
      </c>
      <c r="AH274" s="3">
        <v>41.6317330928537</v>
      </c>
      <c r="AI274" s="3">
        <v>41.9514916359215</v>
      </c>
      <c r="AJ274" s="3">
        <v>40.5486815420909</v>
      </c>
      <c r="AK274" s="3">
        <v>38.9452643427412</v>
      </c>
      <c r="AL274" s="3">
        <v>42.446652961834</v>
      </c>
      <c r="AM274" s="3">
        <v>44.8438390339948</v>
      </c>
      <c r="AN274" s="3">
        <v>44.3036667509808</v>
      </c>
      <c r="AO274" s="3">
        <v>42.8466109984593</v>
      </c>
      <c r="AP274" s="3">
        <v>42.6536376324144</v>
      </c>
      <c r="AQ274" s="3">
        <v>42.8705732904609</v>
      </c>
      <c r="AR274" s="3">
        <v>44.5319774314889</v>
      </c>
      <c r="AS274" s="3">
        <v>43.9533706816338</v>
      </c>
      <c r="AT274" s="3">
        <v>41.9013335851177</v>
      </c>
      <c r="AU274" s="3">
        <v>42.8507909636685</v>
      </c>
      <c r="AV274" s="3">
        <v>44.2282012373055</v>
      </c>
      <c r="AW274" s="3">
        <v>45.246628472707</v>
      </c>
      <c r="AX274" s="3">
        <v>45.6955931172464</v>
      </c>
      <c r="AY274" s="3">
        <v>50.4676182320837</v>
      </c>
      <c r="AZ274" s="3">
        <v>52.0523675373011</v>
      </c>
      <c r="BA274" s="3">
        <v>49.5313760093521</v>
      </c>
      <c r="BB274" s="3">
        <v>50.2429580078454</v>
      </c>
      <c r="BC274" s="3">
        <v>51.3760117259556</v>
      </c>
      <c r="BD274" s="3">
        <v>53.4801444555511</v>
      </c>
      <c r="BE274" s="3">
        <v>56.2259418462897</v>
      </c>
      <c r="BF274" s="3">
        <v>59.0575309322566</v>
      </c>
      <c r="BG274" s="3">
        <v>61.2959992105676</v>
      </c>
      <c r="BH274" s="3">
        <v>62.4374240392785</v>
      </c>
      <c r="BI274" s="3">
        <v>60.4728186271549</v>
      </c>
      <c r="BJ274" s="3">
        <v>56.4970372045074</v>
      </c>
      <c r="BK274" s="3">
        <v>54.4206785219606</v>
      </c>
      <c r="BL274" s="3">
        <v>53.374577092229</v>
      </c>
      <c r="BM274" s="3">
        <v>56.854282946591</v>
      </c>
      <c r="BN274" s="3">
        <v>56.7000011715644</v>
      </c>
      <c r="BO274" s="3">
        <v>59.0407222802642</v>
      </c>
      <c r="BP274" s="3">
        <v>63.2301156955748</v>
      </c>
      <c r="BQ274" s="3">
        <v>61.2744689320865</v>
      </c>
      <c r="BR274" s="3">
        <v>61.6177069854979</v>
      </c>
      <c r="BS274" s="3">
        <v>62.1564688309901</v>
      </c>
      <c r="BT274" s="3">
        <v>67.0032134828805</v>
      </c>
      <c r="BU274" s="3">
        <v>68.5265014261506</v>
      </c>
      <c r="BV274" s="3">
        <v>69.9595300329442</v>
      </c>
      <c r="BW274" s="3">
        <v>72.8177175084618</v>
      </c>
      <c r="BX274" s="3">
        <v>72.8860688229122</v>
      </c>
      <c r="BY274" s="3">
        <v>66.244497593258</v>
      </c>
      <c r="BZ274" s="3">
        <v>44.1617090481105</v>
      </c>
      <c r="CA274" s="3">
        <v>43.1061445471597</v>
      </c>
      <c r="CB274" s="3">
        <v>46.1631569915886</v>
      </c>
      <c r="CC274" s="3">
        <v>50.1212038425878</v>
      </c>
      <c r="CD274" s="3">
        <v>47.8898756317034</v>
      </c>
      <c r="CE274" s="3">
        <v>51.7495706304142</v>
      </c>
      <c r="CF274" s="3">
        <v>55.861282052641</v>
      </c>
      <c r="CG274" s="3">
        <v>57.012779882325</v>
      </c>
      <c r="CH274" s="3">
        <v>61.5270373901332</v>
      </c>
      <c r="CI274" s="3">
        <v>66.5361218082918</v>
      </c>
      <c r="CJ274" s="3">
        <v>67.6809013321239</v>
      </c>
      <c r="CK274" s="3">
        <v>69.055866741786</v>
      </c>
      <c r="CL274" s="3">
        <v>72.4901133595008</v>
      </c>
      <c r="CM274" s="3">
        <v>73.8577774748901</v>
      </c>
      <c r="CN274" s="3">
        <v>75.1126384821344</v>
      </c>
      <c r="CO274" s="3">
        <v>71.209344393579</v>
      </c>
      <c r="CP274" s="3">
        <v>67.5191057243125</v>
      </c>
      <c r="CQ274" s="3">
        <v>70.2960367781371</v>
      </c>
      <c r="CR274" s="3">
        <v>71.2402544542036</v>
      </c>
      <c r="CS274" s="3">
        <v>73.8868415516301</v>
      </c>
      <c r="CT274" s="3">
        <v>70.3830792119334</v>
      </c>
      <c r="CU274" s="3">
        <v>67.9946094710433</v>
      </c>
      <c r="CV274" s="3">
        <v>72.5035746924374</v>
      </c>
      <c r="CW274" s="3">
        <v>76.161639289432</v>
      </c>
      <c r="CX274" s="3">
        <v>75.1576137650643</v>
      </c>
      <c r="CY274" s="3">
        <v>80.0255392880293</v>
      </c>
      <c r="CZ274" s="3">
        <v>77.03774640255</v>
      </c>
      <c r="DA274" s="3">
        <v>76.7506569977241</v>
      </c>
      <c r="DB274" s="3">
        <v>80.8498800090968</v>
      </c>
      <c r="DC274" s="3">
        <v>79.3469703421376</v>
      </c>
      <c r="DD274" s="3">
        <v>73.5693389389871</v>
      </c>
      <c r="DE274" s="3">
        <v>72.5506654510483</v>
      </c>
      <c r="DF274" s="3">
        <v>79.3704919553887</v>
      </c>
      <c r="DG274" s="3">
        <v>76.0113954373418</v>
      </c>
      <c r="DH274" s="3">
        <v>74.2155302343529</v>
      </c>
      <c r="DI274" s="3">
        <v>72.930324223966</v>
      </c>
      <c r="DJ274" s="3">
        <v>71.0615432588858</v>
      </c>
      <c r="DK274" s="3">
        <v>72.2059456620062</v>
      </c>
      <c r="DL274" s="3">
        <v>70.1095801732912</v>
      </c>
      <c r="DM274" s="3">
        <v>69.245313923048</v>
      </c>
      <c r="DN274" s="3">
        <v>71.4624249314202</v>
      </c>
      <c r="DO274" s="3">
        <v>69.1025271685115</v>
      </c>
      <c r="DP274" s="3">
        <v>66.3741155845976</v>
      </c>
      <c r="DQ274" s="3">
        <v>62.4473035494208</v>
      </c>
      <c r="DR274" s="3">
        <v>66.9742911262898</v>
      </c>
      <c r="DS274" s="3">
        <v>71.0454571606827</v>
      </c>
      <c r="DT274" s="3">
        <v>73.5556413260253</v>
      </c>
      <c r="DU274" s="3">
        <v>78.0680982287114</v>
      </c>
      <c r="DV274" s="3">
        <v>78.4338190309473</v>
      </c>
      <c r="DW274" s="3">
        <v>75.4620218067353</v>
      </c>
      <c r="DX274" s="3">
        <v>72.9266251781621</v>
      </c>
      <c r="DY274" s="3">
        <v>70.9966492183406</v>
      </c>
      <c r="DZ274" s="3">
        <v>71.1163339033402</v>
      </c>
      <c r="EA274" s="3">
        <v>75.3066494151062</v>
      </c>
      <c r="EB274" s="3">
        <v>76.1443952180424</v>
      </c>
      <c r="EC274" s="3">
        <v>74.580805049896</v>
      </c>
      <c r="ED274" s="3">
        <v>75.5511193922888</v>
      </c>
      <c r="EE274" s="3">
        <v>77.9910732693297</v>
      </c>
      <c r="EF274" s="3">
        <v>74.1331157244131</v>
      </c>
    </row>
    <row r="275">
      <c r="A275" s="3" t="s">
        <v>271</v>
      </c>
      <c r="B275" s="3" t="str">
        <f t="shared" si="3"/>
        <v>T_mid</v>
      </c>
      <c r="C275" s="3" t="str">
        <f t="shared" si="6"/>
        <v>T</v>
      </c>
      <c r="D275" s="3">
        <v>11.3812812451095</v>
      </c>
      <c r="E275" s="3">
        <v>10.988924854522</v>
      </c>
      <c r="F275" s="3">
        <v>11.2116592612445</v>
      </c>
      <c r="G275" s="3">
        <v>12.0833194519935</v>
      </c>
      <c r="H275" s="3">
        <v>12.2982936912054</v>
      </c>
      <c r="I275" s="3">
        <v>12.0671209276317</v>
      </c>
      <c r="J275" s="3">
        <v>12.4872919439878</v>
      </c>
      <c r="K275" s="3">
        <v>12.1275105752943</v>
      </c>
      <c r="L275" s="3">
        <v>12.2312096958003</v>
      </c>
      <c r="M275" s="3">
        <v>12.1913122852809</v>
      </c>
      <c r="N275" s="3">
        <v>12.4986712098857</v>
      </c>
      <c r="O275" s="3">
        <v>11.9133718418023</v>
      </c>
      <c r="P275" s="3">
        <v>12.0654487247258</v>
      </c>
      <c r="Q275" s="3">
        <v>12.4277440313953</v>
      </c>
      <c r="R275" s="3">
        <v>12.0409803857218</v>
      </c>
      <c r="S275" s="3">
        <v>12.2184675246949</v>
      </c>
      <c r="T275" s="3">
        <v>12.6301320896395</v>
      </c>
      <c r="U275" s="3">
        <v>12.9229846723327</v>
      </c>
      <c r="V275" s="3">
        <v>13.0446048875728</v>
      </c>
      <c r="W275" s="3">
        <v>12.7049211415163</v>
      </c>
      <c r="X275" s="3">
        <v>12.2283492073655</v>
      </c>
      <c r="Y275" s="3">
        <v>12.7271600755412</v>
      </c>
      <c r="Z275" s="3">
        <v>12.7204428412378</v>
      </c>
      <c r="AA275" s="3">
        <v>13.0170622120241</v>
      </c>
      <c r="AB275" s="3">
        <v>13.3876150756558</v>
      </c>
      <c r="AC275" s="3">
        <v>14.2881777548523</v>
      </c>
      <c r="AD275" s="3">
        <v>14.982176966558</v>
      </c>
      <c r="AE275" s="3">
        <v>15.2382202982825</v>
      </c>
      <c r="AF275" s="3">
        <v>15.4016677847181</v>
      </c>
      <c r="AG275" s="3">
        <v>16.066897279369</v>
      </c>
      <c r="AH275" s="3">
        <v>17.1551703648188</v>
      </c>
      <c r="AI275" s="3">
        <v>16.9362575949671</v>
      </c>
      <c r="AJ275" s="3">
        <v>16.3459497402828</v>
      </c>
      <c r="AK275" s="3">
        <v>15.7061647772896</v>
      </c>
      <c r="AL275" s="3">
        <v>15.3042159116782</v>
      </c>
      <c r="AM275" s="3">
        <v>16.8096483480509</v>
      </c>
      <c r="AN275" s="3">
        <v>17.1731421732064</v>
      </c>
      <c r="AO275" s="3">
        <v>17.1758065846281</v>
      </c>
      <c r="AP275" s="3">
        <v>17.406083149149</v>
      </c>
      <c r="AQ275" s="3">
        <v>17.0099283419974</v>
      </c>
      <c r="AR275" s="3">
        <v>16.1742190378487</v>
      </c>
      <c r="AS275" s="3">
        <v>16.2238119713145</v>
      </c>
      <c r="AT275" s="3">
        <v>15.8673241029274</v>
      </c>
      <c r="AU275" s="3">
        <v>16.3286751396088</v>
      </c>
      <c r="AV275" s="3">
        <v>16.0596375927097</v>
      </c>
      <c r="AW275" s="3">
        <v>15.8482923810718</v>
      </c>
      <c r="AX275" s="3">
        <v>14.9222865385856</v>
      </c>
      <c r="AY275" s="3">
        <v>16.48568717761</v>
      </c>
      <c r="AZ275" s="3">
        <v>16.5256633698277</v>
      </c>
      <c r="BA275" s="3">
        <v>16.3502951215077</v>
      </c>
      <c r="BB275" s="3">
        <v>16.1221198585822</v>
      </c>
      <c r="BC275" s="3">
        <v>15.7431737375788</v>
      </c>
      <c r="BD275" s="3">
        <v>14.5570426745091</v>
      </c>
      <c r="BE275" s="3">
        <v>14.7207929708581</v>
      </c>
      <c r="BF275" s="3">
        <v>14.5846004021512</v>
      </c>
      <c r="BG275" s="3">
        <v>14.9733706535008</v>
      </c>
      <c r="BH275" s="3">
        <v>15.2860088432118</v>
      </c>
      <c r="BI275" s="3">
        <v>15.1329826995832</v>
      </c>
      <c r="BJ275" s="3">
        <v>14.3127378152237</v>
      </c>
      <c r="BK275" s="3">
        <v>13.8951674154412</v>
      </c>
      <c r="BL275" s="3">
        <v>14.5521762804208</v>
      </c>
      <c r="BM275" s="3">
        <v>14.5517077506338</v>
      </c>
      <c r="BN275" s="3">
        <v>14.7124021592151</v>
      </c>
      <c r="BO275" s="3">
        <v>15.4776491455317</v>
      </c>
      <c r="BP275" s="3">
        <v>15.3532641202593</v>
      </c>
      <c r="BQ275" s="3">
        <v>15.8434387861875</v>
      </c>
      <c r="BR275" s="3">
        <v>16.7336376266953</v>
      </c>
      <c r="BS275" s="3">
        <v>17.3350368504844</v>
      </c>
      <c r="BT275" s="3">
        <v>18.6133810818136</v>
      </c>
      <c r="BU275" s="3">
        <v>19.1351403063811</v>
      </c>
      <c r="BV275" s="3">
        <v>19.6591884750224</v>
      </c>
      <c r="BW275" s="3">
        <v>19.6247332654271</v>
      </c>
      <c r="BX275" s="3">
        <v>19.8570850032723</v>
      </c>
      <c r="BY275" s="3">
        <v>19.6022088608757</v>
      </c>
      <c r="BZ275" s="3">
        <v>16.872326157036</v>
      </c>
      <c r="CA275" s="3">
        <v>15.8624022111214</v>
      </c>
      <c r="CB275" s="3">
        <v>15.7645422587579</v>
      </c>
      <c r="CC275" s="3">
        <v>16.3816247883495</v>
      </c>
      <c r="CD275" s="3">
        <v>16.1888213235306</v>
      </c>
      <c r="CE275" s="3">
        <v>16.2614612285693</v>
      </c>
      <c r="CF275" s="3">
        <v>15.7215265132876</v>
      </c>
      <c r="CG275" s="3">
        <v>15.3549075236922</v>
      </c>
      <c r="CH275" s="3">
        <v>15.8071838597935</v>
      </c>
      <c r="CI275" s="3">
        <v>16.4435093701684</v>
      </c>
      <c r="CJ275" s="3">
        <v>16.4953584699058</v>
      </c>
      <c r="CK275" s="3">
        <v>16.457865945628</v>
      </c>
      <c r="CL275" s="3">
        <v>16.9385709934564</v>
      </c>
      <c r="CM275" s="3">
        <v>17.6971914860993</v>
      </c>
      <c r="CN275" s="3">
        <v>18.0641853413809</v>
      </c>
      <c r="CO275" s="3">
        <v>16.9090468350164</v>
      </c>
      <c r="CP275" s="3">
        <v>16.848302473125</v>
      </c>
      <c r="CQ275" s="3">
        <v>16.5824252559887</v>
      </c>
      <c r="CR275" s="3">
        <v>16.3303787032193</v>
      </c>
      <c r="CS275" s="3">
        <v>15.8658434704596</v>
      </c>
      <c r="CT275" s="3">
        <v>15.1195833240555</v>
      </c>
      <c r="CU275" s="3">
        <v>14.4749244479689</v>
      </c>
      <c r="CV275" s="3">
        <v>16.3577912527716</v>
      </c>
      <c r="CW275" s="3">
        <v>15.096890788046</v>
      </c>
      <c r="CX275" s="3">
        <v>14.7611388072368</v>
      </c>
      <c r="CY275" s="3">
        <v>15.9937357608673</v>
      </c>
      <c r="CZ275" s="3">
        <v>17.0516866993802</v>
      </c>
      <c r="DA275" s="3">
        <v>17.3166197053921</v>
      </c>
      <c r="DB275" s="3">
        <v>17.0615735193351</v>
      </c>
      <c r="DC275" s="3">
        <v>15.5786405577831</v>
      </c>
      <c r="DD275" s="3">
        <v>14.1652954458725</v>
      </c>
      <c r="DE275" s="3">
        <v>14.0903711120629</v>
      </c>
      <c r="DF275" s="3">
        <v>16.3589614715199</v>
      </c>
      <c r="DG275" s="3">
        <v>16.2712036512657</v>
      </c>
      <c r="DH275" s="3">
        <v>17.1215209113118</v>
      </c>
      <c r="DI275" s="3">
        <v>17.1254776900452</v>
      </c>
      <c r="DJ275" s="3">
        <v>16.4409362081751</v>
      </c>
      <c r="DK275" s="3">
        <v>16.9651668505986</v>
      </c>
      <c r="DL275" s="3">
        <v>14.8781044575349</v>
      </c>
      <c r="DM275" s="3">
        <v>14.1276915982841</v>
      </c>
      <c r="DN275" s="3">
        <v>13.5906584841297</v>
      </c>
      <c r="DO275" s="3">
        <v>12.9911268986897</v>
      </c>
      <c r="DP275" s="3">
        <v>13.5838926876372</v>
      </c>
      <c r="DQ275" s="3">
        <v>13.7709162550892</v>
      </c>
      <c r="DR275" s="3">
        <v>14.7928859866269</v>
      </c>
      <c r="DS275" s="3">
        <v>15.4927779491915</v>
      </c>
      <c r="DT275" s="3">
        <v>15.9471181012841</v>
      </c>
      <c r="DU275" s="3">
        <v>16.1594385258473</v>
      </c>
      <c r="DV275" s="3">
        <v>16.2144878797219</v>
      </c>
      <c r="DW275" s="3">
        <v>16.0653484944612</v>
      </c>
      <c r="DX275" s="3">
        <v>16.5709161116297</v>
      </c>
      <c r="DY275" s="3">
        <v>17.456144630142</v>
      </c>
      <c r="DZ275" s="3">
        <v>18.3335356776803</v>
      </c>
      <c r="EA275" s="3">
        <v>18.978478441698</v>
      </c>
      <c r="EB275" s="3">
        <v>20.8770573652181</v>
      </c>
      <c r="EC275" s="3">
        <v>21.4725319087611</v>
      </c>
      <c r="ED275" s="3">
        <v>22.2922966722337</v>
      </c>
      <c r="EE275" s="3">
        <v>22.8523193396294</v>
      </c>
      <c r="EF275" s="3">
        <v>22.4933852362624</v>
      </c>
    </row>
    <row r="276">
      <c r="A276" s="3" t="s">
        <v>272</v>
      </c>
      <c r="B276" s="3" t="str">
        <f t="shared" si="3"/>
        <v>TAP_mid</v>
      </c>
      <c r="C276" s="3" t="str">
        <f t="shared" si="6"/>
        <v>TAP</v>
      </c>
      <c r="D276" s="3">
        <v>42.7312625373364</v>
      </c>
      <c r="E276" s="3">
        <v>42.3036080030157</v>
      </c>
      <c r="F276" s="3">
        <v>45.2634472619226</v>
      </c>
      <c r="G276" s="3">
        <v>45.9862062687489</v>
      </c>
      <c r="H276" s="3">
        <v>49.5488029711208</v>
      </c>
      <c r="I276" s="3">
        <v>55.565905430656</v>
      </c>
      <c r="J276" s="3">
        <v>56.8873746129093</v>
      </c>
      <c r="K276" s="3">
        <v>57.039557812286</v>
      </c>
      <c r="L276" s="3">
        <v>58.5738075974834</v>
      </c>
      <c r="M276" s="3">
        <v>57.0069861905911</v>
      </c>
      <c r="N276" s="3">
        <v>60.0464547835585</v>
      </c>
      <c r="O276" s="3">
        <v>59.2494825558197</v>
      </c>
      <c r="P276" s="3">
        <v>60.4213216509394</v>
      </c>
      <c r="Q276" s="3">
        <v>60.2920258218234</v>
      </c>
      <c r="R276" s="3">
        <v>59.1311394128381</v>
      </c>
      <c r="S276" s="3">
        <v>60.6921731101903</v>
      </c>
      <c r="T276" s="3">
        <v>59.3783786279943</v>
      </c>
      <c r="U276" s="3">
        <v>58.3944866658813</v>
      </c>
      <c r="V276" s="3">
        <v>56.8245754504816</v>
      </c>
      <c r="W276" s="3">
        <v>56.9121088593267</v>
      </c>
      <c r="X276" s="3">
        <v>61.2066174898686</v>
      </c>
      <c r="Y276" s="3">
        <v>69.2137164320532</v>
      </c>
      <c r="Z276" s="3">
        <v>73.6206644622279</v>
      </c>
      <c r="AA276" s="3">
        <v>75.8242572463924</v>
      </c>
      <c r="AB276" s="3">
        <v>71.8877462272262</v>
      </c>
      <c r="AC276" s="3">
        <v>69.9554843642002</v>
      </c>
      <c r="AD276" s="3">
        <v>75.0411751965802</v>
      </c>
      <c r="AE276" s="3">
        <v>77.4719151310972</v>
      </c>
      <c r="AF276" s="3">
        <v>80.2577100935011</v>
      </c>
      <c r="AG276" s="3">
        <v>82.5413478764209</v>
      </c>
      <c r="AH276" s="3">
        <v>81.7482835157962</v>
      </c>
      <c r="AI276" s="3">
        <v>82.0181993263743</v>
      </c>
      <c r="AJ276" s="3">
        <v>85.957793988751</v>
      </c>
      <c r="AK276" s="3">
        <v>89.0720583380781</v>
      </c>
      <c r="AL276" s="3">
        <v>82.514775788242</v>
      </c>
      <c r="AM276" s="3">
        <v>80.2823338336887</v>
      </c>
      <c r="AN276" s="3">
        <v>80.2209190098754</v>
      </c>
      <c r="AO276" s="3">
        <v>80.9836190809191</v>
      </c>
      <c r="AP276" s="3">
        <v>80.7517944265359</v>
      </c>
      <c r="AQ276" s="3">
        <v>79.1696692620789</v>
      </c>
      <c r="AR276" s="3">
        <v>77.7462435627749</v>
      </c>
      <c r="AS276" s="3">
        <v>74.0310432385903</v>
      </c>
      <c r="AT276" s="3">
        <v>72.7949006050617</v>
      </c>
      <c r="AU276" s="3">
        <v>75.0660707702193</v>
      </c>
      <c r="AV276" s="3">
        <v>71.8455436278196</v>
      </c>
      <c r="AW276" s="3">
        <v>68.9182104776529</v>
      </c>
      <c r="AX276" s="3">
        <v>66.4128220525146</v>
      </c>
      <c r="AY276" s="3">
        <v>67.6621612745096</v>
      </c>
      <c r="AZ276" s="3">
        <v>70.270947154787</v>
      </c>
      <c r="BA276" s="3">
        <v>65.901443747002</v>
      </c>
      <c r="BB276" s="3">
        <v>65.7308942044352</v>
      </c>
      <c r="BC276" s="3">
        <v>61.6392527564255</v>
      </c>
      <c r="BD276" s="3">
        <v>51.8605537328073</v>
      </c>
      <c r="BE276" s="3">
        <v>55.9068022738416</v>
      </c>
      <c r="BF276" s="3">
        <v>56.6531931799822</v>
      </c>
      <c r="BG276" s="3">
        <v>57.5601054665553</v>
      </c>
      <c r="BH276" s="3">
        <v>54.5140405918091</v>
      </c>
      <c r="BI276" s="3">
        <v>51.2897297556905</v>
      </c>
      <c r="BJ276" s="3">
        <v>55.2314779793661</v>
      </c>
      <c r="BK276" s="3">
        <v>51.9536979240375</v>
      </c>
      <c r="BL276" s="3">
        <v>53.5182163716869</v>
      </c>
      <c r="BM276" s="3">
        <v>53.9193243647352</v>
      </c>
      <c r="BN276" s="3">
        <v>52.1601619256612</v>
      </c>
      <c r="BO276" s="3">
        <v>52.7882823195769</v>
      </c>
      <c r="BP276" s="3">
        <v>50.7283638519069</v>
      </c>
      <c r="BQ276" s="3">
        <v>48.4281741025083</v>
      </c>
      <c r="BR276" s="3">
        <v>48.4712290371826</v>
      </c>
      <c r="BS276" s="3">
        <v>45.0431504327401</v>
      </c>
      <c r="BT276" s="3">
        <v>49.0654778450792</v>
      </c>
      <c r="BU276" s="3">
        <v>49.7788106818942</v>
      </c>
      <c r="BV276" s="3">
        <v>46.4450183841936</v>
      </c>
      <c r="BW276" s="3">
        <v>46.5122633397571</v>
      </c>
      <c r="BX276" s="3">
        <v>49.5571252563439</v>
      </c>
      <c r="BY276" s="3">
        <v>49.2534111229918</v>
      </c>
      <c r="BZ276" s="3">
        <v>37.9436284952784</v>
      </c>
      <c r="CA276" s="3">
        <v>39.1374952258603</v>
      </c>
      <c r="CB276" s="3">
        <v>34.1641744493379</v>
      </c>
      <c r="CC276" s="3">
        <v>34.914727960268</v>
      </c>
      <c r="CD276" s="3">
        <v>32.1826766490592</v>
      </c>
      <c r="CE276" s="3">
        <v>33.8628503629572</v>
      </c>
      <c r="CF276" s="3">
        <v>31.8314438436934</v>
      </c>
      <c r="CG276" s="3">
        <v>31.4762725147256</v>
      </c>
      <c r="CH276" s="3">
        <v>38.4213228764007</v>
      </c>
      <c r="CI276" s="3">
        <v>41.7208606407657</v>
      </c>
      <c r="CJ276" s="3">
        <v>45.8502668565634</v>
      </c>
      <c r="CK276" s="3">
        <v>42.3528186741294</v>
      </c>
      <c r="CL276" s="3">
        <v>43.3832869536217</v>
      </c>
      <c r="CM276" s="3">
        <v>47.3166391606324</v>
      </c>
      <c r="CN276" s="3">
        <v>51.9786174215519</v>
      </c>
      <c r="CO276" s="3">
        <v>52.0315106389</v>
      </c>
      <c r="CP276" s="3">
        <v>46.3745525268844</v>
      </c>
      <c r="CQ276" s="3">
        <v>44.2031152882776</v>
      </c>
      <c r="CR276" s="3">
        <v>42.2807634974219</v>
      </c>
      <c r="CS276" s="3">
        <v>41.4695325318762</v>
      </c>
      <c r="CT276" s="3">
        <v>42.3467962121964</v>
      </c>
      <c r="CU276" s="3">
        <v>41.6726253920776</v>
      </c>
      <c r="CV276" s="3">
        <v>45.2169766018434</v>
      </c>
      <c r="CW276" s="3">
        <v>45.089044014398</v>
      </c>
      <c r="CX276" s="3">
        <v>48.1333991907928</v>
      </c>
      <c r="CY276" s="3">
        <v>49.6232341729595</v>
      </c>
      <c r="CZ276" s="3">
        <v>49.8697321838274</v>
      </c>
      <c r="DA276" s="3">
        <v>49.5424666363833</v>
      </c>
      <c r="DB276" s="3">
        <v>53.2358535498832</v>
      </c>
      <c r="DC276" s="3">
        <v>51.3763428162276</v>
      </c>
      <c r="DD276" s="3">
        <v>47.0896655025163</v>
      </c>
      <c r="DE276" s="3">
        <v>45.8859145348021</v>
      </c>
      <c r="DF276" s="3">
        <v>49.0772598931781</v>
      </c>
      <c r="DG276" s="3">
        <v>49.5199551271251</v>
      </c>
      <c r="DH276" s="3">
        <v>47.8599871697845</v>
      </c>
      <c r="DI276" s="3">
        <v>49.72273393277</v>
      </c>
      <c r="DJ276" s="3">
        <v>49.3153638407227</v>
      </c>
      <c r="DK276" s="3">
        <v>53.056895794776</v>
      </c>
      <c r="DL276" s="3">
        <v>59.7631796545253</v>
      </c>
      <c r="DM276" s="3">
        <v>63.0165914165274</v>
      </c>
      <c r="DN276" s="3">
        <v>65.0293237635188</v>
      </c>
      <c r="DO276" s="3">
        <v>61.1734424952825</v>
      </c>
      <c r="DP276" s="3">
        <v>61.1164697765134</v>
      </c>
      <c r="DQ276" s="3">
        <v>57.076790225928</v>
      </c>
      <c r="DR276" s="3">
        <v>57.1579256228632</v>
      </c>
      <c r="DS276" s="3">
        <v>60.1435908637552</v>
      </c>
      <c r="DT276" s="3">
        <v>60.6900545976608</v>
      </c>
      <c r="DU276" s="3">
        <v>59.995246271339</v>
      </c>
      <c r="DV276" s="3">
        <v>64.1464376202752</v>
      </c>
      <c r="DW276" s="3">
        <v>63.7955217940887</v>
      </c>
      <c r="DX276" s="3">
        <v>55.0390256803606</v>
      </c>
      <c r="DY276" s="3">
        <v>50.4279238230427</v>
      </c>
      <c r="DZ276" s="3">
        <v>51.174631650074</v>
      </c>
      <c r="EA276" s="3">
        <v>52.4878110737935</v>
      </c>
      <c r="EB276" s="3">
        <v>54.9714729094151</v>
      </c>
      <c r="EC276" s="3">
        <v>55.1236460634281</v>
      </c>
      <c r="ED276" s="3">
        <v>59.3784138088097</v>
      </c>
      <c r="EE276" s="3">
        <v>59.9175982646386</v>
      </c>
      <c r="EF276" s="3">
        <v>55.0913889143202</v>
      </c>
    </row>
    <row r="277">
      <c r="A277" s="3" t="s">
        <v>273</v>
      </c>
      <c r="B277" s="3" t="str">
        <f t="shared" si="3"/>
        <v>TEL_mid</v>
      </c>
      <c r="C277" s="3" t="str">
        <f t="shared" si="6"/>
        <v>TEL</v>
      </c>
      <c r="D277" s="3">
        <v>45.8660658538096</v>
      </c>
      <c r="E277" s="3">
        <v>46.4792521976885</v>
      </c>
      <c r="F277" s="3">
        <v>48.2386035258269</v>
      </c>
      <c r="G277" s="3">
        <v>49.2422427920351</v>
      </c>
      <c r="H277" s="3">
        <v>47.747146764766</v>
      </c>
      <c r="I277" s="3">
        <v>50.6397437160138</v>
      </c>
      <c r="J277" s="3">
        <v>52.1552695516328</v>
      </c>
      <c r="K277" s="3">
        <v>51.1602332715236</v>
      </c>
      <c r="L277" s="3">
        <v>50.7813989827665</v>
      </c>
      <c r="M277" s="3">
        <v>45.5791727033311</v>
      </c>
      <c r="N277" s="3">
        <v>51.4385713271742</v>
      </c>
      <c r="O277" s="3">
        <v>52.9749823012241</v>
      </c>
      <c r="P277" s="3">
        <v>52.8672872999077</v>
      </c>
      <c r="Q277" s="3">
        <v>58.2685340731633</v>
      </c>
      <c r="R277" s="3">
        <v>60.1612673584759</v>
      </c>
      <c r="S277" s="3">
        <v>58.3989881740526</v>
      </c>
      <c r="T277" s="3">
        <v>57.9297488469861</v>
      </c>
      <c r="U277" s="3">
        <v>57.317042259659</v>
      </c>
      <c r="V277" s="3">
        <v>52.1914314618759</v>
      </c>
      <c r="W277" s="3">
        <v>50.9552590501227</v>
      </c>
      <c r="X277" s="3">
        <v>50.3787292464493</v>
      </c>
      <c r="Y277" s="3">
        <v>52.6285151795166</v>
      </c>
      <c r="Z277" s="3">
        <v>55.94309761851</v>
      </c>
      <c r="AA277" s="3">
        <v>55.0094073787471</v>
      </c>
      <c r="AB277" s="3">
        <v>49.4816799236173</v>
      </c>
      <c r="AC277" s="3">
        <v>47.168344837713</v>
      </c>
      <c r="AD277" s="3">
        <v>51.4049635170437</v>
      </c>
      <c r="AE277" s="3">
        <v>52.6196943767921</v>
      </c>
      <c r="AF277" s="3">
        <v>50.2485498878224</v>
      </c>
      <c r="AG277" s="3">
        <v>51.5150584783721</v>
      </c>
      <c r="AH277" s="3">
        <v>50.8959288196697</v>
      </c>
      <c r="AI277" s="3">
        <v>52.5311253273106</v>
      </c>
      <c r="AJ277" s="3">
        <v>54.2660358112553</v>
      </c>
      <c r="AK277" s="3">
        <v>54.1202632215305</v>
      </c>
      <c r="AL277" s="3">
        <v>57.0489708610563</v>
      </c>
      <c r="AM277" s="3">
        <v>60.8477973557969</v>
      </c>
      <c r="AN277" s="3">
        <v>61.1208605618093</v>
      </c>
      <c r="AO277" s="3">
        <v>65.2978752947545</v>
      </c>
      <c r="AP277" s="3">
        <v>65.3910254763536</v>
      </c>
      <c r="AQ277" s="3">
        <v>64.6214791541533</v>
      </c>
      <c r="AR277" s="3">
        <v>66.5452297785145</v>
      </c>
      <c r="AS277" s="3">
        <v>69.394471549722</v>
      </c>
      <c r="AT277" s="3">
        <v>70.912290644942</v>
      </c>
      <c r="AU277" s="3">
        <v>69.5965380926175</v>
      </c>
      <c r="AV277" s="3">
        <v>71.683645247405</v>
      </c>
      <c r="AW277" s="3">
        <v>77.0543861753378</v>
      </c>
      <c r="AX277" s="3">
        <v>82.9386763650797</v>
      </c>
      <c r="AY277" s="3">
        <v>84.1077485164342</v>
      </c>
      <c r="AZ277" s="3">
        <v>88.9124000965425</v>
      </c>
      <c r="BA277" s="3">
        <v>89.31294896661</v>
      </c>
      <c r="BB277" s="3">
        <v>90.7655319671066</v>
      </c>
      <c r="BC277" s="3">
        <v>87.2236225716089</v>
      </c>
      <c r="BD277" s="3">
        <v>83.5151781664623</v>
      </c>
      <c r="BE277" s="3">
        <v>85.4886141870469</v>
      </c>
      <c r="BF277" s="3">
        <v>82.3550271948134</v>
      </c>
      <c r="BG277" s="3">
        <v>82.9744545509408</v>
      </c>
      <c r="BH277" s="3">
        <v>81.3751018297612</v>
      </c>
      <c r="BI277" s="3">
        <v>71.902448091443</v>
      </c>
      <c r="BJ277" s="3">
        <v>68.9603779364568</v>
      </c>
      <c r="BK277" s="3">
        <v>66.6147908152875</v>
      </c>
      <c r="BL277" s="3">
        <v>70.0564671450472</v>
      </c>
      <c r="BM277" s="3">
        <v>74.1010277563896</v>
      </c>
      <c r="BN277" s="3">
        <v>74.7716636927895</v>
      </c>
      <c r="BO277" s="3">
        <v>80.5095372236981</v>
      </c>
      <c r="BP277" s="3">
        <v>81.4992470636457</v>
      </c>
      <c r="BQ277" s="3">
        <v>83.9859586061114</v>
      </c>
      <c r="BR277" s="3">
        <v>84.608695409891</v>
      </c>
      <c r="BS277" s="3">
        <v>81.9543906204065</v>
      </c>
      <c r="BT277" s="3">
        <v>85.999484732408</v>
      </c>
      <c r="BU277" s="3">
        <v>83.6559217373071</v>
      </c>
      <c r="BV277" s="3">
        <v>85.409499104509</v>
      </c>
      <c r="BW277" s="3">
        <v>86.4267231354259</v>
      </c>
      <c r="BX277" s="3">
        <v>90.1061597528011</v>
      </c>
      <c r="BY277" s="3">
        <v>84.6469254642048</v>
      </c>
      <c r="BZ277" s="3">
        <v>62.9620397977374</v>
      </c>
      <c r="CA277" s="3">
        <v>62.5917560441518</v>
      </c>
      <c r="CB277" s="3">
        <v>69.4785598349088</v>
      </c>
      <c r="CC277" s="3">
        <v>77.5139751527592</v>
      </c>
      <c r="CD277" s="3">
        <v>78.5795196324674</v>
      </c>
      <c r="CE277" s="3">
        <v>87.7251448805239</v>
      </c>
      <c r="CF277" s="3">
        <v>91.6387275043248</v>
      </c>
      <c r="CG277" s="3">
        <v>97.0553567302034</v>
      </c>
      <c r="CH277" s="3">
        <v>102.076685780171</v>
      </c>
      <c r="CI277" s="3">
        <v>111.016691084359</v>
      </c>
      <c r="CJ277" s="3">
        <v>119.242751616961</v>
      </c>
      <c r="CK277" s="3">
        <v>121.085982068545</v>
      </c>
      <c r="CL277" s="3">
        <v>122.724358729831</v>
      </c>
      <c r="CM277" s="3">
        <v>125.213916707234</v>
      </c>
      <c r="CN277" s="3">
        <v>126.664344505339</v>
      </c>
      <c r="CO277" s="3">
        <v>128.358327118262</v>
      </c>
      <c r="CP277" s="3">
        <v>130.766446350468</v>
      </c>
      <c r="CQ277" s="3">
        <v>142.597790688305</v>
      </c>
      <c r="CR277" s="3">
        <v>137.432562288496</v>
      </c>
      <c r="CS277" s="3">
        <v>138.042226233389</v>
      </c>
      <c r="CT277" s="3">
        <v>151.930047184412</v>
      </c>
      <c r="CU277" s="3">
        <v>151.257863036316</v>
      </c>
      <c r="CV277" s="3">
        <v>147.684582390758</v>
      </c>
      <c r="CW277" s="3">
        <v>137.930298570194</v>
      </c>
      <c r="CX277" s="3">
        <v>126.411536542109</v>
      </c>
      <c r="CY277" s="3">
        <v>119.891963698964</v>
      </c>
      <c r="CZ277" s="3">
        <v>119.986975630238</v>
      </c>
      <c r="DA277" s="3">
        <v>116.745249165756</v>
      </c>
      <c r="DB277" s="3">
        <v>113.746468263239</v>
      </c>
      <c r="DC277" s="3">
        <v>127.519389493647</v>
      </c>
      <c r="DD277" s="3">
        <v>117.230130042635</v>
      </c>
      <c r="DE277" s="3">
        <v>110.655213669815</v>
      </c>
      <c r="DF277" s="3">
        <v>118.388189556034</v>
      </c>
      <c r="DG277" s="3">
        <v>115.796823050832</v>
      </c>
      <c r="DH277" s="3">
        <v>118.564197011956</v>
      </c>
      <c r="DI277" s="3">
        <v>126.61370337201</v>
      </c>
      <c r="DJ277" s="3">
        <v>123.322082999606</v>
      </c>
      <c r="DK277" s="3">
        <v>122.486579304836</v>
      </c>
      <c r="DL277" s="3">
        <v>118.823505951916</v>
      </c>
      <c r="DM277" s="3">
        <v>128.915994985194</v>
      </c>
      <c r="DN277" s="3">
        <v>138.62458939526</v>
      </c>
      <c r="DO277" s="3">
        <v>130.619759162507</v>
      </c>
      <c r="DP277" s="3">
        <v>124.475460231137</v>
      </c>
      <c r="DQ277" s="3">
        <v>118.872181858117</v>
      </c>
      <c r="DR277" s="3">
        <v>126.345719361401</v>
      </c>
      <c r="DS277" s="3">
        <v>135.544619400699</v>
      </c>
      <c r="DT277" s="3">
        <v>134.553067616129</v>
      </c>
      <c r="DU277" s="3">
        <v>140.98640404286</v>
      </c>
      <c r="DV277" s="3">
        <v>140.655104549752</v>
      </c>
      <c r="DW277" s="3">
        <v>142.110235955959</v>
      </c>
      <c r="DX277" s="3">
        <v>146.435832045096</v>
      </c>
      <c r="DY277" s="3">
        <v>149.058729039476</v>
      </c>
      <c r="DZ277" s="3">
        <v>152.879292986715</v>
      </c>
      <c r="EA277" s="3">
        <v>148.154680758578</v>
      </c>
      <c r="EB277" s="3">
        <v>147.307000732422</v>
      </c>
      <c r="EC277" s="3">
        <v>147.433695585831</v>
      </c>
      <c r="ED277" s="3">
        <v>151.560999679565</v>
      </c>
      <c r="EE277" s="3">
        <v>148.519047328404</v>
      </c>
      <c r="EF277" s="3">
        <v>146.246666378445</v>
      </c>
    </row>
    <row r="278">
      <c r="A278" s="3" t="s">
        <v>274</v>
      </c>
      <c r="B278" s="3" t="str">
        <f t="shared" si="3"/>
        <v>TGT_mid</v>
      </c>
      <c r="C278" s="3" t="str">
        <f t="shared" si="6"/>
        <v>TGT</v>
      </c>
      <c r="D278" s="3">
        <v>44.2185058138546</v>
      </c>
      <c r="E278" s="3">
        <v>41.8208526610494</v>
      </c>
      <c r="F278" s="3">
        <v>44.3860816756459</v>
      </c>
      <c r="G278" s="3">
        <v>44.689759595361</v>
      </c>
      <c r="H278" s="3">
        <v>42.9643492002081</v>
      </c>
      <c r="I278" s="3">
        <v>42.7985997540543</v>
      </c>
      <c r="J278" s="3">
        <v>44.495312165781</v>
      </c>
      <c r="K278" s="3">
        <v>44.2227139891058</v>
      </c>
      <c r="L278" s="3">
        <v>46.6020105331144</v>
      </c>
      <c r="M278" s="3">
        <v>45.931224405414</v>
      </c>
      <c r="N278" s="3">
        <v>50.5709421944138</v>
      </c>
      <c r="O278" s="3">
        <v>55.7225685602517</v>
      </c>
      <c r="P278" s="3">
        <v>56.7870193934519</v>
      </c>
      <c r="Q278" s="3">
        <v>57.7767030137726</v>
      </c>
      <c r="R278" s="3">
        <v>60.5554089343152</v>
      </c>
      <c r="S278" s="3">
        <v>62.2642367925792</v>
      </c>
      <c r="T278" s="3">
        <v>60.4612627732355</v>
      </c>
      <c r="U278" s="3">
        <v>62.265981046852</v>
      </c>
      <c r="V278" s="3">
        <v>63.3777869994724</v>
      </c>
      <c r="W278" s="3">
        <v>60.4600612909308</v>
      </c>
      <c r="X278" s="3">
        <v>59.8522577340737</v>
      </c>
      <c r="Y278" s="3">
        <v>59.2334015994976</v>
      </c>
      <c r="Z278" s="3">
        <v>57.4263314302283</v>
      </c>
      <c r="AA278" s="3">
        <v>56.5026960829484</v>
      </c>
      <c r="AB278" s="3">
        <v>55.2739544423041</v>
      </c>
      <c r="AC278" s="3">
        <v>56.4471860645395</v>
      </c>
      <c r="AD278" s="3">
        <v>63.935622094271</v>
      </c>
      <c r="AE278" s="3">
        <v>64.2197882121844</v>
      </c>
      <c r="AF278" s="3">
        <v>57.8629516277976</v>
      </c>
      <c r="AG278" s="3">
        <v>53.919343887374</v>
      </c>
      <c r="AH278" s="3">
        <v>57.7353093389693</v>
      </c>
      <c r="AI278" s="3">
        <v>57.5423093239842</v>
      </c>
      <c r="AJ278" s="3">
        <v>54.8799458909631</v>
      </c>
      <c r="AK278" s="3">
        <v>54.1787468130233</v>
      </c>
      <c r="AL278" s="3">
        <v>58.2062057592668</v>
      </c>
      <c r="AM278" s="3">
        <v>61.0383969148747</v>
      </c>
      <c r="AN278" s="3">
        <v>54.709852120437</v>
      </c>
      <c r="AO278" s="3">
        <v>52.3560595122542</v>
      </c>
      <c r="AP278" s="3">
        <v>44.5026071344548</v>
      </c>
      <c r="AQ278" s="3">
        <v>43.8479058912272</v>
      </c>
      <c r="AR278" s="3">
        <v>45.5126570100477</v>
      </c>
      <c r="AS278" s="3">
        <v>43.9503709626076</v>
      </c>
      <c r="AT278" s="3">
        <v>43.6637340289429</v>
      </c>
      <c r="AU278" s="3">
        <v>46.2021121536742</v>
      </c>
      <c r="AV278" s="3">
        <v>48.2952154702821</v>
      </c>
      <c r="AW278" s="3">
        <v>49.4619166410832</v>
      </c>
      <c r="AX278" s="3">
        <v>48.4361182495582</v>
      </c>
      <c r="AY278" s="3">
        <v>52.6619739948951</v>
      </c>
      <c r="AZ278" s="3">
        <v>61.480057414143</v>
      </c>
      <c r="BA278" s="3">
        <v>61.9683115519817</v>
      </c>
      <c r="BB278" s="3">
        <v>59.8259324610769</v>
      </c>
      <c r="BC278" s="3">
        <v>60.3146443211006</v>
      </c>
      <c r="BD278" s="3">
        <v>61.0813188093892</v>
      </c>
      <c r="BE278" s="3">
        <v>65.3434103257806</v>
      </c>
      <c r="BF278" s="3">
        <v>66.3286157419928</v>
      </c>
      <c r="BG278" s="3">
        <v>71.4510445065066</v>
      </c>
      <c r="BH278" s="3">
        <v>75.4141883891199</v>
      </c>
      <c r="BI278" s="3">
        <v>72.417092274146</v>
      </c>
      <c r="BJ278" s="3">
        <v>67.6671790419228</v>
      </c>
      <c r="BK278" s="3">
        <v>57.099640975296</v>
      </c>
      <c r="BL278" s="3">
        <v>59.9900839044721</v>
      </c>
      <c r="BM278" s="3">
        <v>62.5579349526235</v>
      </c>
      <c r="BN278" s="3">
        <v>67.3293526977282</v>
      </c>
      <c r="BO278" s="3">
        <v>70.3533211580677</v>
      </c>
      <c r="BP278" s="3">
        <v>66.1458887916745</v>
      </c>
      <c r="BQ278" s="3">
        <v>75.9996437778114</v>
      </c>
      <c r="BR278" s="3">
        <v>77.0178761622107</v>
      </c>
      <c r="BS278" s="3">
        <v>80.4373079922864</v>
      </c>
      <c r="BT278" s="3">
        <v>95.4474286996513</v>
      </c>
      <c r="BU278" s="3">
        <v>97.3389358260595</v>
      </c>
      <c r="BV278" s="3">
        <v>102.828404798555</v>
      </c>
      <c r="BW278" s="3">
        <v>113.119303658511</v>
      </c>
      <c r="BX278" s="3">
        <v>106.091341241439</v>
      </c>
      <c r="BY278" s="3">
        <v>102.244876532929</v>
      </c>
      <c r="BZ278" s="3">
        <v>89.8763161513708</v>
      </c>
      <c r="CA278" s="3">
        <v>93.8278813784</v>
      </c>
      <c r="CB278" s="3">
        <v>105.485043941413</v>
      </c>
      <c r="CC278" s="3">
        <v>107.888063309575</v>
      </c>
      <c r="CD278" s="3">
        <v>108.957924697293</v>
      </c>
      <c r="CE278" s="3">
        <v>127.396845090889</v>
      </c>
      <c r="CF278" s="3">
        <v>135.832756460271</v>
      </c>
      <c r="CG278" s="3">
        <v>145.673822172842</v>
      </c>
      <c r="CH278" s="3">
        <v>150.283461057894</v>
      </c>
      <c r="CI278" s="3">
        <v>157.963726218376</v>
      </c>
      <c r="CJ278" s="3">
        <v>171.859867046993</v>
      </c>
      <c r="CK278" s="3">
        <v>171.970958357052</v>
      </c>
      <c r="CL278" s="3">
        <v>167.671048381833</v>
      </c>
      <c r="CM278" s="3">
        <v>187.336884393103</v>
      </c>
      <c r="CN278" s="3">
        <v>197.317848278712</v>
      </c>
      <c r="CO278" s="3">
        <v>214.036383182104</v>
      </c>
      <c r="CP278" s="3">
        <v>231.411196136943</v>
      </c>
      <c r="CQ278" s="3">
        <v>234.600287141209</v>
      </c>
      <c r="CR278" s="3">
        <v>222.658652438481</v>
      </c>
      <c r="CS278" s="3">
        <v>223.107656019453</v>
      </c>
      <c r="CT278" s="3">
        <v>234.045838767589</v>
      </c>
      <c r="CU278" s="3">
        <v>214.323601281752</v>
      </c>
      <c r="CV278" s="3">
        <v>205.639297628462</v>
      </c>
      <c r="CW278" s="3">
        <v>191.623660050377</v>
      </c>
      <c r="CX278" s="3">
        <v>202.020639456413</v>
      </c>
      <c r="CY278" s="3">
        <v>214.771479230928</v>
      </c>
      <c r="CZ278" s="3">
        <v>181.320756956166</v>
      </c>
      <c r="DA278" s="3">
        <v>138.509259497044</v>
      </c>
      <c r="DB278" s="3">
        <v>139.83246131713</v>
      </c>
      <c r="DC278" s="3">
        <v>155.600815103236</v>
      </c>
      <c r="DD278" s="3">
        <v>150.827567579771</v>
      </c>
      <c r="DE278" s="3">
        <v>146.996079252884</v>
      </c>
      <c r="DF278" s="3">
        <v>152.741941101744</v>
      </c>
      <c r="DG278" s="3">
        <v>141.25892751967</v>
      </c>
      <c r="DH278" s="3">
        <v>151.455053478764</v>
      </c>
      <c r="DI278" s="3">
        <v>161.916464391907</v>
      </c>
      <c r="DJ278" s="3">
        <v>152.454298803937</v>
      </c>
      <c r="DK278" s="3">
        <v>154.21872972381</v>
      </c>
      <c r="DL278" s="3">
        <v>144.385489597908</v>
      </c>
      <c r="DM278" s="3">
        <v>125.679341375706</v>
      </c>
      <c r="DN278" s="3">
        <v>126.807957217613</v>
      </c>
      <c r="DO278" s="3">
        <v>123.346659923868</v>
      </c>
      <c r="DP278" s="3">
        <v>114.790284654298</v>
      </c>
      <c r="DQ278" s="3">
        <v>104.652346737924</v>
      </c>
      <c r="DR278" s="3">
        <v>116.853133345197</v>
      </c>
      <c r="DS278" s="3">
        <v>133.769965318767</v>
      </c>
      <c r="DT278" s="3">
        <v>136.831823267764</v>
      </c>
      <c r="DU278" s="3">
        <v>143.93537957233</v>
      </c>
      <c r="DV278" s="3">
        <v>164.376894461954</v>
      </c>
      <c r="DW278" s="3">
        <v>165.256631158124</v>
      </c>
      <c r="DX278" s="3">
        <v>152.713875469475</v>
      </c>
      <c r="DY278" s="3">
        <v>144.376820401802</v>
      </c>
      <c r="DZ278" s="3">
        <v>146.934114738351</v>
      </c>
      <c r="EA278" s="3">
        <v>144.128792955883</v>
      </c>
      <c r="EB278" s="3">
        <v>151.87597078778</v>
      </c>
      <c r="EC278" s="3">
        <v>151.712037963954</v>
      </c>
      <c r="ED278" s="3">
        <v>142.745720520882</v>
      </c>
      <c r="EE278" s="3">
        <v>132.839522952125</v>
      </c>
      <c r="EF278" s="3">
        <v>137.68638865153</v>
      </c>
    </row>
    <row r="279">
      <c r="A279" s="3" t="s">
        <v>275</v>
      </c>
      <c r="B279" s="3" t="str">
        <f t="shared" si="3"/>
        <v>TJX_mid</v>
      </c>
      <c r="C279" s="3" t="str">
        <f t="shared" si="6"/>
        <v>TJX</v>
      </c>
      <c r="D279" s="3">
        <v>26.2605151940813</v>
      </c>
      <c r="E279" s="3">
        <v>25.6358712142483</v>
      </c>
      <c r="F279" s="3">
        <v>26.3170262701554</v>
      </c>
      <c r="G279" s="3">
        <v>25.6465810484359</v>
      </c>
      <c r="H279" s="3">
        <v>24.6378206885768</v>
      </c>
      <c r="I279" s="3">
        <v>23.6645046773641</v>
      </c>
      <c r="J279" s="3">
        <v>23.008852052034</v>
      </c>
      <c r="K279" s="3">
        <v>24.2925037576011</v>
      </c>
      <c r="L279" s="3">
        <v>25.9982010497636</v>
      </c>
      <c r="M279" s="3">
        <v>26.5282218280486</v>
      </c>
      <c r="N279" s="3">
        <v>27.5885601835285</v>
      </c>
      <c r="O279" s="3">
        <v>28.8567418903054</v>
      </c>
      <c r="P279" s="3">
        <v>29.2563792179281</v>
      </c>
      <c r="Q279" s="3">
        <v>29.6510929985108</v>
      </c>
      <c r="R279" s="3">
        <v>29.9682406678638</v>
      </c>
      <c r="S279" s="3">
        <v>29.2666872984076</v>
      </c>
      <c r="T279" s="3">
        <v>29.0864141070514</v>
      </c>
      <c r="U279" s="3">
        <v>28.8607106715213</v>
      </c>
      <c r="V279" s="3">
        <v>29.8834694327439</v>
      </c>
      <c r="W279" s="3">
        <v>31.0922749584457</v>
      </c>
      <c r="X279" s="3">
        <v>31.1779886957258</v>
      </c>
      <c r="Y279" s="3">
        <v>31.7346991285114</v>
      </c>
      <c r="Z279" s="3">
        <v>30.9695994905961</v>
      </c>
      <c r="AA279" s="3">
        <v>31.1595100997766</v>
      </c>
      <c r="AB279" s="3">
        <v>30.3265780159804</v>
      </c>
      <c r="AC279" s="3">
        <v>31.5398038134893</v>
      </c>
      <c r="AD279" s="3">
        <v>33.7568667966523</v>
      </c>
      <c r="AE279" s="3">
        <v>34.0114931081057</v>
      </c>
      <c r="AF279" s="3">
        <v>33.5208884309022</v>
      </c>
      <c r="AG279" s="3">
        <v>33.7353331795367</v>
      </c>
      <c r="AH279" s="3">
        <v>35.0049225675425</v>
      </c>
      <c r="AI279" s="3">
        <v>35.5164091166451</v>
      </c>
      <c r="AJ279" s="3">
        <v>33.5970173739152</v>
      </c>
      <c r="AK279" s="3">
        <v>32.8735886501262</v>
      </c>
      <c r="AL279" s="3">
        <v>33.6606898912673</v>
      </c>
      <c r="AM279" s="3">
        <v>34.3866327079667</v>
      </c>
      <c r="AN279" s="3">
        <v>33.6912173421768</v>
      </c>
      <c r="AO279" s="3">
        <v>34.246429373481</v>
      </c>
      <c r="AP279" s="3">
        <v>35.1834087500966</v>
      </c>
      <c r="AQ279" s="3">
        <v>34.6805882947551</v>
      </c>
      <c r="AR279" s="3">
        <v>34.420746894245</v>
      </c>
      <c r="AS279" s="3">
        <v>32.5078348078135</v>
      </c>
      <c r="AT279" s="3">
        <v>31.295191979646</v>
      </c>
      <c r="AU279" s="3">
        <v>31.9804346880208</v>
      </c>
      <c r="AV279" s="3">
        <v>33.0052126391613</v>
      </c>
      <c r="AW279" s="3">
        <v>32.5296039268492</v>
      </c>
      <c r="AX279" s="3">
        <v>31.7728851740609</v>
      </c>
      <c r="AY279" s="3">
        <v>34.1381184064002</v>
      </c>
      <c r="AZ279" s="3">
        <v>35.2733546337412</v>
      </c>
      <c r="BA279" s="3">
        <v>35.0872183535651</v>
      </c>
      <c r="BB279" s="3">
        <v>37.3486963492517</v>
      </c>
      <c r="BC279" s="3">
        <v>37.8582842526644</v>
      </c>
      <c r="BD279" s="3">
        <v>38.9443296895242</v>
      </c>
      <c r="BE279" s="3">
        <v>43.2881701029886</v>
      </c>
      <c r="BF279" s="3">
        <v>43.952698557298</v>
      </c>
      <c r="BG279" s="3">
        <v>46.9405652879706</v>
      </c>
      <c r="BH279" s="3">
        <v>50.5520501632227</v>
      </c>
      <c r="BI279" s="3">
        <v>50.2571126335669</v>
      </c>
      <c r="BJ279" s="3">
        <v>47.2027153463203</v>
      </c>
      <c r="BK279" s="3">
        <v>41.3619014070107</v>
      </c>
      <c r="BL279" s="3">
        <v>43.7488683384694</v>
      </c>
      <c r="BM279" s="3">
        <v>45.9120354007754</v>
      </c>
      <c r="BN279" s="3">
        <v>48.2588015422779</v>
      </c>
      <c r="BO279" s="3">
        <v>50.2765197469188</v>
      </c>
      <c r="BP279" s="3">
        <v>48.8104223270796</v>
      </c>
      <c r="BQ279" s="3">
        <v>48.752287867501</v>
      </c>
      <c r="BR279" s="3">
        <v>51.07136925382</v>
      </c>
      <c r="BS279" s="3">
        <v>49.1291218797282</v>
      </c>
      <c r="BT279" s="3">
        <v>52.0228466379673</v>
      </c>
      <c r="BU279" s="3">
        <v>53.889715607558</v>
      </c>
      <c r="BV279" s="3">
        <v>55.4880648174169</v>
      </c>
      <c r="BW279" s="3">
        <v>56.5970236510027</v>
      </c>
      <c r="BX279" s="3">
        <v>57.8567653670178</v>
      </c>
      <c r="BY279" s="3">
        <v>58.3992987135423</v>
      </c>
      <c r="BZ279" s="3">
        <v>46.5565201925634</v>
      </c>
      <c r="CA279" s="3">
        <v>44.5232436551691</v>
      </c>
      <c r="CB279" s="3">
        <v>46.8286071392736</v>
      </c>
      <c r="CC279" s="3">
        <v>50.373005456593</v>
      </c>
      <c r="CD279" s="3">
        <v>48.7844946736702</v>
      </c>
      <c r="CE279" s="3">
        <v>51.4641222546314</v>
      </c>
      <c r="CF279" s="3">
        <v>51.7074216267111</v>
      </c>
      <c r="CG279" s="3">
        <v>52.7291720186129</v>
      </c>
      <c r="CH279" s="3">
        <v>55.9712955660223</v>
      </c>
      <c r="CI279" s="3">
        <v>62.6689577144145</v>
      </c>
      <c r="CJ279" s="3">
        <v>63.3555395333655</v>
      </c>
      <c r="CK279" s="3">
        <v>64.0056398385158</v>
      </c>
      <c r="CL279" s="3">
        <v>62.0883669802377</v>
      </c>
      <c r="CM279" s="3">
        <v>65.0864044661194</v>
      </c>
      <c r="CN279" s="3">
        <v>66.2770690776942</v>
      </c>
      <c r="CO279" s="3">
        <v>62.3287408296571</v>
      </c>
      <c r="CP279" s="3">
        <v>64.1738449187635</v>
      </c>
      <c r="CQ279" s="3">
        <v>67.8469926606121</v>
      </c>
      <c r="CR279" s="3">
        <v>66.628176686193</v>
      </c>
      <c r="CS279" s="3">
        <v>61.446548276924</v>
      </c>
      <c r="CT279" s="3">
        <v>66.6904312605526</v>
      </c>
      <c r="CU279" s="3">
        <v>69.978852019598</v>
      </c>
      <c r="CV279" s="3">
        <v>68.4209890542412</v>
      </c>
      <c r="CW279" s="3">
        <v>65.106453057649</v>
      </c>
      <c r="CX279" s="3">
        <v>59.3767739895377</v>
      </c>
      <c r="CY279" s="3">
        <v>59.9304518995099</v>
      </c>
      <c r="CZ279" s="3">
        <v>57.5799177495783</v>
      </c>
      <c r="DA279" s="3">
        <v>56.9414017056006</v>
      </c>
      <c r="DB279" s="3">
        <v>57.871363495512</v>
      </c>
      <c r="DC279" s="3">
        <v>61.9423291840499</v>
      </c>
      <c r="DD279" s="3">
        <v>61.5122949126648</v>
      </c>
      <c r="DE279" s="3">
        <v>64.5474511679343</v>
      </c>
      <c r="DF279" s="3">
        <v>73.3600672249486</v>
      </c>
      <c r="DG279" s="3">
        <v>76.6892554272282</v>
      </c>
      <c r="DH279" s="3">
        <v>78.8051718557012</v>
      </c>
      <c r="DI279" s="3">
        <v>77.473537161829</v>
      </c>
      <c r="DJ279" s="3">
        <v>73.9476207017287</v>
      </c>
      <c r="DK279" s="3">
        <v>76.0824755059062</v>
      </c>
      <c r="DL279" s="3">
        <v>76.3193916704874</v>
      </c>
      <c r="DM279" s="3">
        <v>78.7714243931606</v>
      </c>
      <c r="DN279" s="3">
        <v>83.4987858566792</v>
      </c>
      <c r="DO279" s="3">
        <v>86.4249977693241</v>
      </c>
      <c r="DP279" s="3">
        <v>89.2962232874823</v>
      </c>
      <c r="DQ279" s="3">
        <v>87.2722211554882</v>
      </c>
      <c r="DR279" s="3">
        <v>88.5632198023345</v>
      </c>
      <c r="DS279" s="3">
        <v>89.2635259083867</v>
      </c>
      <c r="DT279" s="3">
        <v>93.2270721419872</v>
      </c>
      <c r="DU279" s="3">
        <v>97.0390255789404</v>
      </c>
      <c r="DV279" s="3">
        <v>97.0762292489985</v>
      </c>
      <c r="DW279" s="3">
        <v>94.734652409273</v>
      </c>
      <c r="DX279" s="3">
        <v>98.1879869813432</v>
      </c>
      <c r="DY279" s="3">
        <v>107.849505870192</v>
      </c>
      <c r="DZ279" s="3">
        <v>111.819670117262</v>
      </c>
      <c r="EA279" s="3">
        <v>113.464839673693</v>
      </c>
      <c r="EB279" s="3">
        <v>117.533502405705</v>
      </c>
      <c r="EC279" s="3">
        <v>114.545151949197</v>
      </c>
      <c r="ED279" s="3">
        <v>119.173584765073</v>
      </c>
      <c r="EE279" s="3">
        <v>124.313570840018</v>
      </c>
      <c r="EF279" s="3">
        <v>121.795833163791</v>
      </c>
    </row>
    <row r="280">
      <c r="A280" s="3" t="s">
        <v>276</v>
      </c>
      <c r="B280" s="3" t="str">
        <f t="shared" si="3"/>
        <v>TMO_mid</v>
      </c>
      <c r="C280" s="3" t="str">
        <f t="shared" si="6"/>
        <v>TMO</v>
      </c>
      <c r="D280" s="3">
        <v>109.32606989805</v>
      </c>
      <c r="E280" s="3">
        <v>116.480606463959</v>
      </c>
      <c r="F280" s="3">
        <v>119.095378630378</v>
      </c>
      <c r="G280" s="3">
        <v>114.356399096613</v>
      </c>
      <c r="H280" s="3">
        <v>112.285849010208</v>
      </c>
      <c r="I280" s="3">
        <v>115.031954339682</v>
      </c>
      <c r="J280" s="3">
        <v>116.926940591331</v>
      </c>
      <c r="K280" s="3">
        <v>117.266619065703</v>
      </c>
      <c r="L280" s="3">
        <v>119.148805152122</v>
      </c>
      <c r="M280" s="3">
        <v>113.004606551709</v>
      </c>
      <c r="N280" s="3">
        <v>117.509857465998</v>
      </c>
      <c r="O280" s="3">
        <v>123.272962817386</v>
      </c>
      <c r="P280" s="3">
        <v>122.87603957732</v>
      </c>
      <c r="Q280" s="3">
        <v>123.946924921936</v>
      </c>
      <c r="R280" s="3">
        <v>128.117903645903</v>
      </c>
      <c r="S280" s="3">
        <v>127.91358817809</v>
      </c>
      <c r="T280" s="3">
        <v>126.097191886775</v>
      </c>
      <c r="U280" s="3">
        <v>126.177739704735</v>
      </c>
      <c r="V280" s="3">
        <v>131.470192923968</v>
      </c>
      <c r="W280" s="3">
        <v>128.825341885066</v>
      </c>
      <c r="X280" s="3">
        <v>120.078536939397</v>
      </c>
      <c r="Y280" s="3">
        <v>122.948752185341</v>
      </c>
      <c r="Z280" s="3">
        <v>132.240217289819</v>
      </c>
      <c r="AA280" s="3">
        <v>134.3726178948</v>
      </c>
      <c r="AB280" s="3">
        <v>131.307822537732</v>
      </c>
      <c r="AC280" s="3">
        <v>124.604203303365</v>
      </c>
      <c r="AD280" s="3">
        <v>135.499419797771</v>
      </c>
      <c r="AE280" s="3">
        <v>141.107795324216</v>
      </c>
      <c r="AF280" s="3">
        <v>144.925623690672</v>
      </c>
      <c r="AG280" s="3">
        <v>145.91044307069</v>
      </c>
      <c r="AH280" s="3">
        <v>151.27777290756</v>
      </c>
      <c r="AI280" s="3">
        <v>151.569206078148</v>
      </c>
      <c r="AJ280" s="3">
        <v>148.776988481392</v>
      </c>
      <c r="AK280" s="3">
        <v>149.897374488003</v>
      </c>
      <c r="AL280" s="3">
        <v>144.085594519038</v>
      </c>
      <c r="AM280" s="3">
        <v>139.404581955479</v>
      </c>
      <c r="AN280" s="3">
        <v>142.04844750066</v>
      </c>
      <c r="AO280" s="3">
        <v>152.479124051164</v>
      </c>
      <c r="AP280" s="3">
        <v>153.818020235516</v>
      </c>
      <c r="AQ280" s="3">
        <v>152.834309337935</v>
      </c>
      <c r="AR280" s="3">
        <v>167.707948279276</v>
      </c>
      <c r="AS280" s="3">
        <v>171.680889151954</v>
      </c>
      <c r="AT280" s="3">
        <v>174.983005983843</v>
      </c>
      <c r="AU280" s="3">
        <v>172.504188077308</v>
      </c>
      <c r="AV280" s="3">
        <v>186.097445881701</v>
      </c>
      <c r="AW280" s="3">
        <v>189.697893201488</v>
      </c>
      <c r="AX280" s="3">
        <v>188.468391565399</v>
      </c>
      <c r="AY280" s="3">
        <v>186.301906272776</v>
      </c>
      <c r="AZ280" s="3">
        <v>205.941555211067</v>
      </c>
      <c r="BA280" s="3">
        <v>205.799775975817</v>
      </c>
      <c r="BB280" s="3">
        <v>207.0235496882</v>
      </c>
      <c r="BC280" s="3">
        <v>209.431789499314</v>
      </c>
      <c r="BD280" s="3">
        <v>208.567566399702</v>
      </c>
      <c r="BE280" s="3">
        <v>208.509020049868</v>
      </c>
      <c r="BF280" s="3">
        <v>212.685342969472</v>
      </c>
      <c r="BG280" s="3">
        <v>230.121522233048</v>
      </c>
      <c r="BH280" s="3">
        <v>236.31666040141</v>
      </c>
      <c r="BI280" s="3">
        <v>230.651037790515</v>
      </c>
      <c r="BJ280" s="3">
        <v>235.302426052463</v>
      </c>
      <c r="BK280" s="3">
        <v>227.986916240136</v>
      </c>
      <c r="BL280" s="3">
        <v>231.122025023989</v>
      </c>
      <c r="BM280" s="3">
        <v>245.328589514984</v>
      </c>
      <c r="BN280" s="3">
        <v>258.464468810797</v>
      </c>
      <c r="BO280" s="3">
        <v>268.443285559665</v>
      </c>
      <c r="BP280" s="3">
        <v>265.247465647986</v>
      </c>
      <c r="BQ280" s="3">
        <v>281.818792339936</v>
      </c>
      <c r="BR280" s="3">
        <v>288.798467448068</v>
      </c>
      <c r="BS280" s="3">
        <v>272.309569308016</v>
      </c>
      <c r="BT280" s="3">
        <v>287.511559074587</v>
      </c>
      <c r="BU280" s="3">
        <v>283.940249259659</v>
      </c>
      <c r="BV280" s="3">
        <v>299.056143886903</v>
      </c>
      <c r="BW280" s="3">
        <v>316.861115992291</v>
      </c>
      <c r="BX280" s="3">
        <v>326.54896120307</v>
      </c>
      <c r="BY280" s="3">
        <v>322.339086943501</v>
      </c>
      <c r="BZ280" s="3">
        <v>287.325124376299</v>
      </c>
      <c r="CA280" s="3">
        <v>313.457079250023</v>
      </c>
      <c r="CB280" s="3">
        <v>334.420677691962</v>
      </c>
      <c r="CC280" s="3">
        <v>345.609478352579</v>
      </c>
      <c r="CD280" s="3">
        <v>389.828439361149</v>
      </c>
      <c r="CE280" s="3">
        <v>413.781288058324</v>
      </c>
      <c r="CF280" s="3">
        <v>422.634955708201</v>
      </c>
      <c r="CG280" s="3">
        <v>459.816034161583</v>
      </c>
      <c r="CH280" s="3">
        <v>472.438941709153</v>
      </c>
      <c r="CI280" s="3">
        <v>462.831881013841</v>
      </c>
      <c r="CJ280" s="3">
        <v>495.925870313596</v>
      </c>
      <c r="CK280" s="3">
        <v>483.853627023872</v>
      </c>
      <c r="CL280" s="3">
        <v>446.26474471516</v>
      </c>
      <c r="CM280" s="3">
        <v>474.968596652067</v>
      </c>
      <c r="CN280" s="3">
        <v>458.733210314602</v>
      </c>
      <c r="CO280" s="3">
        <v>468.183636662121</v>
      </c>
      <c r="CP280" s="3">
        <v>516.026520953926</v>
      </c>
      <c r="CQ280" s="3">
        <v>542.021776246572</v>
      </c>
      <c r="CR280" s="3">
        <v>574.499413733172</v>
      </c>
      <c r="CS280" s="3">
        <v>587.126535797184</v>
      </c>
      <c r="CT280" s="3">
        <v>628.774870485023</v>
      </c>
      <c r="CU280" s="3">
        <v>641.007749981784</v>
      </c>
      <c r="CV280" s="3">
        <v>593.94357947971</v>
      </c>
      <c r="CW280" s="3">
        <v>561.399552743859</v>
      </c>
      <c r="CX280" s="3">
        <v>558.014967469046</v>
      </c>
      <c r="CY280" s="3">
        <v>569.15542074311</v>
      </c>
      <c r="CZ280" s="3">
        <v>540.677014502531</v>
      </c>
      <c r="DA280" s="3">
        <v>530.762530047933</v>
      </c>
      <c r="DB280" s="3">
        <v>549.496292239511</v>
      </c>
      <c r="DC280" s="3">
        <v>580.251036287603</v>
      </c>
      <c r="DD280" s="3">
        <v>535.816782561634</v>
      </c>
      <c r="DE280" s="3">
        <v>509.169198297115</v>
      </c>
      <c r="DF280" s="3">
        <v>521.676884807252</v>
      </c>
      <c r="DG280" s="3">
        <v>548.728688384374</v>
      </c>
      <c r="DH280" s="3">
        <v>569.331971325068</v>
      </c>
      <c r="DI280" s="3">
        <v>562.833830482522</v>
      </c>
      <c r="DJ280" s="3">
        <v>550.568311100907</v>
      </c>
      <c r="DK280" s="3">
        <v>568.169199120719</v>
      </c>
      <c r="DL280" s="3">
        <v>528.058035051237</v>
      </c>
      <c r="DM280" s="3">
        <v>518.953218820247</v>
      </c>
      <c r="DN280" s="3">
        <v>534.569534220101</v>
      </c>
      <c r="DO280" s="3">
        <v>541.860770373388</v>
      </c>
      <c r="DP280" s="3">
        <v>514.086072813946</v>
      </c>
      <c r="DQ280" s="3">
        <v>471.883077454272</v>
      </c>
      <c r="DR280" s="3">
        <v>465.785778637069</v>
      </c>
      <c r="DS280" s="3">
        <v>510.802917449736</v>
      </c>
      <c r="DT280" s="3">
        <v>542.769864151594</v>
      </c>
      <c r="DU280" s="3">
        <v>552.489259023189</v>
      </c>
      <c r="DV280" s="3">
        <v>583.252085305927</v>
      </c>
      <c r="DW280" s="3">
        <v>567.27519642798</v>
      </c>
      <c r="DX280" s="3">
        <v>580.695017059642</v>
      </c>
      <c r="DY280" s="3">
        <v>567.408852300059</v>
      </c>
      <c r="DZ280" s="3">
        <v>557.322180650302</v>
      </c>
      <c r="EA280" s="3">
        <v>605.443540726422</v>
      </c>
      <c r="EB280" s="3">
        <v>612.966632310873</v>
      </c>
      <c r="EC280" s="3">
        <v>586.378863497415</v>
      </c>
      <c r="ED280" s="3">
        <v>532.437934352422</v>
      </c>
      <c r="EE280" s="3">
        <v>526.452696952888</v>
      </c>
      <c r="EF280" s="3">
        <v>556.952780829536</v>
      </c>
    </row>
    <row r="281">
      <c r="A281" s="3" t="s">
        <v>277</v>
      </c>
      <c r="B281" s="3" t="str">
        <f t="shared" si="3"/>
        <v>TPR_mid</v>
      </c>
      <c r="C281" s="3" t="str">
        <f t="shared" si="6"/>
        <v>TPR</v>
      </c>
      <c r="D281" s="3">
        <v>37.2197045626642</v>
      </c>
      <c r="E281" s="3">
        <v>33.7101575856714</v>
      </c>
      <c r="F281" s="3">
        <v>35.1529746348136</v>
      </c>
      <c r="G281" s="3">
        <v>35.0866325634306</v>
      </c>
      <c r="H281" s="3">
        <v>30.0280464870279</v>
      </c>
      <c r="I281" s="3">
        <v>27.2243789475796</v>
      </c>
      <c r="J281" s="3">
        <v>24.8574425695061</v>
      </c>
      <c r="K281" s="3">
        <v>26.0479906439329</v>
      </c>
      <c r="L281" s="3">
        <v>26.7628114202551</v>
      </c>
      <c r="M281" s="3">
        <v>25.3436773131676</v>
      </c>
      <c r="N281" s="3">
        <v>25.480353608513</v>
      </c>
      <c r="O281" s="3">
        <v>26.2342557196646</v>
      </c>
      <c r="P281" s="3">
        <v>27.4356991110245</v>
      </c>
      <c r="Q281" s="3">
        <v>29.5421912772328</v>
      </c>
      <c r="R281" s="3">
        <v>30.7362557673963</v>
      </c>
      <c r="S281" s="3">
        <v>30.9321669393292</v>
      </c>
      <c r="T281" s="3">
        <v>27.7464179339502</v>
      </c>
      <c r="U281" s="3">
        <v>26.5339316087937</v>
      </c>
      <c r="V281" s="3">
        <v>24.2535410652875</v>
      </c>
      <c r="W281" s="3">
        <v>23.2741760223963</v>
      </c>
      <c r="X281" s="3">
        <v>22.0024053194222</v>
      </c>
      <c r="Y281" s="3">
        <v>22.9947945449025</v>
      </c>
      <c r="Z281" s="3">
        <v>23.4133988908091</v>
      </c>
      <c r="AA281" s="3">
        <v>24.3212165907387</v>
      </c>
      <c r="AB281" s="3">
        <v>25.0144884552048</v>
      </c>
      <c r="AC281" s="3">
        <v>27.5633616357308</v>
      </c>
      <c r="AD281" s="3">
        <v>30.1131083215605</v>
      </c>
      <c r="AE281" s="3">
        <v>30.8687583682842</v>
      </c>
      <c r="AF281" s="3">
        <v>30.1848939348883</v>
      </c>
      <c r="AG281" s="3">
        <v>30.2270438505636</v>
      </c>
      <c r="AH281" s="3">
        <v>32.785351959354</v>
      </c>
      <c r="AI281" s="3">
        <v>31.2575541801857</v>
      </c>
      <c r="AJ281" s="3">
        <v>28.5937352957607</v>
      </c>
      <c r="AK281" s="3">
        <v>28.2427548191861</v>
      </c>
      <c r="AL281" s="3">
        <v>29.0858801088142</v>
      </c>
      <c r="AM281" s="3">
        <v>28.7459496153455</v>
      </c>
      <c r="AN281" s="3">
        <v>28.1416456068057</v>
      </c>
      <c r="AO281" s="3">
        <v>29.9301743116677</v>
      </c>
      <c r="AP281" s="3">
        <v>31.2495323810606</v>
      </c>
      <c r="AQ281" s="3">
        <v>31.7168500836122</v>
      </c>
      <c r="AR281" s="3">
        <v>35.692723537136</v>
      </c>
      <c r="AS281" s="3">
        <v>37.3508828685979</v>
      </c>
      <c r="AT281" s="3">
        <v>38.4034370479955</v>
      </c>
      <c r="AU281" s="3">
        <v>35.2504053577009</v>
      </c>
      <c r="AV281" s="3">
        <v>32.9058465629724</v>
      </c>
      <c r="AW281" s="3">
        <v>32.3019044660432</v>
      </c>
      <c r="AX281" s="3">
        <v>33.1969685502043</v>
      </c>
      <c r="AY281" s="3">
        <v>35.0088714697296</v>
      </c>
      <c r="AZ281" s="3">
        <v>37.9805345664404</v>
      </c>
      <c r="BA281" s="3">
        <v>40.2760492354417</v>
      </c>
      <c r="BB281" s="3">
        <v>42.8035617768849</v>
      </c>
      <c r="BC281" s="3">
        <v>43.6952422176445</v>
      </c>
      <c r="BD281" s="3">
        <v>37.1635642418547</v>
      </c>
      <c r="BE281" s="3">
        <v>38.2604556467933</v>
      </c>
      <c r="BF281" s="3">
        <v>38.9922651375122</v>
      </c>
      <c r="BG281" s="3">
        <v>41.0922743361667</v>
      </c>
      <c r="BH281" s="3">
        <v>41.7645835350989</v>
      </c>
      <c r="BI281" s="3">
        <v>37.3405733265525</v>
      </c>
      <c r="BJ281" s="3">
        <v>33.7311669884404</v>
      </c>
      <c r="BK281" s="3">
        <v>29.5255330222007</v>
      </c>
      <c r="BL281" s="3">
        <v>30.4033068694543</v>
      </c>
      <c r="BM281" s="3">
        <v>30.1993029204393</v>
      </c>
      <c r="BN281" s="3">
        <v>28.1705931923649</v>
      </c>
      <c r="BO281" s="3">
        <v>27.7427133315743</v>
      </c>
      <c r="BP281" s="3">
        <v>26.177613618702</v>
      </c>
      <c r="BQ281" s="3">
        <v>25.9361394304242</v>
      </c>
      <c r="BR281" s="3">
        <v>26.1291842760454</v>
      </c>
      <c r="BS281" s="3">
        <v>20.5814566509391</v>
      </c>
      <c r="BT281" s="3">
        <v>21.4419398655312</v>
      </c>
      <c r="BU281" s="3">
        <v>22.3368760987238</v>
      </c>
      <c r="BV281" s="3">
        <v>23.1898021677079</v>
      </c>
      <c r="BW281" s="3">
        <v>23.0664473533471</v>
      </c>
      <c r="BX281" s="3">
        <v>24.333957590646</v>
      </c>
      <c r="BY281" s="3">
        <v>24.0531617231184</v>
      </c>
      <c r="BZ281" s="3">
        <v>14.6549587969525</v>
      </c>
      <c r="CA281" s="3">
        <v>12.7295679961461</v>
      </c>
      <c r="CB281" s="3">
        <v>12.5082160946099</v>
      </c>
      <c r="CC281" s="3">
        <v>13.0956199744111</v>
      </c>
      <c r="CD281" s="3">
        <v>11.9738901316357</v>
      </c>
      <c r="CE281" s="3">
        <v>13.3292150953131</v>
      </c>
      <c r="CF281" s="3">
        <v>14.4426012277042</v>
      </c>
      <c r="CG281" s="3">
        <v>17.5019640376046</v>
      </c>
      <c r="CH281" s="3">
        <v>23.9945743936547</v>
      </c>
      <c r="CI281" s="3">
        <v>26.6871342953643</v>
      </c>
      <c r="CJ281" s="3">
        <v>30.0791661930941</v>
      </c>
      <c r="CK281" s="3">
        <v>34.3297583558263</v>
      </c>
      <c r="CL281" s="3">
        <v>38.4200879064411</v>
      </c>
      <c r="CM281" s="3">
        <v>40.4500958180214</v>
      </c>
      <c r="CN281" s="3">
        <v>41.2395956659904</v>
      </c>
      <c r="CO281" s="3">
        <v>38.6577603146525</v>
      </c>
      <c r="CP281" s="3">
        <v>36.7761359623737</v>
      </c>
      <c r="CQ281" s="3">
        <v>38.3236282102278</v>
      </c>
      <c r="CR281" s="3">
        <v>35.9736609527875</v>
      </c>
      <c r="CS281" s="3">
        <v>34.7665461312443</v>
      </c>
      <c r="CT281" s="3">
        <v>39.259276483581</v>
      </c>
      <c r="CU281" s="3">
        <v>37.6872366957162</v>
      </c>
      <c r="CV281" s="3">
        <v>35.0234291484216</v>
      </c>
      <c r="CW281" s="3">
        <v>35.9606905313508</v>
      </c>
      <c r="CX281" s="3">
        <v>34.0015573937087</v>
      </c>
      <c r="CY281" s="3">
        <v>31.1437181807745</v>
      </c>
      <c r="CZ281" s="3">
        <v>28.7725514502358</v>
      </c>
      <c r="DA281" s="3">
        <v>30.2403757651409</v>
      </c>
      <c r="DB281" s="3">
        <v>29.6804787917078</v>
      </c>
      <c r="DC281" s="3">
        <v>32.4863893979915</v>
      </c>
      <c r="DD281" s="3">
        <v>30.1434359229457</v>
      </c>
      <c r="DE281" s="3">
        <v>28.9539916128138</v>
      </c>
      <c r="DF281" s="3">
        <v>31.6923581671229</v>
      </c>
      <c r="DG281" s="3">
        <v>34.9119730334499</v>
      </c>
      <c r="DH281" s="3">
        <v>39.8596397398211</v>
      </c>
      <c r="DI281" s="3">
        <v>41.5847058082237</v>
      </c>
      <c r="DJ281" s="3">
        <v>39.4345188364322</v>
      </c>
      <c r="DK281" s="3">
        <v>39.1690702511385</v>
      </c>
      <c r="DL281" s="3">
        <v>38.4495897550188</v>
      </c>
      <c r="DM281" s="3">
        <v>40.5222441969715</v>
      </c>
      <c r="DN281" s="3">
        <v>40.7654248851358</v>
      </c>
      <c r="DO281" s="3">
        <v>34.7804357848404</v>
      </c>
      <c r="DP281" s="3">
        <v>29.2886086079078</v>
      </c>
      <c r="DQ281" s="3">
        <v>26.9224178410796</v>
      </c>
      <c r="DR281" s="3">
        <v>28.2563461227726</v>
      </c>
      <c r="DS281" s="3">
        <v>34.0053167408877</v>
      </c>
      <c r="DT281" s="3">
        <v>36.4308993791472</v>
      </c>
      <c r="DU281" s="3">
        <v>42.9599395721288</v>
      </c>
      <c r="DV281" s="3">
        <v>45.9440791732564</v>
      </c>
      <c r="DW281" s="3">
        <v>41.020431092779</v>
      </c>
      <c r="DX281" s="3">
        <v>40.180552960352</v>
      </c>
      <c r="DY281" s="3">
        <v>41.8767680196875</v>
      </c>
      <c r="DZ281" s="3">
        <v>40.9056754998381</v>
      </c>
      <c r="EA281" s="3">
        <v>38.7537839858494</v>
      </c>
      <c r="EB281" s="3">
        <v>42.9211835278496</v>
      </c>
      <c r="EC281" s="3">
        <v>45.8399160863741</v>
      </c>
      <c r="ED281" s="3">
        <v>54.2693029303042</v>
      </c>
      <c r="EE281" s="3">
        <v>63.7193377023719</v>
      </c>
      <c r="EF281" s="3">
        <v>70.0450005001492</v>
      </c>
    </row>
    <row r="282">
      <c r="A282" s="3" t="s">
        <v>278</v>
      </c>
      <c r="B282" s="3" t="str">
        <f t="shared" si="3"/>
        <v>TROW_mid</v>
      </c>
      <c r="C282" s="3" t="str">
        <f t="shared" si="6"/>
        <v>TROW</v>
      </c>
      <c r="D282" s="3">
        <v>55.8105373276763</v>
      </c>
      <c r="E282" s="3">
        <v>54.2223809208296</v>
      </c>
      <c r="F282" s="3">
        <v>56.0824011083236</v>
      </c>
      <c r="G282" s="3">
        <v>55.5202430021683</v>
      </c>
      <c r="H282" s="3">
        <v>55.5181156029049</v>
      </c>
      <c r="I282" s="3">
        <v>57.1489377360015</v>
      </c>
      <c r="J282" s="3">
        <v>56.61416188863</v>
      </c>
      <c r="K282" s="3">
        <v>54.3514490018767</v>
      </c>
      <c r="L282" s="3">
        <v>55.2343971618939</v>
      </c>
      <c r="M282" s="3">
        <v>53.5486326246619</v>
      </c>
      <c r="N282" s="3">
        <v>57.2934704168461</v>
      </c>
      <c r="O282" s="3">
        <v>59.0070480944351</v>
      </c>
      <c r="P282" s="3">
        <v>57.439543716164</v>
      </c>
      <c r="Q282" s="3">
        <v>57.3273803366156</v>
      </c>
      <c r="R282" s="3">
        <v>57.718050705573</v>
      </c>
      <c r="S282" s="3">
        <v>58.6552472231052</v>
      </c>
      <c r="T282" s="3">
        <v>58.5484342600742</v>
      </c>
      <c r="U282" s="3">
        <v>57.019298128688</v>
      </c>
      <c r="V282" s="3">
        <v>56.2807438698823</v>
      </c>
      <c r="W282" s="3">
        <v>53.9418218527956</v>
      </c>
      <c r="X282" s="3">
        <v>50.8899639146359</v>
      </c>
      <c r="Y282" s="3">
        <v>52.1457681828429</v>
      </c>
      <c r="Z282" s="3">
        <v>55.368575357301</v>
      </c>
      <c r="AA282" s="3">
        <v>53.3182407905217</v>
      </c>
      <c r="AB282" s="3">
        <v>49.1057620935264</v>
      </c>
      <c r="AC282" s="3">
        <v>50.343661537556</v>
      </c>
      <c r="AD282" s="3">
        <v>53.3518938814938</v>
      </c>
      <c r="AE282" s="3">
        <v>55.7412789351274</v>
      </c>
      <c r="AF282" s="3">
        <v>55.6799771304829</v>
      </c>
      <c r="AG282" s="3">
        <v>54.0969240376946</v>
      </c>
      <c r="AH282" s="3">
        <v>54.3846506239725</v>
      </c>
      <c r="AI282" s="3">
        <v>51.5639592909694</v>
      </c>
      <c r="AJ282" s="3">
        <v>50.4234620783852</v>
      </c>
      <c r="AK282" s="3">
        <v>49.5757011092464</v>
      </c>
      <c r="AL282" s="3">
        <v>52.6058471249537</v>
      </c>
      <c r="AM282" s="3">
        <v>57.6861799076651</v>
      </c>
      <c r="AN282" s="3">
        <v>55.4120055643312</v>
      </c>
      <c r="AO282" s="3">
        <v>52.67969979894</v>
      </c>
      <c r="AP282" s="3">
        <v>53.2720172414561</v>
      </c>
      <c r="AQ282" s="3">
        <v>53.64743022163</v>
      </c>
      <c r="AR282" s="3">
        <v>54.002975444648</v>
      </c>
      <c r="AS282" s="3">
        <v>56.0329807462189</v>
      </c>
      <c r="AT282" s="3">
        <v>60.9485225243445</v>
      </c>
      <c r="AU282" s="3">
        <v>64.0112345940974</v>
      </c>
      <c r="AV282" s="3">
        <v>65.7984736138603</v>
      </c>
      <c r="AW282" s="3">
        <v>72.5976865022629</v>
      </c>
      <c r="AX282" s="3">
        <v>74.1104690561072</v>
      </c>
      <c r="AY282" s="3">
        <v>80.2296808690626</v>
      </c>
      <c r="AZ282" s="3">
        <v>88.1172420741961</v>
      </c>
      <c r="BA282" s="3">
        <v>84.585195838266</v>
      </c>
      <c r="BB282" s="3">
        <v>87.4965352982437</v>
      </c>
      <c r="BC282" s="3">
        <v>84.807575357925</v>
      </c>
      <c r="BD282" s="3">
        <v>92.0315880796796</v>
      </c>
      <c r="BE282" s="3">
        <v>96.4494059759174</v>
      </c>
      <c r="BF282" s="3">
        <v>93.9150571506847</v>
      </c>
      <c r="BG282" s="3">
        <v>91.9760140862036</v>
      </c>
      <c r="BH282" s="3">
        <v>87.6143097818888</v>
      </c>
      <c r="BI282" s="3">
        <v>80.9799809347223</v>
      </c>
      <c r="BJ282" s="3">
        <v>76.5847689878514</v>
      </c>
      <c r="BK282" s="3">
        <v>73.0954190776701</v>
      </c>
      <c r="BL282" s="3">
        <v>74.0002563688196</v>
      </c>
      <c r="BM282" s="3">
        <v>76.9910146286716</v>
      </c>
      <c r="BN282" s="3">
        <v>80.1451234857929</v>
      </c>
      <c r="BO282" s="3">
        <v>84.9884009086657</v>
      </c>
      <c r="BP282" s="3">
        <v>83.5394055357239</v>
      </c>
      <c r="BQ282" s="3">
        <v>85.6754115001671</v>
      </c>
      <c r="BR282" s="3">
        <v>89.8151076002687</v>
      </c>
      <c r="BS282" s="3">
        <v>87.5796035135886</v>
      </c>
      <c r="BT282" s="3">
        <v>93.9352983823069</v>
      </c>
      <c r="BU282" s="3">
        <v>90.8318147315724</v>
      </c>
      <c r="BV282" s="3">
        <v>98.4340831417776</v>
      </c>
      <c r="BW282" s="3">
        <v>100.523379968583</v>
      </c>
      <c r="BX282" s="3">
        <v>106.602321955344</v>
      </c>
      <c r="BY282" s="3">
        <v>110.261961215316</v>
      </c>
      <c r="BZ282" s="3">
        <v>86.2124868082975</v>
      </c>
      <c r="CA282" s="3">
        <v>85.1998725282282</v>
      </c>
      <c r="CB282" s="3">
        <v>94.6368959462418</v>
      </c>
      <c r="CC282" s="3">
        <v>103.693873507743</v>
      </c>
      <c r="CD282" s="3">
        <v>108.890549163163</v>
      </c>
      <c r="CE282" s="3">
        <v>114.8305877904</v>
      </c>
      <c r="CF282" s="3">
        <v>108.0826422442</v>
      </c>
      <c r="CG282" s="3">
        <v>117.926840547102</v>
      </c>
      <c r="CH282" s="3">
        <v>116.789439223731</v>
      </c>
      <c r="CI282" s="3">
        <v>126.030264484331</v>
      </c>
      <c r="CJ282" s="3">
        <v>132.140051805973</v>
      </c>
      <c r="CK282" s="3">
        <v>136.849289656954</v>
      </c>
      <c r="CL282" s="3">
        <v>146.12333071586</v>
      </c>
      <c r="CM282" s="3">
        <v>151.321165958036</v>
      </c>
      <c r="CN282" s="3">
        <v>159.793100558029</v>
      </c>
      <c r="CO282" s="3">
        <v>166.606611423686</v>
      </c>
      <c r="CP282" s="3">
        <v>177.295071621299</v>
      </c>
      <c r="CQ282" s="3">
        <v>186.89125245997</v>
      </c>
      <c r="CR282" s="3">
        <v>185.430910180901</v>
      </c>
      <c r="CS282" s="3">
        <v>174.819861768498</v>
      </c>
      <c r="CT282" s="3">
        <v>186.315171680527</v>
      </c>
      <c r="CU282" s="3">
        <v>172.163747761657</v>
      </c>
      <c r="CV282" s="3">
        <v>152.996471568508</v>
      </c>
      <c r="CW282" s="3">
        <v>129.356866192706</v>
      </c>
      <c r="CX282" s="3">
        <v>127.229294300052</v>
      </c>
      <c r="CY282" s="3">
        <v>125.826204307141</v>
      </c>
      <c r="CZ282" s="3">
        <v>109.758726195078</v>
      </c>
      <c r="DA282" s="3">
        <v>104.09881889241</v>
      </c>
      <c r="DB282" s="3">
        <v>104.998306330542</v>
      </c>
      <c r="DC282" s="3">
        <v>112.966586161857</v>
      </c>
      <c r="DD282" s="3">
        <v>102.722756988892</v>
      </c>
      <c r="DE282" s="3">
        <v>95.3969499055992</v>
      </c>
      <c r="DF282" s="3">
        <v>106.452977431069</v>
      </c>
      <c r="DG282" s="3">
        <v>105.932724494099</v>
      </c>
      <c r="DH282" s="3">
        <v>105.527407697925</v>
      </c>
      <c r="DI282" s="3">
        <v>108.113609815905</v>
      </c>
      <c r="DJ282" s="3">
        <v>101.075316575433</v>
      </c>
      <c r="DK282" s="3">
        <v>103.23956663845</v>
      </c>
      <c r="DL282" s="3">
        <v>98.5607195312576</v>
      </c>
      <c r="DM282" s="3">
        <v>103.15834501097</v>
      </c>
      <c r="DN282" s="3">
        <v>109.993251484744</v>
      </c>
      <c r="DO282" s="3">
        <v>105.08323592043</v>
      </c>
      <c r="DP282" s="3">
        <v>102.148885825955</v>
      </c>
      <c r="DQ282" s="3">
        <v>93.4438838952483</v>
      </c>
      <c r="DR282" s="3">
        <v>90.9747457772316</v>
      </c>
      <c r="DS282" s="3">
        <v>99.2616049770068</v>
      </c>
      <c r="DT282" s="3">
        <v>103.839476459188</v>
      </c>
      <c r="DU282" s="3">
        <v>104.600903269453</v>
      </c>
      <c r="DV282" s="3">
        <v>112.859331416896</v>
      </c>
      <c r="DW282" s="3">
        <v>110.839411220233</v>
      </c>
      <c r="DX282" s="3">
        <v>110.652260604347</v>
      </c>
      <c r="DY282" s="3">
        <v>113.477764330322</v>
      </c>
      <c r="DZ282" s="3">
        <v>113.157440855077</v>
      </c>
      <c r="EA282" s="3">
        <v>104.91496158009</v>
      </c>
      <c r="EB282" s="3">
        <v>104.955326009237</v>
      </c>
      <c r="EC282" s="3">
        <v>109.011347052627</v>
      </c>
      <c r="ED282" s="3">
        <v>117.563088195252</v>
      </c>
      <c r="EE282" s="3">
        <v>118.689067708007</v>
      </c>
      <c r="EF282" s="3">
        <v>113.159166547987</v>
      </c>
    </row>
    <row r="283">
      <c r="A283" s="3" t="s">
        <v>279</v>
      </c>
      <c r="B283" s="3" t="str">
        <f t="shared" si="3"/>
        <v>TRV_mid</v>
      </c>
      <c r="C283" s="3" t="str">
        <f t="shared" si="6"/>
        <v>TRV</v>
      </c>
      <c r="D283" s="3">
        <v>66.9503566271554</v>
      </c>
      <c r="E283" s="3">
        <v>64.4311505009612</v>
      </c>
      <c r="F283" s="3">
        <v>65.6356198564241</v>
      </c>
      <c r="G283" s="3">
        <v>67.9071882958542</v>
      </c>
      <c r="H283" s="3">
        <v>72.3280758796839</v>
      </c>
      <c r="I283" s="3">
        <v>74.6354298888689</v>
      </c>
      <c r="J283" s="3">
        <v>73.9216635590181</v>
      </c>
      <c r="K283" s="3">
        <v>72.6126263800432</v>
      </c>
      <c r="L283" s="3">
        <v>74.4240256978947</v>
      </c>
      <c r="M283" s="3">
        <v>75.5748955897632</v>
      </c>
      <c r="N283" s="3">
        <v>81.5504387318588</v>
      </c>
      <c r="O283" s="3">
        <v>83.8486318188352</v>
      </c>
      <c r="P283" s="3">
        <v>84.1437316964742</v>
      </c>
      <c r="Q283" s="3">
        <v>85.3586311674991</v>
      </c>
      <c r="R283" s="3">
        <v>86.2970743374439</v>
      </c>
      <c r="S283" s="3">
        <v>84.7907369084788</v>
      </c>
      <c r="T283" s="3">
        <v>82.1729181761483</v>
      </c>
      <c r="U283" s="3">
        <v>80.0083464705275</v>
      </c>
      <c r="V283" s="3">
        <v>82.9839975755351</v>
      </c>
      <c r="W283" s="3">
        <v>84.2664180503492</v>
      </c>
      <c r="X283" s="3">
        <v>80.6260540593622</v>
      </c>
      <c r="Y283" s="3">
        <v>86.4972236313204</v>
      </c>
      <c r="Z283" s="3">
        <v>92.5806170240525</v>
      </c>
      <c r="AA283" s="3">
        <v>91.9779948670866</v>
      </c>
      <c r="AB283" s="3">
        <v>86.4068251065781</v>
      </c>
      <c r="AC283" s="3">
        <v>87.5433797844027</v>
      </c>
      <c r="AD283" s="3">
        <v>93.0578365245492</v>
      </c>
      <c r="AE283" s="3">
        <v>93.526670862479</v>
      </c>
      <c r="AF283" s="3">
        <v>91.6932285682697</v>
      </c>
      <c r="AG283" s="3">
        <v>93.5630832457581</v>
      </c>
      <c r="AH283" s="3">
        <v>97.2609503586554</v>
      </c>
      <c r="AI283" s="3">
        <v>97.2362304366671</v>
      </c>
      <c r="AJ283" s="3">
        <v>96.005333094095</v>
      </c>
      <c r="AK283" s="3">
        <v>93.3234843655803</v>
      </c>
      <c r="AL283" s="3">
        <v>91.3120649623981</v>
      </c>
      <c r="AM283" s="3">
        <v>100.16730845962</v>
      </c>
      <c r="AN283" s="3">
        <v>98.6638405997408</v>
      </c>
      <c r="AO283" s="3">
        <v>100.100755039811</v>
      </c>
      <c r="AP283" s="3">
        <v>102.566280636858</v>
      </c>
      <c r="AQ283" s="3">
        <v>101.456614080547</v>
      </c>
      <c r="AR283" s="3">
        <v>101.866136498479</v>
      </c>
      <c r="AS283" s="3">
        <v>106.92243134284</v>
      </c>
      <c r="AT283" s="3">
        <v>106.523159678399</v>
      </c>
      <c r="AU283" s="3">
        <v>107.728719794157</v>
      </c>
      <c r="AV283" s="3">
        <v>102.582655936223</v>
      </c>
      <c r="AW283" s="3">
        <v>109.208927648985</v>
      </c>
      <c r="AX283" s="3">
        <v>112.778251644174</v>
      </c>
      <c r="AY283" s="3">
        <v>115.10892288707</v>
      </c>
      <c r="AZ283" s="3">
        <v>118.659576169961</v>
      </c>
      <c r="BA283" s="3">
        <v>120.294794757616</v>
      </c>
      <c r="BB283" s="3">
        <v>119.82845646091</v>
      </c>
      <c r="BC283" s="3">
        <v>116.928101640367</v>
      </c>
      <c r="BD283" s="3">
        <v>111.612798952499</v>
      </c>
      <c r="BE283" s="3">
        <v>109.739783606807</v>
      </c>
      <c r="BF283" s="3">
        <v>109.09430676959</v>
      </c>
      <c r="BG283" s="3">
        <v>112.392166185721</v>
      </c>
      <c r="BH283" s="3">
        <v>113.549279738276</v>
      </c>
      <c r="BI283" s="3">
        <v>109.633620995655</v>
      </c>
      <c r="BJ283" s="3">
        <v>111.363695719509</v>
      </c>
      <c r="BK283" s="3">
        <v>105.585753342929</v>
      </c>
      <c r="BL283" s="3">
        <v>106.215464518669</v>
      </c>
      <c r="BM283" s="3">
        <v>112.358896577483</v>
      </c>
      <c r="BN283" s="3">
        <v>117.367854807963</v>
      </c>
      <c r="BO283" s="3">
        <v>121.19119364224</v>
      </c>
      <c r="BP283" s="3">
        <v>127.479336040235</v>
      </c>
      <c r="BQ283" s="3">
        <v>132.394947824857</v>
      </c>
      <c r="BR283" s="3">
        <v>133.942351862862</v>
      </c>
      <c r="BS283" s="3">
        <v>129.754133434304</v>
      </c>
      <c r="BT283" s="3">
        <v>131.314867925437</v>
      </c>
      <c r="BU283" s="3">
        <v>123.12906867952</v>
      </c>
      <c r="BV283" s="3">
        <v>119.034965476901</v>
      </c>
      <c r="BW283" s="3">
        <v>121.349289850794</v>
      </c>
      <c r="BX283" s="3">
        <v>121.978794623915</v>
      </c>
      <c r="BY283" s="3">
        <v>119.670689177391</v>
      </c>
      <c r="BZ283" s="3">
        <v>94.0093577486646</v>
      </c>
      <c r="CA283" s="3">
        <v>91.9209191125258</v>
      </c>
      <c r="CB283" s="3">
        <v>87.6186259643678</v>
      </c>
      <c r="CC283" s="3">
        <v>104.821971597723</v>
      </c>
      <c r="CD283" s="3">
        <v>105.469657262889</v>
      </c>
      <c r="CE283" s="3">
        <v>104.985108557947</v>
      </c>
      <c r="CF283" s="3">
        <v>102.149442348712</v>
      </c>
      <c r="CG283" s="3">
        <v>106.191126908497</v>
      </c>
      <c r="CH283" s="3">
        <v>121.003293213621</v>
      </c>
      <c r="CI283" s="3">
        <v>125.295967652026</v>
      </c>
      <c r="CJ283" s="3">
        <v>129.863861540136</v>
      </c>
      <c r="CK283" s="3">
        <v>133.795361809708</v>
      </c>
      <c r="CL283" s="3">
        <v>141.02558829234</v>
      </c>
      <c r="CM283" s="3">
        <v>142.37112846452</v>
      </c>
      <c r="CN283" s="3">
        <v>146.412662665127</v>
      </c>
      <c r="CO283" s="3">
        <v>142.414904955953</v>
      </c>
      <c r="CP283" s="3">
        <v>140.387224586231</v>
      </c>
      <c r="CQ283" s="3">
        <v>145.533485294879</v>
      </c>
      <c r="CR283" s="3">
        <v>146.165938968129</v>
      </c>
      <c r="CS283" s="3">
        <v>146.899886214093</v>
      </c>
      <c r="CT283" s="3">
        <v>146.991573693491</v>
      </c>
      <c r="CU283" s="3">
        <v>145.094360747558</v>
      </c>
      <c r="CV283" s="3">
        <v>153.964078980309</v>
      </c>
      <c r="CW283" s="3">
        <v>160.672552358563</v>
      </c>
      <c r="CX283" s="3">
        <v>168.114086882366</v>
      </c>
      <c r="CY283" s="3">
        <v>169.999751091145</v>
      </c>
      <c r="CZ283" s="3">
        <v>163.658490867485</v>
      </c>
      <c r="DA283" s="3">
        <v>160.232785492946</v>
      </c>
      <c r="DB283" s="3">
        <v>153.862466449501</v>
      </c>
      <c r="DC283" s="3">
        <v>157.544960423432</v>
      </c>
      <c r="DD283" s="3">
        <v>152.628988495954</v>
      </c>
      <c r="DE283" s="3">
        <v>159.979431272564</v>
      </c>
      <c r="DF283" s="3">
        <v>176.129961369583</v>
      </c>
      <c r="DG283" s="3">
        <v>179.755236941187</v>
      </c>
      <c r="DH283" s="3">
        <v>181.520916222628</v>
      </c>
      <c r="DI283" s="3">
        <v>178.021589203832</v>
      </c>
      <c r="DJ283" s="3">
        <v>166.592749970275</v>
      </c>
      <c r="DK283" s="3">
        <v>168.697826162141</v>
      </c>
      <c r="DL283" s="3">
        <v>173.780173968162</v>
      </c>
      <c r="DM283" s="3">
        <v>168.790945772922</v>
      </c>
      <c r="DN283" s="3">
        <v>166.635387483517</v>
      </c>
      <c r="DO283" s="3">
        <v>160.265091022047</v>
      </c>
      <c r="DP283" s="3">
        <v>160.840628944977</v>
      </c>
      <c r="DQ283" s="3">
        <v>159.69434238361</v>
      </c>
      <c r="DR283" s="3">
        <v>168.212814340061</v>
      </c>
      <c r="DS283" s="3">
        <v>180.854312220229</v>
      </c>
      <c r="DT283" s="3">
        <v>197.94567454451</v>
      </c>
      <c r="DU283" s="3">
        <v>213.149921044435</v>
      </c>
      <c r="DV283" s="3">
        <v>219.158526208157</v>
      </c>
      <c r="DW283" s="3">
        <v>216.959001440834</v>
      </c>
      <c r="DX283" s="3">
        <v>212.595510472402</v>
      </c>
      <c r="DY283" s="3">
        <v>206.745291153343</v>
      </c>
      <c r="DZ283" s="3">
        <v>207.877101132556</v>
      </c>
      <c r="EA283" s="3">
        <v>214.606649581398</v>
      </c>
      <c r="EB283" s="3">
        <v>235.250667625215</v>
      </c>
      <c r="EC283" s="3">
        <v>244.174117957277</v>
      </c>
      <c r="ED283" s="3">
        <v>256.193724314961</v>
      </c>
      <c r="EE283" s="3">
        <v>247.709629774088</v>
      </c>
      <c r="EF283" s="3">
        <v>241.957221137153</v>
      </c>
    </row>
    <row r="284">
      <c r="A284" s="3" t="s">
        <v>280</v>
      </c>
      <c r="B284" s="3" t="str">
        <f t="shared" si="3"/>
        <v>TSN_mid</v>
      </c>
      <c r="C284" s="3" t="str">
        <f t="shared" si="6"/>
        <v>TSN</v>
      </c>
      <c r="D284" s="3">
        <v>27.5595303576979</v>
      </c>
      <c r="E284" s="3">
        <v>29.9766889706577</v>
      </c>
      <c r="F284" s="3">
        <v>33.0666198520856</v>
      </c>
      <c r="G284" s="3">
        <v>33.8340771673153</v>
      </c>
      <c r="H284" s="3">
        <v>32.3385253214298</v>
      </c>
      <c r="I284" s="3">
        <v>30.1069238678121</v>
      </c>
      <c r="J284" s="3">
        <v>31.3266488910317</v>
      </c>
      <c r="K284" s="3">
        <v>29.9405661654062</v>
      </c>
      <c r="L284" s="3">
        <v>30.7110638569095</v>
      </c>
      <c r="M284" s="3">
        <v>31.7812892103021</v>
      </c>
      <c r="N284" s="3">
        <v>33.4059385685894</v>
      </c>
      <c r="O284" s="3">
        <v>32.8004965007561</v>
      </c>
      <c r="P284" s="3">
        <v>32.3606855536293</v>
      </c>
      <c r="Q284" s="3">
        <v>32.6205445797047</v>
      </c>
      <c r="R284" s="3">
        <v>31.8089825540959</v>
      </c>
      <c r="S284" s="3">
        <v>31.3634984200913</v>
      </c>
      <c r="T284" s="3">
        <v>33.7178611670757</v>
      </c>
      <c r="U284" s="3">
        <v>34.2537209230661</v>
      </c>
      <c r="V284" s="3">
        <v>34.9199818208084</v>
      </c>
      <c r="W284" s="3">
        <v>33.8245868258954</v>
      </c>
      <c r="X284" s="3">
        <v>34.5799847575779</v>
      </c>
      <c r="Y284" s="3">
        <v>36.6912105685511</v>
      </c>
      <c r="Z284" s="3">
        <v>37.1000746623698</v>
      </c>
      <c r="AA284" s="3">
        <v>42.8851152234199</v>
      </c>
      <c r="AB284" s="3">
        <v>42.2519279768751</v>
      </c>
      <c r="AC284" s="3">
        <v>49.1713769957489</v>
      </c>
      <c r="AD284" s="3">
        <v>54.2521886637053</v>
      </c>
      <c r="AE284" s="3">
        <v>53.7198802365634</v>
      </c>
      <c r="AF284" s="3">
        <v>54.2426008099208</v>
      </c>
      <c r="AG284" s="3">
        <v>50.7550528545153</v>
      </c>
      <c r="AH284" s="3">
        <v>57.1313246818779</v>
      </c>
      <c r="AI284" s="3">
        <v>61.0140438656797</v>
      </c>
      <c r="AJ284" s="3">
        <v>61.2740952018313</v>
      </c>
      <c r="AK284" s="3">
        <v>58.1726453683942</v>
      </c>
      <c r="AL284" s="3">
        <v>53.647067248616</v>
      </c>
      <c r="AM284" s="3">
        <v>50.0063471074221</v>
      </c>
      <c r="AN284" s="3">
        <v>51.2865671326391</v>
      </c>
      <c r="AO284" s="3">
        <v>52.8292816160694</v>
      </c>
      <c r="AP284" s="3">
        <v>51.4792783137242</v>
      </c>
      <c r="AQ284" s="3">
        <v>52.5814286328012</v>
      </c>
      <c r="AR284" s="3">
        <v>49.0438737559264</v>
      </c>
      <c r="AS284" s="3">
        <v>50.509286943558</v>
      </c>
      <c r="AT284" s="3">
        <v>50.8178845322855</v>
      </c>
      <c r="AU284" s="3">
        <v>53.3025908377642</v>
      </c>
      <c r="AV284" s="3">
        <v>54.6690650083388</v>
      </c>
      <c r="AW284" s="3">
        <v>59.0387965650398</v>
      </c>
      <c r="AX284" s="3">
        <v>63.6784903506277</v>
      </c>
      <c r="AY284" s="3">
        <v>68.4867051832365</v>
      </c>
      <c r="AZ284" s="3">
        <v>66.7635147506934</v>
      </c>
      <c r="BA284" s="3">
        <v>62.5102045498412</v>
      </c>
      <c r="BB284" s="3">
        <v>61.9992234795867</v>
      </c>
      <c r="BC284" s="3">
        <v>59.0598787650473</v>
      </c>
      <c r="BD284" s="3">
        <v>57.0558553050764</v>
      </c>
      <c r="BE284" s="3">
        <v>58.7884969343983</v>
      </c>
      <c r="BF284" s="3">
        <v>54.4543976129935</v>
      </c>
      <c r="BG284" s="3">
        <v>51.2169098383909</v>
      </c>
      <c r="BH284" s="3">
        <v>52.5097761972633</v>
      </c>
      <c r="BI284" s="3">
        <v>51.7257241479568</v>
      </c>
      <c r="BJ284" s="3">
        <v>50.6216843330557</v>
      </c>
      <c r="BK284" s="3">
        <v>46.4521177778718</v>
      </c>
      <c r="BL284" s="3">
        <v>49.7471754399864</v>
      </c>
      <c r="BM284" s="3">
        <v>52.4055554254629</v>
      </c>
      <c r="BN284" s="3">
        <v>55.757885916168</v>
      </c>
      <c r="BO284" s="3">
        <v>61.3537696611925</v>
      </c>
      <c r="BP284" s="3">
        <v>67.5622231816638</v>
      </c>
      <c r="BQ284" s="3">
        <v>68.9546155207989</v>
      </c>
      <c r="BR284" s="3">
        <v>69.8786602506658</v>
      </c>
      <c r="BS284" s="3">
        <v>75.367652909267</v>
      </c>
      <c r="BT284" s="3">
        <v>74.4692637927602</v>
      </c>
      <c r="BU284" s="3">
        <v>70.5241810043779</v>
      </c>
      <c r="BV284" s="3">
        <v>75.1888900254515</v>
      </c>
      <c r="BW284" s="3">
        <v>77.8638687518338</v>
      </c>
      <c r="BX284" s="3">
        <v>76.8009841487164</v>
      </c>
      <c r="BY284" s="3">
        <v>68.0893292950525</v>
      </c>
      <c r="BZ284" s="3">
        <v>51.1392010240993</v>
      </c>
      <c r="CA284" s="3">
        <v>52.1969793452074</v>
      </c>
      <c r="CB284" s="3">
        <v>51.8817612292586</v>
      </c>
      <c r="CC284" s="3">
        <v>54.9631479654534</v>
      </c>
      <c r="CD284" s="3">
        <v>52.4922200463626</v>
      </c>
      <c r="CE284" s="3">
        <v>55.9809573670333</v>
      </c>
      <c r="CF284" s="3">
        <v>54.4933067286583</v>
      </c>
      <c r="CG284" s="3">
        <v>51.8929790584291</v>
      </c>
      <c r="CH284" s="3">
        <v>54.316984163752</v>
      </c>
      <c r="CI284" s="3">
        <v>59.1870035953285</v>
      </c>
      <c r="CJ284" s="3">
        <v>57.7824857537744</v>
      </c>
      <c r="CK284" s="3">
        <v>59.597841443187</v>
      </c>
      <c r="CL284" s="3">
        <v>66.3098265289279</v>
      </c>
      <c r="CM284" s="3">
        <v>69.3081618841878</v>
      </c>
      <c r="CN284" s="3">
        <v>71.1905507313294</v>
      </c>
      <c r="CO284" s="3">
        <v>68.6052646792028</v>
      </c>
      <c r="CP284" s="3">
        <v>64.9204796622754</v>
      </c>
      <c r="CQ284" s="3">
        <v>69.87269659097</v>
      </c>
      <c r="CR284" s="3">
        <v>69.5598155680649</v>
      </c>
      <c r="CS284" s="3">
        <v>72.4685108491008</v>
      </c>
      <c r="CT284" s="3">
        <v>74.3541862339803</v>
      </c>
      <c r="CU284" s="3">
        <v>77.0291179242488</v>
      </c>
      <c r="CV284" s="3">
        <v>82.8081397925554</v>
      </c>
      <c r="CW284" s="3">
        <v>85.6267272002624</v>
      </c>
      <c r="CX284" s="3">
        <v>81.7384598114264</v>
      </c>
      <c r="CY284" s="3">
        <v>85.8905622244383</v>
      </c>
      <c r="CZ284" s="3">
        <v>82.3308867637205</v>
      </c>
      <c r="DA284" s="3">
        <v>78.692942270392</v>
      </c>
      <c r="DB284" s="3">
        <v>77.1326894274837</v>
      </c>
      <c r="DC284" s="3">
        <v>75.218876062341</v>
      </c>
      <c r="DD284" s="3">
        <v>66.5811446981084</v>
      </c>
      <c r="DE284" s="3">
        <v>60.9990958003818</v>
      </c>
      <c r="DF284" s="3">
        <v>61.5209937695014</v>
      </c>
      <c r="DG284" s="3">
        <v>58.7347485373005</v>
      </c>
      <c r="DH284" s="3">
        <v>60.6392127443499</v>
      </c>
      <c r="DI284" s="3">
        <v>57.4096897802718</v>
      </c>
      <c r="DJ284" s="3">
        <v>54.6757813594657</v>
      </c>
      <c r="DK284" s="3">
        <v>57.2213914056502</v>
      </c>
      <c r="DL284" s="3">
        <v>49.6427932425201</v>
      </c>
      <c r="DM284" s="3">
        <v>47.8391961146701</v>
      </c>
      <c r="DN284" s="3">
        <v>50.1569063373518</v>
      </c>
      <c r="DO284" s="3">
        <v>51.6298386906875</v>
      </c>
      <c r="DP284" s="3">
        <v>50.038356452013</v>
      </c>
      <c r="DQ284" s="3">
        <v>45.0845098378261</v>
      </c>
      <c r="DR284" s="3">
        <v>45.3670496927828</v>
      </c>
      <c r="DS284" s="3">
        <v>49.6251740881325</v>
      </c>
      <c r="DT284" s="3">
        <v>52.5642904848984</v>
      </c>
      <c r="DU284" s="3">
        <v>52.3438313929205</v>
      </c>
      <c r="DV284" s="3">
        <v>54.6553218393581</v>
      </c>
      <c r="DW284" s="3">
        <v>57.922798111646</v>
      </c>
      <c r="DX284" s="3">
        <v>58.309028608406</v>
      </c>
      <c r="DY284" s="3">
        <v>55.1700627436231</v>
      </c>
      <c r="DZ284" s="3">
        <v>57.648510142512</v>
      </c>
      <c r="EA284" s="3">
        <v>61.586489204022</v>
      </c>
      <c r="EB284" s="3">
        <v>61.5832543364222</v>
      </c>
      <c r="EC284" s="3">
        <v>58.5608307740545</v>
      </c>
      <c r="ED284" s="3">
        <v>61.5902907024414</v>
      </c>
      <c r="EE284" s="3">
        <v>60.4590476808094</v>
      </c>
      <c r="EF284" s="3">
        <v>56.2736110687256</v>
      </c>
    </row>
    <row r="285">
      <c r="A285" s="3" t="s">
        <v>281</v>
      </c>
      <c r="B285" s="3" t="str">
        <f t="shared" si="3"/>
        <v>TXN_mid</v>
      </c>
      <c r="C285" s="3" t="str">
        <f t="shared" si="6"/>
        <v>TXN</v>
      </c>
      <c r="D285" s="3">
        <v>32.0859863559757</v>
      </c>
      <c r="E285" s="3">
        <v>32.3675536562975</v>
      </c>
      <c r="F285" s="3">
        <v>34.3305154766644</v>
      </c>
      <c r="G285" s="3">
        <v>34.7897577158658</v>
      </c>
      <c r="H285" s="3">
        <v>34.5830990127005</v>
      </c>
      <c r="I285" s="3">
        <v>35.9513071112583</v>
      </c>
      <c r="J285" s="3">
        <v>36.4620470920697</v>
      </c>
      <c r="K285" s="3">
        <v>35.7518955097299</v>
      </c>
      <c r="L285" s="3">
        <v>36.6019561897408</v>
      </c>
      <c r="M285" s="3">
        <v>34.8861357179612</v>
      </c>
      <c r="N285" s="3">
        <v>39.4923614767651</v>
      </c>
      <c r="O285" s="3">
        <v>41.5592914788597</v>
      </c>
      <c r="P285" s="3">
        <v>40.9613263695165</v>
      </c>
      <c r="Q285" s="3">
        <v>43.610797874801</v>
      </c>
      <c r="R285" s="3">
        <v>44.4802681756775</v>
      </c>
      <c r="S285" s="3">
        <v>43.6245717117419</v>
      </c>
      <c r="T285" s="3">
        <v>42.5930718417654</v>
      </c>
      <c r="U285" s="3">
        <v>41.6105959685956</v>
      </c>
      <c r="V285" s="3">
        <v>38.6881125104314</v>
      </c>
      <c r="W285" s="3">
        <v>38.1091149743068</v>
      </c>
      <c r="X285" s="3">
        <v>36.9727290797243</v>
      </c>
      <c r="Y285" s="3">
        <v>41.5241936806659</v>
      </c>
      <c r="Z285" s="3">
        <v>44.8998212106971</v>
      </c>
      <c r="AA285" s="3">
        <v>44.6338329992619</v>
      </c>
      <c r="AB285" s="3">
        <v>39.9092957882794</v>
      </c>
      <c r="AC285" s="3">
        <v>40.9523481033331</v>
      </c>
      <c r="AD285" s="3">
        <v>44.1746047955919</v>
      </c>
      <c r="AE285" s="3">
        <v>46.1811605648044</v>
      </c>
      <c r="AF285" s="3">
        <v>46.1823058753124</v>
      </c>
      <c r="AG285" s="3">
        <v>48.8268230507583</v>
      </c>
      <c r="AH285" s="3">
        <v>51.8792212623113</v>
      </c>
      <c r="AI285" s="3">
        <v>55.8286500071505</v>
      </c>
      <c r="AJ285" s="3">
        <v>55.1760447658418</v>
      </c>
      <c r="AK285" s="3">
        <v>55.8881066014634</v>
      </c>
      <c r="AL285" s="3">
        <v>57.2773943429883</v>
      </c>
      <c r="AM285" s="3">
        <v>58.67584776142</v>
      </c>
      <c r="AN285" s="3">
        <v>60.672343678681</v>
      </c>
      <c r="AO285" s="3">
        <v>61.789530791027</v>
      </c>
      <c r="AP285" s="3">
        <v>64.9240935905387</v>
      </c>
      <c r="AQ285" s="3">
        <v>64.8813757106339</v>
      </c>
      <c r="AR285" s="3">
        <v>65.3945254353062</v>
      </c>
      <c r="AS285" s="3">
        <v>65.4526709873351</v>
      </c>
      <c r="AT285" s="3">
        <v>65.4896974676846</v>
      </c>
      <c r="AU285" s="3">
        <v>66.6865691992051</v>
      </c>
      <c r="AV285" s="3">
        <v>69.6738884395158</v>
      </c>
      <c r="AW285" s="3">
        <v>76.7206741593717</v>
      </c>
      <c r="AX285" s="3">
        <v>80.6910346743265</v>
      </c>
      <c r="AY285" s="3">
        <v>83.2020579060464</v>
      </c>
      <c r="AZ285" s="3">
        <v>92.3853815960694</v>
      </c>
      <c r="BA285" s="3">
        <v>86.8284795110394</v>
      </c>
      <c r="BB285" s="3">
        <v>89.4589030984003</v>
      </c>
      <c r="BC285" s="3">
        <v>84.7486767036524</v>
      </c>
      <c r="BD285" s="3">
        <v>90.4527139211317</v>
      </c>
      <c r="BE285" s="3">
        <v>95.0535940319481</v>
      </c>
      <c r="BF285" s="3">
        <v>94.5314301510719</v>
      </c>
      <c r="BG285" s="3">
        <v>94.2200990416644</v>
      </c>
      <c r="BH285" s="3">
        <v>90.4541499014549</v>
      </c>
      <c r="BI285" s="3">
        <v>83.7124855564612</v>
      </c>
      <c r="BJ285" s="3">
        <v>81.5005990082519</v>
      </c>
      <c r="BK285" s="3">
        <v>79.5817707814647</v>
      </c>
      <c r="BL285" s="3">
        <v>82.5183740007135</v>
      </c>
      <c r="BM285" s="3">
        <v>90.1578593223331</v>
      </c>
      <c r="BN285" s="3">
        <v>91.7641373488672</v>
      </c>
      <c r="BO285" s="3">
        <v>97.9084174875902</v>
      </c>
      <c r="BP285" s="3">
        <v>93.820127266029</v>
      </c>
      <c r="BQ285" s="3">
        <v>95.4029409975817</v>
      </c>
      <c r="BR285" s="3">
        <v>103.222297512349</v>
      </c>
      <c r="BS285" s="3">
        <v>105.635024998636</v>
      </c>
      <c r="BT285" s="3">
        <v>110.184356088758</v>
      </c>
      <c r="BU285" s="3">
        <v>108.934394783975</v>
      </c>
      <c r="BV285" s="3">
        <v>103.38228449989</v>
      </c>
      <c r="BW285" s="3">
        <v>108.72505651727</v>
      </c>
      <c r="BX285" s="3">
        <v>112.485249482731</v>
      </c>
      <c r="BY285" s="3">
        <v>111.301710912317</v>
      </c>
      <c r="BZ285" s="3">
        <v>92.1461299551512</v>
      </c>
      <c r="CA285" s="3">
        <v>95.9706389243845</v>
      </c>
      <c r="CB285" s="3">
        <v>100.113619228217</v>
      </c>
      <c r="CC285" s="3">
        <v>111.442020353523</v>
      </c>
      <c r="CD285" s="3">
        <v>115.347264680681</v>
      </c>
      <c r="CE285" s="3">
        <v>122.254291950456</v>
      </c>
      <c r="CF285" s="3">
        <v>124.243002573371</v>
      </c>
      <c r="CG285" s="3">
        <v>131.882004849412</v>
      </c>
      <c r="CH285" s="3">
        <v>139.360034510537</v>
      </c>
      <c r="CI285" s="3">
        <v>145.822348772385</v>
      </c>
      <c r="CJ285" s="3">
        <v>151.96316073518</v>
      </c>
      <c r="CK285" s="3">
        <v>157.517163463503</v>
      </c>
      <c r="CL285" s="3">
        <v>158.6904117748</v>
      </c>
      <c r="CM285" s="3">
        <v>171.310852946626</v>
      </c>
      <c r="CN285" s="3">
        <v>166.225921955466</v>
      </c>
      <c r="CO285" s="3">
        <v>170.723491192572</v>
      </c>
      <c r="CP285" s="3">
        <v>171.496795647891</v>
      </c>
      <c r="CQ285" s="3">
        <v>172.347225387363</v>
      </c>
      <c r="CR285" s="3">
        <v>176.388183735295</v>
      </c>
      <c r="CS285" s="3">
        <v>176.67396712768</v>
      </c>
      <c r="CT285" s="3">
        <v>175.003361030938</v>
      </c>
      <c r="CU285" s="3">
        <v>175.565878262548</v>
      </c>
      <c r="CV285" s="3">
        <v>166.822660001674</v>
      </c>
      <c r="CW285" s="3">
        <v>157.379922549868</v>
      </c>
      <c r="CX285" s="3">
        <v>162.749713618028</v>
      </c>
      <c r="CY285" s="3">
        <v>161.924372245351</v>
      </c>
      <c r="CZ285" s="3">
        <v>158.111972240949</v>
      </c>
      <c r="DA285" s="3">
        <v>148.170054460931</v>
      </c>
      <c r="DB285" s="3">
        <v>148.688458465484</v>
      </c>
      <c r="DC285" s="3">
        <v>166.11419989708</v>
      </c>
      <c r="DD285" s="3">
        <v>153.30921859728</v>
      </c>
      <c r="DE285" s="3">
        <v>147.465611161528</v>
      </c>
      <c r="DF285" s="3">
        <v>161.736862204852</v>
      </c>
      <c r="DG285" s="3">
        <v>161.222175238925</v>
      </c>
      <c r="DH285" s="3">
        <v>164.352851987097</v>
      </c>
      <c r="DI285" s="3">
        <v>167.229359927497</v>
      </c>
      <c r="DJ285" s="3">
        <v>167.563804324975</v>
      </c>
      <c r="DK285" s="3">
        <v>167.582652657692</v>
      </c>
      <c r="DL285" s="3">
        <v>159.342047310425</v>
      </c>
      <c r="DM285" s="3">
        <v>166.319464430916</v>
      </c>
      <c r="DN285" s="3">
        <v>172.418574482353</v>
      </c>
      <c r="DO285" s="3">
        <v>162.474569084206</v>
      </c>
      <c r="DP285" s="3">
        <v>157.503622083722</v>
      </c>
      <c r="DQ285" s="3">
        <v>146.130944224458</v>
      </c>
      <c r="DR285" s="3">
        <v>145.996566974929</v>
      </c>
      <c r="DS285" s="3">
        <v>159.175144357065</v>
      </c>
      <c r="DT285" s="3">
        <v>162.430564461637</v>
      </c>
      <c r="DU285" s="3">
        <v>158.148635761361</v>
      </c>
      <c r="DV285" s="3">
        <v>168.351599014808</v>
      </c>
      <c r="DW285" s="3">
        <v>166.53397482997</v>
      </c>
      <c r="DX285" s="3">
        <v>187.884226010988</v>
      </c>
      <c r="DY285" s="3">
        <v>192.552859179283</v>
      </c>
      <c r="DZ285" s="3">
        <v>198.833621078216</v>
      </c>
      <c r="EA285" s="3">
        <v>197.97319150162</v>
      </c>
      <c r="EB285" s="3">
        <v>201.836663841315</v>
      </c>
      <c r="EC285" s="3">
        <v>201.732862958456</v>
      </c>
      <c r="ED285" s="3">
        <v>205.658999633789</v>
      </c>
      <c r="EE285" s="3">
        <v>191.293571108863</v>
      </c>
      <c r="EF285" s="3">
        <v>190.782499949137</v>
      </c>
    </row>
    <row r="286">
      <c r="A286" s="3" t="s">
        <v>282</v>
      </c>
      <c r="B286" s="3" t="str">
        <f t="shared" si="3"/>
        <v>TXT_mid</v>
      </c>
      <c r="C286" s="3" t="str">
        <f t="shared" si="6"/>
        <v>TXT</v>
      </c>
      <c r="D286" s="3">
        <v>35.5392908316962</v>
      </c>
      <c r="E286" s="3">
        <v>36.3935940991417</v>
      </c>
      <c r="F286" s="3">
        <v>38.2460568754974</v>
      </c>
      <c r="G286" s="3">
        <v>38.5613650369336</v>
      </c>
      <c r="H286" s="3">
        <v>38.3857245494925</v>
      </c>
      <c r="I286" s="3">
        <v>38.713772036862</v>
      </c>
      <c r="J286" s="3">
        <v>37.3880089275277</v>
      </c>
      <c r="K286" s="3">
        <v>37.1217432390433</v>
      </c>
      <c r="L286" s="3">
        <v>36.4560258610232</v>
      </c>
      <c r="M286" s="3">
        <v>35.824161619634</v>
      </c>
      <c r="N286" s="3">
        <v>41.7922825238415</v>
      </c>
      <c r="O286" s="3">
        <v>41.2754403520106</v>
      </c>
      <c r="P286" s="3">
        <v>41.6792458186908</v>
      </c>
      <c r="Q286" s="3">
        <v>43.3767212408781</v>
      </c>
      <c r="R286" s="3">
        <v>43.4282559902122</v>
      </c>
      <c r="S286" s="3">
        <v>44.4365133224071</v>
      </c>
      <c r="T286" s="3">
        <v>44.9890900353273</v>
      </c>
      <c r="U286" s="3">
        <v>44.8647606720586</v>
      </c>
      <c r="V286" s="3">
        <v>42.8883745986257</v>
      </c>
      <c r="W286" s="3">
        <v>41.0780950095513</v>
      </c>
      <c r="X286" s="3">
        <v>38.6581365336375</v>
      </c>
      <c r="Y286" s="3">
        <v>39.2992233791322</v>
      </c>
      <c r="Z286" s="3">
        <v>41.6848363993526</v>
      </c>
      <c r="AA286" s="3">
        <v>41.3504346925712</v>
      </c>
      <c r="AB286" s="3">
        <v>37.2247092233096</v>
      </c>
      <c r="AC286" s="3">
        <v>32.5408125231715</v>
      </c>
      <c r="AD286" s="3">
        <v>34.2043882336064</v>
      </c>
      <c r="AE286" s="3">
        <v>37.6003580372927</v>
      </c>
      <c r="AF286" s="3">
        <v>37.6760688061547</v>
      </c>
      <c r="AG286" s="3">
        <v>37.5023205368255</v>
      </c>
      <c r="AH286" s="3">
        <v>37.7797153861906</v>
      </c>
      <c r="AI286" s="3">
        <v>39.4364012385484</v>
      </c>
      <c r="AJ286" s="3">
        <v>39.3781889068843</v>
      </c>
      <c r="AK286" s="3">
        <v>38.417443721153</v>
      </c>
      <c r="AL286" s="3">
        <v>42.8305386629515</v>
      </c>
      <c r="AM286" s="3">
        <v>47.8118740810792</v>
      </c>
      <c r="AN286" s="3">
        <v>48.4542413442686</v>
      </c>
      <c r="AO286" s="3">
        <v>47.6839400137757</v>
      </c>
      <c r="AP286" s="3">
        <v>47.0066615538158</v>
      </c>
      <c r="AQ286" s="3">
        <v>46.5596045688956</v>
      </c>
      <c r="AR286" s="3">
        <v>46.6139834646499</v>
      </c>
      <c r="AS286" s="3">
        <v>46.4848924543185</v>
      </c>
      <c r="AT286" s="3">
        <v>48.2363266683653</v>
      </c>
      <c r="AU286" s="3">
        <v>48.1555199504864</v>
      </c>
      <c r="AV286" s="3">
        <v>51.1961524065943</v>
      </c>
      <c r="AW286" s="3">
        <v>53.41154446717</v>
      </c>
      <c r="AX286" s="3">
        <v>53.3329101617411</v>
      </c>
      <c r="AY286" s="3">
        <v>55.1211468942905</v>
      </c>
      <c r="AZ286" s="3">
        <v>58.4746307102962</v>
      </c>
      <c r="BA286" s="3">
        <v>58.1150754960282</v>
      </c>
      <c r="BB286" s="3">
        <v>58.07291819867</v>
      </c>
      <c r="BC286" s="3">
        <v>60.4664891613084</v>
      </c>
      <c r="BD286" s="3">
        <v>64.6571824175516</v>
      </c>
      <c r="BE286" s="3">
        <v>66.6747214364836</v>
      </c>
      <c r="BF286" s="3">
        <v>66.1416771253931</v>
      </c>
      <c r="BG286" s="3">
        <v>66.9257939616563</v>
      </c>
      <c r="BH286" s="3">
        <v>70.0423601709561</v>
      </c>
      <c r="BI286" s="3">
        <v>62.3693011195191</v>
      </c>
      <c r="BJ286" s="3">
        <v>55.1611397047006</v>
      </c>
      <c r="BK286" s="3">
        <v>48.835866944107</v>
      </c>
      <c r="BL286" s="3">
        <v>48.6374426516567</v>
      </c>
      <c r="BM286" s="3">
        <v>53.7229818879433</v>
      </c>
      <c r="BN286" s="3">
        <v>51.423490610098</v>
      </c>
      <c r="BO286" s="3">
        <v>51.9650241604333</v>
      </c>
      <c r="BP286" s="3">
        <v>49.3718394611487</v>
      </c>
      <c r="BQ286" s="3">
        <v>49.6239169271236</v>
      </c>
      <c r="BR286" s="3">
        <v>51.2160243103781</v>
      </c>
      <c r="BS286" s="3">
        <v>45.0072431490376</v>
      </c>
      <c r="BT286" s="3">
        <v>49.2538454703631</v>
      </c>
      <c r="BU286" s="3">
        <v>47.1463043109687</v>
      </c>
      <c r="BV286" s="3">
        <v>46.3869591995443</v>
      </c>
      <c r="BW286" s="3">
        <v>44.4503651598038</v>
      </c>
      <c r="BX286" s="3">
        <v>44.9643128632026</v>
      </c>
      <c r="BY286" s="3">
        <v>46.969589320754</v>
      </c>
      <c r="BZ286" s="3">
        <v>29.6780010260804</v>
      </c>
      <c r="CA286" s="3">
        <v>26.9171500214328</v>
      </c>
      <c r="CB286" s="3">
        <v>26.6145266201472</v>
      </c>
      <c r="CC286" s="3">
        <v>34.2893570897626</v>
      </c>
      <c r="CD286" s="3">
        <v>33.0276076463626</v>
      </c>
      <c r="CE286" s="3">
        <v>37.7046712914849</v>
      </c>
      <c r="CF286" s="3">
        <v>37.6165753557833</v>
      </c>
      <c r="CG286" s="3">
        <v>35.217664268841</v>
      </c>
      <c r="CH286" s="3">
        <v>43.1543325731062</v>
      </c>
      <c r="CI286" s="3">
        <v>47.218367738011</v>
      </c>
      <c r="CJ286" s="3">
        <v>48.2343014008504</v>
      </c>
      <c r="CK286" s="3">
        <v>49.2456220429161</v>
      </c>
      <c r="CL286" s="3">
        <v>53.1755228015199</v>
      </c>
      <c r="CM286" s="3">
        <v>58.8697528113572</v>
      </c>
      <c r="CN286" s="3">
        <v>66.6380163501443</v>
      </c>
      <c r="CO286" s="3">
        <v>67.5302193916628</v>
      </c>
      <c r="CP286" s="3">
        <v>67.402053446881</v>
      </c>
      <c r="CQ286" s="3">
        <v>71.8916226747844</v>
      </c>
      <c r="CR286" s="3">
        <v>70.5655160960801</v>
      </c>
      <c r="CS286" s="3">
        <v>72.2421509951095</v>
      </c>
      <c r="CT286" s="3">
        <v>75.2517288310228</v>
      </c>
      <c r="CU286" s="3">
        <v>74.3746800937879</v>
      </c>
      <c r="CV286" s="3">
        <v>73.9391518086869</v>
      </c>
      <c r="CW286" s="3">
        <v>69.2643848158576</v>
      </c>
      <c r="CX286" s="3">
        <v>72.5184605021897</v>
      </c>
      <c r="CY286" s="3">
        <v>69.3893227481826</v>
      </c>
      <c r="CZ286" s="3">
        <v>65.1454246767172</v>
      </c>
      <c r="DA286" s="3">
        <v>62.2067371677311</v>
      </c>
      <c r="DB286" s="3">
        <v>61.8739851376087</v>
      </c>
      <c r="DC286" s="3">
        <v>65.5950271584734</v>
      </c>
      <c r="DD286" s="3">
        <v>62.0140635539397</v>
      </c>
      <c r="DE286" s="3">
        <v>62.611397566089</v>
      </c>
      <c r="DF286" s="3">
        <v>69.5349877973434</v>
      </c>
      <c r="DG286" s="3">
        <v>71.0079270570231</v>
      </c>
      <c r="DH286" s="3">
        <v>70.2190613474103</v>
      </c>
      <c r="DI286" s="3">
        <v>73.9260932817331</v>
      </c>
      <c r="DJ286" s="3">
        <v>69.7439460977487</v>
      </c>
      <c r="DK286" s="3">
        <v>68.0731892391046</v>
      </c>
      <c r="DL286" s="3">
        <v>64.5165944827659</v>
      </c>
      <c r="DM286" s="3">
        <v>65.2688930629126</v>
      </c>
      <c r="DN286" s="3">
        <v>69.0546637386973</v>
      </c>
      <c r="DO286" s="3">
        <v>76.7331937012006</v>
      </c>
      <c r="DP286" s="3">
        <v>76.9877618424572</v>
      </c>
      <c r="DQ286" s="3">
        <v>77.036981820675</v>
      </c>
      <c r="DR286" s="3">
        <v>76.9037095180329</v>
      </c>
      <c r="DS286" s="3">
        <v>78.5701456922561</v>
      </c>
      <c r="DT286" s="3">
        <v>80.4923107154442</v>
      </c>
      <c r="DU286" s="3">
        <v>86.3267480763318</v>
      </c>
      <c r="DV286" s="3">
        <v>92.7805630193776</v>
      </c>
      <c r="DW286" s="3">
        <v>92.9136117235629</v>
      </c>
      <c r="DX286" s="3">
        <v>87.4667951181301</v>
      </c>
      <c r="DY286" s="3">
        <v>86.1780827712914</v>
      </c>
      <c r="DZ286" s="3">
        <v>89.454844868481</v>
      </c>
      <c r="EA286" s="3">
        <v>87.6895517274599</v>
      </c>
      <c r="EB286" s="3">
        <v>87.4596359549779</v>
      </c>
      <c r="EC286" s="3">
        <v>86.0529002531078</v>
      </c>
      <c r="ED286" s="3">
        <v>85.0545176677562</v>
      </c>
      <c r="EE286" s="3">
        <v>80.2278380692035</v>
      </c>
      <c r="EF286" s="3">
        <v>77.3913889990913</v>
      </c>
    </row>
    <row r="287">
      <c r="A287" s="3" t="s">
        <v>283</v>
      </c>
      <c r="B287" s="3" t="str">
        <f t="shared" si="3"/>
        <v>UNH_mid</v>
      </c>
      <c r="C287" s="3" t="str">
        <f t="shared" si="6"/>
        <v>UNH</v>
      </c>
      <c r="D287" s="3">
        <v>62.2533640091734</v>
      </c>
      <c r="E287" s="3">
        <v>61.4502079984318</v>
      </c>
      <c r="F287" s="3">
        <v>66.9432570168117</v>
      </c>
      <c r="G287" s="3">
        <v>66.6287917327774</v>
      </c>
      <c r="H287" s="3">
        <v>65.4822791265108</v>
      </c>
      <c r="I287" s="3">
        <v>68.2610263826641</v>
      </c>
      <c r="J287" s="3">
        <v>71.3441789671752</v>
      </c>
      <c r="K287" s="3">
        <v>70.3499592486694</v>
      </c>
      <c r="L287" s="3">
        <v>74.428656356887</v>
      </c>
      <c r="M287" s="3">
        <v>75.2058518736177</v>
      </c>
      <c r="N287" s="3">
        <v>82.3509947310835</v>
      </c>
      <c r="O287" s="3">
        <v>86.3673168310618</v>
      </c>
      <c r="P287" s="3">
        <v>90.6854447753967</v>
      </c>
      <c r="Q287" s="3">
        <v>94.7594822536365</v>
      </c>
      <c r="R287" s="3">
        <v>100.264031228553</v>
      </c>
      <c r="S287" s="3">
        <v>101.861809750636</v>
      </c>
      <c r="T287" s="3">
        <v>101.024320825868</v>
      </c>
      <c r="U287" s="3">
        <v>103.368845975219</v>
      </c>
      <c r="V287" s="3">
        <v>105.272735651165</v>
      </c>
      <c r="W287" s="3">
        <v>103.52092502351</v>
      </c>
      <c r="X287" s="3">
        <v>102.334853478587</v>
      </c>
      <c r="Y287" s="3">
        <v>103.201381993318</v>
      </c>
      <c r="Z287" s="3">
        <v>99.2789631567985</v>
      </c>
      <c r="AA287" s="3">
        <v>102.306425308061</v>
      </c>
      <c r="AB287" s="3">
        <v>98.5236459668653</v>
      </c>
      <c r="AC287" s="3">
        <v>101.016079677529</v>
      </c>
      <c r="AD287" s="3">
        <v>109.383852066341</v>
      </c>
      <c r="AE287" s="3">
        <v>113.824202974167</v>
      </c>
      <c r="AF287" s="3">
        <v>115.346027067802</v>
      </c>
      <c r="AG287" s="3">
        <v>121.320283738106</v>
      </c>
      <c r="AH287" s="3">
        <v>124.824629792008</v>
      </c>
      <c r="AI287" s="3">
        <v>124.346099173189</v>
      </c>
      <c r="AJ287" s="3">
        <v>121.362584179679</v>
      </c>
      <c r="AK287" s="3">
        <v>123.530704512988</v>
      </c>
      <c r="AL287" s="3">
        <v>130.688679964487</v>
      </c>
      <c r="AM287" s="3">
        <v>142.710185616755</v>
      </c>
      <c r="AN287" s="3">
        <v>143.175290946068</v>
      </c>
      <c r="AO287" s="3">
        <v>143.621340831955</v>
      </c>
      <c r="AP287" s="3">
        <v>149.268342952948</v>
      </c>
      <c r="AQ287" s="3">
        <v>150.400412598094</v>
      </c>
      <c r="AR287" s="3">
        <v>154.801715186114</v>
      </c>
      <c r="AS287" s="3">
        <v>163.097968964142</v>
      </c>
      <c r="AT287" s="3">
        <v>168.736366602118</v>
      </c>
      <c r="AU287" s="3">
        <v>173.848396904358</v>
      </c>
      <c r="AV287" s="3">
        <v>176.707567629711</v>
      </c>
      <c r="AW287" s="3">
        <v>181.12055508509</v>
      </c>
      <c r="AX287" s="3">
        <v>191.107132653514</v>
      </c>
      <c r="AY287" s="3">
        <v>200.389189488851</v>
      </c>
      <c r="AZ287" s="3">
        <v>211.49568502438</v>
      </c>
      <c r="BA287" s="3">
        <v>204.630938789719</v>
      </c>
      <c r="BB287" s="3">
        <v>202.022691497119</v>
      </c>
      <c r="BC287" s="3">
        <v>208.32866858198</v>
      </c>
      <c r="BD287" s="3">
        <v>216.636725834826</v>
      </c>
      <c r="BE287" s="3">
        <v>226.898652738066</v>
      </c>
      <c r="BF287" s="3">
        <v>230.075003914844</v>
      </c>
      <c r="BG287" s="3">
        <v>237.609128670212</v>
      </c>
      <c r="BH287" s="3">
        <v>241.505789490666</v>
      </c>
      <c r="BI287" s="3">
        <v>241.177048172818</v>
      </c>
      <c r="BJ287" s="3">
        <v>244.908438641233</v>
      </c>
      <c r="BK287" s="3">
        <v>236.710166780041</v>
      </c>
      <c r="BL287" s="3">
        <v>233.501615089106</v>
      </c>
      <c r="BM287" s="3">
        <v>241.909338041525</v>
      </c>
      <c r="BN287" s="3">
        <v>225.622158189989</v>
      </c>
      <c r="BO287" s="3">
        <v>217.022761943676</v>
      </c>
      <c r="BP287" s="3">
        <v>220.091170381815</v>
      </c>
      <c r="BQ287" s="3">
        <v>225.949217254561</v>
      </c>
      <c r="BR287" s="3">
        <v>233.736269380143</v>
      </c>
      <c r="BS287" s="3">
        <v>222.095747974173</v>
      </c>
      <c r="BT287" s="3">
        <v>211.346194180888</v>
      </c>
      <c r="BU287" s="3">
        <v>216.796075268912</v>
      </c>
      <c r="BV287" s="3">
        <v>244.947869505256</v>
      </c>
      <c r="BW287" s="3">
        <v>266.947555839936</v>
      </c>
      <c r="BX287" s="3">
        <v>270.7791640005</v>
      </c>
      <c r="BY287" s="3">
        <v>266.029557867404</v>
      </c>
      <c r="BZ287" s="3">
        <v>231.811668105753</v>
      </c>
      <c r="CA287" s="3">
        <v>253.408406333002</v>
      </c>
      <c r="CB287" s="3">
        <v>271.675035149562</v>
      </c>
      <c r="CC287" s="3">
        <v>277.418584320242</v>
      </c>
      <c r="CD287" s="3">
        <v>282.378370705574</v>
      </c>
      <c r="CE287" s="3">
        <v>294.617109758245</v>
      </c>
      <c r="CF287" s="3">
        <v>287.394295669068</v>
      </c>
      <c r="CG287" s="3">
        <v>301.680498691942</v>
      </c>
      <c r="CH287" s="3">
        <v>323.351093648801</v>
      </c>
      <c r="CI287" s="3">
        <v>323.217935498036</v>
      </c>
      <c r="CJ287" s="3">
        <v>331.140472366456</v>
      </c>
      <c r="CK287" s="3">
        <v>311.66045906039</v>
      </c>
      <c r="CL287" s="3">
        <v>337.240509865482</v>
      </c>
      <c r="CM287" s="3">
        <v>364.440338440058</v>
      </c>
      <c r="CN287" s="3">
        <v>389.870078348849</v>
      </c>
      <c r="CO287" s="3">
        <v>380.416807503036</v>
      </c>
      <c r="CP287" s="3">
        <v>393.026991589222</v>
      </c>
      <c r="CQ287" s="3">
        <v>397.055473158736</v>
      </c>
      <c r="CR287" s="3">
        <v>393.027317683924</v>
      </c>
      <c r="CS287" s="3">
        <v>403.226177968698</v>
      </c>
      <c r="CT287" s="3">
        <v>431.79423764097</v>
      </c>
      <c r="CU287" s="3">
        <v>460.203296038957</v>
      </c>
      <c r="CV287" s="3">
        <v>449.651052725576</v>
      </c>
      <c r="CW287" s="3">
        <v>456.25871197915</v>
      </c>
      <c r="CX287" s="3">
        <v>477.509126621769</v>
      </c>
      <c r="CY287" s="3">
        <v>507.136632144617</v>
      </c>
      <c r="CZ287" s="3">
        <v>472.577855372588</v>
      </c>
      <c r="DA287" s="3">
        <v>468.164009371105</v>
      </c>
      <c r="DB287" s="3">
        <v>502.31928078692</v>
      </c>
      <c r="DC287" s="3">
        <v>518.37184181681</v>
      </c>
      <c r="DD287" s="3">
        <v>500.151934001704</v>
      </c>
      <c r="DE287" s="3">
        <v>506.224681190897</v>
      </c>
      <c r="DF287" s="3">
        <v>515.026474075655</v>
      </c>
      <c r="DG287" s="3">
        <v>518.1023623666</v>
      </c>
      <c r="DH287" s="3">
        <v>477.550882909074</v>
      </c>
      <c r="DI287" s="3">
        <v>472.045973660619</v>
      </c>
      <c r="DJ287" s="3">
        <v>459.487399847764</v>
      </c>
      <c r="DK287" s="3">
        <v>487.342581357466</v>
      </c>
      <c r="DL287" s="3">
        <v>472.88086867959</v>
      </c>
      <c r="DM287" s="3">
        <v>468.996637470614</v>
      </c>
      <c r="DN287" s="3">
        <v>475.227712993527</v>
      </c>
      <c r="DO287" s="3">
        <v>488.233888634753</v>
      </c>
      <c r="DP287" s="3">
        <v>480.552228496415</v>
      </c>
      <c r="DQ287" s="3">
        <v>516.170396872375</v>
      </c>
      <c r="DR287" s="3">
        <v>528.526078520302</v>
      </c>
      <c r="DS287" s="3">
        <v>527.099788310309</v>
      </c>
      <c r="DT287" s="3">
        <v>513.040524008935</v>
      </c>
      <c r="DU287" s="3">
        <v>507.935603141098</v>
      </c>
      <c r="DV287" s="3">
        <v>481.089182556512</v>
      </c>
      <c r="DW287" s="3">
        <v>466.883888571917</v>
      </c>
      <c r="DX287" s="3">
        <v>499.535842309469</v>
      </c>
      <c r="DY287" s="3">
        <v>488.360211450159</v>
      </c>
      <c r="DZ287" s="3">
        <v>529.352008915472</v>
      </c>
      <c r="EA287" s="3">
        <v>573.811628678351</v>
      </c>
      <c r="EB287" s="3">
        <v>583.227214486191</v>
      </c>
      <c r="EC287" s="3">
        <v>574.248130154315</v>
      </c>
      <c r="ED287" s="3">
        <v>594.06845472233</v>
      </c>
      <c r="EE287" s="3">
        <v>533.475799912888</v>
      </c>
      <c r="EF287" s="3">
        <v>525.608050876193</v>
      </c>
    </row>
    <row r="288">
      <c r="A288" s="3" t="s">
        <v>284</v>
      </c>
      <c r="B288" s="3" t="str">
        <f t="shared" si="3"/>
        <v>UNP_mid</v>
      </c>
      <c r="C288" s="3" t="str">
        <f t="shared" si="6"/>
        <v>UNP</v>
      </c>
      <c r="D288" s="3">
        <v>66.6340504833825</v>
      </c>
      <c r="E288" s="3">
        <v>69.5469251555943</v>
      </c>
      <c r="F288" s="3">
        <v>73.4123938760183</v>
      </c>
      <c r="G288" s="3">
        <v>74.1102016180497</v>
      </c>
      <c r="H288" s="3">
        <v>76.0215098048925</v>
      </c>
      <c r="I288" s="3">
        <v>79.4650174596184</v>
      </c>
      <c r="J288" s="3">
        <v>79.8792889647274</v>
      </c>
      <c r="K288" s="3">
        <v>80.9232194602813</v>
      </c>
      <c r="L288" s="3">
        <v>85.9010796076391</v>
      </c>
      <c r="M288" s="3">
        <v>86.128821586154</v>
      </c>
      <c r="N288" s="3">
        <v>95.5584106140116</v>
      </c>
      <c r="O288" s="3">
        <v>93.8676661652442</v>
      </c>
      <c r="P288" s="3">
        <v>92.8270021549915</v>
      </c>
      <c r="Q288" s="3">
        <v>97.5272852655275</v>
      </c>
      <c r="R288" s="3">
        <v>92.3105070026213</v>
      </c>
      <c r="S288" s="3">
        <v>86.9020518703451</v>
      </c>
      <c r="T288" s="3">
        <v>84.2153526153829</v>
      </c>
      <c r="U288" s="3">
        <v>80.9789146276744</v>
      </c>
      <c r="V288" s="3">
        <v>77.9639891165449</v>
      </c>
      <c r="W288" s="3">
        <v>73.1761755753918</v>
      </c>
      <c r="X288" s="3">
        <v>70.4302274947451</v>
      </c>
      <c r="Y288" s="3">
        <v>76.0616968671119</v>
      </c>
      <c r="Z288" s="3">
        <v>69.9282286343183</v>
      </c>
      <c r="AA288" s="3">
        <v>63.9911449173009</v>
      </c>
      <c r="AB288" s="3">
        <v>59.9252809069038</v>
      </c>
      <c r="AC288" s="3">
        <v>63.1685272062336</v>
      </c>
      <c r="AD288" s="3">
        <v>66.5129471120368</v>
      </c>
      <c r="AE288" s="3">
        <v>68.1556693265258</v>
      </c>
      <c r="AF288" s="3">
        <v>69.120300503841</v>
      </c>
      <c r="AG288" s="3">
        <v>72.0330648316181</v>
      </c>
      <c r="AH288" s="3">
        <v>75.9559694411514</v>
      </c>
      <c r="AI288" s="3">
        <v>78.0433521372586</v>
      </c>
      <c r="AJ288" s="3">
        <v>78.8549128257171</v>
      </c>
      <c r="AK288" s="3">
        <v>78.7607450751159</v>
      </c>
      <c r="AL288" s="3">
        <v>80.3252806770152</v>
      </c>
      <c r="AM288" s="3">
        <v>87.5143613596186</v>
      </c>
      <c r="AN288" s="3">
        <v>88.779318337305</v>
      </c>
      <c r="AO288" s="3">
        <v>90.8730831208811</v>
      </c>
      <c r="AP288" s="3">
        <v>89.6415614977566</v>
      </c>
      <c r="AQ288" s="3">
        <v>91.0499864332274</v>
      </c>
      <c r="AR288" s="3">
        <v>92.6822307087816</v>
      </c>
      <c r="AS288" s="3">
        <v>92.960100741734</v>
      </c>
      <c r="AT288" s="3">
        <v>90.8120790605791</v>
      </c>
      <c r="AU288" s="3">
        <v>88.3544812950893</v>
      </c>
      <c r="AV288" s="3">
        <v>94.8905081325779</v>
      </c>
      <c r="AW288" s="3">
        <v>96.9202316853946</v>
      </c>
      <c r="AX288" s="3">
        <v>100.352437063126</v>
      </c>
      <c r="AY288" s="3">
        <v>112.738768609095</v>
      </c>
      <c r="AZ288" s="3">
        <v>118.833800408434</v>
      </c>
      <c r="BA288" s="3">
        <v>112.641309158785</v>
      </c>
      <c r="BB288" s="3">
        <v>115.522523201519</v>
      </c>
      <c r="BC288" s="3">
        <v>115.774068541998</v>
      </c>
      <c r="BD288" s="3">
        <v>121.088838423935</v>
      </c>
      <c r="BE288" s="3">
        <v>124.661962420399</v>
      </c>
      <c r="BF288" s="3">
        <v>124.101579956431</v>
      </c>
      <c r="BG288" s="3">
        <v>130.123310695782</v>
      </c>
      <c r="BH288" s="3">
        <v>138.881448979394</v>
      </c>
      <c r="BI288" s="3">
        <v>133.34731293559</v>
      </c>
      <c r="BJ288" s="3">
        <v>129.662919202981</v>
      </c>
      <c r="BK288" s="3">
        <v>125.029070116915</v>
      </c>
      <c r="BL288" s="3">
        <v>133.351117978331</v>
      </c>
      <c r="BM288" s="3">
        <v>145.887145504017</v>
      </c>
      <c r="BN288" s="3">
        <v>145.043241726419</v>
      </c>
      <c r="BO288" s="3">
        <v>151.268841573524</v>
      </c>
      <c r="BP288" s="3">
        <v>153.16388235443</v>
      </c>
      <c r="BQ288" s="3">
        <v>149.289645009875</v>
      </c>
      <c r="BR288" s="3">
        <v>153.19664322453</v>
      </c>
      <c r="BS288" s="3">
        <v>147.190453043458</v>
      </c>
      <c r="BT288" s="3">
        <v>147.677215832812</v>
      </c>
      <c r="BU288" s="3">
        <v>144.523106808452</v>
      </c>
      <c r="BV288" s="3">
        <v>156.879519138254</v>
      </c>
      <c r="BW288" s="3">
        <v>157.931493613622</v>
      </c>
      <c r="BX288" s="3">
        <v>162.437277881423</v>
      </c>
      <c r="BY288" s="3">
        <v>160.860013088013</v>
      </c>
      <c r="BZ288" s="3">
        <v>123.894506784177</v>
      </c>
      <c r="CA288" s="3">
        <v>134.723454054289</v>
      </c>
      <c r="CB288" s="3">
        <v>144.47347229812</v>
      </c>
      <c r="CC288" s="3">
        <v>155.124213634956</v>
      </c>
      <c r="CD288" s="3">
        <v>157.172779449998</v>
      </c>
      <c r="CE288" s="3">
        <v>170.642242568358</v>
      </c>
      <c r="CF288" s="3">
        <v>178.883230078106</v>
      </c>
      <c r="CG288" s="3">
        <v>178.806520641301</v>
      </c>
      <c r="CH288" s="3">
        <v>182.085519583215</v>
      </c>
      <c r="CI288" s="3">
        <v>185.97754070524</v>
      </c>
      <c r="CJ288" s="3">
        <v>192.095134652055</v>
      </c>
      <c r="CK288" s="3">
        <v>189.414578476654</v>
      </c>
      <c r="CL288" s="3">
        <v>195.562504920058</v>
      </c>
      <c r="CM288" s="3">
        <v>204.802157335292</v>
      </c>
      <c r="CN288" s="3">
        <v>206.684006796045</v>
      </c>
      <c r="CO288" s="3">
        <v>204.418432143687</v>
      </c>
      <c r="CP288" s="3">
        <v>203.198340016442</v>
      </c>
      <c r="CQ288" s="3">
        <v>205.470060325881</v>
      </c>
      <c r="CR288" s="3">
        <v>191.312822205659</v>
      </c>
      <c r="CS288" s="3">
        <v>207.236956212793</v>
      </c>
      <c r="CT288" s="3">
        <v>223.725306822407</v>
      </c>
      <c r="CU288" s="3">
        <v>228.302611865328</v>
      </c>
      <c r="CV288" s="3">
        <v>230.414892838095</v>
      </c>
      <c r="CW288" s="3">
        <v>229.2571931773</v>
      </c>
      <c r="CX288" s="3">
        <v>246.307452063631</v>
      </c>
      <c r="CY288" s="3">
        <v>229.091222786623</v>
      </c>
      <c r="CZ288" s="3">
        <v>211.238461409211</v>
      </c>
      <c r="DA288" s="3">
        <v>202.568770891678</v>
      </c>
      <c r="DB288" s="3">
        <v>200.665235662393</v>
      </c>
      <c r="DC288" s="3">
        <v>220.210518669846</v>
      </c>
      <c r="DD288" s="3">
        <v>204.78062208261</v>
      </c>
      <c r="DE288" s="3">
        <v>186.152026128466</v>
      </c>
      <c r="DF288" s="3">
        <v>196.922625961</v>
      </c>
      <c r="DG288" s="3">
        <v>201.130529591954</v>
      </c>
      <c r="DH288" s="3">
        <v>198.283474133467</v>
      </c>
      <c r="DI288" s="3">
        <v>194.544733420406</v>
      </c>
      <c r="DJ288" s="3">
        <v>189.518177215993</v>
      </c>
      <c r="DK288" s="3">
        <v>190.130616140812</v>
      </c>
      <c r="DL288" s="3">
        <v>189.649136172769</v>
      </c>
      <c r="DM288" s="3">
        <v>194.390247413735</v>
      </c>
      <c r="DN288" s="3">
        <v>207.316359062159</v>
      </c>
      <c r="DO288" s="3">
        <v>219.194436297122</v>
      </c>
      <c r="DP288" s="3">
        <v>205.679054673015</v>
      </c>
      <c r="DQ288" s="3">
        <v>200.648453519243</v>
      </c>
      <c r="DR288" s="3">
        <v>210.630057866613</v>
      </c>
      <c r="DS288" s="3">
        <v>232.484482432545</v>
      </c>
      <c r="DT288" s="3">
        <v>235.469783898433</v>
      </c>
      <c r="DU288" s="3">
        <v>244.739537352654</v>
      </c>
      <c r="DV288" s="3">
        <v>243.726952366298</v>
      </c>
      <c r="DW288" s="3">
        <v>233.897680266811</v>
      </c>
      <c r="DX288" s="3">
        <v>235.212051159027</v>
      </c>
      <c r="DY288" s="3">
        <v>223.204786233376</v>
      </c>
      <c r="DZ288" s="3">
        <v>231.904113698932</v>
      </c>
      <c r="EA288" s="3">
        <v>241.270693821623</v>
      </c>
      <c r="EB288" s="3">
        <v>248.028334088451</v>
      </c>
      <c r="EC288" s="3">
        <v>237.742100206911</v>
      </c>
      <c r="ED288" s="3">
        <v>238.181903437207</v>
      </c>
      <c r="EE288" s="3">
        <v>231.476608431712</v>
      </c>
      <c r="EF288" s="3">
        <v>236.505276997884</v>
      </c>
    </row>
    <row r="289">
      <c r="A289" s="3" t="s">
        <v>285</v>
      </c>
      <c r="B289" s="3" t="str">
        <f t="shared" si="3"/>
        <v>UPS_mid</v>
      </c>
      <c r="C289" s="3" t="str">
        <f t="shared" si="6"/>
        <v>UPS</v>
      </c>
      <c r="D289" s="3">
        <v>69.8728417149508</v>
      </c>
      <c r="E289" s="3">
        <v>67.1092305203153</v>
      </c>
      <c r="F289" s="3">
        <v>68.7662898205783</v>
      </c>
      <c r="G289" s="3">
        <v>69.0698495617386</v>
      </c>
      <c r="H289" s="3">
        <v>71.4739916776467</v>
      </c>
      <c r="I289" s="3">
        <v>72.9339962310352</v>
      </c>
      <c r="J289" s="3">
        <v>73.1126642607197</v>
      </c>
      <c r="K289" s="3">
        <v>69.2912645493271</v>
      </c>
      <c r="L289" s="3">
        <v>70.2281833350972</v>
      </c>
      <c r="M289" s="3">
        <v>70.7414245007632</v>
      </c>
      <c r="N289" s="3">
        <v>77.1945439483917</v>
      </c>
      <c r="O289" s="3">
        <v>79.8726989186444</v>
      </c>
      <c r="P289" s="3">
        <v>77.2923923852048</v>
      </c>
      <c r="Q289" s="3">
        <v>73.2139370680031</v>
      </c>
      <c r="R289" s="3">
        <v>72.1585750759779</v>
      </c>
      <c r="S289" s="3">
        <v>70.6831594205492</v>
      </c>
      <c r="T289" s="3">
        <v>73.4461930343428</v>
      </c>
      <c r="U289" s="3">
        <v>73.0484501101196</v>
      </c>
      <c r="V289" s="3">
        <v>71.3900146808787</v>
      </c>
      <c r="W289" s="3">
        <v>74.0072251139185</v>
      </c>
      <c r="X289" s="3">
        <v>72.0262325757413</v>
      </c>
      <c r="Y289" s="3">
        <v>75.9958396521758</v>
      </c>
      <c r="Z289" s="3">
        <v>76.7067997764315</v>
      </c>
      <c r="AA289" s="3">
        <v>73.8405194200637</v>
      </c>
      <c r="AB289" s="3">
        <v>67.8816750409406</v>
      </c>
      <c r="AC289" s="3">
        <v>71.8072785162045</v>
      </c>
      <c r="AD289" s="3">
        <v>76.4102076715303</v>
      </c>
      <c r="AE289" s="3">
        <v>78.6001490436556</v>
      </c>
      <c r="AF289" s="3">
        <v>76.8621234327939</v>
      </c>
      <c r="AG289" s="3">
        <v>78.7283369646082</v>
      </c>
      <c r="AH289" s="3">
        <v>82.5605298254642</v>
      </c>
      <c r="AI289" s="3">
        <v>82.6792238944445</v>
      </c>
      <c r="AJ289" s="3">
        <v>82.3461405670251</v>
      </c>
      <c r="AK289" s="3">
        <v>82.2155973422138</v>
      </c>
      <c r="AL289" s="3">
        <v>85.7482765219315</v>
      </c>
      <c r="AM289" s="3">
        <v>89.4287662235137</v>
      </c>
      <c r="AN289" s="3">
        <v>87.7863569916003</v>
      </c>
      <c r="AO289" s="3">
        <v>81.7202877949913</v>
      </c>
      <c r="AP289" s="3">
        <v>81.9187669385862</v>
      </c>
      <c r="AQ289" s="3">
        <v>81.6265139143341</v>
      </c>
      <c r="AR289" s="3">
        <v>81.535486540762</v>
      </c>
      <c r="AS289" s="3">
        <v>84.5631858268966</v>
      </c>
      <c r="AT289" s="3">
        <v>86.2027708635573</v>
      </c>
      <c r="AU289" s="3">
        <v>88.0833472499068</v>
      </c>
      <c r="AV289" s="3">
        <v>91.3296975415001</v>
      </c>
      <c r="AW289" s="3">
        <v>92.877050003595</v>
      </c>
      <c r="AX289" s="3">
        <v>90.0886991201807</v>
      </c>
      <c r="AY289" s="3">
        <v>93.8249168626237</v>
      </c>
      <c r="AZ289" s="3">
        <v>102.687840411434</v>
      </c>
      <c r="BA289" s="3">
        <v>86.0213730791642</v>
      </c>
      <c r="BB289" s="3">
        <v>85.0234759320567</v>
      </c>
      <c r="BC289" s="3">
        <v>85.8046955338529</v>
      </c>
      <c r="BD289" s="3">
        <v>90.996625650392</v>
      </c>
      <c r="BE289" s="3">
        <v>91.6296787646464</v>
      </c>
      <c r="BF289" s="3">
        <v>89.2012730853311</v>
      </c>
      <c r="BG289" s="3">
        <v>97.1714259487607</v>
      </c>
      <c r="BH289" s="3">
        <v>97.0421876693197</v>
      </c>
      <c r="BI289" s="3">
        <v>92.0567716744011</v>
      </c>
      <c r="BJ289" s="3">
        <v>88.8879347048086</v>
      </c>
      <c r="BK289" s="3">
        <v>81.5270758585242</v>
      </c>
      <c r="BL289" s="3">
        <v>80.6920754094223</v>
      </c>
      <c r="BM289" s="3">
        <v>89.2899526952022</v>
      </c>
      <c r="BN289" s="3">
        <v>89.6400001086204</v>
      </c>
      <c r="BO289" s="3">
        <v>92.0647250050196</v>
      </c>
      <c r="BP289" s="3">
        <v>82.1652999024421</v>
      </c>
      <c r="BQ289" s="3">
        <v>82.8380997819589</v>
      </c>
      <c r="BR289" s="3">
        <v>88.7946194556541</v>
      </c>
      <c r="BS289" s="3">
        <v>96.1503181963047</v>
      </c>
      <c r="BT289" s="3">
        <v>100.517266908893</v>
      </c>
      <c r="BU289" s="3">
        <v>96.8978928103512</v>
      </c>
      <c r="BV289" s="3">
        <v>101.893540591871</v>
      </c>
      <c r="BW289" s="3">
        <v>99.2420097181874</v>
      </c>
      <c r="BX289" s="3">
        <v>97.5145082578552</v>
      </c>
      <c r="BY289" s="3">
        <v>86.1551813589638</v>
      </c>
      <c r="BZ289" s="3">
        <v>79.0288671280645</v>
      </c>
      <c r="CA289" s="3">
        <v>83.081665695222</v>
      </c>
      <c r="CB289" s="3">
        <v>80.7474737894476</v>
      </c>
      <c r="CC289" s="3">
        <v>91.1936234321157</v>
      </c>
      <c r="CD289" s="3">
        <v>102.521722094487</v>
      </c>
      <c r="CE289" s="3">
        <v>134.520243339256</v>
      </c>
      <c r="CF289" s="3">
        <v>139.924013313768</v>
      </c>
      <c r="CG289" s="3">
        <v>147.515637838344</v>
      </c>
      <c r="CH289" s="3">
        <v>144.028465319008</v>
      </c>
      <c r="CI289" s="3">
        <v>147.516140995707</v>
      </c>
      <c r="CJ289" s="3">
        <v>139.530977670802</v>
      </c>
      <c r="CK289" s="3">
        <v>140.71608050267</v>
      </c>
      <c r="CL289" s="3">
        <v>142.707114800921</v>
      </c>
      <c r="CM289" s="3">
        <v>157.985386071101</v>
      </c>
      <c r="CN289" s="3">
        <v>187.490179777202</v>
      </c>
      <c r="CO289" s="3">
        <v>180.849566148978</v>
      </c>
      <c r="CP289" s="3">
        <v>183.042155908419</v>
      </c>
      <c r="CQ289" s="3">
        <v>170.144431319983</v>
      </c>
      <c r="CR289" s="3">
        <v>168.775497567934</v>
      </c>
      <c r="CS289" s="3">
        <v>170.740562477797</v>
      </c>
      <c r="CT289" s="3">
        <v>185.590091766374</v>
      </c>
      <c r="CU289" s="3">
        <v>183.888416242024</v>
      </c>
      <c r="CV289" s="3">
        <v>184.252639359747</v>
      </c>
      <c r="CW289" s="3">
        <v>193.625860824042</v>
      </c>
      <c r="CX289" s="3">
        <v>190.450126520839</v>
      </c>
      <c r="CY289" s="3">
        <v>171.134196640124</v>
      </c>
      <c r="CZ289" s="3">
        <v>159.70102618447</v>
      </c>
      <c r="DA289" s="3">
        <v>161.154840417886</v>
      </c>
      <c r="DB289" s="3">
        <v>166.110694584855</v>
      </c>
      <c r="DC289" s="3">
        <v>181.777639679086</v>
      </c>
      <c r="DD289" s="3">
        <v>165.192074714107</v>
      </c>
      <c r="DE289" s="3">
        <v>149.687172917399</v>
      </c>
      <c r="DF289" s="3">
        <v>160.375525380646</v>
      </c>
      <c r="DG289" s="3">
        <v>164.485760812573</v>
      </c>
      <c r="DH289" s="3">
        <v>164.161925842679</v>
      </c>
      <c r="DI289" s="3">
        <v>169.719149655598</v>
      </c>
      <c r="DJ289" s="3">
        <v>171.931999071729</v>
      </c>
      <c r="DK289" s="3">
        <v>175.064973551012</v>
      </c>
      <c r="DL289" s="3">
        <v>160.104904864078</v>
      </c>
      <c r="DM289" s="3">
        <v>161.276718052529</v>
      </c>
      <c r="DN289" s="3">
        <v>172.204254702307</v>
      </c>
      <c r="DO289" s="3">
        <v>164.310615546374</v>
      </c>
      <c r="DP289" s="3">
        <v>149.609003890884</v>
      </c>
      <c r="DQ289" s="3">
        <v>142.266962771806</v>
      </c>
      <c r="DR289" s="3">
        <v>138.368175558281</v>
      </c>
      <c r="DS289" s="3">
        <v>150.064385014208</v>
      </c>
      <c r="DT289" s="3">
        <v>149.686086254498</v>
      </c>
      <c r="DU289" s="3">
        <v>140.283008440717</v>
      </c>
      <c r="DV289" s="3">
        <v>147.244586143804</v>
      </c>
      <c r="DW289" s="3">
        <v>142.119921007116</v>
      </c>
      <c r="DX289" s="3">
        <v>140.900934423297</v>
      </c>
      <c r="DY289" s="3">
        <v>133.353383740213</v>
      </c>
      <c r="DZ289" s="3">
        <v>133.015296574523</v>
      </c>
      <c r="EA289" s="3">
        <v>125.027833395008</v>
      </c>
      <c r="EB289" s="3">
        <v>128.301439429474</v>
      </c>
      <c r="EC289" s="3">
        <v>132.339502569157</v>
      </c>
      <c r="ED289" s="3">
        <v>132.821649753102</v>
      </c>
      <c r="EE289" s="3">
        <v>127.63500050136</v>
      </c>
      <c r="EF289" s="3">
        <v>129.032776938544</v>
      </c>
    </row>
    <row r="290">
      <c r="A290" s="3" t="s">
        <v>286</v>
      </c>
      <c r="B290" s="3" t="str">
        <f t="shared" si="3"/>
        <v>USB_mid</v>
      </c>
      <c r="C290" s="3" t="str">
        <f t="shared" si="6"/>
        <v>USB</v>
      </c>
      <c r="D290" s="3">
        <v>28.2854996687618</v>
      </c>
      <c r="E290" s="3">
        <v>27.932381612144</v>
      </c>
      <c r="F290" s="3">
        <v>29.3423268269626</v>
      </c>
      <c r="G290" s="3">
        <v>28.8267314751112</v>
      </c>
      <c r="H290" s="3">
        <v>28.5622411772019</v>
      </c>
      <c r="I290" s="3">
        <v>30.0562865759736</v>
      </c>
      <c r="J290" s="3">
        <v>30.0737636362744</v>
      </c>
      <c r="K290" s="3">
        <v>29.2255989662932</v>
      </c>
      <c r="L290" s="3">
        <v>29.7100057535289</v>
      </c>
      <c r="M290" s="3">
        <v>28.7231703656322</v>
      </c>
      <c r="N290" s="3">
        <v>30.9443477370361</v>
      </c>
      <c r="O290" s="3">
        <v>31.6597014203623</v>
      </c>
      <c r="P290" s="3">
        <v>30.3750936996034</v>
      </c>
      <c r="Q290" s="3">
        <v>31.463432684383</v>
      </c>
      <c r="R290" s="3">
        <v>31.4720949856546</v>
      </c>
      <c r="S290" s="3">
        <v>30.7931762256124</v>
      </c>
      <c r="T290" s="3">
        <v>31.2299887788078</v>
      </c>
      <c r="U290" s="3">
        <v>31.6234117924571</v>
      </c>
      <c r="V290" s="3">
        <v>32.0550726282988</v>
      </c>
      <c r="W290" s="3">
        <v>31.6958653942496</v>
      </c>
      <c r="X290" s="3">
        <v>29.5950509249139</v>
      </c>
      <c r="Y290" s="3">
        <v>30.0779479644071</v>
      </c>
      <c r="Z290" s="3">
        <v>31.3122454910339</v>
      </c>
      <c r="AA290" s="3">
        <v>31.3535108503767</v>
      </c>
      <c r="AB290" s="3">
        <v>28.8914502846861</v>
      </c>
      <c r="AC290" s="3">
        <v>28.5935415209376</v>
      </c>
      <c r="AD290" s="3">
        <v>29.5040168205865</v>
      </c>
      <c r="AE290" s="3">
        <v>30.2883978797678</v>
      </c>
      <c r="AF290" s="3">
        <v>30.7191641308104</v>
      </c>
      <c r="AG290" s="3">
        <v>30.321906753797</v>
      </c>
      <c r="AH290" s="3">
        <v>30.2802347077449</v>
      </c>
      <c r="AI290" s="3">
        <v>31.6320498296443</v>
      </c>
      <c r="AJ290" s="3">
        <v>31.8441193413289</v>
      </c>
      <c r="AK290" s="3">
        <v>32.3513552356347</v>
      </c>
      <c r="AL290" s="3">
        <v>35.1059120410757</v>
      </c>
      <c r="AM290" s="3">
        <v>38.254712600031</v>
      </c>
      <c r="AN290" s="3">
        <v>38.4334753512092</v>
      </c>
      <c r="AO290" s="3">
        <v>40.4145167323368</v>
      </c>
      <c r="AP290" s="3">
        <v>40.3307245275164</v>
      </c>
      <c r="AQ290" s="3">
        <v>38.2469501188933</v>
      </c>
      <c r="AR290" s="3">
        <v>38.6518414710215</v>
      </c>
      <c r="AS290" s="3">
        <v>38.9053736320161</v>
      </c>
      <c r="AT290" s="3">
        <v>39.4265970145918</v>
      </c>
      <c r="AU290" s="3">
        <v>39.4370792327936</v>
      </c>
      <c r="AV290" s="3">
        <v>39.3910697243219</v>
      </c>
      <c r="AW290" s="3">
        <v>40.875020333752</v>
      </c>
      <c r="AX290" s="3">
        <v>40.0264598338132</v>
      </c>
      <c r="AY290" s="3">
        <v>41.4897874653491</v>
      </c>
      <c r="AZ290" s="3">
        <v>43.0288050314614</v>
      </c>
      <c r="BA290" s="3">
        <v>41.8975710902313</v>
      </c>
      <c r="BB290" s="3">
        <v>40.2360622253829</v>
      </c>
      <c r="BC290" s="3">
        <v>38.8655835662533</v>
      </c>
      <c r="BD290" s="3">
        <v>38.7498314373968</v>
      </c>
      <c r="BE290" s="3">
        <v>39.109879996458</v>
      </c>
      <c r="BF290" s="3">
        <v>39.5458015243585</v>
      </c>
      <c r="BG290" s="3">
        <v>41.1927972201025</v>
      </c>
      <c r="BH290" s="3">
        <v>41.8384244920545</v>
      </c>
      <c r="BI290" s="3">
        <v>40.5617576549074</v>
      </c>
      <c r="BJ290" s="3">
        <v>41.5382919749322</v>
      </c>
      <c r="BK290" s="3">
        <v>37.652144714731</v>
      </c>
      <c r="BL290" s="3">
        <v>38.1601221807778</v>
      </c>
      <c r="BM290" s="3">
        <v>40.0938862080209</v>
      </c>
      <c r="BN290" s="3">
        <v>39.588281964223</v>
      </c>
      <c r="BO290" s="3">
        <v>39.8075946502648</v>
      </c>
      <c r="BP290" s="3">
        <v>40.7732775020777</v>
      </c>
      <c r="BQ290" s="3">
        <v>41.2764962947757</v>
      </c>
      <c r="BR290" s="3">
        <v>43.3841145801718</v>
      </c>
      <c r="BS290" s="3">
        <v>41.7381588726345</v>
      </c>
      <c r="BT290" s="3">
        <v>43.7468133748701</v>
      </c>
      <c r="BU290" s="3">
        <v>43.9129253382492</v>
      </c>
      <c r="BV290" s="3">
        <v>47.2742543431753</v>
      </c>
      <c r="BW290" s="3">
        <v>47.9780657320102</v>
      </c>
      <c r="BX290" s="3">
        <v>44.8870162501724</v>
      </c>
      <c r="BY290" s="3">
        <v>43.0913432409953</v>
      </c>
      <c r="BZ290" s="3">
        <v>29.5032061253994</v>
      </c>
      <c r="CA290" s="3">
        <v>28.2793778424605</v>
      </c>
      <c r="CB290" s="3">
        <v>27.4592210785091</v>
      </c>
      <c r="CC290" s="3">
        <v>31.4848617283623</v>
      </c>
      <c r="CD290" s="3">
        <v>30.0595659140009</v>
      </c>
      <c r="CE290" s="3">
        <v>30.4113262234597</v>
      </c>
      <c r="CF290" s="3">
        <v>30.2252808141578</v>
      </c>
      <c r="CG290" s="3">
        <v>32.2431685000657</v>
      </c>
      <c r="CH290" s="3">
        <v>35.7478618518395</v>
      </c>
      <c r="CI290" s="3">
        <v>38.0451823815442</v>
      </c>
      <c r="CJ290" s="3">
        <v>39.6694463622406</v>
      </c>
      <c r="CK290" s="3">
        <v>40.520620991657</v>
      </c>
      <c r="CL290" s="3">
        <v>45.3242862601285</v>
      </c>
      <c r="CM290" s="3">
        <v>48.6070348066126</v>
      </c>
      <c r="CN290" s="3">
        <v>51.4152626049136</v>
      </c>
      <c r="CO290" s="3">
        <v>49.5382166344498</v>
      </c>
      <c r="CP290" s="3">
        <v>48.321253617676</v>
      </c>
      <c r="CQ290" s="3">
        <v>48.6389495592889</v>
      </c>
      <c r="CR290" s="3">
        <v>49.2019892778212</v>
      </c>
      <c r="CS290" s="3">
        <v>52.9016514297378</v>
      </c>
      <c r="CT290" s="3">
        <v>51.4939754605707</v>
      </c>
      <c r="CU290" s="3">
        <v>48.8062028911505</v>
      </c>
      <c r="CV290" s="3">
        <v>51.3953585501609</v>
      </c>
      <c r="CW290" s="3">
        <v>50.6226517834268</v>
      </c>
      <c r="CX290" s="3">
        <v>48.1355156938391</v>
      </c>
      <c r="CY290" s="3">
        <v>45.3671175472214</v>
      </c>
      <c r="CZ290" s="3">
        <v>43.6521389516054</v>
      </c>
      <c r="DA290" s="3">
        <v>42.4416813968799</v>
      </c>
      <c r="DB290" s="3">
        <v>41.3184979149389</v>
      </c>
      <c r="DC290" s="3">
        <v>42.1344454466153</v>
      </c>
      <c r="DD290" s="3">
        <v>39.359450662186</v>
      </c>
      <c r="DE290" s="3">
        <v>37.051568892661</v>
      </c>
      <c r="DF290" s="3">
        <v>38.9998474421104</v>
      </c>
      <c r="DG290" s="3">
        <v>38.8935594047899</v>
      </c>
      <c r="DH290" s="3">
        <v>42.5737758665646</v>
      </c>
      <c r="DI290" s="3">
        <v>43.9702876350722</v>
      </c>
      <c r="DJ290" s="3">
        <v>35.5174054200273</v>
      </c>
      <c r="DK290" s="3">
        <v>31.7323898640912</v>
      </c>
      <c r="DL290" s="3">
        <v>27.8170105079814</v>
      </c>
      <c r="DM290" s="3">
        <v>29.8326525693421</v>
      </c>
      <c r="DN290" s="3">
        <v>33.918724266016</v>
      </c>
      <c r="DO290" s="3">
        <v>35.1344608939424</v>
      </c>
      <c r="DP290" s="3">
        <v>32.5189374172293</v>
      </c>
      <c r="DQ290" s="3">
        <v>30.2581543588524</v>
      </c>
      <c r="DR290" s="3">
        <v>33.9126508548193</v>
      </c>
      <c r="DS290" s="3">
        <v>39.8049162476942</v>
      </c>
      <c r="DT290" s="3">
        <v>40.6526876282621</v>
      </c>
      <c r="DU290" s="3">
        <v>39.0134182658248</v>
      </c>
      <c r="DV290" s="3">
        <v>41.2958081411</v>
      </c>
      <c r="DW290" s="3">
        <v>40.4006938473678</v>
      </c>
      <c r="DX290" s="3">
        <v>39.716335665069</v>
      </c>
      <c r="DY290" s="3">
        <v>38.0270738977999</v>
      </c>
      <c r="DZ290" s="3">
        <v>41.908612361336</v>
      </c>
      <c r="EA290" s="3">
        <v>42.575724330916</v>
      </c>
      <c r="EB290" s="3">
        <v>44.4777109714036</v>
      </c>
      <c r="EC290" s="3">
        <v>46.4576639853844</v>
      </c>
      <c r="ED290" s="3">
        <v>50.2889150277381</v>
      </c>
      <c r="EE290" s="3">
        <v>49.7661045379687</v>
      </c>
      <c r="EF290" s="3">
        <v>48.6772223578559</v>
      </c>
    </row>
    <row r="291">
      <c r="A291" s="3" t="s">
        <v>287</v>
      </c>
      <c r="B291" s="3" t="str">
        <f t="shared" si="3"/>
        <v>V_mid</v>
      </c>
      <c r="C291" s="3" t="str">
        <f t="shared" si="6"/>
        <v>V</v>
      </c>
      <c r="D291" s="3">
        <v>51.5564323453359</v>
      </c>
      <c r="E291" s="3">
        <v>51.5282178381174</v>
      </c>
      <c r="F291" s="3">
        <v>51.5133276956135</v>
      </c>
      <c r="G291" s="3">
        <v>47.883536649193</v>
      </c>
      <c r="H291" s="3">
        <v>48.6988749993127</v>
      </c>
      <c r="I291" s="3">
        <v>49.0188101425015</v>
      </c>
      <c r="J291" s="3">
        <v>50.4633153787099</v>
      </c>
      <c r="K291" s="3">
        <v>49.5379715797021</v>
      </c>
      <c r="L291" s="3">
        <v>49.8821988425542</v>
      </c>
      <c r="M291" s="3">
        <v>49.2496276933202</v>
      </c>
      <c r="N291" s="3">
        <v>58.3970798280154</v>
      </c>
      <c r="O291" s="3">
        <v>61.0361858364366</v>
      </c>
      <c r="P291" s="3">
        <v>60.0040326133827</v>
      </c>
      <c r="Q291" s="3">
        <v>62.6339932320063</v>
      </c>
      <c r="R291" s="3">
        <v>62.662131726564</v>
      </c>
      <c r="S291" s="3">
        <v>61.7813041863807</v>
      </c>
      <c r="T291" s="3">
        <v>63.9999624979928</v>
      </c>
      <c r="U291" s="3">
        <v>64.3038500356116</v>
      </c>
      <c r="V291" s="3">
        <v>66.5676909662115</v>
      </c>
      <c r="W291" s="3">
        <v>68.4389868212294</v>
      </c>
      <c r="X291" s="3">
        <v>65.651092197953</v>
      </c>
      <c r="Y291" s="3">
        <v>70.3762020097858</v>
      </c>
      <c r="Z291" s="3">
        <v>74.0226505046329</v>
      </c>
      <c r="AA291" s="3">
        <v>73.6477572911521</v>
      </c>
      <c r="AB291" s="3">
        <v>68.5481322901512</v>
      </c>
      <c r="AC291" s="3">
        <v>67.3522682732042</v>
      </c>
      <c r="AD291" s="3">
        <v>68.8657936450999</v>
      </c>
      <c r="AE291" s="3">
        <v>74.1248514186849</v>
      </c>
      <c r="AF291" s="3">
        <v>73.391675023003</v>
      </c>
      <c r="AG291" s="3">
        <v>73.6656298212016</v>
      </c>
      <c r="AH291" s="3">
        <v>73.0536846266461</v>
      </c>
      <c r="AI291" s="3">
        <v>75.5500618698894</v>
      </c>
      <c r="AJ291" s="3">
        <v>77.7028493022778</v>
      </c>
      <c r="AK291" s="3">
        <v>77.873014618894</v>
      </c>
      <c r="AL291" s="3">
        <v>76.2488686739625</v>
      </c>
      <c r="AM291" s="3">
        <v>74.0108083966961</v>
      </c>
      <c r="AN291" s="3">
        <v>77.4201877376417</v>
      </c>
      <c r="AO291" s="3">
        <v>81.8498895914105</v>
      </c>
      <c r="AP291" s="3">
        <v>84.5245476169522</v>
      </c>
      <c r="AQ291" s="3">
        <v>85.3436090167897</v>
      </c>
      <c r="AR291" s="3">
        <v>88.1533868248209</v>
      </c>
      <c r="AS291" s="3">
        <v>90.2721079253045</v>
      </c>
      <c r="AT291" s="3">
        <v>92.2729138722615</v>
      </c>
      <c r="AU291" s="3">
        <v>97.1144702744483</v>
      </c>
      <c r="AV291" s="3">
        <v>99.6097348675106</v>
      </c>
      <c r="AW291" s="3">
        <v>102.568957520142</v>
      </c>
      <c r="AX291" s="3">
        <v>106.062881921453</v>
      </c>
      <c r="AY291" s="3">
        <v>107.028884008975</v>
      </c>
      <c r="AZ291" s="3">
        <v>115.534298436764</v>
      </c>
      <c r="BA291" s="3">
        <v>114.978353964351</v>
      </c>
      <c r="BB291" s="3">
        <v>116.216982522351</v>
      </c>
      <c r="BC291" s="3">
        <v>116.494460498949</v>
      </c>
      <c r="BD291" s="3">
        <v>124.181341661464</v>
      </c>
      <c r="BE291" s="3">
        <v>128.073365125936</v>
      </c>
      <c r="BF291" s="3">
        <v>132.0006386073</v>
      </c>
      <c r="BG291" s="3">
        <v>135.463310838379</v>
      </c>
      <c r="BH291" s="3">
        <v>141.015954957776</v>
      </c>
      <c r="BI291" s="3">
        <v>134.982387647867</v>
      </c>
      <c r="BJ291" s="3">
        <v>133.38383163508</v>
      </c>
      <c r="BK291" s="3">
        <v>128.479506852434</v>
      </c>
      <c r="BL291" s="3">
        <v>130.790791846992</v>
      </c>
      <c r="BM291" s="3">
        <v>137.504338814671</v>
      </c>
      <c r="BN291" s="3">
        <v>146.185305671119</v>
      </c>
      <c r="BO291" s="3">
        <v>153.552479279644</v>
      </c>
      <c r="BP291" s="3">
        <v>155.628331467254</v>
      </c>
      <c r="BQ291" s="3">
        <v>163.311256110083</v>
      </c>
      <c r="BR291" s="3">
        <v>172.742994880113</v>
      </c>
      <c r="BS291" s="3">
        <v>171.011025782077</v>
      </c>
      <c r="BT291" s="3">
        <v>171.195877682941</v>
      </c>
      <c r="BU291" s="3">
        <v>169.369562244329</v>
      </c>
      <c r="BV291" s="3">
        <v>173.794396520795</v>
      </c>
      <c r="BW291" s="3">
        <v>178.479052617292</v>
      </c>
      <c r="BX291" s="3">
        <v>191.650976636876</v>
      </c>
      <c r="BY291" s="3">
        <v>194.731231907508</v>
      </c>
      <c r="BZ291" s="3">
        <v>160.96154331477</v>
      </c>
      <c r="CA291" s="3">
        <v>162.311796567896</v>
      </c>
      <c r="CB291" s="3">
        <v>179.566174072981</v>
      </c>
      <c r="CC291" s="3">
        <v>188.457152898208</v>
      </c>
      <c r="CD291" s="3">
        <v>189.004031281729</v>
      </c>
      <c r="CE291" s="3">
        <v>194.999945609726</v>
      </c>
      <c r="CF291" s="3">
        <v>197.110042591626</v>
      </c>
      <c r="CG291" s="3">
        <v>192.243165368731</v>
      </c>
      <c r="CH291" s="3">
        <v>199.701123197162</v>
      </c>
      <c r="CI291" s="3">
        <v>204.320116383053</v>
      </c>
      <c r="CJ291" s="3">
        <v>200.667640886634</v>
      </c>
      <c r="CK291" s="3">
        <v>202.016722476358</v>
      </c>
      <c r="CL291" s="3">
        <v>210.388954131735</v>
      </c>
      <c r="CM291" s="3">
        <v>218.841066613951</v>
      </c>
      <c r="CN291" s="3">
        <v>221.68864840729</v>
      </c>
      <c r="CO291" s="3">
        <v>226.877036905584</v>
      </c>
      <c r="CP291" s="3">
        <v>236.94776385134</v>
      </c>
      <c r="CQ291" s="3">
        <v>229.121936607168</v>
      </c>
      <c r="CR291" s="3">
        <v>220.096651581003</v>
      </c>
      <c r="CS291" s="3">
        <v>221.229837955574</v>
      </c>
      <c r="CT291" s="3">
        <v>202.55207560702</v>
      </c>
      <c r="CU291" s="3">
        <v>205.508795084948</v>
      </c>
      <c r="CV291" s="3">
        <v>209.659999753848</v>
      </c>
      <c r="CW291" s="3">
        <v>220.201816547248</v>
      </c>
      <c r="CX291" s="3">
        <v>205.595766157054</v>
      </c>
      <c r="CY291" s="3">
        <v>211.705425670172</v>
      </c>
      <c r="CZ291" s="3">
        <v>198.962064434407</v>
      </c>
      <c r="DA291" s="3">
        <v>197.729176958011</v>
      </c>
      <c r="DB291" s="3">
        <v>203.477233306969</v>
      </c>
      <c r="DC291" s="3">
        <v>206.102052127473</v>
      </c>
      <c r="DD291" s="3">
        <v>188.887398256858</v>
      </c>
      <c r="DE291" s="3">
        <v>185.472624066232</v>
      </c>
      <c r="DF291" s="3">
        <v>203.041938801167</v>
      </c>
      <c r="DG291" s="3">
        <v>206.100697269234</v>
      </c>
      <c r="DH291" s="3">
        <v>217.840538049014</v>
      </c>
      <c r="DI291" s="3">
        <v>222.904407109758</v>
      </c>
      <c r="DJ291" s="3">
        <v>217.371768054525</v>
      </c>
      <c r="DK291" s="3">
        <v>227.364964888977</v>
      </c>
      <c r="DL291" s="3">
        <v>226.229915818169</v>
      </c>
      <c r="DM291" s="3">
        <v>224.415194520633</v>
      </c>
      <c r="DN291" s="3">
        <v>236.471692720241</v>
      </c>
      <c r="DO291" s="3">
        <v>238.121249587928</v>
      </c>
      <c r="DP291" s="3">
        <v>238.81056184112</v>
      </c>
      <c r="DQ291" s="3">
        <v>232.001465122754</v>
      </c>
      <c r="DR291" s="3">
        <v>245.857750863192</v>
      </c>
      <c r="DS291" s="3">
        <v>255.839204063407</v>
      </c>
      <c r="DT291" s="3">
        <v>264.5696221195</v>
      </c>
      <c r="DU291" s="3">
        <v>277.055314410211</v>
      </c>
      <c r="DV291" s="3">
        <v>281.481361484002</v>
      </c>
      <c r="DW291" s="3">
        <v>273.191448698387</v>
      </c>
      <c r="DX291" s="3">
        <v>273.680609642913</v>
      </c>
      <c r="DY291" s="3">
        <v>271.944257095416</v>
      </c>
      <c r="DZ291" s="3">
        <v>263.79304059855</v>
      </c>
      <c r="EA291" s="3">
        <v>264.487094817072</v>
      </c>
      <c r="EB291" s="3">
        <v>281.482846257107</v>
      </c>
      <c r="EC291" s="3">
        <v>281.378310692165</v>
      </c>
      <c r="ED291" s="3">
        <v>306.969510493315</v>
      </c>
      <c r="EE291" s="3">
        <v>314.635951450893</v>
      </c>
      <c r="EF291" s="3">
        <v>319.243335300022</v>
      </c>
    </row>
    <row r="292">
      <c r="A292" s="3" t="s">
        <v>288</v>
      </c>
      <c r="B292" s="3" t="str">
        <f t="shared" si="3"/>
        <v>VLO_mid</v>
      </c>
      <c r="C292" s="3" t="str">
        <f t="shared" si="6"/>
        <v>VLO</v>
      </c>
      <c r="D292" s="3">
        <v>33.6558651953718</v>
      </c>
      <c r="E292" s="3">
        <v>32.528946144144</v>
      </c>
      <c r="F292" s="3">
        <v>35.212533637496</v>
      </c>
      <c r="G292" s="3">
        <v>36.2857499962966</v>
      </c>
      <c r="H292" s="3">
        <v>37.2828800805829</v>
      </c>
      <c r="I292" s="3">
        <v>36.2486610477415</v>
      </c>
      <c r="J292" s="3">
        <v>32.969705404781</v>
      </c>
      <c r="K292" s="3">
        <v>34.9656069345966</v>
      </c>
      <c r="L292" s="3">
        <v>33.1456906186393</v>
      </c>
      <c r="M292" s="3">
        <v>31.1074406338259</v>
      </c>
      <c r="N292" s="3">
        <v>33.7677428356139</v>
      </c>
      <c r="O292" s="3">
        <v>32.7960090381431</v>
      </c>
      <c r="P292" s="3">
        <v>32.646989435957</v>
      </c>
      <c r="Q292" s="3">
        <v>39.090875630932</v>
      </c>
      <c r="R292" s="3">
        <v>40.9692178532901</v>
      </c>
      <c r="S292" s="3">
        <v>39.9771713779271</v>
      </c>
      <c r="T292" s="3">
        <v>40.2006177875744</v>
      </c>
      <c r="U292" s="3">
        <v>40.4046842702282</v>
      </c>
      <c r="V292" s="3">
        <v>44.7298819575515</v>
      </c>
      <c r="W292" s="3">
        <v>44.4812941079986</v>
      </c>
      <c r="X292" s="3">
        <v>41.2177560618712</v>
      </c>
      <c r="Y292" s="3">
        <v>43.1755357471356</v>
      </c>
      <c r="Z292" s="3">
        <v>48.7601250991938</v>
      </c>
      <c r="AA292" s="3">
        <v>48.8505964000376</v>
      </c>
      <c r="AB292" s="3">
        <v>46.8219367758268</v>
      </c>
      <c r="AC292" s="3">
        <v>41.1400407391973</v>
      </c>
      <c r="AD292" s="3">
        <v>44.8987516015403</v>
      </c>
      <c r="AE292" s="3">
        <v>42.938669064628</v>
      </c>
      <c r="AF292" s="3">
        <v>38.9884944275588</v>
      </c>
      <c r="AG292" s="3">
        <v>37.3978759620629</v>
      </c>
      <c r="AH292" s="3">
        <v>35.4397480206802</v>
      </c>
      <c r="AI292" s="3">
        <v>38.6164394583074</v>
      </c>
      <c r="AJ292" s="3">
        <v>39.4340535133964</v>
      </c>
      <c r="AK292" s="3">
        <v>39.5835697636784</v>
      </c>
      <c r="AL292" s="3">
        <v>44.4274021465821</v>
      </c>
      <c r="AM292" s="3">
        <v>48.1581742756705</v>
      </c>
      <c r="AN292" s="3">
        <v>48.3912180430213</v>
      </c>
      <c r="AO292" s="3">
        <v>48.2013868571312</v>
      </c>
      <c r="AP292" s="3">
        <v>48.8582396860498</v>
      </c>
      <c r="AQ292" s="3">
        <v>47.4905617505181</v>
      </c>
      <c r="AR292" s="3">
        <v>47.2123583899278</v>
      </c>
      <c r="AS292" s="3">
        <v>47.7108587166711</v>
      </c>
      <c r="AT292" s="3">
        <v>49.8437943435948</v>
      </c>
      <c r="AU292" s="3">
        <v>49.7756451569651</v>
      </c>
      <c r="AV292" s="3">
        <v>53.3947674453135</v>
      </c>
      <c r="AW292" s="3">
        <v>57.6173084739991</v>
      </c>
      <c r="AX292" s="3">
        <v>61.0667755186548</v>
      </c>
      <c r="AY292" s="3">
        <v>66.1141785387716</v>
      </c>
      <c r="AZ292" s="3">
        <v>71.8369052118942</v>
      </c>
      <c r="BA292" s="3">
        <v>68.8630359801408</v>
      </c>
      <c r="BB292" s="3">
        <v>70.1378934133046</v>
      </c>
      <c r="BC292" s="3">
        <v>77.5746814013974</v>
      </c>
      <c r="BD292" s="3">
        <v>88.6337345325233</v>
      </c>
      <c r="BE292" s="3">
        <v>88.9039393533661</v>
      </c>
      <c r="BF292" s="3">
        <v>83.148316383119</v>
      </c>
      <c r="BG292" s="3">
        <v>88.9477365497959</v>
      </c>
      <c r="BH292" s="3">
        <v>88.4994820490175</v>
      </c>
      <c r="BI292" s="3">
        <v>79.1725337927288</v>
      </c>
      <c r="BJ292" s="3">
        <v>64.9080128338971</v>
      </c>
      <c r="BK292" s="3">
        <v>57.3823174051461</v>
      </c>
      <c r="BL292" s="3">
        <v>61.4846773406794</v>
      </c>
      <c r="BM292" s="3">
        <v>65.8295580953245</v>
      </c>
      <c r="BN292" s="3">
        <v>65.8809296706156</v>
      </c>
      <c r="BO292" s="3">
        <v>68.8261743074588</v>
      </c>
      <c r="BP292" s="3">
        <v>64.3724679467078</v>
      </c>
      <c r="BQ292" s="3">
        <v>61.6666548983482</v>
      </c>
      <c r="BR292" s="3">
        <v>66.2419853605832</v>
      </c>
      <c r="BS292" s="3">
        <v>61.7648456357777</v>
      </c>
      <c r="BT292" s="3">
        <v>65.2976742554438</v>
      </c>
      <c r="BU292" s="3">
        <v>72.3686750254328</v>
      </c>
      <c r="BV292" s="3">
        <v>79.8201642305981</v>
      </c>
      <c r="BW292" s="3">
        <v>76.1604809149303</v>
      </c>
      <c r="BX292" s="3">
        <v>73.6288309614199</v>
      </c>
      <c r="BY292" s="3">
        <v>65.4888939000187</v>
      </c>
      <c r="BZ292" s="3">
        <v>39.9030822008405</v>
      </c>
      <c r="CA292" s="3">
        <v>41.1393412862448</v>
      </c>
      <c r="CB292" s="3">
        <v>52.8437239766254</v>
      </c>
      <c r="CC292" s="3">
        <v>53.822396041874</v>
      </c>
      <c r="CD292" s="3">
        <v>46.330536887244</v>
      </c>
      <c r="CE292" s="3">
        <v>45.3871700121813</v>
      </c>
      <c r="CF292" s="3">
        <v>40.267518229724</v>
      </c>
      <c r="CG292" s="3">
        <v>34.4978350342409</v>
      </c>
      <c r="CH292" s="3">
        <v>42.0198226226444</v>
      </c>
      <c r="CI292" s="3">
        <v>48.9202217886517</v>
      </c>
      <c r="CJ292" s="3">
        <v>50.4085258251791</v>
      </c>
      <c r="CK292" s="3">
        <v>58.1056588689511</v>
      </c>
      <c r="CL292" s="3">
        <v>66.6839444832465</v>
      </c>
      <c r="CM292" s="3">
        <v>62.8912122289868</v>
      </c>
      <c r="CN292" s="3">
        <v>69.4268144923872</v>
      </c>
      <c r="CO292" s="3">
        <v>71.7894839855663</v>
      </c>
      <c r="CP292" s="3">
        <v>60.6265766152748</v>
      </c>
      <c r="CQ292" s="3">
        <v>58.3792002503232</v>
      </c>
      <c r="CR292" s="3">
        <v>59.2748923249539</v>
      </c>
      <c r="CS292" s="3">
        <v>70.2762401044144</v>
      </c>
      <c r="CT292" s="3">
        <v>67.1187625041666</v>
      </c>
      <c r="CU292" s="3">
        <v>64.2655255752528</v>
      </c>
      <c r="CV292" s="3">
        <v>74.0118425073282</v>
      </c>
      <c r="CW292" s="3">
        <v>80.0946191921707</v>
      </c>
      <c r="CX292" s="3">
        <v>83.0742844197656</v>
      </c>
      <c r="CY292" s="3">
        <v>96.3347483824343</v>
      </c>
      <c r="CZ292" s="3">
        <v>115.01355001688</v>
      </c>
      <c r="DA292" s="3">
        <v>115.910259657838</v>
      </c>
      <c r="DB292" s="3">
        <v>98.4545129638547</v>
      </c>
      <c r="DC292" s="3">
        <v>107.148117063956</v>
      </c>
      <c r="DD292" s="3">
        <v>101.001153304509</v>
      </c>
      <c r="DE292" s="3">
        <v>112.009478671284</v>
      </c>
      <c r="DF292" s="3">
        <v>125.656258292006</v>
      </c>
      <c r="DG292" s="3">
        <v>115.17601772974</v>
      </c>
      <c r="DH292" s="3">
        <v>127.819191041933</v>
      </c>
      <c r="DI292" s="3">
        <v>126.697370789782</v>
      </c>
      <c r="DJ292" s="3">
        <v>125.944527233869</v>
      </c>
      <c r="DK292" s="3">
        <v>120.618417726401</v>
      </c>
      <c r="DL292" s="3">
        <v>105.447621187813</v>
      </c>
      <c r="DM292" s="3">
        <v>107.207087198549</v>
      </c>
      <c r="DN292" s="3">
        <v>113.982978068693</v>
      </c>
      <c r="DO292" s="3">
        <v>126.359431140258</v>
      </c>
      <c r="DP292" s="3">
        <v>137.387008918455</v>
      </c>
      <c r="DQ292" s="3">
        <v>124.6398742612</v>
      </c>
      <c r="DR292" s="3">
        <v>120.690969523836</v>
      </c>
      <c r="DS292" s="3">
        <v>124.31559935895</v>
      </c>
      <c r="DT292" s="3">
        <v>127.3640123951</v>
      </c>
      <c r="DU292" s="3">
        <v>137.498497526856</v>
      </c>
      <c r="DV292" s="3">
        <v>155.066656063103</v>
      </c>
      <c r="DW292" s="3">
        <v>168.066031390404</v>
      </c>
      <c r="DX292" s="3">
        <v>155.599917063239</v>
      </c>
      <c r="DY292" s="3">
        <v>150.724211882108</v>
      </c>
      <c r="DZ292" s="3">
        <v>150.00293773106</v>
      </c>
      <c r="EA292" s="3">
        <v>146.224877759471</v>
      </c>
      <c r="EB292" s="3">
        <v>134.878764198267</v>
      </c>
      <c r="EC292" s="3">
        <v>135.255113858535</v>
      </c>
      <c r="ED292" s="3">
        <v>137.425088385046</v>
      </c>
      <c r="EE292" s="3">
        <v>127.22738084339</v>
      </c>
      <c r="EF292" s="3">
        <v>133.237778345744</v>
      </c>
    </row>
    <row r="293">
      <c r="A293" s="3" t="s">
        <v>289</v>
      </c>
      <c r="B293" s="3" t="str">
        <f t="shared" si="3"/>
        <v>VMC_mid</v>
      </c>
      <c r="C293" s="3" t="str">
        <f t="shared" si="6"/>
        <v>VMC</v>
      </c>
      <c r="D293" s="3">
        <v>54.8353559644119</v>
      </c>
      <c r="E293" s="3">
        <v>59.4962127321294</v>
      </c>
      <c r="F293" s="3">
        <v>61.5263989587923</v>
      </c>
      <c r="G293" s="3">
        <v>59.437061612554</v>
      </c>
      <c r="H293" s="3">
        <v>56.540698710251</v>
      </c>
      <c r="I293" s="3">
        <v>58.4099435826108</v>
      </c>
      <c r="J293" s="3">
        <v>59.2033058373616</v>
      </c>
      <c r="K293" s="3">
        <v>57.5577933565356</v>
      </c>
      <c r="L293" s="3">
        <v>57.2007186430596</v>
      </c>
      <c r="M293" s="3">
        <v>54.0106940079113</v>
      </c>
      <c r="N293" s="3">
        <v>60.6698793536652</v>
      </c>
      <c r="O293" s="3">
        <v>60.0533090089702</v>
      </c>
      <c r="P293" s="3">
        <v>62.662103646755</v>
      </c>
      <c r="Q293" s="3">
        <v>71.9177973971382</v>
      </c>
      <c r="R293" s="3">
        <v>77.8076333784569</v>
      </c>
      <c r="S293" s="3">
        <v>76.5476936911454</v>
      </c>
      <c r="T293" s="3">
        <v>83.2009490089608</v>
      </c>
      <c r="U293" s="3">
        <v>81.5041874590466</v>
      </c>
      <c r="V293" s="3">
        <v>82.5245075587397</v>
      </c>
      <c r="W293" s="3">
        <v>86.8086296653643</v>
      </c>
      <c r="X293" s="3">
        <v>88.5957798936642</v>
      </c>
      <c r="Y293" s="3">
        <v>85.6841628348524</v>
      </c>
      <c r="Z293" s="3">
        <v>93.634181286729</v>
      </c>
      <c r="AA293" s="3">
        <v>89.6490892193574</v>
      </c>
      <c r="AB293" s="3">
        <v>79.3620148882681</v>
      </c>
      <c r="AC293" s="3">
        <v>86.1455764111376</v>
      </c>
      <c r="AD293" s="3">
        <v>96.1260352202443</v>
      </c>
      <c r="AE293" s="3">
        <v>99.6539494738171</v>
      </c>
      <c r="AF293" s="3">
        <v>107.245786353685</v>
      </c>
      <c r="AG293" s="3">
        <v>107.641604048968</v>
      </c>
      <c r="AH293" s="3">
        <v>115.281819444635</v>
      </c>
      <c r="AI293" s="3">
        <v>109.882899708416</v>
      </c>
      <c r="AJ293" s="3">
        <v>103.694093571462</v>
      </c>
      <c r="AK293" s="3">
        <v>102.719776964482</v>
      </c>
      <c r="AL293" s="3">
        <v>117.388208965379</v>
      </c>
      <c r="AM293" s="3">
        <v>117.701034476935</v>
      </c>
      <c r="AN293" s="3">
        <v>118.895617266383</v>
      </c>
      <c r="AO293" s="3">
        <v>113.986833612328</v>
      </c>
      <c r="AP293" s="3">
        <v>109.827039634838</v>
      </c>
      <c r="AQ293" s="3">
        <v>111.988995187217</v>
      </c>
      <c r="AR293" s="3">
        <v>118.602884767132</v>
      </c>
      <c r="AS293" s="3">
        <v>120.515295727211</v>
      </c>
      <c r="AT293" s="3">
        <v>117.763605549505</v>
      </c>
      <c r="AU293" s="3">
        <v>109.580131369445</v>
      </c>
      <c r="AV293" s="3">
        <v>110.202686555016</v>
      </c>
      <c r="AW293" s="3">
        <v>112.318143175718</v>
      </c>
      <c r="AX293" s="3">
        <v>115.610227905115</v>
      </c>
      <c r="AY293" s="3">
        <v>115.879700417587</v>
      </c>
      <c r="AZ293" s="3">
        <v>126.789352329014</v>
      </c>
      <c r="BA293" s="3">
        <v>118.25242050357</v>
      </c>
      <c r="BB293" s="3">
        <v>110.333571375357</v>
      </c>
      <c r="BC293" s="3">
        <v>107.364424858873</v>
      </c>
      <c r="BD293" s="3">
        <v>118.043993911592</v>
      </c>
      <c r="BE293" s="3">
        <v>122.749549298675</v>
      </c>
      <c r="BF293" s="3">
        <v>117.256073843829</v>
      </c>
      <c r="BG293" s="3">
        <v>105.994083914909</v>
      </c>
      <c r="BH293" s="3">
        <v>105.51233427675</v>
      </c>
      <c r="BI293" s="3">
        <v>95.1930499780243</v>
      </c>
      <c r="BJ293" s="3">
        <v>99.3469533403545</v>
      </c>
      <c r="BK293" s="3">
        <v>93.8235911110177</v>
      </c>
      <c r="BL293" s="3">
        <v>95.9485621416899</v>
      </c>
      <c r="BM293" s="3">
        <v>103.213302092528</v>
      </c>
      <c r="BN293" s="3">
        <v>108.464852258563</v>
      </c>
      <c r="BO293" s="3">
        <v>115.617730832908</v>
      </c>
      <c r="BP293" s="3">
        <v>121.65918596156</v>
      </c>
      <c r="BQ293" s="3">
        <v>126.98731531107</v>
      </c>
      <c r="BR293" s="3">
        <v>130.732274384036</v>
      </c>
      <c r="BS293" s="3">
        <v>133.412632740672</v>
      </c>
      <c r="BT293" s="3">
        <v>140.260905506712</v>
      </c>
      <c r="BU293" s="3">
        <v>140.132642807851</v>
      </c>
      <c r="BV293" s="3">
        <v>133.823717382941</v>
      </c>
      <c r="BW293" s="3">
        <v>136.391232990772</v>
      </c>
      <c r="BX293" s="3">
        <v>135.157327072815</v>
      </c>
      <c r="BY293" s="3">
        <v>132.196178531103</v>
      </c>
      <c r="BZ293" s="3">
        <v>101.66710928689</v>
      </c>
      <c r="CA293" s="3">
        <v>103.992776267525</v>
      </c>
      <c r="CB293" s="3">
        <v>98.9940000124028</v>
      </c>
      <c r="CC293" s="3">
        <v>112.795989846486</v>
      </c>
      <c r="CD293" s="3">
        <v>117.843143125921</v>
      </c>
      <c r="CE293" s="3">
        <v>121.98952465667</v>
      </c>
      <c r="CF293" s="3">
        <v>123.353180086598</v>
      </c>
      <c r="CG293" s="3">
        <v>139.085355995072</v>
      </c>
      <c r="CH293" s="3">
        <v>136.192740888006</v>
      </c>
      <c r="CI293" s="3">
        <v>137.745361113352</v>
      </c>
      <c r="CJ293" s="3">
        <v>151.907201650813</v>
      </c>
      <c r="CK293" s="3">
        <v>154.632431769085</v>
      </c>
      <c r="CL293" s="3">
        <v>163.412244971095</v>
      </c>
      <c r="CM293" s="3">
        <v>169.448451301533</v>
      </c>
      <c r="CN293" s="3">
        <v>182.012141679405</v>
      </c>
      <c r="CO293" s="3">
        <v>170.288634386627</v>
      </c>
      <c r="CP293" s="3">
        <v>170.432522632314</v>
      </c>
      <c r="CQ293" s="3">
        <v>180.091181272405</v>
      </c>
      <c r="CR293" s="3">
        <v>171.70977646106</v>
      </c>
      <c r="CS293" s="3">
        <v>174.342920428282</v>
      </c>
      <c r="CT293" s="3">
        <v>193.850874274929</v>
      </c>
      <c r="CU293" s="3">
        <v>197.437904991434</v>
      </c>
      <c r="CV293" s="3">
        <v>191.071557722366</v>
      </c>
      <c r="CW293" s="3">
        <v>180.735308575335</v>
      </c>
      <c r="CX293" s="3">
        <v>176.122945390977</v>
      </c>
      <c r="CY293" s="3">
        <v>173.357056503187</v>
      </c>
      <c r="CZ293" s="3">
        <v>162.509472883739</v>
      </c>
      <c r="DA293" s="3">
        <v>150.114451638681</v>
      </c>
      <c r="DB293" s="3">
        <v>148.054400070222</v>
      </c>
      <c r="DC293" s="3">
        <v>168.707387857731</v>
      </c>
      <c r="DD293" s="3">
        <v>159.307777597756</v>
      </c>
      <c r="DE293" s="3">
        <v>155.404000904714</v>
      </c>
      <c r="DF293" s="3">
        <v>172.696754360361</v>
      </c>
      <c r="DG293" s="3">
        <v>176.440059138884</v>
      </c>
      <c r="DH293" s="3">
        <v>176.49422671576</v>
      </c>
      <c r="DI293" s="3">
        <v>181.14322522011</v>
      </c>
      <c r="DJ293" s="3">
        <v>168.198800626201</v>
      </c>
      <c r="DK293" s="3">
        <v>167.395664726576</v>
      </c>
      <c r="DL293" s="3">
        <v>190.272168259149</v>
      </c>
      <c r="DM293" s="3">
        <v>207.162068918288</v>
      </c>
      <c r="DN293" s="3">
        <v>219.20590045097</v>
      </c>
      <c r="DO293" s="3">
        <v>218.036291992997</v>
      </c>
      <c r="DP293" s="3">
        <v>208.724518680628</v>
      </c>
      <c r="DQ293" s="3">
        <v>203.029917442191</v>
      </c>
      <c r="DR293" s="3">
        <v>208.755531192938</v>
      </c>
      <c r="DS293" s="3">
        <v>219.171508073641</v>
      </c>
      <c r="DT293" s="3">
        <v>222.302174136925</v>
      </c>
      <c r="DU293" s="3">
        <v>244.193271989596</v>
      </c>
      <c r="DV293" s="3">
        <v>268.355307922611</v>
      </c>
      <c r="DW293" s="3">
        <v>260.942759552727</v>
      </c>
      <c r="DX293" s="3">
        <v>261.654605590842</v>
      </c>
      <c r="DY293" s="3">
        <v>248.671506699623</v>
      </c>
      <c r="DZ293" s="3">
        <v>253.197171699659</v>
      </c>
      <c r="EA293" s="3">
        <v>247.53743126844</v>
      </c>
      <c r="EB293" s="3">
        <v>242.45182795929</v>
      </c>
      <c r="EC293" s="3">
        <v>251.634224979048</v>
      </c>
      <c r="ED293" s="3">
        <v>283.592291482219</v>
      </c>
      <c r="EE293" s="3">
        <v>273.514762515114</v>
      </c>
      <c r="EF293" s="3">
        <v>265.355278015137</v>
      </c>
    </row>
    <row r="294">
      <c r="A294" s="3" t="s">
        <v>290</v>
      </c>
      <c r="B294" s="3" t="str">
        <f t="shared" si="3"/>
        <v>VRSN_mid</v>
      </c>
      <c r="C294" s="3" t="str">
        <f t="shared" si="6"/>
        <v>VRSN</v>
      </c>
      <c r="D294" s="3">
        <v>60.7435714176723</v>
      </c>
      <c r="E294" s="3">
        <v>54.8399999518143</v>
      </c>
      <c r="F294" s="3">
        <v>53.9873811630976</v>
      </c>
      <c r="G294" s="3">
        <v>50.1976193019322</v>
      </c>
      <c r="H294" s="3">
        <v>48.7202377319336</v>
      </c>
      <c r="I294" s="3">
        <v>50.7288095383417</v>
      </c>
      <c r="J294" s="3">
        <v>50.5093184384433</v>
      </c>
      <c r="K294" s="3">
        <v>55.547619047619</v>
      </c>
      <c r="L294" s="3">
        <v>56.0714286622547</v>
      </c>
      <c r="M294" s="3">
        <v>55.8802173448646</v>
      </c>
      <c r="N294" s="3">
        <v>59.9328947569195</v>
      </c>
      <c r="O294" s="3">
        <v>57.7850001942028</v>
      </c>
      <c r="P294" s="3">
        <v>56.0087498664856</v>
      </c>
      <c r="Q294" s="3">
        <v>61.1565791682193</v>
      </c>
      <c r="R294" s="3">
        <v>64.5934091047807</v>
      </c>
      <c r="S294" s="3">
        <v>66.4690476372128</v>
      </c>
      <c r="T294" s="3">
        <v>63.9494996070862</v>
      </c>
      <c r="U294" s="3">
        <v>63.02909079465</v>
      </c>
      <c r="V294" s="3">
        <v>65.39068144018</v>
      </c>
      <c r="W294" s="3">
        <v>69.8561908176967</v>
      </c>
      <c r="X294" s="3">
        <v>69.0600002833776</v>
      </c>
      <c r="Y294" s="3">
        <v>75.9313635392622</v>
      </c>
      <c r="Z294" s="3">
        <v>84.5135004043579</v>
      </c>
      <c r="AA294" s="3">
        <v>89.4599999514493</v>
      </c>
      <c r="AB294" s="3">
        <v>77.1884211490029</v>
      </c>
      <c r="AC294" s="3">
        <v>78.5057500839234</v>
      </c>
      <c r="AD294" s="3">
        <v>88.3618181402033</v>
      </c>
      <c r="AE294" s="3">
        <v>89.2033329918271</v>
      </c>
      <c r="AF294" s="3">
        <v>84.805238087972</v>
      </c>
      <c r="AG294" s="3">
        <v>84.7552273490212</v>
      </c>
      <c r="AH294" s="3">
        <v>84.2767505645752</v>
      </c>
      <c r="AI294" s="3">
        <v>79.6386955924656</v>
      </c>
      <c r="AJ294" s="3">
        <v>77.1959520975749</v>
      </c>
      <c r="AK294" s="3">
        <v>78.2207138424828</v>
      </c>
      <c r="AL294" s="3">
        <v>80.583809807187</v>
      </c>
      <c r="AM294" s="3">
        <v>78.5969043913342</v>
      </c>
      <c r="AN294" s="3">
        <v>80.3297494888306</v>
      </c>
      <c r="AO294" s="3">
        <v>82.3002634550396</v>
      </c>
      <c r="AP294" s="3">
        <v>85.8806525520656</v>
      </c>
      <c r="AQ294" s="3">
        <v>88.2839469909668</v>
      </c>
      <c r="AR294" s="3">
        <v>89.7638638236306</v>
      </c>
      <c r="AS294" s="3">
        <v>92.6775001179088</v>
      </c>
      <c r="AT294" s="3">
        <v>97.8397500991821</v>
      </c>
      <c r="AU294" s="3">
        <v>99.8513040957244</v>
      </c>
      <c r="AV294" s="3">
        <v>104.318250274658</v>
      </c>
      <c r="AW294" s="3">
        <v>108.426363684914</v>
      </c>
      <c r="AX294" s="3">
        <v>112.329285212926</v>
      </c>
      <c r="AY294" s="3">
        <v>114.27975063324</v>
      </c>
      <c r="AZ294" s="3">
        <v>113.500952766055</v>
      </c>
      <c r="BA294" s="3">
        <v>113.462104998137</v>
      </c>
      <c r="BB294" s="3">
        <v>120.324285234724</v>
      </c>
      <c r="BC294" s="3">
        <v>120.859523773193</v>
      </c>
      <c r="BD294" s="3">
        <v>125.293181852861</v>
      </c>
      <c r="BE294" s="3">
        <v>138.362856910342</v>
      </c>
      <c r="BF294" s="3">
        <v>146.263808840797</v>
      </c>
      <c r="BG294" s="3">
        <v>153.453043066937</v>
      </c>
      <c r="BH294" s="3">
        <v>160.176578320955</v>
      </c>
      <c r="BI294" s="3">
        <v>145.562608470088</v>
      </c>
      <c r="BJ294" s="3">
        <v>154.341905139741</v>
      </c>
      <c r="BK294" s="3">
        <v>151.446841591283</v>
      </c>
      <c r="BL294" s="3">
        <v>159.022617885045</v>
      </c>
      <c r="BM294" s="3">
        <v>174.922366895174</v>
      </c>
      <c r="BN294" s="3">
        <v>180.440476190476</v>
      </c>
      <c r="BO294" s="3">
        <v>189.559286934989</v>
      </c>
      <c r="BP294" s="3">
        <v>194.267954739657</v>
      </c>
      <c r="BQ294" s="3">
        <v>205.33724861145</v>
      </c>
      <c r="BR294" s="3">
        <v>216.209317987615</v>
      </c>
      <c r="BS294" s="3">
        <v>205.845227328214</v>
      </c>
      <c r="BT294" s="3">
        <v>194.110999679565</v>
      </c>
      <c r="BU294" s="3">
        <v>185.816957556683</v>
      </c>
      <c r="BV294" s="3">
        <v>188.213250350952</v>
      </c>
      <c r="BW294" s="3">
        <v>190.272142319452</v>
      </c>
      <c r="BX294" s="3">
        <v>209.043095906575</v>
      </c>
      <c r="BY294" s="3">
        <v>205.71078892758</v>
      </c>
      <c r="BZ294" s="3">
        <v>175.892272602428</v>
      </c>
      <c r="CA294" s="3">
        <v>201.656429109119</v>
      </c>
      <c r="CB294" s="3">
        <v>212.07799949646</v>
      </c>
      <c r="CC294" s="3">
        <v>209.074090437456</v>
      </c>
      <c r="CD294" s="3">
        <v>206.870908216997</v>
      </c>
      <c r="CE294" s="3">
        <v>208.438095092773</v>
      </c>
      <c r="CF294" s="3">
        <v>204.436428251721</v>
      </c>
      <c r="CG294" s="3">
        <v>203.908409812234</v>
      </c>
      <c r="CH294" s="3">
        <v>198.778249740601</v>
      </c>
      <c r="CI294" s="3">
        <v>210.766363317316</v>
      </c>
      <c r="CJ294" s="3">
        <v>199.050525866057</v>
      </c>
      <c r="CK294" s="3">
        <v>198.573157059519</v>
      </c>
      <c r="CL294" s="3">
        <v>193.07978256889</v>
      </c>
      <c r="CM294" s="3">
        <v>209.101667131696</v>
      </c>
      <c r="CN294" s="3">
        <v>220.861999893188</v>
      </c>
      <c r="CO294" s="3">
        <v>222.410226648504</v>
      </c>
      <c r="CP294" s="3">
        <v>227.293333507719</v>
      </c>
      <c r="CQ294" s="3">
        <v>213.122500332919</v>
      </c>
      <c r="CR294" s="3">
        <v>217.569284711565</v>
      </c>
      <c r="CS294" s="3">
        <v>211.646905444917</v>
      </c>
      <c r="CT294" s="3">
        <v>236.073334103539</v>
      </c>
      <c r="CU294" s="3">
        <v>244.581816586581</v>
      </c>
      <c r="CV294" s="3">
        <v>227.752000427246</v>
      </c>
      <c r="CW294" s="3">
        <v>213.843683744732</v>
      </c>
      <c r="CX294" s="3">
        <v>213.910435552182</v>
      </c>
      <c r="CY294" s="3">
        <v>214.067750930786</v>
      </c>
      <c r="CZ294" s="3">
        <v>170.180476960682</v>
      </c>
      <c r="DA294" s="3">
        <v>168.112856547038</v>
      </c>
      <c r="DB294" s="3">
        <v>178.284999465942</v>
      </c>
      <c r="DC294" s="3">
        <v>195.968695267387</v>
      </c>
      <c r="DD294" s="3">
        <v>178.947617667062</v>
      </c>
      <c r="DE294" s="3">
        <v>182.027618771508</v>
      </c>
      <c r="DF294" s="3">
        <v>191.605476742699</v>
      </c>
      <c r="DG294" s="3">
        <v>201.152620224726</v>
      </c>
      <c r="DH294" s="3">
        <v>211.548500061035</v>
      </c>
      <c r="DI294" s="3">
        <v>209.414736296001</v>
      </c>
      <c r="DJ294" s="3">
        <v>198.329781905464</v>
      </c>
      <c r="DK294" s="3">
        <v>214.634211088482</v>
      </c>
      <c r="DL294" s="3">
        <v>222.936592102051</v>
      </c>
      <c r="DM294" s="3">
        <v>222.41619073777</v>
      </c>
      <c r="DN294" s="3">
        <v>215.963500595093</v>
      </c>
      <c r="DO294" s="3">
        <v>205.595000225565</v>
      </c>
      <c r="DP294" s="3">
        <v>202.160499954224</v>
      </c>
      <c r="DQ294" s="3">
        <v>206.116817821156</v>
      </c>
      <c r="DR294" s="3">
        <v>207.856667654855</v>
      </c>
      <c r="DS294" s="3">
        <v>210.973500061035</v>
      </c>
      <c r="DT294" s="3">
        <v>202.303571065267</v>
      </c>
      <c r="DU294" s="3">
        <v>196.42525062561</v>
      </c>
      <c r="DV294" s="3">
        <v>190.923749923706</v>
      </c>
      <c r="DW294" s="3">
        <v>184.845454129306</v>
      </c>
      <c r="DX294" s="3">
        <v>170.744545676491</v>
      </c>
      <c r="DY294" s="3">
        <v>179.33631575735</v>
      </c>
      <c r="DZ294" s="3">
        <v>178.155226620761</v>
      </c>
      <c r="EA294" s="3">
        <v>179.876591422341</v>
      </c>
      <c r="EB294" s="3">
        <v>183.330750656128</v>
      </c>
      <c r="EC294" s="3">
        <v>185.227608058764</v>
      </c>
      <c r="ED294" s="3">
        <v>182.769751358032</v>
      </c>
      <c r="EE294" s="3">
        <v>196.863571166992</v>
      </c>
      <c r="EF294" s="3">
        <v>209.62888929579</v>
      </c>
    </row>
    <row r="295">
      <c r="A295" s="3" t="s">
        <v>291</v>
      </c>
      <c r="B295" s="3" t="str">
        <f t="shared" si="3"/>
        <v>VRTX_mid</v>
      </c>
      <c r="C295" s="3" t="str">
        <f t="shared" si="6"/>
        <v>VRTX</v>
      </c>
      <c r="D295" s="3">
        <v>78.8328572227841</v>
      </c>
      <c r="E295" s="3">
        <v>82.0826315628855</v>
      </c>
      <c r="F295" s="3">
        <v>77.0711909702846</v>
      </c>
      <c r="G295" s="3">
        <v>66.5640475863502</v>
      </c>
      <c r="H295" s="3">
        <v>68.0066667284284</v>
      </c>
      <c r="I295" s="3">
        <v>75.9390471322196</v>
      </c>
      <c r="J295" s="3">
        <v>96.2511360862038</v>
      </c>
      <c r="K295" s="3">
        <v>89.3709524245489</v>
      </c>
      <c r="L295" s="3">
        <v>99.4409521193732</v>
      </c>
      <c r="M295" s="3">
        <v>106.930434848951</v>
      </c>
      <c r="N295" s="3">
        <v>114.047105488024</v>
      </c>
      <c r="O295" s="3">
        <v>117.418181852861</v>
      </c>
      <c r="P295" s="3">
        <v>121.311750030518</v>
      </c>
      <c r="Q295" s="3">
        <v>112.623684130217</v>
      </c>
      <c r="R295" s="3">
        <v>124.334545135498</v>
      </c>
      <c r="S295" s="3">
        <v>126.052619389125</v>
      </c>
      <c r="T295" s="3">
        <v>125.613750267029</v>
      </c>
      <c r="U295" s="3">
        <v>126.337499791926</v>
      </c>
      <c r="V295" s="3">
        <v>128.658863587813</v>
      </c>
      <c r="W295" s="3">
        <v>134.824286142985</v>
      </c>
      <c r="X295" s="3">
        <v>122.499524252755</v>
      </c>
      <c r="Y295" s="3">
        <v>113.730909000744</v>
      </c>
      <c r="Z295" s="3">
        <v>126.016249656677</v>
      </c>
      <c r="AA295" s="3">
        <v>122.635454177856</v>
      </c>
      <c r="AB295" s="3">
        <v>102.845263230173</v>
      </c>
      <c r="AC295" s="3">
        <v>86.5887502670288</v>
      </c>
      <c r="AD295" s="3">
        <v>84.1065906177868</v>
      </c>
      <c r="AE295" s="3">
        <v>84.6057145254952</v>
      </c>
      <c r="AF295" s="3">
        <v>84.7221425374349</v>
      </c>
      <c r="AG295" s="3">
        <v>89.3499996878884</v>
      </c>
      <c r="AH295" s="3">
        <v>90.9875</v>
      </c>
      <c r="AI295" s="3">
        <v>99.5378257088039</v>
      </c>
      <c r="AJ295" s="3">
        <v>92.4628572009858</v>
      </c>
      <c r="AK295" s="3">
        <v>81.9188096182687</v>
      </c>
      <c r="AL295" s="3">
        <v>86.7507138933454</v>
      </c>
      <c r="AM295" s="3">
        <v>75.9488094874791</v>
      </c>
      <c r="AN295" s="3">
        <v>81.8160003662109</v>
      </c>
      <c r="AO295" s="3">
        <v>87.5102635433799</v>
      </c>
      <c r="AP295" s="3">
        <v>93.5447823897652</v>
      </c>
      <c r="AQ295" s="3">
        <v>114.92131584569</v>
      </c>
      <c r="AR295" s="3">
        <v>117.548863324252</v>
      </c>
      <c r="AS295" s="3">
        <v>127.760681845925</v>
      </c>
      <c r="AT295" s="3">
        <v>143.458751869202</v>
      </c>
      <c r="AU295" s="3">
        <v>153.169564620308</v>
      </c>
      <c r="AV295" s="3">
        <v>154.573000717163</v>
      </c>
      <c r="AW295" s="3">
        <v>152.188636779785</v>
      </c>
      <c r="AX295" s="3">
        <v>147.011428106399</v>
      </c>
      <c r="AY295" s="3">
        <v>144.508000183105</v>
      </c>
      <c r="AZ295" s="3">
        <v>159.831190563384</v>
      </c>
      <c r="BA295" s="3">
        <v>160.163685045744</v>
      </c>
      <c r="BB295" s="3">
        <v>169.664286295573</v>
      </c>
      <c r="BC295" s="3">
        <v>158.97976175944</v>
      </c>
      <c r="BD295" s="3">
        <v>153.887955058705</v>
      </c>
      <c r="BE295" s="3">
        <v>152.4690486363</v>
      </c>
      <c r="BF295" s="3">
        <v>175.62857128325</v>
      </c>
      <c r="BG295" s="3">
        <v>177.193043584409</v>
      </c>
      <c r="BH295" s="3">
        <v>181.189736215692</v>
      </c>
      <c r="BI295" s="3">
        <v>179.569347547448</v>
      </c>
      <c r="BJ295" s="3">
        <v>171.553571065267</v>
      </c>
      <c r="BK295" s="3">
        <v>168.346051667866</v>
      </c>
      <c r="BL295" s="3">
        <v>183.467381795247</v>
      </c>
      <c r="BM295" s="3">
        <v>185.971052069413</v>
      </c>
      <c r="BN295" s="3">
        <v>184.422856648763</v>
      </c>
      <c r="BO295" s="3">
        <v>180.191666739328</v>
      </c>
      <c r="BP295" s="3">
        <v>169.466590187766</v>
      </c>
      <c r="BQ295" s="3">
        <v>175.340250015259</v>
      </c>
      <c r="BR295" s="3">
        <v>175.412952769886</v>
      </c>
      <c r="BS295" s="3">
        <v>180.677499250932</v>
      </c>
      <c r="BT295" s="3">
        <v>174.920249938965</v>
      </c>
      <c r="BU295" s="3">
        <v>180.018478393555</v>
      </c>
      <c r="BV295" s="3">
        <v>208.43424987793</v>
      </c>
      <c r="BW295" s="3">
        <v>220.525239127023</v>
      </c>
      <c r="BX295" s="3">
        <v>229.513809204102</v>
      </c>
      <c r="BY295" s="3">
        <v>239.097368340743</v>
      </c>
      <c r="BZ295" s="3">
        <v>219.758636127819</v>
      </c>
      <c r="CA295" s="3">
        <v>257.135951814197</v>
      </c>
      <c r="CB295" s="3">
        <v>276.476499557495</v>
      </c>
      <c r="CC295" s="3">
        <v>280.011590437456</v>
      </c>
      <c r="CD295" s="3">
        <v>289.102497447621</v>
      </c>
      <c r="CE295" s="3">
        <v>271.358095441546</v>
      </c>
      <c r="CF295" s="3">
        <v>266.871903919038</v>
      </c>
      <c r="CG295" s="3">
        <v>238.716818376021</v>
      </c>
      <c r="CH295" s="3">
        <v>218.824751281738</v>
      </c>
      <c r="CI295" s="3">
        <v>230.996817848899</v>
      </c>
      <c r="CJ295" s="3">
        <v>232.125788638466</v>
      </c>
      <c r="CK295" s="3">
        <v>214.718158922697</v>
      </c>
      <c r="CL295" s="3">
        <v>214.081956614619</v>
      </c>
      <c r="CM295" s="3">
        <v>216.161666870117</v>
      </c>
      <c r="CN295" s="3">
        <v>213.375999450684</v>
      </c>
      <c r="CO295" s="3">
        <v>198.943864995783</v>
      </c>
      <c r="CP295" s="3">
        <v>199.349048069545</v>
      </c>
      <c r="CQ295" s="3">
        <v>198.052955280651</v>
      </c>
      <c r="CR295" s="3">
        <v>188.516904921759</v>
      </c>
      <c r="CS295" s="3">
        <v>181.8573815482</v>
      </c>
      <c r="CT295" s="3">
        <v>187.533333188012</v>
      </c>
      <c r="CU295" s="3">
        <v>212.751136779785</v>
      </c>
      <c r="CV295" s="3">
        <v>227.255499649048</v>
      </c>
      <c r="CW295" s="3">
        <v>236.577897322805</v>
      </c>
      <c r="CX295" s="3">
        <v>245.169564620308</v>
      </c>
      <c r="CY295" s="3">
        <v>276.024498748779</v>
      </c>
      <c r="CZ295" s="3">
        <v>258.138809567406</v>
      </c>
      <c r="DA295" s="3">
        <v>268.338572547549</v>
      </c>
      <c r="DB295" s="3">
        <v>287.527251434326</v>
      </c>
      <c r="DC295" s="3">
        <v>289.208914051885</v>
      </c>
      <c r="DD295" s="3">
        <v>286.060240246001</v>
      </c>
      <c r="DE295" s="3">
        <v>299.390478224981</v>
      </c>
      <c r="DF295" s="3">
        <v>311.314761933826</v>
      </c>
      <c r="DG295" s="3">
        <v>304.174046107701</v>
      </c>
      <c r="DH295" s="3">
        <v>303.159248352051</v>
      </c>
      <c r="DI295" s="3">
        <v>297.338684082031</v>
      </c>
      <c r="DJ295" s="3">
        <v>298.39695607061</v>
      </c>
      <c r="DK295" s="3">
        <v>326.979998939916</v>
      </c>
      <c r="DL295" s="3">
        <v>341.639545787465</v>
      </c>
      <c r="DM295" s="3">
        <v>340.764761061896</v>
      </c>
      <c r="DN295" s="3">
        <v>351.735000610352</v>
      </c>
      <c r="DO295" s="3">
        <v>348.463695360267</v>
      </c>
      <c r="DP295" s="3">
        <v>349.588500213623</v>
      </c>
      <c r="DQ295" s="3">
        <v>361.446361888539</v>
      </c>
      <c r="DR295" s="3">
        <v>363.461669921875</v>
      </c>
      <c r="DS295" s="3">
        <v>384.248249816895</v>
      </c>
      <c r="DT295" s="3">
        <v>427.810475667318</v>
      </c>
      <c r="DU295" s="3">
        <v>424.31900100708</v>
      </c>
      <c r="DV295" s="3">
        <v>415.906751251221</v>
      </c>
      <c r="DW295" s="3">
        <v>401.51841319691</v>
      </c>
      <c r="DX295" s="3">
        <v>430.206589438699</v>
      </c>
      <c r="DY295" s="3">
        <v>475.286844353927</v>
      </c>
      <c r="DZ295" s="3">
        <v>488.162501942028</v>
      </c>
      <c r="EA295" s="3">
        <v>479.682956348766</v>
      </c>
      <c r="EB295" s="3">
        <v>472.720500946045</v>
      </c>
      <c r="EC295" s="3">
        <v>473.112392259681</v>
      </c>
      <c r="ED295" s="3">
        <v>476.916000366211</v>
      </c>
      <c r="EE295" s="3">
        <v>440.552381969634</v>
      </c>
      <c r="EF295" s="3">
        <v>420.815001593696</v>
      </c>
    </row>
    <row r="296">
      <c r="A296" s="3" t="s">
        <v>292</v>
      </c>
      <c r="B296" s="3" t="str">
        <f t="shared" si="3"/>
        <v>VTR_mid</v>
      </c>
      <c r="C296" s="3" t="str">
        <f t="shared" si="6"/>
        <v>VTR</v>
      </c>
      <c r="D296" s="3">
        <v>41.667473512381</v>
      </c>
      <c r="E296" s="3">
        <v>42.8941791303568</v>
      </c>
      <c r="F296" s="3">
        <v>42.585867640137</v>
      </c>
      <c r="G296" s="3">
        <v>44.8067059860261</v>
      </c>
      <c r="H296" s="3">
        <v>47.0102179383713</v>
      </c>
      <c r="I296" s="3">
        <v>45.4024048819391</v>
      </c>
      <c r="J296" s="3">
        <v>45.6033889458007</v>
      </c>
      <c r="K296" s="3">
        <v>45.8291968924778</v>
      </c>
      <c r="L296" s="3">
        <v>44.9985937432366</v>
      </c>
      <c r="M296" s="3">
        <v>47.1205128950199</v>
      </c>
      <c r="N296" s="3">
        <v>49.5469977209139</v>
      </c>
      <c r="O296" s="3">
        <v>52.236756523898</v>
      </c>
      <c r="P296" s="3">
        <v>56.4493168748027</v>
      </c>
      <c r="Q296" s="3">
        <v>55.9079458828893</v>
      </c>
      <c r="R296" s="3">
        <v>52.67123986713</v>
      </c>
      <c r="S296" s="3">
        <v>53.7302137458102</v>
      </c>
      <c r="T296" s="3">
        <v>50.0401930336925</v>
      </c>
      <c r="U296" s="3">
        <v>47.4710586786434</v>
      </c>
      <c r="V296" s="3">
        <v>47.8616408123426</v>
      </c>
      <c r="W296" s="3">
        <v>44.0891469661685</v>
      </c>
      <c r="X296" s="3">
        <v>35.9370186040589</v>
      </c>
      <c r="Y296" s="3">
        <v>37.2569533127654</v>
      </c>
      <c r="Z296" s="3">
        <v>34.1811766165229</v>
      </c>
      <c r="AA296" s="3">
        <v>36.1004579936084</v>
      </c>
      <c r="AB296" s="3">
        <v>36.9808197782698</v>
      </c>
      <c r="AC296" s="3">
        <v>35.3480957296492</v>
      </c>
      <c r="AD296" s="3">
        <v>40.3657898274989</v>
      </c>
      <c r="AE296" s="3">
        <v>42.2577610621665</v>
      </c>
      <c r="AF296" s="3">
        <v>44.3583067870728</v>
      </c>
      <c r="AG296" s="3">
        <v>47.0643026530774</v>
      </c>
      <c r="AH296" s="3">
        <v>49.9180355691808</v>
      </c>
      <c r="AI296" s="3">
        <v>50.3912758457015</v>
      </c>
      <c r="AJ296" s="3">
        <v>48.7792138998181</v>
      </c>
      <c r="AK296" s="3">
        <v>46.6773971065725</v>
      </c>
      <c r="AL296" s="3">
        <v>42.2303795154242</v>
      </c>
      <c r="AM296" s="3">
        <v>42.5638460490477</v>
      </c>
      <c r="AN296" s="3">
        <v>43.2839636883654</v>
      </c>
      <c r="AO296" s="3">
        <v>43.7292265557172</v>
      </c>
      <c r="AP296" s="3">
        <v>44.0367885534872</v>
      </c>
      <c r="AQ296" s="3">
        <v>46.101731019051</v>
      </c>
      <c r="AR296" s="3">
        <v>46.2363047350146</v>
      </c>
      <c r="AS296" s="3">
        <v>49.3130838420188</v>
      </c>
      <c r="AT296" s="3">
        <v>48.7506172679181</v>
      </c>
      <c r="AU296" s="3">
        <v>47.6677029621386</v>
      </c>
      <c r="AV296" s="3">
        <v>49.0076879642909</v>
      </c>
      <c r="AW296" s="3">
        <v>45.6394402490575</v>
      </c>
      <c r="AX296" s="3">
        <v>46.5464251551966</v>
      </c>
      <c r="AY296" s="3">
        <v>45.2377780055117</v>
      </c>
      <c r="AZ296" s="3">
        <v>41.4588573220767</v>
      </c>
      <c r="BA296" s="3">
        <v>37.5999588726021</v>
      </c>
      <c r="BB296" s="3">
        <v>36.4576433043444</v>
      </c>
      <c r="BC296" s="3">
        <v>36.4930617147768</v>
      </c>
      <c r="BD296" s="3">
        <v>39.4536826712829</v>
      </c>
      <c r="BE296" s="3">
        <v>40.9913397534057</v>
      </c>
      <c r="BF296" s="3">
        <v>43.6760400334811</v>
      </c>
      <c r="BG296" s="3">
        <v>44.1417545965234</v>
      </c>
      <c r="BH296" s="3">
        <v>43.4494017882359</v>
      </c>
      <c r="BI296" s="3">
        <v>42.1951893634534</v>
      </c>
      <c r="BJ296" s="3">
        <v>46.3843415860368</v>
      </c>
      <c r="BK296" s="3">
        <v>47.5560643561204</v>
      </c>
      <c r="BL296" s="3">
        <v>46.9955450849713</v>
      </c>
      <c r="BM296" s="3">
        <v>49.6847886599216</v>
      </c>
      <c r="BN296" s="3">
        <v>49.0648165688593</v>
      </c>
      <c r="BO296" s="3">
        <v>48.1223282590258</v>
      </c>
      <c r="BP296" s="3">
        <v>49.9045125261592</v>
      </c>
      <c r="BQ296" s="3">
        <v>52.6755052966861</v>
      </c>
      <c r="BR296" s="3">
        <v>54.6254136119208</v>
      </c>
      <c r="BS296" s="3">
        <v>56.9595901752503</v>
      </c>
      <c r="BT296" s="3">
        <v>58.0385697298651</v>
      </c>
      <c r="BU296" s="3">
        <v>57.3225995830533</v>
      </c>
      <c r="BV296" s="3">
        <v>47.7831701150797</v>
      </c>
      <c r="BW296" s="3">
        <v>45.922846091607</v>
      </c>
      <c r="BX296" s="3">
        <v>47.1520407029624</v>
      </c>
      <c r="BY296" s="3">
        <v>48.2396819083867</v>
      </c>
      <c r="BZ296" s="3">
        <v>27.9497179042972</v>
      </c>
      <c r="CA296" s="3">
        <v>24.1848705322517</v>
      </c>
      <c r="CB296" s="3">
        <v>26.2081169014459</v>
      </c>
      <c r="CC296" s="3">
        <v>32.4705801887558</v>
      </c>
      <c r="CD296" s="3">
        <v>30.7806303456143</v>
      </c>
      <c r="CE296" s="3">
        <v>34.5506114106294</v>
      </c>
      <c r="CF296" s="3">
        <v>36.5792666573298</v>
      </c>
      <c r="CG296" s="3">
        <v>36.5804537660565</v>
      </c>
      <c r="CH296" s="3">
        <v>40.3103929993587</v>
      </c>
      <c r="CI296" s="3">
        <v>42.2498451846895</v>
      </c>
      <c r="CJ296" s="3">
        <v>41.2488425344478</v>
      </c>
      <c r="CK296" s="3">
        <v>43.7965971787</v>
      </c>
      <c r="CL296" s="3">
        <v>47.5449001877994</v>
      </c>
      <c r="CM296" s="3">
        <v>48.123801870538</v>
      </c>
      <c r="CN296" s="3">
        <v>47.6228257038031</v>
      </c>
      <c r="CO296" s="3">
        <v>50.4898460389331</v>
      </c>
      <c r="CP296" s="3">
        <v>51.9089523847595</v>
      </c>
      <c r="CQ296" s="3">
        <v>49.8129922346602</v>
      </c>
      <c r="CR296" s="3">
        <v>49.7320219464812</v>
      </c>
      <c r="CS296" s="3">
        <v>49.0405787938609</v>
      </c>
      <c r="CT296" s="3">
        <v>46.8350407563464</v>
      </c>
      <c r="CU296" s="3">
        <v>43.4941098349596</v>
      </c>
      <c r="CV296" s="3">
        <v>46.7713152993146</v>
      </c>
      <c r="CW296" s="3">
        <v>46.2659414573461</v>
      </c>
      <c r="CX296" s="3">
        <v>52.804288622564</v>
      </c>
      <c r="CY296" s="3">
        <v>54.3881709697809</v>
      </c>
      <c r="CZ296" s="3">
        <v>50.5227941894201</v>
      </c>
      <c r="DA296" s="3">
        <v>46.9977971121968</v>
      </c>
      <c r="DB296" s="3">
        <v>46.835230715865</v>
      </c>
      <c r="DC296" s="3">
        <v>45.5772169632434</v>
      </c>
      <c r="DD296" s="3">
        <v>41.9173971963003</v>
      </c>
      <c r="DE296" s="3">
        <v>35.1347468560261</v>
      </c>
      <c r="DF296" s="3">
        <v>39.4324316766063</v>
      </c>
      <c r="DG296" s="3">
        <v>41.7918794557858</v>
      </c>
      <c r="DH296" s="3">
        <v>45.5618993469074</v>
      </c>
      <c r="DI296" s="3">
        <v>47.2410716187782</v>
      </c>
      <c r="DJ296" s="3">
        <v>42.101212162219</v>
      </c>
      <c r="DK296" s="3">
        <v>41.6987696492885</v>
      </c>
      <c r="DL296" s="3">
        <v>42.9976469733998</v>
      </c>
      <c r="DM296" s="3">
        <v>42.8585156062639</v>
      </c>
      <c r="DN296" s="3">
        <v>45.9597642605295</v>
      </c>
      <c r="DO296" s="3">
        <v>41.6695265213237</v>
      </c>
      <c r="DP296" s="3">
        <v>40.7204962337033</v>
      </c>
      <c r="DQ296" s="3">
        <v>40.1228510426263</v>
      </c>
      <c r="DR296" s="3">
        <v>42.4440718154353</v>
      </c>
      <c r="DS296" s="3">
        <v>46.442216759536</v>
      </c>
      <c r="DT296" s="3">
        <v>46.7930316597758</v>
      </c>
      <c r="DU296" s="3">
        <v>42.9136784202123</v>
      </c>
      <c r="DV296" s="3">
        <v>41.974765738692</v>
      </c>
      <c r="DW296" s="3">
        <v>42.0989224400721</v>
      </c>
      <c r="DX296" s="3">
        <v>46.5888372506178</v>
      </c>
      <c r="DY296" s="3">
        <v>48.8610110374858</v>
      </c>
      <c r="DZ296" s="3">
        <v>52.1722778321959</v>
      </c>
      <c r="EA296" s="3">
        <v>57.7609820122624</v>
      </c>
      <c r="EB296" s="3">
        <v>62.9204996697042</v>
      </c>
      <c r="EC296" s="3">
        <v>63.6298750883023</v>
      </c>
      <c r="ED296" s="3">
        <v>63.6920991389716</v>
      </c>
      <c r="EE296" s="3">
        <v>59.7925533050647</v>
      </c>
      <c r="EF296" s="3">
        <v>58.822500122918</v>
      </c>
    </row>
    <row r="297">
      <c r="A297" s="3" t="s">
        <v>293</v>
      </c>
      <c r="B297" s="3" t="str">
        <f t="shared" si="3"/>
        <v>VZ_mid</v>
      </c>
      <c r="C297" s="3" t="str">
        <f t="shared" si="6"/>
        <v>VZ</v>
      </c>
      <c r="D297" s="3">
        <v>27.5414480901867</v>
      </c>
      <c r="E297" s="3">
        <v>26.9469690610267</v>
      </c>
      <c r="F297" s="3">
        <v>27.0137832477386</v>
      </c>
      <c r="G297" s="3">
        <v>27.4723824332708</v>
      </c>
      <c r="H297" s="3">
        <v>28.2283487344604</v>
      </c>
      <c r="I297" s="3">
        <v>28.7020980191423</v>
      </c>
      <c r="J297" s="3">
        <v>29.5986404402569</v>
      </c>
      <c r="K297" s="3">
        <v>28.8887178031959</v>
      </c>
      <c r="L297" s="3">
        <v>29.1071538350038</v>
      </c>
      <c r="M297" s="3">
        <v>29.0715412310388</v>
      </c>
      <c r="N297" s="3">
        <v>30.0195256211273</v>
      </c>
      <c r="O297" s="3">
        <v>28.2194008584043</v>
      </c>
      <c r="P297" s="3">
        <v>28.2290438775509</v>
      </c>
      <c r="Q297" s="3">
        <v>29.344975364635</v>
      </c>
      <c r="R297" s="3">
        <v>29.3906004578938</v>
      </c>
      <c r="S297" s="3">
        <v>30.0210103197509</v>
      </c>
      <c r="T297" s="3">
        <v>30.2977384717272</v>
      </c>
      <c r="U297" s="3">
        <v>29.0057794561419</v>
      </c>
      <c r="V297" s="3">
        <v>28.7864497084686</v>
      </c>
      <c r="W297" s="3">
        <v>28.6718371926034</v>
      </c>
      <c r="X297" s="3">
        <v>27.681822437722</v>
      </c>
      <c r="Y297" s="3">
        <v>27.8686930032402</v>
      </c>
      <c r="Z297" s="3">
        <v>28.3272025816851</v>
      </c>
      <c r="AA297" s="3">
        <v>28.6064423950483</v>
      </c>
      <c r="AB297" s="3">
        <v>29.0239675623209</v>
      </c>
      <c r="AC297" s="3">
        <v>31.8434021113994</v>
      </c>
      <c r="AD297" s="3">
        <v>33.3116250816596</v>
      </c>
      <c r="AE297" s="3">
        <v>33.0083052000876</v>
      </c>
      <c r="AF297" s="3">
        <v>32.2885360328079</v>
      </c>
      <c r="AG297" s="3">
        <v>33.7723689382263</v>
      </c>
      <c r="AH297" s="3">
        <v>35.8439163399116</v>
      </c>
      <c r="AI297" s="3">
        <v>34.3019642636077</v>
      </c>
      <c r="AJ297" s="3">
        <v>33.6612173473046</v>
      </c>
      <c r="AK297" s="3">
        <v>32.3193935802746</v>
      </c>
      <c r="AL297" s="3">
        <v>31.3922826360885</v>
      </c>
      <c r="AM297" s="3">
        <v>33.9004023547487</v>
      </c>
      <c r="AN297" s="3">
        <v>34.1683530089912</v>
      </c>
      <c r="AO297" s="3">
        <v>32.2040709179677</v>
      </c>
      <c r="AP297" s="3">
        <v>32.6800166063379</v>
      </c>
      <c r="AQ297" s="3">
        <v>32.0557932162616</v>
      </c>
      <c r="AR297" s="3">
        <v>30.4912990019223</v>
      </c>
      <c r="AS297" s="3">
        <v>30.673441966741</v>
      </c>
      <c r="AT297" s="3">
        <v>29.9089078771661</v>
      </c>
      <c r="AU297" s="3">
        <v>32.6497125267187</v>
      </c>
      <c r="AV297" s="3">
        <v>32.4895419061986</v>
      </c>
      <c r="AW297" s="3">
        <v>33.332767030187</v>
      </c>
      <c r="AX297" s="3">
        <v>31.7026341713405</v>
      </c>
      <c r="AY297" s="3">
        <v>35.7444628638228</v>
      </c>
      <c r="AZ297" s="3">
        <v>36.4056139636813</v>
      </c>
      <c r="BA297" s="3">
        <v>34.5131639375965</v>
      </c>
      <c r="BB297" s="3">
        <v>33.2540620470113</v>
      </c>
      <c r="BC297" s="3">
        <v>33.8053934998009</v>
      </c>
      <c r="BD297" s="3">
        <v>33.6345625825729</v>
      </c>
      <c r="BE297" s="3">
        <v>34.0690338900502</v>
      </c>
      <c r="BF297" s="3">
        <v>36.17468536279</v>
      </c>
      <c r="BG297" s="3">
        <v>37.8853661013461</v>
      </c>
      <c r="BH297" s="3">
        <v>38.2411584380445</v>
      </c>
      <c r="BI297" s="3">
        <v>39.3146108779369</v>
      </c>
      <c r="BJ297" s="3">
        <v>42.0232992007312</v>
      </c>
      <c r="BK297" s="3">
        <v>40.4181509745598</v>
      </c>
      <c r="BL297" s="3">
        <v>40.8371493376293</v>
      </c>
      <c r="BM297" s="3">
        <v>39.8332189022316</v>
      </c>
      <c r="BN297" s="3">
        <v>41.8978334104464</v>
      </c>
      <c r="BO297" s="3">
        <v>42.3430715779758</v>
      </c>
      <c r="BP297" s="3">
        <v>41.9583017830697</v>
      </c>
      <c r="BQ297" s="3">
        <v>41.8487805357422</v>
      </c>
      <c r="BR297" s="3">
        <v>41.9516469584291</v>
      </c>
      <c r="BS297" s="3">
        <v>41.567792590802</v>
      </c>
      <c r="BT297" s="3">
        <v>44.0659711639807</v>
      </c>
      <c r="BU297" s="3">
        <v>44.7345541062394</v>
      </c>
      <c r="BV297" s="3">
        <v>44.5388426256671</v>
      </c>
      <c r="BW297" s="3">
        <v>45.5441877372506</v>
      </c>
      <c r="BX297" s="3">
        <v>44.9699129524127</v>
      </c>
      <c r="BY297" s="3">
        <v>43.8397679148476</v>
      </c>
      <c r="BZ297" s="3">
        <v>40.4800272221352</v>
      </c>
      <c r="CA297" s="3">
        <v>43.3117844665649</v>
      </c>
      <c r="CB297" s="3">
        <v>42.2828491198376</v>
      </c>
      <c r="CC297" s="3">
        <v>42.7948005249098</v>
      </c>
      <c r="CD297" s="3">
        <v>42.8219502917289</v>
      </c>
      <c r="CE297" s="3">
        <v>45.2266403072603</v>
      </c>
      <c r="CF297" s="3">
        <v>46.1139673066452</v>
      </c>
      <c r="CG297" s="3">
        <v>45.254121442781</v>
      </c>
      <c r="CH297" s="3">
        <v>46.5993594649785</v>
      </c>
      <c r="CI297" s="3">
        <v>46.8025111107122</v>
      </c>
      <c r="CJ297" s="3">
        <v>45.0016040825322</v>
      </c>
      <c r="CK297" s="3">
        <v>43.7071436956165</v>
      </c>
      <c r="CL297" s="3">
        <v>44.3866469384716</v>
      </c>
      <c r="CM297" s="3">
        <v>45.8367011005314</v>
      </c>
      <c r="CN297" s="3">
        <v>45.9661274095638</v>
      </c>
      <c r="CO297" s="3">
        <v>45.0755200826423</v>
      </c>
      <c r="CP297" s="3">
        <v>45.0130095512948</v>
      </c>
      <c r="CQ297" s="3">
        <v>44.535491706763</v>
      </c>
      <c r="CR297" s="3">
        <v>43.84021239532</v>
      </c>
      <c r="CS297" s="3">
        <v>43.0214857119074</v>
      </c>
      <c r="CT297" s="3">
        <v>42.3352967282488</v>
      </c>
      <c r="CU297" s="3">
        <v>41.9653775011582</v>
      </c>
      <c r="CV297" s="3">
        <v>43.6621022337272</v>
      </c>
      <c r="CW297" s="3">
        <v>43.9719437164288</v>
      </c>
      <c r="CX297" s="3">
        <v>43.2601324023987</v>
      </c>
      <c r="CY297" s="3">
        <v>43.4287234336076</v>
      </c>
      <c r="CZ297" s="3">
        <v>40.7452339448159</v>
      </c>
      <c r="DA297" s="3">
        <v>42.1849408147676</v>
      </c>
      <c r="DB297" s="3">
        <v>41.1629486865272</v>
      </c>
      <c r="DC297" s="3">
        <v>37.5406871937355</v>
      </c>
      <c r="DD297" s="3">
        <v>34.2798019158762</v>
      </c>
      <c r="DE297" s="3">
        <v>31.6980822182215</v>
      </c>
      <c r="DF297" s="3">
        <v>32.7202589645182</v>
      </c>
      <c r="DG297" s="3">
        <v>32.5155238974172</v>
      </c>
      <c r="DH297" s="3">
        <v>35.4887792414116</v>
      </c>
      <c r="DI297" s="3">
        <v>34.9998028080557</v>
      </c>
      <c r="DJ297" s="3">
        <v>32.8050465216875</v>
      </c>
      <c r="DK297" s="3">
        <v>34.1631780366269</v>
      </c>
      <c r="DL297" s="3">
        <v>32.5845135563795</v>
      </c>
      <c r="DM297" s="3">
        <v>31.680635821387</v>
      </c>
      <c r="DN297" s="3">
        <v>31.1501369696791</v>
      </c>
      <c r="DO297" s="3">
        <v>30.0624345510093</v>
      </c>
      <c r="DP297" s="3">
        <v>30.3290202835675</v>
      </c>
      <c r="DQ297" s="3">
        <v>29.5172317337195</v>
      </c>
      <c r="DR297" s="3">
        <v>33.5568134101429</v>
      </c>
      <c r="DS297" s="3">
        <v>34.7834944136615</v>
      </c>
      <c r="DT297" s="3">
        <v>37.3935010559132</v>
      </c>
      <c r="DU297" s="3">
        <v>38.039524456113</v>
      </c>
      <c r="DV297" s="3">
        <v>37.7001912102808</v>
      </c>
      <c r="DW297" s="3">
        <v>38.467260710834</v>
      </c>
      <c r="DX297" s="3">
        <v>37.8679569519596</v>
      </c>
      <c r="DY297" s="3">
        <v>38.6491932950372</v>
      </c>
      <c r="DZ297" s="3">
        <v>39.3008169312524</v>
      </c>
      <c r="EA297" s="3">
        <v>39.4936391837242</v>
      </c>
      <c r="EB297" s="3">
        <v>42.2329202125165</v>
      </c>
      <c r="EC297" s="3">
        <v>42.2201606010221</v>
      </c>
      <c r="ED297" s="3">
        <v>41.2132041281185</v>
      </c>
      <c r="EE297" s="3">
        <v>40.6539013109477</v>
      </c>
      <c r="EF297" s="3">
        <v>39.0495605590911</v>
      </c>
    </row>
    <row r="298">
      <c r="A298" s="3" t="s">
        <v>294</v>
      </c>
      <c r="B298" s="3" t="str">
        <f t="shared" si="3"/>
        <v>WAT_mid</v>
      </c>
      <c r="C298" s="3" t="str">
        <f t="shared" si="6"/>
        <v>WAT</v>
      </c>
      <c r="D298" s="3">
        <v>103.441666739328</v>
      </c>
      <c r="E298" s="3">
        <v>110.401052575362</v>
      </c>
      <c r="F298" s="3">
        <v>111.573095412481</v>
      </c>
      <c r="G298" s="3">
        <v>109.386190505255</v>
      </c>
      <c r="H298" s="3">
        <v>101.540952591669</v>
      </c>
      <c r="I298" s="3">
        <v>104.669047946022</v>
      </c>
      <c r="J298" s="3">
        <v>103.907045884566</v>
      </c>
      <c r="K298" s="3">
        <v>103.530238015311</v>
      </c>
      <c r="L298" s="3">
        <v>102.007619040353</v>
      </c>
      <c r="M298" s="3">
        <v>101.401521765667</v>
      </c>
      <c r="N298" s="3">
        <v>113.650526548687</v>
      </c>
      <c r="O298" s="3">
        <v>114.388409007679</v>
      </c>
      <c r="P298" s="3">
        <v>115.689749526978</v>
      </c>
      <c r="Q298" s="3">
        <v>119.728947288112</v>
      </c>
      <c r="R298" s="3">
        <v>121.869999972257</v>
      </c>
      <c r="S298" s="3">
        <v>124.650238218762</v>
      </c>
      <c r="T298" s="3">
        <v>130.962499427795</v>
      </c>
      <c r="U298" s="3">
        <v>133.625681443648</v>
      </c>
      <c r="V298" s="3">
        <v>130.40886445479</v>
      </c>
      <c r="W298" s="3">
        <v>127.986666906448</v>
      </c>
      <c r="X298" s="3">
        <v>121.154048011416</v>
      </c>
      <c r="Y298" s="3">
        <v>121.740454413674</v>
      </c>
      <c r="Z298" s="3">
        <v>131.917000579834</v>
      </c>
      <c r="AA298" s="3">
        <v>131.811590714888</v>
      </c>
      <c r="AB298" s="3">
        <v>125.88315843281</v>
      </c>
      <c r="AC298" s="3">
        <v>119.253499412537</v>
      </c>
      <c r="AD298" s="3">
        <v>128.57840867476</v>
      </c>
      <c r="AE298" s="3">
        <v>134.011904761905</v>
      </c>
      <c r="AF298" s="3">
        <v>134.595476422991</v>
      </c>
      <c r="AG298" s="3">
        <v>136.776591561057</v>
      </c>
      <c r="AH298" s="3">
        <v>148.717750167847</v>
      </c>
      <c r="AI298" s="3">
        <v>158.57152192489</v>
      </c>
      <c r="AJ298" s="3">
        <v>156.13047681536</v>
      </c>
      <c r="AK298" s="3">
        <v>153.065953209287</v>
      </c>
      <c r="AL298" s="3">
        <v>138.980237325033</v>
      </c>
      <c r="AM298" s="3">
        <v>136.630000159854</v>
      </c>
      <c r="AN298" s="3">
        <v>140.563750839233</v>
      </c>
      <c r="AO298" s="3">
        <v>150.604999341463</v>
      </c>
      <c r="AP298" s="3">
        <v>155.525651682978</v>
      </c>
      <c r="AQ298" s="3">
        <v>159.753948010896</v>
      </c>
      <c r="AR298" s="3">
        <v>174.996590701017</v>
      </c>
      <c r="AS298" s="3">
        <v>184.365909229625</v>
      </c>
      <c r="AT298" s="3">
        <v>180.987999343872</v>
      </c>
      <c r="AU298" s="3">
        <v>179.041739754055</v>
      </c>
      <c r="AV298" s="3">
        <v>184.261999511719</v>
      </c>
      <c r="AW298" s="3">
        <v>186.815682497892</v>
      </c>
      <c r="AX298" s="3">
        <v>196.594524201893</v>
      </c>
      <c r="AY298" s="3">
        <v>196.110249328613</v>
      </c>
      <c r="AZ298" s="3">
        <v>209.096905299595</v>
      </c>
      <c r="BA298" s="3">
        <v>204.401578401264</v>
      </c>
      <c r="BB298" s="3">
        <v>206.905951727004</v>
      </c>
      <c r="BC298" s="3">
        <v>200.24285816011</v>
      </c>
      <c r="BD298" s="3">
        <v>192.61954463612</v>
      </c>
      <c r="BE298" s="3">
        <v>197.985476902553</v>
      </c>
      <c r="BF298" s="3">
        <v>196.056903294155</v>
      </c>
      <c r="BG298" s="3">
        <v>190.737391264542</v>
      </c>
      <c r="BH298" s="3">
        <v>194.336052342465</v>
      </c>
      <c r="BI298" s="3">
        <v>185.490652333135</v>
      </c>
      <c r="BJ298" s="3">
        <v>197.262144179571</v>
      </c>
      <c r="BK298" s="3">
        <v>186.958155983373</v>
      </c>
      <c r="BL298" s="3">
        <v>205.073334103539</v>
      </c>
      <c r="BM298" s="3">
        <v>234.126315468236</v>
      </c>
      <c r="BN298" s="3">
        <v>244.043094453358</v>
      </c>
      <c r="BO298" s="3">
        <v>237.819761367071</v>
      </c>
      <c r="BP298" s="3">
        <v>209.523182262074</v>
      </c>
      <c r="BQ298" s="3">
        <v>208.172999954224</v>
      </c>
      <c r="BR298" s="3">
        <v>216.639772588556</v>
      </c>
      <c r="BS298" s="3">
        <v>207.86068240079</v>
      </c>
      <c r="BT298" s="3">
        <v>223.539500045776</v>
      </c>
      <c r="BU298" s="3">
        <v>216.434564673382</v>
      </c>
      <c r="BV298" s="3">
        <v>216.065251159668</v>
      </c>
      <c r="BW298" s="3">
        <v>229.874284653437</v>
      </c>
      <c r="BX298" s="3">
        <v>233.537380400158</v>
      </c>
      <c r="BY298" s="3">
        <v>215.24657922042</v>
      </c>
      <c r="BZ298" s="3">
        <v>185.08772763339</v>
      </c>
      <c r="CA298" s="3">
        <v>189.983095441546</v>
      </c>
      <c r="CB298" s="3">
        <v>186.467249679565</v>
      </c>
      <c r="CC298" s="3">
        <v>190.998635378751</v>
      </c>
      <c r="CD298" s="3">
        <v>207.49909175526</v>
      </c>
      <c r="CE298" s="3">
        <v>214.677855718703</v>
      </c>
      <c r="CF298" s="3">
        <v>201.618571690151</v>
      </c>
      <c r="CG298" s="3">
        <v>210.767954739657</v>
      </c>
      <c r="CH298" s="3">
        <v>226.133250427246</v>
      </c>
      <c r="CI298" s="3">
        <v>242.539317737926</v>
      </c>
      <c r="CJ298" s="3">
        <v>265.20710553621</v>
      </c>
      <c r="CK298" s="3">
        <v>281.640525416324</v>
      </c>
      <c r="CL298" s="3">
        <v>272.096087248429</v>
      </c>
      <c r="CM298" s="3">
        <v>300.71380905878</v>
      </c>
      <c r="CN298" s="3">
        <v>312.026750946045</v>
      </c>
      <c r="CO298" s="3">
        <v>334.781816655939</v>
      </c>
      <c r="CP298" s="3">
        <v>371.18999953497</v>
      </c>
      <c r="CQ298" s="3">
        <v>401.138181513006</v>
      </c>
      <c r="CR298" s="3">
        <v>402.507380894252</v>
      </c>
      <c r="CS298" s="3">
        <v>352.334286644345</v>
      </c>
      <c r="CT298" s="3">
        <v>347.431666782924</v>
      </c>
      <c r="CU298" s="3">
        <v>349.886135448109</v>
      </c>
      <c r="CV298" s="3">
        <v>333.239750671387</v>
      </c>
      <c r="CW298" s="3">
        <v>321.447896053917</v>
      </c>
      <c r="CX298" s="3">
        <v>322.909128603728</v>
      </c>
      <c r="CY298" s="3">
        <v>302.234250640869</v>
      </c>
      <c r="CZ298" s="3">
        <v>322.039761497861</v>
      </c>
      <c r="DA298" s="3">
        <v>326.437619163876</v>
      </c>
      <c r="DB298" s="3">
        <v>341.84700012207</v>
      </c>
      <c r="DC298" s="3">
        <v>326.857175080673</v>
      </c>
      <c r="DD298" s="3">
        <v>289.930713471912</v>
      </c>
      <c r="DE298" s="3">
        <v>283.84928894043</v>
      </c>
      <c r="DF298" s="3">
        <v>321.722144717262</v>
      </c>
      <c r="DG298" s="3">
        <v>342.573569161551</v>
      </c>
      <c r="DH298" s="3">
        <v>335.235749816895</v>
      </c>
      <c r="DI298" s="3">
        <v>331.296055040861</v>
      </c>
      <c r="DJ298" s="3">
        <v>307.296740988026</v>
      </c>
      <c r="DK298" s="3">
        <v>303.650000321238</v>
      </c>
      <c r="DL298" s="3">
        <v>274.510681845925</v>
      </c>
      <c r="DM298" s="3">
        <v>259.475713820684</v>
      </c>
      <c r="DN298" s="3">
        <v>274.331996917725</v>
      </c>
      <c r="DO298" s="3">
        <v>281.901956309443</v>
      </c>
      <c r="DP298" s="3">
        <v>271.330499267578</v>
      </c>
      <c r="DQ298" s="3">
        <v>255.697272560813</v>
      </c>
      <c r="DR298" s="3">
        <v>262.973333449591</v>
      </c>
      <c r="DS298" s="3">
        <v>311.218502044678</v>
      </c>
      <c r="DT298" s="3">
        <v>312.485714140393</v>
      </c>
      <c r="DU298" s="3">
        <v>325.281499481201</v>
      </c>
      <c r="DV298" s="3">
        <v>348.606750488281</v>
      </c>
      <c r="DW298" s="3">
        <v>322.290227023038</v>
      </c>
      <c r="DX298" s="3">
        <v>336.42204284668</v>
      </c>
      <c r="DY298" s="3">
        <v>296.754998458059</v>
      </c>
      <c r="DZ298" s="3">
        <v>303.32886505127</v>
      </c>
      <c r="EA298" s="3">
        <v>337.77613622492</v>
      </c>
      <c r="EB298" s="3">
        <v>336.561747741699</v>
      </c>
      <c r="EC298" s="3">
        <v>345.919347348421</v>
      </c>
      <c r="ED298" s="3">
        <v>377.07850112915</v>
      </c>
      <c r="EE298" s="3">
        <v>377.540238879976</v>
      </c>
      <c r="EF298" s="3">
        <v>395.74111005995</v>
      </c>
    </row>
    <row r="299">
      <c r="A299" s="3" t="s">
        <v>295</v>
      </c>
      <c r="B299" s="3" t="str">
        <f t="shared" si="3"/>
        <v>WBA_mid</v>
      </c>
      <c r="C299" s="3" t="str">
        <f t="shared" si="6"/>
        <v>WBA</v>
      </c>
      <c r="D299" s="3">
        <v>39.0153155939018</v>
      </c>
      <c r="E299" s="3">
        <v>42.4767221001705</v>
      </c>
      <c r="F299" s="3">
        <v>44.7752584993319</v>
      </c>
      <c r="G299" s="3">
        <v>44.4141611334715</v>
      </c>
      <c r="H299" s="3">
        <v>46.6237999890919</v>
      </c>
      <c r="I299" s="3">
        <v>49.890177621255</v>
      </c>
      <c r="J299" s="3">
        <v>48.5911095049337</v>
      </c>
      <c r="K299" s="3">
        <v>42.3386822034552</v>
      </c>
      <c r="L299" s="3">
        <v>42.0233054022609</v>
      </c>
      <c r="M299" s="3">
        <v>41.6273567578599</v>
      </c>
      <c r="N299" s="3">
        <v>45.6253330780852</v>
      </c>
      <c r="O299" s="3">
        <v>49.1440013202058</v>
      </c>
      <c r="P299" s="3">
        <v>51.4422289708017</v>
      </c>
      <c r="Q299" s="3">
        <v>53.0176730263301</v>
      </c>
      <c r="R299" s="3">
        <v>58.1285074802871</v>
      </c>
      <c r="S299" s="3">
        <v>60.0743225111239</v>
      </c>
      <c r="T299" s="3">
        <v>58.2933191181401</v>
      </c>
      <c r="U299" s="3">
        <v>58.9700653340871</v>
      </c>
      <c r="V299" s="3">
        <v>63.8486256731859</v>
      </c>
      <c r="W299" s="3">
        <v>62.5057468776932</v>
      </c>
      <c r="X299" s="3">
        <v>60.4788576869428</v>
      </c>
      <c r="Y299" s="3">
        <v>59.8535675885506</v>
      </c>
      <c r="Z299" s="3">
        <v>57.8139929376932</v>
      </c>
      <c r="AA299" s="3">
        <v>58.3775610287712</v>
      </c>
      <c r="AB299" s="3">
        <v>55.7490144998942</v>
      </c>
      <c r="AC299" s="3">
        <v>53.736512183066</v>
      </c>
      <c r="AD299" s="3">
        <v>56.8611923064704</v>
      </c>
      <c r="AE299" s="3">
        <v>56.9964624770292</v>
      </c>
      <c r="AF299" s="3">
        <v>54.8616534245666</v>
      </c>
      <c r="AG299" s="3">
        <v>56.9105887376406</v>
      </c>
      <c r="AH299" s="3">
        <v>57.2252783161712</v>
      </c>
      <c r="AI299" s="3">
        <v>56.9903154451959</v>
      </c>
      <c r="AJ299" s="3">
        <v>57.356590950641</v>
      </c>
      <c r="AK299" s="3">
        <v>56.3062513114446</v>
      </c>
      <c r="AL299" s="3">
        <v>58.184266951948</v>
      </c>
      <c r="AM299" s="3">
        <v>60.1337158863144</v>
      </c>
      <c r="AN299" s="3">
        <v>58.3880283254095</v>
      </c>
      <c r="AO299" s="3">
        <v>59.3780255664952</v>
      </c>
      <c r="AP299" s="3">
        <v>60.156786430849</v>
      </c>
      <c r="AQ299" s="3">
        <v>59.1860356609136</v>
      </c>
      <c r="AR299" s="3">
        <v>59.4243197460431</v>
      </c>
      <c r="AS299" s="3">
        <v>57.059023115527</v>
      </c>
      <c r="AT299" s="3">
        <v>56.0216598455725</v>
      </c>
      <c r="AU299" s="3">
        <v>57.8369535070398</v>
      </c>
      <c r="AV299" s="3">
        <v>57.6638448403898</v>
      </c>
      <c r="AW299" s="3">
        <v>50.0397965376204</v>
      </c>
      <c r="AX299" s="3">
        <v>50.0640487482053</v>
      </c>
      <c r="AY299" s="3">
        <v>51.7833271949262</v>
      </c>
      <c r="AZ299" s="3">
        <v>54.5401919411084</v>
      </c>
      <c r="BA299" s="3">
        <v>50.8366555597694</v>
      </c>
      <c r="BB299" s="3">
        <v>49.4178777522844</v>
      </c>
      <c r="BC299" s="3">
        <v>46.9748921258694</v>
      </c>
      <c r="BD299" s="3">
        <v>46.4002602115802</v>
      </c>
      <c r="BE299" s="3">
        <v>46.9278848118986</v>
      </c>
      <c r="BF299" s="3">
        <v>47.2005422337307</v>
      </c>
      <c r="BG299" s="3">
        <v>49.8441419591105</v>
      </c>
      <c r="BH299" s="3">
        <v>51.7706056548759</v>
      </c>
      <c r="BI299" s="3">
        <v>54.9283169240897</v>
      </c>
      <c r="BJ299" s="3">
        <v>60.1558378620936</v>
      </c>
      <c r="BK299" s="3">
        <v>56.0820129144555</v>
      </c>
      <c r="BL299" s="3">
        <v>52.4096453181417</v>
      </c>
      <c r="BM299" s="3">
        <v>52.9249461847265</v>
      </c>
      <c r="BN299" s="3">
        <v>46.4639636227735</v>
      </c>
      <c r="BO299" s="3">
        <v>40.5286620908159</v>
      </c>
      <c r="BP299" s="3">
        <v>39.1252867319961</v>
      </c>
      <c r="BQ299" s="3">
        <v>39.17102792403</v>
      </c>
      <c r="BR299" s="3">
        <v>41.251358681778</v>
      </c>
      <c r="BS299" s="3">
        <v>38.6080711522758</v>
      </c>
      <c r="BT299" s="3">
        <v>41.0605780222473</v>
      </c>
      <c r="BU299" s="3">
        <v>40.9539298290161</v>
      </c>
      <c r="BV299" s="3">
        <v>45.9522856959373</v>
      </c>
      <c r="BW299" s="3">
        <v>44.4956417422938</v>
      </c>
      <c r="BX299" s="3">
        <v>41.5722194292004</v>
      </c>
      <c r="BY299" s="3">
        <v>39.2299932276344</v>
      </c>
      <c r="BZ299" s="3">
        <v>35.6012932270768</v>
      </c>
      <c r="CA299" s="3">
        <v>33.3469055628508</v>
      </c>
      <c r="CB299" s="3">
        <v>31.5776008683634</v>
      </c>
      <c r="CC299" s="3">
        <v>33.3667481877733</v>
      </c>
      <c r="CD299" s="3">
        <v>31.6812756339509</v>
      </c>
      <c r="CE299" s="3">
        <v>31.5912627623137</v>
      </c>
      <c r="CF299" s="3">
        <v>28.2146549493286</v>
      </c>
      <c r="CG299" s="3">
        <v>28.5940451213241</v>
      </c>
      <c r="CH299" s="3">
        <v>30.7269850010836</v>
      </c>
      <c r="CI299" s="3">
        <v>32.3465287359657</v>
      </c>
      <c r="CJ299" s="3">
        <v>37.4177322232411</v>
      </c>
      <c r="CK299" s="3">
        <v>39.3034034133671</v>
      </c>
      <c r="CL299" s="3">
        <v>41.0081418588235</v>
      </c>
      <c r="CM299" s="3">
        <v>43.2546408388597</v>
      </c>
      <c r="CN299" s="3">
        <v>43.6267724443872</v>
      </c>
      <c r="CO299" s="3">
        <v>43.0258658908383</v>
      </c>
      <c r="CP299" s="3">
        <v>38.0826994081357</v>
      </c>
      <c r="CQ299" s="3">
        <v>39.1763761353406</v>
      </c>
      <c r="CR299" s="3">
        <v>40.3671431035537</v>
      </c>
      <c r="CS299" s="3">
        <v>39.1443935572111</v>
      </c>
      <c r="CT299" s="3">
        <v>39.5142201933125</v>
      </c>
      <c r="CU299" s="3">
        <v>40.46204622291</v>
      </c>
      <c r="CV299" s="3">
        <v>43.4590193653118</v>
      </c>
      <c r="CW299" s="3">
        <v>39.7007514789742</v>
      </c>
      <c r="CX299" s="3">
        <v>39.2874836626836</v>
      </c>
      <c r="CY299" s="3">
        <v>37.2601178983592</v>
      </c>
      <c r="CZ299" s="3">
        <v>35.9831929016529</v>
      </c>
      <c r="DA299" s="3">
        <v>34.8465736528215</v>
      </c>
      <c r="DB299" s="3">
        <v>32.2276314181168</v>
      </c>
      <c r="DC299" s="3">
        <v>32.7288417978867</v>
      </c>
      <c r="DD299" s="3">
        <v>29.2059741911957</v>
      </c>
      <c r="DE299" s="3">
        <v>28.6211188550264</v>
      </c>
      <c r="DF299" s="3">
        <v>33.8882420477239</v>
      </c>
      <c r="DG299" s="3">
        <v>34.2906274645018</v>
      </c>
      <c r="DH299" s="3">
        <v>31.4622843454063</v>
      </c>
      <c r="DI299" s="3">
        <v>31.6488755363925</v>
      </c>
      <c r="DJ299" s="3">
        <v>29.6103752401022</v>
      </c>
      <c r="DK299" s="3">
        <v>31.0264736253076</v>
      </c>
      <c r="DL299" s="3">
        <v>27.7242259709738</v>
      </c>
      <c r="DM299" s="3">
        <v>27.547256166384</v>
      </c>
      <c r="DN299" s="3">
        <v>26.5005214273203</v>
      </c>
      <c r="DO299" s="3">
        <v>24.8971014442194</v>
      </c>
      <c r="DP299" s="3">
        <v>19.8568083932801</v>
      </c>
      <c r="DQ299" s="3">
        <v>19.9773197210281</v>
      </c>
      <c r="DR299" s="3">
        <v>19.1545211473249</v>
      </c>
      <c r="DS299" s="3">
        <v>22.3042847736137</v>
      </c>
      <c r="DT299" s="3">
        <v>21.8234390204663</v>
      </c>
      <c r="DU299" s="3">
        <v>20.490322779191</v>
      </c>
      <c r="DV299" s="3">
        <v>19.5462948610027</v>
      </c>
      <c r="DW299" s="3">
        <v>17.1087868825116</v>
      </c>
      <c r="DX299" s="3">
        <v>16.0417165118849</v>
      </c>
      <c r="DY299" s="3">
        <v>14.6114817240016</v>
      </c>
      <c r="DZ299" s="3">
        <v>10.8582703211511</v>
      </c>
      <c r="EA299" s="3">
        <v>10.0515811149078</v>
      </c>
      <c r="EB299" s="3">
        <v>8.57623301329809</v>
      </c>
      <c r="EC299" s="3">
        <v>9.17625612826069</v>
      </c>
      <c r="ED299" s="3">
        <v>8.8029349274077</v>
      </c>
      <c r="EE299" s="3">
        <v>9.39976192656017</v>
      </c>
      <c r="EF299" s="3">
        <v>11.130833334393</v>
      </c>
    </row>
    <row r="300">
      <c r="A300" s="3" t="s">
        <v>296</v>
      </c>
      <c r="B300" s="3" t="str">
        <f t="shared" si="3"/>
        <v>WDC_mid</v>
      </c>
      <c r="C300" s="3" t="str">
        <f t="shared" si="6"/>
        <v>WDC</v>
      </c>
      <c r="D300" s="3">
        <v>71.0167516696409</v>
      </c>
      <c r="E300" s="3">
        <v>71.1093412964982</v>
      </c>
      <c r="F300" s="3">
        <v>72.0407458918608</v>
      </c>
      <c r="G300" s="3">
        <v>75.0528445521645</v>
      </c>
      <c r="H300" s="3">
        <v>70.1468025887054</v>
      </c>
      <c r="I300" s="3">
        <v>75.6120724503482</v>
      </c>
      <c r="J300" s="3">
        <v>81.6818257976558</v>
      </c>
      <c r="K300" s="3">
        <v>84.2730994366223</v>
      </c>
      <c r="L300" s="3">
        <v>82.5645442225264</v>
      </c>
      <c r="M300" s="3">
        <v>76.747644170941</v>
      </c>
      <c r="N300" s="3">
        <v>83.602910549753</v>
      </c>
      <c r="O300" s="3">
        <v>90.6125927360772</v>
      </c>
      <c r="P300" s="3">
        <v>89.2707937941366</v>
      </c>
      <c r="Q300" s="3">
        <v>88.8767225295642</v>
      </c>
      <c r="R300" s="3">
        <v>83.3912422514798</v>
      </c>
      <c r="S300" s="3">
        <v>81.6841183157113</v>
      </c>
      <c r="T300" s="3">
        <v>81.5566147375932</v>
      </c>
      <c r="U300" s="3">
        <v>77.3025803659953</v>
      </c>
      <c r="V300" s="3">
        <v>67.2367433464399</v>
      </c>
      <c r="W300" s="3">
        <v>69.6525431746316</v>
      </c>
      <c r="X300" s="3">
        <v>66.1038989314501</v>
      </c>
      <c r="Y300" s="3">
        <v>66.1717218788438</v>
      </c>
      <c r="Z300" s="3">
        <v>54.7337395042736</v>
      </c>
      <c r="AA300" s="3">
        <v>52.6745697490316</v>
      </c>
      <c r="AB300" s="3">
        <v>43.4567164267878</v>
      </c>
      <c r="AC300" s="3">
        <v>38.057113894476</v>
      </c>
      <c r="AD300" s="3">
        <v>41.3312011766026</v>
      </c>
      <c r="AE300" s="3">
        <v>38.1160429284952</v>
      </c>
      <c r="AF300" s="3">
        <v>34.3997601782782</v>
      </c>
      <c r="AG300" s="3">
        <v>41.2967662687902</v>
      </c>
      <c r="AH300" s="3">
        <v>44.6259987675523</v>
      </c>
      <c r="AI300" s="3">
        <v>40.2339051800588</v>
      </c>
      <c r="AJ300" s="3">
        <v>47.4464577982111</v>
      </c>
      <c r="AK300" s="3">
        <v>50.2439404807907</v>
      </c>
      <c r="AL300" s="3">
        <v>52.5343979838961</v>
      </c>
      <c r="AM300" s="3">
        <v>60.0976173732028</v>
      </c>
      <c r="AN300" s="3">
        <v>65.8101905545507</v>
      </c>
      <c r="AO300" s="3">
        <v>68.958175490704</v>
      </c>
      <c r="AP300" s="3">
        <v>69.3177851294795</v>
      </c>
      <c r="AQ300" s="3">
        <v>76.2153148763512</v>
      </c>
      <c r="AR300" s="3">
        <v>80.0712791158403</v>
      </c>
      <c r="AS300" s="3">
        <v>81.1950574924569</v>
      </c>
      <c r="AT300" s="3">
        <v>82.6519624223567</v>
      </c>
      <c r="AU300" s="3">
        <v>76.9525702409093</v>
      </c>
      <c r="AV300" s="3">
        <v>79.4152271439919</v>
      </c>
      <c r="AW300" s="3">
        <v>78.4163735909445</v>
      </c>
      <c r="AX300" s="3">
        <v>80.807132318059</v>
      </c>
      <c r="AY300" s="3">
        <v>73.8892576227857</v>
      </c>
      <c r="AZ300" s="3">
        <v>77.5905179517954</v>
      </c>
      <c r="BA300" s="3">
        <v>77.7805879516389</v>
      </c>
      <c r="BB300" s="3">
        <v>89.0695629598118</v>
      </c>
      <c r="BC300" s="3">
        <v>82.0395166030258</v>
      </c>
      <c r="BD300" s="3">
        <v>76.2505751543784</v>
      </c>
      <c r="BE300" s="3">
        <v>75.2281322280344</v>
      </c>
      <c r="BF300" s="3">
        <v>71.3831302565464</v>
      </c>
      <c r="BG300" s="3">
        <v>60.7365867081116</v>
      </c>
      <c r="BH300" s="3">
        <v>54.2259488466119</v>
      </c>
      <c r="BI300" s="3">
        <v>50.100643823728</v>
      </c>
      <c r="BJ300" s="3">
        <v>43.6333725102293</v>
      </c>
      <c r="BK300" s="3">
        <v>37.1137106949374</v>
      </c>
      <c r="BL300" s="3">
        <v>37.417040733592</v>
      </c>
      <c r="BM300" s="3">
        <v>45.5531843630396</v>
      </c>
      <c r="BN300" s="3">
        <v>46.1426628466728</v>
      </c>
      <c r="BO300" s="3">
        <v>49.955688394867</v>
      </c>
      <c r="BP300" s="3">
        <v>42.6774551243209</v>
      </c>
      <c r="BQ300" s="3">
        <v>37.7021023236996</v>
      </c>
      <c r="BR300" s="3">
        <v>51.5171220359431</v>
      </c>
      <c r="BS300" s="3">
        <v>53.2188946474894</v>
      </c>
      <c r="BT300" s="3">
        <v>60.0382955176546</v>
      </c>
      <c r="BU300" s="3">
        <v>57.590744443284</v>
      </c>
      <c r="BV300" s="3">
        <v>49.9763227174044</v>
      </c>
      <c r="BW300" s="3">
        <v>54.0714978935397</v>
      </c>
      <c r="BX300" s="3">
        <v>66.7790512604707</v>
      </c>
      <c r="BY300" s="3">
        <v>65.1887059887974</v>
      </c>
      <c r="BZ300" s="3">
        <v>43.1031073497373</v>
      </c>
      <c r="CA300" s="3">
        <v>42.2351592658915</v>
      </c>
      <c r="CB300" s="3">
        <v>42.0502498626709</v>
      </c>
      <c r="CC300" s="3">
        <v>44.3940906524658</v>
      </c>
      <c r="CD300" s="3">
        <v>43.0915907079523</v>
      </c>
      <c r="CE300" s="3">
        <v>37.0123810541062</v>
      </c>
      <c r="CF300" s="3">
        <v>37.7226186479841</v>
      </c>
      <c r="CG300" s="3">
        <v>38.7515909021551</v>
      </c>
      <c r="CH300" s="3">
        <v>41.7077500343323</v>
      </c>
      <c r="CI300" s="3">
        <v>50.8172726197676</v>
      </c>
      <c r="CJ300" s="3">
        <v>52.2855264764083</v>
      </c>
      <c r="CK300" s="3">
        <v>64.0305261110005</v>
      </c>
      <c r="CL300" s="3">
        <v>68.228478556094</v>
      </c>
      <c r="CM300" s="3">
        <v>70.5123810541062</v>
      </c>
      <c r="CN300" s="3">
        <v>71.1787504196167</v>
      </c>
      <c r="CO300" s="3">
        <v>73.0843174674294</v>
      </c>
      <c r="CP300" s="3">
        <v>66.6502381279355</v>
      </c>
      <c r="CQ300" s="3">
        <v>63.6561366861517</v>
      </c>
      <c r="CR300" s="3">
        <v>58.4288093021938</v>
      </c>
      <c r="CS300" s="3">
        <v>56.0047617412749</v>
      </c>
      <c r="CT300" s="3">
        <v>57.0809524172828</v>
      </c>
      <c r="CU300" s="3">
        <v>59.0772730220448</v>
      </c>
      <c r="CV300" s="3">
        <v>61.6870000839233</v>
      </c>
      <c r="CW300" s="3">
        <v>53.2692105142694</v>
      </c>
      <c r="CX300" s="3">
        <v>48.914782565573</v>
      </c>
      <c r="CY300" s="3">
        <v>48.8110000610352</v>
      </c>
      <c r="CZ300" s="3">
        <v>58.5773807707287</v>
      </c>
      <c r="DA300" s="3">
        <v>51.8492858523414</v>
      </c>
      <c r="DB300" s="3">
        <v>46.5074999809265</v>
      </c>
      <c r="DC300" s="3">
        <v>47.3908696381942</v>
      </c>
      <c r="DD300" s="3">
        <v>37.497619447254</v>
      </c>
      <c r="DE300" s="3">
        <v>34.8421427408854</v>
      </c>
      <c r="DF300" s="3">
        <v>36.5590474264962</v>
      </c>
      <c r="DG300" s="3">
        <v>33.315476054237</v>
      </c>
      <c r="DH300" s="3">
        <v>38.6357498168945</v>
      </c>
      <c r="DI300" s="3">
        <v>41.867105383622</v>
      </c>
      <c r="DJ300" s="3">
        <v>36.2669564952021</v>
      </c>
      <c r="DK300" s="3">
        <v>35.2457895780864</v>
      </c>
      <c r="DL300" s="3">
        <v>35.8865906975486</v>
      </c>
      <c r="DM300" s="3">
        <v>39.2373808906192</v>
      </c>
      <c r="DN300" s="3">
        <v>38.9609997749328</v>
      </c>
      <c r="DO300" s="3">
        <v>41.7295649984608</v>
      </c>
      <c r="DP300" s="3">
        <v>44.3842500686646</v>
      </c>
      <c r="DQ300" s="3">
        <v>43.9390909888528</v>
      </c>
      <c r="DR300" s="3">
        <v>45.1452377864293</v>
      </c>
      <c r="DS300" s="3">
        <v>50.075500202179</v>
      </c>
      <c r="DT300" s="3">
        <v>53.905237924485</v>
      </c>
      <c r="DU300" s="3">
        <v>56.6650002479553</v>
      </c>
      <c r="DV300" s="3">
        <v>63.4175005912781</v>
      </c>
      <c r="DW300" s="3">
        <v>70.6872728521174</v>
      </c>
      <c r="DX300" s="3">
        <v>73.198863809759</v>
      </c>
      <c r="DY300" s="3">
        <v>76.7334215264571</v>
      </c>
      <c r="DZ300" s="3">
        <v>73.9202273975719</v>
      </c>
      <c r="EA300" s="3">
        <v>61.5706817453558</v>
      </c>
      <c r="EB300" s="3">
        <v>65.0192499160767</v>
      </c>
      <c r="EC300" s="3">
        <v>66.9741302987803</v>
      </c>
      <c r="ED300" s="3">
        <v>66.9325001716614</v>
      </c>
      <c r="EE300" s="3">
        <v>65.9902380988711</v>
      </c>
      <c r="EF300" s="3">
        <v>64.6400000254313</v>
      </c>
    </row>
    <row r="301">
      <c r="A301" s="3" t="s">
        <v>297</v>
      </c>
      <c r="B301" s="3" t="str">
        <f t="shared" si="3"/>
        <v>WEC_mid</v>
      </c>
      <c r="C301" s="3" t="str">
        <f t="shared" si="6"/>
        <v>WEC</v>
      </c>
      <c r="D301" s="3">
        <v>28.7713171718296</v>
      </c>
      <c r="E301" s="3">
        <v>30.2545690929286</v>
      </c>
      <c r="F301" s="3">
        <v>31.5697641766305</v>
      </c>
      <c r="G301" s="3">
        <v>33.4025976764249</v>
      </c>
      <c r="H301" s="3">
        <v>32.6485926504044</v>
      </c>
      <c r="I301" s="3">
        <v>32.4812915081839</v>
      </c>
      <c r="J301" s="3">
        <v>32.1564263716718</v>
      </c>
      <c r="K301" s="3">
        <v>31.2119713490905</v>
      </c>
      <c r="L301" s="3">
        <v>31.7219783842668</v>
      </c>
      <c r="M301" s="3">
        <v>33.4286079724122</v>
      </c>
      <c r="N301" s="3">
        <v>35.1900511463368</v>
      </c>
      <c r="O301" s="3">
        <v>37.1992410798627</v>
      </c>
      <c r="P301" s="3">
        <v>39.7436730768514</v>
      </c>
      <c r="Q301" s="3">
        <v>38.4028211969256</v>
      </c>
      <c r="R301" s="3">
        <v>35.9219481136052</v>
      </c>
      <c r="S301" s="3">
        <v>36.3219824710675</v>
      </c>
      <c r="T301" s="3">
        <v>35.2911002166585</v>
      </c>
      <c r="U301" s="3">
        <v>33.8670198313991</v>
      </c>
      <c r="V301" s="3">
        <v>34.9989913591667</v>
      </c>
      <c r="W301" s="3">
        <v>36.8077103100622</v>
      </c>
      <c r="X301" s="3">
        <v>36.0405081541458</v>
      </c>
      <c r="Y301" s="3">
        <v>38.9925346897702</v>
      </c>
      <c r="Z301" s="3">
        <v>37.3948380371394</v>
      </c>
      <c r="AA301" s="3">
        <v>37.653159920845</v>
      </c>
      <c r="AB301" s="3">
        <v>39.4012999871956</v>
      </c>
      <c r="AC301" s="3">
        <v>42.5444638043594</v>
      </c>
      <c r="AD301" s="3">
        <v>43.8557052946734</v>
      </c>
      <c r="AE301" s="3">
        <v>44.0318321935267</v>
      </c>
      <c r="AF301" s="3">
        <v>44.9881861961037</v>
      </c>
      <c r="AG301" s="3">
        <v>47.6145639684059</v>
      </c>
      <c r="AH301" s="3">
        <v>49.1587389024599</v>
      </c>
      <c r="AI301" s="3">
        <v>47.3790641159786</v>
      </c>
      <c r="AJ301" s="3">
        <v>46.78898760134</v>
      </c>
      <c r="AK301" s="3">
        <v>44.4690173510091</v>
      </c>
      <c r="AL301" s="3">
        <v>43.7574592997836</v>
      </c>
      <c r="AM301" s="3">
        <v>44.4164017135472</v>
      </c>
      <c r="AN301" s="3">
        <v>45.3205488948567</v>
      </c>
      <c r="AO301" s="3">
        <v>45.1405986896453</v>
      </c>
      <c r="AP301" s="3">
        <v>46.7597349221437</v>
      </c>
      <c r="AQ301" s="3">
        <v>47.3399316111723</v>
      </c>
      <c r="AR301" s="3">
        <v>48.0961120522633</v>
      </c>
      <c r="AS301" s="3">
        <v>49.7969112946865</v>
      </c>
      <c r="AT301" s="3">
        <v>48.6575088348254</v>
      </c>
      <c r="AU301" s="3">
        <v>51.0432828381576</v>
      </c>
      <c r="AV301" s="3">
        <v>51.584752695419</v>
      </c>
      <c r="AW301" s="3">
        <v>51.9987160342799</v>
      </c>
      <c r="AX301" s="3">
        <v>54.4919735021601</v>
      </c>
      <c r="AY301" s="3">
        <v>53.9805629301243</v>
      </c>
      <c r="AZ301" s="3">
        <v>51.2651343450654</v>
      </c>
      <c r="BA301" s="3">
        <v>49.0292678227298</v>
      </c>
      <c r="BB301" s="3">
        <v>49.2748229841824</v>
      </c>
      <c r="BC301" s="3">
        <v>50.6154343614755</v>
      </c>
      <c r="BD301" s="3">
        <v>50.6101281669435</v>
      </c>
      <c r="BE301" s="3">
        <v>49.9656843948926</v>
      </c>
      <c r="BF301" s="3">
        <v>53.0205647794269</v>
      </c>
      <c r="BG301" s="3">
        <v>54.9062476863338</v>
      </c>
      <c r="BH301" s="3">
        <v>55.6775329232404</v>
      </c>
      <c r="BI301" s="3">
        <v>56.5116638289216</v>
      </c>
      <c r="BJ301" s="3">
        <v>57.7803427545604</v>
      </c>
      <c r="BK301" s="3">
        <v>59.696196017541</v>
      </c>
      <c r="BL301" s="3">
        <v>57.8400622601708</v>
      </c>
      <c r="BM301" s="3">
        <v>61.9943399908008</v>
      </c>
      <c r="BN301" s="3">
        <v>64.9589791587053</v>
      </c>
      <c r="BO301" s="3">
        <v>64.5405080623142</v>
      </c>
      <c r="BP301" s="3">
        <v>66.8166720240808</v>
      </c>
      <c r="BQ301" s="3">
        <v>70.2565361226257</v>
      </c>
      <c r="BR301" s="3">
        <v>72.1683114515908</v>
      </c>
      <c r="BS301" s="3">
        <v>76.7203578434777</v>
      </c>
      <c r="BT301" s="3">
        <v>79.275631579408</v>
      </c>
      <c r="BU301" s="3">
        <v>79.3947476498507</v>
      </c>
      <c r="BV301" s="3">
        <v>75.626042613437</v>
      </c>
      <c r="BW301" s="3">
        <v>76.9280136970848</v>
      </c>
      <c r="BX301" s="3">
        <v>81.1963835978885</v>
      </c>
      <c r="BY301" s="3">
        <v>85.8474203251497</v>
      </c>
      <c r="BZ301" s="3">
        <v>79.5754917476744</v>
      </c>
      <c r="CA301" s="3">
        <v>80.0698137190258</v>
      </c>
      <c r="CB301" s="3">
        <v>74.6977963457299</v>
      </c>
      <c r="CC301" s="3">
        <v>78.126267324802</v>
      </c>
      <c r="CD301" s="3">
        <v>78.3344999063679</v>
      </c>
      <c r="CE301" s="3">
        <v>80.2941028966258</v>
      </c>
      <c r="CF301" s="3">
        <v>83.5456108580529</v>
      </c>
      <c r="CG301" s="3">
        <v>86.8952357781092</v>
      </c>
      <c r="CH301" s="3">
        <v>87.618421095254</v>
      </c>
      <c r="CI301" s="3">
        <v>80.5602872001107</v>
      </c>
      <c r="CJ301" s="3">
        <v>77.5111841973585</v>
      </c>
      <c r="CK301" s="3">
        <v>74.2597833989915</v>
      </c>
      <c r="CL301" s="3">
        <v>77.7323148632187</v>
      </c>
      <c r="CM301" s="3">
        <v>83.8813895462045</v>
      </c>
      <c r="CN301" s="3">
        <v>85.0616366809052</v>
      </c>
      <c r="CO301" s="3">
        <v>81.4671347342564</v>
      </c>
      <c r="CP301" s="3">
        <v>82.5612482913292</v>
      </c>
      <c r="CQ301" s="3">
        <v>85.460290474555</v>
      </c>
      <c r="CR301" s="3">
        <v>82.7304968492027</v>
      </c>
      <c r="CS301" s="3">
        <v>80.2180957592632</v>
      </c>
      <c r="CT301" s="3">
        <v>81.0071800181787</v>
      </c>
      <c r="CU301" s="3">
        <v>84.87545746631</v>
      </c>
      <c r="CV301" s="3">
        <v>86.5605033275775</v>
      </c>
      <c r="CW301" s="3">
        <v>83.2394039051498</v>
      </c>
      <c r="CX301" s="3">
        <v>86.3506297082958</v>
      </c>
      <c r="CY301" s="3">
        <v>93.737516665425</v>
      </c>
      <c r="CZ301" s="3">
        <v>93.814342971883</v>
      </c>
      <c r="DA301" s="3">
        <v>89.9411224115924</v>
      </c>
      <c r="DB301" s="3">
        <v>91.3296784229709</v>
      </c>
      <c r="DC301" s="3">
        <v>96.7099674435628</v>
      </c>
      <c r="DD301" s="3">
        <v>93.2971122424945</v>
      </c>
      <c r="DE301" s="3">
        <v>80.6119285566352</v>
      </c>
      <c r="DF301" s="3">
        <v>87.0259181043018</v>
      </c>
      <c r="DG301" s="3">
        <v>88.9611657436484</v>
      </c>
      <c r="DH301" s="3">
        <v>87.437518148926</v>
      </c>
      <c r="DI301" s="3">
        <v>86.0201386275819</v>
      </c>
      <c r="DJ301" s="3">
        <v>85.6514424965908</v>
      </c>
      <c r="DK301" s="3">
        <v>90.8051435061427</v>
      </c>
      <c r="DL301" s="3">
        <v>86.4122017270435</v>
      </c>
      <c r="DM301" s="3">
        <v>84.0903681901959</v>
      </c>
      <c r="DN301" s="3">
        <v>85.3768508124998</v>
      </c>
      <c r="DO301" s="3">
        <v>81.9705091251658</v>
      </c>
      <c r="DP301" s="3">
        <v>80.2930379948209</v>
      </c>
      <c r="DQ301" s="3">
        <v>77.5577665940997</v>
      </c>
      <c r="DR301" s="3">
        <v>78.5333468563318</v>
      </c>
      <c r="DS301" s="3">
        <v>80.6795134033445</v>
      </c>
      <c r="DT301" s="3">
        <v>79.3884532456306</v>
      </c>
      <c r="DU301" s="3">
        <v>75.5907142853049</v>
      </c>
      <c r="DV301" s="3">
        <v>78.3585176235521</v>
      </c>
      <c r="DW301" s="3">
        <v>78.7409893464199</v>
      </c>
      <c r="DX301" s="3">
        <v>81.385769873988</v>
      </c>
      <c r="DY301" s="3">
        <v>77.9123256950053</v>
      </c>
      <c r="DZ301" s="3">
        <v>79.5184307083148</v>
      </c>
      <c r="EA301" s="3">
        <v>89.2211840645746</v>
      </c>
      <c r="EB301" s="3">
        <v>94.0853767968601</v>
      </c>
      <c r="EC301" s="3">
        <v>96.0188718305278</v>
      </c>
      <c r="ED301" s="3">
        <v>97.9862501082678</v>
      </c>
      <c r="EE301" s="3">
        <v>95.8947615850539</v>
      </c>
      <c r="EF301" s="3">
        <v>96.2430557674832</v>
      </c>
    </row>
    <row r="302">
      <c r="A302" s="3" t="s">
        <v>298</v>
      </c>
      <c r="B302" s="3" t="str">
        <f t="shared" si="3"/>
        <v>WELL_mid</v>
      </c>
      <c r="C302" s="3" t="str">
        <f t="shared" si="6"/>
        <v>WELL</v>
      </c>
      <c r="D302" s="3">
        <v>34.9728657306416</v>
      </c>
      <c r="E302" s="3">
        <v>36.5185325780411</v>
      </c>
      <c r="F302" s="3">
        <v>37.4968910704897</v>
      </c>
      <c r="G302" s="3">
        <v>39.4407838805866</v>
      </c>
      <c r="H302" s="3">
        <v>41.203241362579</v>
      </c>
      <c r="I302" s="3">
        <v>40.8989069539253</v>
      </c>
      <c r="J302" s="3">
        <v>41.0960921343185</v>
      </c>
      <c r="K302" s="3">
        <v>42.6833408866926</v>
      </c>
      <c r="L302" s="3">
        <v>42.4818840123374</v>
      </c>
      <c r="M302" s="3">
        <v>43.7596345711235</v>
      </c>
      <c r="N302" s="3">
        <v>47.4525825763649</v>
      </c>
      <c r="O302" s="3">
        <v>50.2583956397909</v>
      </c>
      <c r="P302" s="3">
        <v>53.9486918908804</v>
      </c>
      <c r="Q302" s="3">
        <v>52.2934778149636</v>
      </c>
      <c r="R302" s="3">
        <v>51.3380436010836</v>
      </c>
      <c r="S302" s="3">
        <v>51.009487812447</v>
      </c>
      <c r="T302" s="3">
        <v>48.1931102835008</v>
      </c>
      <c r="U302" s="3">
        <v>46.1404292494182</v>
      </c>
      <c r="V302" s="3">
        <v>46.00334324065</v>
      </c>
      <c r="W302" s="3">
        <v>46.2095258748936</v>
      </c>
      <c r="X302" s="3">
        <v>44.4879636528553</v>
      </c>
      <c r="Y302" s="3">
        <v>47.1086593792773</v>
      </c>
      <c r="Z302" s="3">
        <v>42.617658254982</v>
      </c>
      <c r="AA302" s="3">
        <v>45.3191718342473</v>
      </c>
      <c r="AB302" s="3">
        <v>46.2843920039445</v>
      </c>
      <c r="AC302" s="3">
        <v>42.0291341280343</v>
      </c>
      <c r="AD302" s="3">
        <v>47.0275079158709</v>
      </c>
      <c r="AE302" s="3">
        <v>48.861593770257</v>
      </c>
      <c r="AF302" s="3">
        <v>50.4343664003625</v>
      </c>
      <c r="AG302" s="3">
        <v>51.6154037733727</v>
      </c>
      <c r="AH302" s="3">
        <v>54.8980678473326</v>
      </c>
      <c r="AI302" s="3">
        <v>55.6086398910273</v>
      </c>
      <c r="AJ302" s="3">
        <v>54.2969805586591</v>
      </c>
      <c r="AK302" s="3">
        <v>50.6194535011338</v>
      </c>
      <c r="AL302" s="3">
        <v>46.386232590359</v>
      </c>
      <c r="AM302" s="3">
        <v>47.438952297227</v>
      </c>
      <c r="AN302" s="3">
        <v>48.8489562493208</v>
      </c>
      <c r="AO302" s="3">
        <v>49.3156117953156</v>
      </c>
      <c r="AP302" s="3">
        <v>50.6519508417021</v>
      </c>
      <c r="AQ302" s="3">
        <v>53.6461912939323</v>
      </c>
      <c r="AR302" s="3">
        <v>53.5477153156268</v>
      </c>
      <c r="AS302" s="3">
        <v>56.1888254862694</v>
      </c>
      <c r="AT302" s="3">
        <v>55.1871853898256</v>
      </c>
      <c r="AU302" s="3">
        <v>54.2877092235385</v>
      </c>
      <c r="AV302" s="3">
        <v>55.4269222532082</v>
      </c>
      <c r="AW302" s="3">
        <v>51.5341854717283</v>
      </c>
      <c r="AX302" s="3">
        <v>52.0790696510788</v>
      </c>
      <c r="AY302" s="3">
        <v>50.3205259098157</v>
      </c>
      <c r="AZ302" s="3">
        <v>46.708499897928</v>
      </c>
      <c r="BA302" s="3">
        <v>42.9188563316457</v>
      </c>
      <c r="BB302" s="3">
        <v>41.6280231787083</v>
      </c>
      <c r="BC302" s="3">
        <v>41.301443065965</v>
      </c>
      <c r="BD302" s="3">
        <v>43.9590306586583</v>
      </c>
      <c r="BE302" s="3">
        <v>46.2987229692016</v>
      </c>
      <c r="BF302" s="3">
        <v>49.8904533312504</v>
      </c>
      <c r="BG302" s="3">
        <v>52.0979822006143</v>
      </c>
      <c r="BH302" s="3">
        <v>52.885322027269</v>
      </c>
      <c r="BI302" s="3">
        <v>51.2847751867477</v>
      </c>
      <c r="BJ302" s="3">
        <v>56.3832134335005</v>
      </c>
      <c r="BK302" s="3">
        <v>58.0775687039037</v>
      </c>
      <c r="BL302" s="3">
        <v>58.7315700985661</v>
      </c>
      <c r="BM302" s="3">
        <v>62.3048169468102</v>
      </c>
      <c r="BN302" s="3">
        <v>62.9676282950424</v>
      </c>
      <c r="BO302" s="3">
        <v>61.8331720426941</v>
      </c>
      <c r="BP302" s="3">
        <v>64.8684307564648</v>
      </c>
      <c r="BQ302" s="3">
        <v>68.7885776092412</v>
      </c>
      <c r="BR302" s="3">
        <v>70.0187797289932</v>
      </c>
      <c r="BS302" s="3">
        <v>73.3956308134439</v>
      </c>
      <c r="BT302" s="3">
        <v>75.1435829657022</v>
      </c>
      <c r="BU302" s="3">
        <v>76.4104864560923</v>
      </c>
      <c r="BV302" s="3">
        <v>71.6210301965325</v>
      </c>
      <c r="BW302" s="3">
        <v>68.9141779954953</v>
      </c>
      <c r="BX302" s="3">
        <v>71.8933293168372</v>
      </c>
      <c r="BY302" s="3">
        <v>72.3570453339671</v>
      </c>
      <c r="BZ302" s="3">
        <v>46.5934886575049</v>
      </c>
      <c r="CA302" s="3">
        <v>40.1247051576974</v>
      </c>
      <c r="CB302" s="3">
        <v>39.4351552866742</v>
      </c>
      <c r="CC302" s="3">
        <v>47.6979363254761</v>
      </c>
      <c r="CD302" s="3">
        <v>44.8176933145145</v>
      </c>
      <c r="CE302" s="3">
        <v>49.0502803889582</v>
      </c>
      <c r="CF302" s="3">
        <v>50.51452320194</v>
      </c>
      <c r="CG302" s="3">
        <v>48.5766718058086</v>
      </c>
      <c r="CH302" s="3">
        <v>56.0407599157528</v>
      </c>
      <c r="CI302" s="3">
        <v>57.0021081978123</v>
      </c>
      <c r="CJ302" s="3">
        <v>55.4559613736701</v>
      </c>
      <c r="CK302" s="3">
        <v>59.2436869328788</v>
      </c>
      <c r="CL302" s="3">
        <v>64.426582634149</v>
      </c>
      <c r="CM302" s="3">
        <v>67.6453995995749</v>
      </c>
      <c r="CN302" s="3">
        <v>66.711715557129</v>
      </c>
      <c r="CO302" s="3">
        <v>72.6318736104624</v>
      </c>
      <c r="CP302" s="3">
        <v>78.6056214048116</v>
      </c>
      <c r="CQ302" s="3">
        <v>77.5614390220277</v>
      </c>
      <c r="CR302" s="3">
        <v>78.3932093116843</v>
      </c>
      <c r="CS302" s="3">
        <v>75.6073026057169</v>
      </c>
      <c r="CT302" s="3">
        <v>77.0266381130403</v>
      </c>
      <c r="CU302" s="3">
        <v>76.3996515783776</v>
      </c>
      <c r="CV302" s="3">
        <v>79.3797599375501</v>
      </c>
      <c r="CW302" s="3">
        <v>75.5101188861635</v>
      </c>
      <c r="CX302" s="3">
        <v>84.2945034556616</v>
      </c>
      <c r="CY302" s="3">
        <v>89.0237815508375</v>
      </c>
      <c r="CZ302" s="3">
        <v>82.2333039462764</v>
      </c>
      <c r="DA302" s="3">
        <v>77.1596594775948</v>
      </c>
      <c r="DB302" s="3">
        <v>76.9396266088727</v>
      </c>
      <c r="DC302" s="3">
        <v>75.2919564806759</v>
      </c>
      <c r="DD302" s="3">
        <v>67.3603252307791</v>
      </c>
      <c r="DE302" s="3">
        <v>56.3702979419643</v>
      </c>
      <c r="DF302" s="3">
        <v>62.7618547403886</v>
      </c>
      <c r="DG302" s="3">
        <v>62.8375167397341</v>
      </c>
      <c r="DH302" s="3">
        <v>67.8546056960385</v>
      </c>
      <c r="DI302" s="3">
        <v>71.5795148087529</v>
      </c>
      <c r="DJ302" s="3">
        <v>67.585787893565</v>
      </c>
      <c r="DK302" s="3">
        <v>71.2207469792394</v>
      </c>
      <c r="DL302" s="3">
        <v>73.8907205306009</v>
      </c>
      <c r="DM302" s="3">
        <v>76.3359215568284</v>
      </c>
      <c r="DN302" s="3">
        <v>77.9520449680134</v>
      </c>
      <c r="DO302" s="3">
        <v>80.0510688097433</v>
      </c>
      <c r="DP302" s="3">
        <v>80.512415920554</v>
      </c>
      <c r="DQ302" s="3">
        <v>80.850244305795</v>
      </c>
      <c r="DR302" s="3">
        <v>85.2224440120516</v>
      </c>
      <c r="DS302" s="3">
        <v>87.6461669189814</v>
      </c>
      <c r="DT302" s="3">
        <v>87.0341941900794</v>
      </c>
      <c r="DU302" s="3">
        <v>88.3309104181268</v>
      </c>
      <c r="DV302" s="3">
        <v>90.8912254648627</v>
      </c>
      <c r="DW302" s="3">
        <v>90.1024144627392</v>
      </c>
      <c r="DX302" s="3">
        <v>98.3090425336779</v>
      </c>
      <c r="DY302" s="3">
        <v>102.382151020605</v>
      </c>
      <c r="DZ302" s="3">
        <v>105.968512476564</v>
      </c>
      <c r="EA302" s="3">
        <v>115.891564899323</v>
      </c>
      <c r="EB302" s="3">
        <v>126.212204314837</v>
      </c>
      <c r="EC302" s="3">
        <v>128.595326867735</v>
      </c>
      <c r="ED302" s="3">
        <v>136.289703027962</v>
      </c>
      <c r="EE302" s="3">
        <v>128.570713769822</v>
      </c>
      <c r="EF302" s="3">
        <v>129.336387846205</v>
      </c>
    </row>
    <row r="303">
      <c r="A303" s="3" t="s">
        <v>299</v>
      </c>
      <c r="B303" s="3" t="str">
        <f t="shared" si="3"/>
        <v>WFC_mid</v>
      </c>
      <c r="C303" s="3" t="str">
        <f t="shared" si="6"/>
        <v>WFC</v>
      </c>
      <c r="D303" s="3">
        <v>33.4673036111725</v>
      </c>
      <c r="E303" s="3">
        <v>33.4816325247083</v>
      </c>
      <c r="F303" s="3">
        <v>35.4111806270414</v>
      </c>
      <c r="G303" s="3">
        <v>36.092229351546</v>
      </c>
      <c r="H303" s="3">
        <v>36.6806537348906</v>
      </c>
      <c r="I303" s="3">
        <v>38.4828743253557</v>
      </c>
      <c r="J303" s="3">
        <v>38.2786330021422</v>
      </c>
      <c r="K303" s="3">
        <v>37.7090884501409</v>
      </c>
      <c r="L303" s="3">
        <v>38.7097534691654</v>
      </c>
      <c r="M303" s="3">
        <v>37.826685156548</v>
      </c>
      <c r="N303" s="3">
        <v>40.2206461513136</v>
      </c>
      <c r="O303" s="3">
        <v>40.9203848611983</v>
      </c>
      <c r="P303" s="3">
        <v>39.4539207648847</v>
      </c>
      <c r="Q303" s="3">
        <v>41.0553702504263</v>
      </c>
      <c r="R303" s="3">
        <v>41.5582061255736</v>
      </c>
      <c r="S303" s="3">
        <v>41.1424880352254</v>
      </c>
      <c r="T303" s="3">
        <v>42.3233167007486</v>
      </c>
      <c r="U303" s="3">
        <v>43.305931529721</v>
      </c>
      <c r="V303" s="3">
        <v>43.5666435110674</v>
      </c>
      <c r="W303" s="3">
        <v>42.6724783384806</v>
      </c>
      <c r="X303" s="3">
        <v>39.7040626419147</v>
      </c>
      <c r="Y303" s="3">
        <v>40.5146070553281</v>
      </c>
      <c r="Z303" s="3">
        <v>42.582284211265</v>
      </c>
      <c r="AA303" s="3">
        <v>42.1492090534725</v>
      </c>
      <c r="AB303" s="3">
        <v>38.3866762444902</v>
      </c>
      <c r="AC303" s="3">
        <v>37.0102041714466</v>
      </c>
      <c r="AD303" s="3">
        <v>38.3547703252177</v>
      </c>
      <c r="AE303" s="3">
        <v>38.0267308029475</v>
      </c>
      <c r="AF303" s="3">
        <v>38.4867885029624</v>
      </c>
      <c r="AG303" s="3">
        <v>37.5765327597256</v>
      </c>
      <c r="AH303" s="3">
        <v>37.4712571127443</v>
      </c>
      <c r="AI303" s="3">
        <v>38.2615104148418</v>
      </c>
      <c r="AJ303" s="3">
        <v>37.1488961833169</v>
      </c>
      <c r="AK303" s="3">
        <v>35.6512908136654</v>
      </c>
      <c r="AL303" s="3">
        <v>39.6856405983556</v>
      </c>
      <c r="AM303" s="3">
        <v>44.1096934024553</v>
      </c>
      <c r="AN303" s="3">
        <v>43.9121474117345</v>
      </c>
      <c r="AO303" s="3">
        <v>45.8841482668605</v>
      </c>
      <c r="AP303" s="3">
        <v>46.0992684647772</v>
      </c>
      <c r="AQ303" s="3">
        <v>43.1994661978299</v>
      </c>
      <c r="AR303" s="3">
        <v>43.1693235106554</v>
      </c>
      <c r="AS303" s="3">
        <v>42.9797900075458</v>
      </c>
      <c r="AT303" s="3">
        <v>44.311975944855</v>
      </c>
      <c r="AU303" s="3">
        <v>42.4950416104899</v>
      </c>
      <c r="AV303" s="3">
        <v>42.4175634215324</v>
      </c>
      <c r="AW303" s="3">
        <v>44.6257898059664</v>
      </c>
      <c r="AX303" s="3">
        <v>44.7998882794765</v>
      </c>
      <c r="AY303" s="3">
        <v>48.8981823276799</v>
      </c>
      <c r="AZ303" s="3">
        <v>52.0755247700061</v>
      </c>
      <c r="BA303" s="3">
        <v>48.6582788490302</v>
      </c>
      <c r="BB303" s="3">
        <v>45.6599640001584</v>
      </c>
      <c r="BC303" s="3">
        <v>42.8300101396562</v>
      </c>
      <c r="BD303" s="3">
        <v>44.6086357507109</v>
      </c>
      <c r="BE303" s="3">
        <v>45.3870697753898</v>
      </c>
      <c r="BF303" s="3">
        <v>47.0791969099554</v>
      </c>
      <c r="BG303" s="3">
        <v>48.7607617223612</v>
      </c>
      <c r="BH303" s="3">
        <v>46.5154132175236</v>
      </c>
      <c r="BI303" s="3">
        <v>43.8939387840226</v>
      </c>
      <c r="BJ303" s="3">
        <v>44.6089360978904</v>
      </c>
      <c r="BK303" s="3">
        <v>40.0779725864027</v>
      </c>
      <c r="BL303" s="3">
        <v>40.9065435452577</v>
      </c>
      <c r="BM303" s="3">
        <v>41.6729187637297</v>
      </c>
      <c r="BN303" s="3">
        <v>42.3039447756819</v>
      </c>
      <c r="BO303" s="3">
        <v>40.6887625684029</v>
      </c>
      <c r="BP303" s="3">
        <v>39.7138981290933</v>
      </c>
      <c r="BQ303" s="3">
        <v>39.3072407616587</v>
      </c>
      <c r="BR303" s="3">
        <v>40.5611329676685</v>
      </c>
      <c r="BS303" s="3">
        <v>39.4199168800967</v>
      </c>
      <c r="BT303" s="3">
        <v>42.0731903807572</v>
      </c>
      <c r="BU303" s="3">
        <v>43.2811569300091</v>
      </c>
      <c r="BV303" s="3">
        <v>46.9249378378176</v>
      </c>
      <c r="BW303" s="3">
        <v>47.067718967907</v>
      </c>
      <c r="BX303" s="3">
        <v>43.7932806957871</v>
      </c>
      <c r="BY303" s="3">
        <v>41.3245787757124</v>
      </c>
      <c r="BZ303" s="3">
        <v>28.2093598484388</v>
      </c>
      <c r="CA303" s="3">
        <v>25.2538439877462</v>
      </c>
      <c r="CB303" s="3">
        <v>22.8716973943722</v>
      </c>
      <c r="CC303" s="3">
        <v>25.5064696161487</v>
      </c>
      <c r="CD303" s="3">
        <v>22.787013186858</v>
      </c>
      <c r="CE303" s="3">
        <v>22.190978511238</v>
      </c>
      <c r="CF303" s="3">
        <v>21.9159679648175</v>
      </c>
      <c r="CG303" s="3">
        <v>21.1952213462917</v>
      </c>
      <c r="CH303" s="3">
        <v>22.5644230065446</v>
      </c>
      <c r="CI303" s="3">
        <v>26.7497257995165</v>
      </c>
      <c r="CJ303" s="3">
        <v>29.3148749685968</v>
      </c>
      <c r="CK303" s="3">
        <v>31.4322154595439</v>
      </c>
      <c r="CL303" s="3">
        <v>35.4028064972686</v>
      </c>
      <c r="CM303" s="3">
        <v>38.5865873707422</v>
      </c>
      <c r="CN303" s="3">
        <v>42.372861084876</v>
      </c>
      <c r="CO303" s="3">
        <v>41.5247068987876</v>
      </c>
      <c r="CP303" s="3">
        <v>40.7687258064434</v>
      </c>
      <c r="CQ303" s="3">
        <v>44.4328836607905</v>
      </c>
      <c r="CR303" s="3">
        <v>42.1103850737748</v>
      </c>
      <c r="CS303" s="3">
        <v>44.7755044875966</v>
      </c>
      <c r="CT303" s="3">
        <v>46.4942259366546</v>
      </c>
      <c r="CU303" s="3">
        <v>44.9593920918002</v>
      </c>
      <c r="CV303" s="3">
        <v>50.2468124909362</v>
      </c>
      <c r="CW303" s="3">
        <v>52.2373244784774</v>
      </c>
      <c r="CX303" s="3">
        <v>46.8553466267899</v>
      </c>
      <c r="CY303" s="3">
        <v>43.8010798259216</v>
      </c>
      <c r="CZ303" s="3">
        <v>40.663431105176</v>
      </c>
      <c r="DA303" s="3">
        <v>38.2462165992639</v>
      </c>
      <c r="DB303" s="3">
        <v>38.4623477240471</v>
      </c>
      <c r="DC303" s="3">
        <v>41.7114395418395</v>
      </c>
      <c r="DD303" s="3">
        <v>40.1609944712086</v>
      </c>
      <c r="DE303" s="3">
        <v>40.8542471742197</v>
      </c>
      <c r="DF303" s="3">
        <v>44.3039140426055</v>
      </c>
      <c r="DG303" s="3">
        <v>40.0575258389655</v>
      </c>
      <c r="DH303" s="3">
        <v>41.3388986715958</v>
      </c>
      <c r="DI303" s="3">
        <v>44.8933846285831</v>
      </c>
      <c r="DJ303" s="3">
        <v>38.4181937407496</v>
      </c>
      <c r="DK303" s="3">
        <v>37.6713852047455</v>
      </c>
      <c r="DL303" s="3">
        <v>37.7398314882425</v>
      </c>
      <c r="DM303" s="3">
        <v>39.8030296022712</v>
      </c>
      <c r="DN303" s="3">
        <v>42.8373218028021</v>
      </c>
      <c r="DO303" s="3">
        <v>41.5890713647017</v>
      </c>
      <c r="DP303" s="3">
        <v>40.3604156907291</v>
      </c>
      <c r="DQ303" s="3">
        <v>38.563751306048</v>
      </c>
      <c r="DR303" s="3">
        <v>40.9089017938091</v>
      </c>
      <c r="DS303" s="3">
        <v>46.503858520553</v>
      </c>
      <c r="DT303" s="3">
        <v>47.6415020848272</v>
      </c>
      <c r="DU303" s="3">
        <v>49.8787490323172</v>
      </c>
      <c r="DV303" s="3">
        <v>55.9482792958569</v>
      </c>
      <c r="DW303" s="3">
        <v>57.1832070240797</v>
      </c>
      <c r="DX303" s="3">
        <v>59.679743457022</v>
      </c>
      <c r="DY303" s="3">
        <v>57.3411284994284</v>
      </c>
      <c r="DZ303" s="3">
        <v>58.7868582261892</v>
      </c>
      <c r="EA303" s="3">
        <v>54.484670659543</v>
      </c>
      <c r="EB303" s="3">
        <v>54.8417500931336</v>
      </c>
      <c r="EC303" s="3">
        <v>61.1576081012098</v>
      </c>
      <c r="ED303" s="3">
        <v>72.3925431935754</v>
      </c>
      <c r="EE303" s="3">
        <v>71.8176191420782</v>
      </c>
      <c r="EF303" s="3">
        <v>74.482222451104</v>
      </c>
    </row>
    <row r="304">
      <c r="A304" s="3" t="s">
        <v>300</v>
      </c>
      <c r="B304" s="3" t="str">
        <f t="shared" si="3"/>
        <v>WM_mid</v>
      </c>
      <c r="C304" s="3" t="str">
        <f t="shared" si="6"/>
        <v>WM</v>
      </c>
      <c r="D304" s="3">
        <v>33.9907029751764</v>
      </c>
      <c r="E304" s="3">
        <v>33.0265615461687</v>
      </c>
      <c r="F304" s="3">
        <v>32.7431185608714</v>
      </c>
      <c r="G304" s="3">
        <v>33.670212372467</v>
      </c>
      <c r="H304" s="3">
        <v>35.0901795781524</v>
      </c>
      <c r="I304" s="3">
        <v>35.6875115814786</v>
      </c>
      <c r="J304" s="3">
        <v>35.8464768672762</v>
      </c>
      <c r="K304" s="3">
        <v>36.8249913120445</v>
      </c>
      <c r="L304" s="3">
        <v>38.2614957995768</v>
      </c>
      <c r="M304" s="3">
        <v>38.410773695129</v>
      </c>
      <c r="N304" s="3">
        <v>39.7269141863509</v>
      </c>
      <c r="O304" s="3">
        <v>40.7878567854108</v>
      </c>
      <c r="P304" s="3">
        <v>42.6217684446545</v>
      </c>
      <c r="Q304" s="3">
        <v>43.5330647871795</v>
      </c>
      <c r="R304" s="3">
        <v>44.5234120618324</v>
      </c>
      <c r="S304" s="3">
        <v>44.0000819298874</v>
      </c>
      <c r="T304" s="3">
        <v>40.8562791935478</v>
      </c>
      <c r="U304" s="3">
        <v>39.8902466159464</v>
      </c>
      <c r="V304" s="3">
        <v>40.1505380359408</v>
      </c>
      <c r="W304" s="3">
        <v>42.4748431481324</v>
      </c>
      <c r="X304" s="3">
        <v>41.7016912091275</v>
      </c>
      <c r="Y304" s="3">
        <v>44.1004046553408</v>
      </c>
      <c r="Z304" s="3">
        <v>44.9238810226604</v>
      </c>
      <c r="AA304" s="3">
        <v>44.6422026411289</v>
      </c>
      <c r="AB304" s="3">
        <v>44.182056697966</v>
      </c>
      <c r="AC304" s="3">
        <v>45.7542770235791</v>
      </c>
      <c r="AD304" s="3">
        <v>49.3688376632738</v>
      </c>
      <c r="AE304" s="3">
        <v>48.6935023233684</v>
      </c>
      <c r="AF304" s="3">
        <v>51.6358992642056</v>
      </c>
      <c r="AG304" s="3">
        <v>53.6455228023135</v>
      </c>
      <c r="AH304" s="3">
        <v>57.4786789355386</v>
      </c>
      <c r="AI304" s="3">
        <v>55.98298604334</v>
      </c>
      <c r="AJ304" s="3">
        <v>54.5811678285967</v>
      </c>
      <c r="AK304" s="3">
        <v>54.0530023908149</v>
      </c>
      <c r="AL304" s="3">
        <v>57.9204624465223</v>
      </c>
      <c r="AM304" s="3">
        <v>60.8896184854984</v>
      </c>
      <c r="AN304" s="3">
        <v>60.4169503003988</v>
      </c>
      <c r="AO304" s="3">
        <v>61.5042405695053</v>
      </c>
      <c r="AP304" s="3">
        <v>63.2543507756811</v>
      </c>
      <c r="AQ304" s="3">
        <v>63.4596604959424</v>
      </c>
      <c r="AR304" s="3">
        <v>62.7474131120423</v>
      </c>
      <c r="AS304" s="3">
        <v>64.2220627993205</v>
      </c>
      <c r="AT304" s="3">
        <v>65.2044151722063</v>
      </c>
      <c r="AU304" s="3">
        <v>66.2439727488502</v>
      </c>
      <c r="AV304" s="3">
        <v>68.3887423298394</v>
      </c>
      <c r="AW304" s="3">
        <v>68.6767050722662</v>
      </c>
      <c r="AX304" s="3">
        <v>71.6867881252575</v>
      </c>
      <c r="AY304" s="3">
        <v>75.2323305595</v>
      </c>
      <c r="AZ304" s="3">
        <v>77.9395293144187</v>
      </c>
      <c r="BA304" s="3">
        <v>74.2323349960285</v>
      </c>
      <c r="BB304" s="3">
        <v>75.9157814667196</v>
      </c>
      <c r="BC304" s="3">
        <v>74.1166597740019</v>
      </c>
      <c r="BD304" s="3">
        <v>73.3789247968868</v>
      </c>
      <c r="BE304" s="3">
        <v>73.9182119561622</v>
      </c>
      <c r="BF304" s="3">
        <v>75.259772356913</v>
      </c>
      <c r="BG304" s="3">
        <v>80.9088299262762</v>
      </c>
      <c r="BH304" s="3">
        <v>82.1346490008849</v>
      </c>
      <c r="BI304" s="3">
        <v>80.0573672257096</v>
      </c>
      <c r="BJ304" s="3">
        <v>81.5712898767433</v>
      </c>
      <c r="BK304" s="3">
        <v>81.2028696099778</v>
      </c>
      <c r="BL304" s="3">
        <v>84.0402313777662</v>
      </c>
      <c r="BM304" s="3">
        <v>88.7906780256344</v>
      </c>
      <c r="BN304" s="3">
        <v>91.8388729217474</v>
      </c>
      <c r="BO304" s="3">
        <v>94.6439189745544</v>
      </c>
      <c r="BP304" s="3">
        <v>97.3444161914297</v>
      </c>
      <c r="BQ304" s="3">
        <v>104.225964008611</v>
      </c>
      <c r="BR304" s="3">
        <v>106.960063547115</v>
      </c>
      <c r="BS304" s="3">
        <v>107.3878445459</v>
      </c>
      <c r="BT304" s="3">
        <v>105.736865720154</v>
      </c>
      <c r="BU304" s="3">
        <v>105.276836017751</v>
      </c>
      <c r="BV304" s="3">
        <v>101.957659726441</v>
      </c>
      <c r="BW304" s="3">
        <v>103.401243698441</v>
      </c>
      <c r="BX304" s="3">
        <v>109.114886409208</v>
      </c>
      <c r="BY304" s="3">
        <v>113.200822455391</v>
      </c>
      <c r="BZ304" s="3">
        <v>95.6537810422159</v>
      </c>
      <c r="CA304" s="3">
        <v>89.457942386284</v>
      </c>
      <c r="CB304" s="3">
        <v>92.4296600691731</v>
      </c>
      <c r="CC304" s="3">
        <v>98.4904196101296</v>
      </c>
      <c r="CD304" s="3">
        <v>98.9147002936954</v>
      </c>
      <c r="CE304" s="3">
        <v>103.632442075984</v>
      </c>
      <c r="CF304" s="3">
        <v>106.012335891951</v>
      </c>
      <c r="CG304" s="3">
        <v>106.1229709663</v>
      </c>
      <c r="CH304" s="3">
        <v>111.735714957382</v>
      </c>
      <c r="CI304" s="3">
        <v>109.676633174145</v>
      </c>
      <c r="CJ304" s="3">
        <v>108.07786438456</v>
      </c>
      <c r="CK304" s="3">
        <v>105.552957193002</v>
      </c>
      <c r="CL304" s="3">
        <v>114.428765057567</v>
      </c>
      <c r="CM304" s="3">
        <v>126.417788155362</v>
      </c>
      <c r="CN304" s="3">
        <v>132.759169535862</v>
      </c>
      <c r="CO304" s="3">
        <v>132.144496301095</v>
      </c>
      <c r="CP304" s="3">
        <v>136.695153343054</v>
      </c>
      <c r="CQ304" s="3">
        <v>142.632663406998</v>
      </c>
      <c r="CR304" s="3">
        <v>145.961924847777</v>
      </c>
      <c r="CS304" s="3">
        <v>148.348759802865</v>
      </c>
      <c r="CT304" s="3">
        <v>154.338261716311</v>
      </c>
      <c r="CU304" s="3">
        <v>155.754242101433</v>
      </c>
      <c r="CV304" s="3">
        <v>148.543187471299</v>
      </c>
      <c r="CW304" s="3">
        <v>137.267563626447</v>
      </c>
      <c r="CX304" s="3">
        <v>147.253130947653</v>
      </c>
      <c r="CY304" s="3">
        <v>154.828173732693</v>
      </c>
      <c r="CZ304" s="3">
        <v>151.106187294638</v>
      </c>
      <c r="DA304" s="3">
        <v>144.949796448474</v>
      </c>
      <c r="DB304" s="3">
        <v>148.255942636942</v>
      </c>
      <c r="DC304" s="3">
        <v>164.250434875755</v>
      </c>
      <c r="DD304" s="3">
        <v>162.813597302384</v>
      </c>
      <c r="DE304" s="3">
        <v>154.320657265199</v>
      </c>
      <c r="DF304" s="3">
        <v>154.53522592171</v>
      </c>
      <c r="DG304" s="3">
        <v>157.864034860395</v>
      </c>
      <c r="DH304" s="3">
        <v>149.435763036927</v>
      </c>
      <c r="DI304" s="3">
        <v>147.18076334768</v>
      </c>
      <c r="DJ304" s="3">
        <v>148.819660657547</v>
      </c>
      <c r="DK304" s="3">
        <v>160.045060448685</v>
      </c>
      <c r="DL304" s="3">
        <v>161.862436966881</v>
      </c>
      <c r="DM304" s="3">
        <v>161.135250555135</v>
      </c>
      <c r="DN304" s="3">
        <v>165.000230436412</v>
      </c>
      <c r="DO304" s="3">
        <v>156.129074506659</v>
      </c>
      <c r="DP304" s="3">
        <v>154.597942538137</v>
      </c>
      <c r="DQ304" s="3">
        <v>154.7582724531</v>
      </c>
      <c r="DR304" s="3">
        <v>167.019865051516</v>
      </c>
      <c r="DS304" s="3">
        <v>173.123217786045</v>
      </c>
      <c r="DT304" s="3">
        <v>179.456393692798</v>
      </c>
      <c r="DU304" s="3">
        <v>194.924561376937</v>
      </c>
      <c r="DV304" s="3">
        <v>207.43213648367</v>
      </c>
      <c r="DW304" s="3">
        <v>206.164420594941</v>
      </c>
      <c r="DX304" s="3">
        <v>206.869807354374</v>
      </c>
      <c r="DY304" s="3">
        <v>204.400557198312</v>
      </c>
      <c r="DZ304" s="3">
        <v>210.498164824357</v>
      </c>
      <c r="EA304" s="3">
        <v>205.508057155226</v>
      </c>
      <c r="EB304" s="3">
        <v>205.876094021264</v>
      </c>
      <c r="EC304" s="3">
        <v>210.342436172579</v>
      </c>
      <c r="ED304" s="3">
        <v>220.922983216415</v>
      </c>
      <c r="EE304" s="3">
        <v>212.624257015333</v>
      </c>
      <c r="EF304" s="3">
        <v>208.118888431125</v>
      </c>
    </row>
    <row r="305">
      <c r="A305" s="3" t="s">
        <v>301</v>
      </c>
      <c r="B305" s="3" t="str">
        <f t="shared" si="3"/>
        <v>WMB_mid</v>
      </c>
      <c r="C305" s="3" t="str">
        <f t="shared" si="6"/>
        <v>WMB</v>
      </c>
      <c r="D305" s="3">
        <v>20.8627475066225</v>
      </c>
      <c r="E305" s="3">
        <v>21.8438591304931</v>
      </c>
      <c r="F305" s="3">
        <v>22.2052409184406</v>
      </c>
      <c r="G305" s="3">
        <v>22.1053251113821</v>
      </c>
      <c r="H305" s="3">
        <v>24.2943272566873</v>
      </c>
      <c r="I305" s="3">
        <v>28.5031549587642</v>
      </c>
      <c r="J305" s="3">
        <v>31.5084953558762</v>
      </c>
      <c r="K305" s="3">
        <v>31.1105496372741</v>
      </c>
      <c r="L305" s="3">
        <v>31.1964744458786</v>
      </c>
      <c r="M305" s="3">
        <v>29.066743890232</v>
      </c>
      <c r="N305" s="3">
        <v>30.0096593615125</v>
      </c>
      <c r="O305" s="3">
        <v>25.5769476536223</v>
      </c>
      <c r="P305" s="3">
        <v>23.7870816440039</v>
      </c>
      <c r="Q305" s="3">
        <v>26.5181226118228</v>
      </c>
      <c r="R305" s="3">
        <v>26.994335935089</v>
      </c>
      <c r="S305" s="3">
        <v>28.8811591667139</v>
      </c>
      <c r="T305" s="3">
        <v>29.0657634258822</v>
      </c>
      <c r="U305" s="3">
        <v>29.0797282087507</v>
      </c>
      <c r="V305" s="3">
        <v>31.6827850321935</v>
      </c>
      <c r="W305" s="3">
        <v>28.4318878823507</v>
      </c>
      <c r="X305" s="3">
        <v>25.0635116663462</v>
      </c>
      <c r="Y305" s="3">
        <v>23.4935172084035</v>
      </c>
      <c r="Z305" s="3">
        <v>21.5154128528242</v>
      </c>
      <c r="AA305" s="3">
        <v>15.8823143518977</v>
      </c>
      <c r="AB305" s="3">
        <v>11.3716883385626</v>
      </c>
      <c r="AC305" s="3">
        <v>9.25205949557192</v>
      </c>
      <c r="AD305" s="3">
        <v>10.2546109429852</v>
      </c>
      <c r="AE305" s="3">
        <v>10.7859850348254</v>
      </c>
      <c r="AF305" s="3">
        <v>12.4965893723575</v>
      </c>
      <c r="AG305" s="3">
        <v>13.6408499594369</v>
      </c>
      <c r="AH305" s="3">
        <v>14.3638775561271</v>
      </c>
      <c r="AI305" s="3">
        <v>16.7342265533177</v>
      </c>
      <c r="AJ305" s="3">
        <v>19.0415507364404</v>
      </c>
      <c r="AK305" s="3">
        <v>19.0176158897177</v>
      </c>
      <c r="AL305" s="3">
        <v>18.9729762057484</v>
      </c>
      <c r="AM305" s="3">
        <v>19.6263804480521</v>
      </c>
      <c r="AN305" s="3">
        <v>18.8188595096867</v>
      </c>
      <c r="AO305" s="3">
        <v>18.2585344095602</v>
      </c>
      <c r="AP305" s="3">
        <v>18.5988558152982</v>
      </c>
      <c r="AQ305" s="3">
        <v>19.5641047451404</v>
      </c>
      <c r="AR305" s="3">
        <v>19.5061615402652</v>
      </c>
      <c r="AS305" s="3">
        <v>18.8791198013765</v>
      </c>
      <c r="AT305" s="3">
        <v>20.3608683910863</v>
      </c>
      <c r="AU305" s="3">
        <v>19.5855319344952</v>
      </c>
      <c r="AV305" s="3">
        <v>19.873488417974</v>
      </c>
      <c r="AW305" s="3">
        <v>19.4950498860596</v>
      </c>
      <c r="AX305" s="3">
        <v>18.5234052815659</v>
      </c>
      <c r="AY305" s="3">
        <v>19.6855207775712</v>
      </c>
      <c r="AZ305" s="3">
        <v>21.6047853096046</v>
      </c>
      <c r="BA305" s="3">
        <v>19.5727229162673</v>
      </c>
      <c r="BB305" s="3">
        <v>18.0616744458307</v>
      </c>
      <c r="BC305" s="3">
        <v>17.021261119536</v>
      </c>
      <c r="BD305" s="3">
        <v>18.1530209758861</v>
      </c>
      <c r="BE305" s="3">
        <v>18.3673322568911</v>
      </c>
      <c r="BF305" s="3">
        <v>19.1910741110761</v>
      </c>
      <c r="BG305" s="3">
        <v>20.9015358064973</v>
      </c>
      <c r="BH305" s="3">
        <v>19.4786527630059</v>
      </c>
      <c r="BI305" s="3">
        <v>18.3353274287706</v>
      </c>
      <c r="BJ305" s="3">
        <v>17.4457628440586</v>
      </c>
      <c r="BK305" s="3">
        <v>16.129487693087</v>
      </c>
      <c r="BL305" s="3">
        <v>17.7933483639129</v>
      </c>
      <c r="BM305" s="3">
        <v>18.997287492098</v>
      </c>
      <c r="BN305" s="3">
        <v>19.7711531063744</v>
      </c>
      <c r="BO305" s="3">
        <v>20.45933150241</v>
      </c>
      <c r="BP305" s="3">
        <v>19.4098746870018</v>
      </c>
      <c r="BQ305" s="3">
        <v>19.7124370076651</v>
      </c>
      <c r="BR305" s="3">
        <v>19.8595124449757</v>
      </c>
      <c r="BS305" s="3">
        <v>17.0955964820618</v>
      </c>
      <c r="BT305" s="3">
        <v>17.8046520159728</v>
      </c>
      <c r="BU305" s="3">
        <v>16.9614466458329</v>
      </c>
      <c r="BV305" s="3">
        <v>16.4795094751366</v>
      </c>
      <c r="BW305" s="3">
        <v>17.0513091391019</v>
      </c>
      <c r="BX305" s="3">
        <v>17.118547231</v>
      </c>
      <c r="BY305" s="3">
        <v>15.6177346439804</v>
      </c>
      <c r="BZ305" s="3">
        <v>11.016078903333</v>
      </c>
      <c r="CA305" s="3">
        <v>12.8355344359256</v>
      </c>
      <c r="CB305" s="3">
        <v>14.8034486084237</v>
      </c>
      <c r="CC305" s="3">
        <v>15.1583126745832</v>
      </c>
      <c r="CD305" s="3">
        <v>14.9623380732407</v>
      </c>
      <c r="CE305" s="3">
        <v>16.5960925734395</v>
      </c>
      <c r="CF305" s="3">
        <v>16.2710165471621</v>
      </c>
      <c r="CG305" s="3">
        <v>15.4260624204431</v>
      </c>
      <c r="CH305" s="3">
        <v>15.9923078857103</v>
      </c>
      <c r="CI305" s="3">
        <v>17.1347230275725</v>
      </c>
      <c r="CJ305" s="3">
        <v>17.5093232600263</v>
      </c>
      <c r="CK305" s="3">
        <v>18.2759008220231</v>
      </c>
      <c r="CL305" s="3">
        <v>19.3572778695148</v>
      </c>
      <c r="CM305" s="3">
        <v>19.5769570371819</v>
      </c>
      <c r="CN305" s="3">
        <v>21.1513217515899</v>
      </c>
      <c r="CO305" s="3">
        <v>22.5926682171828</v>
      </c>
      <c r="CP305" s="3">
        <v>21.5158469523604</v>
      </c>
      <c r="CQ305" s="3">
        <v>20.5765540430406</v>
      </c>
      <c r="CR305" s="3">
        <v>21.2745519466419</v>
      </c>
      <c r="CS305" s="3">
        <v>24.0872819470853</v>
      </c>
      <c r="CT305" s="3">
        <v>23.9605744754685</v>
      </c>
      <c r="CU305" s="3">
        <v>22.6500175293014</v>
      </c>
      <c r="CV305" s="3">
        <v>24.572917467158</v>
      </c>
      <c r="CW305" s="3">
        <v>26.0863746553939</v>
      </c>
      <c r="CX305" s="3">
        <v>28.2348383164926</v>
      </c>
      <c r="CY305" s="3">
        <v>30.1631048864996</v>
      </c>
      <c r="CZ305" s="3">
        <v>31.1533818969607</v>
      </c>
      <c r="DA305" s="3">
        <v>29.4371735793375</v>
      </c>
      <c r="DB305" s="3">
        <v>28.179695398747</v>
      </c>
      <c r="DC305" s="3">
        <v>30.019176313755</v>
      </c>
      <c r="DD305" s="3">
        <v>28.2362578062878</v>
      </c>
      <c r="DE305" s="3">
        <v>27.4527530794115</v>
      </c>
      <c r="DF305" s="3">
        <v>30.0907663253934</v>
      </c>
      <c r="DG305" s="3">
        <v>30.087118369007</v>
      </c>
      <c r="DH305" s="3">
        <v>29.0465102549506</v>
      </c>
      <c r="DI305" s="3">
        <v>28.5727872996665</v>
      </c>
      <c r="DJ305" s="3">
        <v>26.8644941686593</v>
      </c>
      <c r="DK305" s="3">
        <v>27.6066820718947</v>
      </c>
      <c r="DL305" s="3">
        <v>26.8833749791616</v>
      </c>
      <c r="DM305" s="3">
        <v>28.5846166232151</v>
      </c>
      <c r="DN305" s="3">
        <v>31.2242819776726</v>
      </c>
      <c r="DO305" s="3">
        <v>32.3611228228402</v>
      </c>
      <c r="DP305" s="3">
        <v>32.1770539057675</v>
      </c>
      <c r="DQ305" s="3">
        <v>32.5602884790332</v>
      </c>
      <c r="DR305" s="3">
        <v>33.6422662128857</v>
      </c>
      <c r="DS305" s="3">
        <v>33.674671740045</v>
      </c>
      <c r="DT305" s="3">
        <v>33.3489303120211</v>
      </c>
      <c r="DU305" s="3">
        <v>33.0165350586978</v>
      </c>
      <c r="DV305" s="3">
        <v>35.9903254813992</v>
      </c>
      <c r="DW305" s="3">
        <v>37.5813914680911</v>
      </c>
      <c r="DX305" s="3">
        <v>38.8199635237285</v>
      </c>
      <c r="DY305" s="3">
        <v>40.8686767995837</v>
      </c>
      <c r="DZ305" s="3">
        <v>42.0332438655846</v>
      </c>
      <c r="EA305" s="3">
        <v>43.1118429533679</v>
      </c>
      <c r="EB305" s="3">
        <v>44.5737733348042</v>
      </c>
      <c r="EC305" s="3">
        <v>50.1979110389737</v>
      </c>
      <c r="ED305" s="3">
        <v>56.0900635420108</v>
      </c>
      <c r="EE305" s="3">
        <v>54.5978303852966</v>
      </c>
      <c r="EF305" s="3">
        <v>57.2588889863756</v>
      </c>
    </row>
    <row r="306">
      <c r="A306" s="3" t="s">
        <v>302</v>
      </c>
      <c r="B306" s="3" t="str">
        <f t="shared" si="3"/>
        <v>WMT_mid</v>
      </c>
      <c r="C306" s="3" t="str">
        <f t="shared" si="6"/>
        <v>WMT</v>
      </c>
      <c r="D306" s="3">
        <v>20.3984760957178</v>
      </c>
      <c r="E306" s="3">
        <v>19.6890980668621</v>
      </c>
      <c r="F306" s="3">
        <v>20.152880669962</v>
      </c>
      <c r="G306" s="3">
        <v>20.8307461973304</v>
      </c>
      <c r="H306" s="3">
        <v>20.8364764807797</v>
      </c>
      <c r="I306" s="3">
        <v>20.4982449439682</v>
      </c>
      <c r="J306" s="3">
        <v>20.5417877343292</v>
      </c>
      <c r="K306" s="3">
        <v>20.2334444059325</v>
      </c>
      <c r="L306" s="3">
        <v>20.7037826053099</v>
      </c>
      <c r="M306" s="3">
        <v>20.7530630528872</v>
      </c>
      <c r="N306" s="3">
        <v>22.1708344083636</v>
      </c>
      <c r="O306" s="3">
        <v>23.2245417759906</v>
      </c>
      <c r="P306" s="3">
        <v>23.9157114002908</v>
      </c>
      <c r="Q306" s="3">
        <v>23.3279530071593</v>
      </c>
      <c r="R306" s="3">
        <v>22.5962741359721</v>
      </c>
      <c r="S306" s="3">
        <v>21.8669878276499</v>
      </c>
      <c r="T306" s="3">
        <v>21.3656006254114</v>
      </c>
      <c r="U306" s="3">
        <v>20.14187977412</v>
      </c>
      <c r="V306" s="3">
        <v>20.1011295632832</v>
      </c>
      <c r="W306" s="3">
        <v>19.279118383197</v>
      </c>
      <c r="X306" s="3">
        <v>17.873912475817</v>
      </c>
      <c r="Y306" s="3">
        <v>17.1686758735298</v>
      </c>
      <c r="Z306" s="3">
        <v>16.3915723652099</v>
      </c>
      <c r="AA306" s="3">
        <v>16.8005330993907</v>
      </c>
      <c r="AB306" s="3">
        <v>17.6863028141523</v>
      </c>
      <c r="AC306" s="3">
        <v>18.553870430361</v>
      </c>
      <c r="AD306" s="3">
        <v>19.0325047263727</v>
      </c>
      <c r="AE306" s="3">
        <v>19.4582983933881</v>
      </c>
      <c r="AF306" s="3">
        <v>19.2943304970001</v>
      </c>
      <c r="AG306" s="3">
        <v>20.2869739632846</v>
      </c>
      <c r="AH306" s="3">
        <v>20.9296143131365</v>
      </c>
      <c r="AI306" s="3">
        <v>20.8341319618253</v>
      </c>
      <c r="AJ306" s="3">
        <v>20.6421564398546</v>
      </c>
      <c r="AK306" s="3">
        <v>19.8613787996046</v>
      </c>
      <c r="AL306" s="3">
        <v>20.1315104483241</v>
      </c>
      <c r="AM306" s="3">
        <v>20.3255197729734</v>
      </c>
      <c r="AN306" s="3">
        <v>19.5466533147872</v>
      </c>
      <c r="AO306" s="3">
        <v>19.8807479289923</v>
      </c>
      <c r="AP306" s="3">
        <v>20.3929051353682</v>
      </c>
      <c r="AQ306" s="3">
        <v>21.4075987781257</v>
      </c>
      <c r="AR306" s="3">
        <v>22.4536509545412</v>
      </c>
      <c r="AS306" s="3">
        <v>22.6818072393953</v>
      </c>
      <c r="AT306" s="3">
        <v>22.3507968737405</v>
      </c>
      <c r="AU306" s="3">
        <v>23.5247639804732</v>
      </c>
      <c r="AV306" s="3">
        <v>23.4227039351896</v>
      </c>
      <c r="AW306" s="3">
        <v>24.9372261254558</v>
      </c>
      <c r="AX306" s="3">
        <v>27.4520107972067</v>
      </c>
      <c r="AY306" s="3">
        <v>28.9673585480841</v>
      </c>
      <c r="AZ306" s="3">
        <v>30.552548786965</v>
      </c>
      <c r="BA306" s="3">
        <v>29.1935219471913</v>
      </c>
      <c r="BB306" s="3">
        <v>26.1822777527032</v>
      </c>
      <c r="BC306" s="3">
        <v>25.8918434760015</v>
      </c>
      <c r="BD306" s="3">
        <v>25.2488488519293</v>
      </c>
      <c r="BE306" s="3">
        <v>25.3399655128425</v>
      </c>
      <c r="BF306" s="3">
        <v>26.0847192746504</v>
      </c>
      <c r="BG306" s="3">
        <v>27.997543762779</v>
      </c>
      <c r="BH306" s="3">
        <v>28.7792848335408</v>
      </c>
      <c r="BI306" s="3">
        <v>29.0648459621285</v>
      </c>
      <c r="BJ306" s="3">
        <v>30.0329400732002</v>
      </c>
      <c r="BK306" s="3">
        <v>27.8935318925397</v>
      </c>
      <c r="BL306" s="3">
        <v>29.0126636051234</v>
      </c>
      <c r="BM306" s="3">
        <v>29.6342954548818</v>
      </c>
      <c r="BN306" s="3">
        <v>29.889269827273</v>
      </c>
      <c r="BO306" s="3">
        <v>30.690685227715</v>
      </c>
      <c r="BP306" s="3">
        <v>30.9962877554028</v>
      </c>
      <c r="BQ306" s="3">
        <v>33.120267221383</v>
      </c>
      <c r="BR306" s="3">
        <v>34.5956914937106</v>
      </c>
      <c r="BS306" s="3">
        <v>33.9642133673562</v>
      </c>
      <c r="BT306" s="3">
        <v>35.9674090943434</v>
      </c>
      <c r="BU306" s="3">
        <v>36.5159963201544</v>
      </c>
      <c r="BV306" s="3">
        <v>36.7711081818731</v>
      </c>
      <c r="BW306" s="3">
        <v>36.9664717213145</v>
      </c>
      <c r="BX306" s="3">
        <v>35.9256530802559</v>
      </c>
      <c r="BY306" s="3">
        <v>35.7867010669048</v>
      </c>
      <c r="BZ306" s="3">
        <v>35.2953778910223</v>
      </c>
      <c r="CA306" s="3">
        <v>38.9421856385489</v>
      </c>
      <c r="CB306" s="3">
        <v>38.7568508710473</v>
      </c>
      <c r="CC306" s="3">
        <v>37.6421286292789</v>
      </c>
      <c r="CD306" s="3">
        <v>40.1973092971102</v>
      </c>
      <c r="CE306" s="3">
        <v>41.3829627875209</v>
      </c>
      <c r="CF306" s="3">
        <v>43.5602746627799</v>
      </c>
      <c r="CG306" s="3">
        <v>44.6884054974489</v>
      </c>
      <c r="CH306" s="3">
        <v>46.3553545295578</v>
      </c>
      <c r="CI306" s="3">
        <v>46.1016146452181</v>
      </c>
      <c r="CJ306" s="3">
        <v>45.8500004641783</v>
      </c>
      <c r="CK306" s="3">
        <v>44.1960900391063</v>
      </c>
      <c r="CL306" s="3">
        <v>41.5746582169289</v>
      </c>
      <c r="CM306" s="3">
        <v>44.0114156679041</v>
      </c>
      <c r="CN306" s="3">
        <v>44.617996215677</v>
      </c>
      <c r="CO306" s="3">
        <v>44.0691201194528</v>
      </c>
      <c r="CP306" s="3">
        <v>44.7297446966538</v>
      </c>
      <c r="CQ306" s="3">
        <v>46.9476845404592</v>
      </c>
      <c r="CR306" s="3">
        <v>46.0068317471346</v>
      </c>
      <c r="CS306" s="3">
        <v>45.3493523941601</v>
      </c>
      <c r="CT306" s="3">
        <v>46.6864281888426</v>
      </c>
      <c r="CU306" s="3">
        <v>44.8184278553775</v>
      </c>
      <c r="CV306" s="3">
        <v>45.2917071398963</v>
      </c>
      <c r="CW306" s="3">
        <v>43.792562653179</v>
      </c>
      <c r="CX306" s="3">
        <v>45.7106159169245</v>
      </c>
      <c r="CY306" s="3">
        <v>49.840000520307</v>
      </c>
      <c r="CZ306" s="3">
        <v>44.4609883503666</v>
      </c>
      <c r="DA306" s="3">
        <v>39.3570276185601</v>
      </c>
      <c r="DB306" s="3">
        <v>40.8700708526085</v>
      </c>
      <c r="DC306" s="3">
        <v>42.86781041379</v>
      </c>
      <c r="DD306" s="3">
        <v>43.2208195915472</v>
      </c>
      <c r="DE306" s="3">
        <v>43.5266458308595</v>
      </c>
      <c r="DF306" s="3">
        <v>47.3129940645204</v>
      </c>
      <c r="DG306" s="3">
        <v>47.4387454304142</v>
      </c>
      <c r="DH306" s="3">
        <v>46.5580455742163</v>
      </c>
      <c r="DI306" s="3">
        <v>46.5086013263196</v>
      </c>
      <c r="DJ306" s="3">
        <v>45.7158570405426</v>
      </c>
      <c r="DK306" s="3">
        <v>48.9120325400092</v>
      </c>
      <c r="DL306" s="3">
        <v>49.1041466000072</v>
      </c>
      <c r="DM306" s="3">
        <v>50.1700359246632</v>
      </c>
      <c r="DN306" s="3">
        <v>51.2936765687994</v>
      </c>
      <c r="DO306" s="3">
        <v>52.192853573623</v>
      </c>
      <c r="DP306" s="3">
        <v>53.5184489320744</v>
      </c>
      <c r="DQ306" s="3">
        <v>52.5727852481794</v>
      </c>
      <c r="DR306" s="3">
        <v>52.9126186618145</v>
      </c>
      <c r="DS306" s="3">
        <v>50.8032504117479</v>
      </c>
      <c r="DT306" s="3">
        <v>53.1652921437815</v>
      </c>
      <c r="DU306" s="3">
        <v>56.7528340681426</v>
      </c>
      <c r="DV306" s="3">
        <v>59.9452359933535</v>
      </c>
      <c r="DW306" s="3">
        <v>59.3436754755013</v>
      </c>
      <c r="DX306" s="3">
        <v>62.0555504055263</v>
      </c>
      <c r="DY306" s="3">
        <v>66.8372963545285</v>
      </c>
      <c r="DZ306" s="3">
        <v>69.3676911304271</v>
      </c>
      <c r="EA306" s="3">
        <v>71.7407443732336</v>
      </c>
      <c r="EB306" s="3">
        <v>78.8101394772678</v>
      </c>
      <c r="EC306" s="3">
        <v>80.9519486191802</v>
      </c>
      <c r="ED306" s="3">
        <v>86.0456087548133</v>
      </c>
      <c r="EE306" s="3">
        <v>93.3534598393569</v>
      </c>
      <c r="EF306" s="3">
        <v>92.7770839267307</v>
      </c>
    </row>
    <row r="307">
      <c r="A307" s="3" t="s">
        <v>303</v>
      </c>
      <c r="B307" s="3" t="str">
        <f t="shared" si="3"/>
        <v>WY_mid</v>
      </c>
      <c r="C307" s="3" t="str">
        <f t="shared" si="6"/>
        <v>WY</v>
      </c>
      <c r="D307" s="3">
        <v>20.1023402534239</v>
      </c>
      <c r="E307" s="3">
        <v>19.5373153782096</v>
      </c>
      <c r="F307" s="3">
        <v>19.356725602835</v>
      </c>
      <c r="G307" s="3">
        <v>18.9150924487958</v>
      </c>
      <c r="H307" s="3">
        <v>20.06416894882</v>
      </c>
      <c r="I307" s="3">
        <v>20.7488717364721</v>
      </c>
      <c r="J307" s="3">
        <v>21.4536905507466</v>
      </c>
      <c r="K307" s="3">
        <v>21.826280543715</v>
      </c>
      <c r="L307" s="3">
        <v>22.0027880749511</v>
      </c>
      <c r="M307" s="3">
        <v>21.8786067964379</v>
      </c>
      <c r="N307" s="3">
        <v>23.1171134104501</v>
      </c>
      <c r="O307" s="3">
        <v>24.1162048707423</v>
      </c>
      <c r="P307" s="3">
        <v>24.3234797954829</v>
      </c>
      <c r="Q307" s="3">
        <v>23.7533250055859</v>
      </c>
      <c r="R307" s="3">
        <v>22.9031688481434</v>
      </c>
      <c r="S307" s="3">
        <v>21.7729718791485</v>
      </c>
      <c r="T307" s="3">
        <v>21.8829309515696</v>
      </c>
      <c r="U307" s="3">
        <v>21.9485075867378</v>
      </c>
      <c r="V307" s="3">
        <v>21.1445789148269</v>
      </c>
      <c r="W307" s="3">
        <v>20.5627361849911</v>
      </c>
      <c r="X307" s="3">
        <v>19.0366483200657</v>
      </c>
      <c r="Y307" s="3">
        <v>19.9512294407653</v>
      </c>
      <c r="Z307" s="3">
        <v>21.5852475794487</v>
      </c>
      <c r="AA307" s="3">
        <v>21.566983877221</v>
      </c>
      <c r="AB307" s="3">
        <v>18.6023992222527</v>
      </c>
      <c r="AC307" s="3">
        <v>16.9565528672251</v>
      </c>
      <c r="AD307" s="3">
        <v>20.4973215103073</v>
      </c>
      <c r="AE307" s="3">
        <v>22.3586201561232</v>
      </c>
      <c r="AF307" s="3">
        <v>22.0316500557501</v>
      </c>
      <c r="AG307" s="3">
        <v>21.081756803842</v>
      </c>
      <c r="AH307" s="3">
        <v>22.6058331277493</v>
      </c>
      <c r="AI307" s="3">
        <v>22.8270129409956</v>
      </c>
      <c r="AJ307" s="3">
        <v>22.4852592625095</v>
      </c>
      <c r="AK307" s="3">
        <v>22.4929411995654</v>
      </c>
      <c r="AL307" s="3">
        <v>21.9953631353075</v>
      </c>
      <c r="AM307" s="3">
        <v>22.7751993179722</v>
      </c>
      <c r="AN307" s="3">
        <v>22.48620422401</v>
      </c>
      <c r="AO307" s="3">
        <v>23.992671019081</v>
      </c>
      <c r="AP307" s="3">
        <v>24.6692714966834</v>
      </c>
      <c r="AQ307" s="3">
        <v>25.3608605975889</v>
      </c>
      <c r="AR307" s="3">
        <v>24.3924987082054</v>
      </c>
      <c r="AS307" s="3">
        <v>24.8391280293831</v>
      </c>
      <c r="AT307" s="3">
        <v>24.7154944588766</v>
      </c>
      <c r="AU307" s="3">
        <v>23.7908069340469</v>
      </c>
      <c r="AV307" s="3">
        <v>24.9257597149915</v>
      </c>
      <c r="AW307" s="3">
        <v>26.0420551732</v>
      </c>
      <c r="AX307" s="3">
        <v>26.9851332770983</v>
      </c>
      <c r="AY307" s="3">
        <v>26.8177503728491</v>
      </c>
      <c r="AZ307" s="3">
        <v>27.1910759302728</v>
      </c>
      <c r="BA307" s="3">
        <v>26.421248772655</v>
      </c>
      <c r="BB307" s="3">
        <v>26.6495869114436</v>
      </c>
      <c r="BC307" s="3">
        <v>27.4851912484338</v>
      </c>
      <c r="BD307" s="3">
        <v>27.9433473072771</v>
      </c>
      <c r="BE307" s="3">
        <v>28.4727299715597</v>
      </c>
      <c r="BF307" s="3">
        <v>27.527153869577</v>
      </c>
      <c r="BG307" s="3">
        <v>26.684429487699</v>
      </c>
      <c r="BH307" s="3">
        <v>26.139117203752</v>
      </c>
      <c r="BI307" s="3">
        <v>22.502920143466</v>
      </c>
      <c r="BJ307" s="3">
        <v>20.9493533163761</v>
      </c>
      <c r="BK307" s="3">
        <v>18.7121087178734</v>
      </c>
      <c r="BL307" s="3">
        <v>19.1074333424537</v>
      </c>
      <c r="BM307" s="3">
        <v>20.3254840507277</v>
      </c>
      <c r="BN307" s="3">
        <v>20.3203924633384</v>
      </c>
      <c r="BO307" s="3">
        <v>21.2878042864312</v>
      </c>
      <c r="BP307" s="3">
        <v>19.6378880453528</v>
      </c>
      <c r="BQ307" s="3">
        <v>20.1750147139251</v>
      </c>
      <c r="BR307" s="3">
        <v>20.9276498776213</v>
      </c>
      <c r="BS307" s="3">
        <v>20.3258009482684</v>
      </c>
      <c r="BT307" s="3">
        <v>22.4547118499291</v>
      </c>
      <c r="BU307" s="3">
        <v>22.9297866486851</v>
      </c>
      <c r="BV307" s="3">
        <v>24.1844263947201</v>
      </c>
      <c r="BW307" s="3">
        <v>24.5629799872001</v>
      </c>
      <c r="BX307" s="3">
        <v>24.9738139226745</v>
      </c>
      <c r="BY307" s="3">
        <v>24.0841111491723</v>
      </c>
      <c r="BZ307" s="3">
        <v>17.0864036050039</v>
      </c>
      <c r="CA307" s="3">
        <v>16.0373754167282</v>
      </c>
      <c r="CB307" s="3">
        <v>16.0088271347335</v>
      </c>
      <c r="CC307" s="3">
        <v>18.7460204480736</v>
      </c>
      <c r="CD307" s="3">
        <v>20.9901839687921</v>
      </c>
      <c r="CE307" s="3">
        <v>24.2741730940118</v>
      </c>
      <c r="CF307" s="3">
        <v>23.9453088938089</v>
      </c>
      <c r="CG307" s="3">
        <v>24.4520367455448</v>
      </c>
      <c r="CH307" s="3">
        <v>24.1289028862839</v>
      </c>
      <c r="CI307" s="3">
        <v>27.2284256868978</v>
      </c>
      <c r="CJ307" s="3">
        <v>27.8365596771443</v>
      </c>
      <c r="CK307" s="3">
        <v>28.9756904934802</v>
      </c>
      <c r="CL307" s="3">
        <v>29.4584611527737</v>
      </c>
      <c r="CM307" s="3">
        <v>32.3451449884163</v>
      </c>
      <c r="CN307" s="3">
        <v>32.5633688813936</v>
      </c>
      <c r="CO307" s="3">
        <v>29.9452675341412</v>
      </c>
      <c r="CP307" s="3">
        <v>29.3824810539175</v>
      </c>
      <c r="CQ307" s="3">
        <v>29.5855771865762</v>
      </c>
      <c r="CR307" s="3">
        <v>30.7705180403759</v>
      </c>
      <c r="CS307" s="3">
        <v>31.8301043652509</v>
      </c>
      <c r="CT307" s="3">
        <v>32.8858329772382</v>
      </c>
      <c r="CU307" s="3">
        <v>34.3112752764152</v>
      </c>
      <c r="CV307" s="3">
        <v>34.7075201684418</v>
      </c>
      <c r="CW307" s="3">
        <v>35.7271904469208</v>
      </c>
      <c r="CX307" s="3">
        <v>35.4061296959773</v>
      </c>
      <c r="CY307" s="3">
        <v>36.2837533696971</v>
      </c>
      <c r="CZ307" s="3">
        <v>35.5650635002534</v>
      </c>
      <c r="DA307" s="3">
        <v>32.3439689598056</v>
      </c>
      <c r="DB307" s="3">
        <v>31.8799185414434</v>
      </c>
      <c r="DC307" s="3">
        <v>32.7366331911828</v>
      </c>
      <c r="DD307" s="3">
        <v>28.6878546218911</v>
      </c>
      <c r="DE307" s="3">
        <v>27.281606762353</v>
      </c>
      <c r="DF307" s="3">
        <v>28.9840451482855</v>
      </c>
      <c r="DG307" s="3">
        <v>29.1270719691228</v>
      </c>
      <c r="DH307" s="3">
        <v>29.5301851364848</v>
      </c>
      <c r="DI307" s="3">
        <v>30.8131782374887</v>
      </c>
      <c r="DJ307" s="3">
        <v>28.4642017151063</v>
      </c>
      <c r="DK307" s="3">
        <v>29.0593619514549</v>
      </c>
      <c r="DL307" s="3">
        <v>27.9868650155312</v>
      </c>
      <c r="DM307" s="3">
        <v>29.251612599419</v>
      </c>
      <c r="DN307" s="3">
        <v>32.6194978895799</v>
      </c>
      <c r="DO307" s="3">
        <v>31.6099221246285</v>
      </c>
      <c r="DP307" s="3">
        <v>30.7525520310379</v>
      </c>
      <c r="DQ307" s="3">
        <v>28.5214062975775</v>
      </c>
      <c r="DR307" s="3">
        <v>29.9567695478382</v>
      </c>
      <c r="DS307" s="3">
        <v>31.9148976370347</v>
      </c>
      <c r="DT307" s="3">
        <v>32.428834498747</v>
      </c>
      <c r="DU307" s="3">
        <v>32.2320618342205</v>
      </c>
      <c r="DV307" s="3">
        <v>34.1946987259258</v>
      </c>
      <c r="DW307" s="3">
        <v>32.3239356110702</v>
      </c>
      <c r="DX307" s="3">
        <v>30.1487630957889</v>
      </c>
      <c r="DY307" s="3">
        <v>28.650366707354</v>
      </c>
      <c r="DZ307" s="3">
        <v>29.009526331547</v>
      </c>
      <c r="EA307" s="3">
        <v>30.3606139450818</v>
      </c>
      <c r="EB307" s="3">
        <v>31.9273852571231</v>
      </c>
      <c r="EC307" s="3">
        <v>32.3595662022532</v>
      </c>
      <c r="ED307" s="3">
        <v>31.1751425925462</v>
      </c>
      <c r="EE307" s="3">
        <v>29.682857013884</v>
      </c>
      <c r="EF307" s="3">
        <v>29.2663889990913</v>
      </c>
    </row>
    <row r="308">
      <c r="A308" s="3" t="s">
        <v>304</v>
      </c>
      <c r="B308" s="3" t="str">
        <f t="shared" si="3"/>
        <v>WYNN_mid</v>
      </c>
      <c r="C308" s="3" t="str">
        <f t="shared" si="6"/>
        <v>WYNN</v>
      </c>
      <c r="D308" s="3">
        <v>170.409282936667</v>
      </c>
      <c r="E308" s="3">
        <v>188.64177148073</v>
      </c>
      <c r="F308" s="3">
        <v>196.371165023035</v>
      </c>
      <c r="G308" s="3">
        <v>178.488463116884</v>
      </c>
      <c r="H308" s="3">
        <v>175.6844277954</v>
      </c>
      <c r="I308" s="3">
        <v>172.552457975047</v>
      </c>
      <c r="J308" s="3">
        <v>175.338208056716</v>
      </c>
      <c r="K308" s="3">
        <v>172.107974169237</v>
      </c>
      <c r="L308" s="3">
        <v>156.762416519536</v>
      </c>
      <c r="M308" s="3">
        <v>155.47378172757</v>
      </c>
      <c r="N308" s="3">
        <v>156.20326088629</v>
      </c>
      <c r="O308" s="3">
        <v>133.293575895413</v>
      </c>
      <c r="P308" s="3">
        <v>128.210824993553</v>
      </c>
      <c r="Q308" s="3">
        <v>131.842802457149</v>
      </c>
      <c r="R308" s="3">
        <v>114.302835215407</v>
      </c>
      <c r="S308" s="3">
        <v>111.68780491737</v>
      </c>
      <c r="T308" s="3">
        <v>96.4006745482796</v>
      </c>
      <c r="U308" s="3">
        <v>89.4286969455043</v>
      </c>
      <c r="V308" s="3">
        <v>90.8001700516256</v>
      </c>
      <c r="W308" s="3">
        <v>79.8997576676344</v>
      </c>
      <c r="X308" s="3">
        <v>59.1051488231607</v>
      </c>
      <c r="Y308" s="3">
        <v>59.8754952842732</v>
      </c>
      <c r="Z308" s="3">
        <v>58.2972334224342</v>
      </c>
      <c r="AA308" s="3">
        <v>59.1291104834166</v>
      </c>
      <c r="AB308" s="3">
        <v>53.8456132645812</v>
      </c>
      <c r="AC308" s="3">
        <v>62.6019356321941</v>
      </c>
      <c r="AD308" s="3">
        <v>78.985181457622</v>
      </c>
      <c r="AE308" s="3">
        <v>84.9094081058356</v>
      </c>
      <c r="AF308" s="3">
        <v>82.6744617415795</v>
      </c>
      <c r="AG308" s="3">
        <v>88.3013719566024</v>
      </c>
      <c r="AH308" s="3">
        <v>85.2539971656054</v>
      </c>
      <c r="AI308" s="3">
        <v>87.6312404198656</v>
      </c>
      <c r="AJ308" s="3">
        <v>90.937177985715</v>
      </c>
      <c r="AK308" s="3">
        <v>86.8210356771356</v>
      </c>
      <c r="AL308" s="3">
        <v>83.9591409593732</v>
      </c>
      <c r="AM308" s="3">
        <v>84.3296586641186</v>
      </c>
      <c r="AN308" s="3">
        <v>85.1998532049145</v>
      </c>
      <c r="AO308" s="3">
        <v>88.4979023975223</v>
      </c>
      <c r="AP308" s="3">
        <v>97.7668139493015</v>
      </c>
      <c r="AQ308" s="3">
        <v>107.324556031989</v>
      </c>
      <c r="AR308" s="3">
        <v>113.96370906959</v>
      </c>
      <c r="AS308" s="3">
        <v>123.564009978918</v>
      </c>
      <c r="AT308" s="3">
        <v>121.78352063538</v>
      </c>
      <c r="AU308" s="3">
        <v>121.583660234932</v>
      </c>
      <c r="AV308" s="3">
        <v>133.322011617823</v>
      </c>
      <c r="AW308" s="3">
        <v>133.303234664641</v>
      </c>
      <c r="AX308" s="3">
        <v>142.467198628828</v>
      </c>
      <c r="AY308" s="3">
        <v>151.895699589776</v>
      </c>
      <c r="AZ308" s="3">
        <v>160.507976519779</v>
      </c>
      <c r="BA308" s="3">
        <v>154.481533370141</v>
      </c>
      <c r="BB308" s="3">
        <v>165.070201123165</v>
      </c>
      <c r="BC308" s="3">
        <v>171.971719237738</v>
      </c>
      <c r="BD308" s="3">
        <v>179.532950478971</v>
      </c>
      <c r="BE308" s="3">
        <v>162.979426513652</v>
      </c>
      <c r="BF308" s="3">
        <v>150.936539071296</v>
      </c>
      <c r="BG308" s="3">
        <v>138.280526100731</v>
      </c>
      <c r="BH308" s="3">
        <v>125.680170852506</v>
      </c>
      <c r="BI308" s="3">
        <v>105.77745069921</v>
      </c>
      <c r="BJ308" s="3">
        <v>99.7694746516585</v>
      </c>
      <c r="BK308" s="3">
        <v>97.9389477155802</v>
      </c>
      <c r="BL308" s="3">
        <v>105.825205643006</v>
      </c>
      <c r="BM308" s="3">
        <v>120.274047333462</v>
      </c>
      <c r="BN308" s="3">
        <v>113.065757709842</v>
      </c>
      <c r="BO308" s="3">
        <v>134.356212120421</v>
      </c>
      <c r="BP308" s="3">
        <v>120.161827027192</v>
      </c>
      <c r="BQ308" s="3">
        <v>111.964712263287</v>
      </c>
      <c r="BR308" s="3">
        <v>128.949774270459</v>
      </c>
      <c r="BS308" s="3">
        <v>105.694039671321</v>
      </c>
      <c r="BT308" s="3">
        <v>108.103486460896</v>
      </c>
      <c r="BU308" s="3">
        <v>109.476877374699</v>
      </c>
      <c r="BV308" s="3">
        <v>118.058893379949</v>
      </c>
      <c r="BW308" s="3">
        <v>126.645078224012</v>
      </c>
      <c r="BX308" s="3">
        <v>135.502114858283</v>
      </c>
      <c r="BY308" s="3">
        <v>123.921508233631</v>
      </c>
      <c r="BZ308" s="3">
        <v>72.2898940705423</v>
      </c>
      <c r="CA308" s="3">
        <v>69.5772273686656</v>
      </c>
      <c r="CB308" s="3">
        <v>80.2068756973502</v>
      </c>
      <c r="CC308" s="3">
        <v>86.6680202284101</v>
      </c>
      <c r="CD308" s="3">
        <v>75.3245586786947</v>
      </c>
      <c r="CE308" s="3">
        <v>80.572416093359</v>
      </c>
      <c r="CF308" s="3">
        <v>77.9120095866321</v>
      </c>
      <c r="CG308" s="3">
        <v>71.5087569845814</v>
      </c>
      <c r="CH308" s="3">
        <v>89.8932165365348</v>
      </c>
      <c r="CI308" s="3">
        <v>109.742836016341</v>
      </c>
      <c r="CJ308" s="3">
        <v>105.608067958799</v>
      </c>
      <c r="CK308" s="3">
        <v>116.537971678929</v>
      </c>
      <c r="CL308" s="3">
        <v>130.319925021398</v>
      </c>
      <c r="CM308" s="3">
        <v>126.192874863089</v>
      </c>
      <c r="CN308" s="3">
        <v>124.539590865769</v>
      </c>
      <c r="CO308" s="3">
        <v>124.469820620814</v>
      </c>
      <c r="CP308" s="3">
        <v>107.210154130243</v>
      </c>
      <c r="CQ308" s="3">
        <v>94.3736773126396</v>
      </c>
      <c r="CR308" s="3">
        <v>89.5255051819447</v>
      </c>
      <c r="CS308" s="3">
        <v>87.6437056454058</v>
      </c>
      <c r="CT308" s="3">
        <v>90.6015833847107</v>
      </c>
      <c r="CU308" s="3">
        <v>82.8644845226757</v>
      </c>
      <c r="CV308" s="3">
        <v>84.5392051718522</v>
      </c>
      <c r="CW308" s="3">
        <v>87.9919620070204</v>
      </c>
      <c r="CX308" s="3">
        <v>76.8189607404722</v>
      </c>
      <c r="CY308" s="3">
        <v>72.9253138774538</v>
      </c>
      <c r="CZ308" s="3">
        <v>63.2847805807217</v>
      </c>
      <c r="DA308" s="3">
        <v>59.263440603824</v>
      </c>
      <c r="DB308" s="3">
        <v>57.4261334756447</v>
      </c>
      <c r="DC308" s="3">
        <v>63.4350775096411</v>
      </c>
      <c r="DD308" s="3">
        <v>61.9257192506012</v>
      </c>
      <c r="DE308" s="3">
        <v>59.8910949174527</v>
      </c>
      <c r="DF308" s="3">
        <v>72.9475440028851</v>
      </c>
      <c r="DG308" s="3">
        <v>82.4212637755805</v>
      </c>
      <c r="DH308" s="3">
        <v>95.2474719788374</v>
      </c>
      <c r="DI308" s="3">
        <v>104.242572299351</v>
      </c>
      <c r="DJ308" s="3">
        <v>107.206325640179</v>
      </c>
      <c r="DK308" s="3">
        <v>109.213056819933</v>
      </c>
      <c r="DL308" s="3">
        <v>105.574739907646</v>
      </c>
      <c r="DM308" s="3">
        <v>101.676078262244</v>
      </c>
      <c r="DN308" s="3">
        <v>105.285602046378</v>
      </c>
      <c r="DO308" s="3">
        <v>98.1717465333044</v>
      </c>
      <c r="DP308" s="3">
        <v>93.3596249944196</v>
      </c>
      <c r="DQ308" s="3">
        <v>89.0501511127233</v>
      </c>
      <c r="DR308" s="3">
        <v>86.9841511972084</v>
      </c>
      <c r="DS308" s="3">
        <v>86.6546760625617</v>
      </c>
      <c r="DT308" s="3">
        <v>93.3641273026232</v>
      </c>
      <c r="DU308" s="3">
        <v>101.674304438917</v>
      </c>
      <c r="DV308" s="3">
        <v>99.8565195472032</v>
      </c>
      <c r="DW308" s="3">
        <v>100.106782727336</v>
      </c>
      <c r="DX308" s="3">
        <v>95.2474090828511</v>
      </c>
      <c r="DY308" s="3">
        <v>90.2089903213637</v>
      </c>
      <c r="DZ308" s="3">
        <v>83.9145359197576</v>
      </c>
      <c r="EA308" s="3">
        <v>75.7503698534001</v>
      </c>
      <c r="EB308" s="3">
        <v>80.6615958510704</v>
      </c>
      <c r="EC308" s="3">
        <v>100.332590296411</v>
      </c>
      <c r="ED308" s="3">
        <v>90.0326226055255</v>
      </c>
      <c r="EE308" s="3">
        <v>91.7297619410924</v>
      </c>
      <c r="EF308" s="3">
        <v>83.6472225189209</v>
      </c>
    </row>
    <row r="309">
      <c r="A309" s="3" t="s">
        <v>305</v>
      </c>
      <c r="B309" s="3" t="str">
        <f t="shared" si="3"/>
        <v>XEL_mid</v>
      </c>
      <c r="C309" s="3" t="str">
        <f t="shared" si="6"/>
        <v>XEL</v>
      </c>
      <c r="D309" s="3">
        <v>19.7515555759007</v>
      </c>
      <c r="E309" s="3">
        <v>20.6099272439372</v>
      </c>
      <c r="F309" s="3">
        <v>21.218708247436</v>
      </c>
      <c r="G309" s="3">
        <v>22.0659367882135</v>
      </c>
      <c r="H309" s="3">
        <v>21.8368447320369</v>
      </c>
      <c r="I309" s="3">
        <v>22.1964760846613</v>
      </c>
      <c r="J309" s="3">
        <v>22.6764444248618</v>
      </c>
      <c r="K309" s="3">
        <v>22.1951275056262</v>
      </c>
      <c r="L309" s="3">
        <v>22.5553115151325</v>
      </c>
      <c r="M309" s="3">
        <v>23.1642177020548</v>
      </c>
      <c r="N309" s="3">
        <v>24.2900284052082</v>
      </c>
      <c r="O309" s="3">
        <v>25.5189180055491</v>
      </c>
      <c r="P309" s="3">
        <v>26.9092791334796</v>
      </c>
      <c r="Q309" s="3">
        <v>26.3966453929658</v>
      </c>
      <c r="R309" s="3">
        <v>25.2921112393506</v>
      </c>
      <c r="S309" s="3">
        <v>25.4422978481977</v>
      </c>
      <c r="T309" s="3">
        <v>24.9705221334369</v>
      </c>
      <c r="U309" s="3">
        <v>24.1470493534663</v>
      </c>
      <c r="V309" s="3">
        <v>24.8889997104818</v>
      </c>
      <c r="W309" s="3">
        <v>25.9751236443561</v>
      </c>
      <c r="X309" s="3">
        <v>25.147229277763</v>
      </c>
      <c r="Y309" s="3">
        <v>27.0206857049279</v>
      </c>
      <c r="Z309" s="3">
        <v>26.7294549373942</v>
      </c>
      <c r="AA309" s="3">
        <v>26.7925546713226</v>
      </c>
      <c r="AB309" s="3">
        <v>27.6919162089183</v>
      </c>
      <c r="AC309" s="3">
        <v>29.7892263770799</v>
      </c>
      <c r="AD309" s="3">
        <v>31.0026595928875</v>
      </c>
      <c r="AE309" s="3">
        <v>30.9464738068298</v>
      </c>
      <c r="AF309" s="3">
        <v>31.2429288039415</v>
      </c>
      <c r="AG309" s="3">
        <v>32.8002798040686</v>
      </c>
      <c r="AH309" s="3">
        <v>34.0090586521274</v>
      </c>
      <c r="AI309" s="3">
        <v>32.7731668159295</v>
      </c>
      <c r="AJ309" s="3">
        <v>32.4134566875684</v>
      </c>
      <c r="AK309" s="3">
        <v>31.2318232588426</v>
      </c>
      <c r="AL309" s="3">
        <v>30.8685188179448</v>
      </c>
      <c r="AM309" s="3">
        <v>31.204805643083</v>
      </c>
      <c r="AN309" s="3">
        <v>31.9938001796994</v>
      </c>
      <c r="AO309" s="3">
        <v>32.9491308996478</v>
      </c>
      <c r="AP309" s="3">
        <v>34.6013752166452</v>
      </c>
      <c r="AQ309" s="3">
        <v>35.3841034747677</v>
      </c>
      <c r="AR309" s="3">
        <v>36.1636641202889</v>
      </c>
      <c r="AS309" s="3">
        <v>37.6320289375355</v>
      </c>
      <c r="AT309" s="3">
        <v>36.9285590698303</v>
      </c>
      <c r="AU309" s="3">
        <v>38.7909174723137</v>
      </c>
      <c r="AV309" s="3">
        <v>38.990351475333</v>
      </c>
      <c r="AW309" s="3">
        <v>38.9178767961177</v>
      </c>
      <c r="AX309" s="3">
        <v>40.5200922918763</v>
      </c>
      <c r="AY309" s="3">
        <v>40.096223961593</v>
      </c>
      <c r="AZ309" s="3">
        <v>37.1916429246573</v>
      </c>
      <c r="BA309" s="3">
        <v>35.3857490228214</v>
      </c>
      <c r="BB309" s="3">
        <v>35.6228187949131</v>
      </c>
      <c r="BC309" s="3">
        <v>37.0381550790934</v>
      </c>
      <c r="BD309" s="3">
        <v>36.7962491950941</v>
      </c>
      <c r="BE309" s="3">
        <v>35.9100469837191</v>
      </c>
      <c r="BF309" s="3">
        <v>37.9207070164533</v>
      </c>
      <c r="BG309" s="3">
        <v>39.1715308279433</v>
      </c>
      <c r="BH309" s="3">
        <v>39.6551471085035</v>
      </c>
      <c r="BI309" s="3">
        <v>40.1886888470215</v>
      </c>
      <c r="BJ309" s="3">
        <v>41.8941551921603</v>
      </c>
      <c r="BK309" s="3">
        <v>42.999174689772</v>
      </c>
      <c r="BL309" s="3">
        <v>41.6099221837676</v>
      </c>
      <c r="BM309" s="3">
        <v>44.7835209100086</v>
      </c>
      <c r="BN309" s="3">
        <v>47.0551081124436</v>
      </c>
      <c r="BO309" s="3">
        <v>46.6984178363177</v>
      </c>
      <c r="BP309" s="3">
        <v>48.2617273147354</v>
      </c>
      <c r="BQ309" s="3">
        <v>50.5117485286724</v>
      </c>
      <c r="BR309" s="3">
        <v>51.4589026750965</v>
      </c>
      <c r="BS309" s="3">
        <v>52.5372462189442</v>
      </c>
      <c r="BT309" s="3">
        <v>54.7747035877577</v>
      </c>
      <c r="BU309" s="3">
        <v>54.4114526203541</v>
      </c>
      <c r="BV309" s="3">
        <v>52.1910825297198</v>
      </c>
      <c r="BW309" s="3">
        <v>53.4527462607816</v>
      </c>
      <c r="BX309" s="3">
        <v>55.6961998040117</v>
      </c>
      <c r="BY309" s="3">
        <v>59.4559550089686</v>
      </c>
      <c r="BZ309" s="3">
        <v>53.1498774505597</v>
      </c>
      <c r="CA309" s="3">
        <v>54.847385855976</v>
      </c>
      <c r="CB309" s="3">
        <v>52.5353340632842</v>
      </c>
      <c r="CC309" s="3">
        <v>56.0950825959358</v>
      </c>
      <c r="CD309" s="3">
        <v>57.1932011251517</v>
      </c>
      <c r="CE309" s="3">
        <v>60.8766394602483</v>
      </c>
      <c r="CF309" s="3">
        <v>60.1326210409303</v>
      </c>
      <c r="CG309" s="3">
        <v>62.7902304868086</v>
      </c>
      <c r="CH309" s="3">
        <v>62.8161325062495</v>
      </c>
      <c r="CI309" s="3">
        <v>57.8496611419259</v>
      </c>
      <c r="CJ309" s="3">
        <v>57.1769208026086</v>
      </c>
      <c r="CK309" s="3">
        <v>54.6126240762158</v>
      </c>
      <c r="CL309" s="3">
        <v>55.5508702589947</v>
      </c>
      <c r="CM309" s="3">
        <v>61.6008953861607</v>
      </c>
      <c r="CN309" s="3">
        <v>63.2446544211116</v>
      </c>
      <c r="CO309" s="3">
        <v>60.9056290795336</v>
      </c>
      <c r="CP309" s="3">
        <v>60.722332148407</v>
      </c>
      <c r="CQ309" s="3">
        <v>61.7097756853348</v>
      </c>
      <c r="CR309" s="3">
        <v>58.9372502885321</v>
      </c>
      <c r="CS309" s="3">
        <v>57.8707826354954</v>
      </c>
      <c r="CT309" s="3">
        <v>57.9213375521355</v>
      </c>
      <c r="CU309" s="3">
        <v>60.2049866287172</v>
      </c>
      <c r="CV309" s="3">
        <v>62.0347098480236</v>
      </c>
      <c r="CW309" s="3">
        <v>60.968045346386</v>
      </c>
      <c r="CX309" s="3">
        <v>63.6196383159419</v>
      </c>
      <c r="CY309" s="3">
        <v>67.6901987114538</v>
      </c>
      <c r="CZ309" s="3">
        <v>67.7773829154989</v>
      </c>
      <c r="DA309" s="3">
        <v>64.037480616722</v>
      </c>
      <c r="DB309" s="3">
        <v>64.1360875169468</v>
      </c>
      <c r="DC309" s="3">
        <v>69.1398467935833</v>
      </c>
      <c r="DD309" s="3">
        <v>67.4777814925874</v>
      </c>
      <c r="DE309" s="3">
        <v>57.2270942436505</v>
      </c>
      <c r="DF309" s="3">
        <v>62.3724856734144</v>
      </c>
      <c r="DG309" s="3">
        <v>64.9988335092608</v>
      </c>
      <c r="DH309" s="3">
        <v>64.9865341638982</v>
      </c>
      <c r="DI309" s="3">
        <v>62.9775652508736</v>
      </c>
      <c r="DJ309" s="3">
        <v>61.0631389811028</v>
      </c>
      <c r="DK309" s="3">
        <v>65.9615473605264</v>
      </c>
      <c r="DL309" s="3">
        <v>63.1704306106838</v>
      </c>
      <c r="DM309" s="3">
        <v>59.5093684672195</v>
      </c>
      <c r="DN309" s="3">
        <v>60.2911916173839</v>
      </c>
      <c r="DO309" s="3">
        <v>55.9412062211841</v>
      </c>
      <c r="DP309" s="3">
        <v>55.0068215890301</v>
      </c>
      <c r="DQ309" s="3">
        <v>55.5525399306772</v>
      </c>
      <c r="DR309" s="3">
        <v>57.4771327426671</v>
      </c>
      <c r="DS309" s="3">
        <v>59.0593879782647</v>
      </c>
      <c r="DT309" s="3">
        <v>58.7722931300289</v>
      </c>
      <c r="DU309" s="3">
        <v>56.5058770830198</v>
      </c>
      <c r="DV309" s="3">
        <v>49.9863760144368</v>
      </c>
      <c r="DW309" s="3">
        <v>52.5439739379843</v>
      </c>
      <c r="DX309" s="3">
        <v>53.4507465218362</v>
      </c>
      <c r="DY309" s="3">
        <v>53.0864071061436</v>
      </c>
      <c r="DZ309" s="3">
        <v>53.8790632911211</v>
      </c>
      <c r="EA309" s="3">
        <v>58.6059408633089</v>
      </c>
      <c r="EB309" s="3">
        <v>63.1486464184284</v>
      </c>
      <c r="EC309" s="3">
        <v>63.2654000352446</v>
      </c>
      <c r="ED309" s="3">
        <v>68.552531182825</v>
      </c>
      <c r="EE309" s="3">
        <v>68.1116353048765</v>
      </c>
      <c r="EF309" s="3">
        <v>65.9723209024616</v>
      </c>
    </row>
    <row r="310">
      <c r="A310" s="3" t="s">
        <v>306</v>
      </c>
      <c r="B310" s="3" t="str">
        <f t="shared" si="3"/>
        <v>XOM_mid</v>
      </c>
      <c r="C310" s="3" t="str">
        <f t="shared" si="6"/>
        <v>XOM</v>
      </c>
      <c r="D310" s="3">
        <v>61.6360560182687</v>
      </c>
      <c r="E310" s="3">
        <v>58.7642986750117</v>
      </c>
      <c r="F310" s="3">
        <v>60.1331260704379</v>
      </c>
      <c r="G310" s="3">
        <v>62.6761644540022</v>
      </c>
      <c r="H310" s="3">
        <v>64.7214706188504</v>
      </c>
      <c r="I310" s="3">
        <v>64.957615642092</v>
      </c>
      <c r="J310" s="3">
        <v>65.5529055455648</v>
      </c>
      <c r="K310" s="3">
        <v>63.5313783747922</v>
      </c>
      <c r="L310" s="3">
        <v>62.1659663867978</v>
      </c>
      <c r="M310" s="3">
        <v>59.7416926831641</v>
      </c>
      <c r="N310" s="3">
        <v>61.5421368008405</v>
      </c>
      <c r="O310" s="3">
        <v>59.2499098531966</v>
      </c>
      <c r="P310" s="3">
        <v>58.6221590729516</v>
      </c>
      <c r="Q310" s="3">
        <v>59.0175515598123</v>
      </c>
      <c r="R310" s="3">
        <v>55.5597094789376</v>
      </c>
      <c r="S310" s="3">
        <v>56.3299940675601</v>
      </c>
      <c r="T310" s="3">
        <v>57.1567088098888</v>
      </c>
      <c r="U310" s="3">
        <v>55.5917066546983</v>
      </c>
      <c r="V310" s="3">
        <v>53.9066443179389</v>
      </c>
      <c r="W310" s="3">
        <v>50.2085678178562</v>
      </c>
      <c r="X310" s="3">
        <v>48.4427096876778</v>
      </c>
      <c r="Y310" s="3">
        <v>53.0354741140338</v>
      </c>
      <c r="Z310" s="3">
        <v>54.6277848091663</v>
      </c>
      <c r="AA310" s="3">
        <v>52.1200005314791</v>
      </c>
      <c r="AB310" s="3">
        <v>50.8908539584472</v>
      </c>
      <c r="AC310" s="3">
        <v>54.0100501641533</v>
      </c>
      <c r="AD310" s="3">
        <v>56.1243842184879</v>
      </c>
      <c r="AE310" s="3">
        <v>57.5718989600351</v>
      </c>
      <c r="AF310" s="3">
        <v>60.5581678430769</v>
      </c>
      <c r="AG310" s="3">
        <v>61.5269066273239</v>
      </c>
      <c r="AH310" s="3">
        <v>63.5451582345358</v>
      </c>
      <c r="AI310" s="3">
        <v>60.0160831764955</v>
      </c>
      <c r="AJ310" s="3">
        <v>58.7406023502994</v>
      </c>
      <c r="AK310" s="3">
        <v>59.5396061275436</v>
      </c>
      <c r="AL310" s="3">
        <v>59.16231380869</v>
      </c>
      <c r="AM310" s="3">
        <v>62.1784803128447</v>
      </c>
      <c r="AN310" s="3">
        <v>60.0532909638685</v>
      </c>
      <c r="AO310" s="3">
        <v>57.4294590356352</v>
      </c>
      <c r="AP310" s="3">
        <v>57.309925894997</v>
      </c>
      <c r="AQ310" s="3">
        <v>57.2783471817173</v>
      </c>
      <c r="AR310" s="3">
        <v>57.7572913651228</v>
      </c>
      <c r="AS310" s="3">
        <v>57.505371113895</v>
      </c>
      <c r="AT310" s="3">
        <v>56.863254239283</v>
      </c>
      <c r="AU310" s="3">
        <v>55.4400859934352</v>
      </c>
      <c r="AV310" s="3">
        <v>56.8122731805728</v>
      </c>
      <c r="AW310" s="3">
        <v>58.8648491363697</v>
      </c>
      <c r="AX310" s="3">
        <v>58.9230511232134</v>
      </c>
      <c r="AY310" s="3">
        <v>59.8259218665922</v>
      </c>
      <c r="AZ310" s="3">
        <v>62.7333939041106</v>
      </c>
      <c r="BA310" s="3">
        <v>56.4911784439482</v>
      </c>
      <c r="BB310" s="3">
        <v>54.1350302792755</v>
      </c>
      <c r="BC310" s="3">
        <v>56.1876209163521</v>
      </c>
      <c r="BD310" s="3">
        <v>58.4301584813924</v>
      </c>
      <c r="BE310" s="3">
        <v>59.8257392923483</v>
      </c>
      <c r="BF310" s="3">
        <v>60.4677267535094</v>
      </c>
      <c r="BG310" s="3">
        <v>58.8442189023343</v>
      </c>
      <c r="BH310" s="3">
        <v>61.9032958678816</v>
      </c>
      <c r="BI310" s="3">
        <v>60.888376692025</v>
      </c>
      <c r="BJ310" s="3">
        <v>59.1593985227947</v>
      </c>
      <c r="BK310" s="3">
        <v>55.0692306893041</v>
      </c>
      <c r="BL310" s="3">
        <v>53.5661261874023</v>
      </c>
      <c r="BM310" s="3">
        <v>57.9073801648974</v>
      </c>
      <c r="BN310" s="3">
        <v>60.8286525137913</v>
      </c>
      <c r="BO310" s="3">
        <v>61.794844689363</v>
      </c>
      <c r="BP310" s="3">
        <v>57.657958187181</v>
      </c>
      <c r="BQ310" s="3">
        <v>57.5335467881241</v>
      </c>
      <c r="BR310" s="3">
        <v>58.1436246493078</v>
      </c>
      <c r="BS310" s="3">
        <v>53.6829635049087</v>
      </c>
      <c r="BT310" s="3">
        <v>55.4782130428103</v>
      </c>
      <c r="BU310" s="3">
        <v>53.0718274983479</v>
      </c>
      <c r="BV310" s="3">
        <v>54.4744196792018</v>
      </c>
      <c r="BW310" s="3">
        <v>54.4911973465461</v>
      </c>
      <c r="BX310" s="3">
        <v>53.3071351591575</v>
      </c>
      <c r="BY310" s="3">
        <v>46.6525353797128</v>
      </c>
      <c r="BZ310" s="3">
        <v>32.1720256366654</v>
      </c>
      <c r="CA310" s="3">
        <v>33.6818546256904</v>
      </c>
      <c r="CB310" s="3">
        <v>35.9807098621872</v>
      </c>
      <c r="CC310" s="3">
        <v>38.6656776313347</v>
      </c>
      <c r="CD310" s="3">
        <v>35.2597109319859</v>
      </c>
      <c r="CE310" s="3">
        <v>34.8240299100535</v>
      </c>
      <c r="CF310" s="3">
        <v>30.4977310885412</v>
      </c>
      <c r="CG310" s="3">
        <v>27.8495810103522</v>
      </c>
      <c r="CH310" s="3">
        <v>31.0413856140636</v>
      </c>
      <c r="CI310" s="3">
        <v>35.4630494996328</v>
      </c>
      <c r="CJ310" s="3">
        <v>39.3593928099331</v>
      </c>
      <c r="CK310" s="3">
        <v>43.9089679308836</v>
      </c>
      <c r="CL310" s="3">
        <v>50.1334533659043</v>
      </c>
      <c r="CM310" s="3">
        <v>48.6755484145716</v>
      </c>
      <c r="CN310" s="3">
        <v>52.114621354352</v>
      </c>
      <c r="CO310" s="3">
        <v>54.6713505074676</v>
      </c>
      <c r="CP310" s="3">
        <v>51.7911265814562</v>
      </c>
      <c r="CQ310" s="3">
        <v>49.461832096957</v>
      </c>
      <c r="CR310" s="3">
        <v>49.5713208606331</v>
      </c>
      <c r="CS310" s="3">
        <v>55.5227271919882</v>
      </c>
      <c r="CT310" s="3">
        <v>56.978333352862</v>
      </c>
      <c r="CU310" s="3">
        <v>55.1151270107174</v>
      </c>
      <c r="CV310" s="3">
        <v>63.9135282720997</v>
      </c>
      <c r="CW310" s="3">
        <v>71.4410062728666</v>
      </c>
      <c r="CX310" s="3">
        <v>74.6965966011328</v>
      </c>
      <c r="CY310" s="3">
        <v>77.6280063710213</v>
      </c>
      <c r="CZ310" s="3">
        <v>83.1395103754892</v>
      </c>
      <c r="DA310" s="3">
        <v>86.5823258833583</v>
      </c>
      <c r="DB310" s="3">
        <v>80.1312578159771</v>
      </c>
      <c r="DC310" s="3">
        <v>86.5913083690539</v>
      </c>
      <c r="DD310" s="3">
        <v>85.6750176628498</v>
      </c>
      <c r="DE310" s="3">
        <v>94.579951559866</v>
      </c>
      <c r="DF310" s="3">
        <v>104.409528669833</v>
      </c>
      <c r="DG310" s="3">
        <v>100.096042835007</v>
      </c>
      <c r="DH310" s="3">
        <v>104.534415084807</v>
      </c>
      <c r="DI310" s="3">
        <v>106.501845768517</v>
      </c>
      <c r="DJ310" s="3">
        <v>100.803626680877</v>
      </c>
      <c r="DK310" s="3">
        <v>109.194271702897</v>
      </c>
      <c r="DL310" s="3">
        <v>101.205624022669</v>
      </c>
      <c r="DM310" s="3">
        <v>100.140228696465</v>
      </c>
      <c r="DN310" s="3">
        <v>99.2044891928042</v>
      </c>
      <c r="DO310" s="3">
        <v>103.654922922841</v>
      </c>
      <c r="DP310" s="3">
        <v>111.436712610888</v>
      </c>
      <c r="DQ310" s="3">
        <v>105.27282536975</v>
      </c>
      <c r="DR310" s="3">
        <v>100.632061722249</v>
      </c>
      <c r="DS310" s="3">
        <v>97.5770102517938</v>
      </c>
      <c r="DT310" s="3">
        <v>96.9988507087446</v>
      </c>
      <c r="DU310" s="3">
        <v>100.296769017972</v>
      </c>
      <c r="DV310" s="3">
        <v>107.777336696923</v>
      </c>
      <c r="DW310" s="3">
        <v>116.977920697056</v>
      </c>
      <c r="DX310" s="3">
        <v>114.341198872416</v>
      </c>
      <c r="DY310" s="3">
        <v>110.687283867464</v>
      </c>
      <c r="DZ310" s="3">
        <v>113.266928131932</v>
      </c>
      <c r="EA310" s="3">
        <v>115.657948237986</v>
      </c>
      <c r="EB310" s="3">
        <v>113.097165921785</v>
      </c>
      <c r="EC310" s="3">
        <v>119.829260808578</v>
      </c>
      <c r="ED310" s="3">
        <v>119.456288465443</v>
      </c>
      <c r="EE310" s="3">
        <v>110.328332991827</v>
      </c>
      <c r="EF310" s="3">
        <v>109.293611102634</v>
      </c>
    </row>
    <row r="311">
      <c r="A311" s="3" t="s">
        <v>307</v>
      </c>
      <c r="B311" s="3" t="str">
        <f t="shared" si="3"/>
        <v>XYL_mid</v>
      </c>
      <c r="C311" s="3" t="str">
        <f t="shared" si="6"/>
        <v>XYL</v>
      </c>
      <c r="D311" s="3">
        <v>30.2511240690627</v>
      </c>
      <c r="E311" s="3">
        <v>32.6926499979245</v>
      </c>
      <c r="F311" s="3">
        <v>32.4044270381035</v>
      </c>
      <c r="G311" s="3">
        <v>31.5364395385044</v>
      </c>
      <c r="H311" s="3">
        <v>32.7555192109497</v>
      </c>
      <c r="I311" s="3">
        <v>33.5848413838154</v>
      </c>
      <c r="J311" s="3">
        <v>32.7940508287414</v>
      </c>
      <c r="K311" s="3">
        <v>32.1473216592817</v>
      </c>
      <c r="L311" s="3">
        <v>32.7212835092152</v>
      </c>
      <c r="M311" s="3">
        <v>30.2957231749237</v>
      </c>
      <c r="N311" s="3">
        <v>32.9872969828179</v>
      </c>
      <c r="O311" s="3">
        <v>33.4544287206932</v>
      </c>
      <c r="P311" s="3">
        <v>30.9564928881626</v>
      </c>
      <c r="Q311" s="3">
        <v>31.3274471594819</v>
      </c>
      <c r="R311" s="3">
        <v>31.1379644285362</v>
      </c>
      <c r="S311" s="3">
        <v>31.5240403966747</v>
      </c>
      <c r="T311" s="3">
        <v>32.5797305119241</v>
      </c>
      <c r="U311" s="3">
        <v>32.5432218688997</v>
      </c>
      <c r="V311" s="3">
        <v>31.6271704577588</v>
      </c>
      <c r="W311" s="3">
        <v>29.3099592100944</v>
      </c>
      <c r="X311" s="3">
        <v>28.7895712705118</v>
      </c>
      <c r="Y311" s="3">
        <v>30.9661018578489</v>
      </c>
      <c r="Z311" s="3">
        <v>33.0538604319656</v>
      </c>
      <c r="AA311" s="3">
        <v>32.9084650772082</v>
      </c>
      <c r="AB311" s="3">
        <v>30.7551323079328</v>
      </c>
      <c r="AC311" s="3">
        <v>33.0186814568461</v>
      </c>
      <c r="AD311" s="3">
        <v>34.919693631527</v>
      </c>
      <c r="AE311" s="3">
        <v>37.619241656131</v>
      </c>
      <c r="AF311" s="3">
        <v>38.748073284128</v>
      </c>
      <c r="AG311" s="3">
        <v>40.8310629777368</v>
      </c>
      <c r="AH311" s="3">
        <v>42.1506037440381</v>
      </c>
      <c r="AI311" s="3">
        <v>44.4451895787514</v>
      </c>
      <c r="AJ311" s="3">
        <v>46.032091992215</v>
      </c>
      <c r="AK311" s="3">
        <v>45.1125794573377</v>
      </c>
      <c r="AL311" s="3">
        <v>46.5500339542455</v>
      </c>
      <c r="AM311" s="3">
        <v>46.3463056862642</v>
      </c>
      <c r="AN311" s="3">
        <v>44.7722020895553</v>
      </c>
      <c r="AO311" s="3">
        <v>43.6778248656235</v>
      </c>
      <c r="AP311" s="3">
        <v>44.4788569727814</v>
      </c>
      <c r="AQ311" s="3">
        <v>45.9887553213808</v>
      </c>
      <c r="AR311" s="3">
        <v>47.1368681113566</v>
      </c>
      <c r="AS311" s="3">
        <v>49.2334069530214</v>
      </c>
      <c r="AT311" s="3">
        <v>51.3397813163471</v>
      </c>
      <c r="AU311" s="3">
        <v>54.7820878262018</v>
      </c>
      <c r="AV311" s="3">
        <v>57.8847242793639</v>
      </c>
      <c r="AW311" s="3">
        <v>59.1005766354687</v>
      </c>
      <c r="AX311" s="3">
        <v>61.5188619544096</v>
      </c>
      <c r="AY311" s="3">
        <v>62.5499207461381</v>
      </c>
      <c r="AZ311" s="3">
        <v>65.3011195752454</v>
      </c>
      <c r="BA311" s="3">
        <v>67.9488657096881</v>
      </c>
      <c r="BB311" s="3">
        <v>70.9095066793541</v>
      </c>
      <c r="BC311" s="3">
        <v>70.7931287179633</v>
      </c>
      <c r="BD311" s="3">
        <v>65.8898699054075</v>
      </c>
      <c r="BE311" s="3">
        <v>64.7382234015158</v>
      </c>
      <c r="BF311" s="3">
        <v>63.3290443881317</v>
      </c>
      <c r="BG311" s="3">
        <v>70.064287999531</v>
      </c>
      <c r="BH311" s="3">
        <v>74.1240112075721</v>
      </c>
      <c r="BI311" s="3">
        <v>66.8282122242256</v>
      </c>
      <c r="BJ311" s="3">
        <v>64.7143100935656</v>
      </c>
      <c r="BK311" s="3">
        <v>61.1868818351129</v>
      </c>
      <c r="BL311" s="3">
        <v>63.899705704162</v>
      </c>
      <c r="BM311" s="3">
        <v>67.8959309211324</v>
      </c>
      <c r="BN311" s="3">
        <v>72.0398818884838</v>
      </c>
      <c r="BO311" s="3">
        <v>76.2472665960639</v>
      </c>
      <c r="BP311" s="3">
        <v>71.698973225672</v>
      </c>
      <c r="BQ311" s="3">
        <v>75.4264043375885</v>
      </c>
      <c r="BR311" s="3">
        <v>76.6050138463676</v>
      </c>
      <c r="BS311" s="3">
        <v>71.2400812325893</v>
      </c>
      <c r="BT311" s="3">
        <v>73.28429726276</v>
      </c>
      <c r="BU311" s="3">
        <v>73.9247360886138</v>
      </c>
      <c r="BV311" s="3">
        <v>72.9712933323841</v>
      </c>
      <c r="BW311" s="3">
        <v>72.8733935529565</v>
      </c>
      <c r="BX311" s="3">
        <v>76.6041235272495</v>
      </c>
      <c r="BY311" s="3">
        <v>80.6557824826564</v>
      </c>
      <c r="BZ311" s="3">
        <v>66.1025421096695</v>
      </c>
      <c r="CA311" s="3">
        <v>64.216034044405</v>
      </c>
      <c r="CB311" s="3">
        <v>60.0382395125935</v>
      </c>
      <c r="CC311" s="3">
        <v>63.1842791924599</v>
      </c>
      <c r="CD311" s="3">
        <v>67.7503303546651</v>
      </c>
      <c r="CE311" s="3">
        <v>74.8286930751471</v>
      </c>
      <c r="CF311" s="3">
        <v>79.3747926929915</v>
      </c>
      <c r="CG311" s="3">
        <v>84.7252031180206</v>
      </c>
      <c r="CH311" s="3">
        <v>89.7670233765434</v>
      </c>
      <c r="CI311" s="3">
        <v>94.5249992127467</v>
      </c>
      <c r="CJ311" s="3">
        <v>98.3195309314263</v>
      </c>
      <c r="CK311" s="3">
        <v>94.5850246814304</v>
      </c>
      <c r="CL311" s="3">
        <v>97.9158243861477</v>
      </c>
      <c r="CM311" s="3">
        <v>103.842891176051</v>
      </c>
      <c r="CN311" s="3">
        <v>111.421832683189</v>
      </c>
      <c r="CO311" s="3">
        <v>112.959752997198</v>
      </c>
      <c r="CP311" s="3">
        <v>116.617418479937</v>
      </c>
      <c r="CQ311" s="3">
        <v>125.798162316582</v>
      </c>
      <c r="CR311" s="3">
        <v>128.355357622953</v>
      </c>
      <c r="CS311" s="3">
        <v>119.682374534061</v>
      </c>
      <c r="CT311" s="3">
        <v>123.965312274774</v>
      </c>
      <c r="CU311" s="3">
        <v>115.282245106902</v>
      </c>
      <c r="CV311" s="3">
        <v>106.714737012702</v>
      </c>
      <c r="CW311" s="3">
        <v>88.7781712631114</v>
      </c>
      <c r="CX311" s="3">
        <v>83.6736687761941</v>
      </c>
      <c r="CY311" s="3">
        <v>82.207322650015</v>
      </c>
      <c r="CZ311" s="3">
        <v>80.5480752551439</v>
      </c>
      <c r="DA311" s="3">
        <v>77.2305444156703</v>
      </c>
      <c r="DB311" s="3">
        <v>78.4557144605339</v>
      </c>
      <c r="DC311" s="3">
        <v>94.9293798011156</v>
      </c>
      <c r="DD311" s="3">
        <v>90.2749855538801</v>
      </c>
      <c r="DE311" s="3">
        <v>90.5462528526232</v>
      </c>
      <c r="DF311" s="3">
        <v>107.163475014037</v>
      </c>
      <c r="DG311" s="3">
        <v>108.655942113681</v>
      </c>
      <c r="DH311" s="3">
        <v>106.339408084443</v>
      </c>
      <c r="DI311" s="3">
        <v>102.892088520338</v>
      </c>
      <c r="DJ311" s="3">
        <v>97.8663744416299</v>
      </c>
      <c r="DK311" s="3">
        <v>101.00482908154</v>
      </c>
      <c r="DL311" s="3">
        <v>102.08995813595</v>
      </c>
      <c r="DM311" s="3">
        <v>107.852600023979</v>
      </c>
      <c r="DN311" s="3">
        <v>109.970702820749</v>
      </c>
      <c r="DO311" s="3">
        <v>101.503039423593</v>
      </c>
      <c r="DP311" s="3">
        <v>93.3708569958156</v>
      </c>
      <c r="DQ311" s="3">
        <v>89.5831227673318</v>
      </c>
      <c r="DR311" s="3">
        <v>98.363313852911</v>
      </c>
      <c r="DS311" s="3">
        <v>108.426415293056</v>
      </c>
      <c r="DT311" s="3">
        <v>111.106927829676</v>
      </c>
      <c r="DU311" s="3">
        <v>121.171756732753</v>
      </c>
      <c r="DV311" s="3">
        <v>126.836427005443</v>
      </c>
      <c r="DW311" s="3">
        <v>127.884010786658</v>
      </c>
      <c r="DX311" s="3">
        <v>140.023475150127</v>
      </c>
      <c r="DY311" s="3">
        <v>137.634950713703</v>
      </c>
      <c r="DZ311" s="3">
        <v>136.199777853646</v>
      </c>
      <c r="EA311" s="3">
        <v>131.782322811695</v>
      </c>
      <c r="EB311" s="3">
        <v>131.784777429774</v>
      </c>
      <c r="EC311" s="3">
        <v>132.916119201846</v>
      </c>
      <c r="ED311" s="3">
        <v>123.531371832321</v>
      </c>
      <c r="EE311" s="3">
        <v>121.840952736991</v>
      </c>
      <c r="EF311" s="3">
        <v>118.435555352105</v>
      </c>
    </row>
    <row r="312">
      <c r="A312" s="3" t="s">
        <v>308</v>
      </c>
      <c r="B312" s="3" t="str">
        <f t="shared" si="3"/>
        <v>YUM_mid</v>
      </c>
      <c r="C312" s="3" t="str">
        <f t="shared" si="6"/>
        <v>YUM</v>
      </c>
      <c r="D312" s="3">
        <v>42.1658317678054</v>
      </c>
      <c r="E312" s="3">
        <v>42.4618419668135</v>
      </c>
      <c r="F312" s="3">
        <v>44.1122983718798</v>
      </c>
      <c r="G312" s="3">
        <v>44.9315770321742</v>
      </c>
      <c r="H312" s="3">
        <v>44.6254348410205</v>
      </c>
      <c r="I312" s="3">
        <v>46.9704767910694</v>
      </c>
      <c r="J312" s="3">
        <v>46.3709057087272</v>
      </c>
      <c r="K312" s="3">
        <v>42.207673085644</v>
      </c>
      <c r="L312" s="3">
        <v>42.633075712983</v>
      </c>
      <c r="M312" s="3">
        <v>41.3241705823511</v>
      </c>
      <c r="N312" s="3">
        <v>44.2154951363383</v>
      </c>
      <c r="O312" s="3">
        <v>43.8020826778643</v>
      </c>
      <c r="P312" s="3">
        <v>43.3436721726291</v>
      </c>
      <c r="Q312" s="3">
        <v>45.2324389075886</v>
      </c>
      <c r="R312" s="3">
        <v>47.2902324769513</v>
      </c>
      <c r="S312" s="3">
        <v>49.0014821017137</v>
      </c>
      <c r="T312" s="3">
        <v>54.9967971825518</v>
      </c>
      <c r="U312" s="3">
        <v>54.8438630633685</v>
      </c>
      <c r="V312" s="3">
        <v>53.6301479196641</v>
      </c>
      <c r="W312" s="3">
        <v>50.4907557429576</v>
      </c>
      <c r="X312" s="3">
        <v>48.3140335238462</v>
      </c>
      <c r="Y312" s="3">
        <v>44.4226306606502</v>
      </c>
      <c r="Z312" s="3">
        <v>43.1111421341155</v>
      </c>
      <c r="AA312" s="3">
        <v>44.7761311737036</v>
      </c>
      <c r="AB312" s="3">
        <v>42.4166474759693</v>
      </c>
      <c r="AC312" s="3">
        <v>42.9792693509228</v>
      </c>
      <c r="AD312" s="3">
        <v>47.8926969052193</v>
      </c>
      <c r="AE312" s="3">
        <v>50.185630881444</v>
      </c>
      <c r="AF312" s="3">
        <v>49.9178742908364</v>
      </c>
      <c r="AG312" s="3">
        <v>51.0154646897194</v>
      </c>
      <c r="AH312" s="3">
        <v>53.863505893786</v>
      </c>
      <c r="AI312" s="3">
        <v>55.4295516128708</v>
      </c>
      <c r="AJ312" s="3">
        <v>55.262158555407</v>
      </c>
      <c r="AK312" s="3">
        <v>54.4239239893508</v>
      </c>
      <c r="AL312" s="3">
        <v>53.3594959566323</v>
      </c>
      <c r="AM312" s="3">
        <v>55.2952967043739</v>
      </c>
      <c r="AN312" s="3">
        <v>56.1009501885376</v>
      </c>
      <c r="AO312" s="3">
        <v>58.1010418542134</v>
      </c>
      <c r="AP312" s="3">
        <v>55.8084210748005</v>
      </c>
      <c r="AQ312" s="3">
        <v>56.3664232454125</v>
      </c>
      <c r="AR312" s="3">
        <v>60.815964830074</v>
      </c>
      <c r="AS312" s="3">
        <v>64.4440900038985</v>
      </c>
      <c r="AT312" s="3">
        <v>64.9029986849591</v>
      </c>
      <c r="AU312" s="3">
        <v>66.4716220688092</v>
      </c>
      <c r="AV312" s="3">
        <v>66.5090635807867</v>
      </c>
      <c r="AW312" s="3">
        <v>66.2095059695209</v>
      </c>
      <c r="AX312" s="3">
        <v>69.8729788201358</v>
      </c>
      <c r="AY312" s="3">
        <v>72.8617524796225</v>
      </c>
      <c r="AZ312" s="3">
        <v>73.7318688202523</v>
      </c>
      <c r="BA312" s="3">
        <v>70.1444858857551</v>
      </c>
      <c r="BB312" s="3">
        <v>72.8894730220651</v>
      </c>
      <c r="BC312" s="3">
        <v>75.8919489172888</v>
      </c>
      <c r="BD312" s="3">
        <v>73.7628626368724</v>
      </c>
      <c r="BE312" s="3">
        <v>72.5373792544757</v>
      </c>
      <c r="BF312" s="3">
        <v>69.9926826579224</v>
      </c>
      <c r="BG312" s="3">
        <v>74.0779437168241</v>
      </c>
      <c r="BH312" s="3">
        <v>79.0438838578803</v>
      </c>
      <c r="BI312" s="3">
        <v>79.4144608939681</v>
      </c>
      <c r="BJ312" s="3">
        <v>79.5004658778858</v>
      </c>
      <c r="BK312" s="3">
        <v>81.0249188973446</v>
      </c>
      <c r="BL312" s="3">
        <v>82.0699932434948</v>
      </c>
      <c r="BM312" s="3">
        <v>84.5241825355508</v>
      </c>
      <c r="BN312" s="3">
        <v>88.2891348229486</v>
      </c>
      <c r="BO312" s="3">
        <v>91.5126506627124</v>
      </c>
      <c r="BP312" s="3">
        <v>91.1951001199448</v>
      </c>
      <c r="BQ312" s="3">
        <v>98.4822209910994</v>
      </c>
      <c r="BR312" s="3">
        <v>101.156021996643</v>
      </c>
      <c r="BS312" s="3">
        <v>105.734373305688</v>
      </c>
      <c r="BT312" s="3">
        <v>103.774409872306</v>
      </c>
      <c r="BU312" s="3">
        <v>100.866622987123</v>
      </c>
      <c r="BV312" s="3">
        <v>89.8409682581765</v>
      </c>
      <c r="BW312" s="3">
        <v>91.0695612853646</v>
      </c>
      <c r="BX312" s="3">
        <v>94.2034272283279</v>
      </c>
      <c r="BY312" s="3">
        <v>93.5395967113143</v>
      </c>
      <c r="BZ312" s="3">
        <v>69.3685289758687</v>
      </c>
      <c r="CA312" s="3">
        <v>72.3898135489113</v>
      </c>
      <c r="CB312" s="3">
        <v>78.785667024712</v>
      </c>
      <c r="CC312" s="3">
        <v>83.645978160009</v>
      </c>
      <c r="CD312" s="3">
        <v>82.7577531263354</v>
      </c>
      <c r="CE312" s="3">
        <v>86.3165831076567</v>
      </c>
      <c r="CF312" s="3">
        <v>85.9773744845972</v>
      </c>
      <c r="CG312" s="3">
        <v>89.0590006627562</v>
      </c>
      <c r="CH312" s="3">
        <v>95.0553288035306</v>
      </c>
      <c r="CI312" s="3">
        <v>99.4721239759757</v>
      </c>
      <c r="CJ312" s="3">
        <v>98.7245271459742</v>
      </c>
      <c r="CK312" s="3">
        <v>97.4220589292864</v>
      </c>
      <c r="CL312" s="3">
        <v>99.4037028451045</v>
      </c>
      <c r="CM312" s="3">
        <v>108.356615045448</v>
      </c>
      <c r="CN312" s="3">
        <v>111.909210122665</v>
      </c>
      <c r="CO312" s="3">
        <v>110.399406424784</v>
      </c>
      <c r="CP312" s="3">
        <v>111.727129335635</v>
      </c>
      <c r="CQ312" s="3">
        <v>125.118362968076</v>
      </c>
      <c r="CR312" s="3">
        <v>119.992020130862</v>
      </c>
      <c r="CS312" s="3">
        <v>117.325698483702</v>
      </c>
      <c r="CT312" s="3">
        <v>118.462396907417</v>
      </c>
      <c r="CU312" s="3">
        <v>125.216966624184</v>
      </c>
      <c r="CV312" s="3">
        <v>121.387662250429</v>
      </c>
      <c r="CW312" s="3">
        <v>117.165173846268</v>
      </c>
      <c r="CX312" s="3">
        <v>112.39384050525</v>
      </c>
      <c r="CY312" s="3">
        <v>114.113513338082</v>
      </c>
      <c r="CZ312" s="3">
        <v>107.982226952616</v>
      </c>
      <c r="DA312" s="3">
        <v>109.416723055351</v>
      </c>
      <c r="DB312" s="3">
        <v>112.768097017791</v>
      </c>
      <c r="DC312" s="3">
        <v>111.835552930074</v>
      </c>
      <c r="DD312" s="3">
        <v>108.12596606123</v>
      </c>
      <c r="DE312" s="3">
        <v>105.768852676242</v>
      </c>
      <c r="DF312" s="3">
        <v>118.301222329244</v>
      </c>
      <c r="DG312" s="3">
        <v>124.611913989724</v>
      </c>
      <c r="DH312" s="3">
        <v>123.875604157755</v>
      </c>
      <c r="DI312" s="3">
        <v>124.976154205967</v>
      </c>
      <c r="DJ312" s="3">
        <v>123.490596597586</v>
      </c>
      <c r="DK312" s="3">
        <v>130.927142599757</v>
      </c>
      <c r="DL312" s="3">
        <v>131.60187544129</v>
      </c>
      <c r="DM312" s="3">
        <v>131.185006424581</v>
      </c>
      <c r="DN312" s="3">
        <v>132.03919461361</v>
      </c>
      <c r="DO312" s="3">
        <v>128.417554960616</v>
      </c>
      <c r="DP312" s="3">
        <v>123.738334396308</v>
      </c>
      <c r="DQ312" s="3">
        <v>117.221260602812</v>
      </c>
      <c r="DR312" s="3">
        <v>123.459193998578</v>
      </c>
      <c r="DS312" s="3">
        <v>125.867890601318</v>
      </c>
      <c r="DT312" s="3">
        <v>127.140765061845</v>
      </c>
      <c r="DU312" s="3">
        <v>130.729628707406</v>
      </c>
      <c r="DV312" s="3">
        <v>135.746710041815</v>
      </c>
      <c r="DW312" s="3">
        <v>136.840607326813</v>
      </c>
      <c r="DX312" s="3">
        <v>135.498363939245</v>
      </c>
      <c r="DY312" s="3">
        <v>135.229611787257</v>
      </c>
      <c r="DZ312" s="3">
        <v>127.588643762747</v>
      </c>
      <c r="EA312" s="3">
        <v>135.023327461843</v>
      </c>
      <c r="EB312" s="3">
        <v>133.177669790173</v>
      </c>
      <c r="EC312" s="3">
        <v>134.080729500709</v>
      </c>
      <c r="ED312" s="3">
        <v>134.643817335818</v>
      </c>
      <c r="EE312" s="3">
        <v>135.936429341634</v>
      </c>
      <c r="EF312" s="3">
        <v>127.828055911594</v>
      </c>
    </row>
    <row r="313">
      <c r="A313" s="3" t="s">
        <v>309</v>
      </c>
      <c r="B313" s="3" t="str">
        <f t="shared" si="3"/>
        <v>ZBH_mid</v>
      </c>
      <c r="C313" s="3" t="str">
        <f t="shared" si="6"/>
        <v>ZBH</v>
      </c>
      <c r="D313" s="3">
        <v>84.5408131988224</v>
      </c>
      <c r="E313" s="3">
        <v>84.0264023803319</v>
      </c>
      <c r="F313" s="3">
        <v>84.6178675787384</v>
      </c>
      <c r="G313" s="3">
        <v>84.9307514074678</v>
      </c>
      <c r="H313" s="3">
        <v>89.8508335606775</v>
      </c>
      <c r="I313" s="3">
        <v>94.0540081271725</v>
      </c>
      <c r="J313" s="3">
        <v>91.6186286202644</v>
      </c>
      <c r="K313" s="3">
        <v>88.0992134156456</v>
      </c>
      <c r="L313" s="3">
        <v>91.6427281186098</v>
      </c>
      <c r="M313" s="3">
        <v>91.5329954690935</v>
      </c>
      <c r="N313" s="3">
        <v>98.9091815773768</v>
      </c>
      <c r="O313" s="3">
        <v>101.426093528885</v>
      </c>
      <c r="P313" s="3">
        <v>104.321997044216</v>
      </c>
      <c r="Q313" s="3">
        <v>106.159626858788</v>
      </c>
      <c r="R313" s="3">
        <v>105.65532185183</v>
      </c>
      <c r="S313" s="3">
        <v>104.506517331114</v>
      </c>
      <c r="T313" s="3">
        <v>101.363750490676</v>
      </c>
      <c r="U313" s="3">
        <v>101.548981648521</v>
      </c>
      <c r="V313" s="3">
        <v>96.8003653247873</v>
      </c>
      <c r="W313" s="3">
        <v>93.1744342235672</v>
      </c>
      <c r="X313" s="3">
        <v>88.8891557978281</v>
      </c>
      <c r="Y313" s="3">
        <v>87.0240121078546</v>
      </c>
      <c r="Z313" s="3">
        <v>94.5795687260651</v>
      </c>
      <c r="AA313" s="3">
        <v>91.1423545577066</v>
      </c>
      <c r="AB313" s="3">
        <v>91.1431065433376</v>
      </c>
      <c r="AC313" s="3">
        <v>85.8286978368764</v>
      </c>
      <c r="AD313" s="3">
        <v>92.7449860812064</v>
      </c>
      <c r="AE313" s="3">
        <v>101.530161276034</v>
      </c>
      <c r="AF313" s="3">
        <v>107.134378624084</v>
      </c>
      <c r="AG313" s="3">
        <v>107.739634866606</v>
      </c>
      <c r="AH313" s="3">
        <v>112.935280913529</v>
      </c>
      <c r="AI313" s="3">
        <v>117.695321098032</v>
      </c>
      <c r="AJ313" s="3">
        <v>115.543153451792</v>
      </c>
      <c r="AK313" s="3">
        <v>115.185098906689</v>
      </c>
      <c r="AL313" s="3">
        <v>92.5716458434724</v>
      </c>
      <c r="AM313" s="3">
        <v>93.8078898588241</v>
      </c>
      <c r="AN313" s="3">
        <v>102.419869460896</v>
      </c>
      <c r="AO313" s="3">
        <v>106.948351138226</v>
      </c>
      <c r="AP313" s="3">
        <v>109.192188558413</v>
      </c>
      <c r="AQ313" s="3">
        <v>110.216503635037</v>
      </c>
      <c r="AR313" s="3">
        <v>108.661057144405</v>
      </c>
      <c r="AS313" s="3">
        <v>115.381829672148</v>
      </c>
      <c r="AT313" s="3">
        <v>117.418528907913</v>
      </c>
      <c r="AU313" s="3">
        <v>104.447273481826</v>
      </c>
      <c r="AV313" s="3">
        <v>105.684358803502</v>
      </c>
      <c r="AW313" s="3">
        <v>110.054493264263</v>
      </c>
      <c r="AX313" s="3">
        <v>102.893606099508</v>
      </c>
      <c r="AY313" s="3">
        <v>107.280950292711</v>
      </c>
      <c r="AZ313" s="3">
        <v>114.257353175803</v>
      </c>
      <c r="BA313" s="3">
        <v>109.977859873385</v>
      </c>
      <c r="BB313" s="3">
        <v>105.751731811857</v>
      </c>
      <c r="BC313" s="3">
        <v>100.359682040523</v>
      </c>
      <c r="BD313" s="3">
        <v>105.352253733663</v>
      </c>
      <c r="BE313" s="3">
        <v>103.843051389328</v>
      </c>
      <c r="BF313" s="3">
        <v>106.521037792984</v>
      </c>
      <c r="BG313" s="3">
        <v>114.779012806263</v>
      </c>
      <c r="BH313" s="3">
        <v>117.832703156327</v>
      </c>
      <c r="BI313" s="3">
        <v>114.886119839584</v>
      </c>
      <c r="BJ313" s="3">
        <v>106.183647866123</v>
      </c>
      <c r="BK313" s="3">
        <v>99.3267242656593</v>
      </c>
      <c r="BL313" s="3">
        <v>96.8555780310732</v>
      </c>
      <c r="BM313" s="3">
        <v>112.844304463142</v>
      </c>
      <c r="BN313" s="3">
        <v>115.906666218279</v>
      </c>
      <c r="BO313" s="3">
        <v>116.611090607397</v>
      </c>
      <c r="BP313" s="3">
        <v>109.839714753849</v>
      </c>
      <c r="BQ313" s="3">
        <v>109.968657409201</v>
      </c>
      <c r="BR313" s="3">
        <v>115.147615656749</v>
      </c>
      <c r="BS313" s="3">
        <v>127.330999762371</v>
      </c>
      <c r="BT313" s="3">
        <v>129.491989112401</v>
      </c>
      <c r="BU313" s="3">
        <v>126.349881968431</v>
      </c>
      <c r="BV313" s="3">
        <v>133.718747707962</v>
      </c>
      <c r="BW313" s="3">
        <v>138.421811328534</v>
      </c>
      <c r="BX313" s="3">
        <v>139.164365688974</v>
      </c>
      <c r="BY313" s="3">
        <v>144.405419099617</v>
      </c>
      <c r="BZ313" s="3">
        <v>97.9914108736834</v>
      </c>
      <c r="CA313" s="3">
        <v>102.172647409322</v>
      </c>
      <c r="CB313" s="3">
        <v>112.50959159223</v>
      </c>
      <c r="CC313" s="3">
        <v>118.624046794404</v>
      </c>
      <c r="CD313" s="3">
        <v>119.869177323594</v>
      </c>
      <c r="CE313" s="3">
        <v>128.744562374248</v>
      </c>
      <c r="CF313" s="3">
        <v>130.10695756501</v>
      </c>
      <c r="CG313" s="3">
        <v>133.379962666539</v>
      </c>
      <c r="CH313" s="3">
        <v>137.778758898267</v>
      </c>
      <c r="CI313" s="3">
        <v>139.413207425322</v>
      </c>
      <c r="CJ313" s="3">
        <v>149.56470909621</v>
      </c>
      <c r="CK313" s="3">
        <v>150.697337254858</v>
      </c>
      <c r="CL313" s="3">
        <v>150.459851234567</v>
      </c>
      <c r="CM313" s="3">
        <v>161.162697612007</v>
      </c>
      <c r="CN313" s="3">
        <v>159.224009655915</v>
      </c>
      <c r="CO313" s="3">
        <v>152.000540834962</v>
      </c>
      <c r="CP313" s="3">
        <v>150.201090865305</v>
      </c>
      <c r="CQ313" s="3">
        <v>140.291014480376</v>
      </c>
      <c r="CR313" s="3">
        <v>138.82224359008</v>
      </c>
      <c r="CS313" s="3">
        <v>138.952512386729</v>
      </c>
      <c r="CT313" s="3">
        <v>126.517079619089</v>
      </c>
      <c r="CU313" s="3">
        <v>117.765902239362</v>
      </c>
      <c r="CV313" s="3">
        <v>118.696055334296</v>
      </c>
      <c r="CW313" s="3">
        <v>114.283826496316</v>
      </c>
      <c r="CX313" s="3">
        <v>118.944837744455</v>
      </c>
      <c r="CY313" s="3">
        <v>124.407388274878</v>
      </c>
      <c r="CZ313" s="3">
        <v>115.831679634595</v>
      </c>
      <c r="DA313" s="3">
        <v>108.513312392291</v>
      </c>
      <c r="DB313" s="3">
        <v>104.057630936921</v>
      </c>
      <c r="DC313" s="3">
        <v>110.292449858157</v>
      </c>
      <c r="DD313" s="3">
        <v>107.79578413519</v>
      </c>
      <c r="DE313" s="3">
        <v>107.542372530467</v>
      </c>
      <c r="DF313" s="3">
        <v>110.875934349546</v>
      </c>
      <c r="DG313" s="3">
        <v>123.257379319597</v>
      </c>
      <c r="DH313" s="3">
        <v>123.187690706943</v>
      </c>
      <c r="DI313" s="3">
        <v>124.48851775861</v>
      </c>
      <c r="DJ313" s="3">
        <v>123.07215543222</v>
      </c>
      <c r="DK313" s="3">
        <v>131.887034834059</v>
      </c>
      <c r="DL313" s="3">
        <v>132.929826266003</v>
      </c>
      <c r="DM313" s="3">
        <v>136.83584922027</v>
      </c>
      <c r="DN313" s="3">
        <v>139.749483115364</v>
      </c>
      <c r="DO313" s="3">
        <v>120.472764403627</v>
      </c>
      <c r="DP313" s="3">
        <v>117.366338061035</v>
      </c>
      <c r="DQ313" s="3">
        <v>105.434577378919</v>
      </c>
      <c r="DR313" s="3">
        <v>108.714232452551</v>
      </c>
      <c r="DS313" s="3">
        <v>117.563557804089</v>
      </c>
      <c r="DT313" s="3">
        <v>121.073515708736</v>
      </c>
      <c r="DU313" s="3">
        <v>124.397674572879</v>
      </c>
      <c r="DV313" s="3">
        <v>125.862550175039</v>
      </c>
      <c r="DW313" s="3">
        <v>123.534142449878</v>
      </c>
      <c r="DX313" s="3">
        <v>118.378064137781</v>
      </c>
      <c r="DY313" s="3">
        <v>108.820842408129</v>
      </c>
      <c r="DZ313" s="3">
        <v>108.335736775354</v>
      </c>
      <c r="EA313" s="3">
        <v>110.493119585836</v>
      </c>
      <c r="EB313" s="3">
        <v>106.925655182965</v>
      </c>
      <c r="EC313" s="3">
        <v>104.472246399978</v>
      </c>
      <c r="ED313" s="3">
        <v>109.687117824107</v>
      </c>
      <c r="EE313" s="3">
        <v>107.525889513038</v>
      </c>
      <c r="EF313" s="3">
        <v>107.466944376628</v>
      </c>
    </row>
    <row r="314">
      <c r="A314" s="3" t="s">
        <v>310</v>
      </c>
      <c r="B314" s="3" t="str">
        <f t="shared" si="3"/>
        <v>ZTS_mid</v>
      </c>
      <c r="C314" s="3" t="str">
        <f t="shared" si="6"/>
        <v>ZTS</v>
      </c>
      <c r="D314" s="3">
        <v>29.1416215403991</v>
      </c>
      <c r="E314" s="3">
        <v>27.7200930971685</v>
      </c>
      <c r="F314" s="3">
        <v>27.5214174949155</v>
      </c>
      <c r="G314" s="3">
        <v>27.0222445008202</v>
      </c>
      <c r="H314" s="3">
        <v>28.1855005171667</v>
      </c>
      <c r="I314" s="3">
        <v>29.632877111245</v>
      </c>
      <c r="J314" s="3">
        <v>30.1682728436821</v>
      </c>
      <c r="K314" s="3">
        <v>31.1192167732174</v>
      </c>
      <c r="L314" s="3">
        <v>33.619442474711</v>
      </c>
      <c r="M314" s="3">
        <v>33.7353981694712</v>
      </c>
      <c r="N314" s="3">
        <v>39.2020094843213</v>
      </c>
      <c r="O314" s="3">
        <v>40.2036791136839</v>
      </c>
      <c r="P314" s="3">
        <v>40.4387126069492</v>
      </c>
      <c r="Q314" s="3">
        <v>41.7359947723958</v>
      </c>
      <c r="R314" s="3">
        <v>43.331529763703</v>
      </c>
      <c r="S314" s="3">
        <v>43.3867621692357</v>
      </c>
      <c r="T314" s="3">
        <v>43.4889087391809</v>
      </c>
      <c r="U314" s="3">
        <v>46.2426166364641</v>
      </c>
      <c r="V314" s="3">
        <v>44.9676667124537</v>
      </c>
      <c r="W314" s="3">
        <v>43.7743934184536</v>
      </c>
      <c r="X314" s="3">
        <v>40.9837700171004</v>
      </c>
      <c r="Y314" s="3">
        <v>39.7045716122752</v>
      </c>
      <c r="Z314" s="3">
        <v>43.0138056115796</v>
      </c>
      <c r="AA314" s="3">
        <v>43.7736348422013</v>
      </c>
      <c r="AB314" s="3">
        <v>41.6705260430235</v>
      </c>
      <c r="AC314" s="3">
        <v>38.7600195313348</v>
      </c>
      <c r="AD314" s="3">
        <v>38.8566635166239</v>
      </c>
      <c r="AE314" s="3">
        <v>44.3150087140523</v>
      </c>
      <c r="AF314" s="3">
        <v>44.075456722064</v>
      </c>
      <c r="AG314" s="3">
        <v>44.3738740846773</v>
      </c>
      <c r="AH314" s="3">
        <v>46.2453451340281</v>
      </c>
      <c r="AI314" s="3">
        <v>48.2577709305718</v>
      </c>
      <c r="AJ314" s="3">
        <v>48.0585079125511</v>
      </c>
      <c r="AK314" s="3">
        <v>47.7953208181325</v>
      </c>
      <c r="AL314" s="3">
        <v>47.0022891463669</v>
      </c>
      <c r="AM314" s="3">
        <v>48.9128133420384</v>
      </c>
      <c r="AN314" s="3">
        <v>50.7406498154715</v>
      </c>
      <c r="AO314" s="3">
        <v>51.5467342446007</v>
      </c>
      <c r="AP314" s="3">
        <v>50.6336438821596</v>
      </c>
      <c r="AQ314" s="3">
        <v>50.849993808271</v>
      </c>
      <c r="AR314" s="3">
        <v>56.5358262191287</v>
      </c>
      <c r="AS314" s="3">
        <v>59.3444218514869</v>
      </c>
      <c r="AT314" s="3">
        <v>59.2318607660925</v>
      </c>
      <c r="AU314" s="3">
        <v>58.0548571359125</v>
      </c>
      <c r="AV314" s="3">
        <v>60.8919685173198</v>
      </c>
      <c r="AW314" s="3">
        <v>61.0984057717785</v>
      </c>
      <c r="AX314" s="3">
        <v>66.1002139815231</v>
      </c>
      <c r="AY314" s="3">
        <v>68.3537669410739</v>
      </c>
      <c r="AZ314" s="3">
        <v>72.0806355052106</v>
      </c>
      <c r="BA314" s="3">
        <v>73.4571087295274</v>
      </c>
      <c r="BB314" s="3">
        <v>78.7820565520274</v>
      </c>
      <c r="BC314" s="3">
        <v>79.7938612512645</v>
      </c>
      <c r="BD314" s="3">
        <v>79.0813148446356</v>
      </c>
      <c r="BE314" s="3">
        <v>82.0312463499362</v>
      </c>
      <c r="BF314" s="3">
        <v>81.4285238240488</v>
      </c>
      <c r="BG314" s="3">
        <v>86.5004404044807</v>
      </c>
      <c r="BH314" s="3">
        <v>85.3987465836544</v>
      </c>
      <c r="BI314" s="3">
        <v>86.6810988534556</v>
      </c>
      <c r="BJ314" s="3">
        <v>88.0154502439987</v>
      </c>
      <c r="BK314" s="3">
        <v>82.8815342513344</v>
      </c>
      <c r="BL314" s="3">
        <v>80.7989349378834</v>
      </c>
      <c r="BM314" s="3">
        <v>86.6958926666095</v>
      </c>
      <c r="BN314" s="3">
        <v>92.5770235840469</v>
      </c>
      <c r="BO314" s="3">
        <v>96.957167619337</v>
      </c>
      <c r="BP314" s="3">
        <v>97.7116764342595</v>
      </c>
      <c r="BQ314" s="3">
        <v>106.294303243898</v>
      </c>
      <c r="BR314" s="3">
        <v>109.834920282262</v>
      </c>
      <c r="BS314" s="3">
        <v>118.28529669199</v>
      </c>
      <c r="BT314" s="3">
        <v>119.526012303401</v>
      </c>
      <c r="BU314" s="3">
        <v>120.868428850757</v>
      </c>
      <c r="BV314" s="3">
        <v>115.511592493241</v>
      </c>
      <c r="BW314" s="3">
        <v>121.310531886999</v>
      </c>
      <c r="BX314" s="3">
        <v>131.436061672472</v>
      </c>
      <c r="BY314" s="3">
        <v>134.468014816525</v>
      </c>
      <c r="BZ314" s="3">
        <v>114.695010006023</v>
      </c>
      <c r="CA314" s="3">
        <v>119.874402897864</v>
      </c>
      <c r="CB314" s="3">
        <v>124.761653330786</v>
      </c>
      <c r="CC314" s="3">
        <v>132.165769490517</v>
      </c>
      <c r="CD314" s="3">
        <v>137.407172235622</v>
      </c>
      <c r="CE314" s="3">
        <v>152.700025849091</v>
      </c>
      <c r="CF314" s="3">
        <v>154.697051671188</v>
      </c>
      <c r="CG314" s="3">
        <v>156.974550111364</v>
      </c>
      <c r="CH314" s="3">
        <v>159.764740988188</v>
      </c>
      <c r="CI314" s="3">
        <v>155.163772766596</v>
      </c>
      <c r="CJ314" s="3">
        <v>157.344023834885</v>
      </c>
      <c r="CK314" s="3">
        <v>155.434594946432</v>
      </c>
      <c r="CL314" s="3">
        <v>148.340096433484</v>
      </c>
      <c r="CM314" s="3">
        <v>160.024326766303</v>
      </c>
      <c r="CN314" s="3">
        <v>167.352753959665</v>
      </c>
      <c r="CO314" s="3">
        <v>176.245959778452</v>
      </c>
      <c r="CP314" s="3">
        <v>192.556933848174</v>
      </c>
      <c r="CQ314" s="3">
        <v>197.252342844986</v>
      </c>
      <c r="CR314" s="3">
        <v>197.005348871846</v>
      </c>
      <c r="CS314" s="3">
        <v>196.687038537952</v>
      </c>
      <c r="CT314" s="3">
        <v>212.997460818433</v>
      </c>
      <c r="CU314" s="3">
        <v>227.011602633372</v>
      </c>
      <c r="CV314" s="3">
        <v>201.567360734888</v>
      </c>
      <c r="CW314" s="3">
        <v>190.997224847273</v>
      </c>
      <c r="CX314" s="3">
        <v>186.192380078062</v>
      </c>
      <c r="CY314" s="3">
        <v>181.828048178342</v>
      </c>
      <c r="CZ314" s="3">
        <v>162.111835609639</v>
      </c>
      <c r="DA314" s="3">
        <v>162.253821852624</v>
      </c>
      <c r="DB314" s="3">
        <v>171.550001662923</v>
      </c>
      <c r="DC314" s="3">
        <v>166.057430935816</v>
      </c>
      <c r="DD314" s="3">
        <v>152.175400510257</v>
      </c>
      <c r="DE314" s="3">
        <v>146.037690392491</v>
      </c>
      <c r="DF314" s="3">
        <v>141.670536589356</v>
      </c>
      <c r="DG314" s="3">
        <v>146.264753251071</v>
      </c>
      <c r="DH314" s="3">
        <v>155.134693935609</v>
      </c>
      <c r="DI314" s="3">
        <v>163.986313990343</v>
      </c>
      <c r="DJ314" s="3">
        <v>162.308719930452</v>
      </c>
      <c r="DK314" s="3">
        <v>169.275637250825</v>
      </c>
      <c r="DL314" s="3">
        <v>174.338927369264</v>
      </c>
      <c r="DM314" s="3">
        <v>165.396216169917</v>
      </c>
      <c r="DN314" s="3">
        <v>173.352436074725</v>
      </c>
      <c r="DO314" s="3">
        <v>182.762570732835</v>
      </c>
      <c r="DP314" s="3">
        <v>179.334137569053</v>
      </c>
      <c r="DQ314" s="3">
        <v>166.609020584235</v>
      </c>
      <c r="DR314" s="3">
        <v>169.531913059013</v>
      </c>
      <c r="DS314" s="3">
        <v>188.695777211416</v>
      </c>
      <c r="DT314" s="3">
        <v>190.539843500325</v>
      </c>
      <c r="DU314" s="3">
        <v>190.512201730705</v>
      </c>
      <c r="DV314" s="3">
        <v>175.137673164809</v>
      </c>
      <c r="DW314" s="3">
        <v>156.18056607347</v>
      </c>
      <c r="DX314" s="3">
        <v>168.140625583387</v>
      </c>
      <c r="DY314" s="3">
        <v>171.648664094569</v>
      </c>
      <c r="DZ314" s="3">
        <v>177.16964033877</v>
      </c>
      <c r="EA314" s="3">
        <v>182.474196293028</v>
      </c>
      <c r="EB314" s="3">
        <v>190.755929646668</v>
      </c>
      <c r="EC314" s="3">
        <v>187.535378899402</v>
      </c>
      <c r="ED314" s="3">
        <v>175.426410759746</v>
      </c>
      <c r="EE314" s="3">
        <v>170.818829165466</v>
      </c>
      <c r="EF314" s="3">
        <v>166.04542958535</v>
      </c>
    </row>
    <row r="315">
      <c r="A315" s="3" t="s">
        <v>311</v>
      </c>
      <c r="B315" s="3" t="str">
        <f t="shared" si="3"/>
        <v>TSCO_mid</v>
      </c>
      <c r="C315" s="3" t="str">
        <f t="shared" si="6"/>
        <v>TSCO</v>
      </c>
      <c r="D315" s="3">
        <v>9.38621197909216</v>
      </c>
      <c r="E315" s="3">
        <v>8.48967297270142</v>
      </c>
      <c r="F315" s="3">
        <v>9.22932712147759</v>
      </c>
      <c r="G315" s="3">
        <v>8.70896535381376</v>
      </c>
      <c r="H315" s="3">
        <v>8.29679417553148</v>
      </c>
      <c r="I315" s="3">
        <v>8.22989517337649</v>
      </c>
      <c r="J315" s="3">
        <v>7.92712440067088</v>
      </c>
      <c r="K315" s="3">
        <v>8.11080506999616</v>
      </c>
      <c r="L315" s="3">
        <v>8.03742336569096</v>
      </c>
      <c r="M315" s="3">
        <v>8.14533856232697</v>
      </c>
      <c r="N315" s="3">
        <v>9.61579887450851</v>
      </c>
      <c r="O315" s="3">
        <v>10.0161661112078</v>
      </c>
      <c r="P315" s="3">
        <v>10.1533618143227</v>
      </c>
      <c r="Q315" s="3">
        <v>10.9707442607011</v>
      </c>
      <c r="R315" s="3">
        <v>11.1958989498497</v>
      </c>
      <c r="S315" s="3">
        <v>11.3383411193744</v>
      </c>
      <c r="T315" s="3">
        <v>11.3738439354333</v>
      </c>
      <c r="U315" s="3">
        <v>11.7047818733848</v>
      </c>
      <c r="V315" s="3">
        <v>11.9556627452487</v>
      </c>
      <c r="W315" s="3">
        <v>11.7582211532513</v>
      </c>
      <c r="X315" s="3">
        <v>11.0956139339901</v>
      </c>
      <c r="Y315" s="3">
        <v>11.5267610265493</v>
      </c>
      <c r="Z315" s="3">
        <v>11.880596049731</v>
      </c>
      <c r="AA315" s="3">
        <v>11.459217399511</v>
      </c>
      <c r="AB315" s="3">
        <v>10.9437496648228</v>
      </c>
      <c r="AC315" s="3">
        <v>11.1016173394719</v>
      </c>
      <c r="AD315" s="3">
        <v>11.7590983542312</v>
      </c>
      <c r="AE315" s="3">
        <v>12.1102580473307</v>
      </c>
      <c r="AF315" s="3">
        <v>12.5826062833159</v>
      </c>
      <c r="AG315" s="3">
        <v>12.5732720345726</v>
      </c>
      <c r="AH315" s="3">
        <v>12.3963403194014</v>
      </c>
      <c r="AI315" s="3">
        <v>11.619920936156</v>
      </c>
      <c r="AJ315" s="3">
        <v>9.64919663454318</v>
      </c>
      <c r="AK315" s="3">
        <v>8.89511465790067</v>
      </c>
      <c r="AL315" s="3">
        <v>9.63272728243015</v>
      </c>
      <c r="AM315" s="3">
        <v>10.5128757382946</v>
      </c>
      <c r="AN315" s="3">
        <v>10.3907697979062</v>
      </c>
      <c r="AO315" s="3">
        <v>10.0015067054084</v>
      </c>
      <c r="AP315" s="3">
        <v>9.74746216940793</v>
      </c>
      <c r="AQ315" s="3">
        <v>9.12783805579234</v>
      </c>
      <c r="AR315" s="3">
        <v>8.11658800253605</v>
      </c>
      <c r="AS315" s="3">
        <v>7.59447176682065</v>
      </c>
      <c r="AT315" s="3">
        <v>7.28834522812856</v>
      </c>
      <c r="AU315" s="3">
        <v>7.78007633396146</v>
      </c>
      <c r="AV315" s="3">
        <v>8.56085397021452</v>
      </c>
      <c r="AW315" s="3">
        <v>8.31252191746037</v>
      </c>
      <c r="AX315" s="3">
        <v>8.8399561250747</v>
      </c>
      <c r="AY315" s="3">
        <v>9.99246768619647</v>
      </c>
      <c r="AZ315" s="3">
        <v>11.2500192807448</v>
      </c>
      <c r="BA315" s="3">
        <v>9.56988513700537</v>
      </c>
      <c r="BB315" s="3">
        <v>9.12963562234579</v>
      </c>
      <c r="BC315" s="3">
        <v>8.93652969771656</v>
      </c>
      <c r="BD315" s="3">
        <v>10.2576974063033</v>
      </c>
      <c r="BE315" s="3">
        <v>11.1108403523779</v>
      </c>
      <c r="BF315" s="3">
        <v>11.3856696100165</v>
      </c>
      <c r="BG315" s="3">
        <v>12.0739709010401</v>
      </c>
      <c r="BH315" s="3">
        <v>13.3074275298747</v>
      </c>
      <c r="BI315" s="3">
        <v>13.136574255678</v>
      </c>
      <c r="BJ315" s="3">
        <v>13.8404537498378</v>
      </c>
      <c r="BK315" s="3">
        <v>13.0496274262355</v>
      </c>
      <c r="BL315" s="3">
        <v>12.8493250126132</v>
      </c>
      <c r="BM315" s="3">
        <v>14.0231776437728</v>
      </c>
      <c r="BN315" s="3">
        <v>14.0193349665545</v>
      </c>
      <c r="BO315" s="3">
        <v>15.4748207325359</v>
      </c>
      <c r="BP315" s="3">
        <v>15.390731024533</v>
      </c>
      <c r="BQ315" s="3">
        <v>16.3820624151198</v>
      </c>
      <c r="BR315" s="3">
        <v>17.0742268546467</v>
      </c>
      <c r="BS315" s="3">
        <v>15.8651989800993</v>
      </c>
      <c r="BT315" s="3">
        <v>14.9360340111261</v>
      </c>
      <c r="BU315" s="3">
        <v>14.4987351199309</v>
      </c>
      <c r="BV315" s="3">
        <v>14.9188165997377</v>
      </c>
      <c r="BW315" s="3">
        <v>14.6855508650473</v>
      </c>
      <c r="BX315" s="3">
        <v>14.3013423945946</v>
      </c>
      <c r="BY315" s="3">
        <v>14.9363394803316</v>
      </c>
      <c r="BZ315" s="3">
        <v>12.9046656455684</v>
      </c>
      <c r="CA315" s="3">
        <v>14.585424855931</v>
      </c>
      <c r="CB315" s="3">
        <v>17.3186956806832</v>
      </c>
      <c r="CC315" s="3">
        <v>20.0655093390969</v>
      </c>
      <c r="CD315" s="3">
        <v>22.5341373674626</v>
      </c>
      <c r="CE315" s="3">
        <v>24.1004274798019</v>
      </c>
      <c r="CF315" s="3">
        <v>22.6761977299954</v>
      </c>
      <c r="CG315" s="3">
        <v>23.2074371532669</v>
      </c>
      <c r="CH315" s="3">
        <v>21.5258669168008</v>
      </c>
      <c r="CI315" s="3">
        <v>22.8264622429802</v>
      </c>
      <c r="CJ315" s="3">
        <v>24.3473528795347</v>
      </c>
      <c r="CK315" s="3">
        <v>25.4716280553424</v>
      </c>
      <c r="CL315" s="3">
        <v>27.1730328965929</v>
      </c>
      <c r="CM315" s="3">
        <v>29.5331770021847</v>
      </c>
      <c r="CN315" s="3">
        <v>30.3745161533852</v>
      </c>
      <c r="CO315" s="3">
        <v>29.305156547765</v>
      </c>
      <c r="CP315" s="3">
        <v>30.1036217347256</v>
      </c>
      <c r="CQ315" s="3">
        <v>31.2097794098941</v>
      </c>
      <c r="CR315" s="3">
        <v>33.6474120739563</v>
      </c>
      <c r="CS315" s="3">
        <v>33.2394609526953</v>
      </c>
      <c r="CT315" s="3">
        <v>36.8220292438722</v>
      </c>
      <c r="CU315" s="3">
        <v>38.4196004693384</v>
      </c>
      <c r="CV315" s="3">
        <v>37.0459939739561</v>
      </c>
      <c r="CW315" s="3">
        <v>35.5893477075259</v>
      </c>
      <c r="CX315" s="3">
        <v>37.8284469563373</v>
      </c>
      <c r="CY315" s="3">
        <v>37.074661743033</v>
      </c>
      <c r="CZ315" s="3">
        <v>32.5583566548792</v>
      </c>
      <c r="DA315" s="3">
        <v>33.5513507942656</v>
      </c>
      <c r="DB315" s="3">
        <v>33.9534703285904</v>
      </c>
      <c r="DC315" s="3">
        <v>33.574594035346</v>
      </c>
      <c r="DD315" s="3">
        <v>32.9178182522762</v>
      </c>
      <c r="DE315" s="3">
        <v>34.9869833601684</v>
      </c>
      <c r="DF315" s="3">
        <v>37.5432106087216</v>
      </c>
      <c r="DG315" s="3">
        <v>38.365121664383</v>
      </c>
      <c r="DH315" s="3">
        <v>38.7575781372569</v>
      </c>
      <c r="DI315" s="3">
        <v>41.2553664015526</v>
      </c>
      <c r="DJ315" s="3">
        <v>41.4136934006717</v>
      </c>
      <c r="DK315" s="3">
        <v>43.4001459313459</v>
      </c>
      <c r="DL315" s="3">
        <v>41.516692208387</v>
      </c>
      <c r="DM315" s="3">
        <v>39.2905208991557</v>
      </c>
      <c r="DN315" s="3">
        <v>39.3599955038859</v>
      </c>
      <c r="DO315" s="3">
        <v>40.1266174060047</v>
      </c>
      <c r="DP315" s="3">
        <v>39.2654509366225</v>
      </c>
      <c r="DQ315" s="3">
        <v>37.1266995856544</v>
      </c>
      <c r="DR315" s="3">
        <v>37.2248079086748</v>
      </c>
      <c r="DS315" s="3">
        <v>40.6363313823461</v>
      </c>
      <c r="DT315" s="3">
        <v>42.5871077183511</v>
      </c>
      <c r="DU315" s="3">
        <v>45.3194633865856</v>
      </c>
      <c r="DV315" s="3">
        <v>48.8201140858016</v>
      </c>
      <c r="DW315" s="3">
        <v>48.8171580032651</v>
      </c>
      <c r="DX315" s="3">
        <v>52.9421688406692</v>
      </c>
      <c r="DY315" s="3">
        <v>52.9071078294974</v>
      </c>
      <c r="DZ315" s="3">
        <v>51.1313597342601</v>
      </c>
      <c r="EA315" s="3">
        <v>50.8920333635863</v>
      </c>
      <c r="EB315" s="3">
        <v>54.3380493916422</v>
      </c>
      <c r="EC315" s="3">
        <v>57.017344741017</v>
      </c>
      <c r="ED315" s="3">
        <v>54.880960514607</v>
      </c>
      <c r="EE315" s="3">
        <v>55.5185238974435</v>
      </c>
      <c r="EF315" s="3">
        <v>54.9627776675754</v>
      </c>
    </row>
    <row r="316">
      <c r="A316" s="3" t="s">
        <v>312</v>
      </c>
      <c r="B316" s="3" t="str">
        <f t="shared" si="3"/>
        <v>CMA_mid</v>
      </c>
      <c r="C316" s="3" t="str">
        <f t="shared" si="6"/>
        <v>CMA</v>
      </c>
      <c r="D316" s="3">
        <v>32.515158556403</v>
      </c>
      <c r="E316" s="3">
        <v>31.8098010280997</v>
      </c>
      <c r="F316" s="3">
        <v>34.287975976544</v>
      </c>
      <c r="G316" s="3">
        <v>33.9323399474964</v>
      </c>
      <c r="H316" s="3">
        <v>32.3907093115797</v>
      </c>
      <c r="I316" s="3">
        <v>34.3336275064791</v>
      </c>
      <c r="J316" s="3">
        <v>34.5875619151219</v>
      </c>
      <c r="K316" s="3">
        <v>34.0924623701629</v>
      </c>
      <c r="L316" s="3">
        <v>35.0660063151261</v>
      </c>
      <c r="M316" s="3">
        <v>32.2010338738923</v>
      </c>
      <c r="N316" s="3">
        <v>33.4079843633214</v>
      </c>
      <c r="O316" s="3">
        <v>32.0902291052958</v>
      </c>
      <c r="P316" s="3">
        <v>29.5608576222564</v>
      </c>
      <c r="Q316" s="3">
        <v>31.465440332064</v>
      </c>
      <c r="R316" s="3">
        <v>31.9903659317317</v>
      </c>
      <c r="S316" s="3">
        <v>32.002741905556</v>
      </c>
      <c r="T316" s="3">
        <v>33.8967580877755</v>
      </c>
      <c r="U316" s="3">
        <v>35.9300853896975</v>
      </c>
      <c r="V316" s="3">
        <v>34.29953364788</v>
      </c>
      <c r="W316" s="3">
        <v>32.0074956281306</v>
      </c>
      <c r="X316" s="3">
        <v>29.3717702688429</v>
      </c>
      <c r="Y316" s="3">
        <v>29.8926569356421</v>
      </c>
      <c r="Z316" s="3">
        <v>32.2647476774187</v>
      </c>
      <c r="AA316" s="3">
        <v>30.3644036634023</v>
      </c>
      <c r="AB316" s="3">
        <v>25.8482844669182</v>
      </c>
      <c r="AC316" s="3">
        <v>23.8412022443661</v>
      </c>
      <c r="AD316" s="3">
        <v>26.8012854202547</v>
      </c>
      <c r="AE316" s="3">
        <v>28.7462537762661</v>
      </c>
      <c r="AF316" s="3">
        <v>31.3228030945484</v>
      </c>
      <c r="AG316" s="3">
        <v>30.8576029731666</v>
      </c>
      <c r="AH316" s="3">
        <v>31.0040442788859</v>
      </c>
      <c r="AI316" s="3">
        <v>32.7522123125777</v>
      </c>
      <c r="AJ316" s="3">
        <v>33.4664245106711</v>
      </c>
      <c r="AK316" s="3">
        <v>35.906039015135</v>
      </c>
      <c r="AL316" s="3">
        <v>41.2950450270988</v>
      </c>
      <c r="AM316" s="3">
        <v>49.0658256319442</v>
      </c>
      <c r="AN316" s="3">
        <v>49.4046340837205</v>
      </c>
      <c r="AO316" s="3">
        <v>50.6508100403772</v>
      </c>
      <c r="AP316" s="3">
        <v>50.9566428270001</v>
      </c>
      <c r="AQ316" s="3">
        <v>49.5118605242257</v>
      </c>
      <c r="AR316" s="3">
        <v>50.7436931599819</v>
      </c>
      <c r="AS316" s="3">
        <v>52.0783832863287</v>
      </c>
      <c r="AT316" s="3">
        <v>53.5168520184846</v>
      </c>
      <c r="AU316" s="3">
        <v>51.5446905410995</v>
      </c>
      <c r="AV316" s="3">
        <v>51.2330854131601</v>
      </c>
      <c r="AW316" s="3">
        <v>56.3724264424004</v>
      </c>
      <c r="AX316" s="3">
        <v>57.4228686748441</v>
      </c>
      <c r="AY316" s="3">
        <v>62.6423621823662</v>
      </c>
      <c r="AZ316" s="3">
        <v>67.6596906719842</v>
      </c>
      <c r="BA316" s="3">
        <v>69.8973185219989</v>
      </c>
      <c r="BB316" s="3">
        <v>71.8819673193429</v>
      </c>
      <c r="BC316" s="3">
        <v>70.3223277438594</v>
      </c>
      <c r="BD316" s="3">
        <v>71.0252415045587</v>
      </c>
      <c r="BE316" s="3">
        <v>69.8912035619185</v>
      </c>
      <c r="BF316" s="3">
        <v>68.6196789250382</v>
      </c>
      <c r="BG316" s="3">
        <v>72.2631338244482</v>
      </c>
      <c r="BH316" s="3">
        <v>70.0568800331433</v>
      </c>
      <c r="BI316" s="3">
        <v>63.4595013163569</v>
      </c>
      <c r="BJ316" s="3">
        <v>60.4203142412721</v>
      </c>
      <c r="BK316" s="3">
        <v>52.4160550536703</v>
      </c>
      <c r="BL316" s="3">
        <v>57.1613044927588</v>
      </c>
      <c r="BM316" s="3">
        <v>63.0864339095329</v>
      </c>
      <c r="BN316" s="3">
        <v>60.050022881612</v>
      </c>
      <c r="BO316" s="3">
        <v>58.6968308826067</v>
      </c>
      <c r="BP316" s="3">
        <v>55.9626839309576</v>
      </c>
      <c r="BQ316" s="3">
        <v>53.3455303747334</v>
      </c>
      <c r="BR316" s="3">
        <v>54.5445314724925</v>
      </c>
      <c r="BS316" s="3">
        <v>47.3822129562127</v>
      </c>
      <c r="BT316" s="3">
        <v>49.3203290608181</v>
      </c>
      <c r="BU316" s="3">
        <v>49.9236059108192</v>
      </c>
      <c r="BV316" s="3">
        <v>53.9005364865467</v>
      </c>
      <c r="BW316" s="3">
        <v>55.1051233144761</v>
      </c>
      <c r="BX316" s="3">
        <v>52.0457202955995</v>
      </c>
      <c r="BY316" s="3">
        <v>47.332911851097</v>
      </c>
      <c r="BZ316" s="3">
        <v>28.8122205925251</v>
      </c>
      <c r="CA316" s="3">
        <v>24.5840748534408</v>
      </c>
      <c r="CB316" s="3">
        <v>26.255614088759</v>
      </c>
      <c r="CC316" s="3">
        <v>32.0719149151816</v>
      </c>
      <c r="CD316" s="3">
        <v>29.203723262515</v>
      </c>
      <c r="CE316" s="3">
        <v>32.0938988838472</v>
      </c>
      <c r="CF316" s="3">
        <v>31.9693140749349</v>
      </c>
      <c r="CG316" s="3">
        <v>34.713809312629</v>
      </c>
      <c r="CH316" s="3">
        <v>41.189387167064</v>
      </c>
      <c r="CI316" s="3">
        <v>44.232107691695</v>
      </c>
      <c r="CJ316" s="3">
        <v>50.7806787296545</v>
      </c>
      <c r="CK316" s="3">
        <v>53.4447184365688</v>
      </c>
      <c r="CL316" s="3">
        <v>58.2460267669922</v>
      </c>
      <c r="CM316" s="3">
        <v>59.6070627413805</v>
      </c>
      <c r="CN316" s="3">
        <v>64.8868080377351</v>
      </c>
      <c r="CO316" s="3">
        <v>62.2988062373555</v>
      </c>
      <c r="CP316" s="3">
        <v>57.6901463169849</v>
      </c>
      <c r="CQ316" s="3">
        <v>61.3325154416406</v>
      </c>
      <c r="CR316" s="3">
        <v>63.7151361533194</v>
      </c>
      <c r="CS316" s="3">
        <v>72.2632112859698</v>
      </c>
      <c r="CT316" s="3">
        <v>75.1699831780371</v>
      </c>
      <c r="CU316" s="3">
        <v>72.7030215753354</v>
      </c>
      <c r="CV316" s="3">
        <v>81.3201085975612</v>
      </c>
      <c r="CW316" s="3">
        <v>83.2427826865924</v>
      </c>
      <c r="CX316" s="3">
        <v>79.7032332371712</v>
      </c>
      <c r="CY316" s="3">
        <v>75.2136243863824</v>
      </c>
      <c r="CZ316" s="3">
        <v>68.3771288550456</v>
      </c>
      <c r="DA316" s="3">
        <v>67.4327814383252</v>
      </c>
      <c r="DB316" s="3">
        <v>66.2695521923781</v>
      </c>
      <c r="DC316" s="3">
        <v>71.4375556178703</v>
      </c>
      <c r="DD316" s="3">
        <v>69.1202380088671</v>
      </c>
      <c r="DE316" s="3">
        <v>62.6306425231705</v>
      </c>
      <c r="DF316" s="3">
        <v>62.6136235517245</v>
      </c>
      <c r="DG316" s="3">
        <v>58.6327492203114</v>
      </c>
      <c r="DH316" s="3">
        <v>61.5789194678039</v>
      </c>
      <c r="DI316" s="3">
        <v>65.6191650206064</v>
      </c>
      <c r="DJ316" s="3">
        <v>46.8281686273472</v>
      </c>
      <c r="DK316" s="3">
        <v>38.8383667906136</v>
      </c>
      <c r="DL316" s="3">
        <v>33.690163026141</v>
      </c>
      <c r="DM316" s="3">
        <v>38.2495234414803</v>
      </c>
      <c r="DN316" s="3">
        <v>44.9656639863385</v>
      </c>
      <c r="DO316" s="3">
        <v>45.4774023545911</v>
      </c>
      <c r="DP316" s="3">
        <v>40.7831983896423</v>
      </c>
      <c r="DQ316" s="3">
        <v>37.6201977744764</v>
      </c>
      <c r="DR316" s="3">
        <v>40.5226343796767</v>
      </c>
      <c r="DS316" s="3">
        <v>49.6199491630898</v>
      </c>
      <c r="DT316" s="3">
        <v>51.8481835762734</v>
      </c>
      <c r="DU316" s="3">
        <v>47.6907270961733</v>
      </c>
      <c r="DV316" s="3">
        <v>49.1889628381649</v>
      </c>
      <c r="DW316" s="3">
        <v>50.238030621117</v>
      </c>
      <c r="DX316" s="3">
        <v>50.7538616081987</v>
      </c>
      <c r="DY316" s="3">
        <v>46.5527967169086</v>
      </c>
      <c r="DZ316" s="3">
        <v>51.64442010001</v>
      </c>
      <c r="EA316" s="3">
        <v>53.3498341029832</v>
      </c>
      <c r="EB316" s="3">
        <v>57.1783457742591</v>
      </c>
      <c r="EC316" s="3">
        <v>60.5617762884755</v>
      </c>
      <c r="ED316" s="3">
        <v>68.21202727869</v>
      </c>
      <c r="EE316" s="3">
        <v>65.2468409274565</v>
      </c>
      <c r="EF316" s="3">
        <v>63.0955556233724</v>
      </c>
    </row>
    <row r="317">
      <c r="A317" s="3" t="s">
        <v>313</v>
      </c>
      <c r="B317" s="3" t="str">
        <f t="shared" si="3"/>
        <v>RHI_mid</v>
      </c>
      <c r="C317" s="3" t="str">
        <f t="shared" si="6"/>
        <v>RHI</v>
      </c>
      <c r="D317" s="3">
        <v>33.0705980113671</v>
      </c>
      <c r="E317" s="3">
        <v>32.129392835612</v>
      </c>
      <c r="F317" s="3">
        <v>33.5136760787873</v>
      </c>
      <c r="G317" s="3">
        <v>33.8391526467378</v>
      </c>
      <c r="H317" s="3">
        <v>36.112907071671</v>
      </c>
      <c r="I317" s="3">
        <v>37.9112084648326</v>
      </c>
      <c r="J317" s="3">
        <v>39.2808342580889</v>
      </c>
      <c r="K317" s="3">
        <v>39.8757005576547</v>
      </c>
      <c r="L317" s="3">
        <v>40.725360040605</v>
      </c>
      <c r="M317" s="3">
        <v>39.8627574307597</v>
      </c>
      <c r="N317" s="3">
        <v>45.688147419497</v>
      </c>
      <c r="O317" s="3">
        <v>46.5341730296345</v>
      </c>
      <c r="P317" s="3">
        <v>46.8875446452011</v>
      </c>
      <c r="Q317" s="3">
        <v>49.699768207762</v>
      </c>
      <c r="R317" s="3">
        <v>49.7238771839804</v>
      </c>
      <c r="S317" s="3">
        <v>47.6699220804948</v>
      </c>
      <c r="T317" s="3">
        <v>46.0346228782355</v>
      </c>
      <c r="U317" s="3">
        <v>46.1191129769014</v>
      </c>
      <c r="V317" s="3">
        <v>45.2005742422905</v>
      </c>
      <c r="W317" s="3">
        <v>44.8808475323336</v>
      </c>
      <c r="X317" s="3">
        <v>41.8283942846532</v>
      </c>
      <c r="Y317" s="3">
        <v>42.53871251266</v>
      </c>
      <c r="Z317" s="3">
        <v>42.3741734526887</v>
      </c>
      <c r="AA317" s="3">
        <v>39.3197770632307</v>
      </c>
      <c r="AB317" s="3">
        <v>35.9182572670533</v>
      </c>
      <c r="AC317" s="3">
        <v>32.2091791554543</v>
      </c>
      <c r="AD317" s="3">
        <v>35.3624431077738</v>
      </c>
      <c r="AE317" s="3">
        <v>36.5123084562222</v>
      </c>
      <c r="AF317" s="3">
        <v>32.6425663043382</v>
      </c>
      <c r="AG317" s="3">
        <v>32.5608880876441</v>
      </c>
      <c r="AH317" s="3">
        <v>32.3652644067748</v>
      </c>
      <c r="AI317" s="3">
        <v>31.3877578159221</v>
      </c>
      <c r="AJ317" s="3">
        <v>31.509633956061</v>
      </c>
      <c r="AK317" s="3">
        <v>31.7441570283382</v>
      </c>
      <c r="AL317" s="3">
        <v>35.2349460146873</v>
      </c>
      <c r="AM317" s="3">
        <v>40.5055496686804</v>
      </c>
      <c r="AN317" s="3">
        <v>41.006076361842</v>
      </c>
      <c r="AO317" s="3">
        <v>40.2374318006528</v>
      </c>
      <c r="AP317" s="3">
        <v>40.7467482110311</v>
      </c>
      <c r="AQ317" s="3">
        <v>38.8665144567218</v>
      </c>
      <c r="AR317" s="3">
        <v>39.5424416814483</v>
      </c>
      <c r="AS317" s="3">
        <v>40.2647030608034</v>
      </c>
      <c r="AT317" s="3">
        <v>40.585669009276</v>
      </c>
      <c r="AU317" s="3">
        <v>37.4392060767483</v>
      </c>
      <c r="AV317" s="3">
        <v>40.1598751024197</v>
      </c>
      <c r="AW317" s="3">
        <v>43.3529795450592</v>
      </c>
      <c r="AX317" s="3">
        <v>45.9834413713843</v>
      </c>
      <c r="AY317" s="3">
        <v>47.2543629048879</v>
      </c>
      <c r="AZ317" s="3">
        <v>48.6827573528532</v>
      </c>
      <c r="BA317" s="3">
        <v>48.1202473109537</v>
      </c>
      <c r="BB317" s="3">
        <v>50.3986659818144</v>
      </c>
      <c r="BC317" s="3">
        <v>51.0359222103603</v>
      </c>
      <c r="BD317" s="3">
        <v>54.3726172286706</v>
      </c>
      <c r="BE317" s="3">
        <v>58.8084404516499</v>
      </c>
      <c r="BF317" s="3">
        <v>59.6944779746897</v>
      </c>
      <c r="BG317" s="3">
        <v>67.509825568402</v>
      </c>
      <c r="BH317" s="3">
        <v>62.7340559560032</v>
      </c>
      <c r="BI317" s="3">
        <v>55.8577151439031</v>
      </c>
      <c r="BJ317" s="3">
        <v>53.7577190856291</v>
      </c>
      <c r="BK317" s="3">
        <v>50.3006273705086</v>
      </c>
      <c r="BL317" s="3">
        <v>51.5310541854858</v>
      </c>
      <c r="BM317" s="3">
        <v>57.5769499029199</v>
      </c>
      <c r="BN317" s="3">
        <v>57.4439996009338</v>
      </c>
      <c r="BO317" s="3">
        <v>57.7804214054761</v>
      </c>
      <c r="BP317" s="3">
        <v>50.3153963735329</v>
      </c>
      <c r="BQ317" s="3">
        <v>49.172254285008</v>
      </c>
      <c r="BR317" s="3">
        <v>51.8386013576174</v>
      </c>
      <c r="BS317" s="3">
        <v>48.8909182042893</v>
      </c>
      <c r="BT317" s="3">
        <v>48.7886427461903</v>
      </c>
      <c r="BU317" s="3">
        <v>49.0394143556458</v>
      </c>
      <c r="BV317" s="3">
        <v>51.6049975786196</v>
      </c>
      <c r="BW317" s="3">
        <v>54.241008452236</v>
      </c>
      <c r="BX317" s="3">
        <v>55.6035682438553</v>
      </c>
      <c r="BY317" s="3">
        <v>51.7585882766114</v>
      </c>
      <c r="BZ317" s="3">
        <v>38.5959536416202</v>
      </c>
      <c r="CA317" s="3">
        <v>37.5630382575396</v>
      </c>
      <c r="CB317" s="3">
        <v>42.1960217940313</v>
      </c>
      <c r="CC317" s="3">
        <v>47.8695209398571</v>
      </c>
      <c r="CD317" s="3">
        <v>47.1427275511965</v>
      </c>
      <c r="CE317" s="3">
        <v>49.5068084557613</v>
      </c>
      <c r="CF317" s="3">
        <v>48.0205406513378</v>
      </c>
      <c r="CG317" s="3">
        <v>49.711957864968</v>
      </c>
      <c r="CH317" s="3">
        <v>55.3218776264451</v>
      </c>
      <c r="CI317" s="3">
        <v>57.9669772058573</v>
      </c>
      <c r="CJ317" s="3">
        <v>59.5792222229581</v>
      </c>
      <c r="CK317" s="3">
        <v>68.1409087166315</v>
      </c>
      <c r="CL317" s="3">
        <v>70.3559947583312</v>
      </c>
      <c r="CM317" s="3">
        <v>76.2577931592052</v>
      </c>
      <c r="CN317" s="3">
        <v>81.4707840586245</v>
      </c>
      <c r="CO317" s="3">
        <v>82.591182608189</v>
      </c>
      <c r="CP317" s="3">
        <v>82.342951950581</v>
      </c>
      <c r="CQ317" s="3">
        <v>93.5920185998818</v>
      </c>
      <c r="CR317" s="3">
        <v>94.7830737613252</v>
      </c>
      <c r="CS317" s="3">
        <v>100.109523620415</v>
      </c>
      <c r="CT317" s="3">
        <v>107.945310483697</v>
      </c>
      <c r="CU317" s="3">
        <v>101.185518938542</v>
      </c>
      <c r="CV317" s="3">
        <v>102.931062016581</v>
      </c>
      <c r="CW317" s="3">
        <v>110.929102303315</v>
      </c>
      <c r="CX317" s="3">
        <v>107.685724367015</v>
      </c>
      <c r="CY317" s="3">
        <v>102.99403745142</v>
      </c>
      <c r="CZ317" s="3">
        <v>86.6276994549947</v>
      </c>
      <c r="DA317" s="3">
        <v>77.1865632293663</v>
      </c>
      <c r="DB317" s="3">
        <v>72.8172953142729</v>
      </c>
      <c r="DC317" s="3">
        <v>74.4527877354714</v>
      </c>
      <c r="DD317" s="3">
        <v>72.2039659891621</v>
      </c>
      <c r="DE317" s="3">
        <v>73.3652740044154</v>
      </c>
      <c r="DF317" s="3">
        <v>72.0875869516799</v>
      </c>
      <c r="DG317" s="3">
        <v>70.0676963258704</v>
      </c>
      <c r="DH317" s="3">
        <v>73.4121553904136</v>
      </c>
      <c r="DI317" s="3">
        <v>78.7133242130775</v>
      </c>
      <c r="DJ317" s="3">
        <v>73.8692025382333</v>
      </c>
      <c r="DK317" s="3">
        <v>71.2456884100784</v>
      </c>
      <c r="DL317" s="3">
        <v>64.9224333956455</v>
      </c>
      <c r="DM317" s="3">
        <v>68.8069831045346</v>
      </c>
      <c r="DN317" s="3">
        <v>75.6698712036191</v>
      </c>
      <c r="DO317" s="3">
        <v>72.0164667463288</v>
      </c>
      <c r="DP317" s="3">
        <v>70.9182306629807</v>
      </c>
      <c r="DQ317" s="3">
        <v>72.0401089758533</v>
      </c>
      <c r="DR317" s="3">
        <v>76.0383440305975</v>
      </c>
      <c r="DS317" s="3">
        <v>82.8957538363131</v>
      </c>
      <c r="DT317" s="3">
        <v>79.3100886243747</v>
      </c>
      <c r="DU317" s="3">
        <v>78.1532832347367</v>
      </c>
      <c r="DV317" s="3">
        <v>77.7982242986121</v>
      </c>
      <c r="DW317" s="3">
        <v>71.01489106473</v>
      </c>
      <c r="DX317" s="3">
        <v>67.532590674887</v>
      </c>
      <c r="DY317" s="3">
        <v>62.814447106784</v>
      </c>
      <c r="DZ317" s="3">
        <v>62.8276706095353</v>
      </c>
      <c r="EA317" s="3">
        <v>61.0982645135213</v>
      </c>
      <c r="EB317" s="3">
        <v>63.7324647691717</v>
      </c>
      <c r="EC317" s="3">
        <v>66.848668919467</v>
      </c>
      <c r="ED317" s="3">
        <v>73.3241957906848</v>
      </c>
      <c r="EE317" s="3">
        <v>73.2147616431826</v>
      </c>
      <c r="EF317" s="3">
        <v>69.5766663021512</v>
      </c>
    </row>
    <row r="318">
      <c r="A318" s="3" t="s">
        <v>314</v>
      </c>
      <c r="B318" s="3" t="str">
        <f t="shared" si="3"/>
        <v>VFC_mid</v>
      </c>
      <c r="C318" s="3" t="str">
        <f t="shared" si="6"/>
        <v>VFC</v>
      </c>
      <c r="D318" s="3">
        <v>41.6260638376878</v>
      </c>
      <c r="E318" s="3">
        <v>40.2170153016884</v>
      </c>
      <c r="F318" s="3">
        <v>42.4800540192444</v>
      </c>
      <c r="G318" s="3">
        <v>41.9064593470181</v>
      </c>
      <c r="H318" s="3">
        <v>43.2884517738702</v>
      </c>
      <c r="I318" s="3">
        <v>43.7494933104297</v>
      </c>
      <c r="J318" s="3">
        <v>43.4378059243931</v>
      </c>
      <c r="K318" s="3">
        <v>43.7238510940128</v>
      </c>
      <c r="L318" s="3">
        <v>46.1029338694642</v>
      </c>
      <c r="M318" s="3">
        <v>46.105251402726</v>
      </c>
      <c r="N318" s="3">
        <v>50.0414556152524</v>
      </c>
      <c r="O318" s="3">
        <v>51.9565963437403</v>
      </c>
      <c r="P318" s="3">
        <v>51.2606064081715</v>
      </c>
      <c r="Q318" s="3">
        <v>51.3196576819513</v>
      </c>
      <c r="R318" s="3">
        <v>52.7625547369657</v>
      </c>
      <c r="S318" s="3">
        <v>52.6933749863367</v>
      </c>
      <c r="T318" s="3">
        <v>50.2970633214096</v>
      </c>
      <c r="U318" s="3">
        <v>49.6856027457128</v>
      </c>
      <c r="V318" s="3">
        <v>51.973919333466</v>
      </c>
      <c r="W318" s="3">
        <v>52.9208511186815</v>
      </c>
      <c r="X318" s="3">
        <v>50.4101689067639</v>
      </c>
      <c r="Y318" s="3">
        <v>49.9352359445946</v>
      </c>
      <c r="Z318" s="3">
        <v>46.8752609234001</v>
      </c>
      <c r="AA318" s="3">
        <v>45.2698869008593</v>
      </c>
      <c r="AB318" s="3">
        <v>41.6397325993052</v>
      </c>
      <c r="AC318" s="3">
        <v>43.5051612948502</v>
      </c>
      <c r="AD318" s="3">
        <v>47.2448082555249</v>
      </c>
      <c r="AE318" s="3">
        <v>46.0561581579908</v>
      </c>
      <c r="AF318" s="3">
        <v>44.9461781810316</v>
      </c>
      <c r="AG318" s="3">
        <v>45.2436282600667</v>
      </c>
      <c r="AH318" s="3">
        <v>45.8313762992996</v>
      </c>
      <c r="AI318" s="3">
        <v>45.7913075630202</v>
      </c>
      <c r="AJ318" s="3">
        <v>42.1976083871617</v>
      </c>
      <c r="AK318" s="3">
        <v>39.8344701647635</v>
      </c>
      <c r="AL318" s="3">
        <v>40.6760119623532</v>
      </c>
      <c r="AM318" s="3">
        <v>40.4674875965292</v>
      </c>
      <c r="AN318" s="3">
        <v>38.4744995555335</v>
      </c>
      <c r="AO318" s="3">
        <v>37.5460839389798</v>
      </c>
      <c r="AP318" s="3">
        <v>39.7148163342092</v>
      </c>
      <c r="AQ318" s="3">
        <v>40.9975400538824</v>
      </c>
      <c r="AR318" s="3">
        <v>39.7670743188666</v>
      </c>
      <c r="AS318" s="3">
        <v>41.4999980425137</v>
      </c>
      <c r="AT318" s="3">
        <v>43.2748842398424</v>
      </c>
      <c r="AU318" s="3">
        <v>46.9991874215093</v>
      </c>
      <c r="AV318" s="3">
        <v>47.1995648722104</v>
      </c>
      <c r="AW318" s="3">
        <v>50.0289564399785</v>
      </c>
      <c r="AX318" s="3">
        <v>53.4499474525459</v>
      </c>
      <c r="AY318" s="3">
        <v>55.4723181913613</v>
      </c>
      <c r="AZ318" s="3">
        <v>59.3611419871274</v>
      </c>
      <c r="BA318" s="3">
        <v>59.2060029664973</v>
      </c>
      <c r="BB318" s="3">
        <v>56.2547262809096</v>
      </c>
      <c r="BC318" s="3">
        <v>59.1001875413946</v>
      </c>
      <c r="BD318" s="3">
        <v>60.5894202098511</v>
      </c>
      <c r="BE318" s="3">
        <v>63.5480245530162</v>
      </c>
      <c r="BF318" s="3">
        <v>66.9581095497056</v>
      </c>
      <c r="BG318" s="3">
        <v>71.1362037256656</v>
      </c>
      <c r="BH318" s="3">
        <v>70.369408370091</v>
      </c>
      <c r="BI318" s="3">
        <v>66.4177743115316</v>
      </c>
      <c r="BJ318" s="3">
        <v>63.60179579634</v>
      </c>
      <c r="BK318" s="3">
        <v>57.5927381005286</v>
      </c>
      <c r="BL318" s="3">
        <v>59.6676852923047</v>
      </c>
      <c r="BM318" s="3">
        <v>66.8557533114405</v>
      </c>
      <c r="BN318" s="3">
        <v>66.6504450430504</v>
      </c>
      <c r="BO318" s="3">
        <v>71.400480186915</v>
      </c>
      <c r="BP318" s="3">
        <v>71.0343490293925</v>
      </c>
      <c r="BQ318" s="3">
        <v>71.8796418152062</v>
      </c>
      <c r="BR318" s="3">
        <v>73.3387958603136</v>
      </c>
      <c r="BS318" s="3">
        <v>67.6610071439992</v>
      </c>
      <c r="BT318" s="3">
        <v>73.2287102103968</v>
      </c>
      <c r="BU318" s="3">
        <v>74.1544841182965</v>
      </c>
      <c r="BV318" s="3">
        <v>72.1861267162201</v>
      </c>
      <c r="BW318" s="3">
        <v>79.0016626767621</v>
      </c>
      <c r="BX318" s="3">
        <v>77.9308987716328</v>
      </c>
      <c r="BY318" s="3">
        <v>68.8711996680432</v>
      </c>
      <c r="BZ318" s="3">
        <v>51.4942889450756</v>
      </c>
      <c r="CA318" s="3">
        <v>47.2279519251486</v>
      </c>
      <c r="CB318" s="3">
        <v>47.9241197588163</v>
      </c>
      <c r="CC318" s="3">
        <v>53.1852429106077</v>
      </c>
      <c r="CD318" s="3">
        <v>51.6961594133429</v>
      </c>
      <c r="CE318" s="3">
        <v>53.8413315966591</v>
      </c>
      <c r="CF318" s="3">
        <v>60.3415937350569</v>
      </c>
      <c r="CG318" s="3">
        <v>63.6191312695621</v>
      </c>
      <c r="CH318" s="3">
        <v>68.4421881427116</v>
      </c>
      <c r="CI318" s="3">
        <v>74.3349953428982</v>
      </c>
      <c r="CJ318" s="3">
        <v>73.0733044139125</v>
      </c>
      <c r="CK318" s="3">
        <v>69.4912508368164</v>
      </c>
      <c r="CL318" s="3">
        <v>68.9293589156682</v>
      </c>
      <c r="CM318" s="3">
        <v>74.1924678502284</v>
      </c>
      <c r="CN318" s="3">
        <v>73.4788077618288</v>
      </c>
      <c r="CO318" s="3">
        <v>70.3686545523851</v>
      </c>
      <c r="CP318" s="3">
        <v>71.2190624568651</v>
      </c>
      <c r="CQ318" s="3">
        <v>68.8624915819204</v>
      </c>
      <c r="CR318" s="3">
        <v>61.8198574992685</v>
      </c>
      <c r="CS318" s="3">
        <v>62.5491773842019</v>
      </c>
      <c r="CT318" s="3">
        <v>66.1585287838314</v>
      </c>
      <c r="CU318" s="3">
        <v>64.6247671174347</v>
      </c>
      <c r="CV318" s="3">
        <v>62.1478511098985</v>
      </c>
      <c r="CW318" s="3">
        <v>54.3846160598825</v>
      </c>
      <c r="CX318" s="3">
        <v>49.9464475997244</v>
      </c>
      <c r="CY318" s="3">
        <v>49.6507169398373</v>
      </c>
      <c r="CZ318" s="3">
        <v>43.0711571862909</v>
      </c>
      <c r="DA318" s="3">
        <v>42.7966860762388</v>
      </c>
      <c r="DB318" s="3">
        <v>41.5422115152766</v>
      </c>
      <c r="DC318" s="3">
        <v>40.6181955489922</v>
      </c>
      <c r="DD318" s="3">
        <v>35.3575940653677</v>
      </c>
      <c r="DE318" s="3">
        <v>26.6202150841514</v>
      </c>
      <c r="DF318" s="3">
        <v>28.4950645437958</v>
      </c>
      <c r="DG318" s="3">
        <v>25.964990556983</v>
      </c>
      <c r="DH318" s="3">
        <v>27.7770123948296</v>
      </c>
      <c r="DI318" s="3">
        <v>25.4060712408104</v>
      </c>
      <c r="DJ318" s="3">
        <v>21.1055716693478</v>
      </c>
      <c r="DK318" s="3">
        <v>21.1594776236005</v>
      </c>
      <c r="DL318" s="3">
        <v>19.3539870449142</v>
      </c>
      <c r="DM318" s="3">
        <v>18.0396307335116</v>
      </c>
      <c r="DN318" s="3">
        <v>18.553729979856</v>
      </c>
      <c r="DO318" s="3">
        <v>18.7819907092519</v>
      </c>
      <c r="DP318" s="3">
        <v>17.5412597983832</v>
      </c>
      <c r="DQ318" s="3">
        <v>16.4355527187566</v>
      </c>
      <c r="DR318" s="3">
        <v>15.6397548033227</v>
      </c>
      <c r="DS318" s="3">
        <v>18.1499580781898</v>
      </c>
      <c r="DT318" s="3">
        <v>16.4369928088683</v>
      </c>
      <c r="DU318" s="3">
        <v>15.8873147733397</v>
      </c>
      <c r="DV318" s="3">
        <v>14.9231156864112</v>
      </c>
      <c r="DW318" s="3">
        <v>12.9604006688901</v>
      </c>
      <c r="DX318" s="3">
        <v>12.3589696695478</v>
      </c>
      <c r="DY318" s="3">
        <v>13.5793403633521</v>
      </c>
      <c r="DZ318" s="3">
        <v>14.5997654744788</v>
      </c>
      <c r="EA318" s="3">
        <v>17.0174863840339</v>
      </c>
      <c r="EB318" s="3">
        <v>18.3220898254894</v>
      </c>
      <c r="EC318" s="3">
        <v>19.3116873746806</v>
      </c>
      <c r="ED318" s="3">
        <v>20.2375375887414</v>
      </c>
      <c r="EE318" s="3">
        <v>21.3941920011701</v>
      </c>
      <c r="EF318" s="3">
        <v>23.642499976688</v>
      </c>
    </row>
    <row r="319">
      <c r="A319" s="3" t="s">
        <v>315</v>
      </c>
      <c r="B319" s="3" t="str">
        <f t="shared" si="3"/>
        <v>XRAY_mid</v>
      </c>
      <c r="C319" s="3" t="str">
        <f t="shared" si="6"/>
        <v>XRAY</v>
      </c>
      <c r="D319" s="3">
        <v>42.7042741314922</v>
      </c>
      <c r="E319" s="3">
        <v>40.6827188477338</v>
      </c>
      <c r="F319" s="3">
        <v>41.0390752350358</v>
      </c>
      <c r="G319" s="3">
        <v>40.861738570715</v>
      </c>
      <c r="H319" s="3">
        <v>41.5500292362334</v>
      </c>
      <c r="I319" s="3">
        <v>42.9201920996182</v>
      </c>
      <c r="J319" s="3">
        <v>42.4117310291241</v>
      </c>
      <c r="K319" s="3">
        <v>42.4802940478733</v>
      </c>
      <c r="L319" s="3">
        <v>42.0497158248643</v>
      </c>
      <c r="M319" s="3">
        <v>41.4781540944465</v>
      </c>
      <c r="N319" s="3">
        <v>47.3299252812212</v>
      </c>
      <c r="O319" s="3">
        <v>48.9309846600701</v>
      </c>
      <c r="P319" s="3">
        <v>46.2092696073716</v>
      </c>
      <c r="Q319" s="3">
        <v>46.7328305324636</v>
      </c>
      <c r="R319" s="3">
        <v>46.5379656299639</v>
      </c>
      <c r="S319" s="3">
        <v>46.2326685780049</v>
      </c>
      <c r="T319" s="3">
        <v>46.6652655478671</v>
      </c>
      <c r="U319" s="3">
        <v>47.2947357149976</v>
      </c>
      <c r="V319" s="3">
        <v>47.4318202573793</v>
      </c>
      <c r="W319" s="3">
        <v>49.8971520949535</v>
      </c>
      <c r="X319" s="3">
        <v>47.2483873239809</v>
      </c>
      <c r="Y319" s="3">
        <v>50.9196291725805</v>
      </c>
      <c r="Z319" s="3">
        <v>55.2596153886409</v>
      </c>
      <c r="AA319" s="3">
        <v>55.3717909810963</v>
      </c>
      <c r="AB319" s="3">
        <v>52.2092893784446</v>
      </c>
      <c r="AC319" s="3">
        <v>52.3755938714192</v>
      </c>
      <c r="AD319" s="3">
        <v>55.3194097492417</v>
      </c>
      <c r="AE319" s="3">
        <v>54.9575593106151</v>
      </c>
      <c r="AF319" s="3">
        <v>55.517328258535</v>
      </c>
      <c r="AG319" s="3">
        <v>57.1012084194555</v>
      </c>
      <c r="AH319" s="3">
        <v>57.1932670575396</v>
      </c>
      <c r="AI319" s="3">
        <v>55.9304504504502</v>
      </c>
      <c r="AJ319" s="3">
        <v>54.5805119940853</v>
      </c>
      <c r="AK319" s="3">
        <v>53.0257784512328</v>
      </c>
      <c r="AL319" s="3">
        <v>54.6762058376259</v>
      </c>
      <c r="AM319" s="3">
        <v>53.593734932554</v>
      </c>
      <c r="AN319" s="3">
        <v>52.1774620965191</v>
      </c>
      <c r="AO319" s="3">
        <v>54.3881680100182</v>
      </c>
      <c r="AP319" s="3">
        <v>57.4327541586297</v>
      </c>
      <c r="AQ319" s="3">
        <v>57.1401661736679</v>
      </c>
      <c r="AR319" s="3">
        <v>57.4332668740484</v>
      </c>
      <c r="AS319" s="3">
        <v>58.2695158215</v>
      </c>
      <c r="AT319" s="3">
        <v>58.5077429340668</v>
      </c>
      <c r="AU319" s="3">
        <v>51.5272621101643</v>
      </c>
      <c r="AV319" s="3">
        <v>53.4443343991149</v>
      </c>
      <c r="AW319" s="3">
        <v>54.2516575653655</v>
      </c>
      <c r="AX319" s="3">
        <v>60.1708883979057</v>
      </c>
      <c r="AY319" s="3">
        <v>60.3275457697065</v>
      </c>
      <c r="AZ319" s="3">
        <v>58.632320967056</v>
      </c>
      <c r="BA319" s="3">
        <v>53.1061254646808</v>
      </c>
      <c r="BB319" s="3">
        <v>50.3321172374633</v>
      </c>
      <c r="BC319" s="3">
        <v>45.6220239453355</v>
      </c>
      <c r="BD319" s="3">
        <v>43.3457214912487</v>
      </c>
      <c r="BE319" s="3">
        <v>40.4253233881156</v>
      </c>
      <c r="BF319" s="3">
        <v>41.9780787073479</v>
      </c>
      <c r="BG319" s="3">
        <v>37.2906410243399</v>
      </c>
      <c r="BH319" s="3">
        <v>35.3561815774407</v>
      </c>
      <c r="BI319" s="3">
        <v>33.2468995374999</v>
      </c>
      <c r="BJ319" s="3">
        <v>33.6220267132626</v>
      </c>
      <c r="BK319" s="3">
        <v>33.9271209147193</v>
      </c>
      <c r="BL319" s="3">
        <v>37.0514651699618</v>
      </c>
      <c r="BM319" s="3">
        <v>39.3760062842088</v>
      </c>
      <c r="BN319" s="3">
        <v>45.3989440522716</v>
      </c>
      <c r="BO319" s="3">
        <v>46.564858617129</v>
      </c>
      <c r="BP319" s="3">
        <v>50.0538073589968</v>
      </c>
      <c r="BQ319" s="3">
        <v>52.5789046396637</v>
      </c>
      <c r="BR319" s="3">
        <v>52.8299629312359</v>
      </c>
      <c r="BS319" s="3">
        <v>48.5240301075761</v>
      </c>
      <c r="BT319" s="3">
        <v>47.9174061697474</v>
      </c>
      <c r="BU319" s="3">
        <v>50.031218935783</v>
      </c>
      <c r="BV319" s="3">
        <v>52.497380440646</v>
      </c>
      <c r="BW319" s="3">
        <v>53.1066165011841</v>
      </c>
      <c r="BX319" s="3">
        <v>54.3751425571436</v>
      </c>
      <c r="BY319" s="3">
        <v>52.0744962566686</v>
      </c>
      <c r="BZ319" s="3">
        <v>36.8123255009409</v>
      </c>
      <c r="CA319" s="3">
        <v>37.1323161900285</v>
      </c>
      <c r="CB319" s="3">
        <v>38.5713145288514</v>
      </c>
      <c r="CC319" s="3">
        <v>42.5397702611342</v>
      </c>
      <c r="CD319" s="3">
        <v>40.8744964611762</v>
      </c>
      <c r="CE319" s="3">
        <v>41.4881702574146</v>
      </c>
      <c r="CF319" s="3">
        <v>41.8137945000904</v>
      </c>
      <c r="CG319" s="3">
        <v>42.789965000751</v>
      </c>
      <c r="CH319" s="3">
        <v>46.4550671239379</v>
      </c>
      <c r="CI319" s="3">
        <v>49.4485037166143</v>
      </c>
      <c r="CJ319" s="3">
        <v>53.802705306007</v>
      </c>
      <c r="CK319" s="3">
        <v>51.0680206445455</v>
      </c>
      <c r="CL319" s="3">
        <v>57.8388455862279</v>
      </c>
      <c r="CM319" s="3">
        <v>61.2784070627182</v>
      </c>
      <c r="CN319" s="3">
        <v>63.5744947205332</v>
      </c>
      <c r="CO319" s="3">
        <v>61.2899629718242</v>
      </c>
      <c r="CP319" s="3">
        <v>59.5176875969917</v>
      </c>
      <c r="CQ319" s="3">
        <v>57.4068138705459</v>
      </c>
      <c r="CR319" s="3">
        <v>57.5197628971483</v>
      </c>
      <c r="CS319" s="3">
        <v>54.3187698354426</v>
      </c>
      <c r="CT319" s="3">
        <v>51.2874701223332</v>
      </c>
      <c r="CU319" s="3">
        <v>50.3829568178786</v>
      </c>
      <c r="CV319" s="3">
        <v>51.5360807509318</v>
      </c>
      <c r="CW319" s="3">
        <v>51.4388859926012</v>
      </c>
      <c r="CX319" s="3">
        <v>47.5738557778004</v>
      </c>
      <c r="CY319" s="3">
        <v>42.9424059528128</v>
      </c>
      <c r="CZ319" s="3">
        <v>36.7841511620309</v>
      </c>
      <c r="DA319" s="3">
        <v>35.5750796103981</v>
      </c>
      <c r="DB319" s="3">
        <v>33.8685598154942</v>
      </c>
      <c r="DC319" s="3">
        <v>33.9168383738457</v>
      </c>
      <c r="DD319" s="3">
        <v>29.8943305240013</v>
      </c>
      <c r="DE319" s="3">
        <v>28.0557040699656</v>
      </c>
      <c r="DF319" s="3">
        <v>28.5154583346005</v>
      </c>
      <c r="DG319" s="3">
        <v>29.7041068192443</v>
      </c>
      <c r="DH319" s="3">
        <v>34.0180942248692</v>
      </c>
      <c r="DI319" s="3">
        <v>35.247796809143</v>
      </c>
      <c r="DJ319" s="3">
        <v>36.1863709187275</v>
      </c>
      <c r="DK319" s="3">
        <v>39.0348551063926</v>
      </c>
      <c r="DL319" s="3">
        <v>38.4582823103251</v>
      </c>
      <c r="DM319" s="3">
        <v>37.5291862004327</v>
      </c>
      <c r="DN319" s="3">
        <v>38.9716502827704</v>
      </c>
      <c r="DO319" s="3">
        <v>37.080277407694</v>
      </c>
      <c r="DP319" s="3">
        <v>34.3301527342111</v>
      </c>
      <c r="DQ319" s="3">
        <v>30.973963486946</v>
      </c>
      <c r="DR319" s="3">
        <v>28.7920895856982</v>
      </c>
      <c r="DS319" s="3">
        <v>32.7152035584474</v>
      </c>
      <c r="DT319" s="3">
        <v>34.7751186153119</v>
      </c>
      <c r="DU319" s="3">
        <v>32.6605243585591</v>
      </c>
      <c r="DV319" s="3">
        <v>32.4340295421085</v>
      </c>
      <c r="DW319" s="3">
        <v>30.6683486954979</v>
      </c>
      <c r="DX319" s="3">
        <v>27.5753587701803</v>
      </c>
      <c r="DY319" s="3">
        <v>25.8849913877385</v>
      </c>
      <c r="DZ319" s="3">
        <v>25.3683089673547</v>
      </c>
      <c r="EA319" s="3">
        <v>24.5674564139006</v>
      </c>
      <c r="EB319" s="3">
        <v>25.5975612815026</v>
      </c>
      <c r="EC319" s="3">
        <v>24.1947329957408</v>
      </c>
      <c r="ED319" s="3">
        <v>19.3282360288551</v>
      </c>
      <c r="EE319" s="3">
        <v>19.1004063093491</v>
      </c>
      <c r="EF319" s="3">
        <v>18.8894445631239</v>
      </c>
    </row>
    <row r="320">
      <c r="A320" s="3" t="s">
        <v>316</v>
      </c>
      <c r="B320" s="3" t="str">
        <f t="shared" si="3"/>
        <v>WHR_mid</v>
      </c>
      <c r="C320" s="3" t="str">
        <f t="shared" si="6"/>
        <v>WHR</v>
      </c>
      <c r="D320" s="3">
        <v>104.243254914575</v>
      </c>
      <c r="E320" s="3">
        <v>94.2463231279153</v>
      </c>
      <c r="F320" s="3">
        <v>100.107192377221</v>
      </c>
      <c r="G320" s="3">
        <v>104.936281934343</v>
      </c>
      <c r="H320" s="3">
        <v>102.435728317955</v>
      </c>
      <c r="I320" s="3">
        <v>97.3567328126891</v>
      </c>
      <c r="J320" s="3">
        <v>98.4419705467009</v>
      </c>
      <c r="K320" s="3">
        <v>103.193830134596</v>
      </c>
      <c r="L320" s="3">
        <v>106.276239024674</v>
      </c>
      <c r="M320" s="3">
        <v>104.973737544717</v>
      </c>
      <c r="N320" s="3">
        <v>123.867434082094</v>
      </c>
      <c r="O320" s="3">
        <v>131.289123995549</v>
      </c>
      <c r="P320" s="3">
        <v>138.279091375146</v>
      </c>
      <c r="Q320" s="3">
        <v>147.454326183943</v>
      </c>
      <c r="R320" s="3">
        <v>141.4846522222</v>
      </c>
      <c r="S320" s="3">
        <v>135.869577720618</v>
      </c>
      <c r="T320" s="3">
        <v>131.030939274643</v>
      </c>
      <c r="U320" s="3">
        <v>130.139622675187</v>
      </c>
      <c r="V320" s="3">
        <v>122.196757588083</v>
      </c>
      <c r="W320" s="3">
        <v>122.959196431307</v>
      </c>
      <c r="X320" s="3">
        <v>114.252181251493</v>
      </c>
      <c r="Y320" s="3">
        <v>110.033599256424</v>
      </c>
      <c r="Z320" s="3">
        <v>113.502864114486</v>
      </c>
      <c r="AA320" s="3">
        <v>107.975405776479</v>
      </c>
      <c r="AB320" s="3">
        <v>96.3678819353452</v>
      </c>
      <c r="AC320" s="3">
        <v>100.340211192354</v>
      </c>
      <c r="AD320" s="3">
        <v>120.830505765564</v>
      </c>
      <c r="AE320" s="3">
        <v>131.842013256911</v>
      </c>
      <c r="AF320" s="3">
        <v>124.107388374773</v>
      </c>
      <c r="AG320" s="3">
        <v>125.199697817505</v>
      </c>
      <c r="AH320" s="3">
        <v>128.721803805213</v>
      </c>
      <c r="AI320" s="3">
        <v>134.059835573695</v>
      </c>
      <c r="AJ320" s="3">
        <v>121.422768881689</v>
      </c>
      <c r="AK320" s="3">
        <v>116.476336708348</v>
      </c>
      <c r="AL320" s="3">
        <v>116.660084377653</v>
      </c>
      <c r="AM320" s="3">
        <v>128.291142411305</v>
      </c>
      <c r="AN320" s="3">
        <v>133.71690206872</v>
      </c>
      <c r="AO320" s="3">
        <v>128.596140593783</v>
      </c>
      <c r="AP320" s="3">
        <v>127.928398712244</v>
      </c>
      <c r="AQ320" s="3">
        <v>126.345820578365</v>
      </c>
      <c r="AR320" s="3">
        <v>134.985930699122</v>
      </c>
      <c r="AS320" s="3">
        <v>141.603807958592</v>
      </c>
      <c r="AT320" s="3">
        <v>140.730133417023</v>
      </c>
      <c r="AU320" s="3">
        <v>127.651735327634</v>
      </c>
      <c r="AV320" s="3">
        <v>129.855639072009</v>
      </c>
      <c r="AW320" s="3">
        <v>130.424146928973</v>
      </c>
      <c r="AX320" s="3">
        <v>122.726161106415</v>
      </c>
      <c r="AY320" s="3">
        <v>126.006412167163</v>
      </c>
      <c r="AZ320" s="3">
        <v>129.423203805154</v>
      </c>
      <c r="BA320" s="3">
        <v>128.134085156509</v>
      </c>
      <c r="BB320" s="3">
        <v>119.402872829827</v>
      </c>
      <c r="BC320" s="3">
        <v>114.61698581517</v>
      </c>
      <c r="BD320" s="3">
        <v>117.902105257604</v>
      </c>
      <c r="BE320" s="3">
        <v>112.361821432686</v>
      </c>
      <c r="BF320" s="3">
        <v>110.02129092435</v>
      </c>
      <c r="BG320" s="3">
        <v>98.0224194217159</v>
      </c>
      <c r="BH320" s="3">
        <v>94.6265544514965</v>
      </c>
      <c r="BI320" s="3">
        <v>83.5692429512454</v>
      </c>
      <c r="BJ320" s="3">
        <v>91.1636788493725</v>
      </c>
      <c r="BK320" s="3">
        <v>87.8405694636506</v>
      </c>
      <c r="BL320" s="3">
        <v>94.1981020140515</v>
      </c>
      <c r="BM320" s="3">
        <v>107.195662003163</v>
      </c>
      <c r="BN320" s="3">
        <v>106.026330153355</v>
      </c>
      <c r="BO320" s="3">
        <v>106.991616384034</v>
      </c>
      <c r="BP320" s="3">
        <v>102.603413584049</v>
      </c>
      <c r="BQ320" s="3">
        <v>105.792352506027</v>
      </c>
      <c r="BR320" s="3">
        <v>115.129705484179</v>
      </c>
      <c r="BS320" s="3">
        <v>107.396279935393</v>
      </c>
      <c r="BT320" s="3">
        <v>117.901629203651</v>
      </c>
      <c r="BU320" s="3">
        <v>124.934038442896</v>
      </c>
      <c r="BV320" s="3">
        <v>119.143385741546</v>
      </c>
      <c r="BW320" s="3">
        <v>116.834673518457</v>
      </c>
      <c r="BX320" s="3">
        <v>120.549171532936</v>
      </c>
      <c r="BY320" s="3">
        <v>117.40733886385</v>
      </c>
      <c r="BZ320" s="3">
        <v>81.2000332199435</v>
      </c>
      <c r="CA320" s="3">
        <v>80.6489114178072</v>
      </c>
      <c r="CB320" s="3">
        <v>92.833670975721</v>
      </c>
      <c r="CC320" s="3">
        <v>104.812235731388</v>
      </c>
      <c r="CD320" s="3">
        <v>118.615977341256</v>
      </c>
      <c r="CE320" s="3">
        <v>145.092544518967</v>
      </c>
      <c r="CF320" s="3">
        <v>145.096446544659</v>
      </c>
      <c r="CG320" s="3">
        <v>160.858281024249</v>
      </c>
      <c r="CH320" s="3">
        <v>159.343425743042</v>
      </c>
      <c r="CI320" s="3">
        <v>154.901660834008</v>
      </c>
      <c r="CJ320" s="3">
        <v>157.994658460396</v>
      </c>
      <c r="CK320" s="3">
        <v>160.319031764338</v>
      </c>
      <c r="CL320" s="3">
        <v>173.67717634029</v>
      </c>
      <c r="CM320" s="3">
        <v>195.595795909422</v>
      </c>
      <c r="CN320" s="3">
        <v>202.781707929467</v>
      </c>
      <c r="CO320" s="3">
        <v>187.037172214224</v>
      </c>
      <c r="CP320" s="3">
        <v>184.278006682221</v>
      </c>
      <c r="CQ320" s="3">
        <v>187.834391006784</v>
      </c>
      <c r="CR320" s="3">
        <v>181.113941261294</v>
      </c>
      <c r="CS320" s="3">
        <v>172.856425468936</v>
      </c>
      <c r="CT320" s="3">
        <v>190.039557019097</v>
      </c>
      <c r="CU320" s="3">
        <v>193.75449542005</v>
      </c>
      <c r="CV320" s="3">
        <v>184.857429430001</v>
      </c>
      <c r="CW320" s="3">
        <v>171.888289703076</v>
      </c>
      <c r="CX320" s="3">
        <v>163.687113092246</v>
      </c>
      <c r="CY320" s="3">
        <v>150.776478551506</v>
      </c>
      <c r="CZ320" s="3">
        <v>156.350419226675</v>
      </c>
      <c r="DA320" s="3">
        <v>141.716341496961</v>
      </c>
      <c r="DB320" s="3">
        <v>141.961370172722</v>
      </c>
      <c r="DC320" s="3">
        <v>144.36427558883</v>
      </c>
      <c r="DD320" s="3">
        <v>128.402548919335</v>
      </c>
      <c r="DE320" s="3">
        <v>121.58831595496</v>
      </c>
      <c r="DF320" s="3">
        <v>126.832817309161</v>
      </c>
      <c r="DG320" s="3">
        <v>126.356485990486</v>
      </c>
      <c r="DH320" s="3">
        <v>133.852512436678</v>
      </c>
      <c r="DI320" s="3">
        <v>129.131149251007</v>
      </c>
      <c r="DJ320" s="3">
        <v>117.967903685561</v>
      </c>
      <c r="DK320" s="3">
        <v>120.861987613331</v>
      </c>
      <c r="DL320" s="3">
        <v>120.716515692129</v>
      </c>
      <c r="DM320" s="3">
        <v>129.858128233309</v>
      </c>
      <c r="DN320" s="3">
        <v>136.492524792356</v>
      </c>
      <c r="DO320" s="3">
        <v>126.226351628543</v>
      </c>
      <c r="DP320" s="3">
        <v>124.681633640095</v>
      </c>
      <c r="DQ320" s="3">
        <v>113.66738140096</v>
      </c>
      <c r="DR320" s="3">
        <v>101.993355735821</v>
      </c>
      <c r="DS320" s="3">
        <v>108.24149998877</v>
      </c>
      <c r="DT320" s="3">
        <v>108.307732327539</v>
      </c>
      <c r="DU320" s="3">
        <v>102.121038861484</v>
      </c>
      <c r="DV320" s="3">
        <v>103.532779278781</v>
      </c>
      <c r="DW320" s="3">
        <v>102.579584561827</v>
      </c>
      <c r="DX320" s="3">
        <v>88.4937657286026</v>
      </c>
      <c r="DY320" s="3">
        <v>89.1056028975864</v>
      </c>
      <c r="DZ320" s="3">
        <v>100.613877151628</v>
      </c>
      <c r="EA320" s="3">
        <v>94.0918924373263</v>
      </c>
      <c r="EB320" s="3">
        <v>99.0396164436716</v>
      </c>
      <c r="EC320" s="3">
        <v>102.881272948334</v>
      </c>
      <c r="ED320" s="3">
        <v>109.679398505277</v>
      </c>
      <c r="EE320" s="3">
        <v>116.565952301025</v>
      </c>
      <c r="EF320" s="3">
        <v>124.741666369968</v>
      </c>
    </row>
    <row r="321">
      <c r="A321" s="3" t="s">
        <v>317</v>
      </c>
      <c r="B321" s="3" t="str">
        <f t="shared" si="3"/>
        <v>ZION_mid</v>
      </c>
      <c r="C321" s="3" t="str">
        <f t="shared" si="6"/>
        <v>ZION</v>
      </c>
      <c r="D321" s="3">
        <v>23.2812961758269</v>
      </c>
      <c r="E321" s="3">
        <v>23.1609580576034</v>
      </c>
      <c r="F321" s="3">
        <v>24.2189990167962</v>
      </c>
      <c r="G321" s="3">
        <v>23.3035255244479</v>
      </c>
      <c r="H321" s="3">
        <v>22.2103550762931</v>
      </c>
      <c r="I321" s="3">
        <v>22.9789814877463</v>
      </c>
      <c r="J321" s="3">
        <v>22.8496771241899</v>
      </c>
      <c r="K321" s="3">
        <v>22.1133538429397</v>
      </c>
      <c r="L321" s="3">
        <v>22.8080197997228</v>
      </c>
      <c r="M321" s="3">
        <v>21.5148897428505</v>
      </c>
      <c r="N321" s="3">
        <v>22.7600420279879</v>
      </c>
      <c r="O321" s="3">
        <v>21.7825239874526</v>
      </c>
      <c r="P321" s="3">
        <v>19.8236746595214</v>
      </c>
      <c r="Q321" s="3">
        <v>20.1981866826288</v>
      </c>
      <c r="R321" s="3">
        <v>21.1450743857014</v>
      </c>
      <c r="S321" s="3">
        <v>21.4604146138599</v>
      </c>
      <c r="T321" s="3">
        <v>22.5878682268078</v>
      </c>
      <c r="U321" s="3">
        <v>24.7899971585816</v>
      </c>
      <c r="V321" s="3">
        <v>24.3876948801736</v>
      </c>
      <c r="W321" s="3">
        <v>23.2674407718074</v>
      </c>
      <c r="X321" s="3">
        <v>21.9928214550338</v>
      </c>
      <c r="Y321" s="3">
        <v>22.1427692197929</v>
      </c>
      <c r="Z321" s="3">
        <v>23.4504395612198</v>
      </c>
      <c r="AA321" s="3">
        <v>22.0968984814389</v>
      </c>
      <c r="AB321" s="3">
        <v>18.2190908236084</v>
      </c>
      <c r="AC321" s="3">
        <v>16.8104071534011</v>
      </c>
      <c r="AD321" s="3">
        <v>19.1623460199535</v>
      </c>
      <c r="AE321" s="3">
        <v>20.0722134912518</v>
      </c>
      <c r="AF321" s="3">
        <v>21.1912695886963</v>
      </c>
      <c r="AG321" s="3">
        <v>21.3916628833209</v>
      </c>
      <c r="AH321" s="3">
        <v>20.3838603141515</v>
      </c>
      <c r="AI321" s="3">
        <v>22.7377297550503</v>
      </c>
      <c r="AJ321" s="3">
        <v>24.070483243182</v>
      </c>
      <c r="AK321" s="3">
        <v>25.0649086858098</v>
      </c>
      <c r="AL321" s="3">
        <v>28.6260423081144</v>
      </c>
      <c r="AM321" s="3">
        <v>33.7770063948091</v>
      </c>
      <c r="AN321" s="3">
        <v>34.1132184142831</v>
      </c>
      <c r="AO321" s="3">
        <v>34.859132479556</v>
      </c>
      <c r="AP321" s="3">
        <v>34.6279494735024</v>
      </c>
      <c r="AQ321" s="3">
        <v>32.4700157031966</v>
      </c>
      <c r="AR321" s="3">
        <v>32.15237479925</v>
      </c>
      <c r="AS321" s="3">
        <v>33.6117262761089</v>
      </c>
      <c r="AT321" s="3">
        <v>35.543852034949</v>
      </c>
      <c r="AU321" s="3">
        <v>35.664257439667</v>
      </c>
      <c r="AV321" s="3">
        <v>35.2302901448191</v>
      </c>
      <c r="AW321" s="3">
        <v>37.3715376982322</v>
      </c>
      <c r="AX321" s="3">
        <v>37.087970711669</v>
      </c>
      <c r="AY321" s="3">
        <v>40.6073340977577</v>
      </c>
      <c r="AZ321" s="3">
        <v>42.291142239823</v>
      </c>
      <c r="BA321" s="3">
        <v>43.3481694867764</v>
      </c>
      <c r="BB321" s="3">
        <v>44.0719685910286</v>
      </c>
      <c r="BC321" s="3">
        <v>42.8745652831604</v>
      </c>
      <c r="BD321" s="3">
        <v>45.7331002313407</v>
      </c>
      <c r="BE321" s="3">
        <v>44.9101033091274</v>
      </c>
      <c r="BF321" s="3">
        <v>42.5751312865406</v>
      </c>
      <c r="BG321" s="3">
        <v>43.2584432594645</v>
      </c>
      <c r="BH321" s="3">
        <v>42.4620479268204</v>
      </c>
      <c r="BI321" s="3">
        <v>39.5621180182316</v>
      </c>
      <c r="BJ321" s="3">
        <v>39.4849741970147</v>
      </c>
      <c r="BK321" s="3">
        <v>34.6663460088287</v>
      </c>
      <c r="BL321" s="3">
        <v>37.0632180334971</v>
      </c>
      <c r="BM321" s="3">
        <v>40.8927183231144</v>
      </c>
      <c r="BN321" s="3">
        <v>39.4731182017678</v>
      </c>
      <c r="BO321" s="3">
        <v>39.2818595996193</v>
      </c>
      <c r="BP321" s="3">
        <v>38.3367172134887</v>
      </c>
      <c r="BQ321" s="3">
        <v>36.7220145224421</v>
      </c>
      <c r="BR321" s="3">
        <v>37.3775050073588</v>
      </c>
      <c r="BS321" s="3">
        <v>34.0790099057075</v>
      </c>
      <c r="BT321" s="3">
        <v>36.2827603160745</v>
      </c>
      <c r="BU321" s="3">
        <v>37.7768661072889</v>
      </c>
      <c r="BV321" s="3">
        <v>41.8273346325293</v>
      </c>
      <c r="BW321" s="3">
        <v>42.6247560078091</v>
      </c>
      <c r="BX321" s="3">
        <v>41.5706848006788</v>
      </c>
      <c r="BY321" s="3">
        <v>38.0678596074706</v>
      </c>
      <c r="BZ321" s="3">
        <v>25.442119009389</v>
      </c>
      <c r="CA321" s="3">
        <v>24.3640694249476</v>
      </c>
      <c r="CB321" s="3">
        <v>25.9448153949277</v>
      </c>
      <c r="CC321" s="3">
        <v>30.4951792903558</v>
      </c>
      <c r="CD321" s="3">
        <v>27.9574810019286</v>
      </c>
      <c r="CE321" s="3">
        <v>28.6371902564641</v>
      </c>
      <c r="CF321" s="3">
        <v>26.6790802502881</v>
      </c>
      <c r="CG321" s="3">
        <v>26.9082373908183</v>
      </c>
      <c r="CH321" s="3">
        <v>32.4600489048882</v>
      </c>
      <c r="CI321" s="3">
        <v>36.8965314582612</v>
      </c>
      <c r="CJ321" s="3">
        <v>41.4565686389252</v>
      </c>
      <c r="CK321" s="3">
        <v>43.7721391566322</v>
      </c>
      <c r="CL321" s="3">
        <v>48.9604280832027</v>
      </c>
      <c r="CM321" s="3">
        <v>48.455367643645</v>
      </c>
      <c r="CN321" s="3">
        <v>51.0276352200889</v>
      </c>
      <c r="CO321" s="3">
        <v>48.6212000158597</v>
      </c>
      <c r="CP321" s="3">
        <v>45.4087825953678</v>
      </c>
      <c r="CQ321" s="3">
        <v>48.6084868307959</v>
      </c>
      <c r="CR321" s="3">
        <v>51.9340706803815</v>
      </c>
      <c r="CS321" s="3">
        <v>56.480368633714</v>
      </c>
      <c r="CT321" s="3">
        <v>58.3313152111873</v>
      </c>
      <c r="CU321" s="3">
        <v>56.1052688747712</v>
      </c>
      <c r="CV321" s="3">
        <v>60.2439566722012</v>
      </c>
      <c r="CW321" s="3">
        <v>63.7929155804371</v>
      </c>
      <c r="CX321" s="3">
        <v>60.2715791415538</v>
      </c>
      <c r="CY321" s="3">
        <v>55.9399330502934</v>
      </c>
      <c r="CZ321" s="3">
        <v>49.5718866658372</v>
      </c>
      <c r="DA321" s="3">
        <v>48.5762689891871</v>
      </c>
      <c r="DB321" s="3">
        <v>46.7442894840179</v>
      </c>
      <c r="DC321" s="3">
        <v>50.8858572281848</v>
      </c>
      <c r="DD321" s="3">
        <v>50.9769748075619</v>
      </c>
      <c r="DE321" s="3">
        <v>46.1714415957075</v>
      </c>
      <c r="DF321" s="3">
        <v>47.0360511567984</v>
      </c>
      <c r="DG321" s="3">
        <v>44.2165393855136</v>
      </c>
      <c r="DH321" s="3">
        <v>46.8602918330664</v>
      </c>
      <c r="DI321" s="3">
        <v>48.0170617275969</v>
      </c>
      <c r="DJ321" s="3">
        <v>33.4029635203608</v>
      </c>
      <c r="DK321" s="3">
        <v>27.1629875961772</v>
      </c>
      <c r="DL321" s="3">
        <v>24.0265805983642</v>
      </c>
      <c r="DM321" s="3">
        <v>26.934898533546</v>
      </c>
      <c r="DN321" s="3">
        <v>31.1982506412221</v>
      </c>
      <c r="DO321" s="3">
        <v>34.0593779526884</v>
      </c>
      <c r="DP321" s="3">
        <v>33.5959232746475</v>
      </c>
      <c r="DQ321" s="3">
        <v>31.319365389612</v>
      </c>
      <c r="DR321" s="3">
        <v>33.027831979385</v>
      </c>
      <c r="DS321" s="3">
        <v>40.0023582518607</v>
      </c>
      <c r="DT321" s="3">
        <v>41.5036794042141</v>
      </c>
      <c r="DU321" s="3">
        <v>38.3953736472669</v>
      </c>
      <c r="DV321" s="3">
        <v>39.8146299542369</v>
      </c>
      <c r="DW321" s="3">
        <v>40.3111045458045</v>
      </c>
      <c r="DX321" s="3">
        <v>42.7207424278589</v>
      </c>
      <c r="DY321" s="3">
        <v>40.8774552590612</v>
      </c>
      <c r="DZ321" s="3">
        <v>47.2753128799865</v>
      </c>
      <c r="EA321" s="3">
        <v>46.7173379397864</v>
      </c>
      <c r="EB321" s="3">
        <v>46.4240709203967</v>
      </c>
      <c r="EC321" s="3">
        <v>49.4812543146299</v>
      </c>
      <c r="ED321" s="3">
        <v>58.2367623823824</v>
      </c>
      <c r="EE321" s="3">
        <v>56.7907141730899</v>
      </c>
      <c r="EF321" s="3">
        <v>56.6158333884345</v>
      </c>
    </row>
    <row r="322">
      <c r="A322" s="3" t="s">
        <v>318</v>
      </c>
      <c r="B322" s="3" t="str">
        <f t="shared" si="3"/>
        <v>SEE_mid</v>
      </c>
      <c r="C322" s="3" t="str">
        <f t="shared" si="6"/>
        <v>SEE</v>
      </c>
      <c r="D322" s="3">
        <v>27.6789123246728</v>
      </c>
      <c r="E322" s="3">
        <v>27.0306459523038</v>
      </c>
      <c r="F322" s="3">
        <v>27.6943965157102</v>
      </c>
      <c r="G322" s="3">
        <v>27.4355124865258</v>
      </c>
      <c r="H322" s="3">
        <v>27.9269928327902</v>
      </c>
      <c r="I322" s="3">
        <v>28.6389300876033</v>
      </c>
      <c r="J322" s="3">
        <v>28.1241753722822</v>
      </c>
      <c r="K322" s="3">
        <v>29.2561984906037</v>
      </c>
      <c r="L322" s="3">
        <v>30.9059872010415</v>
      </c>
      <c r="M322" s="3">
        <v>28.2566161013818</v>
      </c>
      <c r="N322" s="3">
        <v>32.6089088848155</v>
      </c>
      <c r="O322" s="3">
        <v>35.4466543519892</v>
      </c>
      <c r="P322" s="3">
        <v>35.6247908085392</v>
      </c>
      <c r="Q322" s="3">
        <v>38.5195824423782</v>
      </c>
      <c r="R322" s="3">
        <v>39.4175705651237</v>
      </c>
      <c r="S322" s="3">
        <v>38.5354584364736</v>
      </c>
      <c r="T322" s="3">
        <v>41.5581483786974</v>
      </c>
      <c r="U322" s="3">
        <v>43.3448573945069</v>
      </c>
      <c r="V322" s="3">
        <v>44.568115142807</v>
      </c>
      <c r="W322" s="3">
        <v>45.8729052039944</v>
      </c>
      <c r="X322" s="3">
        <v>42.7931935340851</v>
      </c>
      <c r="Y322" s="3">
        <v>42.252862177283</v>
      </c>
      <c r="Z322" s="3">
        <v>39.5633195794903</v>
      </c>
      <c r="AA322" s="3">
        <v>37.9777564974052</v>
      </c>
      <c r="AB322" s="3">
        <v>35.3762138656064</v>
      </c>
      <c r="AC322" s="3">
        <v>37.1409897282515</v>
      </c>
      <c r="AD322" s="3">
        <v>40.5518094141086</v>
      </c>
      <c r="AE322" s="3">
        <v>43.2615319432775</v>
      </c>
      <c r="AF322" s="3">
        <v>40.7114252451882</v>
      </c>
      <c r="AG322" s="3">
        <v>40.35173308929</v>
      </c>
      <c r="AH322" s="3">
        <v>41.5922961793951</v>
      </c>
      <c r="AI322" s="3">
        <v>40.7403017761117</v>
      </c>
      <c r="AJ322" s="3">
        <v>40.4689261492668</v>
      </c>
      <c r="AK322" s="3">
        <v>38.7631796446478</v>
      </c>
      <c r="AL322" s="3">
        <v>40.6118940312773</v>
      </c>
      <c r="AM322" s="3">
        <v>41.0004593001335</v>
      </c>
      <c r="AN322" s="3">
        <v>42.0977726570391</v>
      </c>
      <c r="AO322" s="3">
        <v>42.022962907292</v>
      </c>
      <c r="AP322" s="3">
        <v>39.657841238475</v>
      </c>
      <c r="AQ322" s="3">
        <v>38.1382483752685</v>
      </c>
      <c r="AR322" s="3">
        <v>38.5858557298134</v>
      </c>
      <c r="AS322" s="3">
        <v>39.4886156838046</v>
      </c>
      <c r="AT322" s="3">
        <v>39.9420234122726</v>
      </c>
      <c r="AU322" s="3">
        <v>39.2138335730207</v>
      </c>
      <c r="AV322" s="3">
        <v>38.1268105396222</v>
      </c>
      <c r="AW322" s="3">
        <v>39.1681377588663</v>
      </c>
      <c r="AX322" s="3">
        <v>39.915439532261</v>
      </c>
      <c r="AY322" s="3">
        <v>43.0380919446063</v>
      </c>
      <c r="AZ322" s="3">
        <v>43.4272949593965</v>
      </c>
      <c r="BA322" s="3">
        <v>38.3368119956284</v>
      </c>
      <c r="BB322" s="3">
        <v>38.5854630068733</v>
      </c>
      <c r="BC322" s="3">
        <v>38.9510344148106</v>
      </c>
      <c r="BD322" s="3">
        <v>39.5097810546646</v>
      </c>
      <c r="BE322" s="3">
        <v>39.1089446721613</v>
      </c>
      <c r="BF322" s="3">
        <v>38.2277066856118</v>
      </c>
      <c r="BG322" s="3">
        <v>36.1910092725225</v>
      </c>
      <c r="BH322" s="3">
        <v>36.6922641512713</v>
      </c>
      <c r="BI322" s="3">
        <v>31.2719387007142</v>
      </c>
      <c r="BJ322" s="3">
        <v>31.9237559243972</v>
      </c>
      <c r="BK322" s="3">
        <v>30.8788781196579</v>
      </c>
      <c r="BL322" s="3">
        <v>33.2143329685889</v>
      </c>
      <c r="BM322" s="3">
        <v>38.2305284896412</v>
      </c>
      <c r="BN322" s="3">
        <v>40.8418163942325</v>
      </c>
      <c r="BO322" s="3">
        <v>41.7681947796812</v>
      </c>
      <c r="BP322" s="3">
        <v>38.4667264097541</v>
      </c>
      <c r="BQ322" s="3">
        <v>39.4153189838502</v>
      </c>
      <c r="BR322" s="3">
        <v>39.4286577139136</v>
      </c>
      <c r="BS322" s="3">
        <v>38.6380723910746</v>
      </c>
      <c r="BT322" s="3">
        <v>37.3495572547244</v>
      </c>
      <c r="BU322" s="3">
        <v>37.3387850261722</v>
      </c>
      <c r="BV322" s="3">
        <v>35.3477056267061</v>
      </c>
      <c r="BW322" s="3">
        <v>35.7018252802394</v>
      </c>
      <c r="BX322" s="3">
        <v>34.8225507638968</v>
      </c>
      <c r="BY322" s="3">
        <v>32.1059288715116</v>
      </c>
      <c r="BZ322" s="3">
        <v>23.4449135018028</v>
      </c>
      <c r="CA322" s="3">
        <v>25.7083229633075</v>
      </c>
      <c r="CB322" s="3">
        <v>27.3876280139422</v>
      </c>
      <c r="CC322" s="3">
        <v>29.8033966668603</v>
      </c>
      <c r="CD322" s="3">
        <v>32.7099785141461</v>
      </c>
      <c r="CE322" s="3">
        <v>37.2110019472259</v>
      </c>
      <c r="CF322" s="3">
        <v>35.9410431632193</v>
      </c>
      <c r="CG322" s="3">
        <v>38.2652181169042</v>
      </c>
      <c r="CH322" s="3">
        <v>40.3594604884223</v>
      </c>
      <c r="CI322" s="3">
        <v>42.1484097301783</v>
      </c>
      <c r="CJ322" s="3">
        <v>41.9829086936348</v>
      </c>
      <c r="CK322" s="3">
        <v>40.6808719703787</v>
      </c>
      <c r="CL322" s="3">
        <v>42.343744743194</v>
      </c>
      <c r="CM322" s="3">
        <v>44.3716573730649</v>
      </c>
      <c r="CN322" s="3">
        <v>52.2172891223462</v>
      </c>
      <c r="CO322" s="3">
        <v>54.5834853924342</v>
      </c>
      <c r="CP322" s="3">
        <v>53.2371401949186</v>
      </c>
      <c r="CQ322" s="3">
        <v>55.9097025851203</v>
      </c>
      <c r="CR322" s="3">
        <v>54.635355819192</v>
      </c>
      <c r="CS322" s="3">
        <v>54.1933356628404</v>
      </c>
      <c r="CT322" s="3">
        <v>60.0389525475305</v>
      </c>
      <c r="CU322" s="3">
        <v>61.2613784708028</v>
      </c>
      <c r="CV322" s="3">
        <v>63.0714062278027</v>
      </c>
      <c r="CW322" s="3">
        <v>62.4931877117971</v>
      </c>
      <c r="CX322" s="3">
        <v>63.1819954036679</v>
      </c>
      <c r="CY322" s="3">
        <v>63.3154636289244</v>
      </c>
      <c r="CZ322" s="3">
        <v>59.8172813607344</v>
      </c>
      <c r="DA322" s="3">
        <v>56.6626061988445</v>
      </c>
      <c r="DB322" s="3">
        <v>55.0640191029497</v>
      </c>
      <c r="DC322" s="3">
        <v>54.2939243506405</v>
      </c>
      <c r="DD322" s="3">
        <v>47.3042837742042</v>
      </c>
      <c r="DE322" s="3">
        <v>44.17980555387</v>
      </c>
      <c r="DF322" s="3">
        <v>46.4948024063772</v>
      </c>
      <c r="DG322" s="3">
        <v>49.0848535472914</v>
      </c>
      <c r="DH322" s="3">
        <v>50.650701448555</v>
      </c>
      <c r="DI322" s="3">
        <v>49.100909277556</v>
      </c>
      <c r="DJ322" s="3">
        <v>43.7682428701821</v>
      </c>
      <c r="DK322" s="3">
        <v>44.9472584700228</v>
      </c>
      <c r="DL322" s="3">
        <v>40.5697705544395</v>
      </c>
      <c r="DM322" s="3">
        <v>37.8232574228257</v>
      </c>
      <c r="DN322" s="3">
        <v>42.5411668068927</v>
      </c>
      <c r="DO322" s="3">
        <v>36.9736219787271</v>
      </c>
      <c r="DP322" s="3">
        <v>32.9318160951435</v>
      </c>
      <c r="DQ322" s="3">
        <v>29.6346705744865</v>
      </c>
      <c r="DR322" s="3">
        <v>32.2114950213071</v>
      </c>
      <c r="DS322" s="3">
        <v>34.2291426368468</v>
      </c>
      <c r="DT322" s="3">
        <v>35.2329417521698</v>
      </c>
      <c r="DU322" s="3">
        <v>34.744684164584</v>
      </c>
      <c r="DV322" s="3">
        <v>35.2968683510757</v>
      </c>
      <c r="DW322" s="3">
        <v>32.2074506672157</v>
      </c>
      <c r="DX322" s="3">
        <v>36.5588840551796</v>
      </c>
      <c r="DY322" s="3">
        <v>36.9460502490845</v>
      </c>
      <c r="DZ322" s="3">
        <v>35.32562312695</v>
      </c>
      <c r="EA322" s="3">
        <v>33.9634886963834</v>
      </c>
      <c r="EB322" s="3">
        <v>34.3744662315433</v>
      </c>
      <c r="EC322" s="3">
        <v>35.5671363166411</v>
      </c>
      <c r="ED322" s="3">
        <v>35.7439329327796</v>
      </c>
      <c r="EE322" s="3">
        <v>35.4011238850589</v>
      </c>
      <c r="EF322" s="3">
        <v>34.4566668404473</v>
      </c>
    </row>
    <row r="323">
      <c r="A323" s="3" t="s">
        <v>319</v>
      </c>
      <c r="B323" s="3" t="str">
        <f t="shared" si="3"/>
        <v>LNC_mid</v>
      </c>
      <c r="C323" s="3" t="str">
        <f t="shared" si="6"/>
        <v>LNC</v>
      </c>
      <c r="D323" s="3">
        <v>35.2237260561414</v>
      </c>
      <c r="E323" s="3">
        <v>34.2871390357247</v>
      </c>
      <c r="F323" s="3">
        <v>35.852443370863</v>
      </c>
      <c r="G323" s="3">
        <v>33.9927540861062</v>
      </c>
      <c r="H323" s="3">
        <v>34.2122290283347</v>
      </c>
      <c r="I323" s="3">
        <v>35.7895655131935</v>
      </c>
      <c r="J323" s="3">
        <v>36.899183450057</v>
      </c>
      <c r="K323" s="3">
        <v>36.9460647355297</v>
      </c>
      <c r="L323" s="3">
        <v>38.3715621065875</v>
      </c>
      <c r="M323" s="3">
        <v>35.5536142300294</v>
      </c>
      <c r="N323" s="3">
        <v>39.7340530906486</v>
      </c>
      <c r="O323" s="3">
        <v>40.2130781755318</v>
      </c>
      <c r="P323" s="3">
        <v>37.5241572387397</v>
      </c>
      <c r="Q323" s="3">
        <v>40.0998770260832</v>
      </c>
      <c r="R323" s="3">
        <v>40.9160049954628</v>
      </c>
      <c r="S323" s="3">
        <v>40.666595511156</v>
      </c>
      <c r="T323" s="3">
        <v>41.4913534910466</v>
      </c>
      <c r="U323" s="3">
        <v>42.5852270219892</v>
      </c>
      <c r="V323" s="3">
        <v>41.4891682421522</v>
      </c>
      <c r="W323" s="3">
        <v>38.5296516663491</v>
      </c>
      <c r="X323" s="3">
        <v>34.72755795453</v>
      </c>
      <c r="Y323" s="3">
        <v>35.8886485287567</v>
      </c>
      <c r="Z323" s="3">
        <v>39.4924897660718</v>
      </c>
      <c r="AA323" s="3">
        <v>37.2052960436861</v>
      </c>
      <c r="AB323" s="3">
        <v>30.2955606965692</v>
      </c>
      <c r="AC323" s="3">
        <v>25.6147265118675</v>
      </c>
      <c r="AD323" s="3">
        <v>28.5767427153582</v>
      </c>
      <c r="AE323" s="3">
        <v>29.7697414584178</v>
      </c>
      <c r="AF323" s="3">
        <v>31.6124877619425</v>
      </c>
      <c r="AG323" s="3">
        <v>30.7088077059624</v>
      </c>
      <c r="AH323" s="3">
        <v>30.2246856224116</v>
      </c>
      <c r="AI323" s="3">
        <v>33.2871532264307</v>
      </c>
      <c r="AJ323" s="3">
        <v>34.1485977247506</v>
      </c>
      <c r="AK323" s="3">
        <v>35.763937764381</v>
      </c>
      <c r="AL323" s="3">
        <v>43.0287611405472</v>
      </c>
      <c r="AM323" s="3">
        <v>49.0604047468728</v>
      </c>
      <c r="AN323" s="3">
        <v>49.6208278579457</v>
      </c>
      <c r="AO323" s="3">
        <v>52.0079398207309</v>
      </c>
      <c r="AP323" s="3">
        <v>49.6848462764702</v>
      </c>
      <c r="AQ323" s="3">
        <v>48.2299246411832</v>
      </c>
      <c r="AR323" s="3">
        <v>49.1448618320437</v>
      </c>
      <c r="AS323" s="3">
        <v>49.3539250602859</v>
      </c>
      <c r="AT323" s="3">
        <v>52.6515753927039</v>
      </c>
      <c r="AU323" s="3">
        <v>52.4947886206752</v>
      </c>
      <c r="AV323" s="3">
        <v>52.0962230389298</v>
      </c>
      <c r="AW323" s="3">
        <v>56.1769279703721</v>
      </c>
      <c r="AX323" s="3">
        <v>55.7094511571291</v>
      </c>
      <c r="AY323" s="3">
        <v>57.5694374730444</v>
      </c>
      <c r="AZ323" s="3">
        <v>61.529256138275</v>
      </c>
      <c r="BA323" s="3">
        <v>58.4285888418056</v>
      </c>
      <c r="BB323" s="3">
        <v>56.4078080936573</v>
      </c>
      <c r="BC323" s="3">
        <v>53.1539303876292</v>
      </c>
      <c r="BD323" s="3">
        <v>51.4407125138081</v>
      </c>
      <c r="BE323" s="3">
        <v>50.068823626114</v>
      </c>
      <c r="BF323" s="3">
        <v>49.0821054233212</v>
      </c>
      <c r="BG323" s="3">
        <v>49.9590711766505</v>
      </c>
      <c r="BH323" s="3">
        <v>50.7455005567193</v>
      </c>
      <c r="BI323" s="3">
        <v>49.0600713149296</v>
      </c>
      <c r="BJ323" s="3">
        <v>48.0646278016611</v>
      </c>
      <c r="BK323" s="3">
        <v>41.0202286085415</v>
      </c>
      <c r="BL323" s="3">
        <v>42.8736473940765</v>
      </c>
      <c r="BM323" s="3">
        <v>46.5368749670157</v>
      </c>
      <c r="BN323" s="3">
        <v>46.5505543589756</v>
      </c>
      <c r="BO323" s="3">
        <v>49.4508135363676</v>
      </c>
      <c r="BP323" s="3">
        <v>49.3282483506848</v>
      </c>
      <c r="BQ323" s="3">
        <v>48.5942265821687</v>
      </c>
      <c r="BR323" s="3">
        <v>50.9954412101486</v>
      </c>
      <c r="BS323" s="3">
        <v>42.2695417788765</v>
      </c>
      <c r="BT323" s="3">
        <v>45.6043734148533</v>
      </c>
      <c r="BU323" s="3">
        <v>45.6333064844432</v>
      </c>
      <c r="BV323" s="3">
        <v>46.0916065618155</v>
      </c>
      <c r="BW323" s="3">
        <v>45.9505045303386</v>
      </c>
      <c r="BX323" s="3">
        <v>45.3520806081621</v>
      </c>
      <c r="BY323" s="3">
        <v>44.9169428063048</v>
      </c>
      <c r="BZ323" s="3">
        <v>23.0596027295952</v>
      </c>
      <c r="CA323" s="3">
        <v>23.6041805966394</v>
      </c>
      <c r="CB323" s="3">
        <v>27.8573414104638</v>
      </c>
      <c r="CC323" s="3">
        <v>32.3523724323562</v>
      </c>
      <c r="CD323" s="3">
        <v>29.0213616276341</v>
      </c>
      <c r="CE323" s="3">
        <v>30.0130061473329</v>
      </c>
      <c r="CF323" s="3">
        <v>27.0962960929096</v>
      </c>
      <c r="CG323" s="3">
        <v>27.8621182663079</v>
      </c>
      <c r="CH323" s="3">
        <v>34.4186968447877</v>
      </c>
      <c r="CI323" s="3">
        <v>41.1914597918904</v>
      </c>
      <c r="CJ323" s="3">
        <v>41.494927149521</v>
      </c>
      <c r="CK323" s="3">
        <v>43.354314364329</v>
      </c>
      <c r="CL323" s="3">
        <v>49.8945249371204</v>
      </c>
      <c r="CM323" s="3">
        <v>52.4683174527823</v>
      </c>
      <c r="CN323" s="3">
        <v>56.3331394489937</v>
      </c>
      <c r="CO323" s="3">
        <v>54.6753302359889</v>
      </c>
      <c r="CP323" s="3">
        <v>50.9113804206941</v>
      </c>
      <c r="CQ323" s="3">
        <v>55.8949485091377</v>
      </c>
      <c r="CR323" s="3">
        <v>55.9319284607723</v>
      </c>
      <c r="CS323" s="3">
        <v>60.9864836348015</v>
      </c>
      <c r="CT323" s="3">
        <v>60.0959613316519</v>
      </c>
      <c r="CU323" s="3">
        <v>55.95082784027</v>
      </c>
      <c r="CV323" s="3">
        <v>59.5551524065602</v>
      </c>
      <c r="CW323" s="3">
        <v>59.4241576468867</v>
      </c>
      <c r="CX323" s="3">
        <v>54.1000116102228</v>
      </c>
      <c r="CY323" s="3">
        <v>54.6009531879044</v>
      </c>
      <c r="CZ323" s="3">
        <v>47.5970285409097</v>
      </c>
      <c r="DA323" s="3">
        <v>43.2276797526003</v>
      </c>
      <c r="DB323" s="3">
        <v>41.2558663009127</v>
      </c>
      <c r="DC323" s="3">
        <v>41.8221689650336</v>
      </c>
      <c r="DD323" s="3">
        <v>40.3531710094904</v>
      </c>
      <c r="DE323" s="3">
        <v>42.2089130706696</v>
      </c>
      <c r="DF323" s="3">
        <v>32.6360273220156</v>
      </c>
      <c r="DG323" s="3">
        <v>27.9760861300733</v>
      </c>
      <c r="DH323" s="3">
        <v>27.7940882852413</v>
      </c>
      <c r="DI323" s="3">
        <v>29.6630969231275</v>
      </c>
      <c r="DJ323" s="3">
        <v>21.5255886061073</v>
      </c>
      <c r="DK323" s="3">
        <v>18.8844434601345</v>
      </c>
      <c r="DL323" s="3">
        <v>18.5811528105032</v>
      </c>
      <c r="DM323" s="3">
        <v>21.3432655117337</v>
      </c>
      <c r="DN323" s="3">
        <v>24.4195595743158</v>
      </c>
      <c r="DO323" s="3">
        <v>24.0460114763937</v>
      </c>
      <c r="DP323" s="3">
        <v>22.9527145747641</v>
      </c>
      <c r="DQ323" s="3">
        <v>21.2489867437173</v>
      </c>
      <c r="DR323" s="3">
        <v>21.6372974221511</v>
      </c>
      <c r="DS323" s="3">
        <v>24.1501088889483</v>
      </c>
      <c r="DT323" s="3">
        <v>26.0040143698235</v>
      </c>
      <c r="DU323" s="3">
        <v>25.4614967813076</v>
      </c>
      <c r="DV323" s="3">
        <v>26.4496945670753</v>
      </c>
      <c r="DW323" s="3">
        <v>27.6749069513173</v>
      </c>
      <c r="DX323" s="3">
        <v>28.8987887150195</v>
      </c>
      <c r="DY323" s="3">
        <v>30.4489626695161</v>
      </c>
      <c r="DZ323" s="3">
        <v>31.0725926383719</v>
      </c>
      <c r="EA323" s="3">
        <v>29.9493416033364</v>
      </c>
      <c r="EB323" s="3">
        <v>29.7763236002223</v>
      </c>
      <c r="EC323" s="3">
        <v>31.7995125446499</v>
      </c>
      <c r="ED323" s="3">
        <v>34.5071924676646</v>
      </c>
      <c r="EE323" s="3">
        <v>32.3608300753802</v>
      </c>
      <c r="EF323" s="3">
        <v>32.36924014124</v>
      </c>
    </row>
    <row r="324">
      <c r="A324" s="3" t="s">
        <v>320</v>
      </c>
      <c r="B324" s="3" t="str">
        <f t="shared" si="3"/>
        <v>NWL_mid</v>
      </c>
      <c r="C324" s="3" t="str">
        <f t="shared" si="6"/>
        <v>NWL</v>
      </c>
      <c r="D324" s="3">
        <v>21.4438445811881</v>
      </c>
      <c r="E324" s="3">
        <v>21.1446284072294</v>
      </c>
      <c r="F324" s="3">
        <v>20.6833696629684</v>
      </c>
      <c r="G324" s="3">
        <v>20.2681743024473</v>
      </c>
      <c r="H324" s="3">
        <v>19.9391076184898</v>
      </c>
      <c r="I324" s="3">
        <v>21.04997503175</v>
      </c>
      <c r="J324" s="3">
        <v>21.5729556293564</v>
      </c>
      <c r="K324" s="3">
        <v>22.8211656561308</v>
      </c>
      <c r="L324" s="3">
        <v>23.6572267072084</v>
      </c>
      <c r="M324" s="3">
        <v>23.4269950372651</v>
      </c>
      <c r="N324" s="3">
        <v>24.2011757650599</v>
      </c>
      <c r="O324" s="3">
        <v>25.328712026158</v>
      </c>
      <c r="P324" s="3">
        <v>26.0088469600258</v>
      </c>
      <c r="Q324" s="3">
        <v>26.9375959988857</v>
      </c>
      <c r="R324" s="3">
        <v>27.1168750604278</v>
      </c>
      <c r="S324" s="3">
        <v>27.5062003410137</v>
      </c>
      <c r="T324" s="3">
        <v>27.6549399489079</v>
      </c>
      <c r="U324" s="3">
        <v>28.5262613361801</v>
      </c>
      <c r="V324" s="3">
        <v>29.1542693093664</v>
      </c>
      <c r="W324" s="3">
        <v>29.8859205761805</v>
      </c>
      <c r="X324" s="3">
        <v>29.1958451795034</v>
      </c>
      <c r="Y324" s="3">
        <v>29.6429263773173</v>
      </c>
      <c r="Z324" s="3">
        <v>30.9057800912146</v>
      </c>
      <c r="AA324" s="3">
        <v>31.5968705003438</v>
      </c>
      <c r="AB324" s="3">
        <v>27.3331000194325</v>
      </c>
      <c r="AC324" s="3">
        <v>25.9040263968841</v>
      </c>
      <c r="AD324" s="3">
        <v>29.5570480235356</v>
      </c>
      <c r="AE324" s="3">
        <v>31.4952838807063</v>
      </c>
      <c r="AF324" s="3">
        <v>33.6788678293926</v>
      </c>
      <c r="AG324" s="3">
        <v>34.1581416358185</v>
      </c>
      <c r="AH324" s="3">
        <v>34.7660638118159</v>
      </c>
      <c r="AI324" s="3">
        <v>38.3849740972382</v>
      </c>
      <c r="AJ324" s="3">
        <v>37.0242113088149</v>
      </c>
      <c r="AK324" s="3">
        <v>36.8934096833295</v>
      </c>
      <c r="AL324" s="3">
        <v>34.1868814454533</v>
      </c>
      <c r="AM324" s="3">
        <v>32.8654881214968</v>
      </c>
      <c r="AN324" s="3">
        <v>33.38528760768</v>
      </c>
      <c r="AO324" s="3">
        <v>33.686795256884</v>
      </c>
      <c r="AP324" s="3">
        <v>34.8078692050895</v>
      </c>
      <c r="AQ324" s="3">
        <v>33.7649610035696</v>
      </c>
      <c r="AR324" s="3">
        <v>36.8820843617088</v>
      </c>
      <c r="AS324" s="3">
        <v>38.551700284094</v>
      </c>
      <c r="AT324" s="3">
        <v>38.4232156461628</v>
      </c>
      <c r="AU324" s="3">
        <v>36.0490283383939</v>
      </c>
      <c r="AV324" s="3">
        <v>31.7105870556196</v>
      </c>
      <c r="AW324" s="3">
        <v>30.4170629414118</v>
      </c>
      <c r="AX324" s="3">
        <v>21.821303589512</v>
      </c>
      <c r="AY324" s="3">
        <v>22.6927212258484</v>
      </c>
      <c r="AZ324" s="3">
        <v>22.1379039235618</v>
      </c>
      <c r="BA324" s="3">
        <v>20.0589944951124</v>
      </c>
      <c r="BB324" s="3">
        <v>20.0040988708391</v>
      </c>
      <c r="BC324" s="3">
        <v>19.4035321679767</v>
      </c>
      <c r="BD324" s="3">
        <v>19.5173737430406</v>
      </c>
      <c r="BE324" s="3">
        <v>18.8745744409338</v>
      </c>
      <c r="BF324" s="3">
        <v>19.9630797549727</v>
      </c>
      <c r="BG324" s="3">
        <v>16.5977305143207</v>
      </c>
      <c r="BH324" s="3">
        <v>16.0715255095864</v>
      </c>
      <c r="BI324" s="3">
        <v>13.3575525656788</v>
      </c>
      <c r="BJ324" s="3">
        <v>15.8144285962612</v>
      </c>
      <c r="BK324" s="3">
        <v>16.2216371690782</v>
      </c>
      <c r="BL324" s="3">
        <v>15.3919168380762</v>
      </c>
      <c r="BM324" s="3">
        <v>14.6890481693237</v>
      </c>
      <c r="BN324" s="3">
        <v>12.0231995638215</v>
      </c>
      <c r="BO324" s="3">
        <v>11.573137475187</v>
      </c>
      <c r="BP324" s="3">
        <v>11.6349332302632</v>
      </c>
      <c r="BQ324" s="3">
        <v>11.5525605121038</v>
      </c>
      <c r="BR324" s="3">
        <v>11.5379892601504</v>
      </c>
      <c r="BS324" s="3">
        <v>12.3947633392001</v>
      </c>
      <c r="BT324" s="3">
        <v>14.2349300457343</v>
      </c>
      <c r="BU324" s="3">
        <v>15.111016218172</v>
      </c>
      <c r="BV324" s="3">
        <v>15.6882779456883</v>
      </c>
      <c r="BW324" s="3">
        <v>15.3219534744296</v>
      </c>
      <c r="BX324" s="3">
        <v>15.7574597671892</v>
      </c>
      <c r="BY324" s="3">
        <v>15.3656044948039</v>
      </c>
      <c r="BZ324" s="3">
        <v>10.8194874462034</v>
      </c>
      <c r="CA324" s="3">
        <v>10.6460620339019</v>
      </c>
      <c r="CB324" s="3">
        <v>10.2312974202382</v>
      </c>
      <c r="CC324" s="3">
        <v>12.7564599127045</v>
      </c>
      <c r="CD324" s="3">
        <v>13.6063005892739</v>
      </c>
      <c r="CE324" s="3">
        <v>13.819964823666</v>
      </c>
      <c r="CF324" s="3">
        <v>14.2624070262816</v>
      </c>
      <c r="CG324" s="3">
        <v>14.823520689771</v>
      </c>
      <c r="CH324" s="3">
        <v>16.7548758954484</v>
      </c>
      <c r="CI324" s="3">
        <v>17.7828497360136</v>
      </c>
      <c r="CJ324" s="3">
        <v>20.2771068781738</v>
      </c>
      <c r="CK324" s="3">
        <v>21.1484705461057</v>
      </c>
      <c r="CL324" s="3">
        <v>21.7814130852403</v>
      </c>
      <c r="CM324" s="3">
        <v>23.0321552746589</v>
      </c>
      <c r="CN324" s="3">
        <v>24.4630460816143</v>
      </c>
      <c r="CO324" s="3">
        <v>23.7051160728643</v>
      </c>
      <c r="CP324" s="3">
        <v>23.2693719522101</v>
      </c>
      <c r="CQ324" s="3">
        <v>21.7757504523358</v>
      </c>
      <c r="CR324" s="3">
        <v>21.5172213512307</v>
      </c>
      <c r="CS324" s="3">
        <v>19.5629603093588</v>
      </c>
      <c r="CT324" s="3">
        <v>20.5190015352809</v>
      </c>
      <c r="CU324" s="3">
        <v>19.3258066947151</v>
      </c>
      <c r="CV324" s="3">
        <v>20.4002429583607</v>
      </c>
      <c r="CW324" s="3">
        <v>21.1021048056832</v>
      </c>
      <c r="CX324" s="3">
        <v>19.9227225299195</v>
      </c>
      <c r="CY324" s="3">
        <v>19.939929910971</v>
      </c>
      <c r="CZ324" s="3">
        <v>19.3669023304674</v>
      </c>
      <c r="DA324" s="3">
        <v>17.6551358043393</v>
      </c>
      <c r="DB324" s="3">
        <v>17.6337919662771</v>
      </c>
      <c r="DC324" s="3">
        <v>18.2171435228082</v>
      </c>
      <c r="DD324" s="3">
        <v>14.7017979249691</v>
      </c>
      <c r="DE324" s="3">
        <v>13.3960170606134</v>
      </c>
      <c r="DF324" s="3">
        <v>12.0601552491132</v>
      </c>
      <c r="DG324" s="3">
        <v>12.1014068448024</v>
      </c>
      <c r="DH324" s="3">
        <v>13.9356509659501</v>
      </c>
      <c r="DI324" s="3">
        <v>13.9765940181841</v>
      </c>
      <c r="DJ324" s="3">
        <v>11.7762359170951</v>
      </c>
      <c r="DK324" s="3">
        <v>11.5592377878518</v>
      </c>
      <c r="DL324" s="3">
        <v>8.86619404934711</v>
      </c>
      <c r="DM324" s="3">
        <v>8.06227972990882</v>
      </c>
      <c r="DN324" s="3">
        <v>9.25450008322353</v>
      </c>
      <c r="DO324" s="3">
        <v>9.9892240425204</v>
      </c>
      <c r="DP324" s="3">
        <v>9.06872484796293</v>
      </c>
      <c r="DQ324" s="3">
        <v>6.91064647282515</v>
      </c>
      <c r="DR324" s="3">
        <v>6.89282381784222</v>
      </c>
      <c r="DS324" s="3">
        <v>8.18274825791218</v>
      </c>
      <c r="DT324" s="3">
        <v>8.19156750818644</v>
      </c>
      <c r="DU324" s="3">
        <v>7.41789726665174</v>
      </c>
      <c r="DV324" s="3">
        <v>7.48441765949261</v>
      </c>
      <c r="DW324" s="3">
        <v>7.15217385960767</v>
      </c>
      <c r="DX324" s="3">
        <v>7.78682506850711</v>
      </c>
      <c r="DY324" s="3">
        <v>6.8758690780531</v>
      </c>
      <c r="DZ324" s="3">
        <v>6.58484906686707</v>
      </c>
      <c r="EA324" s="3">
        <v>7.27903329722292</v>
      </c>
      <c r="EB324" s="3">
        <v>7.35673522420768</v>
      </c>
      <c r="EC324" s="3">
        <v>7.77374619898471</v>
      </c>
      <c r="ED324" s="3">
        <v>9.01851641008753</v>
      </c>
      <c r="EE324" s="3">
        <v>10.4159524100167</v>
      </c>
      <c r="EF324" s="3">
        <v>10.1311110655467</v>
      </c>
    </row>
    <row r="325">
      <c r="A325" s="3" t="s">
        <v>321</v>
      </c>
      <c r="B325" s="3" t="str">
        <f t="shared" si="3"/>
        <v>FI_mid</v>
      </c>
      <c r="C325" s="3" t="str">
        <f t="shared" si="6"/>
        <v>FI</v>
      </c>
      <c r="D325" s="3">
        <v>28.7361904325939</v>
      </c>
      <c r="E325" s="3">
        <v>28.1555262615806</v>
      </c>
      <c r="F325" s="3">
        <v>28.8507142294021</v>
      </c>
      <c r="G325" s="3">
        <v>28.4553570974441</v>
      </c>
      <c r="H325" s="3">
        <v>30.2654762268066</v>
      </c>
      <c r="I325" s="3">
        <v>30.1899999436878</v>
      </c>
      <c r="J325" s="3">
        <v>30.8848863081499</v>
      </c>
      <c r="K325" s="3">
        <v>31.396428607759</v>
      </c>
      <c r="L325" s="3">
        <v>32.5046430769421</v>
      </c>
      <c r="M325" s="3">
        <v>32.2915217358133</v>
      </c>
      <c r="N325" s="3">
        <v>35.1086840378611</v>
      </c>
      <c r="O325" s="3">
        <v>35.4881820678711</v>
      </c>
      <c r="P325" s="3">
        <v>36.1424998283386</v>
      </c>
      <c r="Q325" s="3">
        <v>38.7575001967581</v>
      </c>
      <c r="R325" s="3">
        <v>39.2848864468661</v>
      </c>
      <c r="S325" s="3">
        <v>39.5151191893078</v>
      </c>
      <c r="T325" s="3">
        <v>40.0296251296997</v>
      </c>
      <c r="U325" s="3">
        <v>41.0177271582864</v>
      </c>
      <c r="V325" s="3">
        <v>43.1257953643799</v>
      </c>
      <c r="W325" s="3">
        <v>43.5673809959775</v>
      </c>
      <c r="X325" s="3">
        <v>43.0170238131569</v>
      </c>
      <c r="Y325" s="3">
        <v>46.1290910027244</v>
      </c>
      <c r="Z325" s="3">
        <v>47.9661249160767</v>
      </c>
      <c r="AA325" s="3">
        <v>46.8520453192971</v>
      </c>
      <c r="AB325" s="3">
        <v>44.6651313179418</v>
      </c>
      <c r="AC325" s="3">
        <v>47.6098749160767</v>
      </c>
      <c r="AD325" s="3">
        <v>49.4584090492942</v>
      </c>
      <c r="AE325" s="3">
        <v>50.0221428644089</v>
      </c>
      <c r="AF325" s="3">
        <v>51.3449999491374</v>
      </c>
      <c r="AG325" s="3">
        <v>52.8059090701016</v>
      </c>
      <c r="AH325" s="3">
        <v>55.0548751831055</v>
      </c>
      <c r="AI325" s="3">
        <v>52.0382610818614</v>
      </c>
      <c r="AJ325" s="3">
        <v>50.4992857433501</v>
      </c>
      <c r="AK325" s="3">
        <v>49.732738494873</v>
      </c>
      <c r="AL325" s="3">
        <v>51.1308333987281</v>
      </c>
      <c r="AM325" s="3">
        <v>53.0735713413783</v>
      </c>
      <c r="AN325" s="3">
        <v>54.3898752212524</v>
      </c>
      <c r="AO325" s="3">
        <v>55.1360525833933</v>
      </c>
      <c r="AP325" s="3">
        <v>58.3357606970746</v>
      </c>
      <c r="AQ325" s="3">
        <v>58.5307894254986</v>
      </c>
      <c r="AR325" s="3">
        <v>60.4126134352251</v>
      </c>
      <c r="AS325" s="3">
        <v>62.1557955308394</v>
      </c>
      <c r="AT325" s="3">
        <v>62.2945000648498</v>
      </c>
      <c r="AU325" s="3">
        <v>61.6025001691735</v>
      </c>
      <c r="AV325" s="3">
        <v>62.4471254348755</v>
      </c>
      <c r="AW325" s="3">
        <v>64.0381819118153</v>
      </c>
      <c r="AX325" s="3">
        <v>64.0205955505371</v>
      </c>
      <c r="AY325" s="3">
        <v>65.6881252288818</v>
      </c>
      <c r="AZ325" s="3">
        <v>68.8550002688453</v>
      </c>
      <c r="BA325" s="3">
        <v>69.6363159982782</v>
      </c>
      <c r="BB325" s="3">
        <v>72.5223808288574</v>
      </c>
      <c r="BC325" s="3">
        <v>71.122142791748</v>
      </c>
      <c r="BD325" s="3">
        <v>71.5731820193204</v>
      </c>
      <c r="BE325" s="3">
        <v>75.1176189240955</v>
      </c>
      <c r="BF325" s="3">
        <v>76.3890473502023</v>
      </c>
      <c r="BG325" s="3">
        <v>78.4456525056258</v>
      </c>
      <c r="BH325" s="3">
        <v>80.7202630293997</v>
      </c>
      <c r="BI325" s="3">
        <v>79.0919562630032</v>
      </c>
      <c r="BJ325" s="3">
        <v>77.8611902509417</v>
      </c>
      <c r="BK325" s="3">
        <v>74.6860524227745</v>
      </c>
      <c r="BL325" s="3">
        <v>76.8111901056199</v>
      </c>
      <c r="BM325" s="3">
        <v>84.6247365851151</v>
      </c>
      <c r="BN325" s="3">
        <v>85.8695235479446</v>
      </c>
      <c r="BO325" s="3">
        <v>87.2583340236119</v>
      </c>
      <c r="BP325" s="3">
        <v>86.2709097428755</v>
      </c>
      <c r="BQ325" s="3">
        <v>89.5297500610352</v>
      </c>
      <c r="BR325" s="3">
        <v>96.0070460926403</v>
      </c>
      <c r="BS325" s="3">
        <v>105.630227175626</v>
      </c>
      <c r="BT325" s="3">
        <v>104.865749740601</v>
      </c>
      <c r="BU325" s="3">
        <v>104.317608211352</v>
      </c>
      <c r="BV325" s="3">
        <v>111.847250366211</v>
      </c>
      <c r="BW325" s="3">
        <v>115.624761672247</v>
      </c>
      <c r="BX325" s="3">
        <v>118.835238502139</v>
      </c>
      <c r="BY325" s="3">
        <v>119.264736777858</v>
      </c>
      <c r="BZ325" s="3">
        <v>96.1802271062677</v>
      </c>
      <c r="CA325" s="3">
        <v>96.1285718282064</v>
      </c>
      <c r="CB325" s="3">
        <v>103.420750236511</v>
      </c>
      <c r="CC325" s="3">
        <v>103.031591068615</v>
      </c>
      <c r="CD325" s="3">
        <v>99.3990910269997</v>
      </c>
      <c r="CE325" s="3">
        <v>99.6090480259486</v>
      </c>
      <c r="CF325" s="3">
        <v>99.9614285060338</v>
      </c>
      <c r="CG325" s="3">
        <v>100.980000062422</v>
      </c>
      <c r="CH325" s="3">
        <v>108.318749809265</v>
      </c>
      <c r="CI325" s="3">
        <v>114.308408737183</v>
      </c>
      <c r="CJ325" s="3">
        <v>109.705526251542</v>
      </c>
      <c r="CK325" s="3">
        <v>112.022631193462</v>
      </c>
      <c r="CL325" s="3">
        <v>121.203261333963</v>
      </c>
      <c r="CM325" s="3">
        <v>123.821428753081</v>
      </c>
      <c r="CN325" s="3">
        <v>115.632749938965</v>
      </c>
      <c r="CO325" s="3">
        <v>109.942499680953</v>
      </c>
      <c r="CP325" s="3">
        <v>110.340476081485</v>
      </c>
      <c r="CQ325" s="3">
        <v>113.613636537032</v>
      </c>
      <c r="CR325" s="3">
        <v>111.147143046061</v>
      </c>
      <c r="CS325" s="3">
        <v>107.312619163876</v>
      </c>
      <c r="CT325" s="3">
        <v>99.8026186625163</v>
      </c>
      <c r="CU325" s="3">
        <v>103.02886356007</v>
      </c>
      <c r="CV325" s="3">
        <v>106.025500679016</v>
      </c>
      <c r="CW325" s="3">
        <v>99.379736047042</v>
      </c>
      <c r="CX325" s="3">
        <v>98.2293477265731</v>
      </c>
      <c r="CY325" s="3">
        <v>100.705000114441</v>
      </c>
      <c r="CZ325" s="3">
        <v>96.8571430387951</v>
      </c>
      <c r="DA325" s="3">
        <v>93.7709530421666</v>
      </c>
      <c r="DB325" s="3">
        <v>96.3204998016358</v>
      </c>
      <c r="DC325" s="3">
        <v>106.69087003625</v>
      </c>
      <c r="DD325" s="3">
        <v>101.688333057222</v>
      </c>
      <c r="DE325" s="3">
        <v>97.5792859395345</v>
      </c>
      <c r="DF325" s="3">
        <v>100.036904471261</v>
      </c>
      <c r="DG325" s="3">
        <v>101.1145241147</v>
      </c>
      <c r="DH325" s="3">
        <v>103.159750366211</v>
      </c>
      <c r="DI325" s="3">
        <v>113.497105046322</v>
      </c>
      <c r="DJ325" s="3">
        <v>112.806086498758</v>
      </c>
      <c r="DK325" s="3">
        <v>115.956052478991</v>
      </c>
      <c r="DL325" s="3">
        <v>118.253181630915</v>
      </c>
      <c r="DM325" s="3">
        <v>118.478096189953</v>
      </c>
      <c r="DN325" s="3">
        <v>127.145750236511</v>
      </c>
      <c r="DO325" s="3">
        <v>123.138260716977</v>
      </c>
      <c r="DP325" s="3">
        <v>119.421750259399</v>
      </c>
      <c r="DQ325" s="3">
        <v>113.140909194946</v>
      </c>
      <c r="DR325" s="3">
        <v>122.849999745687</v>
      </c>
      <c r="DS325" s="3">
        <v>132.828999328613</v>
      </c>
      <c r="DT325" s="3">
        <v>137.673334394182</v>
      </c>
      <c r="DU325" s="3">
        <v>146.215748977661</v>
      </c>
      <c r="DV325" s="3">
        <v>152.945501327515</v>
      </c>
      <c r="DW325" s="3">
        <v>153.534091949463</v>
      </c>
      <c r="DX325" s="3">
        <v>151.545000249689</v>
      </c>
      <c r="DY325" s="3">
        <v>149.298684772692</v>
      </c>
      <c r="DZ325" s="3">
        <v>155.235000957142</v>
      </c>
      <c r="EA325" s="3">
        <v>165.019546161998</v>
      </c>
      <c r="EB325" s="3">
        <v>175.270499420166</v>
      </c>
      <c r="EC325" s="3">
        <v>193.249782396399</v>
      </c>
      <c r="ED325" s="3">
        <v>213.189249801636</v>
      </c>
      <c r="EE325" s="3">
        <v>206.914761497861</v>
      </c>
      <c r="EF325" s="3">
        <v>206.984444088406</v>
      </c>
    </row>
    <row r="326">
      <c r="A326" s="3" t="s">
        <v>322</v>
      </c>
      <c r="B326" s="3" t="str">
        <f t="shared" si="3"/>
        <v>ESS_mid</v>
      </c>
      <c r="C326" s="3" t="str">
        <f t="shared" si="6"/>
        <v>ESS</v>
      </c>
      <c r="D326" s="3">
        <v>107.706142147689</v>
      </c>
      <c r="E326" s="3">
        <v>116.811515003841</v>
      </c>
      <c r="F326" s="3">
        <v>118.994589682397</v>
      </c>
      <c r="G326" s="3">
        <v>121.150126474242</v>
      </c>
      <c r="H326" s="3">
        <v>127.701481043107</v>
      </c>
      <c r="I326" s="3">
        <v>130.251278057059</v>
      </c>
      <c r="J326" s="3">
        <v>136.024574455201</v>
      </c>
      <c r="K326" s="3">
        <v>137.205776873248</v>
      </c>
      <c r="L326" s="3">
        <v>134.088658254373</v>
      </c>
      <c r="M326" s="3">
        <v>135.797643312816</v>
      </c>
      <c r="N326" s="3">
        <v>145.853859213554</v>
      </c>
      <c r="O326" s="3">
        <v>149.432380157321</v>
      </c>
      <c r="P326" s="3">
        <v>162.639054190977</v>
      </c>
      <c r="Q326" s="3">
        <v>164.365681853842</v>
      </c>
      <c r="R326" s="3">
        <v>167.826536203348</v>
      </c>
      <c r="S326" s="3">
        <v>165.465271982237</v>
      </c>
      <c r="T326" s="3">
        <v>163.896289136174</v>
      </c>
      <c r="U326" s="3">
        <v>158.759604543817</v>
      </c>
      <c r="V326" s="3">
        <v>164.124817069503</v>
      </c>
      <c r="W326" s="3">
        <v>165.617629203706</v>
      </c>
      <c r="X326" s="3">
        <v>159.152899149168</v>
      </c>
      <c r="Y326" s="3">
        <v>170.542203590876</v>
      </c>
      <c r="Z326" s="3">
        <v>166.340250431952</v>
      </c>
      <c r="AA326" s="3">
        <v>174.896326509748</v>
      </c>
      <c r="AB326" s="3">
        <v>171.593037739946</v>
      </c>
      <c r="AC326" s="3">
        <v>153.108393504652</v>
      </c>
      <c r="AD326" s="3">
        <v>167.898443830585</v>
      </c>
      <c r="AE326" s="3">
        <v>171.028961740141</v>
      </c>
      <c r="AF326" s="3">
        <v>170.856776274878</v>
      </c>
      <c r="AG326" s="3">
        <v>163.143442166851</v>
      </c>
      <c r="AH326" s="3">
        <v>172.869060407916</v>
      </c>
      <c r="AI326" s="3">
        <v>173.465363025266</v>
      </c>
      <c r="AJ326" s="3">
        <v>171.646426197308</v>
      </c>
      <c r="AK326" s="3">
        <v>160.569533355841</v>
      </c>
      <c r="AL326" s="3">
        <v>164.712966480043</v>
      </c>
      <c r="AM326" s="3">
        <v>170.289685340138</v>
      </c>
      <c r="AN326" s="3">
        <v>175.846875686934</v>
      </c>
      <c r="AO326" s="3">
        <v>175.058420306564</v>
      </c>
      <c r="AP326" s="3">
        <v>178.407301130697</v>
      </c>
      <c r="AQ326" s="3">
        <v>182.554989863843</v>
      </c>
      <c r="AR326" s="3">
        <v>195.841718922866</v>
      </c>
      <c r="AS326" s="3">
        <v>204.489522049321</v>
      </c>
      <c r="AT326" s="3">
        <v>202.42447654759</v>
      </c>
      <c r="AU326" s="3">
        <v>205.949786138955</v>
      </c>
      <c r="AV326" s="3">
        <v>203.354358290161</v>
      </c>
      <c r="AW326" s="3">
        <v>203.535871844376</v>
      </c>
      <c r="AX326" s="3">
        <v>199.21406606426</v>
      </c>
      <c r="AY326" s="3">
        <v>192.368431887519</v>
      </c>
      <c r="AZ326" s="3">
        <v>183.730336877504</v>
      </c>
      <c r="BA326" s="3">
        <v>177.722159696921</v>
      </c>
      <c r="BB326" s="3">
        <v>185.906961421314</v>
      </c>
      <c r="BC326" s="3">
        <v>192.231069455898</v>
      </c>
      <c r="BD326" s="3">
        <v>189.376652174751</v>
      </c>
      <c r="BE326" s="3">
        <v>189.16220254484</v>
      </c>
      <c r="BF326" s="3">
        <v>189.750046651626</v>
      </c>
      <c r="BG326" s="3">
        <v>194.415911006532</v>
      </c>
      <c r="BH326" s="3">
        <v>197.615835385414</v>
      </c>
      <c r="BI326" s="3">
        <v>199.825228922437</v>
      </c>
      <c r="BJ326" s="3">
        <v>206.891147600398</v>
      </c>
      <c r="BK326" s="3">
        <v>207.879201414503</v>
      </c>
      <c r="BL326" s="3">
        <v>207.29031584112</v>
      </c>
      <c r="BM326" s="3">
        <v>226.826080173824</v>
      </c>
      <c r="BN326" s="3">
        <v>234.324251722817</v>
      </c>
      <c r="BO326" s="3">
        <v>233.768668321209</v>
      </c>
      <c r="BP326" s="3">
        <v>234.297387888106</v>
      </c>
      <c r="BQ326" s="3">
        <v>244.087638288487</v>
      </c>
      <c r="BR326" s="3">
        <v>249.733657328699</v>
      </c>
      <c r="BS326" s="3">
        <v>258.228954632789</v>
      </c>
      <c r="BT326" s="3">
        <v>269.584184025974</v>
      </c>
      <c r="BU326" s="3">
        <v>273.180455853289</v>
      </c>
      <c r="BV326" s="3">
        <v>263.589732358028</v>
      </c>
      <c r="BW326" s="3">
        <v>252.507929272125</v>
      </c>
      <c r="BX326" s="3">
        <v>255.647293048522</v>
      </c>
      <c r="BY326" s="3">
        <v>265.53528288771</v>
      </c>
      <c r="BZ326" s="3">
        <v>206.253213912987</v>
      </c>
      <c r="CA326" s="3">
        <v>198.817533651005</v>
      </c>
      <c r="CB326" s="3">
        <v>202.618350632478</v>
      </c>
      <c r="CC326" s="3">
        <v>207.441799781663</v>
      </c>
      <c r="CD326" s="3">
        <v>190.997630883462</v>
      </c>
      <c r="CE326" s="3">
        <v>185.494274311846</v>
      </c>
      <c r="CF326" s="3">
        <v>181.981168519189</v>
      </c>
      <c r="CG326" s="3">
        <v>176.949764150396</v>
      </c>
      <c r="CH326" s="3">
        <v>212.626513514218</v>
      </c>
      <c r="CI326" s="3">
        <v>209.189548379958</v>
      </c>
      <c r="CJ326" s="3">
        <v>206.678364540015</v>
      </c>
      <c r="CK326" s="3">
        <v>226.816831905627</v>
      </c>
      <c r="CL326" s="3">
        <v>240.025139346188</v>
      </c>
      <c r="CM326" s="3">
        <v>252.014890469859</v>
      </c>
      <c r="CN326" s="3">
        <v>252.948160764788</v>
      </c>
      <c r="CO326" s="3">
        <v>270.09226802234</v>
      </c>
      <c r="CP326" s="3">
        <v>284.896532445432</v>
      </c>
      <c r="CQ326" s="3">
        <v>283.149299793722</v>
      </c>
      <c r="CR326" s="3">
        <v>289.024014660503</v>
      </c>
      <c r="CS326" s="3">
        <v>295.705335468421</v>
      </c>
      <c r="CT326" s="3">
        <v>305.442146030813</v>
      </c>
      <c r="CU326" s="3">
        <v>306.565960930083</v>
      </c>
      <c r="CV326" s="3">
        <v>304.88995355107</v>
      </c>
      <c r="CW326" s="3">
        <v>287.463097338761</v>
      </c>
      <c r="CX326" s="3">
        <v>302.922955377604</v>
      </c>
      <c r="CY326" s="3">
        <v>313.6194828368</v>
      </c>
      <c r="CZ326" s="3">
        <v>266.721295857842</v>
      </c>
      <c r="DA326" s="3">
        <v>240.264394410133</v>
      </c>
      <c r="DB326" s="3">
        <v>243.418072658118</v>
      </c>
      <c r="DC326" s="3">
        <v>257.500992402025</v>
      </c>
      <c r="DD326" s="3">
        <v>234.705525633658</v>
      </c>
      <c r="DE326" s="3">
        <v>210.068859119184</v>
      </c>
      <c r="DF326" s="3">
        <v>195.120427930734</v>
      </c>
      <c r="DG326" s="3">
        <v>195.884162921654</v>
      </c>
      <c r="DH326" s="3">
        <v>200.42826476349</v>
      </c>
      <c r="DI326" s="3">
        <v>214.981770545171</v>
      </c>
      <c r="DJ326" s="3">
        <v>197.952664815479</v>
      </c>
      <c r="DK326" s="3">
        <v>197.227390132736</v>
      </c>
      <c r="DL326" s="3">
        <v>200.255517316292</v>
      </c>
      <c r="DM326" s="3">
        <v>215.202448843846</v>
      </c>
      <c r="DN326" s="3">
        <v>226.222269487811</v>
      </c>
      <c r="DO326" s="3">
        <v>226.731705241698</v>
      </c>
      <c r="DP326" s="3">
        <v>211.438670415752</v>
      </c>
      <c r="DQ326" s="3">
        <v>204.392239800555</v>
      </c>
      <c r="DR326" s="3">
        <v>202.80109990474</v>
      </c>
      <c r="DS326" s="3">
        <v>225.815910281061</v>
      </c>
      <c r="DT326" s="3">
        <v>233.567974610199</v>
      </c>
      <c r="DU326" s="3">
        <v>222.577882101808</v>
      </c>
      <c r="DV326" s="3">
        <v>232.186843231724</v>
      </c>
      <c r="DW326" s="3">
        <v>234.477701108013</v>
      </c>
      <c r="DX326" s="3">
        <v>252.117396457707</v>
      </c>
      <c r="DY326" s="3">
        <v>265.699791432195</v>
      </c>
      <c r="DZ326" s="3">
        <v>275.181073310481</v>
      </c>
      <c r="EA326" s="3">
        <v>281.853459251096</v>
      </c>
      <c r="EB326" s="3">
        <v>299.892222889075</v>
      </c>
      <c r="EC326" s="3">
        <v>290.559899106303</v>
      </c>
      <c r="ED326" s="3">
        <v>297.73831585447</v>
      </c>
      <c r="EE326" s="3">
        <v>291.114894242838</v>
      </c>
      <c r="EF326" s="3">
        <v>279.740275912815</v>
      </c>
    </row>
    <row r="327">
      <c r="A327" s="3" t="s">
        <v>323</v>
      </c>
      <c r="B327" s="3" t="str">
        <f t="shared" si="3"/>
        <v>VNO_mid</v>
      </c>
      <c r="C327" s="3" t="str">
        <f t="shared" si="6"/>
        <v>VNO</v>
      </c>
      <c r="D327" s="3">
        <v>43.0310592660322</v>
      </c>
      <c r="E327" s="3">
        <v>44.7871207262016</v>
      </c>
      <c r="F327" s="3">
        <v>46.6798295136174</v>
      </c>
      <c r="G327" s="3">
        <v>47.5858288050687</v>
      </c>
      <c r="H327" s="3">
        <v>50.2432901524434</v>
      </c>
      <c r="I327" s="3">
        <v>50.8703562915747</v>
      </c>
      <c r="J327" s="3">
        <v>51.2072335330291</v>
      </c>
      <c r="K327" s="3">
        <v>50.8879701913297</v>
      </c>
      <c r="L327" s="3">
        <v>49.9894133263992</v>
      </c>
      <c r="M327" s="3">
        <v>50.1383555106662</v>
      </c>
      <c r="N327" s="3">
        <v>53.1876097726042</v>
      </c>
      <c r="O327" s="3">
        <v>55.7999083006656</v>
      </c>
      <c r="P327" s="3">
        <v>60.2778475359699</v>
      </c>
      <c r="Q327" s="3">
        <v>60.503094766711</v>
      </c>
      <c r="R327" s="3">
        <v>58.7572900012045</v>
      </c>
      <c r="S327" s="3">
        <v>58.3018017398122</v>
      </c>
      <c r="T327" s="3">
        <v>55.2074191244391</v>
      </c>
      <c r="U327" s="3">
        <v>53.4505719262865</v>
      </c>
      <c r="V327" s="3">
        <v>52.5709469658663</v>
      </c>
      <c r="W327" s="3">
        <v>51.2683300129994</v>
      </c>
      <c r="X327" s="3">
        <v>48.7246774911346</v>
      </c>
      <c r="Y327" s="3">
        <v>52.9633819262271</v>
      </c>
      <c r="Z327" s="3">
        <v>53.2832927068328</v>
      </c>
      <c r="AA327" s="3">
        <v>54.1900272302264</v>
      </c>
      <c r="AB327" s="3">
        <v>51.341422295688</v>
      </c>
      <c r="AC327" s="3">
        <v>46.7062110698568</v>
      </c>
      <c r="AD327" s="3">
        <v>50.7767440227499</v>
      </c>
      <c r="AE327" s="3">
        <v>52.8367628043504</v>
      </c>
      <c r="AF327" s="3">
        <v>53.024318023883</v>
      </c>
      <c r="AG327" s="3">
        <v>53.9832010415898</v>
      </c>
      <c r="AH327" s="3">
        <v>56.7088606403025</v>
      </c>
      <c r="AI327" s="3">
        <v>58.2217431383388</v>
      </c>
      <c r="AJ327" s="3">
        <v>57.0064743629552</v>
      </c>
      <c r="AK327" s="3">
        <v>53.597972093366</v>
      </c>
      <c r="AL327" s="3">
        <v>52.8851864157062</v>
      </c>
      <c r="AM327" s="3">
        <v>57.9643441428581</v>
      </c>
      <c r="AN327" s="3">
        <v>60.0414534162184</v>
      </c>
      <c r="AO327" s="3">
        <v>61.1990192063148</v>
      </c>
      <c r="AP327" s="3">
        <v>59.1543349209918</v>
      </c>
      <c r="AQ327" s="3">
        <v>57.4578878313675</v>
      </c>
      <c r="AR327" s="3">
        <v>53.7716358450918</v>
      </c>
      <c r="AS327" s="3">
        <v>53.5698302494358</v>
      </c>
      <c r="AT327" s="3">
        <v>55.0423212052613</v>
      </c>
      <c r="AU327" s="3">
        <v>54.409608984227</v>
      </c>
      <c r="AV327" s="3">
        <v>53.6246710335404</v>
      </c>
      <c r="AW327" s="3">
        <v>54.6655656301467</v>
      </c>
      <c r="AX327" s="3">
        <v>54.4361542605185</v>
      </c>
      <c r="AY327" s="3">
        <v>55.8147993385964</v>
      </c>
      <c r="AZ327" s="3">
        <v>52.7256324822332</v>
      </c>
      <c r="BA327" s="3">
        <v>49.0506822919437</v>
      </c>
      <c r="BB327" s="3">
        <v>48.9894761219652</v>
      </c>
      <c r="BC327" s="3">
        <v>48.4184879293122</v>
      </c>
      <c r="BD327" s="3">
        <v>50.1226004800644</v>
      </c>
      <c r="BE327" s="3">
        <v>52.9787443971067</v>
      </c>
      <c r="BF327" s="3">
        <v>53.4895035367428</v>
      </c>
      <c r="BG327" s="3">
        <v>55.1642515507888</v>
      </c>
      <c r="BH327" s="3">
        <v>55.3222320238064</v>
      </c>
      <c r="BI327" s="3">
        <v>51.1134383131545</v>
      </c>
      <c r="BJ327" s="3">
        <v>52.0596195245437</v>
      </c>
      <c r="BK327" s="3">
        <v>49.7915673453484</v>
      </c>
      <c r="BL327" s="3">
        <v>48.4766393910748</v>
      </c>
      <c r="BM327" s="3">
        <v>51.9636131185815</v>
      </c>
      <c r="BN327" s="3">
        <v>50.9490781972577</v>
      </c>
      <c r="BO327" s="3">
        <v>51.5811085541197</v>
      </c>
      <c r="BP327" s="3">
        <v>50.9006820739913</v>
      </c>
      <c r="BQ327" s="3">
        <v>50.6580995903318</v>
      </c>
      <c r="BR327" s="3">
        <v>49.3817023069316</v>
      </c>
      <c r="BS327" s="3">
        <v>46.8279208080118</v>
      </c>
      <c r="BT327" s="3">
        <v>48.4843615216863</v>
      </c>
      <c r="BU327" s="3">
        <v>48.8986053108569</v>
      </c>
      <c r="BV327" s="3">
        <v>50.3378106812996</v>
      </c>
      <c r="BW327" s="3">
        <v>51.317169961494</v>
      </c>
      <c r="BX327" s="3">
        <v>53.5298029393167</v>
      </c>
      <c r="BY327" s="3">
        <v>51.8811619668293</v>
      </c>
      <c r="BZ327" s="3">
        <v>33.6985528685812</v>
      </c>
      <c r="CA327" s="3">
        <v>31.4378920615296</v>
      </c>
      <c r="CB327" s="3">
        <v>30.5260358885664</v>
      </c>
      <c r="CC327" s="3">
        <v>33.0893647601567</v>
      </c>
      <c r="CD327" s="3">
        <v>29.8663228343822</v>
      </c>
      <c r="CE327" s="3">
        <v>29.8118386953101</v>
      </c>
      <c r="CF327" s="3">
        <v>29.0808326923169</v>
      </c>
      <c r="CG327" s="3">
        <v>28.1902620968452</v>
      </c>
      <c r="CH327" s="3">
        <v>31.9564181568783</v>
      </c>
      <c r="CI327" s="3">
        <v>32.4953052554841</v>
      </c>
      <c r="CJ327" s="3">
        <v>31.8862083808303</v>
      </c>
      <c r="CK327" s="3">
        <v>33.5747205846645</v>
      </c>
      <c r="CL327" s="3">
        <v>40.0216110198639</v>
      </c>
      <c r="CM327" s="3">
        <v>39.1365163758159</v>
      </c>
      <c r="CN327" s="3">
        <v>39.9751278323032</v>
      </c>
      <c r="CO327" s="3">
        <v>42.2813649912094</v>
      </c>
      <c r="CP327" s="3">
        <v>39.3147662911682</v>
      </c>
      <c r="CQ327" s="3">
        <v>36.9340352027876</v>
      </c>
      <c r="CR327" s="3">
        <v>37.1923327490433</v>
      </c>
      <c r="CS327" s="3">
        <v>38.8765711856015</v>
      </c>
      <c r="CT327" s="3">
        <v>39.3571613659791</v>
      </c>
      <c r="CU327" s="3">
        <v>36.9210341196879</v>
      </c>
      <c r="CV327" s="3">
        <v>38.9163108459971</v>
      </c>
      <c r="CW327" s="3">
        <v>38.1292226878385</v>
      </c>
      <c r="CX327" s="3">
        <v>40.8942445110856</v>
      </c>
      <c r="CY327" s="3">
        <v>37.878210043137</v>
      </c>
      <c r="CZ327" s="3">
        <v>32.2753711620926</v>
      </c>
      <c r="DA327" s="3">
        <v>27.9762641126619</v>
      </c>
      <c r="DB327" s="3">
        <v>26.9445997202259</v>
      </c>
      <c r="DC327" s="3">
        <v>26.7085649837451</v>
      </c>
      <c r="DD327" s="3">
        <v>24.0243790644496</v>
      </c>
      <c r="DE327" s="3">
        <v>21.03704748958</v>
      </c>
      <c r="DF327" s="3">
        <v>23.0273352174306</v>
      </c>
      <c r="DG327" s="3">
        <v>21.1544346288868</v>
      </c>
      <c r="DH327" s="3">
        <v>21.4319919297578</v>
      </c>
      <c r="DI327" s="3">
        <v>22.1268665026068</v>
      </c>
      <c r="DJ327" s="3">
        <v>15.8570284722861</v>
      </c>
      <c r="DK327" s="3">
        <v>14.7764314137155</v>
      </c>
      <c r="DL327" s="3">
        <v>13.1388500688251</v>
      </c>
      <c r="DM327" s="3">
        <v>15.1053877511679</v>
      </c>
      <c r="DN327" s="3">
        <v>19.1758192308725</v>
      </c>
      <c r="DO327" s="3">
        <v>21.7924373220324</v>
      </c>
      <c r="DP327" s="3">
        <v>23.4278120904589</v>
      </c>
      <c r="DQ327" s="3">
        <v>20.3636140072468</v>
      </c>
      <c r="DR327" s="3">
        <v>21.418360066128</v>
      </c>
      <c r="DS327" s="3">
        <v>28.0719386466128</v>
      </c>
      <c r="DT327" s="3">
        <v>27.2838715155641</v>
      </c>
      <c r="DU327" s="3">
        <v>25.2589180154942</v>
      </c>
      <c r="DV327" s="3">
        <v>26.1007342964908</v>
      </c>
      <c r="DW327" s="3">
        <v>26.6359887872273</v>
      </c>
      <c r="DX327" s="3">
        <v>24.2757555416449</v>
      </c>
      <c r="DY327" s="3">
        <v>24.5557390306433</v>
      </c>
      <c r="DZ327" s="3">
        <v>27.701222373056</v>
      </c>
      <c r="EA327" s="3">
        <v>31.4713368352738</v>
      </c>
      <c r="EB327" s="3">
        <v>35.9974861671293</v>
      </c>
      <c r="EC327" s="3">
        <v>40.5119872937288</v>
      </c>
      <c r="ED327" s="3">
        <v>41.8914295582223</v>
      </c>
      <c r="EE327" s="3">
        <v>42.7965252200361</v>
      </c>
      <c r="EF327" s="3">
        <v>41.070277955797</v>
      </c>
    </row>
    <row r="328">
      <c r="A328" s="3" t="s">
        <v>324</v>
      </c>
      <c r="B328" s="3" t="str">
        <f t="shared" si="3"/>
        <v>PVH_mid</v>
      </c>
      <c r="C328" s="3" t="str">
        <f t="shared" si="6"/>
        <v>PVH</v>
      </c>
      <c r="D328" s="3">
        <v>125.367795159113</v>
      </c>
      <c r="E328" s="3">
        <v>118.682170572672</v>
      </c>
      <c r="F328" s="3">
        <v>119.80632951807</v>
      </c>
      <c r="G328" s="3">
        <v>121.661603224002</v>
      </c>
      <c r="H328" s="3">
        <v>128.509692176708</v>
      </c>
      <c r="I328" s="3">
        <v>117.543443813045</v>
      </c>
      <c r="J328" s="3">
        <v>112.082108901416</v>
      </c>
      <c r="K328" s="3">
        <v>111.827814545685</v>
      </c>
      <c r="L328" s="3">
        <v>122.80300662406</v>
      </c>
      <c r="M328" s="3">
        <v>114.298121737407</v>
      </c>
      <c r="N328" s="3">
        <v>117.917338363586</v>
      </c>
      <c r="O328" s="3">
        <v>122.656924415367</v>
      </c>
      <c r="P328" s="3">
        <v>113.811987412503</v>
      </c>
      <c r="Q328" s="3">
        <v>106.526061416084</v>
      </c>
      <c r="R328" s="3">
        <v>100.867238973496</v>
      </c>
      <c r="S328" s="3">
        <v>105.271964541199</v>
      </c>
      <c r="T328" s="3">
        <v>103.434322794124</v>
      </c>
      <c r="U328" s="3">
        <v>112.041200677623</v>
      </c>
      <c r="V328" s="3">
        <v>113.392599444874</v>
      </c>
      <c r="W328" s="3">
        <v>112.901470892282</v>
      </c>
      <c r="X328" s="3">
        <v>110.608144251082</v>
      </c>
      <c r="Y328" s="3">
        <v>96.2135304569099</v>
      </c>
      <c r="Z328" s="3">
        <v>89.5890052161993</v>
      </c>
      <c r="AA328" s="3">
        <v>76.8744345411212</v>
      </c>
      <c r="AB328" s="3">
        <v>69.1164367770413</v>
      </c>
      <c r="AC328" s="3">
        <v>74.5002065439538</v>
      </c>
      <c r="AD328" s="3">
        <v>87.7429045857337</v>
      </c>
      <c r="AE328" s="3">
        <v>94.6407899339054</v>
      </c>
      <c r="AF328" s="3">
        <v>88.833973086825</v>
      </c>
      <c r="AG328" s="3">
        <v>94.9830575762344</v>
      </c>
      <c r="AH328" s="3">
        <v>97.1401094896361</v>
      </c>
      <c r="AI328" s="3">
        <v>102.379822219748</v>
      </c>
      <c r="AJ328" s="3">
        <v>106.621845758238</v>
      </c>
      <c r="AK328" s="3">
        <v>108.858756993695</v>
      </c>
      <c r="AL328" s="3">
        <v>106.486725966831</v>
      </c>
      <c r="AM328" s="3">
        <v>97.3869970957518</v>
      </c>
      <c r="AN328" s="3">
        <v>91.4924314493408</v>
      </c>
      <c r="AO328" s="3">
        <v>88.548544869071</v>
      </c>
      <c r="AP328" s="3">
        <v>93.871866736607</v>
      </c>
      <c r="AQ328" s="3">
        <v>100.444272266378</v>
      </c>
      <c r="AR328" s="3">
        <v>100.947853021926</v>
      </c>
      <c r="AS328" s="3">
        <v>106.16116772938</v>
      </c>
      <c r="AT328" s="3">
        <v>113.686944251554</v>
      </c>
      <c r="AU328" s="3">
        <v>122.04969822538</v>
      </c>
      <c r="AV328" s="3">
        <v>126.040449564844</v>
      </c>
      <c r="AW328" s="3">
        <v>125.470106966591</v>
      </c>
      <c r="AX328" s="3">
        <v>129.108285427185</v>
      </c>
      <c r="AY328" s="3">
        <v>133.834635609689</v>
      </c>
      <c r="AZ328" s="3">
        <v>144.702719267564</v>
      </c>
      <c r="BA328" s="3">
        <v>146.915908420106</v>
      </c>
      <c r="BB328" s="3">
        <v>142.109631808122</v>
      </c>
      <c r="BC328" s="3">
        <v>157.186422318206</v>
      </c>
      <c r="BD328" s="3">
        <v>153.184430234261</v>
      </c>
      <c r="BE328" s="3">
        <v>157.769797392995</v>
      </c>
      <c r="BF328" s="3">
        <v>149.784363006623</v>
      </c>
      <c r="BG328" s="3">
        <v>150.776641398394</v>
      </c>
      <c r="BH328" s="3">
        <v>138.138118824061</v>
      </c>
      <c r="BI328" s="3">
        <v>126.30624857003</v>
      </c>
      <c r="BJ328" s="3">
        <v>116.502654935416</v>
      </c>
      <c r="BK328" s="3">
        <v>95.8381360942807</v>
      </c>
      <c r="BL328" s="3">
        <v>102.549237413843</v>
      </c>
      <c r="BM328" s="3">
        <v>112.172734975857</v>
      </c>
      <c r="BN328" s="3">
        <v>111.399274760468</v>
      </c>
      <c r="BO328" s="3">
        <v>127.728993637853</v>
      </c>
      <c r="BP328" s="3">
        <v>111.373447951266</v>
      </c>
      <c r="BQ328" s="3">
        <v>89.3316366771392</v>
      </c>
      <c r="BR328" s="3">
        <v>89.4817364317988</v>
      </c>
      <c r="BS328" s="3">
        <v>73.688298600454</v>
      </c>
      <c r="BT328" s="3">
        <v>86.1934239582524</v>
      </c>
      <c r="BU328" s="3">
        <v>86.4189482191725</v>
      </c>
      <c r="BV328" s="3">
        <v>96.3875592878686</v>
      </c>
      <c r="BW328" s="3">
        <v>102.012930527809</v>
      </c>
      <c r="BX328" s="3">
        <v>98.1268842815913</v>
      </c>
      <c r="BY328" s="3">
        <v>83.9554469884955</v>
      </c>
      <c r="BZ328" s="3">
        <v>48.6506108713179</v>
      </c>
      <c r="CA328" s="3">
        <v>42.7636817088811</v>
      </c>
      <c r="CB328" s="3">
        <v>44.3083492014185</v>
      </c>
      <c r="CC328" s="3">
        <v>51.8555384568127</v>
      </c>
      <c r="CD328" s="3">
        <v>47.8599077053407</v>
      </c>
      <c r="CE328" s="3">
        <v>52.3739257483909</v>
      </c>
      <c r="CF328" s="3">
        <v>64.1471800614579</v>
      </c>
      <c r="CG328" s="3">
        <v>62.3498308359126</v>
      </c>
      <c r="CH328" s="3">
        <v>72.2674442683808</v>
      </c>
      <c r="CI328" s="3">
        <v>91.8947735760555</v>
      </c>
      <c r="CJ328" s="3">
        <v>97.781417505938</v>
      </c>
      <c r="CK328" s="3">
        <v>93.6153564778672</v>
      </c>
      <c r="CL328" s="3">
        <v>102.297853585962</v>
      </c>
      <c r="CM328" s="3">
        <v>106.904235081714</v>
      </c>
      <c r="CN328" s="3">
        <v>112.882230626913</v>
      </c>
      <c r="CO328" s="3">
        <v>108.174872016855</v>
      </c>
      <c r="CP328" s="3">
        <v>102.758575510046</v>
      </c>
      <c r="CQ328" s="3">
        <v>108.054438610181</v>
      </c>
      <c r="CR328" s="3">
        <v>110.572458500691</v>
      </c>
      <c r="CS328" s="3">
        <v>108.12942204047</v>
      </c>
      <c r="CT328" s="3">
        <v>117.627025063402</v>
      </c>
      <c r="CU328" s="3">
        <v>100.805209414383</v>
      </c>
      <c r="CV328" s="3">
        <v>100.836262922615</v>
      </c>
      <c r="CW328" s="3">
        <v>97.9232771275894</v>
      </c>
      <c r="CX328" s="3">
        <v>80.2746540663736</v>
      </c>
      <c r="CY328" s="3">
        <v>75.5544136528295</v>
      </c>
      <c r="CZ328" s="3">
        <v>67.254585312393</v>
      </c>
      <c r="DA328" s="3">
        <v>64.2609446488212</v>
      </c>
      <c r="DB328" s="3">
        <v>58.5364556600459</v>
      </c>
      <c r="DC328" s="3">
        <v>65.1739038700648</v>
      </c>
      <c r="DD328" s="3">
        <v>52.9845868779722</v>
      </c>
      <c r="DE328" s="3">
        <v>49.1642554622151</v>
      </c>
      <c r="DF328" s="3">
        <v>57.5869123662798</v>
      </c>
      <c r="DG328" s="3">
        <v>71.1300730170056</v>
      </c>
      <c r="DH328" s="3">
        <v>83.2143245196332</v>
      </c>
      <c r="DI328" s="3">
        <v>83.2783432717042</v>
      </c>
      <c r="DJ328" s="3">
        <v>77.7089629763626</v>
      </c>
      <c r="DK328" s="3">
        <v>86.289868356541</v>
      </c>
      <c r="DL328" s="3">
        <v>84.2801489900759</v>
      </c>
      <c r="DM328" s="3">
        <v>82.0550979136327</v>
      </c>
      <c r="DN328" s="3">
        <v>86.9204525415039</v>
      </c>
      <c r="DO328" s="3">
        <v>82.8943296367376</v>
      </c>
      <c r="DP328" s="3">
        <v>77.9393388991558</v>
      </c>
      <c r="DQ328" s="3">
        <v>73.532301084395</v>
      </c>
      <c r="DR328" s="3">
        <v>81.7727122869016</v>
      </c>
      <c r="DS328" s="3">
        <v>113.788768725757</v>
      </c>
      <c r="DT328" s="3">
        <v>120.075973897098</v>
      </c>
      <c r="DU328" s="3">
        <v>128.71273969827</v>
      </c>
      <c r="DV328" s="3">
        <v>134.76706309756</v>
      </c>
      <c r="DW328" s="3">
        <v>110.263164563414</v>
      </c>
      <c r="DX328" s="3">
        <v>114.019162379194</v>
      </c>
      <c r="DY328" s="3">
        <v>115.442357251769</v>
      </c>
      <c r="DZ328" s="3">
        <v>103.371212917552</v>
      </c>
      <c r="EA328" s="3">
        <v>98.4950812963329</v>
      </c>
      <c r="EB328" s="3">
        <v>96.2200784092876</v>
      </c>
      <c r="EC328" s="3">
        <v>96.8944471173675</v>
      </c>
      <c r="ED328" s="3">
        <v>102.535815826106</v>
      </c>
      <c r="EE328" s="3">
        <v>108.309523809524</v>
      </c>
      <c r="EF328" s="3">
        <v>98.2622225019667</v>
      </c>
    </row>
    <row r="329">
      <c r="A329" s="3" t="s">
        <v>325</v>
      </c>
      <c r="B329" s="3" t="str">
        <f t="shared" si="3"/>
        <v>ELV_mid</v>
      </c>
      <c r="C329" s="3" t="str">
        <f t="shared" si="6"/>
        <v>ELV</v>
      </c>
      <c r="D329" s="3">
        <v>75.790455170803</v>
      </c>
      <c r="E329" s="3">
        <v>74.7382371432126</v>
      </c>
      <c r="F329" s="3">
        <v>82.327627929083</v>
      </c>
      <c r="G329" s="3">
        <v>82.9930927668838</v>
      </c>
      <c r="H329" s="3">
        <v>90.9767015025322</v>
      </c>
      <c r="I329" s="3">
        <v>92.9187919999694</v>
      </c>
      <c r="J329" s="3">
        <v>97.2157720894924</v>
      </c>
      <c r="K329" s="3">
        <v>96.9974436130323</v>
      </c>
      <c r="L329" s="3">
        <v>104.121608424166</v>
      </c>
      <c r="M329" s="3">
        <v>103.036004374546</v>
      </c>
      <c r="N329" s="3">
        <v>110.154135531593</v>
      </c>
      <c r="O329" s="3">
        <v>110.155823620668</v>
      </c>
      <c r="P329" s="3">
        <v>116.108920514254</v>
      </c>
      <c r="Q329" s="3">
        <v>123.100852786723</v>
      </c>
      <c r="R329" s="3">
        <v>132.538122923368</v>
      </c>
      <c r="S329" s="3">
        <v>134.659653454802</v>
      </c>
      <c r="T329" s="3">
        <v>140.469786995702</v>
      </c>
      <c r="U329" s="3">
        <v>145.334839392656</v>
      </c>
      <c r="V329" s="3">
        <v>138.833180974238</v>
      </c>
      <c r="W329" s="3">
        <v>130.625701898491</v>
      </c>
      <c r="X329" s="3">
        <v>127.898277244789</v>
      </c>
      <c r="Y329" s="3">
        <v>125.915811251384</v>
      </c>
      <c r="Z329" s="3">
        <v>118.22064870017</v>
      </c>
      <c r="AA329" s="3">
        <v>121.136534166161</v>
      </c>
      <c r="AB329" s="3">
        <v>120.450375467669</v>
      </c>
      <c r="AC329" s="3">
        <v>112.311461430181</v>
      </c>
      <c r="AD329" s="3">
        <v>123.109113023061</v>
      </c>
      <c r="AE329" s="3">
        <v>128.445664718836</v>
      </c>
      <c r="AF329" s="3">
        <v>121.186703381268</v>
      </c>
      <c r="AG329" s="3">
        <v>117.271026248927</v>
      </c>
      <c r="AH329" s="3">
        <v>120.128434472426</v>
      </c>
      <c r="AI329" s="3">
        <v>114.677901613642</v>
      </c>
      <c r="AJ329" s="3">
        <v>113.255099077066</v>
      </c>
      <c r="AK329" s="3">
        <v>110.559931118322</v>
      </c>
      <c r="AL329" s="3">
        <v>120.286244709581</v>
      </c>
      <c r="AM329" s="3">
        <v>131.460925992864</v>
      </c>
      <c r="AN329" s="3">
        <v>134.07112496995</v>
      </c>
      <c r="AO329" s="3">
        <v>146.162090155143</v>
      </c>
      <c r="AP329" s="3">
        <v>150.799967119189</v>
      </c>
      <c r="AQ329" s="3">
        <v>153.301887290499</v>
      </c>
      <c r="AR329" s="3">
        <v>163.505019751077</v>
      </c>
      <c r="AS329" s="3">
        <v>172.014535368961</v>
      </c>
      <c r="AT329" s="3">
        <v>173.286694375641</v>
      </c>
      <c r="AU329" s="3">
        <v>175.030589860113</v>
      </c>
      <c r="AV329" s="3">
        <v>172.682619520704</v>
      </c>
      <c r="AW329" s="3">
        <v>178.250615888447</v>
      </c>
      <c r="AX329" s="3">
        <v>199.936865476856</v>
      </c>
      <c r="AY329" s="3">
        <v>208.374962210548</v>
      </c>
      <c r="AZ329" s="3">
        <v>222.607474365935</v>
      </c>
      <c r="BA329" s="3">
        <v>215.734328837661</v>
      </c>
      <c r="BB329" s="3">
        <v>209.489860032326</v>
      </c>
      <c r="BC329" s="3">
        <v>209.907010823524</v>
      </c>
      <c r="BD329" s="3">
        <v>212.361042391709</v>
      </c>
      <c r="BE329" s="3">
        <v>218.18573069859</v>
      </c>
      <c r="BF329" s="3">
        <v>228.146603849418</v>
      </c>
      <c r="BG329" s="3">
        <v>242.328701794083</v>
      </c>
      <c r="BH329" s="3">
        <v>249.703636462112</v>
      </c>
      <c r="BI329" s="3">
        <v>253.593785119589</v>
      </c>
      <c r="BJ329" s="3">
        <v>260.648449102935</v>
      </c>
      <c r="BK329" s="3">
        <v>251.020082984963</v>
      </c>
      <c r="BL329" s="3">
        <v>244.449068061224</v>
      </c>
      <c r="BM329" s="3">
        <v>286.517121692376</v>
      </c>
      <c r="BN329" s="3">
        <v>277.542390782508</v>
      </c>
      <c r="BO329" s="3">
        <v>250.403213841893</v>
      </c>
      <c r="BP329" s="3">
        <v>249.392022528706</v>
      </c>
      <c r="BQ329" s="3">
        <v>265.195925603463</v>
      </c>
      <c r="BR329" s="3">
        <v>275.929950685834</v>
      </c>
      <c r="BS329" s="3">
        <v>256.670472903549</v>
      </c>
      <c r="BT329" s="3">
        <v>234.953253591378</v>
      </c>
      <c r="BU329" s="3">
        <v>233.945661521243</v>
      </c>
      <c r="BV329" s="3">
        <v>266.858275562613</v>
      </c>
      <c r="BW329" s="3">
        <v>275.005928956346</v>
      </c>
      <c r="BX329" s="3">
        <v>278.423329941743</v>
      </c>
      <c r="BY329" s="3">
        <v>264.876115849891</v>
      </c>
      <c r="BZ329" s="3">
        <v>227.048108316984</v>
      </c>
      <c r="CA329" s="3">
        <v>235.381065120144</v>
      </c>
      <c r="CB329" s="3">
        <v>261.686994831749</v>
      </c>
      <c r="CC329" s="3">
        <v>259.239243237865</v>
      </c>
      <c r="CD329" s="3">
        <v>251.890715822962</v>
      </c>
      <c r="CE329" s="3">
        <v>263.565559897026</v>
      </c>
      <c r="CF329" s="3">
        <v>249.520081346313</v>
      </c>
      <c r="CG329" s="3">
        <v>275.804158391163</v>
      </c>
      <c r="CH329" s="3">
        <v>300.898037224336</v>
      </c>
      <c r="CI329" s="3">
        <v>298.883959700005</v>
      </c>
      <c r="CJ329" s="3">
        <v>305.469813496063</v>
      </c>
      <c r="CK329" s="3">
        <v>282.034719379484</v>
      </c>
      <c r="CL329" s="3">
        <v>327.228488593871</v>
      </c>
      <c r="CM329" s="3">
        <v>352.632084934906</v>
      </c>
      <c r="CN329" s="3">
        <v>376.175017490851</v>
      </c>
      <c r="CO329" s="3">
        <v>367.867782514521</v>
      </c>
      <c r="CP329" s="3">
        <v>371.089436254077</v>
      </c>
      <c r="CQ329" s="3">
        <v>361.294988153023</v>
      </c>
      <c r="CR329" s="3">
        <v>361.593945884346</v>
      </c>
      <c r="CS329" s="3">
        <v>384.454618019191</v>
      </c>
      <c r="CT329" s="3">
        <v>408.695927120946</v>
      </c>
      <c r="CU329" s="3">
        <v>419.86137527208</v>
      </c>
      <c r="CV329" s="3">
        <v>429.916208186145</v>
      </c>
      <c r="CW329" s="3">
        <v>433.636661603045</v>
      </c>
      <c r="CX329" s="3">
        <v>455.33000553696</v>
      </c>
      <c r="CY329" s="3">
        <v>492.671624648935</v>
      </c>
      <c r="CZ329" s="3">
        <v>480.523433434378</v>
      </c>
      <c r="DA329" s="3">
        <v>463.019689623794</v>
      </c>
      <c r="DB329" s="3">
        <v>461.104979716037</v>
      </c>
      <c r="DC329" s="3">
        <v>470.994617623897</v>
      </c>
      <c r="DD329" s="3">
        <v>459.730605037015</v>
      </c>
      <c r="DE329" s="3">
        <v>479.053071946452</v>
      </c>
      <c r="DF329" s="3">
        <v>497.679735914291</v>
      </c>
      <c r="DG329" s="3">
        <v>504.651524873279</v>
      </c>
      <c r="DH329" s="3">
        <v>471.538649088944</v>
      </c>
      <c r="DI329" s="3">
        <v>472.484199656463</v>
      </c>
      <c r="DJ329" s="3">
        <v>452.1266971764</v>
      </c>
      <c r="DK329" s="3">
        <v>463.103897332317</v>
      </c>
      <c r="DL329" s="3">
        <v>446.598745746885</v>
      </c>
      <c r="DM329" s="3">
        <v>444.726388679972</v>
      </c>
      <c r="DN329" s="3">
        <v>442.36573005601</v>
      </c>
      <c r="DO329" s="3">
        <v>454.37435922297</v>
      </c>
      <c r="DP329" s="3">
        <v>438.706735860915</v>
      </c>
      <c r="DQ329" s="3">
        <v>443.761419639552</v>
      </c>
      <c r="DR329" s="3">
        <v>454.873986895668</v>
      </c>
      <c r="DS329" s="3">
        <v>467.495233341011</v>
      </c>
      <c r="DT329" s="3">
        <v>472.373757478704</v>
      </c>
      <c r="DU329" s="3">
        <v>497.416310096122</v>
      </c>
      <c r="DV329" s="3">
        <v>503.67947516291</v>
      </c>
      <c r="DW329" s="3">
        <v>511.900737990201</v>
      </c>
      <c r="DX329" s="3">
        <v>528.073614597624</v>
      </c>
      <c r="DY329" s="3">
        <v>532.676261242894</v>
      </c>
      <c r="DZ329" s="3">
        <v>521.730716638755</v>
      </c>
      <c r="EA329" s="3">
        <v>534.315330271965</v>
      </c>
      <c r="EB329" s="3">
        <v>537.892798875731</v>
      </c>
      <c r="EC329" s="3">
        <v>458.133173741843</v>
      </c>
      <c r="ED329" s="3">
        <v>408.539114105815</v>
      </c>
      <c r="EE329" s="3">
        <v>380.862233136237</v>
      </c>
      <c r="EF329" s="3">
        <v>388.629718356662</v>
      </c>
    </row>
    <row r="330">
      <c r="A330" s="3" t="s">
        <v>326</v>
      </c>
      <c r="B330" s="3" t="str">
        <f t="shared" si="3"/>
        <v>AVGO_mid</v>
      </c>
      <c r="C330" s="3" t="str">
        <f t="shared" si="6"/>
        <v>AVGO</v>
      </c>
      <c r="D330" s="3">
        <v>4.08760591018266</v>
      </c>
      <c r="E330" s="3">
        <v>4.32983378073892</v>
      </c>
      <c r="F330" s="3">
        <v>4.76311084209992</v>
      </c>
      <c r="G330" s="3">
        <v>4.66291304791381</v>
      </c>
      <c r="H330" s="3">
        <v>5.13359494641363</v>
      </c>
      <c r="I330" s="3">
        <v>5.39331447597184</v>
      </c>
      <c r="J330" s="3">
        <v>5.53323626082737</v>
      </c>
      <c r="K330" s="3">
        <v>5.58166546183448</v>
      </c>
      <c r="L330" s="3">
        <v>6.63434288155763</v>
      </c>
      <c r="M330" s="3">
        <v>6.08518591880094</v>
      </c>
      <c r="N330" s="3">
        <v>6.72792931659558</v>
      </c>
      <c r="O330" s="3">
        <v>7.57777183262679</v>
      </c>
      <c r="P330" s="3">
        <v>7.86777160203919</v>
      </c>
      <c r="Q330" s="3">
        <v>8.39157871521334</v>
      </c>
      <c r="R330" s="3">
        <v>9.80980521873646</v>
      </c>
      <c r="S330" s="3">
        <v>9.45455917121424</v>
      </c>
      <c r="T330" s="3">
        <v>9.7617107884283</v>
      </c>
      <c r="U330" s="3">
        <v>10.8058005314688</v>
      </c>
      <c r="V330" s="3">
        <v>10.0400558903182</v>
      </c>
      <c r="W330" s="3">
        <v>9.3026714733923</v>
      </c>
      <c r="X330" s="3">
        <v>9.71259851811014</v>
      </c>
      <c r="Y330" s="3">
        <v>9.28508125891551</v>
      </c>
      <c r="Z330" s="3">
        <v>9.54368174303839</v>
      </c>
      <c r="AA330" s="3">
        <v>11.1021011383567</v>
      </c>
      <c r="AB330" s="3">
        <v>9.8470013988863</v>
      </c>
      <c r="AC330" s="3">
        <v>9.90908678991929</v>
      </c>
      <c r="AD330" s="3">
        <v>11.4241868457594</v>
      </c>
      <c r="AE330" s="3">
        <v>11.9069364614614</v>
      </c>
      <c r="AF330" s="3">
        <v>11.2625590998352</v>
      </c>
      <c r="AG330" s="3">
        <v>12.2004481408455</v>
      </c>
      <c r="AH330" s="3">
        <v>12.3347872203328</v>
      </c>
      <c r="AI330" s="3">
        <v>13.37012406625</v>
      </c>
      <c r="AJ330" s="3">
        <v>13.1893718316093</v>
      </c>
      <c r="AK330" s="3">
        <v>13.4013896035199</v>
      </c>
      <c r="AL330" s="3">
        <v>13.3674241358198</v>
      </c>
      <c r="AM330" s="3">
        <v>13.7735980056227</v>
      </c>
      <c r="AN330" s="3">
        <v>14.6436452712171</v>
      </c>
      <c r="AO330" s="3">
        <v>16.2853287351278</v>
      </c>
      <c r="AP330" s="3">
        <v>17.2927466499452</v>
      </c>
      <c r="AQ330" s="3">
        <v>17.1132605299265</v>
      </c>
      <c r="AR330" s="3">
        <v>18.3359925301798</v>
      </c>
      <c r="AS330" s="3">
        <v>19.2297703186728</v>
      </c>
      <c r="AT330" s="3">
        <v>19.4757241668687</v>
      </c>
      <c r="AU330" s="3">
        <v>19.7213080619076</v>
      </c>
      <c r="AV330" s="3">
        <v>19.4245835323329</v>
      </c>
      <c r="AW330" s="3">
        <v>19.5591439181284</v>
      </c>
      <c r="AX330" s="3">
        <v>21.5164538083557</v>
      </c>
      <c r="AY330" s="3">
        <v>20.913473667257</v>
      </c>
      <c r="AZ330" s="3">
        <v>20.909433407754</v>
      </c>
      <c r="BA330" s="3">
        <v>19.478388831754</v>
      </c>
      <c r="BB330" s="3">
        <v>20.0200783811779</v>
      </c>
      <c r="BC330" s="3">
        <v>19.2644860949566</v>
      </c>
      <c r="BD330" s="3">
        <v>19.4058827939751</v>
      </c>
      <c r="BE330" s="3">
        <v>21.0700771489812</v>
      </c>
      <c r="BF330" s="3">
        <v>18.4283844178691</v>
      </c>
      <c r="BG330" s="3">
        <v>17.4856394323184</v>
      </c>
      <c r="BH330" s="3">
        <v>19.5221342387217</v>
      </c>
      <c r="BI330" s="3">
        <v>19.2934990979578</v>
      </c>
      <c r="BJ330" s="3">
        <v>19.0717175143596</v>
      </c>
      <c r="BK330" s="3">
        <v>20.3982274672561</v>
      </c>
      <c r="BL330" s="3">
        <v>21.1964193070845</v>
      </c>
      <c r="BM330" s="3">
        <v>23.1006405019618</v>
      </c>
      <c r="BN330" s="3">
        <v>23.7818070455428</v>
      </c>
      <c r="BO330" s="3">
        <v>26.2300382777944</v>
      </c>
      <c r="BP330" s="3">
        <v>24.2479242424445</v>
      </c>
      <c r="BQ330" s="3">
        <v>23.2468154233852</v>
      </c>
      <c r="BR330" s="3">
        <v>24.715234618616</v>
      </c>
      <c r="BS330" s="3">
        <v>23.591951572531</v>
      </c>
      <c r="BT330" s="3">
        <v>24.4677484840168</v>
      </c>
      <c r="BU330" s="3">
        <v>24.303090762979</v>
      </c>
      <c r="BV330" s="3">
        <v>26.8495798746943</v>
      </c>
      <c r="BW330" s="3">
        <v>27.3862616490903</v>
      </c>
      <c r="BX330" s="3">
        <v>27.0668594806562</v>
      </c>
      <c r="BY330" s="3">
        <v>26.6206158610782</v>
      </c>
      <c r="BZ330" s="3">
        <v>20.2546959802124</v>
      </c>
      <c r="CA330" s="3">
        <v>22.6803354980385</v>
      </c>
      <c r="CB330" s="3">
        <v>24.0525865957802</v>
      </c>
      <c r="CC330" s="3">
        <v>27.3277262552582</v>
      </c>
      <c r="CD330" s="3">
        <v>28.0102257299654</v>
      </c>
      <c r="CE330" s="3">
        <v>29.5120910223922</v>
      </c>
      <c r="CF330" s="3">
        <v>32.2315595169668</v>
      </c>
      <c r="CG330" s="3">
        <v>33.266551458748</v>
      </c>
      <c r="CH330" s="3">
        <v>34.0258773998041</v>
      </c>
      <c r="CI330" s="3">
        <v>37.9782832982805</v>
      </c>
      <c r="CJ330" s="3">
        <v>40.7874731442642</v>
      </c>
      <c r="CK330" s="3">
        <v>43.1010774327612</v>
      </c>
      <c r="CL330" s="3">
        <v>42.1335109653376</v>
      </c>
      <c r="CM330" s="3">
        <v>43.2629994412184</v>
      </c>
      <c r="CN330" s="3">
        <v>40.9419864029122</v>
      </c>
      <c r="CO330" s="3">
        <v>43.0397766983848</v>
      </c>
      <c r="CP330" s="3">
        <v>43.938377380958</v>
      </c>
      <c r="CQ330" s="3">
        <v>44.6796876194238</v>
      </c>
      <c r="CR330" s="3">
        <v>46.0563098104189</v>
      </c>
      <c r="CS330" s="3">
        <v>46.7218878794648</v>
      </c>
      <c r="CT330" s="3">
        <v>51.6378279267661</v>
      </c>
      <c r="CU330" s="3">
        <v>57.9178325343028</v>
      </c>
      <c r="CV330" s="3">
        <v>55.5102030346277</v>
      </c>
      <c r="CW330" s="3">
        <v>54.8457511157241</v>
      </c>
      <c r="CX330" s="3">
        <v>56.3330145451698</v>
      </c>
      <c r="CY330" s="3">
        <v>55.6520154424794</v>
      </c>
      <c r="CZ330" s="3">
        <v>53.4057485131903</v>
      </c>
      <c r="DA330" s="3">
        <v>49.913042586043</v>
      </c>
      <c r="DB330" s="3">
        <v>47.4465520040968</v>
      </c>
      <c r="DC330" s="3">
        <v>51.1580586060605</v>
      </c>
      <c r="DD330" s="3">
        <v>46.7201106613557</v>
      </c>
      <c r="DE330" s="3">
        <v>43.2109604548572</v>
      </c>
      <c r="DF330" s="3">
        <v>48.0584329429675</v>
      </c>
      <c r="DG330" s="3">
        <v>52.6957737988895</v>
      </c>
      <c r="DH330" s="3">
        <v>55.5890336170201</v>
      </c>
      <c r="DI330" s="3">
        <v>57.4206412914409</v>
      </c>
      <c r="DJ330" s="3">
        <v>60.6950957575687</v>
      </c>
      <c r="DK330" s="3">
        <v>60.9285230169837</v>
      </c>
      <c r="DL330" s="3">
        <v>64.8014923420304</v>
      </c>
      <c r="DM330" s="3">
        <v>81.3265980812698</v>
      </c>
      <c r="DN330" s="3">
        <v>86.7184044206981</v>
      </c>
      <c r="DO330" s="3">
        <v>84.6757741313417</v>
      </c>
      <c r="DP330" s="3">
        <v>82.8136261368292</v>
      </c>
      <c r="DQ330" s="3">
        <v>84.1450880955845</v>
      </c>
      <c r="DR330" s="3">
        <v>91.8933351406862</v>
      </c>
      <c r="DS330" s="3">
        <v>103.397986986305</v>
      </c>
      <c r="DT330" s="3">
        <v>112.710535227956</v>
      </c>
      <c r="DU330" s="3">
        <v>124.517142591048</v>
      </c>
      <c r="DV330" s="3">
        <v>130.372204700014</v>
      </c>
      <c r="DW330" s="3">
        <v>130.055224591793</v>
      </c>
      <c r="DX330" s="3">
        <v>134.201715941128</v>
      </c>
      <c r="DY330" s="3">
        <v>155.096708802006</v>
      </c>
      <c r="DZ330" s="3">
        <v>162.347568490696</v>
      </c>
      <c r="EA330" s="3">
        <v>154.78843529558</v>
      </c>
      <c r="EB330" s="3">
        <v>161.3857138479</v>
      </c>
      <c r="EC330" s="3">
        <v>176.365715658361</v>
      </c>
      <c r="ED330" s="3">
        <v>169.787080487581</v>
      </c>
      <c r="EE330" s="3">
        <v>207.497731904509</v>
      </c>
      <c r="EF330" s="3">
        <v>229.480833689372</v>
      </c>
    </row>
    <row r="331">
      <c r="A331" s="3" t="s">
        <v>327</v>
      </c>
      <c r="B331" s="3" t="str">
        <f t="shared" si="3"/>
        <v>META_mid</v>
      </c>
      <c r="C331" s="3" t="str">
        <f t="shared" si="6"/>
        <v>META</v>
      </c>
      <c r="D331" s="3">
        <v>56.727826408922</v>
      </c>
      <c r="E331" s="3">
        <v>65.9936964538793</v>
      </c>
      <c r="F331" s="3">
        <v>67.1539530476358</v>
      </c>
      <c r="G331" s="3">
        <v>59.560814860563</v>
      </c>
      <c r="H331" s="3">
        <v>59.8167422801918</v>
      </c>
      <c r="I331" s="3">
        <v>64.506208274079</v>
      </c>
      <c r="J331" s="3">
        <v>68.7904062647169</v>
      </c>
      <c r="K331" s="3">
        <v>73.6249460114153</v>
      </c>
      <c r="L331" s="3">
        <v>76.8336429443128</v>
      </c>
      <c r="M331" s="3">
        <v>76.2004416729258</v>
      </c>
      <c r="N331" s="3">
        <v>74.5753903344878</v>
      </c>
      <c r="O331" s="3">
        <v>77.40250737844</v>
      </c>
      <c r="P331" s="3">
        <v>76.5822092898952</v>
      </c>
      <c r="Q331" s="3">
        <v>76.6141821059365</v>
      </c>
      <c r="R331" s="3">
        <v>80.6471621611679</v>
      </c>
      <c r="S331" s="3">
        <v>81.8898064176096</v>
      </c>
      <c r="T331" s="3">
        <v>79.1434267492202</v>
      </c>
      <c r="U331" s="3">
        <v>82.8156946205952</v>
      </c>
      <c r="V331" s="3">
        <v>91.6825063571604</v>
      </c>
      <c r="W331" s="3">
        <v>91.4573036205837</v>
      </c>
      <c r="X331" s="3">
        <v>91.0716372344964</v>
      </c>
      <c r="Y331" s="3">
        <v>96.5276347850533</v>
      </c>
      <c r="Z331" s="3">
        <v>105.617796048276</v>
      </c>
      <c r="AA331" s="3">
        <v>105.024947374095</v>
      </c>
      <c r="AB331" s="3">
        <v>98.7142352196351</v>
      </c>
      <c r="AC331" s="3">
        <v>105.562757899349</v>
      </c>
      <c r="AD331" s="3">
        <v>110.243650229226</v>
      </c>
      <c r="AE331" s="3">
        <v>111.632381507921</v>
      </c>
      <c r="AF331" s="3">
        <v>117.952049219291</v>
      </c>
      <c r="AG331" s="3">
        <v>114.888633313268</v>
      </c>
      <c r="AH331" s="3">
        <v>118.682639500013</v>
      </c>
      <c r="AI331" s="3">
        <v>123.939169647169</v>
      </c>
      <c r="AJ331" s="3">
        <v>127.92941304097</v>
      </c>
      <c r="AK331" s="3">
        <v>129.276886924286</v>
      </c>
      <c r="AL331" s="3">
        <v>120.416683352516</v>
      </c>
      <c r="AM331" s="3">
        <v>117.673115890798</v>
      </c>
      <c r="AN331" s="3">
        <v>126.046510095181</v>
      </c>
      <c r="AO331" s="3">
        <v>133.22582275136</v>
      </c>
      <c r="AP331" s="3">
        <v>138.746734561324</v>
      </c>
      <c r="AQ331" s="3">
        <v>142.353061646697</v>
      </c>
      <c r="AR331" s="3">
        <v>149.70880292582</v>
      </c>
      <c r="AS331" s="3">
        <v>151.517347498578</v>
      </c>
      <c r="AT331" s="3">
        <v>159.738808629585</v>
      </c>
      <c r="AU331" s="3">
        <v>168.47924855235</v>
      </c>
      <c r="AV331" s="3">
        <v>170.029496448176</v>
      </c>
      <c r="AW331" s="3">
        <v>172.691466498678</v>
      </c>
      <c r="AX331" s="3">
        <v>178.990079390703</v>
      </c>
      <c r="AY331" s="3">
        <v>176.785190613311</v>
      </c>
      <c r="AZ331" s="3">
        <v>184.070432626783</v>
      </c>
      <c r="BA331" s="3">
        <v>179.808671126805</v>
      </c>
      <c r="BB331" s="3">
        <v>172.809401566906</v>
      </c>
      <c r="BC331" s="3">
        <v>163.362869270616</v>
      </c>
      <c r="BD331" s="3">
        <v>181.726269941442</v>
      </c>
      <c r="BE331" s="3">
        <v>194.37867438847</v>
      </c>
      <c r="BF331" s="3">
        <v>198.890017708383</v>
      </c>
      <c r="BG331" s="3">
        <v>176.869802383901</v>
      </c>
      <c r="BH331" s="3">
        <v>163.680016516651</v>
      </c>
      <c r="BI331" s="3">
        <v>153.94260009267</v>
      </c>
      <c r="BJ331" s="3">
        <v>141.160065101436</v>
      </c>
      <c r="BK331" s="3">
        <v>136.822608839257</v>
      </c>
      <c r="BL331" s="3">
        <v>144.435644024936</v>
      </c>
      <c r="BM331" s="3">
        <v>164.157141161154</v>
      </c>
      <c r="BN331" s="3">
        <v>166.489972494286</v>
      </c>
      <c r="BO331" s="3">
        <v>179.743155548434</v>
      </c>
      <c r="BP331" s="3">
        <v>185.320498051256</v>
      </c>
      <c r="BQ331" s="3">
        <v>180.77894011324</v>
      </c>
      <c r="BR331" s="3">
        <v>198.695767736292</v>
      </c>
      <c r="BS331" s="3">
        <v>184.043105090991</v>
      </c>
      <c r="BT331" s="3">
        <v>185.301412646934</v>
      </c>
      <c r="BU331" s="3">
        <v>183.675110315765</v>
      </c>
      <c r="BV331" s="3">
        <v>194.812328363249</v>
      </c>
      <c r="BW331" s="3">
        <v>201.27827289732</v>
      </c>
      <c r="BX331" s="3">
        <v>215.624186374297</v>
      </c>
      <c r="BY331" s="3">
        <v>206.482830866282</v>
      </c>
      <c r="BZ331" s="3">
        <v>164.885602301246</v>
      </c>
      <c r="CA331" s="3">
        <v>176.388346724066</v>
      </c>
      <c r="CB331" s="3">
        <v>215.33369061572</v>
      </c>
      <c r="CC331" s="3">
        <v>230.911794442324</v>
      </c>
      <c r="CD331" s="3">
        <v>238.047040093854</v>
      </c>
      <c r="CE331" s="3">
        <v>266.949320850674</v>
      </c>
      <c r="CF331" s="3">
        <v>266.217115122111</v>
      </c>
      <c r="CG331" s="3">
        <v>269.157289915721</v>
      </c>
      <c r="CH331" s="3">
        <v>275.294633339296</v>
      </c>
      <c r="CI331" s="3">
        <v>275.433542504592</v>
      </c>
      <c r="CJ331" s="3">
        <v>264.390307645501</v>
      </c>
      <c r="CK331" s="3">
        <v>265.13037810197</v>
      </c>
      <c r="CL331" s="3">
        <v>274.056161567701</v>
      </c>
      <c r="CM331" s="3">
        <v>306.659534992412</v>
      </c>
      <c r="CN331" s="3">
        <v>315.761058221472</v>
      </c>
      <c r="CO331" s="3">
        <v>334.810821034686</v>
      </c>
      <c r="CP331" s="3">
        <v>351.836721293319</v>
      </c>
      <c r="CQ331" s="3">
        <v>360.94304388572</v>
      </c>
      <c r="CR331" s="3">
        <v>363.124319541559</v>
      </c>
      <c r="CS331" s="3">
        <v>327.682079834393</v>
      </c>
      <c r="CT331" s="3">
        <v>335.605393410341</v>
      </c>
      <c r="CU331" s="3">
        <v>329.504950388686</v>
      </c>
      <c r="CV331" s="3">
        <v>318.270233932609</v>
      </c>
      <c r="CW331" s="3">
        <v>227.750270913962</v>
      </c>
      <c r="CX331" s="3">
        <v>206.300642015049</v>
      </c>
      <c r="CY331" s="3">
        <v>208.333431325629</v>
      </c>
      <c r="CZ331" s="3">
        <v>196.554652061555</v>
      </c>
      <c r="DA331" s="3">
        <v>173.642175307772</v>
      </c>
      <c r="DB331" s="3">
        <v>166.156542461381</v>
      </c>
      <c r="DC331" s="3">
        <v>167.919212901277</v>
      </c>
      <c r="DD331" s="3">
        <v>149.632222985917</v>
      </c>
      <c r="DE331" s="3">
        <v>127.363716763527</v>
      </c>
      <c r="DF331" s="3">
        <v>105.597813509654</v>
      </c>
      <c r="DG331" s="3">
        <v>117.300016484697</v>
      </c>
      <c r="DH331" s="3">
        <v>135.996999026385</v>
      </c>
      <c r="DI331" s="3">
        <v>175.569860164202</v>
      </c>
      <c r="DJ331" s="3">
        <v>192.795706847486</v>
      </c>
      <c r="DK331" s="3">
        <v>216.118389537431</v>
      </c>
      <c r="DL331" s="3">
        <v>241.835072368689</v>
      </c>
      <c r="DM331" s="3">
        <v>275.393498568704</v>
      </c>
      <c r="DN331" s="3">
        <v>302.574686181186</v>
      </c>
      <c r="DO331" s="3">
        <v>298.99394947603</v>
      </c>
      <c r="DP331" s="3">
        <v>300.027162148227</v>
      </c>
      <c r="DQ331" s="3">
        <v>309.668447187075</v>
      </c>
      <c r="DR331" s="3">
        <v>326.6676322973</v>
      </c>
      <c r="DS331" s="3">
        <v>336.89458664718</v>
      </c>
      <c r="DT331" s="3">
        <v>371.880396642563</v>
      </c>
      <c r="DU331" s="3">
        <v>467.856936738934</v>
      </c>
      <c r="DV331" s="3">
        <v>497.097500572486</v>
      </c>
      <c r="DW331" s="3">
        <v>491.096533904205</v>
      </c>
      <c r="DX331" s="3">
        <v>465.259333641094</v>
      </c>
      <c r="DY331" s="3">
        <v>498.783766504149</v>
      </c>
      <c r="DZ331" s="3">
        <v>492.407228352203</v>
      </c>
      <c r="EA331" s="3">
        <v>514.863583323858</v>
      </c>
      <c r="EB331" s="3">
        <v>536.496039201668</v>
      </c>
      <c r="EC331" s="3">
        <v>581.710121897579</v>
      </c>
      <c r="ED331" s="3">
        <v>570.310222651299</v>
      </c>
      <c r="EE331" s="3">
        <v>608.607420177961</v>
      </c>
      <c r="EF331" s="3">
        <v>623.571807861328</v>
      </c>
    </row>
    <row r="332">
      <c r="A332" s="3" t="s">
        <v>328</v>
      </c>
      <c r="B332" s="3" t="str">
        <f t="shared" si="3"/>
        <v>BALL_mid</v>
      </c>
      <c r="C332" s="3" t="str">
        <f t="shared" si="6"/>
        <v>BALL</v>
      </c>
      <c r="D332" s="3">
        <v>22.8670784767807</v>
      </c>
      <c r="E332" s="3">
        <v>24.2031710292362</v>
      </c>
      <c r="F332" s="3">
        <v>24.6490913262878</v>
      </c>
      <c r="G332" s="3">
        <v>24.9747981189079</v>
      </c>
      <c r="H332" s="3">
        <v>26.593255096202</v>
      </c>
      <c r="I332" s="3">
        <v>27.6666015064243</v>
      </c>
      <c r="J332" s="3">
        <v>28.6081375897235</v>
      </c>
      <c r="K332" s="3">
        <v>28.4547643895614</v>
      </c>
      <c r="L332" s="3">
        <v>29.4238517230848</v>
      </c>
      <c r="M332" s="3">
        <v>29.1419739332314</v>
      </c>
      <c r="N332" s="3">
        <v>29.4530187081024</v>
      </c>
      <c r="O332" s="3">
        <v>30.9539333796044</v>
      </c>
      <c r="P332" s="3">
        <v>29.6835410341881</v>
      </c>
      <c r="Q332" s="3">
        <v>32.5018130510253</v>
      </c>
      <c r="R332" s="3">
        <v>32.101209878373</v>
      </c>
      <c r="S332" s="3">
        <v>32.907037220792</v>
      </c>
      <c r="T332" s="3">
        <v>33.0178633617099</v>
      </c>
      <c r="U332" s="3">
        <v>32.6618599228389</v>
      </c>
      <c r="V332" s="3">
        <v>31.811100763969</v>
      </c>
      <c r="W332" s="3">
        <v>31.134643967178</v>
      </c>
      <c r="X332" s="3">
        <v>29.7367369372313</v>
      </c>
      <c r="Y332" s="3">
        <v>30.2284601705858</v>
      </c>
      <c r="Z332" s="3">
        <v>31.0086974438097</v>
      </c>
      <c r="AA332" s="3">
        <v>32.3117795841914</v>
      </c>
      <c r="AB332" s="3">
        <v>31.5472480564983</v>
      </c>
      <c r="AC332" s="3">
        <v>30.20384654029</v>
      </c>
      <c r="AD332" s="3">
        <v>31.6945363886335</v>
      </c>
      <c r="AE332" s="3">
        <v>33.3149839861379</v>
      </c>
      <c r="AF332" s="3">
        <v>32.9630085333566</v>
      </c>
      <c r="AG332" s="3">
        <v>33.2055938196309</v>
      </c>
      <c r="AH332" s="3">
        <v>32.5793547638131</v>
      </c>
      <c r="AI332" s="3">
        <v>36.0579829821338</v>
      </c>
      <c r="AJ332" s="3">
        <v>36.4486723019321</v>
      </c>
      <c r="AK332" s="3">
        <v>36.5427227860482</v>
      </c>
      <c r="AL332" s="3">
        <v>35.4125118166148</v>
      </c>
      <c r="AM332" s="3">
        <v>34.9026417255629</v>
      </c>
      <c r="AN332" s="3">
        <v>35.1645315772032</v>
      </c>
      <c r="AO332" s="3">
        <v>34.0016890063683</v>
      </c>
      <c r="AP332" s="3">
        <v>34.0923684865574</v>
      </c>
      <c r="AQ332" s="3">
        <v>33.8611563412106</v>
      </c>
      <c r="AR332" s="3">
        <v>36.8621862322907</v>
      </c>
      <c r="AS332" s="3">
        <v>38.3277119831981</v>
      </c>
      <c r="AT332" s="3">
        <v>39.1309633293481</v>
      </c>
      <c r="AU332" s="3">
        <v>37.2432682926479</v>
      </c>
      <c r="AV332" s="3">
        <v>37.698376166041</v>
      </c>
      <c r="AW332" s="3">
        <v>39.2069247462331</v>
      </c>
      <c r="AX332" s="3">
        <v>37.5176344851819</v>
      </c>
      <c r="AY332" s="3">
        <v>36.2832703569826</v>
      </c>
      <c r="AZ332" s="3">
        <v>35.7267399581452</v>
      </c>
      <c r="BA332" s="3">
        <v>35.9706799107818</v>
      </c>
      <c r="BB332" s="3">
        <v>37.4780913088282</v>
      </c>
      <c r="BC332" s="3">
        <v>37.5582164308402</v>
      </c>
      <c r="BD332" s="3">
        <v>35.6492945949518</v>
      </c>
      <c r="BE332" s="3">
        <v>34.1309466805425</v>
      </c>
      <c r="BF332" s="3">
        <v>35.1647049625979</v>
      </c>
      <c r="BG332" s="3">
        <v>38.1830109618334</v>
      </c>
      <c r="BH332" s="3">
        <v>40.8318106538668</v>
      </c>
      <c r="BI332" s="3">
        <v>42.0561408611045</v>
      </c>
      <c r="BJ332" s="3">
        <v>45.720603487675</v>
      </c>
      <c r="BK332" s="3">
        <v>43.8430879330537</v>
      </c>
      <c r="BL332" s="3">
        <v>45.7292112874791</v>
      </c>
      <c r="BM332" s="3">
        <v>50.7658791707637</v>
      </c>
      <c r="BN332" s="3">
        <v>53.5437521919138</v>
      </c>
      <c r="BO332" s="3">
        <v>54.9686853978502</v>
      </c>
      <c r="BP332" s="3">
        <v>58.0347336764876</v>
      </c>
      <c r="BQ332" s="3">
        <v>62.3487662268049</v>
      </c>
      <c r="BR332" s="3">
        <v>66.9200278628157</v>
      </c>
      <c r="BS332" s="3">
        <v>73.1157624961371</v>
      </c>
      <c r="BT332" s="3">
        <v>70.8316141757305</v>
      </c>
      <c r="BU332" s="3">
        <v>68.2798532358553</v>
      </c>
      <c r="BV332" s="3">
        <v>62.4189531934959</v>
      </c>
      <c r="BW332" s="3">
        <v>61.2388986141111</v>
      </c>
      <c r="BX332" s="3">
        <v>64.9154951477556</v>
      </c>
      <c r="BY332" s="3">
        <v>71.9246891362998</v>
      </c>
      <c r="BZ332" s="3">
        <v>62.4742818750198</v>
      </c>
      <c r="CA332" s="3">
        <v>63.2289684708553</v>
      </c>
      <c r="CB332" s="3">
        <v>61.7779315149515</v>
      </c>
      <c r="CC332" s="3">
        <v>67.3114987042932</v>
      </c>
      <c r="CD332" s="3">
        <v>68.8054901219831</v>
      </c>
      <c r="CE332" s="3">
        <v>72.4923684358262</v>
      </c>
      <c r="CF332" s="3">
        <v>78.3446792170731</v>
      </c>
      <c r="CG332" s="3">
        <v>84.8943476207135</v>
      </c>
      <c r="CH332" s="3">
        <v>91.1005453641708</v>
      </c>
      <c r="CI332" s="3">
        <v>88.7614945117948</v>
      </c>
      <c r="CJ332" s="3">
        <v>85.9695444047408</v>
      </c>
      <c r="CK332" s="3">
        <v>84.9406766172687</v>
      </c>
      <c r="CL332" s="3">
        <v>80.5904559677633</v>
      </c>
      <c r="CM332" s="3">
        <v>86.5657546378925</v>
      </c>
      <c r="CN332" s="3">
        <v>84.4727529386902</v>
      </c>
      <c r="CO332" s="3">
        <v>77.963158386749</v>
      </c>
      <c r="CP332" s="3">
        <v>79.3849349652847</v>
      </c>
      <c r="CQ332" s="3">
        <v>85.5105372699901</v>
      </c>
      <c r="CR332" s="3">
        <v>89.8171116544125</v>
      </c>
      <c r="CS332" s="3">
        <v>87.3367584972005</v>
      </c>
      <c r="CT332" s="3">
        <v>89.6685359232891</v>
      </c>
      <c r="CU332" s="3">
        <v>89.1801290144757</v>
      </c>
      <c r="CV332" s="3">
        <v>87.1858196020762</v>
      </c>
      <c r="CW332" s="3">
        <v>88.6180827303916</v>
      </c>
      <c r="CX332" s="3">
        <v>87.157883213834</v>
      </c>
      <c r="CY332" s="3">
        <v>83.6307776693183</v>
      </c>
      <c r="CZ332" s="3">
        <v>70.0994999396154</v>
      </c>
      <c r="DA332" s="3">
        <v>66.6871712642759</v>
      </c>
      <c r="DB332" s="3">
        <v>67.3850099223539</v>
      </c>
      <c r="DC332" s="3">
        <v>58.9144807880367</v>
      </c>
      <c r="DD332" s="3">
        <v>52.7275892765535</v>
      </c>
      <c r="DE332" s="3">
        <v>47.5923307735505</v>
      </c>
      <c r="DF332" s="3">
        <v>51.9506289809288</v>
      </c>
      <c r="DG332" s="3">
        <v>51.3603978228663</v>
      </c>
      <c r="DH332" s="3">
        <v>54.6135282807084</v>
      </c>
      <c r="DI332" s="3">
        <v>55.6791249423637</v>
      </c>
      <c r="DJ332" s="3">
        <v>52.4569915397394</v>
      </c>
      <c r="DK332" s="3">
        <v>51.052378662836</v>
      </c>
      <c r="DL332" s="3">
        <v>53.8981998143933</v>
      </c>
      <c r="DM332" s="3">
        <v>53.868541656019</v>
      </c>
      <c r="DN332" s="3">
        <v>56.1531331829218</v>
      </c>
      <c r="DO332" s="3">
        <v>54.2113596553227</v>
      </c>
      <c r="DP332" s="3">
        <v>50.3709542805089</v>
      </c>
      <c r="DQ332" s="3">
        <v>45.5220616343879</v>
      </c>
      <c r="DR332" s="3">
        <v>50.6991341006006</v>
      </c>
      <c r="DS332" s="3">
        <v>56.6498836106914</v>
      </c>
      <c r="DT332" s="3">
        <v>55.6724125846925</v>
      </c>
      <c r="DU332" s="3">
        <v>59.9959002191276</v>
      </c>
      <c r="DV332" s="3">
        <v>64.6744537516345</v>
      </c>
      <c r="DW332" s="3">
        <v>65.712964834762</v>
      </c>
      <c r="DX332" s="3">
        <v>68.5903263248319</v>
      </c>
      <c r="DY332" s="3">
        <v>64.9044495435359</v>
      </c>
      <c r="DZ332" s="3">
        <v>60.8588581022523</v>
      </c>
      <c r="EA332" s="3">
        <v>62.985512812285</v>
      </c>
      <c r="EB332" s="3">
        <v>65.7799195621564</v>
      </c>
      <c r="EC332" s="3">
        <v>65.0864284803906</v>
      </c>
      <c r="ED332" s="3">
        <v>60.7232411156193</v>
      </c>
      <c r="EE332" s="3">
        <v>57.5226193382626</v>
      </c>
      <c r="EF332" s="3">
        <v>54.4122220145332</v>
      </c>
    </row>
    <row r="333">
      <c r="A333" s="3" t="s">
        <v>329</v>
      </c>
      <c r="B333" s="3" t="str">
        <f t="shared" si="3"/>
        <v>WBD_mid</v>
      </c>
      <c r="C333" s="3" t="str">
        <f t="shared" si="6"/>
        <v>WBD</v>
      </c>
      <c r="D333" s="3">
        <v>42.1849525996617</v>
      </c>
      <c r="E333" s="3">
        <v>41.4767505244205</v>
      </c>
      <c r="F333" s="3">
        <v>42.84850529262</v>
      </c>
      <c r="G333" s="3">
        <v>40.4231450217111</v>
      </c>
      <c r="H333" s="3">
        <v>38.368980498541</v>
      </c>
      <c r="I333" s="3">
        <v>39.2784144083659</v>
      </c>
      <c r="J333" s="3">
        <v>41.1393829692494</v>
      </c>
      <c r="K333" s="3">
        <v>43.3247115725563</v>
      </c>
      <c r="L333" s="3">
        <v>40.4461901528495</v>
      </c>
      <c r="M333" s="3">
        <v>35.7900002521017</v>
      </c>
      <c r="N333" s="3">
        <v>33.4763158497057</v>
      </c>
      <c r="O333" s="3">
        <v>34.5034091255882</v>
      </c>
      <c r="P333" s="3">
        <v>30.8862499237061</v>
      </c>
      <c r="Q333" s="3">
        <v>30.9107895399395</v>
      </c>
      <c r="R333" s="3">
        <v>32.3029546304183</v>
      </c>
      <c r="S333" s="3">
        <v>32.7499998637608</v>
      </c>
      <c r="T333" s="3">
        <v>32.4929999351502</v>
      </c>
      <c r="U333" s="3">
        <v>33.5977271686901</v>
      </c>
      <c r="V333" s="3">
        <v>32.8334090059454</v>
      </c>
      <c r="W333" s="3">
        <v>28.6180951708839</v>
      </c>
      <c r="X333" s="3">
        <v>27.2926191148304</v>
      </c>
      <c r="Y333" s="3">
        <v>28.4213637438687</v>
      </c>
      <c r="Z333" s="3">
        <v>30.3707500457764</v>
      </c>
      <c r="AA333" s="3">
        <v>27.9915909333662</v>
      </c>
      <c r="AB333" s="3">
        <v>26.2486842306037</v>
      </c>
      <c r="AC333" s="3">
        <v>25.7917499065399</v>
      </c>
      <c r="AD333" s="3">
        <v>27.9559090787714</v>
      </c>
      <c r="AE333" s="3">
        <v>28.3961904616583</v>
      </c>
      <c r="AF333" s="3">
        <v>27.4433334895543</v>
      </c>
      <c r="AG333" s="3">
        <v>26.2618180621754</v>
      </c>
      <c r="AH333" s="3">
        <v>25.3460000038147</v>
      </c>
      <c r="AI333" s="3">
        <v>26.1967391553132</v>
      </c>
      <c r="AJ333" s="3">
        <v>25.3249999455043</v>
      </c>
      <c r="AK333" s="3">
        <v>26.410952431815</v>
      </c>
      <c r="AL333" s="3">
        <v>26.7730953125727</v>
      </c>
      <c r="AM333" s="3">
        <v>28.1861904689244</v>
      </c>
      <c r="AN333" s="3">
        <v>27.6484999656677</v>
      </c>
      <c r="AO333" s="3">
        <v>28.5494737123188</v>
      </c>
      <c r="AP333" s="3">
        <v>27.915434712949</v>
      </c>
      <c r="AQ333" s="3">
        <v>29.1202632000572</v>
      </c>
      <c r="AR333" s="3">
        <v>26.3140908588063</v>
      </c>
      <c r="AS333" s="3">
        <v>26.1711364225908</v>
      </c>
      <c r="AT333" s="3">
        <v>26.2707499504089</v>
      </c>
      <c r="AU333" s="3">
        <v>23.1480434251868</v>
      </c>
      <c r="AV333" s="3">
        <v>21.4510001659393</v>
      </c>
      <c r="AW333" s="3">
        <v>20.0613636103543</v>
      </c>
      <c r="AX333" s="3">
        <v>17.4469047273908</v>
      </c>
      <c r="AY333" s="3">
        <v>21.1572500705719</v>
      </c>
      <c r="AZ333" s="3">
        <v>24.2942857288179</v>
      </c>
      <c r="BA333" s="3">
        <v>23.8931579589844</v>
      </c>
      <c r="BB333" s="3">
        <v>23.1700000308809</v>
      </c>
      <c r="BC333" s="3">
        <v>23.1326191765921</v>
      </c>
      <c r="BD333" s="3">
        <v>22.9770454926924</v>
      </c>
      <c r="BE333" s="3">
        <v>25.4200001671201</v>
      </c>
      <c r="BF333" s="3">
        <v>27.0354762304397</v>
      </c>
      <c r="BG333" s="3">
        <v>27.2093478078428</v>
      </c>
      <c r="BH333" s="3">
        <v>30.4586841181705</v>
      </c>
      <c r="BI333" s="3">
        <v>32.2676088084345</v>
      </c>
      <c r="BJ333" s="3">
        <v>31.773571513948</v>
      </c>
      <c r="BK333" s="3">
        <v>27.0626315568623</v>
      </c>
      <c r="BL333" s="3">
        <v>26.9269046329317</v>
      </c>
      <c r="BM333" s="3">
        <v>28.7992104982075</v>
      </c>
      <c r="BN333" s="3">
        <v>27.7885715393793</v>
      </c>
      <c r="BO333" s="3">
        <v>29.6292857215518</v>
      </c>
      <c r="BP333" s="3">
        <v>28.1888635375283</v>
      </c>
      <c r="BQ333" s="3">
        <v>29.3594999790192</v>
      </c>
      <c r="BR333" s="3">
        <v>31.4061361226169</v>
      </c>
      <c r="BS333" s="3">
        <v>28.4429546269504</v>
      </c>
      <c r="BT333" s="3">
        <v>27.2342499256134</v>
      </c>
      <c r="BU333" s="3">
        <v>27.4480434500653</v>
      </c>
      <c r="BV333" s="3">
        <v>30.6324998378754</v>
      </c>
      <c r="BW333" s="3">
        <v>32.5369049253918</v>
      </c>
      <c r="BX333" s="3">
        <v>31.4797619410924</v>
      </c>
      <c r="BY333" s="3">
        <v>29.1444734272204</v>
      </c>
      <c r="BZ333" s="3">
        <v>22.2190909385681</v>
      </c>
      <c r="CA333" s="3">
        <v>21.2735714231219</v>
      </c>
      <c r="CB333" s="3">
        <v>21.0697499752045</v>
      </c>
      <c r="CC333" s="3">
        <v>22.4145454493436</v>
      </c>
      <c r="CD333" s="3">
        <v>20.8915909853849</v>
      </c>
      <c r="CE333" s="3">
        <v>22.1309522901263</v>
      </c>
      <c r="CF333" s="3">
        <v>22.5464285441807</v>
      </c>
      <c r="CG333" s="3">
        <v>21.1279544830322</v>
      </c>
      <c r="CH333" s="3">
        <v>23.7030001163483</v>
      </c>
      <c r="CI333" s="3">
        <v>28.5556818355214</v>
      </c>
      <c r="CJ333" s="3">
        <v>36.5797369605617</v>
      </c>
      <c r="CK333" s="3">
        <v>46.6923685575786</v>
      </c>
      <c r="CL333" s="3">
        <v>63.2339128411334</v>
      </c>
      <c r="CM333" s="3">
        <v>39.5030952635266</v>
      </c>
      <c r="CN333" s="3">
        <v>34.5112500667572</v>
      </c>
      <c r="CO333" s="3">
        <v>30.5788635774092</v>
      </c>
      <c r="CP333" s="3">
        <v>29.1957142239525</v>
      </c>
      <c r="CQ333" s="3">
        <v>28.609090978449</v>
      </c>
      <c r="CR333" s="3">
        <v>26.6395237786429</v>
      </c>
      <c r="CS333" s="3">
        <v>25.1857142675491</v>
      </c>
      <c r="CT333" s="3">
        <v>26.0673809051514</v>
      </c>
      <c r="CU333" s="3">
        <v>23.5829546234824</v>
      </c>
      <c r="CV333" s="3">
        <v>27.4950000286102</v>
      </c>
      <c r="CW333" s="3">
        <v>28.7028947629427</v>
      </c>
      <c r="CX333" s="3">
        <v>26.2250002156133</v>
      </c>
      <c r="CY333" s="3">
        <v>22.9042500019074</v>
      </c>
      <c r="CZ333" s="3">
        <v>17.9128572373163</v>
      </c>
      <c r="DA333" s="3">
        <v>15.1390475772676</v>
      </c>
      <c r="DB333" s="3">
        <v>14.2920000076294</v>
      </c>
      <c r="DC333" s="3">
        <v>13.8936956032463</v>
      </c>
      <c r="DD333" s="3">
        <v>12.4864285786947</v>
      </c>
      <c r="DE333" s="3">
        <v>12.5052380788894</v>
      </c>
      <c r="DF333" s="3">
        <v>11.1628572146098</v>
      </c>
      <c r="DG333" s="3">
        <v>10.1873809496562</v>
      </c>
      <c r="DH333" s="3">
        <v>12.7275000095367</v>
      </c>
      <c r="DI333" s="3">
        <v>15.1484211118598</v>
      </c>
      <c r="DJ333" s="3">
        <v>14.6358695859494</v>
      </c>
      <c r="DK333" s="3">
        <v>14.1376315418043</v>
      </c>
      <c r="DL333" s="3">
        <v>12.3768181584098</v>
      </c>
      <c r="DM333" s="3">
        <v>12.5952380952381</v>
      </c>
      <c r="DN333" s="3">
        <v>12.8099999904633</v>
      </c>
      <c r="DO333" s="3">
        <v>13.1845652331477</v>
      </c>
      <c r="DP333" s="3">
        <v>11.3764999628067</v>
      </c>
      <c r="DQ333" s="3">
        <v>10.3095454736189</v>
      </c>
      <c r="DR333" s="3">
        <v>10.5749999455043</v>
      </c>
      <c r="DS333" s="3">
        <v>11.532999920845</v>
      </c>
      <c r="DT333" s="3">
        <v>10.7090476353963</v>
      </c>
      <c r="DU333" s="3">
        <v>9.5940000295639</v>
      </c>
      <c r="DV333" s="3">
        <v>8.60025000572205</v>
      </c>
      <c r="DW333" s="3">
        <v>8.37045445225455</v>
      </c>
      <c r="DX333" s="3">
        <v>7.98977267742157</v>
      </c>
      <c r="DY333" s="3">
        <v>7.64736840599462</v>
      </c>
      <c r="DZ333" s="3">
        <v>7.88159091906114</v>
      </c>
      <c r="EA333" s="3">
        <v>7.61840911345048</v>
      </c>
      <c r="EB333" s="3">
        <v>7.92574998140335</v>
      </c>
      <c r="EC333" s="3">
        <v>7.70282607493193</v>
      </c>
      <c r="ED333" s="3">
        <v>9.4472499370575</v>
      </c>
      <c r="EE333" s="3">
        <v>10.8545238176982</v>
      </c>
      <c r="EF333" s="3">
        <v>10.1461111704508</v>
      </c>
    </row>
    <row r="334">
      <c r="A334" s="3" t="s">
        <v>330</v>
      </c>
      <c r="B334" s="3" t="str">
        <f t="shared" si="3"/>
        <v>LEG_mid</v>
      </c>
      <c r="C334" s="3" t="str">
        <f t="shared" si="6"/>
        <v>LEG</v>
      </c>
      <c r="D334" s="3">
        <v>19.8457625762748</v>
      </c>
      <c r="E334" s="3">
        <v>20.2269837034843</v>
      </c>
      <c r="F334" s="3">
        <v>21.1564393994423</v>
      </c>
      <c r="G334" s="3">
        <v>21.7060077011755</v>
      </c>
      <c r="H334" s="3">
        <v>22.1053963711986</v>
      </c>
      <c r="I334" s="3">
        <v>22.6761910388892</v>
      </c>
      <c r="J334" s="3">
        <v>22.3919199145303</v>
      </c>
      <c r="K334" s="3">
        <v>22.9445146072271</v>
      </c>
      <c r="L334" s="3">
        <v>23.7628483563723</v>
      </c>
      <c r="M334" s="3">
        <v>24.0121550348239</v>
      </c>
      <c r="N334" s="3">
        <v>27.6369497703986</v>
      </c>
      <c r="O334" s="3">
        <v>28.4735334785974</v>
      </c>
      <c r="P334" s="3">
        <v>29.8411902535398</v>
      </c>
      <c r="Q334" s="3">
        <v>30.1588416856955</v>
      </c>
      <c r="R334" s="3">
        <v>31.1281879573127</v>
      </c>
      <c r="S334" s="3">
        <v>30.6839489733864</v>
      </c>
      <c r="T334" s="3">
        <v>32.0390949096179</v>
      </c>
      <c r="U334" s="3">
        <v>33.4519198698265</v>
      </c>
      <c r="V334" s="3">
        <v>34.4733628344601</v>
      </c>
      <c r="W334" s="3">
        <v>32.5168534919172</v>
      </c>
      <c r="X334" s="3">
        <v>29.9268078922653</v>
      </c>
      <c r="Y334" s="3">
        <v>30.3419299416344</v>
      </c>
      <c r="Z334" s="3">
        <v>31.8311318121688</v>
      </c>
      <c r="AA334" s="3">
        <v>30.6373002713697</v>
      </c>
      <c r="AB334" s="3">
        <v>27.7489898728623</v>
      </c>
      <c r="AC334" s="3">
        <v>29.8920725826186</v>
      </c>
      <c r="AD334" s="3">
        <v>33.10854370386</v>
      </c>
      <c r="AE334" s="3">
        <v>34.0514430324953</v>
      </c>
      <c r="AF334" s="3">
        <v>34.7320179518176</v>
      </c>
      <c r="AG334" s="3">
        <v>35.4932473463679</v>
      </c>
      <c r="AH334" s="3">
        <v>37.3712807123145</v>
      </c>
      <c r="AI334" s="3">
        <v>37.1022360927143</v>
      </c>
      <c r="AJ334" s="3">
        <v>35.2533736038586</v>
      </c>
      <c r="AK334" s="3">
        <v>32.5391480130765</v>
      </c>
      <c r="AL334" s="3">
        <v>34.1038583470371</v>
      </c>
      <c r="AM334" s="3">
        <v>35.5149893899892</v>
      </c>
      <c r="AN334" s="3">
        <v>34.554741859363</v>
      </c>
      <c r="AO334" s="3">
        <v>35.1083300001311</v>
      </c>
      <c r="AP334" s="3">
        <v>35.9285968633791</v>
      </c>
      <c r="AQ334" s="3">
        <v>37.5264799039236</v>
      </c>
      <c r="AR334" s="3">
        <v>37.9024726968462</v>
      </c>
      <c r="AS334" s="3">
        <v>38.2500458868555</v>
      </c>
      <c r="AT334" s="3">
        <v>38.2493966875945</v>
      </c>
      <c r="AU334" s="3">
        <v>34.1911007841806</v>
      </c>
      <c r="AV334" s="3">
        <v>33.7869186668384</v>
      </c>
      <c r="AW334" s="3">
        <v>35.5329937356616</v>
      </c>
      <c r="AX334" s="3">
        <v>34.0656084351953</v>
      </c>
      <c r="AY334" s="3">
        <v>34.7581940462802</v>
      </c>
      <c r="AZ334" s="3">
        <v>35.5592817276768</v>
      </c>
      <c r="BA334" s="3">
        <v>33.1517420911646</v>
      </c>
      <c r="BB334" s="3">
        <v>33.4525268333164</v>
      </c>
      <c r="BC334" s="3">
        <v>32.6428374918302</v>
      </c>
      <c r="BD334" s="3">
        <v>31.0889278719262</v>
      </c>
      <c r="BE334" s="3">
        <v>32.7866277901215</v>
      </c>
      <c r="BF334" s="3">
        <v>33.9002073916471</v>
      </c>
      <c r="BG334" s="3">
        <v>33.5446472168854</v>
      </c>
      <c r="BH334" s="3">
        <v>34.4429016859629</v>
      </c>
      <c r="BI334" s="3">
        <v>29.9980684908432</v>
      </c>
      <c r="BJ334" s="3">
        <v>28.6836086819013</v>
      </c>
      <c r="BK334" s="3">
        <v>28.1766566109282</v>
      </c>
      <c r="BL334" s="3">
        <v>29.5498183473918</v>
      </c>
      <c r="BM334" s="3">
        <v>34.0733811014624</v>
      </c>
      <c r="BN334" s="3">
        <v>33.471373595813</v>
      </c>
      <c r="BO334" s="3">
        <v>33.098118272706</v>
      </c>
      <c r="BP334" s="3">
        <v>29.4147415745911</v>
      </c>
      <c r="BQ334" s="3">
        <v>29.384601842746</v>
      </c>
      <c r="BR334" s="3">
        <v>30.5674789713938</v>
      </c>
      <c r="BS334" s="3">
        <v>29.9084370029855</v>
      </c>
      <c r="BT334" s="3">
        <v>31.9160596010149</v>
      </c>
      <c r="BU334" s="3">
        <v>33.895213981945</v>
      </c>
      <c r="BV334" s="3">
        <v>42.0743024165956</v>
      </c>
      <c r="BW334" s="3">
        <v>40.8979969558931</v>
      </c>
      <c r="BX334" s="3">
        <v>40.0307834302312</v>
      </c>
      <c r="BY334" s="3">
        <v>35.5320633022956</v>
      </c>
      <c r="BZ334" s="3">
        <v>24.943589556275</v>
      </c>
      <c r="CA334" s="3">
        <v>22.9128253952464</v>
      </c>
      <c r="CB334" s="3">
        <v>24.0600801389361</v>
      </c>
      <c r="CC334" s="3">
        <v>28.0181314251905</v>
      </c>
      <c r="CD334" s="3">
        <v>29.6124941320942</v>
      </c>
      <c r="CE334" s="3">
        <v>32.7148173646395</v>
      </c>
      <c r="CF334" s="3">
        <v>35.1002732413068</v>
      </c>
      <c r="CG334" s="3">
        <v>35.8726196852534</v>
      </c>
      <c r="CH334" s="3">
        <v>35.1774341250666</v>
      </c>
      <c r="CI334" s="3">
        <v>35.1331396681504</v>
      </c>
      <c r="CJ334" s="3">
        <v>36.322681298413</v>
      </c>
      <c r="CK334" s="3">
        <v>35.4710682292372</v>
      </c>
      <c r="CL334" s="3">
        <v>39.0060496292756</v>
      </c>
      <c r="CM334" s="3">
        <v>40.7256395330298</v>
      </c>
      <c r="CN334" s="3">
        <v>46.2328963334663</v>
      </c>
      <c r="CO334" s="3">
        <v>44.2283302609946</v>
      </c>
      <c r="CP334" s="3">
        <v>41.6148938036455</v>
      </c>
      <c r="CQ334" s="3">
        <v>41.0298194085713</v>
      </c>
      <c r="CR334" s="3">
        <v>39.7472934354689</v>
      </c>
      <c r="CS334" s="3">
        <v>39.3602024322401</v>
      </c>
      <c r="CT334" s="3">
        <v>37.1094240509044</v>
      </c>
      <c r="CU334" s="3">
        <v>35.0376701509662</v>
      </c>
      <c r="CV334" s="3">
        <v>35.041856158381</v>
      </c>
      <c r="CW334" s="3">
        <v>32.8435964053396</v>
      </c>
      <c r="CX334" s="3">
        <v>31.6585990486272</v>
      </c>
      <c r="CY334" s="3">
        <v>31.3737627779551</v>
      </c>
      <c r="CZ334" s="3">
        <v>32.4509126256624</v>
      </c>
      <c r="DA334" s="3">
        <v>31.9812409350991</v>
      </c>
      <c r="DB334" s="3">
        <v>32.8364242206539</v>
      </c>
      <c r="DC334" s="3">
        <v>35.4747294281429</v>
      </c>
      <c r="DD334" s="3">
        <v>32.1818692317107</v>
      </c>
      <c r="DE334" s="3">
        <v>29.3939397966407</v>
      </c>
      <c r="DF334" s="3">
        <v>30.9061809108994</v>
      </c>
      <c r="DG334" s="3">
        <v>29.9592982096693</v>
      </c>
      <c r="DH334" s="3">
        <v>31.1765154551659</v>
      </c>
      <c r="DI334" s="3">
        <v>31.5664059503339</v>
      </c>
      <c r="DJ334" s="3">
        <v>29.0262163787887</v>
      </c>
      <c r="DK334" s="3">
        <v>28.8802002420629</v>
      </c>
      <c r="DL334" s="3">
        <v>29.5730268004053</v>
      </c>
      <c r="DM334" s="3">
        <v>28.3369078238788</v>
      </c>
      <c r="DN334" s="3">
        <v>27.608080643893</v>
      </c>
      <c r="DO334" s="3">
        <v>26.6508058638534</v>
      </c>
      <c r="DP334" s="3">
        <v>24.4612748201446</v>
      </c>
      <c r="DQ334" s="3">
        <v>23.0499825809639</v>
      </c>
      <c r="DR334" s="3">
        <v>22.113313583708</v>
      </c>
      <c r="DS334" s="3">
        <v>24.8540230715931</v>
      </c>
      <c r="DT334" s="3">
        <v>23.5933319958526</v>
      </c>
      <c r="DU334" s="3">
        <v>20.4366218202241</v>
      </c>
      <c r="DV334" s="3">
        <v>19.0063469001579</v>
      </c>
      <c r="DW334" s="3">
        <v>17.9760908604624</v>
      </c>
      <c r="DX334" s="3">
        <v>12.0149457964381</v>
      </c>
      <c r="DY334" s="3">
        <v>11.5522031228152</v>
      </c>
      <c r="DZ334" s="3">
        <v>12.0812638095015</v>
      </c>
      <c r="EA334" s="3">
        <v>12.4765061972369</v>
      </c>
      <c r="EB334" s="3">
        <v>12.6305531815175</v>
      </c>
      <c r="EC334" s="3">
        <v>12.84634261279</v>
      </c>
      <c r="ED334" s="3">
        <v>12.0125890169081</v>
      </c>
      <c r="EE334" s="3">
        <v>10.9341449463574</v>
      </c>
      <c r="EF334" s="3">
        <v>10.3091666168637</v>
      </c>
    </row>
    <row r="335">
      <c r="A335" s="3" t="s">
        <v>331</v>
      </c>
      <c r="B335" s="3" t="str">
        <f t="shared" si="3"/>
        <v>WU_mid</v>
      </c>
      <c r="C335" s="3" t="str">
        <f t="shared" si="6"/>
        <v>WU</v>
      </c>
      <c r="D335" s="3">
        <v>9.89850299959295</v>
      </c>
      <c r="E335" s="3">
        <v>9.58408757444271</v>
      </c>
      <c r="F335" s="3">
        <v>9.9437774104695</v>
      </c>
      <c r="G335" s="3">
        <v>9.66155637213135</v>
      </c>
      <c r="H335" s="3">
        <v>9.72530496842598</v>
      </c>
      <c r="I335" s="3">
        <v>9.99385584407782</v>
      </c>
      <c r="J335" s="3">
        <v>10.6691219975386</v>
      </c>
      <c r="K335" s="3">
        <v>10.5727090893397</v>
      </c>
      <c r="L335" s="3">
        <v>10.330908512872</v>
      </c>
      <c r="M335" s="3">
        <v>9.93218894844991</v>
      </c>
      <c r="N335" s="3">
        <v>11.091296215972</v>
      </c>
      <c r="O335" s="3">
        <v>11.0873528649046</v>
      </c>
      <c r="P335" s="3">
        <v>10.8334861131507</v>
      </c>
      <c r="Q335" s="3">
        <v>11.5056817351571</v>
      </c>
      <c r="R335" s="3">
        <v>12.1811328558355</v>
      </c>
      <c r="S335" s="3">
        <v>12.8373685996106</v>
      </c>
      <c r="T335" s="3">
        <v>13.6724227717143</v>
      </c>
      <c r="U335" s="3">
        <v>13.4276204403537</v>
      </c>
      <c r="V335" s="3">
        <v>12.0107533508608</v>
      </c>
      <c r="W335" s="3">
        <v>12.3524900416719</v>
      </c>
      <c r="X335" s="3">
        <v>11.6069739089305</v>
      </c>
      <c r="Y335" s="3">
        <v>12.0772723926339</v>
      </c>
      <c r="Z335" s="3">
        <v>12.1296780803079</v>
      </c>
      <c r="AA335" s="3">
        <v>11.7806283453852</v>
      </c>
      <c r="AB335" s="3">
        <v>10.8944123578113</v>
      </c>
      <c r="AC335" s="3">
        <v>11.3413526285741</v>
      </c>
      <c r="AD335" s="3">
        <v>12.1763714070446</v>
      </c>
      <c r="AE335" s="3">
        <v>12.8154860974246</v>
      </c>
      <c r="AF335" s="3">
        <v>12.4259533978185</v>
      </c>
      <c r="AG335" s="3">
        <v>12.3854003732442</v>
      </c>
      <c r="AH335" s="3">
        <v>12.9224452298245</v>
      </c>
      <c r="AI335" s="3">
        <v>13.636214353808</v>
      </c>
      <c r="AJ335" s="3">
        <v>13.5070354066735</v>
      </c>
      <c r="AK335" s="3">
        <v>13.1943007742982</v>
      </c>
      <c r="AL335" s="3">
        <v>13.459126886719</v>
      </c>
      <c r="AM335" s="3">
        <v>14.2126089762961</v>
      </c>
      <c r="AN335" s="3">
        <v>14.0965300537747</v>
      </c>
      <c r="AO335" s="3">
        <v>13.0816104917397</v>
      </c>
      <c r="AP335" s="3">
        <v>13.303253975815</v>
      </c>
      <c r="AQ335" s="3">
        <v>13.1496083140871</v>
      </c>
      <c r="AR335" s="3">
        <v>12.8660758200968</v>
      </c>
      <c r="AS335" s="3">
        <v>12.7818500091701</v>
      </c>
      <c r="AT335" s="3">
        <v>12.8317189838055</v>
      </c>
      <c r="AU335" s="3">
        <v>12.8975296057082</v>
      </c>
      <c r="AV335" s="3">
        <v>12.7792795925883</v>
      </c>
      <c r="AW335" s="3">
        <v>13.4266345150381</v>
      </c>
      <c r="AX335" s="3">
        <v>13.3616480953638</v>
      </c>
      <c r="AY335" s="3">
        <v>13.2107163067301</v>
      </c>
      <c r="AZ335" s="3">
        <v>14.0553441859542</v>
      </c>
      <c r="BA335" s="3">
        <v>13.6862433971391</v>
      </c>
      <c r="BB335" s="3">
        <v>13.5723025613481</v>
      </c>
      <c r="BC335" s="3">
        <v>13.2050421437731</v>
      </c>
      <c r="BD335" s="3">
        <v>13.7369566486109</v>
      </c>
      <c r="BE335" s="3">
        <v>14.3932909244702</v>
      </c>
      <c r="BF335" s="3">
        <v>14.1469582057982</v>
      </c>
      <c r="BG335" s="3">
        <v>13.2890957432241</v>
      </c>
      <c r="BH335" s="3">
        <v>13.2374860095472</v>
      </c>
      <c r="BI335" s="3">
        <v>12.8063788823787</v>
      </c>
      <c r="BJ335" s="3">
        <v>13.0838445364825</v>
      </c>
      <c r="BK335" s="3">
        <v>12.6066103155087</v>
      </c>
      <c r="BL335" s="3">
        <v>12.5832322722834</v>
      </c>
      <c r="BM335" s="3">
        <v>12.8048005813223</v>
      </c>
      <c r="BN335" s="3">
        <v>13.0419529011088</v>
      </c>
      <c r="BO335" s="3">
        <v>13.8364257107917</v>
      </c>
      <c r="BP335" s="3">
        <v>13.8726865995599</v>
      </c>
      <c r="BQ335" s="3">
        <v>14.4044457839155</v>
      </c>
      <c r="BR335" s="3">
        <v>14.9358268528431</v>
      </c>
      <c r="BS335" s="3">
        <v>15.5966236044283</v>
      </c>
      <c r="BT335" s="3">
        <v>16.6536681250678</v>
      </c>
      <c r="BU335" s="3">
        <v>17.5561825665317</v>
      </c>
      <c r="BV335" s="3">
        <v>19.7725304620165</v>
      </c>
      <c r="BW335" s="3">
        <v>19.8394869797364</v>
      </c>
      <c r="BX335" s="3">
        <v>19.8556871578977</v>
      </c>
      <c r="BY335" s="3">
        <v>19.2790691398267</v>
      </c>
      <c r="BZ335" s="3">
        <v>15.4727753938685</v>
      </c>
      <c r="CA335" s="3">
        <v>14.3254974148653</v>
      </c>
      <c r="CB335" s="3">
        <v>14.3462351633242</v>
      </c>
      <c r="CC335" s="3">
        <v>16.7593170201055</v>
      </c>
      <c r="CD335" s="3">
        <v>16.6642673481787</v>
      </c>
      <c r="CE335" s="3">
        <v>17.8089431125898</v>
      </c>
      <c r="CF335" s="3">
        <v>16.9883020466297</v>
      </c>
      <c r="CG335" s="3">
        <v>16.443023109612</v>
      </c>
      <c r="CH335" s="3">
        <v>16.2574252675406</v>
      </c>
      <c r="CI335" s="3">
        <v>16.8852347095951</v>
      </c>
      <c r="CJ335" s="3">
        <v>17.2605229887502</v>
      </c>
      <c r="CK335" s="3">
        <v>17.984125882902</v>
      </c>
      <c r="CL335" s="3">
        <v>18.9391927380926</v>
      </c>
      <c r="CM335" s="3">
        <v>19.941340356454</v>
      </c>
      <c r="CN335" s="3">
        <v>19.3604076229115</v>
      </c>
      <c r="CO335" s="3">
        <v>18.8100856737211</v>
      </c>
      <c r="CP335" s="3">
        <v>18.1693204030781</v>
      </c>
      <c r="CQ335" s="3">
        <v>17.343085124847</v>
      </c>
      <c r="CR335" s="3">
        <v>16.5435206693872</v>
      </c>
      <c r="CS335" s="3">
        <v>15.9577838834977</v>
      </c>
      <c r="CT335" s="3">
        <v>13.8996939125863</v>
      </c>
      <c r="CU335" s="3">
        <v>14.1230380030002</v>
      </c>
      <c r="CV335" s="3">
        <v>14.7360960117972</v>
      </c>
      <c r="CW335" s="3">
        <v>15.3058855638795</v>
      </c>
      <c r="CX335" s="3">
        <v>14.6074014229789</v>
      </c>
      <c r="CY335" s="3">
        <v>15.3550061003909</v>
      </c>
      <c r="CZ335" s="3">
        <v>14.0067314078582</v>
      </c>
      <c r="DA335" s="3">
        <v>13.7743384380656</v>
      </c>
      <c r="DB335" s="3">
        <v>13.7035813669759</v>
      </c>
      <c r="DC335" s="3">
        <v>13.3325707410123</v>
      </c>
      <c r="DD335" s="3">
        <v>11.8800290792434</v>
      </c>
      <c r="DE335" s="3">
        <v>11.6258234784204</v>
      </c>
      <c r="DF335" s="3">
        <v>11.4579554622711</v>
      </c>
      <c r="DG335" s="3">
        <v>11.7209926369366</v>
      </c>
      <c r="DH335" s="3">
        <v>12.1027862670855</v>
      </c>
      <c r="DI335" s="3">
        <v>11.8285084101484</v>
      </c>
      <c r="DJ335" s="3">
        <v>9.78680156659924</v>
      </c>
      <c r="DK335" s="3">
        <v>9.57430584925394</v>
      </c>
      <c r="DL335" s="3">
        <v>10.352643224407</v>
      </c>
      <c r="DM335" s="3">
        <v>10.2569037473455</v>
      </c>
      <c r="DN335" s="3">
        <v>10.7234671215463</v>
      </c>
      <c r="DO335" s="3">
        <v>10.5886192869842</v>
      </c>
      <c r="DP335" s="3">
        <v>11.5513290665855</v>
      </c>
      <c r="DQ335" s="3">
        <v>11.6643957474232</v>
      </c>
      <c r="DR335" s="3">
        <v>10.7447255697501</v>
      </c>
      <c r="DS335" s="3">
        <v>10.8427212420434</v>
      </c>
      <c r="DT335" s="3">
        <v>11.2786881720156</v>
      </c>
      <c r="DU335" s="3">
        <v>11.7393337826942</v>
      </c>
      <c r="DV335" s="3">
        <v>12.7959689328191</v>
      </c>
      <c r="DW335" s="3">
        <v>12.5603921497113</v>
      </c>
      <c r="DX335" s="3">
        <v>12.336573173721</v>
      </c>
      <c r="DY335" s="3">
        <v>11.8652283049875</v>
      </c>
      <c r="DZ335" s="3">
        <v>11.9619064786687</v>
      </c>
      <c r="EA335" s="3">
        <v>11.2476913096675</v>
      </c>
      <c r="EB335" s="3">
        <v>11.6067302763262</v>
      </c>
      <c r="EC335" s="3">
        <v>11.3120897717848</v>
      </c>
      <c r="ED335" s="3">
        <v>10.5953007451013</v>
      </c>
      <c r="EE335" s="3">
        <v>10.6450022410857</v>
      </c>
      <c r="EF335" s="3">
        <v>10.3972223069933</v>
      </c>
    </row>
    <row r="336">
      <c r="A336" s="3" t="s">
        <v>332</v>
      </c>
      <c r="B336" s="3" t="str">
        <f t="shared" si="3"/>
        <v>CTRA_mid</v>
      </c>
      <c r="C336" s="3" t="str">
        <f t="shared" si="6"/>
        <v>CTRA</v>
      </c>
      <c r="D336" s="3">
        <v>28.9437193659118</v>
      </c>
      <c r="E336" s="3">
        <v>28.7838498938706</v>
      </c>
      <c r="F336" s="3">
        <v>25.4888459338882</v>
      </c>
      <c r="G336" s="3">
        <v>26.3786690529366</v>
      </c>
      <c r="H336" s="3">
        <v>27.872670720506</v>
      </c>
      <c r="I336" s="3">
        <v>26.2802810159173</v>
      </c>
      <c r="J336" s="3">
        <v>25.3791595154288</v>
      </c>
      <c r="K336" s="3">
        <v>25.0281759896495</v>
      </c>
      <c r="L336" s="3">
        <v>24.7993055067265</v>
      </c>
      <c r="M336" s="3">
        <v>23.0888165711098</v>
      </c>
      <c r="N336" s="3">
        <v>24.866490714888</v>
      </c>
      <c r="O336" s="3">
        <v>23.0074024000542</v>
      </c>
      <c r="P336" s="3">
        <v>21.5186668123607</v>
      </c>
      <c r="Q336" s="3">
        <v>20.8749854205111</v>
      </c>
      <c r="R336" s="3">
        <v>21.3777389963549</v>
      </c>
      <c r="S336" s="3">
        <v>24.0518222119911</v>
      </c>
      <c r="T336" s="3">
        <v>26.0667972399314</v>
      </c>
      <c r="U336" s="3">
        <v>25.0993672701047</v>
      </c>
      <c r="V336" s="3">
        <v>21.5624762363281</v>
      </c>
      <c r="W336" s="3">
        <v>18.750358634858</v>
      </c>
      <c r="X336" s="3">
        <v>17.3950892542488</v>
      </c>
      <c r="Y336" s="3">
        <v>16.8531914563553</v>
      </c>
      <c r="Z336" s="3">
        <v>15.7959042366623</v>
      </c>
      <c r="AA336" s="3">
        <v>12.6831466607198</v>
      </c>
      <c r="AB336" s="3">
        <v>13.1791641148028</v>
      </c>
      <c r="AC336" s="3">
        <v>15.1660345414403</v>
      </c>
      <c r="AD336" s="3">
        <v>16.5805122091105</v>
      </c>
      <c r="AE336" s="3">
        <v>17.3731091151144</v>
      </c>
      <c r="AF336" s="3">
        <v>17.9652324165959</v>
      </c>
      <c r="AG336" s="3">
        <v>18.8143509026638</v>
      </c>
      <c r="AH336" s="3">
        <v>18.8108049397854</v>
      </c>
      <c r="AI336" s="3">
        <v>18.8452961380929</v>
      </c>
      <c r="AJ336" s="3">
        <v>18.985099670874</v>
      </c>
      <c r="AK336" s="3">
        <v>17.2678192603453</v>
      </c>
      <c r="AL336" s="3">
        <v>16.3972220746373</v>
      </c>
      <c r="AM336" s="3">
        <v>17.3664454230627</v>
      </c>
      <c r="AN336" s="3">
        <v>16.8560874669552</v>
      </c>
      <c r="AO336" s="3">
        <v>17.36312538226</v>
      </c>
      <c r="AP336" s="3">
        <v>17.2587801801121</v>
      </c>
      <c r="AQ336" s="3">
        <v>18.3581915995961</v>
      </c>
      <c r="AR336" s="3">
        <v>17.894298778861</v>
      </c>
      <c r="AS336" s="3">
        <v>17.4291297834412</v>
      </c>
      <c r="AT336" s="3">
        <v>18.9466852936408</v>
      </c>
      <c r="AU336" s="3">
        <v>18.7495007180842</v>
      </c>
      <c r="AV336" s="3">
        <v>20.1640822922949</v>
      </c>
      <c r="AW336" s="3">
        <v>19.6395016831847</v>
      </c>
      <c r="AX336" s="3">
        <v>21.8252842617184</v>
      </c>
      <c r="AY336" s="3">
        <v>21.1707513869891</v>
      </c>
      <c r="AZ336" s="3">
        <v>21.4233320905195</v>
      </c>
      <c r="BA336" s="3">
        <v>18.4412120203778</v>
      </c>
      <c r="BB336" s="3">
        <v>18.8597154310729</v>
      </c>
      <c r="BC336" s="3">
        <v>17.9449425966026</v>
      </c>
      <c r="BD336" s="3">
        <v>17.5964796066473</v>
      </c>
      <c r="BE336" s="3">
        <v>17.9269392518058</v>
      </c>
      <c r="BF336" s="3">
        <v>18.1543140303717</v>
      </c>
      <c r="BG336" s="3">
        <v>18.1827263461774</v>
      </c>
      <c r="BH336" s="3">
        <v>17.1644697904834</v>
      </c>
      <c r="BI336" s="3">
        <v>17.8658729883282</v>
      </c>
      <c r="BJ336" s="3">
        <v>19.4702562245959</v>
      </c>
      <c r="BK336" s="3">
        <v>18.2655839682691</v>
      </c>
      <c r="BL336" s="3">
        <v>18.9504554650936</v>
      </c>
      <c r="BM336" s="3">
        <v>18.9858382336041</v>
      </c>
      <c r="BN336" s="3">
        <v>19.8734418671635</v>
      </c>
      <c r="BO336" s="3">
        <v>20.4385624992405</v>
      </c>
      <c r="BP336" s="3">
        <v>19.9114152043057</v>
      </c>
      <c r="BQ336" s="3">
        <v>18.5968897315051</v>
      </c>
      <c r="BR336" s="3">
        <v>17.3367539491562</v>
      </c>
      <c r="BS336" s="3">
        <v>13.2950279552812</v>
      </c>
      <c r="BT336" s="3">
        <v>13.9414101187505</v>
      </c>
      <c r="BU336" s="3">
        <v>13.9853864924626</v>
      </c>
      <c r="BV336" s="3">
        <v>13.6009069896548</v>
      </c>
      <c r="BW336" s="3">
        <v>12.9703033358794</v>
      </c>
      <c r="BX336" s="3">
        <v>12.7168894717572</v>
      </c>
      <c r="BY336" s="3">
        <v>11.5660042121665</v>
      </c>
      <c r="BZ336" s="3">
        <v>12.8184725197552</v>
      </c>
      <c r="CA336" s="3">
        <v>15.3833045857774</v>
      </c>
      <c r="CB336" s="3">
        <v>15.3061950780766</v>
      </c>
      <c r="CC336" s="3">
        <v>15.2071825683746</v>
      </c>
      <c r="CD336" s="3">
        <v>14.1850365171326</v>
      </c>
      <c r="CE336" s="3">
        <v>15.5705143122406</v>
      </c>
      <c r="CF336" s="3">
        <v>14.7297008698256</v>
      </c>
      <c r="CG336" s="3">
        <v>14.8427329091243</v>
      </c>
      <c r="CH336" s="3">
        <v>13.7026737273391</v>
      </c>
      <c r="CI336" s="3">
        <v>13.4470030890483</v>
      </c>
      <c r="CJ336" s="3">
        <v>14.5223375850407</v>
      </c>
      <c r="CK336" s="3">
        <v>14.7310392180648</v>
      </c>
      <c r="CL336" s="3">
        <v>15.0133835463393</v>
      </c>
      <c r="CM336" s="3">
        <v>13.7998027472766</v>
      </c>
      <c r="CN336" s="3">
        <v>13.9539136971011</v>
      </c>
      <c r="CO336" s="3">
        <v>13.4617331675333</v>
      </c>
      <c r="CP336" s="3">
        <v>13.4341960528211</v>
      </c>
      <c r="CQ336" s="3">
        <v>12.6395068767603</v>
      </c>
      <c r="CR336" s="3">
        <v>15.7113628718738</v>
      </c>
      <c r="CS336" s="3">
        <v>17.9018555755909</v>
      </c>
      <c r="CT336" s="3">
        <v>17.6698270448297</v>
      </c>
      <c r="CU336" s="3">
        <v>16.9266618877478</v>
      </c>
      <c r="CV336" s="3">
        <v>17.70990158929</v>
      </c>
      <c r="CW336" s="3">
        <v>19.3698715690083</v>
      </c>
      <c r="CX336" s="3">
        <v>22.2429260401226</v>
      </c>
      <c r="CY336" s="3">
        <v>24.7816054445836</v>
      </c>
      <c r="CZ336" s="3">
        <v>27.6002619220984</v>
      </c>
      <c r="DA336" s="3">
        <v>27.3052789102542</v>
      </c>
      <c r="DB336" s="3">
        <v>24.2555828554136</v>
      </c>
      <c r="DC336" s="3">
        <v>26.4308982016572</v>
      </c>
      <c r="DD336" s="3">
        <v>25.8568377741505</v>
      </c>
      <c r="DE336" s="3">
        <v>26.5311072146934</v>
      </c>
      <c r="DF336" s="3">
        <v>25.7099379903253</v>
      </c>
      <c r="DG336" s="3">
        <v>23.3633387078362</v>
      </c>
      <c r="DH336" s="3">
        <v>23.0025495797406</v>
      </c>
      <c r="DI336" s="3">
        <v>22.6682763951302</v>
      </c>
      <c r="DJ336" s="3">
        <v>22.8087258772654</v>
      </c>
      <c r="DK336" s="3">
        <v>24.0877739176323</v>
      </c>
      <c r="DL336" s="3">
        <v>23.5671373274842</v>
      </c>
      <c r="DM336" s="3">
        <v>23.2399218902785</v>
      </c>
      <c r="DN336" s="3">
        <v>25.0465660741994</v>
      </c>
      <c r="DO336" s="3">
        <v>26.6215914145876</v>
      </c>
      <c r="DP336" s="3">
        <v>26.5306254359037</v>
      </c>
      <c r="DQ336" s="3">
        <v>26.9052105205316</v>
      </c>
      <c r="DR336" s="3">
        <v>25.9845239168828</v>
      </c>
      <c r="DS336" s="3">
        <v>24.5700434576743</v>
      </c>
      <c r="DT336" s="3">
        <v>24.3637008320631</v>
      </c>
      <c r="DU336" s="3">
        <v>24.144589904272</v>
      </c>
      <c r="DV336" s="3">
        <v>26.0962029887132</v>
      </c>
      <c r="DW336" s="3">
        <v>27.2796097779325</v>
      </c>
      <c r="DX336" s="3">
        <v>27.3246820883324</v>
      </c>
      <c r="DY336" s="3">
        <v>26.9071895412766</v>
      </c>
      <c r="DZ336" s="3">
        <v>26.1019768837171</v>
      </c>
      <c r="EA336" s="3">
        <v>23.830157257992</v>
      </c>
      <c r="EB336" s="3">
        <v>23.1297696640291</v>
      </c>
      <c r="EC336" s="3">
        <v>23.9564995511201</v>
      </c>
      <c r="ED336" s="3">
        <v>25.469071281759</v>
      </c>
      <c r="EE336" s="3">
        <v>25.0004762467884</v>
      </c>
      <c r="EF336" s="3">
        <v>28.1080555386013</v>
      </c>
    </row>
    <row r="337">
      <c r="A337" s="3" t="s">
        <v>333</v>
      </c>
      <c r="B337" s="3" t="str">
        <f t="shared" si="3"/>
        <v>NOV_mid</v>
      </c>
      <c r="C337" s="3" t="str">
        <f t="shared" si="6"/>
        <v>NOV</v>
      </c>
      <c r="D337" s="3">
        <v>59.6537331402483</v>
      </c>
      <c r="E337" s="3">
        <v>58.4333396391213</v>
      </c>
      <c r="F337" s="3">
        <v>59.2938202208931</v>
      </c>
      <c r="G337" s="3">
        <v>62.1226699713849</v>
      </c>
      <c r="H337" s="3">
        <v>63.1304235813501</v>
      </c>
      <c r="I337" s="3">
        <v>67.7941292878308</v>
      </c>
      <c r="J337" s="3">
        <v>72.9657267373822</v>
      </c>
      <c r="K337" s="3">
        <v>72.1434035865616</v>
      </c>
      <c r="L337" s="3">
        <v>70.7685220775601</v>
      </c>
      <c r="M337" s="3">
        <v>62.9783099394963</v>
      </c>
      <c r="N337" s="3">
        <v>62.8657212872593</v>
      </c>
      <c r="O337" s="3">
        <v>57.3894547457565</v>
      </c>
      <c r="P337" s="3">
        <v>52.0058582405473</v>
      </c>
      <c r="Q337" s="3">
        <v>47.2972653166524</v>
      </c>
      <c r="R337" s="3">
        <v>44.7138376464357</v>
      </c>
      <c r="S337" s="3">
        <v>47.5489832649795</v>
      </c>
      <c r="T337" s="3">
        <v>46.0324822587844</v>
      </c>
      <c r="U337" s="3">
        <v>43.7382209711813</v>
      </c>
      <c r="V337" s="3">
        <v>39.5266112081801</v>
      </c>
      <c r="W337" s="3">
        <v>35.697517514908</v>
      </c>
      <c r="X337" s="3">
        <v>35.0969956822372</v>
      </c>
      <c r="Y337" s="3">
        <v>35.1967831306536</v>
      </c>
      <c r="Z337" s="3">
        <v>34.6444797772804</v>
      </c>
      <c r="AA337" s="3">
        <v>31.7595178052973</v>
      </c>
      <c r="AB337" s="3">
        <v>28.3232765157792</v>
      </c>
      <c r="AC337" s="3">
        <v>26.2593233539497</v>
      </c>
      <c r="AD337" s="3">
        <v>29.6941569699937</v>
      </c>
      <c r="AE337" s="3">
        <v>27.3615854547947</v>
      </c>
      <c r="AF337" s="3">
        <v>30.3174051810909</v>
      </c>
      <c r="AG337" s="3">
        <v>31.9324058317974</v>
      </c>
      <c r="AH337" s="3">
        <v>30.4755053937231</v>
      </c>
      <c r="AI337" s="3">
        <v>31.8413791618775</v>
      </c>
      <c r="AJ337" s="3">
        <v>31.5807855825935</v>
      </c>
      <c r="AK337" s="3">
        <v>33.810376760605</v>
      </c>
      <c r="AL337" s="3">
        <v>31.9851242971494</v>
      </c>
      <c r="AM337" s="3">
        <v>36.4318038019739</v>
      </c>
      <c r="AN337" s="3">
        <v>35.8756158772161</v>
      </c>
      <c r="AO337" s="3">
        <v>36.8752345961909</v>
      </c>
      <c r="AP337" s="3">
        <v>36.6527952487453</v>
      </c>
      <c r="AQ337" s="3">
        <v>35.0499337348312</v>
      </c>
      <c r="AR337" s="3">
        <v>31.7578260551283</v>
      </c>
      <c r="AS337" s="3">
        <v>30.7618899645679</v>
      </c>
      <c r="AT337" s="3">
        <v>31.3360421721025</v>
      </c>
      <c r="AU337" s="3">
        <v>28.9591734665343</v>
      </c>
      <c r="AV337" s="3">
        <v>31.893787356734</v>
      </c>
      <c r="AW337" s="3">
        <v>32.4708392621555</v>
      </c>
      <c r="AX337" s="3">
        <v>31.0241056337286</v>
      </c>
      <c r="AY337" s="3">
        <v>31.866255213763</v>
      </c>
      <c r="AZ337" s="3">
        <v>35.7786975300757</v>
      </c>
      <c r="BA337" s="3">
        <v>32.9429984346439</v>
      </c>
      <c r="BB337" s="3">
        <v>34.6955529790159</v>
      </c>
      <c r="BC337" s="3">
        <v>35.8135909451856</v>
      </c>
      <c r="BD337" s="3">
        <v>38.5893168250022</v>
      </c>
      <c r="BE337" s="3">
        <v>39.8461275404017</v>
      </c>
      <c r="BF337" s="3">
        <v>41.5786016873562</v>
      </c>
      <c r="BG337" s="3">
        <v>43.2057243123296</v>
      </c>
      <c r="BH337" s="3">
        <v>41.7829323118011</v>
      </c>
      <c r="BI337" s="3">
        <v>38.8804258399389</v>
      </c>
      <c r="BJ337" s="3">
        <v>32.0589563351546</v>
      </c>
      <c r="BK337" s="3">
        <v>26.1521032330798</v>
      </c>
      <c r="BL337" s="3">
        <v>27.2141237122153</v>
      </c>
      <c r="BM337" s="3">
        <v>27.6664298818722</v>
      </c>
      <c r="BN337" s="3">
        <v>25.8064023565451</v>
      </c>
      <c r="BO337" s="3">
        <v>26.0537480493638</v>
      </c>
      <c r="BP337" s="3">
        <v>22.6271331132468</v>
      </c>
      <c r="BQ337" s="3">
        <v>19.9840300936734</v>
      </c>
      <c r="BR337" s="3">
        <v>20.6602111272551</v>
      </c>
      <c r="BS337" s="3">
        <v>18.9488587873284</v>
      </c>
      <c r="BT337" s="3">
        <v>21.3688356430295</v>
      </c>
      <c r="BU337" s="3">
        <v>20.1287582702723</v>
      </c>
      <c r="BV337" s="3">
        <v>21.5261468584968</v>
      </c>
      <c r="BW337" s="3">
        <v>22.7660710995088</v>
      </c>
      <c r="BX337" s="3">
        <v>22.1306970536229</v>
      </c>
      <c r="BY337" s="3">
        <v>21.1137403961383</v>
      </c>
      <c r="BZ337" s="3">
        <v>11.5244521788389</v>
      </c>
      <c r="CA337" s="3">
        <v>11.0127991115588</v>
      </c>
      <c r="CB337" s="3">
        <v>11.9084120625613</v>
      </c>
      <c r="CC337" s="3">
        <v>12.4503352594139</v>
      </c>
      <c r="CD337" s="3">
        <v>11.2974457744392</v>
      </c>
      <c r="CE337" s="3">
        <v>11.7918116436446</v>
      </c>
      <c r="CF337" s="3">
        <v>10.6066253167722</v>
      </c>
      <c r="CG337" s="3">
        <v>8.43396450695155</v>
      </c>
      <c r="CH337" s="3">
        <v>10.8583886120322</v>
      </c>
      <c r="CI337" s="3">
        <v>13.1819517211572</v>
      </c>
      <c r="CJ337" s="3">
        <v>13.5208447399382</v>
      </c>
      <c r="CK337" s="3">
        <v>13.4940954276328</v>
      </c>
      <c r="CL337" s="3">
        <v>14.6071401029167</v>
      </c>
      <c r="CM337" s="3">
        <v>13.0228885136267</v>
      </c>
      <c r="CN337" s="3">
        <v>15.8848346914401</v>
      </c>
      <c r="CO337" s="3">
        <v>15.8357773247022</v>
      </c>
      <c r="CP337" s="3">
        <v>13.7240452533622</v>
      </c>
      <c r="CQ337" s="3">
        <v>12.578264696848</v>
      </c>
      <c r="CR337" s="3">
        <v>12.6205966821386</v>
      </c>
      <c r="CS337" s="3">
        <v>13.9199399638102</v>
      </c>
      <c r="CT337" s="3">
        <v>12.97380067686</v>
      </c>
      <c r="CU337" s="3">
        <v>12.639936670215</v>
      </c>
      <c r="CV337" s="3">
        <v>15.1535203423304</v>
      </c>
      <c r="CW337" s="3">
        <v>16.1505220775011</v>
      </c>
      <c r="CX337" s="3">
        <v>18.7575094748485</v>
      </c>
      <c r="CY337" s="3">
        <v>18.9423417170342</v>
      </c>
      <c r="CZ337" s="3">
        <v>17.873924473334</v>
      </c>
      <c r="DA337" s="3">
        <v>17.8757825324342</v>
      </c>
      <c r="DB337" s="3">
        <v>15.0706798306169</v>
      </c>
      <c r="DC337" s="3">
        <v>17.4088172062884</v>
      </c>
      <c r="DD337" s="3">
        <v>16.1834562173098</v>
      </c>
      <c r="DE337" s="3">
        <v>18.9098283165584</v>
      </c>
      <c r="DF337" s="3">
        <v>22.1187208768635</v>
      </c>
      <c r="DG337" s="3">
        <v>20.0418118601343</v>
      </c>
      <c r="DH337" s="3">
        <v>22.1407156482348</v>
      </c>
      <c r="DI337" s="3">
        <v>22.2148187398868</v>
      </c>
      <c r="DJ337" s="3">
        <v>19.064731350542</v>
      </c>
      <c r="DK337" s="3">
        <v>17.8798740292977</v>
      </c>
      <c r="DL337" s="3">
        <v>14.9418237143094</v>
      </c>
      <c r="DM337" s="3">
        <v>15.1476270141954</v>
      </c>
      <c r="DN337" s="3">
        <v>17.6372882534611</v>
      </c>
      <c r="DO337" s="3">
        <v>20.0087500013894</v>
      </c>
      <c r="DP337" s="3">
        <v>20.5676530317145</v>
      </c>
      <c r="DQ337" s="3">
        <v>19.5810093982042</v>
      </c>
      <c r="DR337" s="3">
        <v>18.9873498039212</v>
      </c>
      <c r="DS337" s="3">
        <v>19.2956792363802</v>
      </c>
      <c r="DT337" s="3">
        <v>19.6651546465107</v>
      </c>
      <c r="DU337" s="3">
        <v>17.1486481179769</v>
      </c>
      <c r="DV337" s="3">
        <v>18.0598490139303</v>
      </c>
      <c r="DW337" s="3">
        <v>19.1603877912058</v>
      </c>
      <c r="DX337" s="3">
        <v>18.4546704913656</v>
      </c>
      <c r="DY337" s="3">
        <v>17.8228960628643</v>
      </c>
      <c r="DZ337" s="3">
        <v>18.7214238698978</v>
      </c>
      <c r="EA337" s="3">
        <v>17.806075154703</v>
      </c>
      <c r="EB337" s="3">
        <v>16.2953349714733</v>
      </c>
      <c r="EC337" s="3">
        <v>15.7469497851982</v>
      </c>
      <c r="ED337" s="3">
        <v>16.0553874891155</v>
      </c>
      <c r="EE337" s="3">
        <v>14.9303251103129</v>
      </c>
      <c r="EF337" s="3">
        <v>14.8944444391463</v>
      </c>
    </row>
    <row r="338">
      <c r="A338" s="3" t="s">
        <v>334</v>
      </c>
      <c r="B338" s="3" t="str">
        <f t="shared" si="3"/>
        <v>PRGO_mid</v>
      </c>
      <c r="C338" s="3" t="str">
        <f t="shared" si="6"/>
        <v>PRGO</v>
      </c>
      <c r="D338" s="3">
        <v>130.420306126098</v>
      </c>
      <c r="E338" s="3">
        <v>129.395497643358</v>
      </c>
      <c r="F338" s="3">
        <v>135.959259653661</v>
      </c>
      <c r="G338" s="3">
        <v>123.510455801959</v>
      </c>
      <c r="H338" s="3">
        <v>113.527617168901</v>
      </c>
      <c r="I338" s="3">
        <v>118.899990784377</v>
      </c>
      <c r="J338" s="3">
        <v>127.825922521609</v>
      </c>
      <c r="K338" s="3">
        <v>123.14344482984</v>
      </c>
      <c r="L338" s="3">
        <v>123.59712838458</v>
      </c>
      <c r="M338" s="3">
        <v>127.054095061786</v>
      </c>
      <c r="N338" s="3">
        <v>131.190307631155</v>
      </c>
      <c r="O338" s="3">
        <v>134.884121312197</v>
      </c>
      <c r="P338" s="3">
        <v>135.609756939034</v>
      </c>
      <c r="Q338" s="3">
        <v>127.229663447292</v>
      </c>
      <c r="R338" s="3">
        <v>137.965245607434</v>
      </c>
      <c r="S338" s="3">
        <v>158.878817369975</v>
      </c>
      <c r="T338" s="3">
        <v>162.301749679809</v>
      </c>
      <c r="U338" s="3">
        <v>158.662628872438</v>
      </c>
      <c r="V338" s="3">
        <v>156.894625139675</v>
      </c>
      <c r="W338" s="3">
        <v>158.974320391966</v>
      </c>
      <c r="X338" s="3">
        <v>146.495680719101</v>
      </c>
      <c r="Y338" s="3">
        <v>133.799755845932</v>
      </c>
      <c r="Z338" s="3">
        <v>130.625262295051</v>
      </c>
      <c r="AA338" s="3">
        <v>123.941773134689</v>
      </c>
      <c r="AB338" s="3">
        <v>122.00487393981</v>
      </c>
      <c r="AC338" s="3">
        <v>114.169271613481</v>
      </c>
      <c r="AD338" s="3">
        <v>109.871936092612</v>
      </c>
      <c r="AE338" s="3">
        <v>102.013402754682</v>
      </c>
      <c r="AF338" s="3">
        <v>79.0059012217264</v>
      </c>
      <c r="AG338" s="3">
        <v>81.3277314890502</v>
      </c>
      <c r="AH338" s="3">
        <v>78.3279822796929</v>
      </c>
      <c r="AI338" s="3">
        <v>76.0100638453964</v>
      </c>
      <c r="AJ338" s="3">
        <v>78.9631523972854</v>
      </c>
      <c r="AK338" s="3">
        <v>76.1627631264616</v>
      </c>
      <c r="AL338" s="3">
        <v>73.0477324263132</v>
      </c>
      <c r="AM338" s="3">
        <v>70.9941571075447</v>
      </c>
      <c r="AN338" s="3">
        <v>66.3837491210102</v>
      </c>
      <c r="AO338" s="3">
        <v>68.4008841145827</v>
      </c>
      <c r="AP338" s="3">
        <v>59.3158758546695</v>
      </c>
      <c r="AQ338" s="3">
        <v>57.8773915793625</v>
      </c>
      <c r="AR338" s="3">
        <v>61.8312701857163</v>
      </c>
      <c r="AS338" s="3">
        <v>62.1927407057145</v>
      </c>
      <c r="AT338" s="3">
        <v>63.117721674151</v>
      </c>
      <c r="AU338" s="3">
        <v>63.8975728451608</v>
      </c>
      <c r="AV338" s="3">
        <v>71.7811783870743</v>
      </c>
      <c r="AW338" s="3">
        <v>73.5755206056526</v>
      </c>
      <c r="AX338" s="3">
        <v>72.769336195528</v>
      </c>
      <c r="AY338" s="3">
        <v>73.4600603459533</v>
      </c>
      <c r="AZ338" s="3">
        <v>78.155468711334</v>
      </c>
      <c r="BA338" s="3">
        <v>74.2538544629911</v>
      </c>
      <c r="BB338" s="3">
        <v>71.0015470391329</v>
      </c>
      <c r="BC338" s="3">
        <v>69.7514265864255</v>
      </c>
      <c r="BD338" s="3">
        <v>64.6425866899186</v>
      </c>
      <c r="BE338" s="3">
        <v>63.6401262483657</v>
      </c>
      <c r="BF338" s="3">
        <v>65.6356965617797</v>
      </c>
      <c r="BG338" s="3">
        <v>63.7407452921012</v>
      </c>
      <c r="BH338" s="3">
        <v>63.7093500193023</v>
      </c>
      <c r="BI338" s="3">
        <v>61.0626010350128</v>
      </c>
      <c r="BJ338" s="3">
        <v>56.141356541555</v>
      </c>
      <c r="BK338" s="3">
        <v>45.335298207434</v>
      </c>
      <c r="BL338" s="3">
        <v>38.2666021619842</v>
      </c>
      <c r="BM338" s="3">
        <v>41.2572359310171</v>
      </c>
      <c r="BN338" s="3">
        <v>41.5096299866899</v>
      </c>
      <c r="BO338" s="3">
        <v>43.0833511400522</v>
      </c>
      <c r="BP338" s="3">
        <v>42.0616747144077</v>
      </c>
      <c r="BQ338" s="3">
        <v>38.4993984131308</v>
      </c>
      <c r="BR338" s="3">
        <v>44.9059939691764</v>
      </c>
      <c r="BS338" s="3">
        <v>41.8016810522328</v>
      </c>
      <c r="BT338" s="3">
        <v>46.467513970987</v>
      </c>
      <c r="BU338" s="3">
        <v>46.9156302183383</v>
      </c>
      <c r="BV338" s="3">
        <v>43.855386117251</v>
      </c>
      <c r="BW338" s="3">
        <v>46.3553205295644</v>
      </c>
      <c r="BX338" s="3">
        <v>48.4582917587208</v>
      </c>
      <c r="BY338" s="3">
        <v>51.4654381510073</v>
      </c>
      <c r="BZ338" s="3">
        <v>41.9520609843653</v>
      </c>
      <c r="CA338" s="3">
        <v>43.9416056499456</v>
      </c>
      <c r="CB338" s="3">
        <v>47.1327028131034</v>
      </c>
      <c r="CC338" s="3">
        <v>48.2282388825239</v>
      </c>
      <c r="CD338" s="3">
        <v>49.5925372948515</v>
      </c>
      <c r="CE338" s="3">
        <v>46.6425233757271</v>
      </c>
      <c r="CF338" s="3">
        <v>42.7352212812981</v>
      </c>
      <c r="CG338" s="3">
        <v>40.1613659586132</v>
      </c>
      <c r="CH338" s="3">
        <v>41.8957469762224</v>
      </c>
      <c r="CI338" s="3">
        <v>41.7136756881448</v>
      </c>
      <c r="CJ338" s="3">
        <v>39.5584284099732</v>
      </c>
      <c r="CK338" s="3">
        <v>38.476255511941</v>
      </c>
      <c r="CL338" s="3">
        <v>37.3579721800912</v>
      </c>
      <c r="CM338" s="3">
        <v>37.0160012412722</v>
      </c>
      <c r="CN338" s="3">
        <v>39.8548660475519</v>
      </c>
      <c r="CO338" s="3">
        <v>42.3721750722838</v>
      </c>
      <c r="CP338" s="3">
        <v>41.9887525002895</v>
      </c>
      <c r="CQ338" s="3">
        <v>39.0689742065347</v>
      </c>
      <c r="CR338" s="3">
        <v>39.5684975030723</v>
      </c>
      <c r="CS338" s="3">
        <v>41.6447188482678</v>
      </c>
      <c r="CT338" s="3">
        <v>38.7151216336093</v>
      </c>
      <c r="CU338" s="3">
        <v>34.3700940959388</v>
      </c>
      <c r="CV338" s="3">
        <v>36.0496068961816</v>
      </c>
      <c r="CW338" s="3">
        <v>33.8942073992833</v>
      </c>
      <c r="CX338" s="3">
        <v>34.5947874455321</v>
      </c>
      <c r="CY338" s="3">
        <v>32.8521426491564</v>
      </c>
      <c r="CZ338" s="3">
        <v>33.1947783875722</v>
      </c>
      <c r="DA338" s="3">
        <v>36.5510340453318</v>
      </c>
      <c r="DB338" s="3">
        <v>38.1733327643694</v>
      </c>
      <c r="DC338" s="3">
        <v>37.9923197944885</v>
      </c>
      <c r="DD338" s="3">
        <v>35.7829578135325</v>
      </c>
      <c r="DE338" s="3">
        <v>36.5107175983127</v>
      </c>
      <c r="DF338" s="3">
        <v>31.9521759733982</v>
      </c>
      <c r="DG338" s="3">
        <v>30.2483961575061</v>
      </c>
      <c r="DH338" s="3">
        <v>34.2128648616429</v>
      </c>
      <c r="DI338" s="3">
        <v>34.1189506356501</v>
      </c>
      <c r="DJ338" s="3">
        <v>33.7888076000485</v>
      </c>
      <c r="DK338" s="3">
        <v>34.4179927677472</v>
      </c>
      <c r="DL338" s="3">
        <v>32.7345747633517</v>
      </c>
      <c r="DM338" s="3">
        <v>31.9574343604263</v>
      </c>
      <c r="DN338" s="3">
        <v>32.8424875015619</v>
      </c>
      <c r="DO338" s="3">
        <v>35.896379258164</v>
      </c>
      <c r="DP338" s="3">
        <v>32.1601977510608</v>
      </c>
      <c r="DQ338" s="3">
        <v>28.5934035706834</v>
      </c>
      <c r="DR338" s="3">
        <v>28.3213426811312</v>
      </c>
      <c r="DS338" s="3">
        <v>29.6726672219368</v>
      </c>
      <c r="DT338" s="3">
        <v>32.2712532184281</v>
      </c>
      <c r="DU338" s="3">
        <v>30.3761079376292</v>
      </c>
      <c r="DV338" s="3">
        <v>29.3033315515001</v>
      </c>
      <c r="DW338" s="3">
        <v>30.5455573739273</v>
      </c>
      <c r="DX338" s="3">
        <v>29.5655761822957</v>
      </c>
      <c r="DY338" s="3">
        <v>26.3335477033761</v>
      </c>
      <c r="DZ338" s="3">
        <v>26.9791745301827</v>
      </c>
      <c r="EA338" s="3">
        <v>27.8018896717519</v>
      </c>
      <c r="EB338" s="3">
        <v>27.2937499523163</v>
      </c>
      <c r="EC338" s="3">
        <v>25.0304346084595</v>
      </c>
      <c r="ED338" s="3">
        <v>27.0454999446869</v>
      </c>
      <c r="EE338" s="3">
        <v>26.9219047909691</v>
      </c>
      <c r="EF338" s="3">
        <v>24.6647222836812</v>
      </c>
    </row>
    <row r="339">
      <c r="A339" s="3" t="s">
        <v>335</v>
      </c>
      <c r="B339" s="3" t="str">
        <f t="shared" si="3"/>
        <v>UNM_mid</v>
      </c>
      <c r="C339" s="3" t="str">
        <f t="shared" si="6"/>
        <v>UNM</v>
      </c>
      <c r="D339" s="3">
        <v>23.8923007599473</v>
      </c>
      <c r="E339" s="3">
        <v>23.4985632310185</v>
      </c>
      <c r="F339" s="3">
        <v>25.034840576853</v>
      </c>
      <c r="G339" s="3">
        <v>24.0931265623174</v>
      </c>
      <c r="H339" s="3">
        <v>23.7988820861751</v>
      </c>
      <c r="I339" s="3">
        <v>24.961505435606</v>
      </c>
      <c r="J339" s="3">
        <v>24.8578428179149</v>
      </c>
      <c r="K339" s="3">
        <v>24.9932359105771</v>
      </c>
      <c r="L339" s="3">
        <v>25.5098717445062</v>
      </c>
      <c r="M339" s="3">
        <v>23.9543396949987</v>
      </c>
      <c r="N339" s="3">
        <v>24.3814302506371</v>
      </c>
      <c r="O339" s="3">
        <v>24.3683320604429</v>
      </c>
      <c r="P339" s="3">
        <v>23.3090797772995</v>
      </c>
      <c r="Q339" s="3">
        <v>24.2400251825589</v>
      </c>
      <c r="R339" s="3">
        <v>24.223894467975</v>
      </c>
      <c r="S339" s="3">
        <v>24.3507368761551</v>
      </c>
      <c r="T339" s="3">
        <v>25.2606828764043</v>
      </c>
      <c r="U339" s="3">
        <v>26.3791569188749</v>
      </c>
      <c r="V339" s="3">
        <v>26.3480799587309</v>
      </c>
      <c r="W339" s="3">
        <v>25.3993023677486</v>
      </c>
      <c r="X339" s="3">
        <v>23.5296913302109</v>
      </c>
      <c r="Y339" s="3">
        <v>24.1331844347318</v>
      </c>
      <c r="Z339" s="3">
        <v>26.5167884960842</v>
      </c>
      <c r="AA339" s="3">
        <v>25.2323845708679</v>
      </c>
      <c r="AB339" s="3">
        <v>21.5899436006155</v>
      </c>
      <c r="AC339" s="3">
        <v>20.0872040339386</v>
      </c>
      <c r="AD339" s="3">
        <v>23.0594896346483</v>
      </c>
      <c r="AE339" s="3">
        <v>23.9364917589862</v>
      </c>
      <c r="AF339" s="3">
        <v>25.7489354209926</v>
      </c>
      <c r="AG339" s="3">
        <v>25.4435364820457</v>
      </c>
      <c r="AH339" s="3">
        <v>23.7789203148115</v>
      </c>
      <c r="AI339" s="3">
        <v>25.5019050895835</v>
      </c>
      <c r="AJ339" s="3">
        <v>26.2746890803728</v>
      </c>
      <c r="AK339" s="3">
        <v>27.0268117267457</v>
      </c>
      <c r="AL339" s="3">
        <v>30.1630525238443</v>
      </c>
      <c r="AM339" s="3">
        <v>32.8824745981951</v>
      </c>
      <c r="AN339" s="3">
        <v>33.7708249629605</v>
      </c>
      <c r="AO339" s="3">
        <v>36.0694720033402</v>
      </c>
      <c r="AP339" s="3">
        <v>35.9667631373378</v>
      </c>
      <c r="AQ339" s="3">
        <v>34.8228766164727</v>
      </c>
      <c r="AR339" s="3">
        <v>34.8197137726811</v>
      </c>
      <c r="AS339" s="3">
        <v>34.8820749362972</v>
      </c>
      <c r="AT339" s="3">
        <v>36.3650124252725</v>
      </c>
      <c r="AU339" s="3">
        <v>37.4975620433228</v>
      </c>
      <c r="AV339" s="3">
        <v>37.3384376547371</v>
      </c>
      <c r="AW339" s="3">
        <v>39.800023824363</v>
      </c>
      <c r="AX339" s="3">
        <v>40.8617101910932</v>
      </c>
      <c r="AY339" s="3">
        <v>42.515450251</v>
      </c>
      <c r="AZ339" s="3">
        <v>42.8981131247737</v>
      </c>
      <c r="BA339" s="3">
        <v>39.4585021598158</v>
      </c>
      <c r="BB339" s="3">
        <v>38.0173821738068</v>
      </c>
      <c r="BC339" s="3">
        <v>36.7980187954233</v>
      </c>
      <c r="BD339" s="3">
        <v>30.1169982409141</v>
      </c>
      <c r="BE339" s="3">
        <v>29.7058083107099</v>
      </c>
      <c r="BF339" s="3">
        <v>29.5100004524077</v>
      </c>
      <c r="BG339" s="3">
        <v>28.0448656454637</v>
      </c>
      <c r="BH339" s="3">
        <v>29.3403498596376</v>
      </c>
      <c r="BI339" s="3">
        <v>29.2364883547162</v>
      </c>
      <c r="BJ339" s="3">
        <v>28.6769747656764</v>
      </c>
      <c r="BK339" s="3">
        <v>23.727462576746</v>
      </c>
      <c r="BL339" s="3">
        <v>25.687146821187</v>
      </c>
      <c r="BM339" s="3">
        <v>28.5254803685026</v>
      </c>
      <c r="BN339" s="3">
        <v>28.0644894322157</v>
      </c>
      <c r="BO339" s="3">
        <v>28.4270477976004</v>
      </c>
      <c r="BP339" s="3">
        <v>27.7013518030213</v>
      </c>
      <c r="BQ339" s="3">
        <v>26.1666267362269</v>
      </c>
      <c r="BR339" s="3">
        <v>26.4347583706989</v>
      </c>
      <c r="BS339" s="3">
        <v>21.8423257268424</v>
      </c>
      <c r="BT339" s="3">
        <v>22.880451051608</v>
      </c>
      <c r="BU339" s="3">
        <v>22.5231629287445</v>
      </c>
      <c r="BV339" s="3">
        <v>24.0776958158264</v>
      </c>
      <c r="BW339" s="3">
        <v>24.004494932802</v>
      </c>
      <c r="BX339" s="3">
        <v>23.0818889109263</v>
      </c>
      <c r="BY339" s="3">
        <v>23.2413224761288</v>
      </c>
      <c r="BZ339" s="3">
        <v>13.2587977685994</v>
      </c>
      <c r="CA339" s="3">
        <v>12.4977144080446</v>
      </c>
      <c r="CB339" s="3">
        <v>12.6028360767462</v>
      </c>
      <c r="CC339" s="3">
        <v>14.174414327347</v>
      </c>
      <c r="CD339" s="3">
        <v>14.326376950851</v>
      </c>
      <c r="CE339" s="3">
        <v>15.5194682540738</v>
      </c>
      <c r="CF339" s="3">
        <v>15.2100150951421</v>
      </c>
      <c r="CG339" s="3">
        <v>15.6389089184362</v>
      </c>
      <c r="CH339" s="3">
        <v>18.0435954630298</v>
      </c>
      <c r="CI339" s="3">
        <v>19.5542166354672</v>
      </c>
      <c r="CJ339" s="3">
        <v>21.0497168566566</v>
      </c>
      <c r="CK339" s="3">
        <v>21.8611698948673</v>
      </c>
      <c r="CL339" s="3">
        <v>24.3573003925253</v>
      </c>
      <c r="CM339" s="3">
        <v>24.8192009027091</v>
      </c>
      <c r="CN339" s="3">
        <v>26.3860762384347</v>
      </c>
      <c r="CO339" s="3">
        <v>26.2719082025089</v>
      </c>
      <c r="CP339" s="3">
        <v>24.3521207505216</v>
      </c>
      <c r="CQ339" s="3">
        <v>23.5701941138719</v>
      </c>
      <c r="CR339" s="3">
        <v>22.6249928291856</v>
      </c>
      <c r="CS339" s="3">
        <v>24.3351094110689</v>
      </c>
      <c r="CT339" s="3">
        <v>23.1489211776789</v>
      </c>
      <c r="CU339" s="3">
        <v>21.548020032411</v>
      </c>
      <c r="CV339" s="3">
        <v>23.9595511863152</v>
      </c>
      <c r="CW339" s="3">
        <v>25.3685929788697</v>
      </c>
      <c r="CX339" s="3">
        <v>26.4744415870387</v>
      </c>
      <c r="CY339" s="3">
        <v>29.335555158072</v>
      </c>
      <c r="CZ339" s="3">
        <v>31.7654891071719</v>
      </c>
      <c r="DA339" s="3">
        <v>31.9362824692759</v>
      </c>
      <c r="DB339" s="3">
        <v>30.0548956884329</v>
      </c>
      <c r="DC339" s="3">
        <v>34.8940085774163</v>
      </c>
      <c r="DD339" s="3">
        <v>36.3226628976869</v>
      </c>
      <c r="DE339" s="3">
        <v>39.5686994590941</v>
      </c>
      <c r="DF339" s="3">
        <v>39.7758086899461</v>
      </c>
      <c r="DG339" s="3">
        <v>38.060239400578</v>
      </c>
      <c r="DH339" s="3">
        <v>38.3235854751316</v>
      </c>
      <c r="DI339" s="3">
        <v>40.300574097784</v>
      </c>
      <c r="DJ339" s="3">
        <v>38.264698785613</v>
      </c>
      <c r="DK339" s="3">
        <v>37.9587167835681</v>
      </c>
      <c r="DL339" s="3">
        <v>42.3967094542364</v>
      </c>
      <c r="DM339" s="3">
        <v>43.4259155438095</v>
      </c>
      <c r="DN339" s="3">
        <v>46.0773268040513</v>
      </c>
      <c r="DO339" s="3">
        <v>47.1296894769316</v>
      </c>
      <c r="DP339" s="3">
        <v>46.997522480193</v>
      </c>
      <c r="DQ339" s="3">
        <v>47.3655458414915</v>
      </c>
      <c r="DR339" s="3">
        <v>41.5090828466659</v>
      </c>
      <c r="DS339" s="3">
        <v>42.5826774718388</v>
      </c>
      <c r="DT339" s="3">
        <v>44.7567063793806</v>
      </c>
      <c r="DU339" s="3">
        <v>47.1197488589548</v>
      </c>
      <c r="DV339" s="3">
        <v>50.2181489209017</v>
      </c>
      <c r="DW339" s="3">
        <v>50.4908355390911</v>
      </c>
      <c r="DX339" s="3">
        <v>51.5040539416151</v>
      </c>
      <c r="DY339" s="3">
        <v>49.7921932434958</v>
      </c>
      <c r="DZ339" s="3">
        <v>51.6701078423903</v>
      </c>
      <c r="EA339" s="3">
        <v>53.6046454262659</v>
      </c>
      <c r="EB339" s="3">
        <v>55.4355299299918</v>
      </c>
      <c r="EC339" s="3">
        <v>61.5484900469102</v>
      </c>
      <c r="ED339" s="3">
        <v>71.2243868641969</v>
      </c>
      <c r="EE339" s="3">
        <v>73.2938905662293</v>
      </c>
      <c r="EF339" s="3">
        <v>73.7430972428562</v>
      </c>
    </row>
    <row r="340">
      <c r="A340" s="3" t="s">
        <v>336</v>
      </c>
      <c r="B340" s="3" t="str">
        <f t="shared" si="3"/>
        <v>LB_mid</v>
      </c>
      <c r="C340" s="3" t="str">
        <f t="shared" si="6"/>
        <v>LB</v>
      </c>
      <c r="DY340" s="3">
        <v>21.0451148424339</v>
      </c>
      <c r="DZ340" s="3">
        <v>28.4682094153712</v>
      </c>
      <c r="EA340" s="3">
        <v>35.0120987823627</v>
      </c>
      <c r="EB340" s="3">
        <v>37.5009963679191</v>
      </c>
      <c r="EC340" s="3">
        <v>49.8971859665743</v>
      </c>
      <c r="ED340" s="3">
        <v>68.2608146369059</v>
      </c>
      <c r="EE340" s="3">
        <v>63.0526899437163</v>
      </c>
      <c r="EF340" s="3">
        <v>73.1236111323039</v>
      </c>
    </row>
    <row r="341">
      <c r="A341" s="3" t="s">
        <v>337</v>
      </c>
      <c r="B341" s="3" t="str">
        <f t="shared" si="3"/>
        <v>MLM_mid</v>
      </c>
      <c r="C341" s="3" t="str">
        <f t="shared" si="6"/>
        <v>MLM</v>
      </c>
      <c r="D341" s="3">
        <v>96.0049556569334</v>
      </c>
      <c r="E341" s="3">
        <v>104.71159324018</v>
      </c>
      <c r="F341" s="3">
        <v>113.452770656151</v>
      </c>
      <c r="G341" s="3">
        <v>114.557248757013</v>
      </c>
      <c r="H341" s="3">
        <v>111.320363735109</v>
      </c>
      <c r="I341" s="3">
        <v>118.790141936124</v>
      </c>
      <c r="J341" s="3">
        <v>118.308832463918</v>
      </c>
      <c r="K341" s="3">
        <v>117.209561026881</v>
      </c>
      <c r="L341" s="3">
        <v>119.49363178578</v>
      </c>
      <c r="M341" s="3">
        <v>108.051277665864</v>
      </c>
      <c r="N341" s="3">
        <v>114.874993909289</v>
      </c>
      <c r="O341" s="3">
        <v>104.595675535359</v>
      </c>
      <c r="P341" s="3">
        <v>100.577648320668</v>
      </c>
      <c r="Q341" s="3">
        <v>123.18842193901</v>
      </c>
      <c r="R341" s="3">
        <v>130.558937398573</v>
      </c>
      <c r="S341" s="3">
        <v>127.94298985764</v>
      </c>
      <c r="T341" s="3">
        <v>140.527540684388</v>
      </c>
      <c r="U341" s="3">
        <v>136.643892028704</v>
      </c>
      <c r="V341" s="3">
        <v>141.758717638613</v>
      </c>
      <c r="W341" s="3">
        <v>154.480222771321</v>
      </c>
      <c r="X341" s="3">
        <v>154.799902350756</v>
      </c>
      <c r="Y341" s="3">
        <v>143.855407432712</v>
      </c>
      <c r="Z341" s="3">
        <v>144.610416013372</v>
      </c>
      <c r="AA341" s="3">
        <v>135.652833380527</v>
      </c>
      <c r="AB341" s="3">
        <v>115.873363529919</v>
      </c>
      <c r="AC341" s="3">
        <v>123.022966860098</v>
      </c>
      <c r="AD341" s="3">
        <v>143.05330109107</v>
      </c>
      <c r="AE341" s="3">
        <v>155.284834433876</v>
      </c>
      <c r="AF341" s="3">
        <v>172.065917384008</v>
      </c>
      <c r="AG341" s="3">
        <v>173.676225606803</v>
      </c>
      <c r="AH341" s="3">
        <v>184.837418290713</v>
      </c>
      <c r="AI341" s="3">
        <v>183.151601060121</v>
      </c>
      <c r="AJ341" s="3">
        <v>168.974042373307</v>
      </c>
      <c r="AK341" s="3">
        <v>165.432780931731</v>
      </c>
      <c r="AL341" s="3">
        <v>201.90922439349</v>
      </c>
      <c r="AM341" s="3">
        <v>211.485640285263</v>
      </c>
      <c r="AN341" s="3">
        <v>213.873611459931</v>
      </c>
      <c r="AO341" s="3">
        <v>209.878604942165</v>
      </c>
      <c r="AP341" s="3">
        <v>200.452001280907</v>
      </c>
      <c r="AQ341" s="3">
        <v>204.843033661753</v>
      </c>
      <c r="AR341" s="3">
        <v>218.257421538272</v>
      </c>
      <c r="AS341" s="3">
        <v>215.968422750294</v>
      </c>
      <c r="AT341" s="3">
        <v>212.355533545829</v>
      </c>
      <c r="AU341" s="3">
        <v>194.974313712028</v>
      </c>
      <c r="AV341" s="3">
        <v>192.695683377657</v>
      </c>
      <c r="AW341" s="3">
        <v>197.956715048962</v>
      </c>
      <c r="AX341" s="3">
        <v>198.177961025909</v>
      </c>
      <c r="AY341" s="3">
        <v>198.283493564633</v>
      </c>
      <c r="AZ341" s="3">
        <v>218.139089384411</v>
      </c>
      <c r="BA341" s="3">
        <v>203.165208592547</v>
      </c>
      <c r="BB341" s="3">
        <v>196.157500399768</v>
      </c>
      <c r="BC341" s="3">
        <v>190.135684376604</v>
      </c>
      <c r="BD341" s="3">
        <v>201.993628400888</v>
      </c>
      <c r="BE341" s="3">
        <v>216.059576705247</v>
      </c>
      <c r="BF341" s="3">
        <v>211.033775754053</v>
      </c>
      <c r="BG341" s="3">
        <v>194.307930174696</v>
      </c>
      <c r="BH341" s="3">
        <v>184.34215480792</v>
      </c>
      <c r="BI341" s="3">
        <v>163.188456953992</v>
      </c>
      <c r="BJ341" s="3">
        <v>177.742128051503</v>
      </c>
      <c r="BK341" s="3">
        <v>168.401566079866</v>
      </c>
      <c r="BL341" s="3">
        <v>169.274455384321</v>
      </c>
      <c r="BM341" s="3">
        <v>178.791720147917</v>
      </c>
      <c r="BN341" s="3">
        <v>187.431173683006</v>
      </c>
      <c r="BO341" s="3">
        <v>200.958776114643</v>
      </c>
      <c r="BP341" s="3">
        <v>207.244665196146</v>
      </c>
      <c r="BQ341" s="3">
        <v>215.607209453528</v>
      </c>
      <c r="BR341" s="3">
        <v>219.204055263374</v>
      </c>
      <c r="BS341" s="3">
        <v>240.761986294479</v>
      </c>
      <c r="BT341" s="3">
        <v>254.17378122593</v>
      </c>
      <c r="BU341" s="3">
        <v>256.232732144855</v>
      </c>
      <c r="BV341" s="3">
        <v>251.041692268574</v>
      </c>
      <c r="BW341" s="3">
        <v>263.932623498008</v>
      </c>
      <c r="BX341" s="3">
        <v>259.491539225402</v>
      </c>
      <c r="BY341" s="3">
        <v>249.572423673503</v>
      </c>
      <c r="BZ341" s="3">
        <v>187.893112925651</v>
      </c>
      <c r="CA341" s="3">
        <v>182.040510447051</v>
      </c>
      <c r="CB341" s="3">
        <v>174.593187803517</v>
      </c>
      <c r="CC341" s="3">
        <v>201.545245127417</v>
      </c>
      <c r="CD341" s="3">
        <v>210.117893147025</v>
      </c>
      <c r="CE341" s="3">
        <v>207.853753962003</v>
      </c>
      <c r="CF341" s="3">
        <v>211.775244954225</v>
      </c>
      <c r="CG341" s="3">
        <v>250.153164815381</v>
      </c>
      <c r="CH341" s="3">
        <v>259.480618048716</v>
      </c>
      <c r="CI341" s="3">
        <v>267.271359564234</v>
      </c>
      <c r="CJ341" s="3">
        <v>293.46332186204</v>
      </c>
      <c r="CK341" s="3">
        <v>309.485516763177</v>
      </c>
      <c r="CL341" s="3">
        <v>328.589819415846</v>
      </c>
      <c r="CM341" s="3">
        <v>339.894028506147</v>
      </c>
      <c r="CN341" s="3">
        <v>361.097630278703</v>
      </c>
      <c r="CO341" s="3">
        <v>344.702546037813</v>
      </c>
      <c r="CP341" s="3">
        <v>345.895716555426</v>
      </c>
      <c r="CQ341" s="3">
        <v>368.356549538056</v>
      </c>
      <c r="CR341" s="3">
        <v>353.27953860576</v>
      </c>
      <c r="CS341" s="3">
        <v>360.465942640759</v>
      </c>
      <c r="CT341" s="3">
        <v>407.300896027865</v>
      </c>
      <c r="CU341" s="3">
        <v>421.993900848923</v>
      </c>
      <c r="CV341" s="3">
        <v>397.504486002055</v>
      </c>
      <c r="CW341" s="3">
        <v>372.007862118658</v>
      </c>
      <c r="CX341" s="3">
        <v>373.21817900274</v>
      </c>
      <c r="CY341" s="3">
        <v>362.492940560012</v>
      </c>
      <c r="CZ341" s="3">
        <v>332.244459619637</v>
      </c>
      <c r="DA341" s="3">
        <v>314.394271948262</v>
      </c>
      <c r="DB341" s="3">
        <v>313.203772615059</v>
      </c>
      <c r="DC341" s="3">
        <v>353.489498056722</v>
      </c>
      <c r="DD341" s="3">
        <v>329.77784856137</v>
      </c>
      <c r="DE341" s="3">
        <v>317.21797283399</v>
      </c>
      <c r="DF341" s="3">
        <v>346.611125423707</v>
      </c>
      <c r="DG341" s="3">
        <v>346.197714625201</v>
      </c>
      <c r="DH341" s="3">
        <v>343.813069660448</v>
      </c>
      <c r="DI341" s="3">
        <v>357.036018662405</v>
      </c>
      <c r="DJ341" s="3">
        <v>340.537205265845</v>
      </c>
      <c r="DK341" s="3">
        <v>346.414503299036</v>
      </c>
      <c r="DL341" s="3">
        <v>392.261642362192</v>
      </c>
      <c r="DM341" s="3">
        <v>426.927438532197</v>
      </c>
      <c r="DN341" s="3">
        <v>448.473323724203</v>
      </c>
      <c r="DO341" s="3">
        <v>443.454417695203</v>
      </c>
      <c r="DP341" s="3">
        <v>423.953189522362</v>
      </c>
      <c r="DQ341" s="3">
        <v>414.573821494704</v>
      </c>
      <c r="DR341" s="3">
        <v>451.505686927049</v>
      </c>
      <c r="DS341" s="3">
        <v>479.904691338043</v>
      </c>
      <c r="DT341" s="3">
        <v>495.940408378968</v>
      </c>
      <c r="DU341" s="3">
        <v>532.251649407489</v>
      </c>
      <c r="DV341" s="3">
        <v>600.839103300215</v>
      </c>
      <c r="DW341" s="3">
        <v>598.306953852622</v>
      </c>
      <c r="DX341" s="3">
        <v>586.17623446023</v>
      </c>
      <c r="DY341" s="3">
        <v>550.229042855163</v>
      </c>
      <c r="DZ341" s="3">
        <v>553.180249707387</v>
      </c>
      <c r="EA341" s="3">
        <v>538.910234048443</v>
      </c>
      <c r="EB341" s="3">
        <v>526.471402057811</v>
      </c>
      <c r="EC341" s="3">
        <v>554.26273360823</v>
      </c>
      <c r="ED341" s="3">
        <v>596.671345752841</v>
      </c>
      <c r="EE341" s="3">
        <v>553.253570556641</v>
      </c>
      <c r="EF341" s="3">
        <v>530.184163411458</v>
      </c>
    </row>
    <row r="342">
      <c r="A342" s="3" t="s">
        <v>338</v>
      </c>
      <c r="B342" s="3" t="str">
        <f t="shared" si="3"/>
        <v>FLS_mid</v>
      </c>
      <c r="C342" s="3" t="str">
        <f t="shared" si="6"/>
        <v>FLS</v>
      </c>
      <c r="D342" s="3">
        <v>61.7303276585028</v>
      </c>
      <c r="E342" s="3">
        <v>62.0961846628172</v>
      </c>
      <c r="F342" s="3">
        <v>63.3290555354087</v>
      </c>
      <c r="G342" s="3">
        <v>62.3894847282553</v>
      </c>
      <c r="H342" s="3">
        <v>60.7240103012442</v>
      </c>
      <c r="I342" s="3">
        <v>62.044043725335</v>
      </c>
      <c r="J342" s="3">
        <v>60.5203922193389</v>
      </c>
      <c r="K342" s="3">
        <v>60.5781610539183</v>
      </c>
      <c r="L342" s="3">
        <v>60.4242555426958</v>
      </c>
      <c r="M342" s="3">
        <v>53.7870968365245</v>
      </c>
      <c r="N342" s="3">
        <v>54.4398328352772</v>
      </c>
      <c r="O342" s="3">
        <v>48.2233206400495</v>
      </c>
      <c r="P342" s="3">
        <v>46.1477867133274</v>
      </c>
      <c r="Q342" s="3">
        <v>48.9276488069731</v>
      </c>
      <c r="R342" s="3">
        <v>47.727644422527</v>
      </c>
      <c r="S342" s="3">
        <v>46.9975298991112</v>
      </c>
      <c r="T342" s="3">
        <v>46.3329432931674</v>
      </c>
      <c r="U342" s="3">
        <v>44.3246025521707</v>
      </c>
      <c r="V342" s="3">
        <v>40.5735834875506</v>
      </c>
      <c r="W342" s="3">
        <v>38.0537689367598</v>
      </c>
      <c r="X342" s="3">
        <v>34.8443851876757</v>
      </c>
      <c r="Y342" s="3">
        <v>36.2083789909154</v>
      </c>
      <c r="Z342" s="3">
        <v>38.3309677691228</v>
      </c>
      <c r="AA342" s="3">
        <v>35.3139143890454</v>
      </c>
      <c r="AB342" s="3">
        <v>31.4827286973616</v>
      </c>
      <c r="AC342" s="3">
        <v>33.8572356751316</v>
      </c>
      <c r="AD342" s="3">
        <v>37.1355749096795</v>
      </c>
      <c r="AE342" s="3">
        <v>37.3863462633164</v>
      </c>
      <c r="AF342" s="3">
        <v>38.9881750436642</v>
      </c>
      <c r="AG342" s="3">
        <v>40.9443778470978</v>
      </c>
      <c r="AH342" s="3">
        <v>39.6177475888632</v>
      </c>
      <c r="AI342" s="3">
        <v>40.2206468265419</v>
      </c>
      <c r="AJ342" s="3">
        <v>39.5157555894069</v>
      </c>
      <c r="AK342" s="3">
        <v>37.6716435881156</v>
      </c>
      <c r="AL342" s="3">
        <v>37.6981251552634</v>
      </c>
      <c r="AM342" s="3">
        <v>41.7071582216448</v>
      </c>
      <c r="AN342" s="3">
        <v>42.2028484597022</v>
      </c>
      <c r="AO342" s="3">
        <v>41.6262911633093</v>
      </c>
      <c r="AP342" s="3">
        <v>39.4556924445929</v>
      </c>
      <c r="AQ342" s="3">
        <v>41.4992480403841</v>
      </c>
      <c r="AR342" s="3">
        <v>41.8227413353724</v>
      </c>
      <c r="AS342" s="3">
        <v>39.8332899870166</v>
      </c>
      <c r="AT342" s="3">
        <v>39.121903968949</v>
      </c>
      <c r="AU342" s="3">
        <v>33.5597862705842</v>
      </c>
      <c r="AV342" s="3">
        <v>35.3287500762829</v>
      </c>
      <c r="AW342" s="3">
        <v>37.6721019767603</v>
      </c>
      <c r="AX342" s="3">
        <v>34.0888707945053</v>
      </c>
      <c r="AY342" s="3">
        <v>35.7352765361667</v>
      </c>
      <c r="AZ342" s="3">
        <v>37.8537579570441</v>
      </c>
      <c r="BA342" s="3">
        <v>36.9407931767054</v>
      </c>
      <c r="BB342" s="3">
        <v>37.5713707907562</v>
      </c>
      <c r="BC342" s="3">
        <v>39.1545252125517</v>
      </c>
      <c r="BD342" s="3">
        <v>38.3921009102012</v>
      </c>
      <c r="BE342" s="3">
        <v>35.5461246566827</v>
      </c>
      <c r="BF342" s="3">
        <v>36.3036037244758</v>
      </c>
      <c r="BG342" s="3">
        <v>42.9451536692603</v>
      </c>
      <c r="BH342" s="3">
        <v>47.1829685670909</v>
      </c>
      <c r="BI342" s="3">
        <v>43.7581713264159</v>
      </c>
      <c r="BJ342" s="3">
        <v>41.8348478907196</v>
      </c>
      <c r="BK342" s="3">
        <v>36.4252752799234</v>
      </c>
      <c r="BL342" s="3">
        <v>35.9660662435052</v>
      </c>
      <c r="BM342" s="3">
        <v>39.8327604926566</v>
      </c>
      <c r="BN342" s="3">
        <v>38.8410345111416</v>
      </c>
      <c r="BO342" s="3">
        <v>42.6145798752944</v>
      </c>
      <c r="BP342" s="3">
        <v>43.218211437373</v>
      </c>
      <c r="BQ342" s="3">
        <v>43.7242618248611</v>
      </c>
      <c r="BR342" s="3">
        <v>46.0739950588485</v>
      </c>
      <c r="BS342" s="3">
        <v>37.917828305059</v>
      </c>
      <c r="BT342" s="3">
        <v>41.1064518374045</v>
      </c>
      <c r="BU342" s="3">
        <v>40.9379898824455</v>
      </c>
      <c r="BV342" s="3">
        <v>43.3797363149677</v>
      </c>
      <c r="BW342" s="3">
        <v>43.1865568253875</v>
      </c>
      <c r="BX342" s="3">
        <v>43.8769374053185</v>
      </c>
      <c r="BY342" s="3">
        <v>40.7155916054669</v>
      </c>
      <c r="BZ342" s="3">
        <v>24.3801559845565</v>
      </c>
      <c r="CA342" s="3">
        <v>23.0719376530227</v>
      </c>
      <c r="CB342" s="3">
        <v>23.0058666801466</v>
      </c>
      <c r="CC342" s="3">
        <v>25.7558816858655</v>
      </c>
      <c r="CD342" s="3">
        <v>26.4089074301276</v>
      </c>
      <c r="CE342" s="3">
        <v>27.2209173453758</v>
      </c>
      <c r="CF342" s="3">
        <v>25.5422426454051</v>
      </c>
      <c r="CG342" s="3">
        <v>26.3138011696135</v>
      </c>
      <c r="CH342" s="3">
        <v>29.9743791111886</v>
      </c>
      <c r="CI342" s="3">
        <v>33.0637027411524</v>
      </c>
      <c r="CJ342" s="3">
        <v>34.1916986496958</v>
      </c>
      <c r="CK342" s="3">
        <v>34.9455641909813</v>
      </c>
      <c r="CL342" s="3">
        <v>36.1267719913924</v>
      </c>
      <c r="CM342" s="3">
        <v>36.7336667348563</v>
      </c>
      <c r="CN342" s="3">
        <v>38.7382687796725</v>
      </c>
      <c r="CO342" s="3">
        <v>38.6793747505698</v>
      </c>
      <c r="CP342" s="3">
        <v>38.3559961043709</v>
      </c>
      <c r="CQ342" s="3">
        <v>36.8361391584441</v>
      </c>
      <c r="CR342" s="3">
        <v>33.4886483953473</v>
      </c>
      <c r="CS342" s="3">
        <v>33.3211059810624</v>
      </c>
      <c r="CT342" s="3">
        <v>30.8145778564054</v>
      </c>
      <c r="CU342" s="3">
        <v>28.3351845198586</v>
      </c>
      <c r="CV342" s="3">
        <v>29.9911849701192</v>
      </c>
      <c r="CW342" s="3">
        <v>30.2898074859269</v>
      </c>
      <c r="CX342" s="3">
        <v>31.2739133208446</v>
      </c>
      <c r="CY342" s="3">
        <v>33.2640062112662</v>
      </c>
      <c r="CZ342" s="3">
        <v>28.8568622383206</v>
      </c>
      <c r="DA342" s="3">
        <v>28.091455382716</v>
      </c>
      <c r="DB342" s="3">
        <v>27.751975346147</v>
      </c>
      <c r="DC342" s="3">
        <v>31.631156869237</v>
      </c>
      <c r="DD342" s="3">
        <v>26.4086856548546</v>
      </c>
      <c r="DE342" s="3">
        <v>24.9833048508681</v>
      </c>
      <c r="DF342" s="3">
        <v>29.5268414764953</v>
      </c>
      <c r="DG342" s="3">
        <v>29.0450967647602</v>
      </c>
      <c r="DH342" s="3">
        <v>31.515849856764</v>
      </c>
      <c r="DI342" s="3">
        <v>33.8241370305294</v>
      </c>
      <c r="DJ342" s="3">
        <v>31.5358645826164</v>
      </c>
      <c r="DK342" s="3">
        <v>32.0656321525703</v>
      </c>
      <c r="DL342" s="3">
        <v>33.7910272657822</v>
      </c>
      <c r="DM342" s="3">
        <v>34.9159747567717</v>
      </c>
      <c r="DN342" s="3">
        <v>36.5775913405921</v>
      </c>
      <c r="DO342" s="3">
        <v>37.7114761078523</v>
      </c>
      <c r="DP342" s="3">
        <v>38.5958838805432</v>
      </c>
      <c r="DQ342" s="3">
        <v>36.9700542926538</v>
      </c>
      <c r="DR342" s="3">
        <v>37.0041316878766</v>
      </c>
      <c r="DS342" s="3">
        <v>38.9818217045095</v>
      </c>
      <c r="DT342" s="3">
        <v>39.6496576536616</v>
      </c>
      <c r="DU342" s="3">
        <v>41.0892377308438</v>
      </c>
      <c r="DV342" s="3">
        <v>43.5506400511016</v>
      </c>
      <c r="DW342" s="3">
        <v>46.2083930426889</v>
      </c>
      <c r="DX342" s="3">
        <v>48.5076748143422</v>
      </c>
      <c r="DY342" s="3">
        <v>47.2323916811348</v>
      </c>
      <c r="DZ342" s="3">
        <v>48.7508199830952</v>
      </c>
      <c r="EA342" s="3">
        <v>46.9750568518556</v>
      </c>
      <c r="EB342" s="3">
        <v>47.8003847192702</v>
      </c>
      <c r="EC342" s="3">
        <v>53.3734506579473</v>
      </c>
      <c r="ED342" s="3">
        <v>59.0107582076263</v>
      </c>
      <c r="EE342" s="3">
        <v>59.6066724986089</v>
      </c>
      <c r="EF342" s="3">
        <v>60.8936108483209</v>
      </c>
    </row>
    <row r="343">
      <c r="A343" s="3" t="s">
        <v>339</v>
      </c>
      <c r="B343" s="3" t="str">
        <f t="shared" si="3"/>
        <v>XRX_mid</v>
      </c>
      <c r="C343" s="3" t="str">
        <f t="shared" si="6"/>
        <v>XRX</v>
      </c>
      <c r="D343" s="3">
        <v>16.7196914420422</v>
      </c>
      <c r="E343" s="3">
        <v>15.081000540355</v>
      </c>
      <c r="F343" s="3">
        <v>15.4914902772977</v>
      </c>
      <c r="G343" s="3">
        <v>16.5216016796892</v>
      </c>
      <c r="H343" s="3">
        <v>17.1241903619246</v>
      </c>
      <c r="I343" s="3">
        <v>17.9364508585683</v>
      </c>
      <c r="J343" s="3">
        <v>18.2430029802294</v>
      </c>
      <c r="K343" s="3">
        <v>19.2189100218476</v>
      </c>
      <c r="L343" s="3">
        <v>19.5144957678344</v>
      </c>
      <c r="M343" s="3">
        <v>18.4541982960613</v>
      </c>
      <c r="N343" s="3">
        <v>19.436036089242</v>
      </c>
      <c r="O343" s="3">
        <v>20.0201194069642</v>
      </c>
      <c r="P343" s="3">
        <v>19.6571430301116</v>
      </c>
      <c r="Q343" s="3">
        <v>19.6829612109787</v>
      </c>
      <c r="R343" s="3">
        <v>18.8777821151779</v>
      </c>
      <c r="S343" s="3">
        <v>18.4566024502839</v>
      </c>
      <c r="T343" s="3">
        <v>16.6000296680291</v>
      </c>
      <c r="U343" s="3">
        <v>16.2524991140921</v>
      </c>
      <c r="V343" s="3">
        <v>15.5615581859981</v>
      </c>
      <c r="W343" s="3">
        <v>15.7810140984326</v>
      </c>
      <c r="X343" s="3">
        <v>14.9179912552159</v>
      </c>
      <c r="Y343" s="3">
        <v>14.8268749636912</v>
      </c>
      <c r="Z343" s="3">
        <v>14.9537187522132</v>
      </c>
      <c r="AA343" s="3">
        <v>15.3132683712477</v>
      </c>
      <c r="AB343" s="3">
        <v>14.0082765147452</v>
      </c>
      <c r="AC343" s="3">
        <v>13.7327427061719</v>
      </c>
      <c r="AD343" s="3">
        <v>15.6603729775136</v>
      </c>
      <c r="AE343" s="3">
        <v>16.164151705914</v>
      </c>
      <c r="AF343" s="3">
        <v>13.9971357893672</v>
      </c>
      <c r="AG343" s="3">
        <v>14.676879248985</v>
      </c>
      <c r="AH343" s="3">
        <v>14.5967890414104</v>
      </c>
      <c r="AI343" s="3">
        <v>14.832437746296</v>
      </c>
      <c r="AJ343" s="3">
        <v>14.9283001606519</v>
      </c>
      <c r="AK343" s="3">
        <v>14.8456746381175</v>
      </c>
      <c r="AL343" s="3">
        <v>14.3566824726782</v>
      </c>
      <c r="AM343" s="3">
        <v>14.0140124522957</v>
      </c>
      <c r="AN343" s="3">
        <v>18.6763165114115</v>
      </c>
      <c r="AO343" s="3">
        <v>19.5706329996178</v>
      </c>
      <c r="AP343" s="3">
        <v>19.6216586522015</v>
      </c>
      <c r="AQ343" s="3">
        <v>19.0893241693009</v>
      </c>
      <c r="AR343" s="3">
        <v>18.9738794949329</v>
      </c>
      <c r="AS343" s="3">
        <v>19.1258795005837</v>
      </c>
      <c r="AT343" s="3">
        <v>20.0563059474109</v>
      </c>
      <c r="AU343" s="3">
        <v>21.7924241269719</v>
      </c>
      <c r="AV343" s="3">
        <v>22.2682457417245</v>
      </c>
      <c r="AW343" s="3">
        <v>22.33357082611</v>
      </c>
      <c r="AX343" s="3">
        <v>19.7536478488973</v>
      </c>
      <c r="AY343" s="3">
        <v>20.3216018899678</v>
      </c>
      <c r="AZ343" s="3">
        <v>21.8244599195398</v>
      </c>
      <c r="BA343" s="3">
        <v>21.2118711340987</v>
      </c>
      <c r="BB343" s="3">
        <v>20.8072301069175</v>
      </c>
      <c r="BC343" s="3">
        <v>20.4866202379916</v>
      </c>
      <c r="BD343" s="3">
        <v>19.9708792352759</v>
      </c>
      <c r="BE343" s="3">
        <v>18.7305787078411</v>
      </c>
      <c r="BF343" s="3">
        <v>17.6041395287316</v>
      </c>
      <c r="BG343" s="3">
        <v>18.8766554297413</v>
      </c>
      <c r="BH343" s="3">
        <v>19.394955918495</v>
      </c>
      <c r="BI343" s="3">
        <v>18.9768669121953</v>
      </c>
      <c r="BJ343" s="3">
        <v>19.3667306937605</v>
      </c>
      <c r="BK343" s="3">
        <v>16.2484983473123</v>
      </c>
      <c r="BL343" s="3">
        <v>16.5695405664068</v>
      </c>
      <c r="BM343" s="3">
        <v>21.6549883594224</v>
      </c>
      <c r="BN343" s="3">
        <v>22.6431716737217</v>
      </c>
      <c r="BO343" s="3">
        <v>24.3871266233786</v>
      </c>
      <c r="BP343" s="3">
        <v>23.2951094121186</v>
      </c>
      <c r="BQ343" s="3">
        <v>25.0133281740837</v>
      </c>
      <c r="BR343" s="3">
        <v>25.5693490767856</v>
      </c>
      <c r="BS343" s="3">
        <v>20.9938097070124</v>
      </c>
      <c r="BT343" s="3">
        <v>22.1307360909632</v>
      </c>
      <c r="BU343" s="3">
        <v>22.2466371844835</v>
      </c>
      <c r="BV343" s="3">
        <v>27.8788416468237</v>
      </c>
      <c r="BW343" s="3">
        <v>27.5577720723493</v>
      </c>
      <c r="BX343" s="3">
        <v>27.0346773653331</v>
      </c>
      <c r="BY343" s="3">
        <v>27.1799283624182</v>
      </c>
      <c r="BZ343" s="3">
        <v>17.242320643108</v>
      </c>
      <c r="CA343" s="3">
        <v>13.4215312412051</v>
      </c>
      <c r="CB343" s="3">
        <v>12.566115260738</v>
      </c>
      <c r="CC343" s="3">
        <v>12.5825043353952</v>
      </c>
      <c r="CD343" s="3">
        <v>12.1171313357871</v>
      </c>
      <c r="CE343" s="3">
        <v>13.4553983661479</v>
      </c>
      <c r="CF343" s="3">
        <v>14.0683026785173</v>
      </c>
      <c r="CG343" s="3">
        <v>14.8304108603545</v>
      </c>
      <c r="CH343" s="3">
        <v>16.2217068197262</v>
      </c>
      <c r="CI343" s="3">
        <v>17.4993582245196</v>
      </c>
      <c r="CJ343" s="3">
        <v>17.1281890039785</v>
      </c>
      <c r="CK343" s="3">
        <v>18.3852977135303</v>
      </c>
      <c r="CL343" s="3">
        <v>19.6659610971424</v>
      </c>
      <c r="CM343" s="3">
        <v>19.2263684829936</v>
      </c>
      <c r="CN343" s="3">
        <v>18.6381220110529</v>
      </c>
      <c r="CO343" s="3">
        <v>18.8395906261305</v>
      </c>
      <c r="CP343" s="3">
        <v>18.642777731748</v>
      </c>
      <c r="CQ343" s="3">
        <v>18.4277253227357</v>
      </c>
      <c r="CR343" s="3">
        <v>16.7281836923493</v>
      </c>
      <c r="CS343" s="3">
        <v>16.1580830421544</v>
      </c>
      <c r="CT343" s="3">
        <v>15.5694622734648</v>
      </c>
      <c r="CU343" s="3">
        <v>16.908953459277</v>
      </c>
      <c r="CV343" s="3">
        <v>18.172401900578</v>
      </c>
      <c r="CW343" s="3">
        <v>17.2280069225471</v>
      </c>
      <c r="CX343" s="3">
        <v>15.7545198196566</v>
      </c>
      <c r="CY343" s="3">
        <v>15.1980853727188</v>
      </c>
      <c r="CZ343" s="3">
        <v>14.3885574518421</v>
      </c>
      <c r="DA343" s="3">
        <v>13.9442667282745</v>
      </c>
      <c r="DB343" s="3">
        <v>12.5007885189164</v>
      </c>
      <c r="DC343" s="3">
        <v>14.8095639718058</v>
      </c>
      <c r="DD343" s="3">
        <v>12.8355869241285</v>
      </c>
      <c r="DE343" s="3">
        <v>12.3081101234535</v>
      </c>
      <c r="DF343" s="3">
        <v>12.7989698504812</v>
      </c>
      <c r="DG343" s="3">
        <v>13.0546879364326</v>
      </c>
      <c r="DH343" s="3">
        <v>14.1891346863838</v>
      </c>
      <c r="DI343" s="3">
        <v>14.2880773757007</v>
      </c>
      <c r="DJ343" s="3">
        <v>13.3233998158754</v>
      </c>
      <c r="DK343" s="3">
        <v>12.8595753432173</v>
      </c>
      <c r="DL343" s="3">
        <v>12.6750476268621</v>
      </c>
      <c r="DM343" s="3">
        <v>12.9527329569898</v>
      </c>
      <c r="DN343" s="3">
        <v>13.9619557160269</v>
      </c>
      <c r="DO343" s="3">
        <v>13.7992398824287</v>
      </c>
      <c r="DP343" s="3">
        <v>14.4708238616236</v>
      </c>
      <c r="DQ343" s="3">
        <v>12.7634383418755</v>
      </c>
      <c r="DR343" s="3">
        <v>12.3070017109621</v>
      </c>
      <c r="DS343" s="3">
        <v>15.1425507755293</v>
      </c>
      <c r="DT343" s="3">
        <v>15.4778520976222</v>
      </c>
      <c r="DU343" s="3">
        <v>16.9391447769138</v>
      </c>
      <c r="DV343" s="3">
        <v>15.883492969042</v>
      </c>
      <c r="DW343" s="3">
        <v>15.1110070984205</v>
      </c>
      <c r="DX343" s="3">
        <v>12.763547106379</v>
      </c>
      <c r="DY343" s="3">
        <v>12.6114456404314</v>
      </c>
      <c r="DZ343" s="3">
        <v>10.7818677975018</v>
      </c>
      <c r="EA343" s="3">
        <v>9.80916797267464</v>
      </c>
      <c r="EB343" s="3">
        <v>9.89523577723998</v>
      </c>
      <c r="EC343" s="3">
        <v>9.77752160834034</v>
      </c>
      <c r="ED343" s="3">
        <v>8.44835981544447</v>
      </c>
      <c r="EE343" s="3">
        <v>8.61291601231155</v>
      </c>
      <c r="EF343" s="3">
        <v>9.02027784453498</v>
      </c>
    </row>
    <row r="344">
      <c r="A344" s="3" t="s">
        <v>340</v>
      </c>
      <c r="B344" s="3" t="str">
        <f t="shared" si="3"/>
        <v>FTI_mid</v>
      </c>
      <c r="C344" s="3" t="str">
        <f t="shared" si="6"/>
        <v>FTI</v>
      </c>
      <c r="D344" s="3">
        <v>34.9053668047208</v>
      </c>
      <c r="E344" s="3">
        <v>34.4065975549343</v>
      </c>
      <c r="F344" s="3">
        <v>35.507134286335</v>
      </c>
      <c r="G344" s="3">
        <v>37.5694908564347</v>
      </c>
      <c r="H344" s="3">
        <v>38.7874127930742</v>
      </c>
      <c r="I344" s="3">
        <v>40.9439587533352</v>
      </c>
      <c r="J344" s="3">
        <v>41.9953618568861</v>
      </c>
      <c r="K344" s="3">
        <v>41.69158771383</v>
      </c>
      <c r="L344" s="3">
        <v>38.6551227047762</v>
      </c>
      <c r="M344" s="3">
        <v>36.0425651003433</v>
      </c>
      <c r="N344" s="3">
        <v>37.6363541432156</v>
      </c>
      <c r="O344" s="3">
        <v>31.6977610879587</v>
      </c>
      <c r="P344" s="3">
        <v>27.8309471921734</v>
      </c>
      <c r="Q344" s="3">
        <v>27.6119944846698</v>
      </c>
      <c r="R344" s="3">
        <v>25.9027460215101</v>
      </c>
      <c r="S344" s="3">
        <v>27.0933658152328</v>
      </c>
      <c r="T344" s="3">
        <v>29.0057156080665</v>
      </c>
      <c r="U344" s="3">
        <v>29.0345452724259</v>
      </c>
      <c r="V344" s="3">
        <v>24.7517347731848</v>
      </c>
      <c r="W344" s="3">
        <v>22.158886493659</v>
      </c>
      <c r="X344" s="3">
        <v>22.7135577669643</v>
      </c>
      <c r="Y344" s="3">
        <v>22.76610759317</v>
      </c>
      <c r="Z344" s="3">
        <v>23.2994533802539</v>
      </c>
      <c r="AA344" s="3">
        <v>20.8469759119596</v>
      </c>
      <c r="AB344" s="3">
        <v>17.4103315036032</v>
      </c>
      <c r="AC344" s="3">
        <v>16.5877187056876</v>
      </c>
      <c r="AD344" s="3">
        <v>18.2265291040686</v>
      </c>
      <c r="AE344" s="3">
        <v>19.4913293277213</v>
      </c>
      <c r="AF344" s="3">
        <v>19.2848008887527</v>
      </c>
      <c r="AG344" s="3">
        <v>18.5120184262429</v>
      </c>
      <c r="AH344" s="3">
        <v>18.2147437112713</v>
      </c>
      <c r="AI344" s="3">
        <v>18.5419066834051</v>
      </c>
      <c r="AJ344" s="3">
        <v>19.2764597349752</v>
      </c>
      <c r="AK344" s="3">
        <v>21.7847446447992</v>
      </c>
      <c r="AL344" s="3">
        <v>23.1652080375397</v>
      </c>
      <c r="AM344" s="3">
        <v>24.28959575953</v>
      </c>
      <c r="AN344" s="3">
        <v>24.2465477181051</v>
      </c>
      <c r="AO344" s="3">
        <v>22.1917116275556</v>
      </c>
      <c r="AP344" s="3">
        <v>21.9430496009007</v>
      </c>
      <c r="AQ344" s="3">
        <v>22.3252748631297</v>
      </c>
      <c r="AR344" s="3">
        <v>21.3080668798704</v>
      </c>
      <c r="AS344" s="3">
        <v>19.0853383653672</v>
      </c>
      <c r="AT344" s="3">
        <v>19.0868061051062</v>
      </c>
      <c r="AU344" s="3">
        <v>18.1151953990858</v>
      </c>
      <c r="AV344" s="3">
        <v>18.4044723542285</v>
      </c>
      <c r="AW344" s="3">
        <v>18.2589953465282</v>
      </c>
      <c r="AX344" s="3">
        <v>19.1114832865758</v>
      </c>
      <c r="AY344" s="3">
        <v>20.1396358396235</v>
      </c>
      <c r="AZ344" s="3">
        <v>22.9382451567262</v>
      </c>
      <c r="BA344" s="3">
        <v>20.9675010960933</v>
      </c>
      <c r="BB344" s="3">
        <v>20.5123554196659</v>
      </c>
      <c r="BC344" s="3">
        <v>21.9318869605949</v>
      </c>
      <c r="BD344" s="3">
        <v>22.6158344682506</v>
      </c>
      <c r="BE344" s="3">
        <v>22.1443271278302</v>
      </c>
      <c r="BF344" s="3">
        <v>21.5450788590707</v>
      </c>
      <c r="BG344" s="3">
        <v>21.0248737770364</v>
      </c>
      <c r="BH344" s="3">
        <v>21.2979785204134</v>
      </c>
      <c r="BI344" s="3">
        <v>20.44424754034</v>
      </c>
      <c r="BJ344" s="3">
        <v>17.2438907377303</v>
      </c>
      <c r="BK344" s="3">
        <v>14.4395757799902</v>
      </c>
      <c r="BL344" s="3">
        <v>15.7537640418446</v>
      </c>
      <c r="BM344" s="3">
        <v>16.1645053155647</v>
      </c>
      <c r="BN344" s="3">
        <v>16.0084200911526</v>
      </c>
      <c r="BO344" s="3">
        <v>17.4435172215764</v>
      </c>
      <c r="BP344" s="3">
        <v>16.0448626870851</v>
      </c>
      <c r="BQ344" s="3">
        <v>16.6157439975553</v>
      </c>
      <c r="BR344" s="3">
        <v>18.4354734175098</v>
      </c>
      <c r="BS344" s="3">
        <v>17.3920882176824</v>
      </c>
      <c r="BT344" s="3">
        <v>17.7508827882872</v>
      </c>
      <c r="BU344" s="3">
        <v>16.052991420624</v>
      </c>
      <c r="BV344" s="3">
        <v>14.312310724807</v>
      </c>
      <c r="BW344" s="3">
        <v>14.3569505441974</v>
      </c>
      <c r="BX344" s="3">
        <v>14.0299237363395</v>
      </c>
      <c r="BY344" s="3">
        <v>12.0552791159442</v>
      </c>
      <c r="BZ344" s="3">
        <v>6.22981761608093</v>
      </c>
      <c r="CA344" s="3">
        <v>5.81424202527999</v>
      </c>
      <c r="CB344" s="3">
        <v>5.50749886142606</v>
      </c>
      <c r="CC344" s="3">
        <v>5.94466657305299</v>
      </c>
      <c r="CD344" s="3">
        <v>5.57533713880939</v>
      </c>
      <c r="CE344" s="3">
        <v>5.98671025762208</v>
      </c>
      <c r="CF344" s="3">
        <v>5.101979954011</v>
      </c>
      <c r="CG344" s="3">
        <v>4.83384002330843</v>
      </c>
      <c r="CH344" s="3">
        <v>5.57857627676934</v>
      </c>
      <c r="CI344" s="3">
        <v>6.99204606001196</v>
      </c>
      <c r="CJ344" s="3">
        <v>8.27159602372639</v>
      </c>
      <c r="CK344" s="3">
        <v>7.68127488520907</v>
      </c>
      <c r="CL344" s="3">
        <v>8.1874573514584</v>
      </c>
      <c r="CM344" s="3">
        <v>7.32183078967164</v>
      </c>
      <c r="CN344" s="3">
        <v>8.05448417846033</v>
      </c>
      <c r="CO344" s="3">
        <v>9.52634112812438</v>
      </c>
      <c r="CP344" s="3">
        <v>7.87569938964001</v>
      </c>
      <c r="CQ344" s="3">
        <v>6.66969541500661</v>
      </c>
      <c r="CR344" s="3">
        <v>6.83754854697508</v>
      </c>
      <c r="CS344" s="3">
        <v>7.66999691972704</v>
      </c>
      <c r="CT344" s="3">
        <v>6.76020447490759</v>
      </c>
      <c r="CU344" s="3">
        <v>5.9673151067681</v>
      </c>
      <c r="CV344" s="3">
        <v>6.58873095774232</v>
      </c>
      <c r="CW344" s="3">
        <v>6.5675803768222</v>
      </c>
      <c r="CX344" s="3">
        <v>7.36514851233322</v>
      </c>
      <c r="CY344" s="3">
        <v>7.81874922241606</v>
      </c>
      <c r="CZ344" s="3">
        <v>7.52142115794589</v>
      </c>
      <c r="DA344" s="3">
        <v>7.28562723579425</v>
      </c>
      <c r="DB344" s="3">
        <v>6.23920149865988</v>
      </c>
      <c r="DC344" s="3">
        <v>8.32526003374226</v>
      </c>
      <c r="DD344" s="3">
        <v>8.58519652328936</v>
      </c>
      <c r="DE344" s="3">
        <v>9.69387391540367</v>
      </c>
      <c r="DF344" s="3">
        <v>11.6726133767598</v>
      </c>
      <c r="DG344" s="3">
        <v>11.7224523638417</v>
      </c>
      <c r="DH344" s="3">
        <v>12.6294706604333</v>
      </c>
      <c r="DI344" s="3">
        <v>13.7992982289188</v>
      </c>
      <c r="DJ344" s="3">
        <v>13.642256375974</v>
      </c>
      <c r="DK344" s="3">
        <v>13.2715740067677</v>
      </c>
      <c r="DL344" s="3">
        <v>13.5952096315159</v>
      </c>
      <c r="DM344" s="3">
        <v>14.7771919264035</v>
      </c>
      <c r="DN344" s="3">
        <v>17.324916737699</v>
      </c>
      <c r="DO344" s="3">
        <v>18.1264624607882</v>
      </c>
      <c r="DP344" s="3">
        <v>20.5087905394265</v>
      </c>
      <c r="DQ344" s="3">
        <v>20.1650295028818</v>
      </c>
      <c r="DR344" s="3">
        <v>21.021557791373</v>
      </c>
      <c r="DS344" s="3">
        <v>19.7110331312448</v>
      </c>
      <c r="DT344" s="3">
        <v>19.3012658812752</v>
      </c>
      <c r="DU344" s="3">
        <v>19.8541998946934</v>
      </c>
      <c r="DV344" s="3">
        <v>23.5060998623637</v>
      </c>
      <c r="DW344" s="3">
        <v>25.8984520990449</v>
      </c>
      <c r="DX344" s="3">
        <v>26.1547368719955</v>
      </c>
      <c r="DY344" s="3">
        <v>24.8078214925541</v>
      </c>
      <c r="DZ344" s="3">
        <v>27.3763458183039</v>
      </c>
      <c r="EA344" s="3">
        <v>26.4682509864975</v>
      </c>
      <c r="EB344" s="3">
        <v>25.3626920304174</v>
      </c>
      <c r="EC344" s="3">
        <v>26.54618893905</v>
      </c>
      <c r="ED344" s="3">
        <v>28.8702387160285</v>
      </c>
      <c r="EE344" s="3">
        <v>30.1564284279233</v>
      </c>
      <c r="EF344" s="3">
        <v>31.6972223917643</v>
      </c>
    </row>
    <row r="345">
      <c r="A345" s="3" t="s">
        <v>341</v>
      </c>
      <c r="B345" s="3" t="str">
        <f t="shared" si="3"/>
        <v>AIV_mid</v>
      </c>
      <c r="C345" s="3" t="str">
        <f t="shared" si="6"/>
        <v>AIV</v>
      </c>
      <c r="D345" s="3">
        <v>1.96353518292934</v>
      </c>
      <c r="E345" s="3">
        <v>2.1774157489049</v>
      </c>
      <c r="F345" s="3">
        <v>2.25696711258318</v>
      </c>
      <c r="G345" s="3">
        <v>2.23302493381432</v>
      </c>
      <c r="H345" s="3">
        <v>2.33878110805148</v>
      </c>
      <c r="I345" s="3">
        <v>2.387671994894</v>
      </c>
      <c r="J345" s="3">
        <v>2.50255892940256</v>
      </c>
      <c r="K345" s="3">
        <v>2.53967734110099</v>
      </c>
      <c r="L345" s="3">
        <v>2.51158056718852</v>
      </c>
      <c r="M345" s="3">
        <v>2.53612847557202</v>
      </c>
      <c r="N345" s="3">
        <v>2.77795937819342</v>
      </c>
      <c r="O345" s="3">
        <v>2.83171918985046</v>
      </c>
      <c r="P345" s="3">
        <v>3.01905727541316</v>
      </c>
      <c r="Q345" s="3">
        <v>2.95756075107595</v>
      </c>
      <c r="R345" s="3">
        <v>2.97725513926868</v>
      </c>
      <c r="S345" s="3">
        <v>2.94047718981604</v>
      </c>
      <c r="T345" s="3">
        <v>2.93136882888457</v>
      </c>
      <c r="U345" s="3">
        <v>2.89509559612743</v>
      </c>
      <c r="V345" s="3">
        <v>3.02710771814781</v>
      </c>
      <c r="W345" s="3">
        <v>3.00995535092708</v>
      </c>
      <c r="X345" s="3">
        <v>2.79949849364286</v>
      </c>
      <c r="Y345" s="3">
        <v>3.05974114541812</v>
      </c>
      <c r="Z345" s="3">
        <v>2.92987476130728</v>
      </c>
      <c r="AA345" s="3">
        <v>3.05839432051993</v>
      </c>
      <c r="AB345" s="3">
        <v>3.0359803656735</v>
      </c>
      <c r="AC345" s="3">
        <v>2.91109906180304</v>
      </c>
      <c r="AD345" s="3">
        <v>3.13341342385949</v>
      </c>
      <c r="AE345" s="3">
        <v>3.24143231317585</v>
      </c>
      <c r="AF345" s="3">
        <v>3.35101673303335</v>
      </c>
      <c r="AG345" s="3">
        <v>3.31325779898041</v>
      </c>
      <c r="AH345" s="3">
        <v>3.60378587515324</v>
      </c>
      <c r="AI345" s="3">
        <v>3.59983427126811</v>
      </c>
      <c r="AJ345" s="3">
        <v>3.66114176011993</v>
      </c>
      <c r="AK345" s="3">
        <v>3.46185583802815</v>
      </c>
      <c r="AL345" s="3">
        <v>3.4104073245289</v>
      </c>
      <c r="AM345" s="3">
        <v>3.51304589713999</v>
      </c>
      <c r="AN345" s="3">
        <v>3.62156687293813</v>
      </c>
      <c r="AO345" s="3">
        <v>3.67801768889906</v>
      </c>
      <c r="AP345" s="3">
        <v>3.63825722008853</v>
      </c>
      <c r="AQ345" s="3">
        <v>3.6373324630218</v>
      </c>
      <c r="AR345" s="3">
        <v>3.53983477041158</v>
      </c>
      <c r="AS345" s="3">
        <v>3.61848340562932</v>
      </c>
      <c r="AT345" s="3">
        <v>3.58981166451643</v>
      </c>
      <c r="AU345" s="3">
        <v>3.77606623619674</v>
      </c>
      <c r="AV345" s="3">
        <v>3.75451382175997</v>
      </c>
      <c r="AW345" s="3">
        <v>3.6809603505397</v>
      </c>
      <c r="AX345" s="3">
        <v>3.72269536900582</v>
      </c>
      <c r="AY345" s="3">
        <v>3.66310999243377</v>
      </c>
      <c r="AZ345" s="3">
        <v>3.50459781890858</v>
      </c>
      <c r="BA345" s="3">
        <v>3.30199467731041</v>
      </c>
      <c r="BB345" s="3">
        <v>3.34671652016081</v>
      </c>
      <c r="BC345" s="3">
        <v>3.43312004627849</v>
      </c>
      <c r="BD345" s="3">
        <v>3.41703159156559</v>
      </c>
      <c r="BE345" s="3">
        <v>3.55458960313271</v>
      </c>
      <c r="BF345" s="3">
        <v>3.60498820521655</v>
      </c>
      <c r="BG345" s="3">
        <v>3.73032778266919</v>
      </c>
      <c r="BH345" s="3">
        <v>3.79411971131938</v>
      </c>
      <c r="BI345" s="3">
        <v>3.72297969406502</v>
      </c>
      <c r="BJ345" s="3">
        <v>3.93053116498806</v>
      </c>
      <c r="BK345" s="3">
        <v>3.96453035765903</v>
      </c>
      <c r="BL345" s="3">
        <v>3.99242883777933</v>
      </c>
      <c r="BM345" s="3">
        <v>4.29674778775526</v>
      </c>
      <c r="BN345" s="3">
        <v>4.37655867666395</v>
      </c>
      <c r="BO345" s="3">
        <v>4.37171838629973</v>
      </c>
      <c r="BP345" s="3">
        <v>4.38653652234962</v>
      </c>
      <c r="BQ345" s="3">
        <v>4.4987249698644</v>
      </c>
      <c r="BR345" s="3">
        <v>4.47965903384948</v>
      </c>
      <c r="BS345" s="3">
        <v>4.46908815567563</v>
      </c>
      <c r="BT345" s="3">
        <v>4.57884699812801</v>
      </c>
      <c r="BU345" s="3">
        <v>4.7806559742042</v>
      </c>
      <c r="BV345" s="3">
        <v>4.81053645660082</v>
      </c>
      <c r="BW345" s="3">
        <v>4.6244987378568</v>
      </c>
      <c r="BX345" s="3">
        <v>4.69102489274803</v>
      </c>
      <c r="BY345" s="3">
        <v>4.82360223790077</v>
      </c>
      <c r="BZ345" s="3">
        <v>3.55202163152178</v>
      </c>
      <c r="CA345" s="3">
        <v>3.2754166050537</v>
      </c>
      <c r="CB345" s="3">
        <v>3.29162844897727</v>
      </c>
      <c r="CC345" s="3">
        <v>3.57556572329736</v>
      </c>
      <c r="CD345" s="3">
        <v>3.41561425102666</v>
      </c>
      <c r="CE345" s="3">
        <v>3.35070483545022</v>
      </c>
      <c r="CF345" s="3">
        <v>3.27587687996679</v>
      </c>
      <c r="CG345" s="3">
        <v>3.19093942093952</v>
      </c>
      <c r="CH345" s="3">
        <v>3.67172948113442</v>
      </c>
      <c r="CI345" s="3">
        <v>4.37274959601582</v>
      </c>
      <c r="CJ345" s="3">
        <v>4.52763115396723</v>
      </c>
      <c r="CK345" s="3">
        <v>4.53326796730866</v>
      </c>
      <c r="CL345" s="3">
        <v>5.0272451459409</v>
      </c>
      <c r="CM345" s="3">
        <v>6.00361545527704</v>
      </c>
      <c r="CN345" s="3">
        <v>6.35851054321653</v>
      </c>
      <c r="CO345" s="3">
        <v>6.82776314565161</v>
      </c>
      <c r="CP345" s="3">
        <v>6.43933489014571</v>
      </c>
      <c r="CQ345" s="3">
        <v>6.2882390155044</v>
      </c>
      <c r="CR345" s="3">
        <v>6.50097863798895</v>
      </c>
      <c r="CS345" s="3">
        <v>6.84245853826861</v>
      </c>
      <c r="CT345" s="3">
        <v>7.32873474247368</v>
      </c>
      <c r="CU345" s="3">
        <v>7.14631310012065</v>
      </c>
      <c r="CV345" s="3">
        <v>6.63930009927163</v>
      </c>
      <c r="CW345" s="3">
        <v>6.3949051997599</v>
      </c>
      <c r="CX345" s="3">
        <v>6.80402034793432</v>
      </c>
      <c r="CY345" s="3">
        <v>6.39785835442864</v>
      </c>
      <c r="CZ345" s="3">
        <v>5.57100025020758</v>
      </c>
      <c r="DA345" s="3">
        <v>5.69450958650987</v>
      </c>
      <c r="DB345" s="3">
        <v>6.67515557692048</v>
      </c>
      <c r="DC345" s="3">
        <v>8.26718730046838</v>
      </c>
      <c r="DD345" s="3">
        <v>7.87172249713555</v>
      </c>
      <c r="DE345" s="3">
        <v>6.8575555855331</v>
      </c>
      <c r="DF345" s="3">
        <v>7.26755558124878</v>
      </c>
      <c r="DG345" s="3">
        <v>7.23822230117101</v>
      </c>
      <c r="DH345" s="3">
        <v>6.94726677229541</v>
      </c>
      <c r="DI345" s="3">
        <v>7.08326319302682</v>
      </c>
      <c r="DJ345" s="3">
        <v>6.84498554030208</v>
      </c>
      <c r="DK345" s="3">
        <v>7.24119291940436</v>
      </c>
      <c r="DL345" s="3">
        <v>7.66160609394571</v>
      </c>
      <c r="DM345" s="3">
        <v>7.81466663787506</v>
      </c>
      <c r="DN345" s="3">
        <v>8.05723346093022</v>
      </c>
      <c r="DO345" s="3">
        <v>7.47863768839618</v>
      </c>
      <c r="DP345" s="3">
        <v>6.76223337671201</v>
      </c>
      <c r="DQ345" s="3">
        <v>5.90757582472806</v>
      </c>
      <c r="DR345" s="3">
        <v>6.06200001433726</v>
      </c>
      <c r="DS345" s="3">
        <v>6.98646670636326</v>
      </c>
      <c r="DT345" s="3">
        <v>7.19488891117699</v>
      </c>
      <c r="DU345" s="3">
        <v>6.97200002212866</v>
      </c>
      <c r="DV345" s="3">
        <v>7.19133335563896</v>
      </c>
      <c r="DW345" s="3">
        <v>7.47027271274525</v>
      </c>
      <c r="DX345" s="3">
        <v>7.61196969328602</v>
      </c>
      <c r="DY345" s="3">
        <v>7.49442102703516</v>
      </c>
      <c r="DZ345" s="3">
        <v>8.15478790342462</v>
      </c>
      <c r="EA345" s="3">
        <v>8.25575764669848</v>
      </c>
      <c r="EB345" s="3">
        <v>8.50476682050677</v>
      </c>
      <c r="EC345" s="3">
        <v>8.10214493934896</v>
      </c>
      <c r="ED345" s="3">
        <v>8.10716657011213</v>
      </c>
      <c r="EE345" s="3">
        <v>7.9844444460532</v>
      </c>
      <c r="EF345" s="3">
        <v>8.7213889391621</v>
      </c>
    </row>
    <row r="346">
      <c r="A346" s="3" t="s">
        <v>342</v>
      </c>
      <c r="B346" s="3" t="str">
        <f t="shared" si="3"/>
        <v>VTRS_mid</v>
      </c>
      <c r="C346" s="3" t="str">
        <f t="shared" si="6"/>
        <v>VTRS</v>
      </c>
      <c r="D346" s="3">
        <v>38.4136376842275</v>
      </c>
      <c r="E346" s="3">
        <v>41.3197545736404</v>
      </c>
      <c r="F346" s="3">
        <v>45.3252767844565</v>
      </c>
      <c r="G346" s="3">
        <v>42.0778552792663</v>
      </c>
      <c r="H346" s="3">
        <v>41.3244361680882</v>
      </c>
      <c r="I346" s="3">
        <v>43.3450013673536</v>
      </c>
      <c r="J346" s="3">
        <v>44.0531187669743</v>
      </c>
      <c r="K346" s="3">
        <v>40.7168360758902</v>
      </c>
      <c r="L346" s="3">
        <v>40.5489327296577</v>
      </c>
      <c r="M346" s="3">
        <v>42.8208143107851</v>
      </c>
      <c r="N346" s="3">
        <v>47.1680367077803</v>
      </c>
      <c r="O346" s="3">
        <v>48.5879556296063</v>
      </c>
      <c r="P346" s="3">
        <v>47.5088690552304</v>
      </c>
      <c r="Q346" s="3">
        <v>47.5807825158213</v>
      </c>
      <c r="R346" s="3">
        <v>51.3726937466754</v>
      </c>
      <c r="S346" s="3">
        <v>58.7047694366573</v>
      </c>
      <c r="T346" s="3">
        <v>61.3400230132971</v>
      </c>
      <c r="U346" s="3">
        <v>61.9820243836348</v>
      </c>
      <c r="V346" s="3">
        <v>57.046216991389</v>
      </c>
      <c r="W346" s="3">
        <v>46.2672547008502</v>
      </c>
      <c r="X346" s="3">
        <v>40.363237844848</v>
      </c>
      <c r="Y346" s="3">
        <v>36.7058237981417</v>
      </c>
      <c r="Z346" s="3">
        <v>41.5512274388821</v>
      </c>
      <c r="AA346" s="3">
        <v>45.632602385267</v>
      </c>
      <c r="AB346" s="3">
        <v>44.2281855101476</v>
      </c>
      <c r="AC346" s="3">
        <v>40.927634305658</v>
      </c>
      <c r="AD346" s="3">
        <v>39.5387816375704</v>
      </c>
      <c r="AE346" s="3">
        <v>40.0161829576372</v>
      </c>
      <c r="AF346" s="3">
        <v>35.5815734249868</v>
      </c>
      <c r="AG346" s="3">
        <v>38.3864285308341</v>
      </c>
      <c r="AH346" s="3">
        <v>39.0216371169831</v>
      </c>
      <c r="AI346" s="3">
        <v>40.3702087213218</v>
      </c>
      <c r="AJ346" s="3">
        <v>35.2017989458884</v>
      </c>
      <c r="AK346" s="3">
        <v>32.3388533263542</v>
      </c>
      <c r="AL346" s="3">
        <v>31.8063088020849</v>
      </c>
      <c r="AM346" s="3">
        <v>31.768883205042</v>
      </c>
      <c r="AN346" s="3">
        <v>32.1938867024915</v>
      </c>
      <c r="AO346" s="3">
        <v>34.9357607075898</v>
      </c>
      <c r="AP346" s="3">
        <v>36.5178423856832</v>
      </c>
      <c r="AQ346" s="3">
        <v>32.6170640041665</v>
      </c>
      <c r="AR346" s="3">
        <v>33.1513577866829</v>
      </c>
      <c r="AS346" s="3">
        <v>33.1328098275303</v>
      </c>
      <c r="AT346" s="3">
        <v>33.1690025948616</v>
      </c>
      <c r="AU346" s="3">
        <v>27.2972588535495</v>
      </c>
      <c r="AV346" s="3">
        <v>27.4271742359116</v>
      </c>
      <c r="AW346" s="3">
        <v>32.3291121931676</v>
      </c>
      <c r="AX346" s="3">
        <v>31.7850379025766</v>
      </c>
      <c r="AY346" s="3">
        <v>34.3036680215528</v>
      </c>
      <c r="AZ346" s="3">
        <v>38.9928105287036</v>
      </c>
      <c r="BA346" s="3">
        <v>35.312342012061</v>
      </c>
      <c r="BB346" s="3">
        <v>35.4932254551066</v>
      </c>
      <c r="BC346" s="3">
        <v>34.6706853417781</v>
      </c>
      <c r="BD346" s="3">
        <v>32.838035914984</v>
      </c>
      <c r="BE346" s="3">
        <v>33.7616338190463</v>
      </c>
      <c r="BF346" s="3">
        <v>31.1911406890045</v>
      </c>
      <c r="BG346" s="3">
        <v>32.7696690660917</v>
      </c>
      <c r="BH346" s="3">
        <v>32.7108689963706</v>
      </c>
      <c r="BI346" s="3">
        <v>28.6194730150676</v>
      </c>
      <c r="BJ346" s="3">
        <v>29.5802104368218</v>
      </c>
      <c r="BK346" s="3">
        <v>25.2027895823906</v>
      </c>
      <c r="BL346" s="3">
        <v>24.9036661789593</v>
      </c>
      <c r="BM346" s="3">
        <v>26.3108284095403</v>
      </c>
      <c r="BN346" s="3">
        <v>23.9573956298554</v>
      </c>
      <c r="BO346" s="3">
        <v>23.3371151660304</v>
      </c>
      <c r="BP346" s="3">
        <v>18.339833706341</v>
      </c>
      <c r="BQ346" s="3">
        <v>15.3506278664026</v>
      </c>
      <c r="BR346" s="3">
        <v>16.4394178012099</v>
      </c>
      <c r="BS346" s="3">
        <v>16.3685561347664</v>
      </c>
      <c r="BT346" s="3">
        <v>17.8252472294042</v>
      </c>
      <c r="BU346" s="3">
        <v>16.1016632764832</v>
      </c>
      <c r="BV346" s="3">
        <v>15.3293693451083</v>
      </c>
      <c r="BW346" s="3">
        <v>16.5080968778204</v>
      </c>
      <c r="BX346" s="3">
        <v>18.3302860473133</v>
      </c>
      <c r="BY346" s="3">
        <v>18.2977799700322</v>
      </c>
      <c r="BZ346" s="3">
        <v>13.0922673277012</v>
      </c>
      <c r="CA346" s="3">
        <v>13.2786692132042</v>
      </c>
      <c r="CB346" s="3">
        <v>14.1296382456136</v>
      </c>
      <c r="CC346" s="3">
        <v>14.4339773429308</v>
      </c>
      <c r="CD346" s="3">
        <v>14.0271505300029</v>
      </c>
      <c r="CE346" s="3">
        <v>14.0228835443423</v>
      </c>
      <c r="CF346" s="3">
        <v>13.1252862147317</v>
      </c>
      <c r="CG346" s="3">
        <v>13.054981664436</v>
      </c>
      <c r="CH346" s="3">
        <v>13.764586805001</v>
      </c>
      <c r="CI346" s="3">
        <v>15.1117635059428</v>
      </c>
      <c r="CJ346" s="3">
        <v>15.2394852043683</v>
      </c>
      <c r="CK346" s="3">
        <v>14.9085654846811</v>
      </c>
      <c r="CL346" s="3">
        <v>12.265167798335</v>
      </c>
      <c r="CM346" s="3">
        <v>11.5245823675077</v>
      </c>
      <c r="CN346" s="3">
        <v>12.9184985049054</v>
      </c>
      <c r="CO346" s="3">
        <v>12.9713974166613</v>
      </c>
      <c r="CP346" s="3">
        <v>12.1745235020667</v>
      </c>
      <c r="CQ346" s="3">
        <v>12.6323106349173</v>
      </c>
      <c r="CR346" s="3">
        <v>12.1393742004253</v>
      </c>
      <c r="CS346" s="3">
        <v>11.8293421633865</v>
      </c>
      <c r="CT346" s="3">
        <v>11.9343392435554</v>
      </c>
      <c r="CU346" s="3">
        <v>11.3222876712106</v>
      </c>
      <c r="CV346" s="3">
        <v>12.9205885572662</v>
      </c>
      <c r="CW346" s="3">
        <v>13.0499800460744</v>
      </c>
      <c r="CX346" s="3">
        <v>9.29915527245515</v>
      </c>
      <c r="CY346" s="3">
        <v>9.46720055782086</v>
      </c>
      <c r="CZ346" s="3">
        <v>9.83183863103114</v>
      </c>
      <c r="DA346" s="3">
        <v>9.95685676393699</v>
      </c>
      <c r="DB346" s="3">
        <v>8.99746637427907</v>
      </c>
      <c r="DC346" s="3">
        <v>9.2120666810092</v>
      </c>
      <c r="DD346" s="3">
        <v>8.3632562699668</v>
      </c>
      <c r="DE346" s="3">
        <v>8.51660943632857</v>
      </c>
      <c r="DF346" s="3">
        <v>9.89684251810184</v>
      </c>
      <c r="DG346" s="3">
        <v>10.0824562579635</v>
      </c>
      <c r="DH346" s="3">
        <v>10.7376849825765</v>
      </c>
      <c r="DI346" s="3">
        <v>10.7938373764416</v>
      </c>
      <c r="DJ346" s="3">
        <v>9.21799441125974</v>
      </c>
      <c r="DK346" s="3">
        <v>8.94857597068873</v>
      </c>
      <c r="DL346" s="3">
        <v>8.64572554030518</v>
      </c>
      <c r="DM346" s="3">
        <v>9.10701076529407</v>
      </c>
      <c r="DN346" s="3">
        <v>9.59190947141954</v>
      </c>
      <c r="DO346" s="3">
        <v>10.3353347917795</v>
      </c>
      <c r="DP346" s="3">
        <v>9.43801271132828</v>
      </c>
      <c r="DQ346" s="3">
        <v>8.89486830870666</v>
      </c>
      <c r="DR346" s="3">
        <v>8.78070788952887</v>
      </c>
      <c r="DS346" s="3">
        <v>9.74762120032926</v>
      </c>
      <c r="DT346" s="3">
        <v>11.2058661196481</v>
      </c>
      <c r="DU346" s="3">
        <v>11.9260863050389</v>
      </c>
      <c r="DV346" s="3">
        <v>11.6336724136499</v>
      </c>
      <c r="DW346" s="3">
        <v>11.2074748298332</v>
      </c>
      <c r="DX346" s="3">
        <v>10.8000996039351</v>
      </c>
      <c r="DY346" s="3">
        <v>10.2158547336282</v>
      </c>
      <c r="DZ346" s="3">
        <v>11.0814749095653</v>
      </c>
      <c r="EA346" s="3">
        <v>11.526352065009</v>
      </c>
      <c r="EB346" s="3">
        <v>11.4810698956068</v>
      </c>
      <c r="EC346" s="3">
        <v>11.4581058091986</v>
      </c>
      <c r="ED346" s="3">
        <v>12.6521096177328</v>
      </c>
      <c r="EE346" s="3">
        <v>12.6290476208641</v>
      </c>
      <c r="EF346" s="3">
        <v>11.6122222741445</v>
      </c>
    </row>
    <row r="347">
      <c r="A347" s="3" t="s">
        <v>343</v>
      </c>
      <c r="B347" s="3" t="str">
        <f t="shared" si="3"/>
        <v>PCG_mid</v>
      </c>
      <c r="C347" s="3" t="str">
        <f t="shared" si="6"/>
        <v>PCG</v>
      </c>
      <c r="D347" s="3">
        <v>35.6052158154882</v>
      </c>
      <c r="E347" s="3">
        <v>37.5877189478625</v>
      </c>
      <c r="F347" s="3">
        <v>38.3846432801131</v>
      </c>
      <c r="G347" s="3">
        <v>39.5189634269245</v>
      </c>
      <c r="H347" s="3">
        <v>39.2920268852984</v>
      </c>
      <c r="I347" s="3">
        <v>41.5479169150457</v>
      </c>
      <c r="J347" s="3">
        <v>41.9333095741916</v>
      </c>
      <c r="K347" s="3">
        <v>40.1381846926248</v>
      </c>
      <c r="L347" s="3">
        <v>41.3658893461106</v>
      </c>
      <c r="M347" s="3">
        <v>41.5636682003975</v>
      </c>
      <c r="N347" s="3">
        <v>45.3318649864572</v>
      </c>
      <c r="O347" s="3">
        <v>47.5259946283127</v>
      </c>
      <c r="P347" s="3">
        <v>52.0502536529256</v>
      </c>
      <c r="Q347" s="3">
        <v>50.9025427418744</v>
      </c>
      <c r="R347" s="3">
        <v>48.3409940890308</v>
      </c>
      <c r="S347" s="3">
        <v>48.5046774541027</v>
      </c>
      <c r="T347" s="3">
        <v>48.2729619161167</v>
      </c>
      <c r="U347" s="3">
        <v>46.816829667761</v>
      </c>
      <c r="V347" s="3">
        <v>47.412288472527</v>
      </c>
      <c r="W347" s="3">
        <v>48.429859311989</v>
      </c>
      <c r="X347" s="3">
        <v>46.2841313313658</v>
      </c>
      <c r="Y347" s="3">
        <v>49.9551078440127</v>
      </c>
      <c r="Z347" s="3">
        <v>49.5403074369705</v>
      </c>
      <c r="AA347" s="3">
        <v>49.686333673617</v>
      </c>
      <c r="AB347" s="3">
        <v>49.5994273129718</v>
      </c>
      <c r="AC347" s="3">
        <v>53.1143375312415</v>
      </c>
      <c r="AD347" s="3">
        <v>54.5800670342206</v>
      </c>
      <c r="AE347" s="3">
        <v>55.6412630654406</v>
      </c>
      <c r="AF347" s="3">
        <v>55.8029347298514</v>
      </c>
      <c r="AG347" s="3">
        <v>59.2589468222677</v>
      </c>
      <c r="AH347" s="3">
        <v>61.7312243206771</v>
      </c>
      <c r="AI347" s="3">
        <v>61.03320725759</v>
      </c>
      <c r="AJ347" s="3">
        <v>59.9192404698824</v>
      </c>
      <c r="AK347" s="3">
        <v>58.0932651545032</v>
      </c>
      <c r="AL347" s="3">
        <v>57.5725501814934</v>
      </c>
      <c r="AM347" s="3">
        <v>57.9844580478947</v>
      </c>
      <c r="AN347" s="3">
        <v>59.2533755305183</v>
      </c>
      <c r="AO347" s="3">
        <v>61.8492040432311</v>
      </c>
      <c r="AP347" s="3">
        <v>64.698853947274</v>
      </c>
      <c r="AQ347" s="3">
        <v>65.9175260168118</v>
      </c>
      <c r="AR347" s="3">
        <v>65.2882756259422</v>
      </c>
      <c r="AS347" s="3">
        <v>67.0404807294131</v>
      </c>
      <c r="AT347" s="3">
        <v>65.8404496610143</v>
      </c>
      <c r="AU347" s="3">
        <v>68.5193013577632</v>
      </c>
      <c r="AV347" s="3">
        <v>68.8414051220968</v>
      </c>
      <c r="AW347" s="3">
        <v>61.6493500431067</v>
      </c>
      <c r="AX347" s="3">
        <v>55.3013170995805</v>
      </c>
      <c r="AY347" s="3">
        <v>50.3845037512173</v>
      </c>
      <c r="AZ347" s="3">
        <v>43.7640547742068</v>
      </c>
      <c r="BA347" s="3">
        <v>40.0226314051191</v>
      </c>
      <c r="BB347" s="3">
        <v>42.8574647702688</v>
      </c>
      <c r="BC347" s="3">
        <v>45.0519313659251</v>
      </c>
      <c r="BD347" s="3">
        <v>43.5263811466069</v>
      </c>
      <c r="BE347" s="3">
        <v>40.9878141622008</v>
      </c>
      <c r="BF347" s="3">
        <v>43.1447931043921</v>
      </c>
      <c r="BG347" s="3">
        <v>43.9961010867978</v>
      </c>
      <c r="BH347" s="3">
        <v>46.2018059336119</v>
      </c>
      <c r="BI347" s="3">
        <v>47.3504540705678</v>
      </c>
      <c r="BJ347" s="3">
        <v>32.9661119809239</v>
      </c>
      <c r="BK347" s="3">
        <v>24.7237787448264</v>
      </c>
      <c r="BL347" s="3">
        <v>13.620925226868</v>
      </c>
      <c r="BM347" s="3">
        <v>15.9345239525547</v>
      </c>
      <c r="BN347" s="3">
        <v>18.664947885982</v>
      </c>
      <c r="BO347" s="3">
        <v>20.7581018382446</v>
      </c>
      <c r="BP347" s="3">
        <v>18.9874449713759</v>
      </c>
      <c r="BQ347" s="3">
        <v>20.2755751954249</v>
      </c>
      <c r="BR347" s="3">
        <v>19.6587332281585</v>
      </c>
      <c r="BS347" s="3">
        <v>14.4886366808917</v>
      </c>
      <c r="BT347" s="3">
        <v>10.8637483933534</v>
      </c>
      <c r="BU347" s="3">
        <v>8.00634143215277</v>
      </c>
      <c r="BV347" s="3">
        <v>7.01147374854535</v>
      </c>
      <c r="BW347" s="3">
        <v>10.5034967779047</v>
      </c>
      <c r="BX347" s="3">
        <v>12.4032797121194</v>
      </c>
      <c r="BY347" s="3">
        <v>16.9399541004719</v>
      </c>
      <c r="BZ347" s="3">
        <v>10.8903146104591</v>
      </c>
      <c r="CA347" s="3">
        <v>10.3960155010503</v>
      </c>
      <c r="CB347" s="3">
        <v>11.4155683500873</v>
      </c>
      <c r="CC347" s="3">
        <v>10.8964292143625</v>
      </c>
      <c r="CD347" s="3">
        <v>9.12942841680601</v>
      </c>
      <c r="CE347" s="3">
        <v>9.12664578192083</v>
      </c>
      <c r="CF347" s="3">
        <v>9.42109281554964</v>
      </c>
      <c r="CG347" s="3">
        <v>10.1864130536328</v>
      </c>
      <c r="CH347" s="3">
        <v>11.3144220328079</v>
      </c>
      <c r="CI347" s="3">
        <v>12.2641450318538</v>
      </c>
      <c r="CJ347" s="3">
        <v>11.8844805743223</v>
      </c>
      <c r="CK347" s="3">
        <v>11.6109636305203</v>
      </c>
      <c r="CL347" s="3">
        <v>11.3019872998813</v>
      </c>
      <c r="CM347" s="3">
        <v>11.2532549300079</v>
      </c>
      <c r="CN347" s="3">
        <v>10.6360448388808</v>
      </c>
      <c r="CO347" s="3">
        <v>10.2423539197571</v>
      </c>
      <c r="CP347" s="3">
        <v>9.68588042826451</v>
      </c>
      <c r="CQ347" s="3">
        <v>8.99082234833903</v>
      </c>
      <c r="CR347" s="3">
        <v>9.5772128500536</v>
      </c>
      <c r="CS347" s="3">
        <v>10.8207203828319</v>
      </c>
      <c r="CT347" s="3">
        <v>12.0395517683005</v>
      </c>
      <c r="CU347" s="3">
        <v>12.1069677661857</v>
      </c>
      <c r="CV347" s="3">
        <v>12.339087402662</v>
      </c>
      <c r="CW347" s="3">
        <v>11.6038830714884</v>
      </c>
      <c r="CX347" s="3">
        <v>11.4198360241678</v>
      </c>
      <c r="CY347" s="3">
        <v>12.2875179527437</v>
      </c>
      <c r="CZ347" s="3">
        <v>12.1180869602093</v>
      </c>
      <c r="DA347" s="3">
        <v>10.8136024215005</v>
      </c>
      <c r="DB347" s="3">
        <v>10.3261288230196</v>
      </c>
      <c r="DC347" s="3">
        <v>11.76926566907</v>
      </c>
      <c r="DD347" s="3">
        <v>12.7850396747492</v>
      </c>
      <c r="DE347" s="3">
        <v>14.348855366239</v>
      </c>
      <c r="DF347" s="3">
        <v>14.9413064725907</v>
      </c>
      <c r="DG347" s="3">
        <v>15.8284414338818</v>
      </c>
      <c r="DH347" s="3">
        <v>15.7568823544685</v>
      </c>
      <c r="DI347" s="3">
        <v>15.5256913427164</v>
      </c>
      <c r="DJ347" s="3">
        <v>15.8833528895309</v>
      </c>
      <c r="DK347" s="3">
        <v>16.7375043046602</v>
      </c>
      <c r="DL347" s="3">
        <v>16.910392590351</v>
      </c>
      <c r="DM347" s="3">
        <v>16.9452495680817</v>
      </c>
      <c r="DN347" s="3">
        <v>17.6467711694788</v>
      </c>
      <c r="DO347" s="3">
        <v>16.9693369655739</v>
      </c>
      <c r="DP347" s="3">
        <v>16.8291317190182</v>
      </c>
      <c r="DQ347" s="3">
        <v>15.8248716958822</v>
      </c>
      <c r="DR347" s="3">
        <v>17.1611599802788</v>
      </c>
      <c r="DS347" s="3">
        <v>17.5426415670158</v>
      </c>
      <c r="DT347" s="3">
        <v>17.2687823291045</v>
      </c>
      <c r="DU347" s="3">
        <v>16.4763372341464</v>
      </c>
      <c r="DV347" s="3">
        <v>16.3941028217008</v>
      </c>
      <c r="DW347" s="3">
        <v>16.7039359069412</v>
      </c>
      <c r="DX347" s="3">
        <v>18.0773370067208</v>
      </c>
      <c r="DY347" s="3">
        <v>17.9462184518605</v>
      </c>
      <c r="DZ347" s="3">
        <v>17.7782258326327</v>
      </c>
      <c r="EA347" s="3">
        <v>18.5008259005461</v>
      </c>
      <c r="EB347" s="3">
        <v>19.870000284594</v>
      </c>
      <c r="EC347" s="3">
        <v>20.0830706066638</v>
      </c>
      <c r="ED347" s="3">
        <v>20.8802861151326</v>
      </c>
      <c r="EE347" s="3">
        <v>20.0410351870019</v>
      </c>
      <c r="EF347" s="3">
        <v>17.5830556816525</v>
      </c>
    </row>
    <row r="348">
      <c r="A348" s="3" t="s">
        <v>344</v>
      </c>
      <c r="B348" s="3" t="str">
        <f t="shared" si="3"/>
        <v>HRB_mid</v>
      </c>
      <c r="C348" s="3" t="str">
        <f t="shared" si="6"/>
        <v>HRB</v>
      </c>
      <c r="D348" s="3">
        <v>19.6422348885806</v>
      </c>
      <c r="E348" s="3">
        <v>20.6045035312287</v>
      </c>
      <c r="F348" s="3">
        <v>20.2890132425302</v>
      </c>
      <c r="G348" s="3">
        <v>19.3865917667523</v>
      </c>
      <c r="H348" s="3">
        <v>19.3315994396525</v>
      </c>
      <c r="I348" s="3">
        <v>21.6925205562616</v>
      </c>
      <c r="J348" s="3">
        <v>22.1180289065307</v>
      </c>
      <c r="K348" s="3">
        <v>22.5085338730441</v>
      </c>
      <c r="L348" s="3">
        <v>21.9932216556821</v>
      </c>
      <c r="M348" s="3">
        <v>20.5805512325215</v>
      </c>
      <c r="N348" s="3">
        <v>22.3905176055153</v>
      </c>
      <c r="O348" s="3">
        <v>22.8856908510357</v>
      </c>
      <c r="P348" s="3">
        <v>22.9112074814778</v>
      </c>
      <c r="Q348" s="3">
        <v>24.0144443760218</v>
      </c>
      <c r="R348" s="3">
        <v>22.3876331501975</v>
      </c>
      <c r="S348" s="3">
        <v>22.0310552777618</v>
      </c>
      <c r="T348" s="3">
        <v>21.7825417274527</v>
      </c>
      <c r="U348" s="3">
        <v>21.4459663154975</v>
      </c>
      <c r="V348" s="3">
        <v>21.9722912793717</v>
      </c>
      <c r="W348" s="3">
        <v>24.0295956268628</v>
      </c>
      <c r="X348" s="3">
        <v>24.9304121085837</v>
      </c>
      <c r="Y348" s="3">
        <v>25.1025247944026</v>
      </c>
      <c r="Z348" s="3">
        <v>25.7858816901254</v>
      </c>
      <c r="AA348" s="3">
        <v>24.0356792297726</v>
      </c>
      <c r="AB348" s="3">
        <v>22.9201098273418</v>
      </c>
      <c r="AC348" s="3">
        <v>23.9909984666705</v>
      </c>
      <c r="AD348" s="3">
        <v>19.8621197680792</v>
      </c>
      <c r="AE348" s="3">
        <v>17.0581216039387</v>
      </c>
      <c r="AF348" s="3">
        <v>14.3216397690047</v>
      </c>
      <c r="AG348" s="3">
        <v>16.0312824470486</v>
      </c>
      <c r="AH348" s="3">
        <v>17.0081584291457</v>
      </c>
      <c r="AI348" s="3">
        <v>17.2064186067452</v>
      </c>
      <c r="AJ348" s="3">
        <v>16.1100523149741</v>
      </c>
      <c r="AK348" s="3">
        <v>16.6211949220282</v>
      </c>
      <c r="AL348" s="3">
        <v>16.3843647364223</v>
      </c>
      <c r="AM348" s="3">
        <v>16.7737704638992</v>
      </c>
      <c r="AN348" s="3">
        <v>16.9866454319562</v>
      </c>
      <c r="AO348" s="3">
        <v>15.2170274973211</v>
      </c>
      <c r="AP348" s="3">
        <v>16.840540295375</v>
      </c>
      <c r="AQ348" s="3">
        <v>17.4505672158049</v>
      </c>
      <c r="AR348" s="3">
        <v>18.9434120488576</v>
      </c>
      <c r="AS348" s="3">
        <v>21.4150564288243</v>
      </c>
      <c r="AT348" s="3">
        <v>22.8145853332422</v>
      </c>
      <c r="AU348" s="3">
        <v>22.3469220256136</v>
      </c>
      <c r="AV348" s="3">
        <v>19.6823515036352</v>
      </c>
      <c r="AW348" s="3">
        <v>19.2626750448856</v>
      </c>
      <c r="AX348" s="3">
        <v>18.9665503654186</v>
      </c>
      <c r="AY348" s="3">
        <v>20.443743744853</v>
      </c>
      <c r="AZ348" s="3">
        <v>20.1681109958639</v>
      </c>
      <c r="BA348" s="3">
        <v>19.7578111870031</v>
      </c>
      <c r="BB348" s="3">
        <v>20.0536731471936</v>
      </c>
      <c r="BC348" s="3">
        <v>20.2016461243316</v>
      </c>
      <c r="BD348" s="3">
        <v>21.1465278074245</v>
      </c>
      <c r="BE348" s="3">
        <v>19.4763393172397</v>
      </c>
      <c r="BF348" s="3">
        <v>18.6916825543477</v>
      </c>
      <c r="BG348" s="3">
        <v>20.132774745989</v>
      </c>
      <c r="BH348" s="3">
        <v>20.0129535837688</v>
      </c>
      <c r="BI348" s="3">
        <v>20.2745673143539</v>
      </c>
      <c r="BJ348" s="3">
        <v>21.7291957846979</v>
      </c>
      <c r="BK348" s="3">
        <v>20.6620691171617</v>
      </c>
      <c r="BL348" s="3">
        <v>19.9789655074722</v>
      </c>
      <c r="BM348" s="3">
        <v>18.9815242422499</v>
      </c>
      <c r="BN348" s="3">
        <v>19.1364477366059</v>
      </c>
      <c r="BO348" s="3">
        <v>20.4389404595653</v>
      </c>
      <c r="BP348" s="3">
        <v>21.4109809761147</v>
      </c>
      <c r="BQ348" s="3">
        <v>22.2427904802186</v>
      </c>
      <c r="BR348" s="3">
        <v>22.6743491127699</v>
      </c>
      <c r="BS348" s="3">
        <v>21.6670620307917</v>
      </c>
      <c r="BT348" s="3">
        <v>19.363495733936</v>
      </c>
      <c r="BU348" s="3">
        <v>19.4074988621753</v>
      </c>
      <c r="BV348" s="3">
        <v>20.0151243556674</v>
      </c>
      <c r="BW348" s="3">
        <v>19.1846031601376</v>
      </c>
      <c r="BX348" s="3">
        <v>19.5515697139883</v>
      </c>
      <c r="BY348" s="3">
        <v>18.4179190913114</v>
      </c>
      <c r="BZ348" s="3">
        <v>13.9739563721109</v>
      </c>
      <c r="CA348" s="3">
        <v>11.8602861382232</v>
      </c>
      <c r="CB348" s="3">
        <v>13.620745117489</v>
      </c>
      <c r="CC348" s="3">
        <v>14.0672952662068</v>
      </c>
      <c r="CD348" s="3">
        <v>12.1766560575353</v>
      </c>
      <c r="CE348" s="3">
        <v>12.509477707543</v>
      </c>
      <c r="CF348" s="3">
        <v>12.8086535520526</v>
      </c>
      <c r="CG348" s="3">
        <v>15.0860875873224</v>
      </c>
      <c r="CH348" s="3">
        <v>15.5388844573583</v>
      </c>
      <c r="CI348" s="3">
        <v>14.2852088669885</v>
      </c>
      <c r="CJ348" s="3">
        <v>14.5209665328534</v>
      </c>
      <c r="CK348" s="3">
        <v>16.7394795036095</v>
      </c>
      <c r="CL348" s="3">
        <v>18.0378806037905</v>
      </c>
      <c r="CM348" s="3">
        <v>19.7369453750159</v>
      </c>
      <c r="CN348" s="3">
        <v>21.3012103360979</v>
      </c>
      <c r="CO348" s="3">
        <v>21.796109704386</v>
      </c>
      <c r="CP348" s="3">
        <v>21.4658143662397</v>
      </c>
      <c r="CQ348" s="3">
        <v>22.6757075004649</v>
      </c>
      <c r="CR348" s="3">
        <v>22.8788402296476</v>
      </c>
      <c r="CS348" s="3">
        <v>22.3881288928597</v>
      </c>
      <c r="CT348" s="3">
        <v>22.1364824083661</v>
      </c>
      <c r="CU348" s="3">
        <v>21.584491511356</v>
      </c>
      <c r="CV348" s="3">
        <v>20.7316204082538</v>
      </c>
      <c r="CW348" s="3">
        <v>22.1919459190206</v>
      </c>
      <c r="CX348" s="3">
        <v>23.6277491018879</v>
      </c>
      <c r="CY348" s="3">
        <v>25.0086864566319</v>
      </c>
      <c r="CZ348" s="3">
        <v>28.0245891904722</v>
      </c>
      <c r="DA348" s="3">
        <v>32.3983470065139</v>
      </c>
      <c r="DB348" s="3">
        <v>34.9557726317043</v>
      </c>
      <c r="DC348" s="3">
        <v>41.2026099771822</v>
      </c>
      <c r="DD348" s="3">
        <v>41.6862816996793</v>
      </c>
      <c r="DE348" s="3">
        <v>37.8156868044572</v>
      </c>
      <c r="DF348" s="3">
        <v>38.780111018093</v>
      </c>
      <c r="DG348" s="3">
        <v>38.0908130104685</v>
      </c>
      <c r="DH348" s="3">
        <v>35.3073840465719</v>
      </c>
      <c r="DI348" s="3">
        <v>36.4902978903951</v>
      </c>
      <c r="DJ348" s="3">
        <v>33.5145944761959</v>
      </c>
      <c r="DK348" s="3">
        <v>32.4787777641256</v>
      </c>
      <c r="DL348" s="3">
        <v>29.5247042021102</v>
      </c>
      <c r="DM348" s="3">
        <v>30.6975574762449</v>
      </c>
      <c r="DN348" s="3">
        <v>31.4567366613332</v>
      </c>
      <c r="DO348" s="3">
        <v>35.6603069201996</v>
      </c>
      <c r="DP348" s="3">
        <v>39.308625117172</v>
      </c>
      <c r="DQ348" s="3">
        <v>41.0872126414154</v>
      </c>
      <c r="DR348" s="3">
        <v>43.0790228874135</v>
      </c>
      <c r="DS348" s="3">
        <v>45.7152161652748</v>
      </c>
      <c r="DT348" s="3">
        <v>45.8290062236797</v>
      </c>
      <c r="DU348" s="3">
        <v>46.2189931266769</v>
      </c>
      <c r="DV348" s="3">
        <v>47.2403046813725</v>
      </c>
      <c r="DW348" s="3">
        <v>46.2004352411158</v>
      </c>
      <c r="DX348" s="3">
        <v>49.9226184702488</v>
      </c>
      <c r="DY348" s="3">
        <v>51.0102178065981</v>
      </c>
      <c r="DZ348" s="3">
        <v>54.7579552243374</v>
      </c>
      <c r="EA348" s="3">
        <v>59.5263499357906</v>
      </c>
      <c r="EB348" s="3">
        <v>62.9913924340092</v>
      </c>
      <c r="EC348" s="3">
        <v>60.8355418787101</v>
      </c>
      <c r="ED348" s="3">
        <v>59.1729365249545</v>
      </c>
      <c r="EE348" s="3">
        <v>55.4965080158216</v>
      </c>
      <c r="EF348" s="3">
        <v>54.0500005086263</v>
      </c>
    </row>
    <row r="349">
      <c r="A349" s="3" t="s">
        <v>345</v>
      </c>
      <c r="B349" s="3" t="str">
        <f t="shared" si="3"/>
        <v>KSS_mid</v>
      </c>
      <c r="C349" s="3" t="str">
        <f t="shared" si="6"/>
        <v>KSS</v>
      </c>
      <c r="D349" s="3">
        <v>31.1767640172594</v>
      </c>
      <c r="E349" s="3">
        <v>30.2538730155997</v>
      </c>
      <c r="F349" s="3">
        <v>32.5849657257194</v>
      </c>
      <c r="G349" s="3">
        <v>32.6241413823716</v>
      </c>
      <c r="H349" s="3">
        <v>31.7564981084541</v>
      </c>
      <c r="I349" s="3">
        <v>31.4418969347965</v>
      </c>
      <c r="J349" s="3">
        <v>30.9439015769919</v>
      </c>
      <c r="K349" s="3">
        <v>33.7037753406103</v>
      </c>
      <c r="L349" s="3">
        <v>36.1213453211086</v>
      </c>
      <c r="M349" s="3">
        <v>34.3516630959305</v>
      </c>
      <c r="N349" s="3">
        <v>34.0340645044961</v>
      </c>
      <c r="O349" s="3">
        <v>35.1052531142188</v>
      </c>
      <c r="P349" s="3">
        <v>36.1061346908394</v>
      </c>
      <c r="Q349" s="3">
        <v>41.0990633968967</v>
      </c>
      <c r="R349" s="3">
        <v>45.0399919927851</v>
      </c>
      <c r="S349" s="3">
        <v>46.0072459787313</v>
      </c>
      <c r="T349" s="3">
        <v>41.8133548542804</v>
      </c>
      <c r="U349" s="3">
        <v>38.5444277540293</v>
      </c>
      <c r="V349" s="3">
        <v>38.2689890658608</v>
      </c>
      <c r="W349" s="3">
        <v>34.0935995476312</v>
      </c>
      <c r="X349" s="3">
        <v>30.4472563308783</v>
      </c>
      <c r="Y349" s="3">
        <v>28.1042733701041</v>
      </c>
      <c r="Z349" s="3">
        <v>28.2247248384223</v>
      </c>
      <c r="AA349" s="3">
        <v>29.0147881498716</v>
      </c>
      <c r="AB349" s="3">
        <v>30.1203924960472</v>
      </c>
      <c r="AC349" s="3">
        <v>27.6312796315852</v>
      </c>
      <c r="AD349" s="3">
        <v>29.7550335003414</v>
      </c>
      <c r="AE349" s="3">
        <v>27.9048406152307</v>
      </c>
      <c r="AF349" s="3">
        <v>23.8607602356011</v>
      </c>
      <c r="AG349" s="3">
        <v>23.2655257410212</v>
      </c>
      <c r="AH349" s="3">
        <v>24.904871215131</v>
      </c>
      <c r="AI349" s="3">
        <v>27.2305838639739</v>
      </c>
      <c r="AJ349" s="3">
        <v>27.7369905872052</v>
      </c>
      <c r="AK349" s="3">
        <v>28.4223196953589</v>
      </c>
      <c r="AL349" s="3">
        <v>32.3547250430504</v>
      </c>
      <c r="AM349" s="3">
        <v>34.7165856420459</v>
      </c>
      <c r="AN349" s="3">
        <v>27.1164625142914</v>
      </c>
      <c r="AO349" s="3">
        <v>26.786085791919</v>
      </c>
      <c r="AP349" s="3">
        <v>25.9769166607827</v>
      </c>
      <c r="AQ349" s="3">
        <v>25.8869777888586</v>
      </c>
      <c r="AR349" s="3">
        <v>25.2133109567395</v>
      </c>
      <c r="AS349" s="3">
        <v>24.8713559054482</v>
      </c>
      <c r="AT349" s="3">
        <v>26.1786365115294</v>
      </c>
      <c r="AU349" s="3">
        <v>26.3730633524042</v>
      </c>
      <c r="AV349" s="3">
        <v>29.8152997519238</v>
      </c>
      <c r="AW349" s="3">
        <v>29.3278270171387</v>
      </c>
      <c r="AX349" s="3">
        <v>29.2026225514903</v>
      </c>
      <c r="AY349" s="3">
        <v>35.1943634207574</v>
      </c>
      <c r="AZ349" s="3">
        <v>42.8214723438457</v>
      </c>
      <c r="BA349" s="3">
        <v>43.6170175670449</v>
      </c>
      <c r="BB349" s="3">
        <v>43.8110029902618</v>
      </c>
      <c r="BC349" s="3">
        <v>42.8974385319242</v>
      </c>
      <c r="BD349" s="3">
        <v>43.4371245354903</v>
      </c>
      <c r="BE349" s="3">
        <v>51.7299912788449</v>
      </c>
      <c r="BF349" s="3">
        <v>50.1049750391248</v>
      </c>
      <c r="BG349" s="3">
        <v>53.0611342687016</v>
      </c>
      <c r="BH349" s="3">
        <v>55.0221629489705</v>
      </c>
      <c r="BI349" s="3">
        <v>51.128686742425</v>
      </c>
      <c r="BJ349" s="3">
        <v>51.4242558894561</v>
      </c>
      <c r="BK349" s="3">
        <v>44.5967067780451</v>
      </c>
      <c r="BL349" s="3">
        <v>48.184038288552</v>
      </c>
      <c r="BM349" s="3">
        <v>46.8229593026251</v>
      </c>
      <c r="BN349" s="3">
        <v>48.835984545039</v>
      </c>
      <c r="BO349" s="3">
        <v>50.9869871099842</v>
      </c>
      <c r="BP349" s="3">
        <v>43.8080044232977</v>
      </c>
      <c r="BQ349" s="3">
        <v>34.4639728387977</v>
      </c>
      <c r="BR349" s="3">
        <v>35.8568903060175</v>
      </c>
      <c r="BS349" s="3">
        <v>34.5320782857938</v>
      </c>
      <c r="BT349" s="3">
        <v>36.4711020545082</v>
      </c>
      <c r="BU349" s="3">
        <v>37.1377722503319</v>
      </c>
      <c r="BV349" s="3">
        <v>38.6006479510974</v>
      </c>
      <c r="BW349" s="3">
        <v>36.3672935206915</v>
      </c>
      <c r="BX349" s="3">
        <v>34.7333320937278</v>
      </c>
      <c r="BY349" s="3">
        <v>32.2118697984536</v>
      </c>
      <c r="BZ349" s="3">
        <v>18.0782410348054</v>
      </c>
      <c r="CA349" s="3">
        <v>13.0555107388984</v>
      </c>
      <c r="CB349" s="3">
        <v>13.8844218527721</v>
      </c>
      <c r="CC349" s="3">
        <v>17.5888135175257</v>
      </c>
      <c r="CD349" s="3">
        <v>16.1531387285668</v>
      </c>
      <c r="CE349" s="3">
        <v>16.2691472617637</v>
      </c>
      <c r="CF349" s="3">
        <v>16.5303123857033</v>
      </c>
      <c r="CG349" s="3">
        <v>16.2412591962906</v>
      </c>
      <c r="CH349" s="3">
        <v>20.4623182876417</v>
      </c>
      <c r="CI349" s="3">
        <v>30.1362091147881</v>
      </c>
      <c r="CJ349" s="3">
        <v>33.6417523311532</v>
      </c>
      <c r="CK349" s="3">
        <v>38.9416292634527</v>
      </c>
      <c r="CL349" s="3">
        <v>44.9961033072379</v>
      </c>
      <c r="CM349" s="3">
        <v>46.2665441099865</v>
      </c>
      <c r="CN349" s="3">
        <v>45.3581100360095</v>
      </c>
      <c r="CO349" s="3">
        <v>42.2402488174341</v>
      </c>
      <c r="CP349" s="3">
        <v>40.0483964414153</v>
      </c>
      <c r="CQ349" s="3">
        <v>42.7646145161076</v>
      </c>
      <c r="CR349" s="3">
        <v>42.0091659287042</v>
      </c>
      <c r="CS349" s="3">
        <v>36.9036670890424</v>
      </c>
      <c r="CT349" s="3">
        <v>44.1963737133458</v>
      </c>
      <c r="CU349" s="3">
        <v>38.9500532598147</v>
      </c>
      <c r="CV349" s="3">
        <v>41.1306989101425</v>
      </c>
      <c r="CW349" s="3">
        <v>45.713561689354</v>
      </c>
      <c r="CX349" s="3">
        <v>46.2149840770951</v>
      </c>
      <c r="CY349" s="3">
        <v>47.12776013263</v>
      </c>
      <c r="CZ349" s="3">
        <v>37.6411069808186</v>
      </c>
      <c r="DA349" s="3">
        <v>32.8145504196051</v>
      </c>
      <c r="DB349" s="3">
        <v>22.9541904890778</v>
      </c>
      <c r="DC349" s="3">
        <v>24.4776496514676</v>
      </c>
      <c r="DD349" s="3">
        <v>22.8535485479643</v>
      </c>
      <c r="DE349" s="3">
        <v>22.9537593250704</v>
      </c>
      <c r="DF349" s="3">
        <v>24.5334705297824</v>
      </c>
      <c r="DG349" s="3">
        <v>22.1993513390097</v>
      </c>
      <c r="DH349" s="3">
        <v>24.1775148886332</v>
      </c>
      <c r="DI349" s="3">
        <v>26.5519556390619</v>
      </c>
      <c r="DJ349" s="3">
        <v>20.3121962602146</v>
      </c>
      <c r="DK349" s="3">
        <v>19.5511374079672</v>
      </c>
      <c r="DL349" s="3">
        <v>17.0652567015709</v>
      </c>
      <c r="DM349" s="3">
        <v>19.1053615518172</v>
      </c>
      <c r="DN349" s="3">
        <v>22.1912756848303</v>
      </c>
      <c r="DO349" s="3">
        <v>23.8501047731697</v>
      </c>
      <c r="DP349" s="3">
        <v>19.8762426718488</v>
      </c>
      <c r="DQ349" s="3">
        <v>17.9867177684974</v>
      </c>
      <c r="DR349" s="3">
        <v>20.8098268977948</v>
      </c>
      <c r="DS349" s="3">
        <v>24.0942668344849</v>
      </c>
      <c r="DT349" s="3">
        <v>24.0877062767213</v>
      </c>
      <c r="DU349" s="3">
        <v>24.5026947670505</v>
      </c>
      <c r="DV349" s="3">
        <v>24.2482768828785</v>
      </c>
      <c r="DW349" s="3">
        <v>22.6523266150851</v>
      </c>
      <c r="DX349" s="3">
        <v>23.0142626470517</v>
      </c>
      <c r="DY349" s="3">
        <v>21.2459356227464</v>
      </c>
      <c r="DZ349" s="3">
        <v>20.3840656944514</v>
      </c>
      <c r="EA349" s="3">
        <v>18.7266240531209</v>
      </c>
      <c r="EB349" s="3">
        <v>18.8754575541032</v>
      </c>
      <c r="EC349" s="3">
        <v>18.9283570728738</v>
      </c>
      <c r="ED349" s="3">
        <v>16.8416821343877</v>
      </c>
      <c r="EE349" s="3">
        <v>14.452425160462</v>
      </c>
      <c r="EF349" s="3">
        <v>13.4727777904934</v>
      </c>
    </row>
    <row r="350">
      <c r="A350" s="3" t="s">
        <v>346</v>
      </c>
      <c r="B350" s="3" t="str">
        <f t="shared" si="3"/>
        <v>LUMN_mid</v>
      </c>
      <c r="C350" s="3" t="str">
        <f t="shared" si="6"/>
        <v>LUMN</v>
      </c>
      <c r="D350" s="3">
        <v>14.3223121285122</v>
      </c>
      <c r="E350" s="3">
        <v>14.1971034755431</v>
      </c>
      <c r="F350" s="3">
        <v>15.068694078008</v>
      </c>
      <c r="G350" s="3">
        <v>16.3751328667567</v>
      </c>
      <c r="H350" s="3">
        <v>17.6490184710637</v>
      </c>
      <c r="I350" s="3">
        <v>17.9432608165116</v>
      </c>
      <c r="J350" s="3">
        <v>18.2206068961423</v>
      </c>
      <c r="K350" s="3">
        <v>19.6783780106581</v>
      </c>
      <c r="L350" s="3">
        <v>19.9897283886208</v>
      </c>
      <c r="M350" s="3">
        <v>19.774498487097</v>
      </c>
      <c r="N350" s="3">
        <v>20.1436279868514</v>
      </c>
      <c r="O350" s="3">
        <v>19.8195437291005</v>
      </c>
      <c r="P350" s="3">
        <v>19.3666422531835</v>
      </c>
      <c r="Q350" s="3">
        <v>19.2452871818596</v>
      </c>
      <c r="R350" s="3">
        <v>17.9306989865319</v>
      </c>
      <c r="S350" s="3">
        <v>18.1922904041498</v>
      </c>
      <c r="T350" s="3">
        <v>17.5900746907422</v>
      </c>
      <c r="U350" s="3">
        <v>16.5514253273156</v>
      </c>
      <c r="V350" s="3">
        <v>15.179699647625</v>
      </c>
      <c r="W350" s="3">
        <v>14.2927517844748</v>
      </c>
      <c r="X350" s="3">
        <v>13.6539406841155</v>
      </c>
      <c r="Y350" s="3">
        <v>14.0587531569734</v>
      </c>
      <c r="Z350" s="3">
        <v>14.849460092524</v>
      </c>
      <c r="AA350" s="3">
        <v>13.9007480371545</v>
      </c>
      <c r="AB350" s="3">
        <v>12.8768501908667</v>
      </c>
      <c r="AC350" s="3">
        <v>15.0049422978835</v>
      </c>
      <c r="AD350" s="3">
        <v>17.2052535177831</v>
      </c>
      <c r="AE350" s="3">
        <v>17.4624110114016</v>
      </c>
      <c r="AF350" s="3">
        <v>15.4147219176873</v>
      </c>
      <c r="AG350" s="3">
        <v>15.2950904202512</v>
      </c>
      <c r="AH350" s="3">
        <v>16.9746166230336</v>
      </c>
      <c r="AI350" s="3">
        <v>16.544103507926</v>
      </c>
      <c r="AJ350" s="3">
        <v>15.6579931741807</v>
      </c>
      <c r="AK350" s="3">
        <v>15.8891531196861</v>
      </c>
      <c r="AL350" s="3">
        <v>13.9280789124317</v>
      </c>
      <c r="AM350" s="3">
        <v>13.9664951753685</v>
      </c>
      <c r="AN350" s="3">
        <v>14.8197632171573</v>
      </c>
      <c r="AO350" s="3">
        <v>14.3772050181587</v>
      </c>
      <c r="AP350" s="3">
        <v>13.77226513508</v>
      </c>
      <c r="AQ350" s="3">
        <v>14.8545944346376</v>
      </c>
      <c r="AR350" s="3">
        <v>14.7594497466991</v>
      </c>
      <c r="AS350" s="3">
        <v>15.4850679021309</v>
      </c>
      <c r="AT350" s="3">
        <v>14.087800053403</v>
      </c>
      <c r="AU350" s="3">
        <v>12.840819186427</v>
      </c>
      <c r="AV350" s="3">
        <v>11.8210889544756</v>
      </c>
      <c r="AW350" s="3">
        <v>12.0639150799376</v>
      </c>
      <c r="AX350" s="3">
        <v>9.60783082387648</v>
      </c>
      <c r="AY350" s="3">
        <v>10.4659772896312</v>
      </c>
      <c r="AZ350" s="3">
        <v>11.3021243043524</v>
      </c>
      <c r="BA350" s="3">
        <v>11.4495288099664</v>
      </c>
      <c r="BB350" s="3">
        <v>11.3759420009776</v>
      </c>
      <c r="BC350" s="3">
        <v>11.7274984395643</v>
      </c>
      <c r="BD350" s="3">
        <v>12.5670167735591</v>
      </c>
      <c r="BE350" s="3">
        <v>12.4978045798198</v>
      </c>
      <c r="BF350" s="3">
        <v>13.234881157211</v>
      </c>
      <c r="BG350" s="3">
        <v>14.8146734880211</v>
      </c>
      <c r="BH350" s="3">
        <v>15.6339322523482</v>
      </c>
      <c r="BI350" s="3">
        <v>14.882748718267</v>
      </c>
      <c r="BJ350" s="3">
        <v>13.8005455977989</v>
      </c>
      <c r="BK350" s="3">
        <v>12.0050313769033</v>
      </c>
      <c r="BL350" s="3">
        <v>11.3831268799565</v>
      </c>
      <c r="BM350" s="3">
        <v>10.1383607343567</v>
      </c>
      <c r="BN350" s="3">
        <v>8.9581409417042</v>
      </c>
      <c r="BO350" s="3">
        <v>8.99607098831816</v>
      </c>
      <c r="BP350" s="3">
        <v>7.98183434820541</v>
      </c>
      <c r="BQ350" s="3">
        <v>8.3084979078133</v>
      </c>
      <c r="BR350" s="3">
        <v>8.93591501563113</v>
      </c>
      <c r="BS350" s="3">
        <v>8.69078302689169</v>
      </c>
      <c r="BT350" s="3">
        <v>9.74122004637825</v>
      </c>
      <c r="BU350" s="3">
        <v>9.46921857048396</v>
      </c>
      <c r="BV350" s="3">
        <v>11.2883439623076</v>
      </c>
      <c r="BW350" s="3">
        <v>10.8111639799588</v>
      </c>
      <c r="BX350" s="3">
        <v>10.8009927756325</v>
      </c>
      <c r="BY350" s="3">
        <v>10.8010425886839</v>
      </c>
      <c r="BZ350" s="3">
        <v>8.33311717605463</v>
      </c>
      <c r="CA350" s="3">
        <v>8.02056313015084</v>
      </c>
      <c r="CB350" s="3">
        <v>7.93017159978472</v>
      </c>
      <c r="CC350" s="3">
        <v>8.49552116790288</v>
      </c>
      <c r="CD350" s="3">
        <v>8.13122871397608</v>
      </c>
      <c r="CE350" s="3">
        <v>8.95593393595886</v>
      </c>
      <c r="CF350" s="3">
        <v>8.96148887220382</v>
      </c>
      <c r="CG350" s="3">
        <v>8.18510516001532</v>
      </c>
      <c r="CH350" s="3">
        <v>8.31928978847536</v>
      </c>
      <c r="CI350" s="3">
        <v>8.81236079495273</v>
      </c>
      <c r="CJ350" s="3">
        <v>9.76403863960046</v>
      </c>
      <c r="CK350" s="3">
        <v>10.4007491783923</v>
      </c>
      <c r="CL350" s="3">
        <v>11.9803449760178</v>
      </c>
      <c r="CM350" s="3">
        <v>11.4433779037236</v>
      </c>
      <c r="CN350" s="3">
        <v>12.3436572064723</v>
      </c>
      <c r="CO350" s="3">
        <v>12.9744996509982</v>
      </c>
      <c r="CP350" s="3">
        <v>11.7422268730075</v>
      </c>
      <c r="CQ350" s="3">
        <v>10.8309233766051</v>
      </c>
      <c r="CR350" s="3">
        <v>11.5197461918665</v>
      </c>
      <c r="CS350" s="3">
        <v>11.3340845864074</v>
      </c>
      <c r="CT350" s="3">
        <v>12.4023586486761</v>
      </c>
      <c r="CU350" s="3">
        <v>11.5605488335963</v>
      </c>
      <c r="CV350" s="3">
        <v>11.7414935662612</v>
      </c>
      <c r="CW350" s="3">
        <v>10.2534994643556</v>
      </c>
      <c r="CX350" s="3">
        <v>10.3415277390605</v>
      </c>
      <c r="CY350" s="3">
        <v>10.7293856187175</v>
      </c>
      <c r="CZ350" s="3">
        <v>10.8359301996511</v>
      </c>
      <c r="DA350" s="3">
        <v>10.9067531628003</v>
      </c>
      <c r="DB350" s="3">
        <v>10.561524471081</v>
      </c>
      <c r="DC350" s="3">
        <v>10.6523298544154</v>
      </c>
      <c r="DD350" s="3">
        <v>8.87119046847026</v>
      </c>
      <c r="DE350" s="3">
        <v>6.97833334831964</v>
      </c>
      <c r="DF350" s="3">
        <v>6.08309524399894</v>
      </c>
      <c r="DG350" s="3">
        <v>5.37904762086414</v>
      </c>
      <c r="DH350" s="3">
        <v>5.427749979496</v>
      </c>
      <c r="DI350" s="3">
        <v>4.18157897497478</v>
      </c>
      <c r="DJ350" s="3">
        <v>2.74021740063377</v>
      </c>
      <c r="DK350" s="3">
        <v>2.34657897447285</v>
      </c>
      <c r="DL350" s="3">
        <v>2.27181816101074</v>
      </c>
      <c r="DM350" s="3">
        <v>2.01023809966587</v>
      </c>
      <c r="DN350" s="3">
        <v>1.94649999141693</v>
      </c>
      <c r="DO350" s="3">
        <v>1.68369565839353</v>
      </c>
      <c r="DP350" s="3">
        <v>1.46674999296665</v>
      </c>
      <c r="DQ350" s="3">
        <v>1.35636363788085</v>
      </c>
      <c r="DR350" s="3">
        <v>1.25833332538605</v>
      </c>
      <c r="DS350" s="3">
        <v>1.63099999725819</v>
      </c>
      <c r="DT350" s="3">
        <v>1.53000000544957</v>
      </c>
      <c r="DU350" s="3">
        <v>1.50474998950958</v>
      </c>
      <c r="DV350" s="3">
        <v>1.66400001347065</v>
      </c>
      <c r="DW350" s="3">
        <v>1.34909091754393</v>
      </c>
      <c r="DX350" s="3">
        <v>1.29068180376833</v>
      </c>
      <c r="DY350" s="3">
        <v>1.16236841678619</v>
      </c>
      <c r="DZ350" s="3">
        <v>1.40909090367231</v>
      </c>
      <c r="EA350" s="3">
        <v>5.2713636430827</v>
      </c>
      <c r="EB350" s="3">
        <v>6.21975002288818</v>
      </c>
      <c r="EC350" s="3">
        <v>6.45021737140158</v>
      </c>
      <c r="ED350" s="3">
        <v>8.20100001096725</v>
      </c>
      <c r="EE350" s="3">
        <v>6.20333333242507</v>
      </c>
      <c r="EF350" s="3">
        <v>5.5119444794125</v>
      </c>
    </row>
    <row r="351">
      <c r="A351" s="3" t="s">
        <v>347</v>
      </c>
      <c r="B351" s="3" t="str">
        <f t="shared" si="3"/>
        <v>UAA_mid</v>
      </c>
      <c r="C351" s="3" t="str">
        <f t="shared" si="6"/>
        <v>UAA</v>
      </c>
      <c r="D351" s="3">
        <v>21.7698809305827</v>
      </c>
      <c r="E351" s="3">
        <v>27.3581578606053</v>
      </c>
      <c r="F351" s="3">
        <v>29.3609524681455</v>
      </c>
      <c r="G351" s="3">
        <v>26.3370831807454</v>
      </c>
      <c r="H351" s="3">
        <v>24.0320238385882</v>
      </c>
      <c r="I351" s="3">
        <v>28.4316666012719</v>
      </c>
      <c r="J351" s="3">
        <v>30.8248864087192</v>
      </c>
      <c r="K351" s="3">
        <v>34.6133332933698</v>
      </c>
      <c r="L351" s="3">
        <v>34.7580952417283</v>
      </c>
      <c r="M351" s="3">
        <v>32.5581519500069</v>
      </c>
      <c r="N351" s="3">
        <v>34.2910529688785</v>
      </c>
      <c r="O351" s="3">
        <v>34.4247726093639</v>
      </c>
      <c r="P351" s="3">
        <v>33.9440000534058</v>
      </c>
      <c r="Q351" s="3">
        <v>37.1071054559005</v>
      </c>
      <c r="R351" s="3">
        <v>39.0219317349521</v>
      </c>
      <c r="S351" s="3">
        <v>41.296904700143</v>
      </c>
      <c r="T351" s="3">
        <v>38.9872500419617</v>
      </c>
      <c r="U351" s="3">
        <v>41.0195453817194</v>
      </c>
      <c r="V351" s="3">
        <v>44.9626136259599</v>
      </c>
      <c r="W351" s="3">
        <v>48.3202383858817</v>
      </c>
      <c r="X351" s="3">
        <v>49.3559522174654</v>
      </c>
      <c r="Y351" s="3">
        <v>49.2451132861051</v>
      </c>
      <c r="Z351" s="3">
        <v>45.9788751602173</v>
      </c>
      <c r="AA351" s="3">
        <v>41.7710228833285</v>
      </c>
      <c r="AB351" s="3">
        <v>36.6248686941047</v>
      </c>
      <c r="AC351" s="3">
        <v>39.8464999198914</v>
      </c>
      <c r="AD351" s="3">
        <v>41.5182953747836</v>
      </c>
      <c r="AE351" s="3">
        <v>43.8845240275065</v>
      </c>
      <c r="AF351" s="3">
        <v>38.5854761941092</v>
      </c>
      <c r="AG351" s="3">
        <v>37.6606819846413</v>
      </c>
      <c r="AH351" s="3">
        <v>41.148749923706</v>
      </c>
      <c r="AI351" s="3">
        <v>41.0747828276261</v>
      </c>
      <c r="AJ351" s="3">
        <v>39.0330953143892</v>
      </c>
      <c r="AK351" s="3">
        <v>36.7573810304914</v>
      </c>
      <c r="AL351" s="3">
        <v>31.1864286604382</v>
      </c>
      <c r="AM351" s="3">
        <v>30.7135714122227</v>
      </c>
      <c r="AN351" s="3">
        <v>29.5192499637604</v>
      </c>
      <c r="AO351" s="3">
        <v>21.4252631036859</v>
      </c>
      <c r="AP351" s="3">
        <v>19.7041305044423</v>
      </c>
      <c r="AQ351" s="3">
        <v>19.6789473483437</v>
      </c>
      <c r="AR351" s="3">
        <v>20.1131818511269</v>
      </c>
      <c r="AS351" s="3">
        <v>21.1874999133023</v>
      </c>
      <c r="AT351" s="3">
        <v>20.4369999408722</v>
      </c>
      <c r="AU351" s="3">
        <v>17.7891303352688</v>
      </c>
      <c r="AV351" s="3">
        <v>16.9812501907349</v>
      </c>
      <c r="AW351" s="3">
        <v>16.3420453505083</v>
      </c>
      <c r="AX351" s="3">
        <v>12.525952452705</v>
      </c>
      <c r="AY351" s="3">
        <v>14.3685000419617</v>
      </c>
      <c r="AZ351" s="3">
        <v>14.7885714485532</v>
      </c>
      <c r="BA351" s="3">
        <v>15.5697368571633</v>
      </c>
      <c r="BB351" s="3">
        <v>16.5273809205918</v>
      </c>
      <c r="BC351" s="3">
        <v>16.7730951763335</v>
      </c>
      <c r="BD351" s="3">
        <v>19.2436364780773</v>
      </c>
      <c r="BE351" s="3">
        <v>23.104999996367</v>
      </c>
      <c r="BF351" s="3">
        <v>21.6878572191511</v>
      </c>
      <c r="BG351" s="3">
        <v>20.6256520229837</v>
      </c>
      <c r="BH351" s="3">
        <v>20.0892106106407</v>
      </c>
      <c r="BI351" s="3">
        <v>19.3945651261703</v>
      </c>
      <c r="BJ351" s="3">
        <v>22.5097618557158</v>
      </c>
      <c r="BK351" s="3">
        <v>19.8360526436254</v>
      </c>
      <c r="BL351" s="3">
        <v>19.7114285060338</v>
      </c>
      <c r="BM351" s="3">
        <v>21.3355262655961</v>
      </c>
      <c r="BN351" s="3">
        <v>21.7752381733486</v>
      </c>
      <c r="BO351" s="3">
        <v>21.923333304269</v>
      </c>
      <c r="BP351" s="3">
        <v>22.6656818823381</v>
      </c>
      <c r="BQ351" s="3">
        <v>25.816250038147</v>
      </c>
      <c r="BR351" s="3">
        <v>26.428636377508</v>
      </c>
      <c r="BS351" s="3">
        <v>19.5206818147139</v>
      </c>
      <c r="BT351" s="3">
        <v>20.1152499675751</v>
      </c>
      <c r="BU351" s="3">
        <v>20.1226086823837</v>
      </c>
      <c r="BV351" s="3">
        <v>17.8027500629425</v>
      </c>
      <c r="BW351" s="3">
        <v>20.0997619628906</v>
      </c>
      <c r="BX351" s="3">
        <v>20.7545240038917</v>
      </c>
      <c r="BY351" s="3">
        <v>17.4018421424063</v>
      </c>
      <c r="BZ351" s="3">
        <v>10.5690909732472</v>
      </c>
      <c r="CA351" s="3">
        <v>9.65880958239238</v>
      </c>
      <c r="CB351" s="3">
        <v>8.8477499127388</v>
      </c>
      <c r="CC351" s="3">
        <v>9.96295449950478</v>
      </c>
      <c r="CD351" s="3">
        <v>10.22181818702</v>
      </c>
      <c r="CE351" s="3">
        <v>10.283809480213</v>
      </c>
      <c r="CF351" s="3">
        <v>11.0692857333592</v>
      </c>
      <c r="CG351" s="3">
        <v>13.0252273082733</v>
      </c>
      <c r="CH351" s="3">
        <v>15.6287501335144</v>
      </c>
      <c r="CI351" s="3">
        <v>17.169772755016</v>
      </c>
      <c r="CJ351" s="3">
        <v>18.1621053093358</v>
      </c>
      <c r="CK351" s="3">
        <v>21.2950000261006</v>
      </c>
      <c r="CL351" s="3">
        <v>22.790434712949</v>
      </c>
      <c r="CM351" s="3">
        <v>22.8083334423247</v>
      </c>
      <c r="CN351" s="3">
        <v>22.9197501659393</v>
      </c>
      <c r="CO351" s="3">
        <v>21.3140909021551</v>
      </c>
      <c r="CP351" s="3">
        <v>20.4659522374471</v>
      </c>
      <c r="CQ351" s="3">
        <v>24.0668182373047</v>
      </c>
      <c r="CR351" s="3">
        <v>21.7590475536528</v>
      </c>
      <c r="CS351" s="3">
        <v>20.8307142711821</v>
      </c>
      <c r="CT351" s="3">
        <v>25.1969046365647</v>
      </c>
      <c r="CU351" s="3">
        <v>22.1702273108742</v>
      </c>
      <c r="CV351" s="3">
        <v>19.4342500209808</v>
      </c>
      <c r="CW351" s="3">
        <v>18.1163158165781</v>
      </c>
      <c r="CX351" s="3">
        <v>16.5467391843381</v>
      </c>
      <c r="CY351" s="3">
        <v>16.0435000181198</v>
      </c>
      <c r="CZ351" s="3">
        <v>11.2314285096668</v>
      </c>
      <c r="DA351" s="3">
        <v>9.78619048708961</v>
      </c>
      <c r="DB351" s="3">
        <v>8.63049988746643</v>
      </c>
      <c r="DC351" s="3">
        <v>9.35130438597306</v>
      </c>
      <c r="DD351" s="3">
        <v>8.20571438471476</v>
      </c>
      <c r="DE351" s="3">
        <v>7.12047620046706</v>
      </c>
      <c r="DF351" s="3">
        <v>8.88523807979765</v>
      </c>
      <c r="DG351" s="3">
        <v>9.86976189840408</v>
      </c>
      <c r="DH351" s="3">
        <v>11.3344999790192</v>
      </c>
      <c r="DI351" s="3">
        <v>10.9815789774845</v>
      </c>
      <c r="DJ351" s="3">
        <v>9.08347822272259</v>
      </c>
      <c r="DK351" s="3">
        <v>9.04052626459222</v>
      </c>
      <c r="DL351" s="3">
        <v>7.7538636489348</v>
      </c>
      <c r="DM351" s="3">
        <v>7.47952379499163</v>
      </c>
      <c r="DN351" s="3">
        <v>7.80225002765656</v>
      </c>
      <c r="DO351" s="3">
        <v>7.6613043287526</v>
      </c>
      <c r="DP351" s="3">
        <v>7.11225000619888</v>
      </c>
      <c r="DQ351" s="3">
        <v>6.89590910348025</v>
      </c>
      <c r="DR351" s="3">
        <v>7.5021428607759</v>
      </c>
      <c r="DS351" s="3">
        <v>8.6982500076294</v>
      </c>
      <c r="DT351" s="3">
        <v>7.8866666952769</v>
      </c>
      <c r="DU351" s="3">
        <v>8.17825008630752</v>
      </c>
      <c r="DV351" s="3">
        <v>7.81899996995926</v>
      </c>
      <c r="DW351" s="3">
        <v>6.7934091091156</v>
      </c>
      <c r="DX351" s="3">
        <v>6.77340909567746</v>
      </c>
      <c r="DY351" s="3">
        <v>6.8928947323247</v>
      </c>
      <c r="DZ351" s="3">
        <v>6.71159092946486</v>
      </c>
      <c r="EA351" s="3">
        <v>7.74681822820143</v>
      </c>
      <c r="EB351" s="3">
        <v>7.88424998521805</v>
      </c>
      <c r="EC351" s="3">
        <v>8.8045652638311</v>
      </c>
      <c r="ED351" s="3">
        <v>9.52825002670288</v>
      </c>
      <c r="EE351" s="3">
        <v>9.18547621227446</v>
      </c>
      <c r="EF351" s="3">
        <v>8.3016666703754</v>
      </c>
    </row>
    <row r="352">
      <c r="A352" s="3" t="s">
        <v>348</v>
      </c>
      <c r="B352" s="3" t="str">
        <f t="shared" si="3"/>
        <v>HOG_mid</v>
      </c>
      <c r="C352" s="3" t="str">
        <f t="shared" si="6"/>
        <v>HOG</v>
      </c>
      <c r="D352" s="3">
        <v>51.8577862819032</v>
      </c>
      <c r="E352" s="3">
        <v>49.5833217749086</v>
      </c>
      <c r="F352" s="3">
        <v>52.136001861477</v>
      </c>
      <c r="G352" s="3">
        <v>53.3273823921668</v>
      </c>
      <c r="H352" s="3">
        <v>55.9473026131951</v>
      </c>
      <c r="I352" s="3">
        <v>54.9020021297421</v>
      </c>
      <c r="J352" s="3">
        <v>51.6263515975474</v>
      </c>
      <c r="K352" s="3">
        <v>48.773535250197</v>
      </c>
      <c r="L352" s="3">
        <v>49.1499878097596</v>
      </c>
      <c r="M352" s="3">
        <v>46.9293816093378</v>
      </c>
      <c r="N352" s="3">
        <v>52.7723530124428</v>
      </c>
      <c r="O352" s="3">
        <v>52.3502565547752</v>
      </c>
      <c r="P352" s="3">
        <v>50.4251330681592</v>
      </c>
      <c r="Q352" s="3">
        <v>49.7712071427298</v>
      </c>
      <c r="R352" s="3">
        <v>48.4821535102764</v>
      </c>
      <c r="S352" s="3">
        <v>47.1680639943134</v>
      </c>
      <c r="T352" s="3">
        <v>44.3098749713272</v>
      </c>
      <c r="U352" s="3">
        <v>44.1943651144076</v>
      </c>
      <c r="V352" s="3">
        <v>45.135967707512</v>
      </c>
      <c r="W352" s="3">
        <v>45.8360500717047</v>
      </c>
      <c r="X352" s="3">
        <v>43.4858792743609</v>
      </c>
      <c r="Y352" s="3">
        <v>41.6652879749854</v>
      </c>
      <c r="Z352" s="3">
        <v>39.2062499748823</v>
      </c>
      <c r="AA352" s="3">
        <v>37.1945691562761</v>
      </c>
      <c r="AB352" s="3">
        <v>33.367400208647</v>
      </c>
      <c r="AC352" s="3">
        <v>32.9200521116065</v>
      </c>
      <c r="AD352" s="3">
        <v>38.7848926304964</v>
      </c>
      <c r="AE352" s="3">
        <v>38.5815014118626</v>
      </c>
      <c r="AF352" s="3">
        <v>37.0434706103624</v>
      </c>
      <c r="AG352" s="3">
        <v>36.7175929866896</v>
      </c>
      <c r="AH352" s="3">
        <v>40.1981492303364</v>
      </c>
      <c r="AI352" s="3">
        <v>43.5371976017558</v>
      </c>
      <c r="AJ352" s="3">
        <v>42.6722595565579</v>
      </c>
      <c r="AK352" s="3">
        <v>43.5318383578872</v>
      </c>
      <c r="AL352" s="3">
        <v>47.9483427617032</v>
      </c>
      <c r="AM352" s="3">
        <v>49.3852252939117</v>
      </c>
      <c r="AN352" s="3">
        <v>48.6318061554321</v>
      </c>
      <c r="AO352" s="3">
        <v>47.2572656821804</v>
      </c>
      <c r="AP352" s="3">
        <v>50.0592495400121</v>
      </c>
      <c r="AQ352" s="3">
        <v>49.1656144815359</v>
      </c>
      <c r="AR352" s="3">
        <v>45.3412252658858</v>
      </c>
      <c r="AS352" s="3">
        <v>45.4169311180357</v>
      </c>
      <c r="AT352" s="3">
        <v>42.3875929690116</v>
      </c>
      <c r="AU352" s="3">
        <v>39.9096719384258</v>
      </c>
      <c r="AV352" s="3">
        <v>40.4799934385478</v>
      </c>
      <c r="AW352" s="3">
        <v>40.2837107080113</v>
      </c>
      <c r="AX352" s="3">
        <v>39.8627724493844</v>
      </c>
      <c r="AY352" s="3">
        <v>43.3522405246211</v>
      </c>
      <c r="AZ352" s="3">
        <v>44.8000034599653</v>
      </c>
      <c r="BA352" s="3">
        <v>40.4052870275859</v>
      </c>
      <c r="BB352" s="3">
        <v>37.475344174755</v>
      </c>
      <c r="BC352" s="3">
        <v>36.0681136416832</v>
      </c>
      <c r="BD352" s="3">
        <v>35.5135225871994</v>
      </c>
      <c r="BE352" s="3">
        <v>37.2710378678112</v>
      </c>
      <c r="BF352" s="3">
        <v>37.2323147483909</v>
      </c>
      <c r="BG352" s="3">
        <v>36.9863611708048</v>
      </c>
      <c r="BH352" s="3">
        <v>38.6893052416115</v>
      </c>
      <c r="BI352" s="3">
        <v>35.630258571205</v>
      </c>
      <c r="BJ352" s="3">
        <v>35.5516052140244</v>
      </c>
      <c r="BK352" s="3">
        <v>31.3947879450131</v>
      </c>
      <c r="BL352" s="3">
        <v>31.7424096741641</v>
      </c>
      <c r="BM352" s="3">
        <v>32.3240164138953</v>
      </c>
      <c r="BN352" s="3">
        <v>32.2892695124322</v>
      </c>
      <c r="BO352" s="3">
        <v>34.6434200590928</v>
      </c>
      <c r="BP352" s="3">
        <v>31.341130049532</v>
      </c>
      <c r="BQ352" s="3">
        <v>31.5286019810248</v>
      </c>
      <c r="BR352" s="3">
        <v>32.16552436602</v>
      </c>
      <c r="BS352" s="3">
        <v>29.3584126764179</v>
      </c>
      <c r="BT352" s="3">
        <v>31.3089457019139</v>
      </c>
      <c r="BU352" s="3">
        <v>33.4728457336429</v>
      </c>
      <c r="BV352" s="3">
        <v>34.3821205514069</v>
      </c>
      <c r="BW352" s="3">
        <v>34.034162902508</v>
      </c>
      <c r="BX352" s="3">
        <v>32.4862933078432</v>
      </c>
      <c r="BY352" s="3">
        <v>31.2525784692782</v>
      </c>
      <c r="BZ352" s="3">
        <v>20.7493040709443</v>
      </c>
      <c r="CA352" s="3">
        <v>17.5924340584287</v>
      </c>
      <c r="CB352" s="3">
        <v>20.1280023662399</v>
      </c>
      <c r="CC352" s="3">
        <v>22.9844972825004</v>
      </c>
      <c r="CD352" s="3">
        <v>25.2159907743563</v>
      </c>
      <c r="CE352" s="3">
        <v>25.6888930181759</v>
      </c>
      <c r="CF352" s="3">
        <v>24.4140555569458</v>
      </c>
      <c r="CG352" s="3">
        <v>27.1178354581515</v>
      </c>
      <c r="CH352" s="3">
        <v>33.6158392443466</v>
      </c>
      <c r="CI352" s="3">
        <v>35.3355912640231</v>
      </c>
      <c r="CJ352" s="3">
        <v>37.2480353867061</v>
      </c>
      <c r="CK352" s="3">
        <v>33.0751867540484</v>
      </c>
      <c r="CL352" s="3">
        <v>34.0049493897968</v>
      </c>
      <c r="CM352" s="3">
        <v>41.3616604344894</v>
      </c>
      <c r="CN352" s="3">
        <v>45.2185701302781</v>
      </c>
      <c r="CO352" s="3">
        <v>44.0984419860243</v>
      </c>
      <c r="CP352" s="3">
        <v>40.5012657719385</v>
      </c>
      <c r="CQ352" s="3">
        <v>37.6447369617384</v>
      </c>
      <c r="CR352" s="3">
        <v>35.8556359512279</v>
      </c>
      <c r="CS352" s="3">
        <v>34.7516088217238</v>
      </c>
      <c r="CT352" s="3">
        <v>36.0968484264994</v>
      </c>
      <c r="CU352" s="3">
        <v>35.1477397883466</v>
      </c>
      <c r="CV352" s="3">
        <v>34.612719251806</v>
      </c>
      <c r="CW352" s="3">
        <v>37.8714680242504</v>
      </c>
      <c r="CX352" s="3">
        <v>37.2311398090232</v>
      </c>
      <c r="CY352" s="3">
        <v>36.1400021063867</v>
      </c>
      <c r="CZ352" s="3">
        <v>34.1128958798404</v>
      </c>
      <c r="DA352" s="3">
        <v>31.3747778871274</v>
      </c>
      <c r="DB352" s="3">
        <v>31.9654646533344</v>
      </c>
      <c r="DC352" s="3">
        <v>37.7262159719341</v>
      </c>
      <c r="DD352" s="3">
        <v>37.5680899489794</v>
      </c>
      <c r="DE352" s="3">
        <v>35.5857975044779</v>
      </c>
      <c r="DF352" s="3">
        <v>44.4487904653199</v>
      </c>
      <c r="DG352" s="3">
        <v>42.4820970274642</v>
      </c>
      <c r="DH352" s="3">
        <v>42.2446907891564</v>
      </c>
      <c r="DI352" s="3">
        <v>46.6472532641498</v>
      </c>
      <c r="DJ352" s="3">
        <v>38.9188664321418</v>
      </c>
      <c r="DK352" s="3">
        <v>36.1056150296179</v>
      </c>
      <c r="DL352" s="3">
        <v>32.705658681166</v>
      </c>
      <c r="DM352" s="3">
        <v>32.8991326474765</v>
      </c>
      <c r="DN352" s="3">
        <v>35.4152175907898</v>
      </c>
      <c r="DO352" s="3">
        <v>33.6961026596314</v>
      </c>
      <c r="DP352" s="3">
        <v>32.3549518321221</v>
      </c>
      <c r="DQ352" s="3">
        <v>29.029484364355</v>
      </c>
      <c r="DR352" s="3">
        <v>28.1721292014077</v>
      </c>
      <c r="DS352" s="3">
        <v>33.2916297068287</v>
      </c>
      <c r="DT352" s="3">
        <v>33.5719459923001</v>
      </c>
      <c r="DU352" s="3">
        <v>35.3871035252075</v>
      </c>
      <c r="DV352" s="3">
        <v>39.9845394492868</v>
      </c>
      <c r="DW352" s="3">
        <v>39.1532309771008</v>
      </c>
      <c r="DX352" s="3">
        <v>34.6621059951523</v>
      </c>
      <c r="DY352" s="3">
        <v>33.5740704894727</v>
      </c>
      <c r="DZ352" s="3">
        <v>34.2716748922444</v>
      </c>
      <c r="EA352" s="3">
        <v>36.2335598980982</v>
      </c>
      <c r="EB352" s="3">
        <v>37.4144046036118</v>
      </c>
      <c r="EC352" s="3">
        <v>34.3631935431479</v>
      </c>
      <c r="ED352" s="3">
        <v>32.7064761900261</v>
      </c>
      <c r="EE352" s="3">
        <v>31.9454376047799</v>
      </c>
      <c r="EF352" s="3">
        <v>28.8827776908874</v>
      </c>
    </row>
    <row r="353">
      <c r="A353" s="3" t="s">
        <v>349</v>
      </c>
      <c r="B353" s="3" t="str">
        <f t="shared" si="3"/>
        <v>JWN_mid</v>
      </c>
      <c r="C353" s="3" t="str">
        <f t="shared" si="6"/>
        <v>JWN</v>
      </c>
      <c r="D353" s="3">
        <v>41.0858520500434</v>
      </c>
      <c r="E353" s="3">
        <v>40.3163918016818</v>
      </c>
      <c r="F353" s="3">
        <v>42.8425588659908</v>
      </c>
      <c r="G353" s="3">
        <v>42.7787825640813</v>
      </c>
      <c r="H353" s="3">
        <v>44.7211314646852</v>
      </c>
      <c r="I353" s="3">
        <v>47.2495960758708</v>
      </c>
      <c r="J353" s="3">
        <v>47.6819983826698</v>
      </c>
      <c r="K353" s="3">
        <v>47.7251841354578</v>
      </c>
      <c r="L353" s="3">
        <v>48.2680093534589</v>
      </c>
      <c r="M353" s="3">
        <v>48.9603956607265</v>
      </c>
      <c r="N353" s="3">
        <v>51.473524359558</v>
      </c>
      <c r="O353" s="3">
        <v>53.5413462749725</v>
      </c>
      <c r="P353" s="3">
        <v>54.4479545745738</v>
      </c>
      <c r="Q353" s="3">
        <v>55.5727782102614</v>
      </c>
      <c r="R353" s="3">
        <v>56.5901927285869</v>
      </c>
      <c r="S353" s="3">
        <v>55.3433874463516</v>
      </c>
      <c r="T353" s="3">
        <v>53.1092237006074</v>
      </c>
      <c r="U353" s="3">
        <v>52.5776130144631</v>
      </c>
      <c r="V353" s="3">
        <v>54.7368385854582</v>
      </c>
      <c r="W353" s="3">
        <v>53.517664521621</v>
      </c>
      <c r="X353" s="3">
        <v>52.0596087097661</v>
      </c>
      <c r="Y353" s="3">
        <v>51.3797310174591</v>
      </c>
      <c r="Z353" s="3">
        <v>45.7007625664424</v>
      </c>
      <c r="AA353" s="3">
        <v>41.2193360446428</v>
      </c>
      <c r="AB353" s="3">
        <v>36.4177734313052</v>
      </c>
      <c r="AC353" s="3">
        <v>38.5141960123297</v>
      </c>
      <c r="AD353" s="3">
        <v>43.1043201337958</v>
      </c>
      <c r="AE353" s="3">
        <v>40.8274770806382</v>
      </c>
      <c r="AF353" s="3">
        <v>32.9065366534156</v>
      </c>
      <c r="AG353" s="3">
        <v>29.7766914299107</v>
      </c>
      <c r="AH353" s="3">
        <v>31.9003065924356</v>
      </c>
      <c r="AI353" s="3">
        <v>37.9979066575442</v>
      </c>
      <c r="AJ353" s="3">
        <v>39.8667143899034</v>
      </c>
      <c r="AK353" s="3">
        <v>41.9309307870741</v>
      </c>
      <c r="AL353" s="3">
        <v>43.689367126755</v>
      </c>
      <c r="AM353" s="3">
        <v>42.7565732333218</v>
      </c>
      <c r="AN353" s="3">
        <v>35.4844234401736</v>
      </c>
      <c r="AO353" s="3">
        <v>35.4879011081582</v>
      </c>
      <c r="AP353" s="3">
        <v>35.2108076474507</v>
      </c>
      <c r="AQ353" s="3">
        <v>36.9091984863571</v>
      </c>
      <c r="AR353" s="3">
        <v>35.5222120237897</v>
      </c>
      <c r="AS353" s="3">
        <v>36.7109669850736</v>
      </c>
      <c r="AT353" s="3">
        <v>38.14253565227</v>
      </c>
      <c r="AU353" s="3">
        <v>36.6126972808166</v>
      </c>
      <c r="AV353" s="3">
        <v>37.7662608650535</v>
      </c>
      <c r="AW353" s="3">
        <v>34.380669812427</v>
      </c>
      <c r="AX353" s="3">
        <v>32.8368197094002</v>
      </c>
      <c r="AY353" s="3">
        <v>38.0125401785448</v>
      </c>
      <c r="AZ353" s="3">
        <v>40.9044697468433</v>
      </c>
      <c r="BA353" s="3">
        <v>40.7231648145594</v>
      </c>
      <c r="BB353" s="3">
        <v>40.6539271834099</v>
      </c>
      <c r="BC353" s="3">
        <v>39.8966229648099</v>
      </c>
      <c r="BD353" s="3">
        <v>40.2624730343843</v>
      </c>
      <c r="BE353" s="3">
        <v>42.7364771028372</v>
      </c>
      <c r="BF353" s="3">
        <v>43.6791305285453</v>
      </c>
      <c r="BG353" s="3">
        <v>46.6829780957375</v>
      </c>
      <c r="BH353" s="3">
        <v>52.9118101867349</v>
      </c>
      <c r="BI353" s="3">
        <v>50.9178612068287</v>
      </c>
      <c r="BJ353" s="3">
        <v>49.2682840331905</v>
      </c>
      <c r="BK353" s="3">
        <v>40.5686232228822</v>
      </c>
      <c r="BL353" s="3">
        <v>39.3550794946073</v>
      </c>
      <c r="BM353" s="3">
        <v>38.1950804511872</v>
      </c>
      <c r="BN353" s="3">
        <v>37.626001498528</v>
      </c>
      <c r="BO353" s="3">
        <v>36.8666369694912</v>
      </c>
      <c r="BP353" s="3">
        <v>31.4199278383334</v>
      </c>
      <c r="BQ353" s="3">
        <v>27.76505619406</v>
      </c>
      <c r="BR353" s="3">
        <v>26.2955170044436</v>
      </c>
      <c r="BS353" s="3">
        <v>24.5696136112047</v>
      </c>
      <c r="BT353" s="3">
        <v>28.1967403497559</v>
      </c>
      <c r="BU353" s="3">
        <v>30.1859891293231</v>
      </c>
      <c r="BV353" s="3">
        <v>32.1464884402953</v>
      </c>
      <c r="BW353" s="3">
        <v>34.4971914089768</v>
      </c>
      <c r="BX353" s="3">
        <v>35.2332244910411</v>
      </c>
      <c r="BY353" s="3">
        <v>33.8672508568267</v>
      </c>
      <c r="BZ353" s="3">
        <v>19.9074603397402</v>
      </c>
      <c r="CA353" s="3">
        <v>15.9026003377807</v>
      </c>
      <c r="CB353" s="3">
        <v>15.01083112671</v>
      </c>
      <c r="CC353" s="3">
        <v>16.1793665527665</v>
      </c>
      <c r="CD353" s="3">
        <v>13.4624425363757</v>
      </c>
      <c r="CE353" s="3">
        <v>13.8944923883414</v>
      </c>
      <c r="CF353" s="3">
        <v>12.6551861601536</v>
      </c>
      <c r="CG353" s="3">
        <v>11.5688357536007</v>
      </c>
      <c r="CH353" s="3">
        <v>16.6115414546424</v>
      </c>
      <c r="CI353" s="3">
        <v>27.0355498960313</v>
      </c>
      <c r="CJ353" s="3">
        <v>31.7860058897121</v>
      </c>
      <c r="CK353" s="3">
        <v>31.8330038562043</v>
      </c>
      <c r="CL353" s="3">
        <v>34.5154698653772</v>
      </c>
      <c r="CM353" s="3">
        <v>32.7635588875776</v>
      </c>
      <c r="CN353" s="3">
        <v>33.9030416756846</v>
      </c>
      <c r="CO353" s="3">
        <v>30.8060025262928</v>
      </c>
      <c r="CP353" s="3">
        <v>30.0234593752933</v>
      </c>
      <c r="CQ353" s="3">
        <v>30.1424224591333</v>
      </c>
      <c r="CR353" s="3">
        <v>24.8667341594001</v>
      </c>
      <c r="CS353" s="3">
        <v>24.7550319157183</v>
      </c>
      <c r="CT353" s="3">
        <v>27.4595893372066</v>
      </c>
      <c r="CU353" s="3">
        <v>18.684654951495</v>
      </c>
      <c r="CV353" s="3">
        <v>20.0704199276526</v>
      </c>
      <c r="CW353" s="3">
        <v>19.3674409601408</v>
      </c>
      <c r="CX353" s="3">
        <v>22.6830624358377</v>
      </c>
      <c r="CY353" s="3">
        <v>24.8456931078515</v>
      </c>
      <c r="CZ353" s="3">
        <v>21.4759964563011</v>
      </c>
      <c r="DA353" s="3">
        <v>22.5586154359672</v>
      </c>
      <c r="DB353" s="3">
        <v>19.4621033727749</v>
      </c>
      <c r="DC353" s="3">
        <v>20.3358853119025</v>
      </c>
      <c r="DD353" s="3">
        <v>16.7233396699081</v>
      </c>
      <c r="DE353" s="3">
        <v>17.6641917328988</v>
      </c>
      <c r="DF353" s="3">
        <v>18.8104012922142</v>
      </c>
      <c r="DG353" s="3">
        <v>16.0463244308925</v>
      </c>
      <c r="DH353" s="3">
        <v>16.09142173046</v>
      </c>
      <c r="DI353" s="3">
        <v>19.9193182177641</v>
      </c>
      <c r="DJ353" s="3">
        <v>16.0222957354428</v>
      </c>
      <c r="DK353" s="3">
        <v>15.0950352833772</v>
      </c>
      <c r="DL353" s="3">
        <v>14.2590901471289</v>
      </c>
      <c r="DM353" s="3">
        <v>17.7080863029622</v>
      </c>
      <c r="DN353" s="3">
        <v>19.4945033506184</v>
      </c>
      <c r="DO353" s="3">
        <v>18.4705534317513</v>
      </c>
      <c r="DP353" s="3">
        <v>13.9174029343028</v>
      </c>
      <c r="DQ353" s="3">
        <v>13.5019965003655</v>
      </c>
      <c r="DR353" s="3">
        <v>13.8900891416693</v>
      </c>
      <c r="DS353" s="3">
        <v>16.7976870904082</v>
      </c>
      <c r="DT353" s="3">
        <v>17.7053764753302</v>
      </c>
      <c r="DU353" s="3">
        <v>18.9438369538603</v>
      </c>
      <c r="DV353" s="3">
        <v>18.1078942977944</v>
      </c>
      <c r="DW353" s="3">
        <v>18.5473132858737</v>
      </c>
      <c r="DX353" s="3">
        <v>20.3461253544663</v>
      </c>
      <c r="DY353" s="3">
        <v>21.1439886738698</v>
      </c>
      <c r="DZ353" s="3">
        <v>21.883468178019</v>
      </c>
      <c r="EA353" s="3">
        <v>21.4610846396716</v>
      </c>
      <c r="EB353" s="3">
        <v>22.4108143992192</v>
      </c>
      <c r="EC353" s="3">
        <v>22.6380137625545</v>
      </c>
      <c r="ED353" s="3">
        <v>22.7128056804731</v>
      </c>
      <c r="EE353" s="3">
        <v>23.5055741314199</v>
      </c>
      <c r="EF353" s="3">
        <v>24.1536110772027</v>
      </c>
    </row>
    <row r="354">
      <c r="A354" s="3" t="s">
        <v>350</v>
      </c>
      <c r="B354" s="3" t="str">
        <f t="shared" si="3"/>
        <v>HP_mid</v>
      </c>
      <c r="C354" s="3" t="str">
        <f t="shared" si="6"/>
        <v>HP</v>
      </c>
      <c r="D354" s="3">
        <v>50.9027124522333</v>
      </c>
      <c r="E354" s="3">
        <v>54.5813005738169</v>
      </c>
      <c r="F354" s="3">
        <v>61.363125332801</v>
      </c>
      <c r="G354" s="3">
        <v>65.2061957822248</v>
      </c>
      <c r="H354" s="3">
        <v>64.6266810469266</v>
      </c>
      <c r="I354" s="3">
        <v>68.2989377425664</v>
      </c>
      <c r="J354" s="3">
        <v>69.7444398125718</v>
      </c>
      <c r="K354" s="3">
        <v>62.0298806541838</v>
      </c>
      <c r="L354" s="3">
        <v>61.7337794281868</v>
      </c>
      <c r="M354" s="3">
        <v>52.8289615377347</v>
      </c>
      <c r="N354" s="3">
        <v>49.7898221181137</v>
      </c>
      <c r="O354" s="3">
        <v>40.5910473373212</v>
      </c>
      <c r="P354" s="3">
        <v>38.0905799062891</v>
      </c>
      <c r="Q354" s="3">
        <v>41.7076971264985</v>
      </c>
      <c r="R354" s="3">
        <v>41.2248320576531</v>
      </c>
      <c r="S354" s="3">
        <v>45.8226793148766</v>
      </c>
      <c r="T354" s="3">
        <v>46.9735080109576</v>
      </c>
      <c r="U354" s="3">
        <v>45.4482698747617</v>
      </c>
      <c r="V354" s="3">
        <v>38.7944327694686</v>
      </c>
      <c r="W354" s="3">
        <v>36.272253620003</v>
      </c>
      <c r="X354" s="3">
        <v>31.8729436854502</v>
      </c>
      <c r="Y354" s="3">
        <v>35.2154931173717</v>
      </c>
      <c r="Z354" s="3">
        <v>36.3259141749442</v>
      </c>
      <c r="AA354" s="3">
        <v>34.1129585825533</v>
      </c>
      <c r="AB354" s="3">
        <v>30.2677015951501</v>
      </c>
      <c r="AC354" s="3">
        <v>32.4158417832956</v>
      </c>
      <c r="AD354" s="3">
        <v>38.9531682485484</v>
      </c>
      <c r="AE354" s="3">
        <v>39.264241058533</v>
      </c>
      <c r="AF354" s="3">
        <v>39.1461821688767</v>
      </c>
      <c r="AG354" s="3">
        <v>42.5799374727459</v>
      </c>
      <c r="AH354" s="3">
        <v>43.302516072109</v>
      </c>
      <c r="AI354" s="3">
        <v>41.5337799305794</v>
      </c>
      <c r="AJ354" s="3">
        <v>39.7855262338966</v>
      </c>
      <c r="AK354" s="3">
        <v>44.726689343659</v>
      </c>
      <c r="AL354" s="3">
        <v>44.1109712259032</v>
      </c>
      <c r="AM354" s="3">
        <v>53.7196844135317</v>
      </c>
      <c r="AN354" s="3">
        <v>52.3261996885126</v>
      </c>
      <c r="AO354" s="3">
        <v>46.7992566593301</v>
      </c>
      <c r="AP354" s="3">
        <v>45.7369900828047</v>
      </c>
      <c r="AQ354" s="3">
        <v>45.0466140541507</v>
      </c>
      <c r="AR354" s="3">
        <v>39.3688037421666</v>
      </c>
      <c r="AS354" s="3">
        <v>36.5850553214551</v>
      </c>
      <c r="AT354" s="3">
        <v>37.4756956489927</v>
      </c>
      <c r="AU354" s="3">
        <v>31.5765080443243</v>
      </c>
      <c r="AV354" s="3">
        <v>34.2083262880724</v>
      </c>
      <c r="AW354" s="3">
        <v>36.2592646962518</v>
      </c>
      <c r="AX354" s="3">
        <v>39.6271796438394</v>
      </c>
      <c r="AY354" s="3">
        <v>42.4948580244359</v>
      </c>
      <c r="AZ354" s="3">
        <v>49.4156136885604</v>
      </c>
      <c r="BA354" s="3">
        <v>47.3380634301521</v>
      </c>
      <c r="BB354" s="3">
        <v>46.9783918404146</v>
      </c>
      <c r="BC354" s="3">
        <v>50.0922163571902</v>
      </c>
      <c r="BD354" s="3">
        <v>49.8724942599868</v>
      </c>
      <c r="BE354" s="3">
        <v>46.474686396958</v>
      </c>
      <c r="BF354" s="3">
        <v>45.0473685141014</v>
      </c>
      <c r="BG354" s="3">
        <v>45.9349575636746</v>
      </c>
      <c r="BH354" s="3">
        <v>48.1783143803816</v>
      </c>
      <c r="BI354" s="3">
        <v>49.1154000051076</v>
      </c>
      <c r="BJ354" s="3">
        <v>45.150118292119</v>
      </c>
      <c r="BK354" s="3">
        <v>40.460563825538</v>
      </c>
      <c r="BL354" s="3">
        <v>38.6254655318047</v>
      </c>
      <c r="BM354" s="3">
        <v>41.7240963241566</v>
      </c>
      <c r="BN354" s="3">
        <v>41.0894524325359</v>
      </c>
      <c r="BO354" s="3">
        <v>44.6465327737951</v>
      </c>
      <c r="BP354" s="3">
        <v>41.5031220526818</v>
      </c>
      <c r="BQ354" s="3">
        <v>37.9464489601084</v>
      </c>
      <c r="BR354" s="3">
        <v>38.0265137093974</v>
      </c>
      <c r="BS354" s="3">
        <v>31.1050191894197</v>
      </c>
      <c r="BT354" s="3">
        <v>31.6769108341226</v>
      </c>
      <c r="BU354" s="3">
        <v>29.3815709518435</v>
      </c>
      <c r="BV354" s="3">
        <v>31.0124699622323</v>
      </c>
      <c r="BW354" s="3">
        <v>33.0960339546891</v>
      </c>
      <c r="BX354" s="3">
        <v>34.5212306868217</v>
      </c>
      <c r="BY354" s="3">
        <v>33.836103249497</v>
      </c>
      <c r="BZ354" s="3">
        <v>16.312347704732</v>
      </c>
      <c r="CA354" s="3">
        <v>14.1985789221118</v>
      </c>
      <c r="CB354" s="3">
        <v>15.0388155895048</v>
      </c>
      <c r="CC354" s="3">
        <v>18.5202789156532</v>
      </c>
      <c r="CD354" s="3">
        <v>15.6834837220582</v>
      </c>
      <c r="CE354" s="3">
        <v>15.106931258176</v>
      </c>
      <c r="CF354" s="3">
        <v>12.9424479152288</v>
      </c>
      <c r="CG354" s="3">
        <v>12.3610470822768</v>
      </c>
      <c r="CH354" s="3">
        <v>16.0338698159299</v>
      </c>
      <c r="CI354" s="3">
        <v>20.8229159286834</v>
      </c>
      <c r="CJ354" s="3">
        <v>21.6001412393333</v>
      </c>
      <c r="CK354" s="3">
        <v>23.1107125540471</v>
      </c>
      <c r="CL354" s="3">
        <v>25.9747479873424</v>
      </c>
      <c r="CM354" s="3">
        <v>22.803793603987</v>
      </c>
      <c r="CN354" s="3">
        <v>24.7771320985708</v>
      </c>
      <c r="CO354" s="3">
        <v>28.647704532825</v>
      </c>
      <c r="CP354" s="3">
        <v>26.3829722308368</v>
      </c>
      <c r="CQ354" s="3">
        <v>23.3132445333736</v>
      </c>
      <c r="CR354" s="3">
        <v>23.6667352379269</v>
      </c>
      <c r="CS354" s="3">
        <v>28.1813041259944</v>
      </c>
      <c r="CT354" s="3">
        <v>26.4005917175934</v>
      </c>
      <c r="CU354" s="3">
        <v>20.9801437332923</v>
      </c>
      <c r="CV354" s="3">
        <v>24.9052517671796</v>
      </c>
      <c r="CW354" s="3">
        <v>29.3436179262492</v>
      </c>
      <c r="CX354" s="3">
        <v>36.5027400464022</v>
      </c>
      <c r="CY354" s="3">
        <v>41.0533026482319</v>
      </c>
      <c r="CZ354" s="3">
        <v>42.6008597632859</v>
      </c>
      <c r="DA354" s="3">
        <v>41.4111260025772</v>
      </c>
      <c r="DB354" s="3">
        <v>37.3177790510648</v>
      </c>
      <c r="DC354" s="3">
        <v>38.8189106913243</v>
      </c>
      <c r="DD354" s="3">
        <v>37.5106223307757</v>
      </c>
      <c r="DE354" s="3">
        <v>39.5677057463255</v>
      </c>
      <c r="DF354" s="3">
        <v>46.3031297096038</v>
      </c>
      <c r="DG354" s="3">
        <v>43.7320311605915</v>
      </c>
      <c r="DH354" s="3">
        <v>44.0362069559907</v>
      </c>
      <c r="DI354" s="3">
        <v>40.4641105715803</v>
      </c>
      <c r="DJ354" s="3">
        <v>35.2551776456567</v>
      </c>
      <c r="DK354" s="3">
        <v>33.7285885569503</v>
      </c>
      <c r="DL354" s="3">
        <v>29.7578330098947</v>
      </c>
      <c r="DM354" s="3">
        <v>31.8984994972242</v>
      </c>
      <c r="DN354" s="3">
        <v>36.8483895581585</v>
      </c>
      <c r="DO354" s="3">
        <v>39.635273926115</v>
      </c>
      <c r="DP354" s="3">
        <v>41.5178377105127</v>
      </c>
      <c r="DQ354" s="3">
        <v>38.978874378721</v>
      </c>
      <c r="DR354" s="3">
        <v>36.5072475587558</v>
      </c>
      <c r="DS354" s="3">
        <v>35.0883474212062</v>
      </c>
      <c r="DT354" s="3">
        <v>33.6134221643379</v>
      </c>
      <c r="DU354" s="3">
        <v>37.0068950255907</v>
      </c>
      <c r="DV354" s="3">
        <v>39.0391378785985</v>
      </c>
      <c r="DW354" s="3">
        <v>40.6744198093602</v>
      </c>
      <c r="DX354" s="3">
        <v>37.2701695762148</v>
      </c>
      <c r="DY354" s="3">
        <v>34.1348433994576</v>
      </c>
      <c r="DZ354" s="3">
        <v>37.286923086547</v>
      </c>
      <c r="EA354" s="3">
        <v>33.8131356911565</v>
      </c>
      <c r="EB354" s="3">
        <v>30.9658484480873</v>
      </c>
      <c r="EC354" s="3">
        <v>33.9316623464211</v>
      </c>
      <c r="ED354" s="3">
        <v>34.7632000178714</v>
      </c>
      <c r="EE354" s="3">
        <v>32.7976193200974</v>
      </c>
      <c r="EF354" s="3">
        <v>34.5644444359673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352</v>
      </c>
      <c r="B1" s="6" t="s">
        <v>355</v>
      </c>
      <c r="C1" s="6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362</v>
      </c>
      <c r="J1" s="3" t="s">
        <v>363</v>
      </c>
      <c r="K1" s="3" t="s">
        <v>364</v>
      </c>
      <c r="L1" s="3" t="s">
        <v>365</v>
      </c>
      <c r="M1" s="3" t="s">
        <v>366</v>
      </c>
      <c r="N1" s="3" t="s">
        <v>367</v>
      </c>
      <c r="O1" s="3" t="s">
        <v>368</v>
      </c>
      <c r="P1" s="3" t="s">
        <v>369</v>
      </c>
      <c r="Q1" s="3" t="s">
        <v>370</v>
      </c>
      <c r="R1" s="3" t="s">
        <v>371</v>
      </c>
      <c r="S1" s="3" t="s">
        <v>372</v>
      </c>
      <c r="T1" s="3" t="s">
        <v>373</v>
      </c>
      <c r="U1" s="3" t="s">
        <v>374</v>
      </c>
      <c r="V1" s="3" t="s">
        <v>375</v>
      </c>
      <c r="W1" s="3" t="s">
        <v>376</v>
      </c>
      <c r="X1" s="3" t="s">
        <v>377</v>
      </c>
      <c r="Y1" s="3" t="s">
        <v>378</v>
      </c>
      <c r="Z1" s="3" t="s">
        <v>379</v>
      </c>
      <c r="AA1" s="3" t="s">
        <v>380</v>
      </c>
      <c r="AB1" s="3" t="s">
        <v>381</v>
      </c>
      <c r="AC1" s="3" t="s">
        <v>382</v>
      </c>
      <c r="AD1" s="3" t="s">
        <v>383</v>
      </c>
      <c r="AE1" s="3" t="s">
        <v>384</v>
      </c>
      <c r="AF1" s="3" t="s">
        <v>385</v>
      </c>
      <c r="AG1" s="3" t="s">
        <v>386</v>
      </c>
      <c r="AH1" s="3" t="s">
        <v>387</v>
      </c>
      <c r="AI1" s="3" t="s">
        <v>388</v>
      </c>
      <c r="AJ1" s="3" t="s">
        <v>389</v>
      </c>
      <c r="AK1" s="3" t="s">
        <v>390</v>
      </c>
      <c r="AL1" s="3" t="s">
        <v>391</v>
      </c>
      <c r="AM1" s="3" t="s">
        <v>392</v>
      </c>
      <c r="AN1" s="3" t="s">
        <v>393</v>
      </c>
      <c r="AO1" s="3" t="s">
        <v>394</v>
      </c>
      <c r="AP1" s="3" t="s">
        <v>395</v>
      </c>
      <c r="AQ1" s="3" t="s">
        <v>396</v>
      </c>
      <c r="AR1" s="3" t="s">
        <v>397</v>
      </c>
      <c r="AS1" s="3" t="s">
        <v>398</v>
      </c>
      <c r="AT1" s="3" t="s">
        <v>399</v>
      </c>
      <c r="AU1" s="3" t="s">
        <v>400</v>
      </c>
      <c r="AV1" s="3" t="s">
        <v>401</v>
      </c>
      <c r="AW1" s="3" t="s">
        <v>402</v>
      </c>
      <c r="AX1" s="3" t="s">
        <v>403</v>
      </c>
      <c r="AY1" s="3" t="s">
        <v>404</v>
      </c>
      <c r="AZ1" s="3" t="s">
        <v>405</v>
      </c>
      <c r="BA1" s="3" t="s">
        <v>406</v>
      </c>
      <c r="BB1" s="3" t="s">
        <v>407</v>
      </c>
      <c r="BC1" s="3" t="s">
        <v>408</v>
      </c>
      <c r="BD1" s="3" t="s">
        <v>409</v>
      </c>
      <c r="BE1" s="3" t="s">
        <v>410</v>
      </c>
      <c r="BF1" s="3" t="s">
        <v>411</v>
      </c>
      <c r="BG1" s="3" t="s">
        <v>412</v>
      </c>
      <c r="BH1" s="3" t="s">
        <v>413</v>
      </c>
      <c r="BI1" s="3" t="s">
        <v>414</v>
      </c>
      <c r="BJ1" s="3" t="s">
        <v>415</v>
      </c>
      <c r="BK1" s="3" t="s">
        <v>416</v>
      </c>
      <c r="BL1" s="3" t="s">
        <v>417</v>
      </c>
      <c r="BM1" s="3" t="s">
        <v>418</v>
      </c>
      <c r="BN1" s="3" t="s">
        <v>419</v>
      </c>
      <c r="BO1" s="3" t="s">
        <v>420</v>
      </c>
      <c r="BP1" s="3" t="s">
        <v>421</v>
      </c>
      <c r="BQ1" s="3" t="s">
        <v>422</v>
      </c>
      <c r="BR1" s="3" t="s">
        <v>423</v>
      </c>
      <c r="BS1" s="3" t="s">
        <v>424</v>
      </c>
      <c r="BT1" s="3" t="s">
        <v>425</v>
      </c>
      <c r="BU1" s="3" t="s">
        <v>426</v>
      </c>
      <c r="BV1" s="3" t="s">
        <v>427</v>
      </c>
      <c r="BW1" s="3" t="s">
        <v>428</v>
      </c>
      <c r="BX1" s="3" t="s">
        <v>429</v>
      </c>
      <c r="BY1" s="3" t="s">
        <v>430</v>
      </c>
      <c r="BZ1" s="3" t="s">
        <v>431</v>
      </c>
      <c r="CA1" s="3" t="s">
        <v>432</v>
      </c>
      <c r="CB1" s="3" t="s">
        <v>433</v>
      </c>
      <c r="CC1" s="3" t="s">
        <v>434</v>
      </c>
      <c r="CD1" s="3" t="s">
        <v>435</v>
      </c>
      <c r="CE1" s="3" t="s">
        <v>436</v>
      </c>
      <c r="CF1" s="3" t="s">
        <v>437</v>
      </c>
      <c r="CG1" s="3" t="s">
        <v>438</v>
      </c>
      <c r="CH1" s="3" t="s">
        <v>439</v>
      </c>
      <c r="CI1" s="3" t="s">
        <v>440</v>
      </c>
      <c r="CJ1" s="3" t="s">
        <v>441</v>
      </c>
      <c r="CK1" s="3" t="s">
        <v>442</v>
      </c>
      <c r="CL1" s="3" t="s">
        <v>443</v>
      </c>
      <c r="CM1" s="3" t="s">
        <v>444</v>
      </c>
      <c r="CN1" s="3" t="s">
        <v>445</v>
      </c>
      <c r="CO1" s="3" t="s">
        <v>446</v>
      </c>
      <c r="CP1" s="3" t="s">
        <v>447</v>
      </c>
      <c r="CQ1" s="3" t="s">
        <v>448</v>
      </c>
      <c r="CR1" s="3" t="s">
        <v>449</v>
      </c>
      <c r="CS1" s="3" t="s">
        <v>450</v>
      </c>
      <c r="CT1" s="3" t="s">
        <v>451</v>
      </c>
      <c r="CU1" s="3" t="s">
        <v>452</v>
      </c>
      <c r="CV1" s="3" t="s">
        <v>453</v>
      </c>
      <c r="CW1" s="3" t="s">
        <v>454</v>
      </c>
      <c r="CX1" s="3" t="s">
        <v>455</v>
      </c>
      <c r="CY1" s="3" t="s">
        <v>456</v>
      </c>
      <c r="CZ1" s="3" t="s">
        <v>457</v>
      </c>
      <c r="DA1" s="3" t="s">
        <v>458</v>
      </c>
      <c r="DB1" s="3" t="s">
        <v>459</v>
      </c>
      <c r="DC1" s="3" t="s">
        <v>460</v>
      </c>
      <c r="DD1" s="3" t="s">
        <v>461</v>
      </c>
      <c r="DE1" s="3" t="s">
        <v>462</v>
      </c>
      <c r="DF1" s="3" t="s">
        <v>463</v>
      </c>
      <c r="DG1" s="3" t="s">
        <v>464</v>
      </c>
      <c r="DH1" s="3" t="s">
        <v>465</v>
      </c>
      <c r="DI1" s="3" t="s">
        <v>466</v>
      </c>
      <c r="DJ1" s="3" t="s">
        <v>467</v>
      </c>
      <c r="DK1" s="3" t="s">
        <v>468</v>
      </c>
      <c r="DL1" s="3" t="s">
        <v>469</v>
      </c>
      <c r="DM1" s="3" t="s">
        <v>470</v>
      </c>
      <c r="DN1" s="3" t="s">
        <v>471</v>
      </c>
      <c r="DO1" s="3" t="s">
        <v>472</v>
      </c>
      <c r="DP1" s="3" t="s">
        <v>473</v>
      </c>
      <c r="DQ1" s="3" t="s">
        <v>474</v>
      </c>
      <c r="DR1" s="3" t="s">
        <v>475</v>
      </c>
      <c r="DS1" s="3" t="s">
        <v>476</v>
      </c>
      <c r="DT1" s="3" t="s">
        <v>477</v>
      </c>
      <c r="DU1" s="3" t="s">
        <v>478</v>
      </c>
      <c r="DV1" s="3" t="s">
        <v>479</v>
      </c>
      <c r="DW1" s="3" t="s">
        <v>480</v>
      </c>
      <c r="DX1" s="3" t="s">
        <v>481</v>
      </c>
      <c r="DY1" s="3" t="s">
        <v>482</v>
      </c>
      <c r="DZ1" s="3" t="s">
        <v>483</v>
      </c>
      <c r="EA1" s="3" t="s">
        <v>484</v>
      </c>
      <c r="EB1" s="3" t="s">
        <v>485</v>
      </c>
      <c r="EC1" s="3" t="s">
        <v>486</v>
      </c>
      <c r="ED1" s="3" t="s">
        <v>487</v>
      </c>
      <c r="EE1" s="3" t="s">
        <v>488</v>
      </c>
      <c r="EF1" s="3" t="s">
        <v>489</v>
      </c>
    </row>
    <row r="2">
      <c r="A2" s="3" t="s">
        <v>490</v>
      </c>
      <c r="B2" s="3" t="s">
        <v>491</v>
      </c>
      <c r="C2" s="3" t="s">
        <v>492</v>
      </c>
      <c r="D2" s="3">
        <v>16.7558169754613</v>
      </c>
      <c r="E2" s="3">
        <v>16.4768952355766</v>
      </c>
      <c r="F2" s="3">
        <v>16.7191560449796</v>
      </c>
      <c r="G2" s="3">
        <v>16.9440276185551</v>
      </c>
      <c r="H2" s="3">
        <v>18.9577141969243</v>
      </c>
      <c r="I2" s="3">
        <v>20.2761832903774</v>
      </c>
      <c r="J2" s="3">
        <v>21.109843246133</v>
      </c>
      <c r="K2" s="3">
        <v>21.7748676395414</v>
      </c>
      <c r="L2" s="3">
        <v>22.3026292689753</v>
      </c>
      <c r="M2" s="3">
        <v>22.543530578806</v>
      </c>
      <c r="N2" s="3">
        <v>25.1696075707747</v>
      </c>
      <c r="O2" s="3">
        <v>25.0679427772797</v>
      </c>
      <c r="P2" s="3">
        <v>24.697413382215</v>
      </c>
      <c r="Q2" s="3">
        <v>27.9811388655303</v>
      </c>
      <c r="R2" s="3">
        <v>28.219107470307</v>
      </c>
      <c r="S2" s="3">
        <v>28.4862092260312</v>
      </c>
      <c r="T2" s="3">
        <v>28.8780235219018</v>
      </c>
      <c r="U2" s="3">
        <v>28.7167540653605</v>
      </c>
      <c r="V2" s="3">
        <v>28.1516088552232</v>
      </c>
      <c r="W2" s="3">
        <v>25.5612662579471</v>
      </c>
      <c r="X2" s="3">
        <v>25.4627107018698</v>
      </c>
      <c r="Y2" s="3">
        <v>25.516221504359</v>
      </c>
      <c r="Z2" s="3">
        <v>26.7511244156544</v>
      </c>
      <c r="AA2" s="3">
        <v>25.369305074081</v>
      </c>
      <c r="AB2" s="3">
        <v>22.3244520524715</v>
      </c>
      <c r="AC2" s="3">
        <v>21.7797794214133</v>
      </c>
      <c r="AD2" s="3">
        <v>23.6922118905255</v>
      </c>
      <c r="AE2" s="3">
        <v>24.3116798482025</v>
      </c>
      <c r="AF2" s="3">
        <v>21.7385562216216</v>
      </c>
      <c r="AG2" s="3">
        <v>22.1327065543069</v>
      </c>
      <c r="AH2" s="3">
        <v>22.5676144188525</v>
      </c>
      <c r="AI2" s="3">
        <v>24.7598427296891</v>
      </c>
      <c r="AJ2" s="3">
        <v>25.5142424982618</v>
      </c>
      <c r="AK2" s="3">
        <v>26.6568090163804</v>
      </c>
      <c r="AL2" s="3">
        <v>25.4828482684322</v>
      </c>
      <c r="AM2" s="3">
        <v>26.4325422132477</v>
      </c>
      <c r="AN2" s="3">
        <v>27.628624462363</v>
      </c>
      <c r="AO2" s="3">
        <v>30.9959761253494</v>
      </c>
      <c r="AP2" s="3">
        <v>32.6683721037348</v>
      </c>
      <c r="AQ2" s="3">
        <v>33.2423589978372</v>
      </c>
      <c r="AR2" s="3">
        <v>35.4612864756997</v>
      </c>
      <c r="AS2" s="3">
        <v>34.5621492733931</v>
      </c>
      <c r="AT2" s="3">
        <v>34.6029681166617</v>
      </c>
      <c r="AU2" s="3">
        <v>37.2234512266513</v>
      </c>
      <c r="AV2" s="3">
        <v>37.0034119123987</v>
      </c>
      <c r="AW2" s="3">
        <v>36.9396170474139</v>
      </c>
      <c r="AX2" s="3">
        <v>40.5201938135597</v>
      </c>
      <c r="AY2" s="3">
        <v>40.4177186018101</v>
      </c>
      <c r="AZ2" s="3">
        <v>40.9368176584144</v>
      </c>
      <c r="BA2" s="3">
        <v>39.5064089564393</v>
      </c>
      <c r="BB2" s="3">
        <v>41.2828519445379</v>
      </c>
      <c r="BC2" s="3">
        <v>40.1084345569154</v>
      </c>
      <c r="BD2" s="3">
        <v>43.8659286399541</v>
      </c>
      <c r="BE2" s="3">
        <v>44.737851963171</v>
      </c>
      <c r="BF2" s="3">
        <v>45.1131801031424</v>
      </c>
      <c r="BG2" s="3">
        <v>50.6118250230051</v>
      </c>
      <c r="BH2" s="3">
        <v>52.8736432413692</v>
      </c>
      <c r="BI2" s="3">
        <v>52.5929687367685</v>
      </c>
      <c r="BJ2" s="3">
        <v>45.6922924470644</v>
      </c>
      <c r="BK2" s="3">
        <v>39.3406183996714</v>
      </c>
      <c r="BL2" s="3">
        <v>36.7456754159106</v>
      </c>
      <c r="BM2" s="3">
        <v>41.0951677037129</v>
      </c>
      <c r="BN2" s="3">
        <v>43.9467457154198</v>
      </c>
      <c r="BO2" s="3">
        <v>48.0073070188214</v>
      </c>
      <c r="BP2" s="3">
        <v>45.9444313589417</v>
      </c>
      <c r="BQ2" s="3">
        <v>46.4168729322967</v>
      </c>
      <c r="BR2" s="3">
        <v>49.3820320918049</v>
      </c>
      <c r="BS2" s="3">
        <v>49.513641654489</v>
      </c>
      <c r="BT2" s="3">
        <v>52.645113219842</v>
      </c>
      <c r="BU2" s="3">
        <v>56.8127163879142</v>
      </c>
      <c r="BV2" s="3">
        <v>63.4899439473639</v>
      </c>
      <c r="BW2" s="3">
        <v>66.8842495354001</v>
      </c>
      <c r="BX2" s="3">
        <v>75.5090101357076</v>
      </c>
      <c r="BY2" s="3">
        <v>75.4672064414035</v>
      </c>
      <c r="BZ2" s="3">
        <v>63.5932280339635</v>
      </c>
      <c r="CA2" s="3">
        <v>66.105273180311</v>
      </c>
      <c r="CB2" s="3">
        <v>75.3309299581849</v>
      </c>
      <c r="CC2" s="3">
        <v>84.0855637888657</v>
      </c>
      <c r="CD2" s="3">
        <v>93.0486206568</v>
      </c>
      <c r="CE2" s="3">
        <v>114.306800223369</v>
      </c>
      <c r="CF2" s="3">
        <v>112.847443224887</v>
      </c>
      <c r="CG2" s="3">
        <v>113.776261375864</v>
      </c>
      <c r="CH2" s="3">
        <v>114.162932822605</v>
      </c>
      <c r="CI2" s="3">
        <v>124.403158496548</v>
      </c>
      <c r="CJ2" s="3">
        <v>130.122132122519</v>
      </c>
      <c r="CK2" s="3">
        <v>129.009849940441</v>
      </c>
      <c r="CL2" s="3">
        <v>119.45635320235</v>
      </c>
      <c r="CM2" s="3">
        <v>129.017687411917</v>
      </c>
      <c r="CN2" s="3">
        <v>124.452450227441</v>
      </c>
      <c r="CO2" s="3">
        <v>127.256693943508</v>
      </c>
      <c r="CP2" s="3">
        <v>142.099808766856</v>
      </c>
      <c r="CQ2" s="3">
        <v>145.377388418804</v>
      </c>
      <c r="CR2" s="3">
        <v>146.045089632821</v>
      </c>
      <c r="CS2" s="3">
        <v>142.718087133554</v>
      </c>
      <c r="CT2" s="3">
        <v>151.407911713685</v>
      </c>
      <c r="CU2" s="3">
        <v>170.560187025405</v>
      </c>
      <c r="CV2" s="3">
        <v>167.291147119435</v>
      </c>
      <c r="CW2" s="3">
        <v>167.175331153071</v>
      </c>
      <c r="CX2" s="3">
        <v>162.605389420451</v>
      </c>
      <c r="CY2" s="3">
        <v>164.665605590578</v>
      </c>
      <c r="CZ2" s="3">
        <v>146.342727618045</v>
      </c>
      <c r="DA2" s="3">
        <v>137.995651750363</v>
      </c>
      <c r="DB2" s="3">
        <v>147.053833780983</v>
      </c>
      <c r="DC2" s="3">
        <v>164.87147597682</v>
      </c>
      <c r="DD2" s="3">
        <v>151.298898814065</v>
      </c>
      <c r="DE2" s="3">
        <v>142.818253283348</v>
      </c>
      <c r="DF2" s="3">
        <v>144.397043291259</v>
      </c>
      <c r="DG2" s="3">
        <v>136.866912708722</v>
      </c>
      <c r="DH2" s="3">
        <v>134.042915310334</v>
      </c>
      <c r="DI2" s="3">
        <v>149.173756651465</v>
      </c>
      <c r="DJ2" s="3">
        <v>153.333770256345</v>
      </c>
      <c r="DK2" s="3">
        <v>163.276117509529</v>
      </c>
      <c r="DL2" s="3">
        <v>171.172287400566</v>
      </c>
      <c r="DM2" s="3">
        <v>182.596793357969</v>
      </c>
      <c r="DN2" s="3">
        <v>191.01080972352</v>
      </c>
      <c r="DO2" s="3">
        <v>180.04220267383</v>
      </c>
      <c r="DP2" s="3">
        <v>176.198034322317</v>
      </c>
      <c r="DQ2" s="3">
        <v>173.269262476999</v>
      </c>
      <c r="DR2" s="3">
        <v>184.597456801469</v>
      </c>
      <c r="DS2" s="3">
        <v>193.312206049297</v>
      </c>
      <c r="DT2" s="3">
        <v>186.745837280593</v>
      </c>
      <c r="DU2" s="3">
        <v>183.984456961957</v>
      </c>
      <c r="DV2" s="3">
        <v>172.119954244192</v>
      </c>
      <c r="DW2" s="3">
        <v>169.021372230982</v>
      </c>
      <c r="DX2" s="3">
        <v>185.861522345675</v>
      </c>
      <c r="DY2" s="3">
        <v>205.664358556652</v>
      </c>
      <c r="DZ2" s="3">
        <v>224.091967146106</v>
      </c>
      <c r="EA2" s="3">
        <v>220.875664995774</v>
      </c>
      <c r="EB2" s="3">
        <v>223.497858066435</v>
      </c>
      <c r="EC2" s="3">
        <v>229.853202599076</v>
      </c>
      <c r="ED2" s="3">
        <v>227.205242241799</v>
      </c>
      <c r="EE2" s="3">
        <v>248.827142987932</v>
      </c>
      <c r="EF2" s="3">
        <v>234.288332621256</v>
      </c>
    </row>
    <row r="3">
      <c r="A3" s="3" t="s">
        <v>493</v>
      </c>
      <c r="B3" s="3" t="s">
        <v>494</v>
      </c>
      <c r="C3" s="3" t="s">
        <v>495</v>
      </c>
      <c r="D3" s="3">
        <v>31.7960494200088</v>
      </c>
      <c r="E3" s="3">
        <v>31.9317170781886</v>
      </c>
      <c r="F3" s="3">
        <v>33.1816882940174</v>
      </c>
      <c r="G3" s="3">
        <v>32.1404871483131</v>
      </c>
      <c r="H3" s="3">
        <v>34.0925373545633</v>
      </c>
      <c r="I3" s="3">
        <v>35.1689959379362</v>
      </c>
      <c r="J3" s="3">
        <v>35.5144244971168</v>
      </c>
      <c r="K3" s="3">
        <v>35.1154990001113</v>
      </c>
      <c r="L3" s="3">
        <v>37.4016165839593</v>
      </c>
      <c r="M3" s="3">
        <v>37.4636353334375</v>
      </c>
      <c r="N3" s="3">
        <v>42.5048601598916</v>
      </c>
      <c r="O3" s="3">
        <v>44.1368860307497</v>
      </c>
      <c r="P3" s="3">
        <v>42.1718020350641</v>
      </c>
      <c r="Q3" s="3">
        <v>38.9276468935297</v>
      </c>
      <c r="R3" s="3">
        <v>38.6132042469576</v>
      </c>
      <c r="S3" s="3">
        <v>41.161168465851</v>
      </c>
      <c r="T3" s="3">
        <v>43.556215949113</v>
      </c>
      <c r="U3" s="3">
        <v>45.2981215852532</v>
      </c>
      <c r="V3" s="3">
        <v>46.442418714376</v>
      </c>
      <c r="W3" s="3">
        <v>45.0755599465196</v>
      </c>
      <c r="X3" s="3">
        <v>39.3127222602594</v>
      </c>
      <c r="Y3" s="3">
        <v>36.7912796119811</v>
      </c>
      <c r="Z3" s="3">
        <v>41.5221634526418</v>
      </c>
      <c r="AA3" s="3">
        <v>38.6934272288947</v>
      </c>
      <c r="AB3" s="3">
        <v>38.3852198539167</v>
      </c>
      <c r="AC3" s="3">
        <v>37.2084955091359</v>
      </c>
      <c r="AD3" s="3">
        <v>38.4971771296242</v>
      </c>
      <c r="AE3" s="3">
        <v>41.0617254853639</v>
      </c>
      <c r="AF3" s="3">
        <v>42.5000009446122</v>
      </c>
      <c r="AG3" s="3">
        <v>42.1859881056796</v>
      </c>
      <c r="AH3" s="3">
        <v>44.3305288553248</v>
      </c>
      <c r="AI3" s="3">
        <v>46.1053895532301</v>
      </c>
      <c r="AJ3" s="3">
        <v>44.4772212282658</v>
      </c>
      <c r="AK3" s="3">
        <v>43.0201951479482</v>
      </c>
      <c r="AL3" s="3">
        <v>42.3163236791138</v>
      </c>
      <c r="AM3" s="3">
        <v>43.2461490954399</v>
      </c>
      <c r="AN3" s="3">
        <v>43.7595459042497</v>
      </c>
      <c r="AO3" s="3">
        <v>43.4182627954409</v>
      </c>
      <c r="AP3" s="3">
        <v>46.1504662008987</v>
      </c>
      <c r="AQ3" s="3">
        <v>46.2470880852963</v>
      </c>
      <c r="AR3" s="3">
        <v>47.4181264539535</v>
      </c>
      <c r="AS3" s="3">
        <v>50.4411869231036</v>
      </c>
      <c r="AT3" s="3">
        <v>52.2635318154935</v>
      </c>
      <c r="AU3" s="3">
        <v>51.6597776194511</v>
      </c>
      <c r="AV3" s="3">
        <v>61.3464695445138</v>
      </c>
      <c r="AW3" s="3">
        <v>66.7145300415114</v>
      </c>
      <c r="AX3" s="3">
        <v>68.6442676747359</v>
      </c>
      <c r="AY3" s="3">
        <v>70.558933625115</v>
      </c>
      <c r="AZ3" s="3">
        <v>76.8846159823559</v>
      </c>
      <c r="BA3" s="3">
        <v>84.170622126074</v>
      </c>
      <c r="BB3" s="3">
        <v>80.7976197497165</v>
      </c>
      <c r="BC3" s="3">
        <v>68.7367730104023</v>
      </c>
      <c r="BD3" s="3">
        <v>76.1797603257492</v>
      </c>
      <c r="BE3" s="3">
        <v>71.981524286501</v>
      </c>
      <c r="BF3" s="3">
        <v>69.8755920437075</v>
      </c>
      <c r="BG3" s="3">
        <v>72.280452591616</v>
      </c>
      <c r="BH3" s="3">
        <v>70.309118457915</v>
      </c>
      <c r="BI3" s="3">
        <v>67.0344586196385</v>
      </c>
      <c r="BJ3" s="3">
        <v>65.8746101817588</v>
      </c>
      <c r="BK3" s="3">
        <v>66.4741975456719</v>
      </c>
      <c r="BL3" s="3">
        <v>65.5033704361494</v>
      </c>
      <c r="BM3" s="3">
        <v>61.1821882448425</v>
      </c>
      <c r="BN3" s="3">
        <v>61.0029819635581</v>
      </c>
      <c r="BO3" s="3">
        <v>62.4370616378884</v>
      </c>
      <c r="BP3" s="3">
        <v>61.1035247467288</v>
      </c>
      <c r="BQ3" s="3">
        <v>59.0755371596338</v>
      </c>
      <c r="BR3" s="3">
        <v>54.7625707691692</v>
      </c>
      <c r="BS3" s="3">
        <v>51.7075822938773</v>
      </c>
      <c r="BT3" s="3">
        <v>55.530748218433</v>
      </c>
      <c r="BU3" s="3">
        <v>60.1377235227065</v>
      </c>
      <c r="BV3" s="3">
        <v>68.625263016902</v>
      </c>
      <c r="BW3" s="3">
        <v>70.6192195850727</v>
      </c>
      <c r="BX3" s="3">
        <v>70.2305500127521</v>
      </c>
      <c r="BY3" s="3">
        <v>73.5866310704381</v>
      </c>
      <c r="BZ3" s="3">
        <v>63.501454438564</v>
      </c>
      <c r="CA3" s="3">
        <v>65.6638950551991</v>
      </c>
      <c r="CB3" s="3">
        <v>72.9218341176665</v>
      </c>
      <c r="CC3" s="3">
        <v>77.9721906489195</v>
      </c>
      <c r="CD3" s="3">
        <v>81.4419874340308</v>
      </c>
      <c r="CE3" s="3">
        <v>78.685618867296</v>
      </c>
      <c r="CF3" s="3">
        <v>74.7200150205339</v>
      </c>
      <c r="CG3" s="3">
        <v>71.6034297520897</v>
      </c>
      <c r="CH3" s="3">
        <v>82.7218267373451</v>
      </c>
      <c r="CI3" s="3">
        <v>88.6465268458421</v>
      </c>
      <c r="CJ3" s="3">
        <v>92.1337735702167</v>
      </c>
      <c r="CK3" s="3">
        <v>90.438635197868</v>
      </c>
      <c r="CL3" s="3">
        <v>90.824901702029</v>
      </c>
      <c r="CM3" s="3">
        <v>93.4663384978124</v>
      </c>
      <c r="CN3" s="3">
        <v>99.7686166165819</v>
      </c>
      <c r="CO3" s="3">
        <v>98.2733506947661</v>
      </c>
      <c r="CP3" s="3">
        <v>101.652152423818</v>
      </c>
      <c r="CQ3" s="3">
        <v>102.569581352203</v>
      </c>
      <c r="CR3" s="3">
        <v>94.7793432094249</v>
      </c>
      <c r="CS3" s="3">
        <v>96.1109547664012</v>
      </c>
      <c r="CT3" s="3">
        <v>103.215171804403</v>
      </c>
      <c r="CU3" s="3">
        <v>112.695516992584</v>
      </c>
      <c r="CV3" s="3">
        <v>120.157000249901</v>
      </c>
      <c r="CW3" s="3">
        <v>127.825694239164</v>
      </c>
      <c r="CX3" s="3">
        <v>138.544387974521</v>
      </c>
      <c r="CY3" s="3">
        <v>144.773083867245</v>
      </c>
      <c r="CZ3" s="3">
        <v>136.251248855092</v>
      </c>
      <c r="DA3" s="3">
        <v>131.651776206573</v>
      </c>
      <c r="DB3" s="3">
        <v>136.585822290226</v>
      </c>
      <c r="DC3" s="3">
        <v>127.223966008288</v>
      </c>
      <c r="DD3" s="3">
        <v>128.030501857688</v>
      </c>
      <c r="DE3" s="3">
        <v>131.597446855806</v>
      </c>
      <c r="DF3" s="3">
        <v>139.998329746781</v>
      </c>
      <c r="DG3" s="3">
        <v>149.879312849805</v>
      </c>
      <c r="DH3" s="3">
        <v>142.198514344521</v>
      </c>
      <c r="DI3" s="3">
        <v>138.746974117303</v>
      </c>
      <c r="DJ3" s="3">
        <v>143.449595136344</v>
      </c>
      <c r="DK3" s="3">
        <v>149.592127131496</v>
      </c>
      <c r="DL3" s="3">
        <v>135.720766699035</v>
      </c>
      <c r="DM3" s="3">
        <v>127.40753325568</v>
      </c>
      <c r="DN3" s="3">
        <v>131.234531746163</v>
      </c>
      <c r="DO3" s="3">
        <v>141.428164436893</v>
      </c>
      <c r="DP3" s="3">
        <v>143.081275832923</v>
      </c>
      <c r="DQ3" s="3">
        <v>139.529418541493</v>
      </c>
      <c r="DR3" s="3">
        <v>133.514737362018</v>
      </c>
      <c r="DS3" s="3">
        <v>144.504364114522</v>
      </c>
      <c r="DT3" s="3">
        <v>156.817498899974</v>
      </c>
      <c r="DU3" s="3">
        <v>168.526721194141</v>
      </c>
      <c r="DV3" s="3">
        <v>172.908118173774</v>
      </c>
      <c r="DW3" s="3">
        <v>163.177126202806</v>
      </c>
      <c r="DX3" s="3">
        <v>156.803971454526</v>
      </c>
      <c r="DY3" s="3">
        <v>163.982466515713</v>
      </c>
      <c r="DZ3" s="3">
        <v>169.365985633442</v>
      </c>
      <c r="EA3" s="3">
        <v>189.483909752505</v>
      </c>
      <c r="EB3" s="3">
        <v>191.219619753236</v>
      </c>
      <c r="EC3" s="3">
        <v>190.216764701136</v>
      </c>
      <c r="ED3" s="3">
        <v>180.137521504002</v>
      </c>
      <c r="EE3" s="3">
        <v>174.539303000137</v>
      </c>
      <c r="EF3" s="3">
        <v>174.349135174097</v>
      </c>
    </row>
    <row r="4">
      <c r="A4" s="3" t="s">
        <v>496</v>
      </c>
      <c r="B4" s="3" t="s">
        <v>494</v>
      </c>
      <c r="C4" s="3" t="s">
        <v>497</v>
      </c>
      <c r="D4" s="3">
        <v>30.8827212797047</v>
      </c>
      <c r="E4" s="3">
        <v>30.8144719871873</v>
      </c>
      <c r="F4" s="3">
        <v>31.7300904567466</v>
      </c>
      <c r="G4" s="3">
        <v>31.0562783952774</v>
      </c>
      <c r="H4" s="3">
        <v>31.9419872809555</v>
      </c>
      <c r="I4" s="3">
        <v>32.7387855833446</v>
      </c>
      <c r="J4" s="3">
        <v>34.3320891181276</v>
      </c>
      <c r="K4" s="3">
        <v>34.4785430213174</v>
      </c>
      <c r="L4" s="3">
        <v>34.9232786073768</v>
      </c>
      <c r="M4" s="3">
        <v>34.2843346822044</v>
      </c>
      <c r="N4" s="3">
        <v>36.0870233328734</v>
      </c>
      <c r="O4" s="3">
        <v>37.0805778960006</v>
      </c>
      <c r="P4" s="3">
        <v>36.7704198953851</v>
      </c>
      <c r="Q4" s="3">
        <v>38.0824497469466</v>
      </c>
      <c r="R4" s="3">
        <v>38.8312688557137</v>
      </c>
      <c r="S4" s="3">
        <v>38.9064710178072</v>
      </c>
      <c r="T4" s="3">
        <v>39.8762135229657</v>
      </c>
      <c r="U4" s="3">
        <v>40.7191713445794</v>
      </c>
      <c r="V4" s="3">
        <v>41.7955836092221</v>
      </c>
      <c r="W4" s="3">
        <v>40.5380357524022</v>
      </c>
      <c r="X4" s="3">
        <v>35.7495287406528</v>
      </c>
      <c r="Y4" s="3">
        <v>35.3436683615081</v>
      </c>
      <c r="Z4" s="3">
        <v>37.9562742351322</v>
      </c>
      <c r="AA4" s="3">
        <v>37.8423570968472</v>
      </c>
      <c r="AB4" s="3">
        <v>34.1990247645737</v>
      </c>
      <c r="AC4" s="3">
        <v>32.146957115506</v>
      </c>
      <c r="AD4" s="3">
        <v>33.8833578375091</v>
      </c>
      <c r="AE4" s="3">
        <v>36.3590058496483</v>
      </c>
      <c r="AF4" s="3">
        <v>32.4670777336338</v>
      </c>
      <c r="AG4" s="3">
        <v>32.6265105516991</v>
      </c>
      <c r="AH4" s="3">
        <v>36.049846531614</v>
      </c>
      <c r="AI4" s="3">
        <v>37.944709875636</v>
      </c>
      <c r="AJ4" s="3">
        <v>35.7056105071863</v>
      </c>
      <c r="AK4" s="3">
        <v>35.3521592768646</v>
      </c>
      <c r="AL4" s="3">
        <v>33.9467518236685</v>
      </c>
      <c r="AM4" s="3">
        <v>33.130081140742</v>
      </c>
      <c r="AN4" s="3">
        <v>34.9992619960697</v>
      </c>
      <c r="AO4" s="3">
        <v>37.8531864035829</v>
      </c>
      <c r="AP4" s="3">
        <v>39.0261845145477</v>
      </c>
      <c r="AQ4" s="3">
        <v>38.0108753841786</v>
      </c>
      <c r="AR4" s="3">
        <v>38.3712897427317</v>
      </c>
      <c r="AS4" s="3">
        <v>41.6706649953363</v>
      </c>
      <c r="AT4" s="3">
        <v>43.1096036944763</v>
      </c>
      <c r="AU4" s="3">
        <v>43.2025764325594</v>
      </c>
      <c r="AV4" s="3">
        <v>45.63172389422</v>
      </c>
      <c r="AW4" s="3">
        <v>48.3233519909488</v>
      </c>
      <c r="AX4" s="3">
        <v>48.7238792082419</v>
      </c>
      <c r="AY4" s="3">
        <v>49.2716233229081</v>
      </c>
      <c r="AZ4" s="3">
        <v>53.0202446056204</v>
      </c>
      <c r="BA4" s="3">
        <v>52.4205224489309</v>
      </c>
      <c r="BB4" s="3">
        <v>54.3877407682882</v>
      </c>
      <c r="BC4" s="3">
        <v>52.3732597874269</v>
      </c>
      <c r="BD4" s="3">
        <v>53.8049825539273</v>
      </c>
      <c r="BE4" s="3">
        <v>55.4133786983862</v>
      </c>
      <c r="BF4" s="3">
        <v>56.4074135486659</v>
      </c>
      <c r="BG4" s="3">
        <v>58.1920859281296</v>
      </c>
      <c r="BH4" s="3">
        <v>61.3646662428259</v>
      </c>
      <c r="BI4" s="3">
        <v>62.4443752411016</v>
      </c>
      <c r="BJ4" s="3">
        <v>63.4406240198245</v>
      </c>
      <c r="BK4" s="3">
        <v>63.2591405044307</v>
      </c>
      <c r="BL4" s="3">
        <v>62.7118595001382</v>
      </c>
      <c r="BM4" s="3">
        <v>67.205093960677</v>
      </c>
      <c r="BN4" s="3">
        <v>70.8746015108754</v>
      </c>
      <c r="BO4" s="3">
        <v>70.2141320695074</v>
      </c>
      <c r="BP4" s="3">
        <v>69.3295033250842</v>
      </c>
      <c r="BQ4" s="3">
        <v>74.1463799352719</v>
      </c>
      <c r="BR4" s="3">
        <v>78.2964407886896</v>
      </c>
      <c r="BS4" s="3">
        <v>77.0151490333254</v>
      </c>
      <c r="BT4" s="3">
        <v>76.1564367736054</v>
      </c>
      <c r="BU4" s="3">
        <v>74.1231169701396</v>
      </c>
      <c r="BV4" s="3">
        <v>76.6089944861278</v>
      </c>
      <c r="BW4" s="3">
        <v>78.4766253212385</v>
      </c>
      <c r="BX4" s="3">
        <v>80.2851210104678</v>
      </c>
      <c r="BY4" s="3">
        <v>79.4277642700841</v>
      </c>
      <c r="BZ4" s="3">
        <v>69.8766624059412</v>
      </c>
      <c r="CA4" s="3">
        <v>81.8103565279004</v>
      </c>
      <c r="CB4" s="3">
        <v>84.2927998251099</v>
      </c>
      <c r="CC4" s="3">
        <v>83.0740966046953</v>
      </c>
      <c r="CD4" s="3">
        <v>89.1466344923001</v>
      </c>
      <c r="CE4" s="3">
        <v>94.5867413880484</v>
      </c>
      <c r="CF4" s="3">
        <v>97.2579909507742</v>
      </c>
      <c r="CG4" s="3">
        <v>99.8780487030198</v>
      </c>
      <c r="CH4" s="3">
        <v>102.452231765875</v>
      </c>
      <c r="CI4" s="3">
        <v>99.8350952788928</v>
      </c>
      <c r="CJ4" s="3">
        <v>104.467855013512</v>
      </c>
      <c r="CK4" s="3">
        <v>114.964597916861</v>
      </c>
      <c r="CL4" s="3">
        <v>110.613012825652</v>
      </c>
      <c r="CM4" s="3">
        <v>113.28515317278</v>
      </c>
      <c r="CN4" s="3">
        <v>109.90854367191</v>
      </c>
      <c r="CO4" s="3">
        <v>103.29432972087</v>
      </c>
      <c r="CP4" s="3">
        <v>111.153071678788</v>
      </c>
      <c r="CQ4" s="3">
        <v>116.060450130474</v>
      </c>
      <c r="CR4" s="3">
        <v>117.743176093746</v>
      </c>
      <c r="CS4" s="3">
        <v>113.410899381013</v>
      </c>
      <c r="CT4" s="3">
        <v>119.837450045152</v>
      </c>
      <c r="CU4" s="3">
        <v>127.266608966033</v>
      </c>
      <c r="CV4" s="3">
        <v>122.013839004466</v>
      </c>
      <c r="CW4" s="3">
        <v>117.315867107805</v>
      </c>
      <c r="CX4" s="3">
        <v>112.465480979186</v>
      </c>
      <c r="CY4" s="3">
        <v>112.881545080596</v>
      </c>
      <c r="CZ4" s="3">
        <v>106.29437499727</v>
      </c>
      <c r="DA4" s="3">
        <v>103.736840236175</v>
      </c>
      <c r="DB4" s="3">
        <v>103.252776538797</v>
      </c>
      <c r="DC4" s="3">
        <v>102.927297493098</v>
      </c>
      <c r="DD4" s="3">
        <v>97.958422202648</v>
      </c>
      <c r="DE4" s="3">
        <v>95.4905011907974</v>
      </c>
      <c r="DF4" s="3">
        <v>98.0474876908567</v>
      </c>
      <c r="DG4" s="3">
        <v>103.112551436734</v>
      </c>
      <c r="DH4" s="3">
        <v>107.213872983999</v>
      </c>
      <c r="DI4" s="3">
        <v>102.802117934869</v>
      </c>
      <c r="DJ4" s="3">
        <v>95.190581681092</v>
      </c>
      <c r="DK4" s="3">
        <v>102.486081976351</v>
      </c>
      <c r="DL4" s="3">
        <v>104.583133397566</v>
      </c>
      <c r="DM4" s="3">
        <v>101.241559807058</v>
      </c>
      <c r="DN4" s="3">
        <v>105.976259761093</v>
      </c>
      <c r="DO4" s="3">
        <v>102.37725720812</v>
      </c>
      <c r="DP4" s="3">
        <v>97.3055549938214</v>
      </c>
      <c r="DQ4" s="3">
        <v>92.0927263607598</v>
      </c>
      <c r="DR4" s="3">
        <v>96.0465830469253</v>
      </c>
      <c r="DS4" s="3">
        <v>104.417593393129</v>
      </c>
      <c r="DT4" s="3">
        <v>110.233161490281</v>
      </c>
      <c r="DU4" s="3">
        <v>112.691445087059</v>
      </c>
      <c r="DV4" s="3">
        <v>113.769719820516</v>
      </c>
      <c r="DW4" s="3">
        <v>107.203948315199</v>
      </c>
      <c r="DX4" s="3">
        <v>102.702356697258</v>
      </c>
      <c r="DY4" s="3">
        <v>103.052487553545</v>
      </c>
      <c r="DZ4" s="3">
        <v>102.346356920198</v>
      </c>
      <c r="EA4" s="3">
        <v>109.693084472653</v>
      </c>
      <c r="EB4" s="3">
        <v>113.725410866927</v>
      </c>
      <c r="EC4" s="3">
        <v>114.536073215642</v>
      </c>
      <c r="ED4" s="3">
        <v>116.608823682207</v>
      </c>
      <c r="EE4" s="3">
        <v>113.830982868266</v>
      </c>
      <c r="EF4" s="3">
        <v>116.708555571555</v>
      </c>
    </row>
    <row r="5">
      <c r="A5" s="3" t="s">
        <v>498</v>
      </c>
      <c r="B5" s="3" t="s">
        <v>491</v>
      </c>
      <c r="C5" s="3" t="s">
        <v>499</v>
      </c>
      <c r="D5" s="3">
        <v>67.9520652302949</v>
      </c>
      <c r="E5" s="3">
        <v>67.3008548284684</v>
      </c>
      <c r="F5" s="3">
        <v>68.3267188972185</v>
      </c>
      <c r="G5" s="3">
        <v>65.6498958066642</v>
      </c>
      <c r="H5" s="3">
        <v>66.3217460282667</v>
      </c>
      <c r="I5" s="3">
        <v>69.1092855928231</v>
      </c>
      <c r="J5" s="3">
        <v>67.1721557378742</v>
      </c>
      <c r="K5" s="3">
        <v>66.6168675452498</v>
      </c>
      <c r="L5" s="3">
        <v>67.334762137053</v>
      </c>
      <c r="M5" s="3">
        <v>66.0456483959487</v>
      </c>
      <c r="N5" s="3">
        <v>71.0095908850749</v>
      </c>
      <c r="O5" s="3">
        <v>73.8232278119854</v>
      </c>
      <c r="P5" s="3">
        <v>74.7525969873118</v>
      </c>
      <c r="Q5" s="3">
        <v>75.3638285828584</v>
      </c>
      <c r="R5" s="3">
        <v>76.7862550435006</v>
      </c>
      <c r="S5" s="3">
        <v>80.3852623546987</v>
      </c>
      <c r="T5" s="3">
        <v>82.0684919486364</v>
      </c>
      <c r="U5" s="3">
        <v>83.0057350255005</v>
      </c>
      <c r="V5" s="3">
        <v>85.8692085811935</v>
      </c>
      <c r="W5" s="3">
        <v>86.2598922617141</v>
      </c>
      <c r="X5" s="3">
        <v>82.7641438943226</v>
      </c>
      <c r="Y5" s="3">
        <v>89.704363746192</v>
      </c>
      <c r="Z5" s="3">
        <v>92.145741128702</v>
      </c>
      <c r="AA5" s="3">
        <v>91.7768623303327</v>
      </c>
      <c r="AB5" s="3">
        <v>87.3668819332056</v>
      </c>
      <c r="AC5" s="3">
        <v>85.8258368621056</v>
      </c>
      <c r="AD5" s="3">
        <v>92.8054422482954</v>
      </c>
      <c r="AE5" s="3">
        <v>99.6899770169114</v>
      </c>
      <c r="AF5" s="3">
        <v>101.607495853902</v>
      </c>
      <c r="AG5" s="3">
        <v>102.339610591078</v>
      </c>
      <c r="AH5" s="3">
        <v>99.8984801531234</v>
      </c>
      <c r="AI5" s="3">
        <v>99.4373930713425</v>
      </c>
      <c r="AJ5" s="3">
        <v>99.2596957639616</v>
      </c>
      <c r="AK5" s="3">
        <v>102.896068797762</v>
      </c>
      <c r="AL5" s="3">
        <v>104.783621407582</v>
      </c>
      <c r="AM5" s="3">
        <v>106.295268113528</v>
      </c>
      <c r="AN5" s="3">
        <v>102.302017795498</v>
      </c>
      <c r="AO5" s="3">
        <v>104.736566240792</v>
      </c>
      <c r="AP5" s="3">
        <v>108.76160630449</v>
      </c>
      <c r="AQ5" s="3">
        <v>104.734595677938</v>
      </c>
      <c r="AR5" s="3">
        <v>108.605597003204</v>
      </c>
      <c r="AS5" s="3">
        <v>111.924737404237</v>
      </c>
      <c r="AT5" s="3">
        <v>112.911003567607</v>
      </c>
      <c r="AU5" s="3">
        <v>115.295338035513</v>
      </c>
      <c r="AV5" s="3">
        <v>120.645161148155</v>
      </c>
      <c r="AW5" s="3">
        <v>124.229112692436</v>
      </c>
      <c r="AX5" s="3">
        <v>131.042573692054</v>
      </c>
      <c r="AY5" s="3">
        <v>136.370933134238</v>
      </c>
      <c r="AZ5" s="3">
        <v>143.55723673798</v>
      </c>
      <c r="BA5" s="3">
        <v>142.879236704254</v>
      </c>
      <c r="BB5" s="3">
        <v>141.979698834677</v>
      </c>
      <c r="BC5" s="3">
        <v>137.096453320731</v>
      </c>
      <c r="BD5" s="3">
        <v>140.369238523235</v>
      </c>
      <c r="BE5" s="3">
        <v>146.350319440812</v>
      </c>
      <c r="BF5" s="3">
        <v>150.356771710515</v>
      </c>
      <c r="BG5" s="3">
        <v>148.602566601914</v>
      </c>
      <c r="BH5" s="3">
        <v>155.659152808954</v>
      </c>
      <c r="BI5" s="3">
        <v>147.918842253917</v>
      </c>
      <c r="BJ5" s="3">
        <v>147.547235516968</v>
      </c>
      <c r="BK5" s="3">
        <v>138.899356306564</v>
      </c>
      <c r="BL5" s="3">
        <v>134.858958048895</v>
      </c>
      <c r="BM5" s="3">
        <v>145.157553154032</v>
      </c>
      <c r="BN5" s="3">
        <v>152.03970720698</v>
      </c>
      <c r="BO5" s="3">
        <v>164.772730343955</v>
      </c>
      <c r="BP5" s="3">
        <v>163.588782785894</v>
      </c>
      <c r="BQ5" s="3">
        <v>169.613306364727</v>
      </c>
      <c r="BR5" s="3">
        <v>178.795924693011</v>
      </c>
      <c r="BS5" s="3">
        <v>178.641589093169</v>
      </c>
      <c r="BT5" s="3">
        <v>179.748512122059</v>
      </c>
      <c r="BU5" s="3">
        <v>172.155867804111</v>
      </c>
      <c r="BV5" s="3">
        <v>180.372125415861</v>
      </c>
      <c r="BW5" s="3">
        <v>190.848298331502</v>
      </c>
      <c r="BX5" s="3">
        <v>193.729844386878</v>
      </c>
      <c r="BY5" s="3">
        <v>193.673836769118</v>
      </c>
      <c r="BZ5" s="3">
        <v>153.54845857929</v>
      </c>
      <c r="CA5" s="3">
        <v>160.255895764333</v>
      </c>
      <c r="CB5" s="3">
        <v>176.965528923128</v>
      </c>
      <c r="CC5" s="3">
        <v>193.112508820337</v>
      </c>
      <c r="CD5" s="3">
        <v>206.838381251827</v>
      </c>
      <c r="CE5" s="3">
        <v>219.660740453914</v>
      </c>
      <c r="CF5" s="3">
        <v>219.528633973122</v>
      </c>
      <c r="CG5" s="3">
        <v>212.374082315981</v>
      </c>
      <c r="CH5" s="3">
        <v>226.553467549205</v>
      </c>
      <c r="CI5" s="3">
        <v>239.787054152549</v>
      </c>
      <c r="CJ5" s="3">
        <v>242.251265266211</v>
      </c>
      <c r="CK5" s="3">
        <v>241.109097810108</v>
      </c>
      <c r="CL5" s="3">
        <v>249.672552071286</v>
      </c>
      <c r="CM5" s="3">
        <v>272.154172190825</v>
      </c>
      <c r="CN5" s="3">
        <v>272.161377314654</v>
      </c>
      <c r="CO5" s="3">
        <v>271.967730332037</v>
      </c>
      <c r="CP5" s="3">
        <v>297.122415624364</v>
      </c>
      <c r="CQ5" s="3">
        <v>310.804556184289</v>
      </c>
      <c r="CR5" s="3">
        <v>321.435512969571</v>
      </c>
      <c r="CS5" s="3">
        <v>323.690368233635</v>
      </c>
      <c r="CT5" s="3">
        <v>349.067944279978</v>
      </c>
      <c r="CU5" s="3">
        <v>370.22800288385</v>
      </c>
      <c r="CV5" s="3">
        <v>345.65923161463</v>
      </c>
      <c r="CW5" s="3">
        <v>319.975667616525</v>
      </c>
      <c r="CX5" s="3">
        <v>307.126465024641</v>
      </c>
      <c r="CY5" s="3">
        <v>311.473999733035</v>
      </c>
      <c r="CZ5" s="3">
        <v>278.132485763007</v>
      </c>
      <c r="DA5" s="3">
        <v>277.543713738822</v>
      </c>
      <c r="DB5" s="3">
        <v>270.859457424585</v>
      </c>
      <c r="DC5" s="3">
        <v>298.043702547725</v>
      </c>
      <c r="DD5" s="3">
        <v>264.281625099775</v>
      </c>
      <c r="DE5" s="3">
        <v>258.509508050636</v>
      </c>
      <c r="DF5" s="3">
        <v>274.232694700686</v>
      </c>
      <c r="DG5" s="3">
        <v>270.449812458427</v>
      </c>
      <c r="DH5" s="3">
        <v>267.612507709427</v>
      </c>
      <c r="DI5" s="3">
        <v>272.022293926961</v>
      </c>
      <c r="DJ5" s="3">
        <v>256.414082709082</v>
      </c>
      <c r="DK5" s="3">
        <v>272.86811843172</v>
      </c>
      <c r="DL5" s="3">
        <v>274.947857797992</v>
      </c>
      <c r="DM5" s="3">
        <v>301.493775813956</v>
      </c>
      <c r="DN5" s="3">
        <v>307.323555520049</v>
      </c>
      <c r="DO5" s="3">
        <v>307.378636985808</v>
      </c>
      <c r="DP5" s="3">
        <v>310.914910276287</v>
      </c>
      <c r="DQ5" s="3">
        <v>297.758897795505</v>
      </c>
      <c r="DR5" s="3">
        <v>317.170400690088</v>
      </c>
      <c r="DS5" s="3">
        <v>337.336669019196</v>
      </c>
      <c r="DT5" s="3">
        <v>350.855201947797</v>
      </c>
      <c r="DU5" s="3">
        <v>365.925355086366</v>
      </c>
      <c r="DV5" s="3">
        <v>363.226018838547</v>
      </c>
      <c r="DW5" s="3">
        <v>318.067831633236</v>
      </c>
      <c r="DX5" s="3">
        <v>300.711379751422</v>
      </c>
      <c r="DY5" s="3">
        <v>291.848779080147</v>
      </c>
      <c r="DZ5" s="3">
        <v>314.84268839958</v>
      </c>
      <c r="EA5" s="3">
        <v>325.361103839501</v>
      </c>
      <c r="EB5" s="3">
        <v>342.650776638249</v>
      </c>
      <c r="EC5" s="3">
        <v>362.846854374342</v>
      </c>
      <c r="ED5" s="3">
        <v>356.993249511719</v>
      </c>
      <c r="EE5" s="3">
        <v>359.265473865327</v>
      </c>
      <c r="EF5" s="3">
        <v>357.083335876465</v>
      </c>
    </row>
    <row r="6">
      <c r="A6" s="3" t="s">
        <v>500</v>
      </c>
      <c r="B6" s="3" t="s">
        <v>491</v>
      </c>
      <c r="C6" s="3" t="s">
        <v>501</v>
      </c>
      <c r="D6" s="3">
        <v>59.5888094220842</v>
      </c>
      <c r="E6" s="3">
        <v>65.4507898029528</v>
      </c>
      <c r="F6" s="3">
        <v>67.333809080578</v>
      </c>
      <c r="G6" s="3">
        <v>62.7107145218622</v>
      </c>
      <c r="H6" s="3">
        <v>61.8521431514195</v>
      </c>
      <c r="I6" s="3">
        <v>68.9454761686779</v>
      </c>
      <c r="J6" s="3">
        <v>72.2099999514493</v>
      </c>
      <c r="K6" s="3">
        <v>70.2061911083403</v>
      </c>
      <c r="L6" s="3">
        <v>70.129761832101</v>
      </c>
      <c r="M6" s="3">
        <v>65.9213042051896</v>
      </c>
      <c r="N6" s="3">
        <v>71.3910524468673</v>
      </c>
      <c r="O6" s="3">
        <v>73.4170448996804</v>
      </c>
      <c r="P6" s="3">
        <v>71.6087493896484</v>
      </c>
      <c r="Q6" s="3">
        <v>75.260000128495</v>
      </c>
      <c r="R6" s="3">
        <v>76.5854549407959</v>
      </c>
      <c r="S6" s="3">
        <v>75.586190359933</v>
      </c>
      <c r="T6" s="3">
        <v>77.9130002975464</v>
      </c>
      <c r="U6" s="3">
        <v>80.2272730740634</v>
      </c>
      <c r="V6" s="3">
        <v>81.1011359474876</v>
      </c>
      <c r="W6" s="3">
        <v>81.8330957321894</v>
      </c>
      <c r="X6" s="3">
        <v>80.281189873105</v>
      </c>
      <c r="Y6" s="3">
        <v>85.7929547049782</v>
      </c>
      <c r="Z6" s="3">
        <v>90.8569995880127</v>
      </c>
      <c r="AA6" s="3">
        <v>92.8040910200639</v>
      </c>
      <c r="AB6" s="3">
        <v>88.7926310489052</v>
      </c>
      <c r="AC6" s="3">
        <v>81.9730001449585</v>
      </c>
      <c r="AD6" s="3">
        <v>89.2295454198664</v>
      </c>
      <c r="AE6" s="3">
        <v>94.862857455299</v>
      </c>
      <c r="AF6" s="3">
        <v>96.3090476989746</v>
      </c>
      <c r="AG6" s="3">
        <v>96.6254546425559</v>
      </c>
      <c r="AH6" s="3">
        <v>97.0877502441406</v>
      </c>
      <c r="AI6" s="3">
        <v>99.969782124395</v>
      </c>
      <c r="AJ6" s="3">
        <v>103.593809581938</v>
      </c>
      <c r="AK6" s="3">
        <v>108.470237913586</v>
      </c>
      <c r="AL6" s="3">
        <v>105.444047473726</v>
      </c>
      <c r="AM6" s="3">
        <v>103.982619149344</v>
      </c>
      <c r="AN6" s="3">
        <v>109.452999687195</v>
      </c>
      <c r="AO6" s="3">
        <v>117.097368541517</v>
      </c>
      <c r="AP6" s="3">
        <v>124.027391516644</v>
      </c>
      <c r="AQ6" s="3">
        <v>130.932369031404</v>
      </c>
      <c r="AR6" s="3">
        <v>137.385681499134</v>
      </c>
      <c r="AS6" s="3">
        <v>141.683863899925</v>
      </c>
      <c r="AT6" s="3">
        <v>145.645500946045</v>
      </c>
      <c r="AU6" s="3">
        <v>149.496086784031</v>
      </c>
      <c r="AV6" s="3">
        <v>152.390999984741</v>
      </c>
      <c r="AW6" s="3">
        <v>160.067500027743</v>
      </c>
      <c r="AX6" s="3">
        <v>181.830000377837</v>
      </c>
      <c r="AY6" s="3">
        <v>174.763500213623</v>
      </c>
      <c r="AZ6" s="3">
        <v>192.061189923968</v>
      </c>
      <c r="BA6" s="3">
        <v>198.715526781584</v>
      </c>
      <c r="BB6" s="3">
        <v>218.450238182431</v>
      </c>
      <c r="BC6" s="3">
        <v>223.160953340076</v>
      </c>
      <c r="BD6" s="3">
        <v>236.747273185036</v>
      </c>
      <c r="BE6" s="3">
        <v>249.29809533982</v>
      </c>
      <c r="BF6" s="3">
        <v>252.859046572731</v>
      </c>
      <c r="BG6" s="3">
        <v>255.036303312882</v>
      </c>
      <c r="BH6" s="3">
        <v>266.190789473684</v>
      </c>
      <c r="BI6" s="3">
        <v>252.972391543181</v>
      </c>
      <c r="BJ6" s="3">
        <v>238.41476222447</v>
      </c>
      <c r="BK6" s="3">
        <v>232.622367858887</v>
      </c>
      <c r="BL6" s="3">
        <v>237.495000203451</v>
      </c>
      <c r="BM6" s="3">
        <v>257.524211682771</v>
      </c>
      <c r="BN6" s="3">
        <v>261.019999549502</v>
      </c>
      <c r="BO6" s="3">
        <v>273.610001336961</v>
      </c>
      <c r="BP6" s="3">
        <v>277.031592629173</v>
      </c>
      <c r="BQ6" s="3">
        <v>282.754248046875</v>
      </c>
      <c r="BR6" s="3">
        <v>306.322957819158</v>
      </c>
      <c r="BS6" s="3">
        <v>288.689091769132</v>
      </c>
      <c r="BT6" s="3">
        <v>280.347500610352</v>
      </c>
      <c r="BU6" s="3">
        <v>272.061954664147</v>
      </c>
      <c r="BV6" s="3">
        <v>295.280498504639</v>
      </c>
      <c r="BW6" s="3">
        <v>317.094524565197</v>
      </c>
      <c r="BX6" s="3">
        <v>344.475478399368</v>
      </c>
      <c r="BY6" s="3">
        <v>365.324999357525</v>
      </c>
      <c r="BZ6" s="3">
        <v>317.781365134499</v>
      </c>
      <c r="CA6" s="3">
        <v>329.689760480608</v>
      </c>
      <c r="CB6" s="3">
        <v>367.999251556396</v>
      </c>
      <c r="CC6" s="3">
        <v>410.898409756747</v>
      </c>
      <c r="CD6" s="3">
        <v>442.471362720836</v>
      </c>
      <c r="CE6" s="3">
        <v>467.303336007255</v>
      </c>
      <c r="CF6" s="3">
        <v>487.175952003116</v>
      </c>
      <c r="CG6" s="3">
        <v>489.429546702992</v>
      </c>
      <c r="CH6" s="3">
        <v>469.071750640869</v>
      </c>
      <c r="CI6" s="3">
        <v>491.349090576172</v>
      </c>
      <c r="CJ6" s="3">
        <v>471.737894961708</v>
      </c>
      <c r="CK6" s="3">
        <v>483.196316367701</v>
      </c>
      <c r="CL6" s="3">
        <v>451.753262063731</v>
      </c>
      <c r="CM6" s="3">
        <v>508.148574102493</v>
      </c>
      <c r="CN6" s="3">
        <v>490.091249847412</v>
      </c>
      <c r="CO6" s="3">
        <v>544.45454753529</v>
      </c>
      <c r="CP6" s="3">
        <v>608.245954241071</v>
      </c>
      <c r="CQ6" s="3">
        <v>639.00204745206</v>
      </c>
      <c r="CR6" s="3">
        <v>640.747860863095</v>
      </c>
      <c r="CS6" s="3">
        <v>607.97261991955</v>
      </c>
      <c r="CT6" s="3">
        <v>664.128808884394</v>
      </c>
      <c r="CU6" s="3">
        <v>604.84477372603</v>
      </c>
      <c r="CV6" s="3">
        <v>519.437249755859</v>
      </c>
      <c r="CW6" s="3">
        <v>485.273420635023</v>
      </c>
      <c r="CX6" s="3">
        <v>445.347824760105</v>
      </c>
      <c r="CY6" s="3">
        <v>430.337249755859</v>
      </c>
      <c r="CZ6" s="3">
        <v>401.250476655506</v>
      </c>
      <c r="DA6" s="3">
        <v>391.395714169457</v>
      </c>
      <c r="DB6" s="3">
        <v>386.330249023437</v>
      </c>
      <c r="DC6" s="3">
        <v>419.258043372113</v>
      </c>
      <c r="DD6" s="3">
        <v>326.456191289993</v>
      </c>
      <c r="DE6" s="3">
        <v>300.357379005069</v>
      </c>
      <c r="DF6" s="3">
        <v>322.740950084868</v>
      </c>
      <c r="DG6" s="3">
        <v>336.058333623977</v>
      </c>
      <c r="DH6" s="3">
        <v>348.769003295898</v>
      </c>
      <c r="DI6" s="3">
        <v>363.33894830001</v>
      </c>
      <c r="DJ6" s="3">
        <v>353.619345623514</v>
      </c>
      <c r="DK6" s="3">
        <v>376.535789891293</v>
      </c>
      <c r="DL6" s="3">
        <v>363.788635947488</v>
      </c>
      <c r="DM6" s="3">
        <v>466.572617303758</v>
      </c>
      <c r="DN6" s="3">
        <v>511.259997558594</v>
      </c>
      <c r="DO6" s="3">
        <v>524.956519748854</v>
      </c>
      <c r="DP6" s="3">
        <v>536.30425415039</v>
      </c>
      <c r="DQ6" s="3">
        <v>534.339543429288</v>
      </c>
      <c r="DR6" s="3">
        <v>594.409047444662</v>
      </c>
      <c r="DS6" s="3">
        <v>603.202249145508</v>
      </c>
      <c r="DT6" s="3">
        <v>596.6895257859</v>
      </c>
      <c r="DU6" s="3">
        <v>587.030749511719</v>
      </c>
      <c r="DV6" s="3">
        <v>535.212247467041</v>
      </c>
      <c r="DW6" s="3">
        <v>480.719089854847</v>
      </c>
      <c r="DX6" s="3">
        <v>479.373637112704</v>
      </c>
      <c r="DY6" s="3">
        <v>494.867630807977</v>
      </c>
      <c r="DZ6" s="3">
        <v>556.508407592773</v>
      </c>
      <c r="EA6" s="3">
        <v>546.126361500133</v>
      </c>
      <c r="EB6" s="3">
        <v>542.755502319336</v>
      </c>
      <c r="EC6" s="3">
        <v>495.864347374958</v>
      </c>
      <c r="ED6" s="3">
        <v>506.124500274658</v>
      </c>
      <c r="EE6" s="3">
        <v>484.290951683408</v>
      </c>
      <c r="EF6" s="3">
        <v>428.338055928548</v>
      </c>
    </row>
    <row r="7">
      <c r="A7" s="3" t="s">
        <v>502</v>
      </c>
      <c r="B7" s="3" t="s">
        <v>491</v>
      </c>
      <c r="C7" s="3" t="s">
        <v>503</v>
      </c>
      <c r="D7" s="3">
        <v>38.8922758517902</v>
      </c>
      <c r="E7" s="3">
        <v>39.4719558544055</v>
      </c>
      <c r="F7" s="3">
        <v>41.2620371354289</v>
      </c>
      <c r="G7" s="3">
        <v>42.0453477213713</v>
      </c>
      <c r="H7" s="3">
        <v>41.0851239971749</v>
      </c>
      <c r="I7" s="3">
        <v>43.4214150223814</v>
      </c>
      <c r="J7" s="3">
        <v>42.455542115748</v>
      </c>
      <c r="K7" s="3">
        <v>40.6997290218585</v>
      </c>
      <c r="L7" s="3">
        <v>40.1619052584487</v>
      </c>
      <c r="M7" s="3">
        <v>37.2957648227046</v>
      </c>
      <c r="N7" s="3">
        <v>41.0719090183726</v>
      </c>
      <c r="O7" s="3">
        <v>45.5618259125994</v>
      </c>
      <c r="P7" s="3">
        <v>43.8887947669128</v>
      </c>
      <c r="Q7" s="3">
        <v>46.0190718072842</v>
      </c>
      <c r="R7" s="3">
        <v>48.2810354509761</v>
      </c>
      <c r="S7" s="3">
        <v>51.7038637787579</v>
      </c>
      <c r="T7" s="3">
        <v>52.5208344886303</v>
      </c>
      <c r="U7" s="3">
        <v>55.0453847667083</v>
      </c>
      <c r="V7" s="3">
        <v>50.4208196465646</v>
      </c>
      <c r="W7" s="3">
        <v>47.2224189728282</v>
      </c>
      <c r="X7" s="3">
        <v>46.2669001408969</v>
      </c>
      <c r="Y7" s="3">
        <v>49.1874570383974</v>
      </c>
      <c r="Z7" s="3">
        <v>49.6818328678225</v>
      </c>
      <c r="AA7" s="3">
        <v>47.887190422066</v>
      </c>
      <c r="AB7" s="3">
        <v>42.8332407103673</v>
      </c>
      <c r="AC7" s="3">
        <v>42.9187432872434</v>
      </c>
      <c r="AD7" s="3">
        <v>47.8269698343383</v>
      </c>
      <c r="AE7" s="3">
        <v>49.3917870502546</v>
      </c>
      <c r="AF7" s="3">
        <v>47.4025857607627</v>
      </c>
      <c r="AG7" s="3">
        <v>48.0568675827367</v>
      </c>
      <c r="AH7" s="3">
        <v>50.5704524743974</v>
      </c>
      <c r="AI7" s="3">
        <v>54.0354413652988</v>
      </c>
      <c r="AJ7" s="3">
        <v>53.2227067852968</v>
      </c>
      <c r="AK7" s="3">
        <v>53.8919011456936</v>
      </c>
      <c r="AL7" s="3">
        <v>57.9733042399008</v>
      </c>
      <c r="AM7" s="3">
        <v>62.4036418910365</v>
      </c>
      <c r="AN7" s="3">
        <v>62.7182887243558</v>
      </c>
      <c r="AO7" s="3">
        <v>67.8829575197137</v>
      </c>
      <c r="AP7" s="3">
        <v>71.318884099035</v>
      </c>
      <c r="AQ7" s="3">
        <v>67.8466591031116</v>
      </c>
      <c r="AR7" s="3">
        <v>68.6567570990895</v>
      </c>
      <c r="AS7" s="3">
        <v>69.5686928460087</v>
      </c>
      <c r="AT7" s="3">
        <v>68.9277819843816</v>
      </c>
      <c r="AU7" s="3">
        <v>68.6201396065063</v>
      </c>
      <c r="AV7" s="3">
        <v>72.7997975948894</v>
      </c>
      <c r="AW7" s="3">
        <v>77.3896819409964</v>
      </c>
      <c r="AX7" s="3">
        <v>78.4482214262298</v>
      </c>
      <c r="AY7" s="3">
        <v>76.1586405762811</v>
      </c>
      <c r="AZ7" s="3">
        <v>81.5598320586904</v>
      </c>
      <c r="BA7" s="3">
        <v>76.8183540593643</v>
      </c>
      <c r="BB7" s="3">
        <v>81.1089230850579</v>
      </c>
      <c r="BC7" s="3">
        <v>79.564436207444</v>
      </c>
      <c r="BD7" s="3">
        <v>81.8688950494404</v>
      </c>
      <c r="BE7" s="3">
        <v>88.3492491222404</v>
      </c>
      <c r="BF7" s="3">
        <v>86.0941259743965</v>
      </c>
      <c r="BG7" s="3">
        <v>85.698427020864</v>
      </c>
      <c r="BH7" s="3">
        <v>83.3832383098503</v>
      </c>
      <c r="BI7" s="3">
        <v>75.4277129368438</v>
      </c>
      <c r="BJ7" s="3">
        <v>78.425846575126</v>
      </c>
      <c r="BK7" s="3">
        <v>77.6869888284049</v>
      </c>
      <c r="BL7" s="3">
        <v>80.07378215502</v>
      </c>
      <c r="BM7" s="3">
        <v>92.840836753038</v>
      </c>
      <c r="BN7" s="3">
        <v>96.6557382374188</v>
      </c>
      <c r="BO7" s="3">
        <v>101.267011393675</v>
      </c>
      <c r="BP7" s="3">
        <v>94.8514838754839</v>
      </c>
      <c r="BQ7" s="3">
        <v>96.4316302977902</v>
      </c>
      <c r="BR7" s="3">
        <v>105.507699019985</v>
      </c>
      <c r="BS7" s="3">
        <v>99.204827224448</v>
      </c>
      <c r="BT7" s="3">
        <v>103.084505108003</v>
      </c>
      <c r="BU7" s="3">
        <v>99.4724622026662</v>
      </c>
      <c r="BV7" s="3">
        <v>101.864131193466</v>
      </c>
      <c r="BW7" s="3">
        <v>106.607332336608</v>
      </c>
      <c r="BX7" s="3">
        <v>107.524444652504</v>
      </c>
      <c r="BY7" s="3">
        <v>106.045732948866</v>
      </c>
      <c r="BZ7" s="3">
        <v>87.58934021951</v>
      </c>
      <c r="CA7" s="3">
        <v>91.6778898727965</v>
      </c>
      <c r="CB7" s="3">
        <v>99.427176038129</v>
      </c>
      <c r="CC7" s="3">
        <v>111.227520229318</v>
      </c>
      <c r="CD7" s="3">
        <v>108.892276485331</v>
      </c>
      <c r="CE7" s="3">
        <v>108.671007499687</v>
      </c>
      <c r="CF7" s="3">
        <v>107.147399696775</v>
      </c>
      <c r="CG7" s="3">
        <v>112.311087997523</v>
      </c>
      <c r="CH7" s="3">
        <v>123.837801382009</v>
      </c>
      <c r="CI7" s="3">
        <v>133.416629630293</v>
      </c>
      <c r="CJ7" s="3">
        <v>144.05291713336</v>
      </c>
      <c r="CK7" s="3">
        <v>145.031371817615</v>
      </c>
      <c r="CL7" s="3">
        <v>141.686676642763</v>
      </c>
      <c r="CM7" s="3">
        <v>148.7107209614</v>
      </c>
      <c r="CN7" s="3">
        <v>144.794460580694</v>
      </c>
      <c r="CO7" s="3">
        <v>156.071241412472</v>
      </c>
      <c r="CP7" s="3">
        <v>154.970943503798</v>
      </c>
      <c r="CQ7" s="3">
        <v>158.34714191879</v>
      </c>
      <c r="CR7" s="3">
        <v>160.290593978601</v>
      </c>
      <c r="CS7" s="3">
        <v>161.50039394234</v>
      </c>
      <c r="CT7" s="3">
        <v>172.590058349446</v>
      </c>
      <c r="CU7" s="3">
        <v>168.179735961883</v>
      </c>
      <c r="CV7" s="3">
        <v>157.88462113711</v>
      </c>
      <c r="CW7" s="3">
        <v>153.036685958756</v>
      </c>
      <c r="CX7" s="3">
        <v>150.799985005335</v>
      </c>
      <c r="CY7" s="3">
        <v>151.016593498362</v>
      </c>
      <c r="CZ7" s="3">
        <v>151.954593007764</v>
      </c>
      <c r="DA7" s="3">
        <v>147.486967695754</v>
      </c>
      <c r="DB7" s="3">
        <v>148.858658293838</v>
      </c>
      <c r="DC7" s="3">
        <v>161.957188150101</v>
      </c>
      <c r="DD7" s="3">
        <v>141.842908446788</v>
      </c>
      <c r="DE7" s="3">
        <v>137.773799234215</v>
      </c>
      <c r="DF7" s="3">
        <v>151.48251448652</v>
      </c>
      <c r="DG7" s="3">
        <v>161.146757781396</v>
      </c>
      <c r="DH7" s="3">
        <v>161.331785427946</v>
      </c>
      <c r="DI7" s="3">
        <v>176.697549058092</v>
      </c>
      <c r="DJ7" s="3">
        <v>180.679144511176</v>
      </c>
      <c r="DK7" s="3">
        <v>181.918156679479</v>
      </c>
      <c r="DL7" s="3">
        <v>176.453329770407</v>
      </c>
      <c r="DM7" s="3">
        <v>180.813050744538</v>
      </c>
      <c r="DN7" s="3">
        <v>188.15574920671</v>
      </c>
      <c r="DO7" s="3">
        <v>178.079594441374</v>
      </c>
      <c r="DP7" s="3">
        <v>173.611761901144</v>
      </c>
      <c r="DQ7" s="3">
        <v>165.320218406252</v>
      </c>
      <c r="DR7" s="3">
        <v>171.802145250457</v>
      </c>
      <c r="DS7" s="3">
        <v>189.091074946404</v>
      </c>
      <c r="DT7" s="3">
        <v>188.610712388207</v>
      </c>
      <c r="DU7" s="3">
        <v>187.570128688897</v>
      </c>
      <c r="DV7" s="3">
        <v>191.853700348278</v>
      </c>
      <c r="DW7" s="3">
        <v>192.429418446231</v>
      </c>
      <c r="DX7" s="3">
        <v>212.679758022642</v>
      </c>
      <c r="DY7" s="3">
        <v>230.327638950362</v>
      </c>
      <c r="DZ7" s="3">
        <v>230.413206334794</v>
      </c>
      <c r="EA7" s="3">
        <v>217.869724368129</v>
      </c>
      <c r="EB7" s="3">
        <v>223.840223228081</v>
      </c>
      <c r="EC7" s="3">
        <v>227.985107707898</v>
      </c>
      <c r="ED7" s="3">
        <v>217.108229478742</v>
      </c>
      <c r="EE7" s="3">
        <v>215.482241665668</v>
      </c>
      <c r="EF7" s="3">
        <v>216.711110009087</v>
      </c>
    </row>
    <row r="8">
      <c r="A8" s="3" t="s">
        <v>504</v>
      </c>
      <c r="B8" s="3" t="s">
        <v>505</v>
      </c>
      <c r="C8" s="3" t="s">
        <v>506</v>
      </c>
      <c r="D8" s="3">
        <v>30.5740502747327</v>
      </c>
      <c r="E8" s="3">
        <v>29.5495949787141</v>
      </c>
      <c r="F8" s="3">
        <v>31.2814713182525</v>
      </c>
      <c r="G8" s="3">
        <v>32.6870714957985</v>
      </c>
      <c r="H8" s="3">
        <v>32.634351230781</v>
      </c>
      <c r="I8" s="3">
        <v>33.134037096531</v>
      </c>
      <c r="J8" s="3">
        <v>35.1262551948342</v>
      </c>
      <c r="K8" s="3">
        <v>36.7200166441367</v>
      </c>
      <c r="L8" s="3">
        <v>38.0406438963704</v>
      </c>
      <c r="M8" s="3">
        <v>34.9139391916585</v>
      </c>
      <c r="N8" s="3">
        <v>38.4878559188845</v>
      </c>
      <c r="O8" s="3">
        <v>39.1988622083462</v>
      </c>
      <c r="P8" s="3">
        <v>36.4686913570361</v>
      </c>
      <c r="Q8" s="3">
        <v>36.0547552153135</v>
      </c>
      <c r="R8" s="3">
        <v>35.3638909604862</v>
      </c>
      <c r="S8" s="3">
        <v>36.4487644900554</v>
      </c>
      <c r="T8" s="3">
        <v>39.2900873530412</v>
      </c>
      <c r="U8" s="3">
        <v>39.070788003143</v>
      </c>
      <c r="V8" s="3">
        <v>36.3818957218265</v>
      </c>
      <c r="W8" s="3">
        <v>35.2759517775567</v>
      </c>
      <c r="X8" s="3">
        <v>32.8789705849379</v>
      </c>
      <c r="Y8" s="3">
        <v>34.5054720813662</v>
      </c>
      <c r="Z8" s="3">
        <v>30.2021669624664</v>
      </c>
      <c r="AA8" s="3">
        <v>27.5518071097197</v>
      </c>
      <c r="AB8" s="3">
        <v>25.9919765195803</v>
      </c>
      <c r="AC8" s="3">
        <v>26.0603062745264</v>
      </c>
      <c r="AD8" s="3">
        <v>28.5915375378438</v>
      </c>
      <c r="AE8" s="3">
        <v>29.222192381644</v>
      </c>
      <c r="AF8" s="3">
        <v>30.8246187613728</v>
      </c>
      <c r="AG8" s="3">
        <v>33.2093393910293</v>
      </c>
      <c r="AH8" s="3">
        <v>34.0307756264465</v>
      </c>
      <c r="AI8" s="3">
        <v>34.4045890107011</v>
      </c>
      <c r="AJ8" s="3">
        <v>33.607890416034</v>
      </c>
      <c r="AK8" s="3">
        <v>33.6782144827124</v>
      </c>
      <c r="AL8" s="3">
        <v>35.332721194458</v>
      </c>
      <c r="AM8" s="3">
        <v>36.1902094648532</v>
      </c>
      <c r="AN8" s="3">
        <v>35.5654874183151</v>
      </c>
      <c r="AO8" s="3">
        <v>35.3752850570993</v>
      </c>
      <c r="AP8" s="3">
        <v>36.2424704398042</v>
      </c>
      <c r="AQ8" s="3">
        <v>36.1642833815422</v>
      </c>
      <c r="AR8" s="3">
        <v>33.9967495486618</v>
      </c>
      <c r="AS8" s="3">
        <v>33.7020334304014</v>
      </c>
      <c r="AT8" s="3">
        <v>33.4198705404748</v>
      </c>
      <c r="AU8" s="3">
        <v>34.0451690552115</v>
      </c>
      <c r="AV8" s="3">
        <v>35.0115724695201</v>
      </c>
      <c r="AW8" s="3">
        <v>35.0893189001523</v>
      </c>
      <c r="AX8" s="3">
        <v>32.3202046882166</v>
      </c>
      <c r="AY8" s="3">
        <v>33.32157403667</v>
      </c>
      <c r="AZ8" s="3">
        <v>33.8601442499869</v>
      </c>
      <c r="BA8" s="3">
        <v>34.5460969760952</v>
      </c>
      <c r="BB8" s="3">
        <v>35.518476518439</v>
      </c>
      <c r="BC8" s="3">
        <v>37.100714741097</v>
      </c>
      <c r="BD8" s="3">
        <v>36.823756943485</v>
      </c>
      <c r="BE8" s="3">
        <v>37.8591995202716</v>
      </c>
      <c r="BF8" s="3">
        <v>39.351938399395</v>
      </c>
      <c r="BG8" s="3">
        <v>41.8786725462526</v>
      </c>
      <c r="BH8" s="3">
        <v>41.7699651999814</v>
      </c>
      <c r="BI8" s="3">
        <v>41.3468160603947</v>
      </c>
      <c r="BJ8" s="3">
        <v>39.4254408340125</v>
      </c>
      <c r="BK8" s="3">
        <v>36.5913812447956</v>
      </c>
      <c r="BL8" s="3">
        <v>36.4295668801909</v>
      </c>
      <c r="BM8" s="3">
        <v>36.0054936942852</v>
      </c>
      <c r="BN8" s="3">
        <v>36.2922743764552</v>
      </c>
      <c r="BO8" s="3">
        <v>36.4678875094879</v>
      </c>
      <c r="BP8" s="3">
        <v>35.119308231586</v>
      </c>
      <c r="BQ8" s="3">
        <v>34.6886490748587</v>
      </c>
      <c r="BR8" s="3">
        <v>35.3333003209788</v>
      </c>
      <c r="BS8" s="3">
        <v>32.7182645716646</v>
      </c>
      <c r="BT8" s="3">
        <v>35.0271260432585</v>
      </c>
      <c r="BU8" s="3">
        <v>34.8983867236527</v>
      </c>
      <c r="BV8" s="3">
        <v>37.3496875919826</v>
      </c>
      <c r="BW8" s="3">
        <v>39.2863843740171</v>
      </c>
      <c r="BX8" s="3">
        <v>39.2151939315984</v>
      </c>
      <c r="BY8" s="3">
        <v>38.507619921218</v>
      </c>
      <c r="BZ8" s="3">
        <v>30.5009622201048</v>
      </c>
      <c r="CA8" s="3">
        <v>31.8216335722825</v>
      </c>
      <c r="CB8" s="3">
        <v>31.5813084170973</v>
      </c>
      <c r="CC8" s="3">
        <v>35.8685067344947</v>
      </c>
      <c r="CD8" s="3">
        <v>36.2805942273123</v>
      </c>
      <c r="CE8" s="3">
        <v>39.3923775416833</v>
      </c>
      <c r="CF8" s="3">
        <v>41.6084052851764</v>
      </c>
      <c r="CG8" s="3">
        <v>44.2251254751695</v>
      </c>
      <c r="CH8" s="3">
        <v>44.376375167358</v>
      </c>
      <c r="CI8" s="3">
        <v>44.8893316867571</v>
      </c>
      <c r="CJ8" s="3">
        <v>46.9655375557719</v>
      </c>
      <c r="CK8" s="3">
        <v>49.7363130569586</v>
      </c>
      <c r="CL8" s="3">
        <v>52.2013235092299</v>
      </c>
      <c r="CM8" s="3">
        <v>54.0541211277529</v>
      </c>
      <c r="CN8" s="3">
        <v>60.7590469015958</v>
      </c>
      <c r="CO8" s="3">
        <v>59.1339733731994</v>
      </c>
      <c r="CP8" s="3">
        <v>54.0681505546011</v>
      </c>
      <c r="CQ8" s="3">
        <v>55.3834644295193</v>
      </c>
      <c r="CR8" s="3">
        <v>55.6980652775112</v>
      </c>
      <c r="CS8" s="3">
        <v>58.760532612715</v>
      </c>
      <c r="CT8" s="3">
        <v>60.1775441577207</v>
      </c>
      <c r="CU8" s="3">
        <v>59.8947999983112</v>
      </c>
      <c r="CV8" s="3">
        <v>65.249665447449</v>
      </c>
      <c r="CW8" s="3">
        <v>71.0475990081064</v>
      </c>
      <c r="CX8" s="3">
        <v>79.2492756311973</v>
      </c>
      <c r="CY8" s="3">
        <v>87.3767207411999</v>
      </c>
      <c r="CZ8" s="3">
        <v>81.4161402465922</v>
      </c>
      <c r="DA8" s="3">
        <v>76.5667347181011</v>
      </c>
      <c r="DB8" s="3">
        <v>69.8535107005676</v>
      </c>
      <c r="DC8" s="3">
        <v>80.4242916361821</v>
      </c>
      <c r="DD8" s="3">
        <v>80.4001848682991</v>
      </c>
      <c r="DE8" s="3">
        <v>82.8265701956108</v>
      </c>
      <c r="DF8" s="3">
        <v>90.1429270897297</v>
      </c>
      <c r="DG8" s="3">
        <v>87.7301634654244</v>
      </c>
      <c r="DH8" s="3">
        <v>81.023290015254</v>
      </c>
      <c r="DI8" s="3">
        <v>77.5051663994944</v>
      </c>
      <c r="DJ8" s="3">
        <v>74.187449310691</v>
      </c>
      <c r="DK8" s="3">
        <v>75.9420494873318</v>
      </c>
      <c r="DL8" s="3">
        <v>70.7039262408913</v>
      </c>
      <c r="DM8" s="3">
        <v>69.8942123758748</v>
      </c>
      <c r="DN8" s="3">
        <v>77.3424189030048</v>
      </c>
      <c r="DO8" s="3">
        <v>79.708568621544</v>
      </c>
      <c r="DP8" s="3">
        <v>75.265877262142</v>
      </c>
      <c r="DQ8" s="3">
        <v>69.9966516308238</v>
      </c>
      <c r="DR8" s="3">
        <v>70.4474154703122</v>
      </c>
      <c r="DS8" s="3">
        <v>70.9526926950493</v>
      </c>
      <c r="DT8" s="3">
        <v>61.7569940557618</v>
      </c>
      <c r="DU8" s="3">
        <v>52.1137929581972</v>
      </c>
      <c r="DV8" s="3">
        <v>56.8404074213776</v>
      </c>
      <c r="DW8" s="3">
        <v>60.3518959092254</v>
      </c>
      <c r="DX8" s="3">
        <v>59.6357501705312</v>
      </c>
      <c r="DY8" s="3">
        <v>59.8671628170462</v>
      </c>
      <c r="DZ8" s="3">
        <v>62.0991575778572</v>
      </c>
      <c r="EA8" s="3">
        <v>58.4790747161363</v>
      </c>
      <c r="EB8" s="3">
        <v>59.6806865802951</v>
      </c>
      <c r="EC8" s="3">
        <v>56.9051005803123</v>
      </c>
      <c r="ED8" s="3">
        <v>52.6863763993011</v>
      </c>
      <c r="EE8" s="3">
        <v>51.5383333478655</v>
      </c>
      <c r="EF8" s="3">
        <v>50.7988886303372</v>
      </c>
    </row>
    <row r="9">
      <c r="A9" s="3" t="s">
        <v>507</v>
      </c>
      <c r="B9" s="3" t="s">
        <v>491</v>
      </c>
      <c r="C9" s="3" t="s">
        <v>508</v>
      </c>
      <c r="D9" s="3">
        <v>54.7013257812118</v>
      </c>
      <c r="E9" s="3">
        <v>52.4089191612551</v>
      </c>
      <c r="F9" s="3">
        <v>53.8113176604097</v>
      </c>
      <c r="G9" s="3">
        <v>52.8057932654441</v>
      </c>
      <c r="H9" s="3">
        <v>54.2467132031751</v>
      </c>
      <c r="I9" s="3">
        <v>55.0236957739282</v>
      </c>
      <c r="J9" s="3">
        <v>56.5519892242048</v>
      </c>
      <c r="K9" s="3">
        <v>57.5292317882429</v>
      </c>
      <c r="L9" s="3">
        <v>58.4634885703929</v>
      </c>
      <c r="M9" s="3">
        <v>59.585364334565</v>
      </c>
      <c r="N9" s="3">
        <v>67.5960514722209</v>
      </c>
      <c r="O9" s="3">
        <v>68.1678621424545</v>
      </c>
      <c r="P9" s="3">
        <v>67.9259707023098</v>
      </c>
      <c r="Q9" s="3">
        <v>70.2284717115775</v>
      </c>
      <c r="R9" s="3">
        <v>69.9185334292831</v>
      </c>
      <c r="S9" s="3">
        <v>69.1919103732506</v>
      </c>
      <c r="T9" s="3">
        <v>70.1282190201534</v>
      </c>
      <c r="U9" s="3">
        <v>68.1728862649132</v>
      </c>
      <c r="V9" s="3">
        <v>66.0721562976964</v>
      </c>
      <c r="W9" s="3">
        <v>65.5166051021076</v>
      </c>
      <c r="X9" s="3">
        <v>64.1322930827472</v>
      </c>
      <c r="Y9" s="3">
        <v>70.4629800089083</v>
      </c>
      <c r="Z9" s="3">
        <v>71.0272000914306</v>
      </c>
      <c r="AA9" s="3">
        <v>70.4428537162615</v>
      </c>
      <c r="AB9" s="3">
        <v>65.8221833070441</v>
      </c>
      <c r="AC9" s="3">
        <v>68.7284380389144</v>
      </c>
      <c r="AD9" s="3">
        <v>72.3404968529476</v>
      </c>
      <c r="AE9" s="3">
        <v>74.6026748233256</v>
      </c>
      <c r="AF9" s="3">
        <v>72.1219841529826</v>
      </c>
      <c r="AG9" s="3">
        <v>73.2117668973289</v>
      </c>
      <c r="AH9" s="3">
        <v>78.7491838770554</v>
      </c>
      <c r="AI9" s="3">
        <v>74.7311350764151</v>
      </c>
      <c r="AJ9" s="3">
        <v>74.0156774089002</v>
      </c>
      <c r="AK9" s="3">
        <v>73.2756491242798</v>
      </c>
      <c r="AL9" s="3">
        <v>77.8250073207774</v>
      </c>
      <c r="AM9" s="3">
        <v>84.0608661052389</v>
      </c>
      <c r="AN9" s="3">
        <v>86.7846621790118</v>
      </c>
      <c r="AO9" s="3">
        <v>83.4110816250075</v>
      </c>
      <c r="AP9" s="3">
        <v>88.0253098628743</v>
      </c>
      <c r="AQ9" s="3">
        <v>87.1971219075494</v>
      </c>
      <c r="AR9" s="3">
        <v>84.2525903102332</v>
      </c>
      <c r="AS9" s="3">
        <v>86.8691902258812</v>
      </c>
      <c r="AT9" s="3">
        <v>89.4368703745524</v>
      </c>
      <c r="AU9" s="3">
        <v>92.5552438983148</v>
      </c>
      <c r="AV9" s="3">
        <v>92.4163697181952</v>
      </c>
      <c r="AW9" s="3">
        <v>98.145017606668</v>
      </c>
      <c r="AX9" s="3">
        <v>96.0067217678294</v>
      </c>
      <c r="AY9" s="3">
        <v>100.886334131652</v>
      </c>
      <c r="AZ9" s="3">
        <v>103.349615184108</v>
      </c>
      <c r="BA9" s="3">
        <v>99.2567332938038</v>
      </c>
      <c r="BB9" s="3">
        <v>99.6833343476284</v>
      </c>
      <c r="BC9" s="3">
        <v>101.161078435285</v>
      </c>
      <c r="BD9" s="3">
        <v>110.147391859644</v>
      </c>
      <c r="BE9" s="3">
        <v>118.898885737337</v>
      </c>
      <c r="BF9" s="3">
        <v>118.85138947648</v>
      </c>
      <c r="BG9" s="3">
        <v>122.456483747098</v>
      </c>
      <c r="BH9" s="3">
        <v>129.307808494614</v>
      </c>
      <c r="BI9" s="3">
        <v>126.251785865964</v>
      </c>
      <c r="BJ9" s="3">
        <v>126.543853493409</v>
      </c>
      <c r="BK9" s="3">
        <v>118.640629701625</v>
      </c>
      <c r="BL9" s="3">
        <v>117.180445101658</v>
      </c>
      <c r="BM9" s="3">
        <v>131.001537795883</v>
      </c>
      <c r="BN9" s="3">
        <v>136.219299219912</v>
      </c>
      <c r="BO9" s="3">
        <v>143.73793967797</v>
      </c>
      <c r="BP9" s="3">
        <v>141.799618509812</v>
      </c>
      <c r="BQ9" s="3">
        <v>146.868470515584</v>
      </c>
      <c r="BR9" s="3">
        <v>147.627680582928</v>
      </c>
      <c r="BS9" s="3">
        <v>148.339265044442</v>
      </c>
      <c r="BT9" s="3">
        <v>145.654563446676</v>
      </c>
      <c r="BU9" s="3">
        <v>144.125195418678</v>
      </c>
      <c r="BV9" s="3">
        <v>149.441024932814</v>
      </c>
      <c r="BW9" s="3">
        <v>151.680020741295</v>
      </c>
      <c r="BX9" s="3">
        <v>155.731624680626</v>
      </c>
      <c r="BY9" s="3">
        <v>157.8493058324</v>
      </c>
      <c r="BZ9" s="3">
        <v>123.485968302433</v>
      </c>
      <c r="CA9" s="3">
        <v>125.462341035743</v>
      </c>
      <c r="CB9" s="3">
        <v>127.103015977194</v>
      </c>
      <c r="CC9" s="3">
        <v>136.533341210639</v>
      </c>
      <c r="CD9" s="3">
        <v>132.671818106099</v>
      </c>
      <c r="CE9" s="3">
        <v>126.189203953521</v>
      </c>
      <c r="CF9" s="3">
        <v>124.190715705753</v>
      </c>
      <c r="CG9" s="3">
        <v>135.07235549605</v>
      </c>
      <c r="CH9" s="3">
        <v>156.639015618355</v>
      </c>
      <c r="CI9" s="3">
        <v>160.982801987974</v>
      </c>
      <c r="CJ9" s="3">
        <v>152.557894137656</v>
      </c>
      <c r="CK9" s="3">
        <v>155.870556963992</v>
      </c>
      <c r="CL9" s="3">
        <v>169.469788656649</v>
      </c>
      <c r="CM9" s="3">
        <v>177.09567880887</v>
      </c>
      <c r="CN9" s="3">
        <v>179.656961395321</v>
      </c>
      <c r="CO9" s="3">
        <v>183.424025822835</v>
      </c>
      <c r="CP9" s="3">
        <v>190.071351555779</v>
      </c>
      <c r="CQ9" s="3">
        <v>197.212924913522</v>
      </c>
      <c r="CR9" s="3">
        <v>188.02737120614</v>
      </c>
      <c r="CS9" s="3">
        <v>197.138283795595</v>
      </c>
      <c r="CT9" s="3">
        <v>216.236857738067</v>
      </c>
      <c r="CU9" s="3">
        <v>221.09974267751</v>
      </c>
      <c r="CV9" s="3">
        <v>211.601394728746</v>
      </c>
      <c r="CW9" s="3">
        <v>191.404270529828</v>
      </c>
      <c r="CX9" s="3">
        <v>200.45673445418</v>
      </c>
      <c r="CY9" s="3">
        <v>217.985393801634</v>
      </c>
      <c r="CZ9" s="3">
        <v>202.457686351257</v>
      </c>
      <c r="DA9" s="3">
        <v>201.487059418585</v>
      </c>
      <c r="DB9" s="3">
        <v>206.733462846527</v>
      </c>
      <c r="DC9" s="3">
        <v>238.731846705149</v>
      </c>
      <c r="DD9" s="3">
        <v>223.530884710575</v>
      </c>
      <c r="DE9" s="3">
        <v>222.000764294105</v>
      </c>
      <c r="DF9" s="3">
        <v>239.098336597399</v>
      </c>
      <c r="DG9" s="3">
        <v>241.417505565082</v>
      </c>
      <c r="DH9" s="3">
        <v>225.499753838561</v>
      </c>
      <c r="DI9" s="3">
        <v>215.129023331749</v>
      </c>
      <c r="DJ9" s="3">
        <v>209.064082654447</v>
      </c>
      <c r="DK9" s="3">
        <v>207.103246909896</v>
      </c>
      <c r="DL9" s="3">
        <v>206.274020410721</v>
      </c>
      <c r="DM9" s="3">
        <v>209.813090811167</v>
      </c>
      <c r="DN9" s="3">
        <v>225.63821318315</v>
      </c>
      <c r="DO9" s="3">
        <v>242.723820537046</v>
      </c>
      <c r="DP9" s="3">
        <v>239.167789149907</v>
      </c>
      <c r="DQ9" s="3">
        <v>232.914642441486</v>
      </c>
      <c r="DR9" s="3">
        <v>220.473483528732</v>
      </c>
      <c r="DS9" s="3">
        <v>227.679148618313</v>
      </c>
      <c r="DT9" s="3">
        <v>231.542720390141</v>
      </c>
      <c r="DU9" s="3">
        <v>245.953148305056</v>
      </c>
      <c r="DV9" s="3">
        <v>241.328825187562</v>
      </c>
      <c r="DW9" s="3">
        <v>241.31920398701</v>
      </c>
      <c r="DX9" s="3">
        <v>242.853389227126</v>
      </c>
      <c r="DY9" s="3">
        <v>242.020645395087</v>
      </c>
      <c r="DZ9" s="3">
        <v>241.474530815257</v>
      </c>
      <c r="EA9" s="3">
        <v>262.703948004719</v>
      </c>
      <c r="EB9" s="3">
        <v>274.057598744309</v>
      </c>
      <c r="EC9" s="3">
        <v>286.294394168041</v>
      </c>
      <c r="ED9" s="3">
        <v>300.091326103602</v>
      </c>
      <c r="EE9" s="3">
        <v>297.154346452395</v>
      </c>
      <c r="EF9" s="3">
        <v>293.756944444444</v>
      </c>
    </row>
    <row r="10">
      <c r="A10" s="3" t="s">
        <v>509</v>
      </c>
      <c r="B10" s="3" t="s">
        <v>491</v>
      </c>
      <c r="C10" s="3" t="s">
        <v>508</v>
      </c>
      <c r="D10" s="3">
        <v>51.2369050525484</v>
      </c>
      <c r="E10" s="3">
        <v>53.1589471917403</v>
      </c>
      <c r="F10" s="3">
        <v>51.3016666230701</v>
      </c>
      <c r="G10" s="3">
        <v>47.6902383168538</v>
      </c>
      <c r="H10" s="3">
        <v>49.5847619374593</v>
      </c>
      <c r="I10" s="3">
        <v>54.7800000508626</v>
      </c>
      <c r="J10" s="3">
        <v>55.8997724706476</v>
      </c>
      <c r="K10" s="3">
        <v>54.0845237913586</v>
      </c>
      <c r="L10" s="3">
        <v>54.4088095710391</v>
      </c>
      <c r="M10" s="3">
        <v>54.4282607202944</v>
      </c>
      <c r="N10" s="3">
        <v>59.6039472881116</v>
      </c>
      <c r="O10" s="3">
        <v>59.8506819118153</v>
      </c>
      <c r="P10" s="3">
        <v>57.3024998664856</v>
      </c>
      <c r="Q10" s="3">
        <v>59.2873681720934</v>
      </c>
      <c r="R10" s="3">
        <v>60.8909094550393</v>
      </c>
      <c r="S10" s="3">
        <v>61.008333387829</v>
      </c>
      <c r="T10" s="3">
        <v>57.0269998550415</v>
      </c>
      <c r="U10" s="3">
        <v>53.712045582858</v>
      </c>
      <c r="V10" s="3">
        <v>51.8452271548184</v>
      </c>
      <c r="W10" s="3">
        <v>52.450238091605</v>
      </c>
      <c r="X10" s="3">
        <v>46.2904761178153</v>
      </c>
      <c r="Y10" s="3">
        <v>50.3561363220215</v>
      </c>
      <c r="Z10" s="3">
        <v>61.3897499084473</v>
      </c>
      <c r="AA10" s="3">
        <v>62.3720457770608</v>
      </c>
      <c r="AB10" s="3">
        <v>51.9689475611637</v>
      </c>
      <c r="AC10" s="3">
        <v>47.3134999275207</v>
      </c>
      <c r="AD10" s="3">
        <v>56.7234093059193</v>
      </c>
      <c r="AE10" s="3">
        <v>58.5583330790202</v>
      </c>
      <c r="AF10" s="3">
        <v>58.5819043659029</v>
      </c>
      <c r="AG10" s="3">
        <v>56.4831816933372</v>
      </c>
      <c r="AH10" s="3">
        <v>56.9302499771118</v>
      </c>
      <c r="AI10" s="3">
        <v>62.3945654993472</v>
      </c>
      <c r="AJ10" s="3">
        <v>69.0588091895694</v>
      </c>
      <c r="AK10" s="3">
        <v>71.1671431405204</v>
      </c>
      <c r="AL10" s="3">
        <v>73.5757142929804</v>
      </c>
      <c r="AM10" s="3">
        <v>76.1450002761114</v>
      </c>
      <c r="AN10" s="3">
        <v>80.0827503204346</v>
      </c>
      <c r="AO10" s="3">
        <v>84.7800003854852</v>
      </c>
      <c r="AP10" s="3">
        <v>85.6897830133852</v>
      </c>
      <c r="AQ10" s="3">
        <v>86.9713160866185</v>
      </c>
      <c r="AR10" s="3">
        <v>100.993636911566</v>
      </c>
      <c r="AS10" s="3">
        <v>107.291363629428</v>
      </c>
      <c r="AT10" s="3">
        <v>107.468000221252</v>
      </c>
      <c r="AU10" s="3">
        <v>109.924129983653</v>
      </c>
      <c r="AV10" s="3">
        <v>113.390250015259</v>
      </c>
      <c r="AW10" s="3">
        <v>118.525681929155</v>
      </c>
      <c r="AX10" s="3">
        <v>124.322856358119</v>
      </c>
      <c r="AY10" s="3">
        <v>106.3015001297</v>
      </c>
      <c r="AZ10" s="3">
        <v>113.70428557623</v>
      </c>
      <c r="BA10" s="3">
        <v>111.880789104261</v>
      </c>
      <c r="BB10" s="3">
        <v>130.81309563773</v>
      </c>
      <c r="BC10" s="3">
        <v>128.51714306786</v>
      </c>
      <c r="BD10" s="3">
        <v>133.242955467918</v>
      </c>
      <c r="BE10" s="3">
        <v>135.458334241595</v>
      </c>
      <c r="BF10" s="3">
        <v>133.942857651483</v>
      </c>
      <c r="BG10" s="3">
        <v>139.043479090152</v>
      </c>
      <c r="BH10" s="3">
        <v>151.549736826043</v>
      </c>
      <c r="BI10" s="3">
        <v>138.808259549348</v>
      </c>
      <c r="BJ10" s="3">
        <v>135.125951312837</v>
      </c>
      <c r="BK10" s="3">
        <v>131.66131712261</v>
      </c>
      <c r="BL10" s="3">
        <v>136.024524325416</v>
      </c>
      <c r="BM10" s="3">
        <v>157.606840836374</v>
      </c>
      <c r="BN10" s="3">
        <v>155.011190505255</v>
      </c>
      <c r="BO10" s="3">
        <v>170.494285946801</v>
      </c>
      <c r="BP10" s="3">
        <v>169.755225788463</v>
      </c>
      <c r="BQ10" s="3">
        <v>163.598749923706</v>
      </c>
      <c r="BR10" s="3">
        <v>169.942500027743</v>
      </c>
      <c r="BS10" s="3">
        <v>146.34340875799</v>
      </c>
      <c r="BT10" s="3">
        <v>150.024250411987</v>
      </c>
      <c r="BU10" s="3">
        <v>145.70587025518</v>
      </c>
      <c r="BV10" s="3">
        <v>160.467499542236</v>
      </c>
      <c r="BW10" s="3">
        <v>180.758333478655</v>
      </c>
      <c r="BX10" s="3">
        <v>193.045476640974</v>
      </c>
      <c r="BY10" s="3">
        <v>201.333947031122</v>
      </c>
      <c r="BZ10" s="3">
        <v>158.477501262318</v>
      </c>
      <c r="CA10" s="3">
        <v>166.782143365769</v>
      </c>
      <c r="CB10" s="3">
        <v>187.793000411987</v>
      </c>
      <c r="CC10" s="3">
        <v>231.732953851873</v>
      </c>
      <c r="CD10" s="3">
        <v>239.383181832053</v>
      </c>
      <c r="CE10" s="3">
        <v>241.625477382115</v>
      </c>
      <c r="CF10" s="3">
        <v>232.39047568185</v>
      </c>
      <c r="CG10" s="3">
        <v>243.746591394598</v>
      </c>
      <c r="CH10" s="3">
        <v>255.6625</v>
      </c>
      <c r="CI10" s="3">
        <v>290.572044372559</v>
      </c>
      <c r="CJ10" s="3">
        <v>303.539735492907</v>
      </c>
      <c r="CK10" s="3">
        <v>297.67868202611</v>
      </c>
      <c r="CL10" s="3">
        <v>268.835868503736</v>
      </c>
      <c r="CM10" s="3">
        <v>292.71809387207</v>
      </c>
      <c r="CN10" s="3">
        <v>280.658751678467</v>
      </c>
      <c r="CO10" s="3">
        <v>282.171816739169</v>
      </c>
      <c r="CP10" s="3">
        <v>300.789523170108</v>
      </c>
      <c r="CQ10" s="3">
        <v>327.695001081987</v>
      </c>
      <c r="CR10" s="3">
        <v>288.799761817569</v>
      </c>
      <c r="CS10" s="3">
        <v>292.656429472424</v>
      </c>
      <c r="CT10" s="3">
        <v>310.091664995466</v>
      </c>
      <c r="CU10" s="3">
        <v>272.613862817938</v>
      </c>
      <c r="CV10" s="3">
        <v>255.478002166748</v>
      </c>
      <c r="CW10" s="3">
        <v>231.643947400545</v>
      </c>
      <c r="CX10" s="3">
        <v>208.283911995266</v>
      </c>
      <c r="CY10" s="3">
        <v>199.258749771118</v>
      </c>
      <c r="CZ10" s="3">
        <v>191.862142653692</v>
      </c>
      <c r="DA10" s="3">
        <v>186.678809756324</v>
      </c>
      <c r="DB10" s="3">
        <v>185.601500701904</v>
      </c>
      <c r="DC10" s="3">
        <v>220.147825158161</v>
      </c>
      <c r="DD10" s="3">
        <v>197.61523837135</v>
      </c>
      <c r="DE10" s="3">
        <v>200.987380618141</v>
      </c>
      <c r="DF10" s="3">
        <v>207.312619527181</v>
      </c>
      <c r="DG10" s="3">
        <v>193.504761468797</v>
      </c>
      <c r="DH10" s="3">
        <v>198.940250015259</v>
      </c>
      <c r="DI10" s="3">
        <v>217.811052422774</v>
      </c>
      <c r="DJ10" s="3">
        <v>201.01673988674</v>
      </c>
      <c r="DK10" s="3">
        <v>196.438684563888</v>
      </c>
      <c r="DL10" s="3">
        <v>196.454999750311</v>
      </c>
      <c r="DM10" s="3">
        <v>206.955476306734</v>
      </c>
      <c r="DN10" s="3">
        <v>210.534251022339</v>
      </c>
      <c r="DO10" s="3">
        <v>208.003695280656</v>
      </c>
      <c r="DP10" s="3">
        <v>212.260500335693</v>
      </c>
      <c r="DQ10" s="3">
        <v>205.924091339111</v>
      </c>
      <c r="DR10" s="3">
        <v>208.57119060698</v>
      </c>
      <c r="DS10" s="3">
        <v>233.569000244141</v>
      </c>
      <c r="DT10" s="3">
        <v>243.122143336705</v>
      </c>
      <c r="DU10" s="3">
        <v>257.742001342773</v>
      </c>
      <c r="DV10" s="3">
        <v>258.743500518799</v>
      </c>
      <c r="DW10" s="3">
        <v>230.878408605402</v>
      </c>
      <c r="DX10" s="3">
        <v>214.974318417636</v>
      </c>
      <c r="DY10" s="3">
        <v>228.88684122186</v>
      </c>
      <c r="DZ10" s="3">
        <v>246.344090548429</v>
      </c>
      <c r="EA10" s="3">
        <v>246.487727078524</v>
      </c>
      <c r="EB10" s="3">
        <v>263.830498504639</v>
      </c>
      <c r="EC10" s="3">
        <v>281.76347682787</v>
      </c>
      <c r="ED10" s="3">
        <v>303.955001068115</v>
      </c>
      <c r="EE10" s="3">
        <v>300.897856212798</v>
      </c>
      <c r="EF10" s="3">
        <v>294.945555792914</v>
      </c>
    </row>
    <row r="11">
      <c r="A11" s="3" t="s">
        <v>510</v>
      </c>
      <c r="B11" s="3" t="s">
        <v>511</v>
      </c>
      <c r="C11" s="3" t="s">
        <v>512</v>
      </c>
      <c r="D11" s="3">
        <v>25.6607319725446</v>
      </c>
      <c r="E11" s="3">
        <v>27.4149405469094</v>
      </c>
      <c r="F11" s="3">
        <v>28.8623315253748</v>
      </c>
      <c r="G11" s="3">
        <v>29.1839207717771</v>
      </c>
      <c r="H11" s="3">
        <v>28.187313077358</v>
      </c>
      <c r="I11" s="3">
        <v>28.3296160310529</v>
      </c>
      <c r="J11" s="3">
        <v>28.7606219689533</v>
      </c>
      <c r="K11" s="3">
        <v>27.9373747950495</v>
      </c>
      <c r="L11" s="3">
        <v>28.2263187398731</v>
      </c>
      <c r="M11" s="3">
        <v>29.310348281966</v>
      </c>
      <c r="N11" s="3">
        <v>31.2433236075794</v>
      </c>
      <c r="O11" s="3">
        <v>32.6787833545264</v>
      </c>
      <c r="P11" s="3">
        <v>33.7463059308313</v>
      </c>
      <c r="Q11" s="3">
        <v>31.8173595790503</v>
      </c>
      <c r="R11" s="3">
        <v>30.986951974094</v>
      </c>
      <c r="S11" s="3">
        <v>31.1169469722933</v>
      </c>
      <c r="T11" s="3">
        <v>30.1622180683935</v>
      </c>
      <c r="U11" s="3">
        <v>28.6907726078416</v>
      </c>
      <c r="V11" s="3">
        <v>29.3237721512322</v>
      </c>
      <c r="W11" s="3">
        <v>31.436929587947</v>
      </c>
      <c r="X11" s="3">
        <v>30.2594400669809</v>
      </c>
      <c r="Y11" s="3">
        <v>33.0566480824468</v>
      </c>
      <c r="Z11" s="3">
        <v>33.084498591341</v>
      </c>
      <c r="AA11" s="3">
        <v>32.975674151599</v>
      </c>
      <c r="AB11" s="3">
        <v>33.215907787946</v>
      </c>
      <c r="AC11" s="3">
        <v>35.4546655232199</v>
      </c>
      <c r="AD11" s="3">
        <v>37.3516271758969</v>
      </c>
      <c r="AE11" s="3">
        <v>37.5154963082293</v>
      </c>
      <c r="AF11" s="3">
        <v>37.0913271688128</v>
      </c>
      <c r="AG11" s="3">
        <v>39.7212889083794</v>
      </c>
      <c r="AH11" s="3">
        <v>41.1415687435659</v>
      </c>
      <c r="AI11" s="3">
        <v>39.6603022788918</v>
      </c>
      <c r="AJ11" s="3">
        <v>39.1829528264462</v>
      </c>
      <c r="AK11" s="3">
        <v>38.024016397444</v>
      </c>
      <c r="AL11" s="3">
        <v>38.7752529450816</v>
      </c>
      <c r="AM11" s="3">
        <v>40.5639492486672</v>
      </c>
      <c r="AN11" s="3">
        <v>41.4635814801497</v>
      </c>
      <c r="AO11" s="3">
        <v>42.2349411050246</v>
      </c>
      <c r="AP11" s="3">
        <v>43.8634147109048</v>
      </c>
      <c r="AQ11" s="3">
        <v>44.0148023593418</v>
      </c>
      <c r="AR11" s="3">
        <v>44.1945373870594</v>
      </c>
      <c r="AS11" s="3">
        <v>45.3994703534273</v>
      </c>
      <c r="AT11" s="3">
        <v>44.4775085675147</v>
      </c>
      <c r="AU11" s="3">
        <v>47.4880019985523</v>
      </c>
      <c r="AV11" s="3">
        <v>48.1166312012691</v>
      </c>
      <c r="AW11" s="3">
        <v>49.0665200196879</v>
      </c>
      <c r="AX11" s="3">
        <v>51.2879885220274</v>
      </c>
      <c r="AY11" s="3">
        <v>49.8097298685351</v>
      </c>
      <c r="AZ11" s="3">
        <v>46.3187178815052</v>
      </c>
      <c r="BA11" s="3">
        <v>44.945427241463</v>
      </c>
      <c r="BB11" s="3">
        <v>45.0520795128219</v>
      </c>
      <c r="BC11" s="3">
        <v>46.9635163537477</v>
      </c>
      <c r="BD11" s="3">
        <v>47.5949111572694</v>
      </c>
      <c r="BE11" s="3">
        <v>48.1532789682528</v>
      </c>
      <c r="BF11" s="3">
        <v>51.0792371641242</v>
      </c>
      <c r="BG11" s="3">
        <v>52.6711999865946</v>
      </c>
      <c r="BH11" s="3">
        <v>53.9585482671822</v>
      </c>
      <c r="BI11" s="3">
        <v>54.4453056941739</v>
      </c>
      <c r="BJ11" s="3">
        <v>56.5494870528033</v>
      </c>
      <c r="BK11" s="3">
        <v>57.3581516916562</v>
      </c>
      <c r="BL11" s="3">
        <v>55.8975556333583</v>
      </c>
      <c r="BM11" s="3">
        <v>59.1231687739531</v>
      </c>
      <c r="BN11" s="3">
        <v>61.5834659136023</v>
      </c>
      <c r="BO11" s="3">
        <v>61.0289298725943</v>
      </c>
      <c r="BP11" s="3">
        <v>62.5887448786236</v>
      </c>
      <c r="BQ11" s="3">
        <v>64.8755931967608</v>
      </c>
      <c r="BR11" s="3">
        <v>65.3199878560378</v>
      </c>
      <c r="BS11" s="3">
        <v>65.1772784189433</v>
      </c>
      <c r="BT11" s="3">
        <v>66.9246643054437</v>
      </c>
      <c r="BU11" s="3">
        <v>66.5378038853071</v>
      </c>
      <c r="BV11" s="3">
        <v>64.7472628738631</v>
      </c>
      <c r="BW11" s="3">
        <v>65.1202837816174</v>
      </c>
      <c r="BX11" s="3">
        <v>68.1359090356619</v>
      </c>
      <c r="BY11" s="3">
        <v>72.9333135908084</v>
      </c>
      <c r="BZ11" s="3">
        <v>65.6401979829434</v>
      </c>
      <c r="CA11" s="3">
        <v>64.7879659580496</v>
      </c>
      <c r="CB11" s="3">
        <v>61.6464186396367</v>
      </c>
      <c r="CC11" s="3">
        <v>63.5212299081577</v>
      </c>
      <c r="CD11" s="3">
        <v>67.3224468695939</v>
      </c>
      <c r="CE11" s="3">
        <v>70.8523427898846</v>
      </c>
      <c r="CF11" s="3">
        <v>68.6120874492508</v>
      </c>
      <c r="CG11" s="3">
        <v>72.146508894123</v>
      </c>
      <c r="CH11" s="3">
        <v>71.9211842349718</v>
      </c>
      <c r="CI11" s="3">
        <v>68.7877502996742</v>
      </c>
      <c r="CJ11" s="3">
        <v>66.1589531709348</v>
      </c>
      <c r="CK11" s="3">
        <v>64.6631983860154</v>
      </c>
      <c r="CL11" s="3">
        <v>68.8652473698433</v>
      </c>
      <c r="CM11" s="3">
        <v>74.3763864441891</v>
      </c>
      <c r="CN11" s="3">
        <v>75.5043009154801</v>
      </c>
      <c r="CO11" s="3">
        <v>75.483761809429</v>
      </c>
      <c r="CP11" s="3">
        <v>74.7374236241549</v>
      </c>
      <c r="CQ11" s="3">
        <v>79.0542383806182</v>
      </c>
      <c r="CR11" s="3">
        <v>77.1690405868257</v>
      </c>
      <c r="CS11" s="3">
        <v>75.4675339009812</v>
      </c>
      <c r="CT11" s="3">
        <v>76.8409826834413</v>
      </c>
      <c r="CU11" s="3">
        <v>79.1603332380272</v>
      </c>
      <c r="CV11" s="3">
        <v>79.9487022316618</v>
      </c>
      <c r="CW11" s="3">
        <v>78.4606742722011</v>
      </c>
      <c r="CX11" s="3">
        <v>81.543102584836</v>
      </c>
      <c r="CY11" s="3">
        <v>88.2873123148697</v>
      </c>
      <c r="CZ11" s="3">
        <v>85.9922498788413</v>
      </c>
      <c r="DA11" s="3">
        <v>81.5483477926507</v>
      </c>
      <c r="DB11" s="3">
        <v>81.5892013949119</v>
      </c>
      <c r="DC11" s="3">
        <v>87.3034765592853</v>
      </c>
      <c r="DD11" s="3">
        <v>84.6182333323637</v>
      </c>
      <c r="DE11" s="3">
        <v>73.5518627626268</v>
      </c>
      <c r="DF11" s="3">
        <v>78.5379561045329</v>
      </c>
      <c r="DG11" s="3">
        <v>82.9714632486255</v>
      </c>
      <c r="DH11" s="3">
        <v>82.3497872689733</v>
      </c>
      <c r="DI11" s="3">
        <v>80.0389941059195</v>
      </c>
      <c r="DJ11" s="3">
        <v>78.8334677555066</v>
      </c>
      <c r="DK11" s="3">
        <v>84.2778093622613</v>
      </c>
      <c r="DL11" s="3">
        <v>80.9817178887812</v>
      </c>
      <c r="DM11" s="3">
        <v>78.1082815954363</v>
      </c>
      <c r="DN11" s="3">
        <v>80.922796446934</v>
      </c>
      <c r="DO11" s="3">
        <v>76.9908031202878</v>
      </c>
      <c r="DP11" s="3">
        <v>75.467724081941</v>
      </c>
      <c r="DQ11" s="3">
        <v>72.645655496237</v>
      </c>
      <c r="DR11" s="3">
        <v>74.0925977830099</v>
      </c>
      <c r="DS11" s="3">
        <v>72.5260224694084</v>
      </c>
      <c r="DT11" s="3">
        <v>68.9911119946596</v>
      </c>
      <c r="DU11" s="3">
        <v>67.3680633021175</v>
      </c>
      <c r="DV11" s="3">
        <v>70.2431903085074</v>
      </c>
      <c r="DW11" s="3">
        <v>71.3368140408351</v>
      </c>
      <c r="DX11" s="3">
        <v>71.9383539474886</v>
      </c>
      <c r="DY11" s="3">
        <v>69.8072114060383</v>
      </c>
      <c r="DZ11" s="3">
        <v>73.130340097676</v>
      </c>
      <c r="EA11" s="3">
        <v>80.3482058899878</v>
      </c>
      <c r="EB11" s="3">
        <v>83.9373567458551</v>
      </c>
      <c r="EC11" s="3">
        <v>86.9608276374123</v>
      </c>
      <c r="ED11" s="3">
        <v>90.2513550294765</v>
      </c>
      <c r="EE11" s="3">
        <v>90.107795101884</v>
      </c>
      <c r="EF11" s="3">
        <v>91.31388897366</v>
      </c>
    </row>
    <row r="12">
      <c r="A12" s="3" t="s">
        <v>513</v>
      </c>
      <c r="B12" s="3" t="s">
        <v>511</v>
      </c>
      <c r="C12" s="3" t="s">
        <v>512</v>
      </c>
      <c r="D12" s="3">
        <v>31.5911119588064</v>
      </c>
      <c r="E12" s="3">
        <v>33.5102158922689</v>
      </c>
      <c r="F12" s="3">
        <v>33.7240175205464</v>
      </c>
      <c r="G12" s="3">
        <v>35.2644331202269</v>
      </c>
      <c r="H12" s="3">
        <v>35.9656427247189</v>
      </c>
      <c r="I12" s="3">
        <v>37.0544568132898</v>
      </c>
      <c r="J12" s="3">
        <v>37.1597360267167</v>
      </c>
      <c r="K12" s="3">
        <v>35.7713101363007</v>
      </c>
      <c r="L12" s="3">
        <v>36.7386539822819</v>
      </c>
      <c r="M12" s="3">
        <v>38.0101273209804</v>
      </c>
      <c r="N12" s="3">
        <v>40.1884369961361</v>
      </c>
      <c r="O12" s="3">
        <v>41.5694069131065</v>
      </c>
      <c r="P12" s="3">
        <v>43.9284090146331</v>
      </c>
      <c r="Q12" s="3">
        <v>41.8710585942401</v>
      </c>
      <c r="R12" s="3">
        <v>39.7351097308815</v>
      </c>
      <c r="S12" s="3">
        <v>39.9454993264452</v>
      </c>
      <c r="T12" s="3">
        <v>39.6726105533689</v>
      </c>
      <c r="U12" s="3">
        <v>38.4489222555643</v>
      </c>
      <c r="V12" s="3">
        <v>39.4364280731537</v>
      </c>
      <c r="W12" s="3">
        <v>40.6123270586585</v>
      </c>
      <c r="X12" s="3">
        <v>39.2280153332274</v>
      </c>
      <c r="Y12" s="3">
        <v>41.4039638793917</v>
      </c>
      <c r="Z12" s="3">
        <v>40.4220593171842</v>
      </c>
      <c r="AA12" s="3">
        <v>41.1666924342792</v>
      </c>
      <c r="AB12" s="3">
        <v>42.5207988292133</v>
      </c>
      <c r="AC12" s="3">
        <v>45.4766104799177</v>
      </c>
      <c r="AD12" s="3">
        <v>47.0758647457445</v>
      </c>
      <c r="AE12" s="3">
        <v>47.5994196079607</v>
      </c>
      <c r="AF12" s="3">
        <v>47.6200081995622</v>
      </c>
      <c r="AG12" s="3">
        <v>49.3608701691485</v>
      </c>
      <c r="AH12" s="3">
        <v>51.6979695622948</v>
      </c>
      <c r="AI12" s="3">
        <v>49.8295668039255</v>
      </c>
      <c r="AJ12" s="3">
        <v>48.6466254677966</v>
      </c>
      <c r="AK12" s="3">
        <v>46.8238578437082</v>
      </c>
      <c r="AL12" s="3">
        <v>45.5215180613924</v>
      </c>
      <c r="AM12" s="3">
        <v>46.3848270294397</v>
      </c>
      <c r="AN12" s="3">
        <v>47.4006159433853</v>
      </c>
      <c r="AO12" s="3">
        <v>48.7919300669628</v>
      </c>
      <c r="AP12" s="3">
        <v>50.551937118349</v>
      </c>
      <c r="AQ12" s="3">
        <v>51.3872271072083</v>
      </c>
      <c r="AR12" s="3">
        <v>52.5548488353623</v>
      </c>
      <c r="AS12" s="3">
        <v>55.0087549235885</v>
      </c>
      <c r="AT12" s="3">
        <v>52.9967781044386</v>
      </c>
      <c r="AU12" s="3">
        <v>55.5929325229956</v>
      </c>
      <c r="AV12" s="3">
        <v>55.9495998568027</v>
      </c>
      <c r="AW12" s="3">
        <v>56.249026984451</v>
      </c>
      <c r="AX12" s="3">
        <v>58.9574313582714</v>
      </c>
      <c r="AY12" s="3">
        <v>58.902223054844</v>
      </c>
      <c r="AZ12" s="3">
        <v>54.0613248749634</v>
      </c>
      <c r="BA12" s="3">
        <v>51.7822040323687</v>
      </c>
      <c r="BB12" s="3">
        <v>52.4399562830567</v>
      </c>
      <c r="BC12" s="3">
        <v>53.9683699557088</v>
      </c>
      <c r="BD12" s="3">
        <v>53.251780413326</v>
      </c>
      <c r="BE12" s="3">
        <v>52.5648578721736</v>
      </c>
      <c r="BF12" s="3">
        <v>55.8394055684538</v>
      </c>
      <c r="BG12" s="3">
        <v>56.9950996151342</v>
      </c>
      <c r="BH12" s="3">
        <v>57.5677002934851</v>
      </c>
      <c r="BI12" s="3">
        <v>57.9804106837951</v>
      </c>
      <c r="BJ12" s="3">
        <v>61.0175766311372</v>
      </c>
      <c r="BK12" s="3">
        <v>62.7327811249081</v>
      </c>
      <c r="BL12" s="3">
        <v>60.8443512541829</v>
      </c>
      <c r="BM12" s="3">
        <v>65.0785103584726</v>
      </c>
      <c r="BN12" s="3">
        <v>67.7959647034467</v>
      </c>
      <c r="BO12" s="3">
        <v>68.1613005840852</v>
      </c>
      <c r="BP12" s="3">
        <v>70.2513812454403</v>
      </c>
      <c r="BQ12" s="3">
        <v>73.5329835744642</v>
      </c>
      <c r="BR12" s="3">
        <v>73.8969293970072</v>
      </c>
      <c r="BS12" s="3">
        <v>74.3696549790601</v>
      </c>
      <c r="BT12" s="3">
        <v>76.7278471595666</v>
      </c>
      <c r="BU12" s="3">
        <v>77.3018110087064</v>
      </c>
      <c r="BV12" s="3">
        <v>75.6453836310005</v>
      </c>
      <c r="BW12" s="3">
        <v>77.4507794791587</v>
      </c>
      <c r="BX12" s="3">
        <v>81.5012622844192</v>
      </c>
      <c r="BY12" s="3">
        <v>84.7915031876127</v>
      </c>
      <c r="BZ12" s="3">
        <v>72.0368330466472</v>
      </c>
      <c r="CA12" s="3">
        <v>69.1139013673589</v>
      </c>
      <c r="CB12" s="3">
        <v>67.6573845676997</v>
      </c>
      <c r="CC12" s="3">
        <v>70.1806609047728</v>
      </c>
      <c r="CD12" s="3">
        <v>71.9592748705031</v>
      </c>
      <c r="CE12" s="3">
        <v>70.2025744382117</v>
      </c>
      <c r="CF12" s="3">
        <v>68.147106354868</v>
      </c>
      <c r="CG12" s="3">
        <v>76.5318618692313</v>
      </c>
      <c r="CH12" s="3">
        <v>75.5983183302495</v>
      </c>
      <c r="CI12" s="3">
        <v>71.5199333098926</v>
      </c>
      <c r="CJ12" s="3">
        <v>69.3155779294043</v>
      </c>
      <c r="CK12" s="3">
        <v>68.9400358913236</v>
      </c>
      <c r="CL12" s="3">
        <v>70.9766540307993</v>
      </c>
      <c r="CM12" s="3">
        <v>75.9183241703611</v>
      </c>
      <c r="CN12" s="3">
        <v>75.9070473584697</v>
      </c>
      <c r="CO12" s="3">
        <v>74.0877884197234</v>
      </c>
      <c r="CP12" s="3">
        <v>75.6863167520854</v>
      </c>
      <c r="CQ12" s="3">
        <v>78.994508943904</v>
      </c>
      <c r="CR12" s="3">
        <v>76.1479025624274</v>
      </c>
      <c r="CS12" s="3">
        <v>74.1585276396463</v>
      </c>
      <c r="CT12" s="3">
        <v>74.4679880037177</v>
      </c>
      <c r="CU12" s="3">
        <v>76.2970354907067</v>
      </c>
      <c r="CV12" s="3">
        <v>80.117566889575</v>
      </c>
      <c r="CW12" s="3">
        <v>78.8128610542581</v>
      </c>
      <c r="CX12" s="3">
        <v>85.9835013977876</v>
      </c>
      <c r="CY12" s="3">
        <v>91.5519024576954</v>
      </c>
      <c r="CZ12" s="3">
        <v>90.782420731413</v>
      </c>
      <c r="DA12" s="3">
        <v>86.8531276442311</v>
      </c>
      <c r="DB12" s="3">
        <v>86.1067366965284</v>
      </c>
      <c r="DC12" s="3">
        <v>93.036555445177</v>
      </c>
      <c r="DD12" s="3">
        <v>91.0594580111218</v>
      </c>
      <c r="DE12" s="3">
        <v>78.6724131293645</v>
      </c>
      <c r="DF12" s="3">
        <v>83.8403742372038</v>
      </c>
      <c r="DG12" s="3">
        <v>88.6703020685984</v>
      </c>
      <c r="DH12" s="3">
        <v>87.0578656105291</v>
      </c>
      <c r="DI12" s="3">
        <v>84.6582801507038</v>
      </c>
      <c r="DJ12" s="3">
        <v>83.1632470780239</v>
      </c>
      <c r="DK12" s="3">
        <v>86.9662666695617</v>
      </c>
      <c r="DL12" s="3">
        <v>82.9306292982056</v>
      </c>
      <c r="DM12" s="3">
        <v>78.8493757208084</v>
      </c>
      <c r="DN12" s="3">
        <v>80.880246694404</v>
      </c>
      <c r="DO12" s="3">
        <v>76.1025362916755</v>
      </c>
      <c r="DP12" s="3">
        <v>74.2868340581123</v>
      </c>
      <c r="DQ12" s="3">
        <v>70.4455797333625</v>
      </c>
      <c r="DR12" s="3">
        <v>74.7550446354277</v>
      </c>
      <c r="DS12" s="3">
        <v>77.7425620143157</v>
      </c>
      <c r="DT12" s="3">
        <v>77.2296752760853</v>
      </c>
      <c r="DU12" s="3">
        <v>77.4795643959312</v>
      </c>
      <c r="DV12" s="3">
        <v>81.1722080408031</v>
      </c>
      <c r="DW12" s="3">
        <v>81.7193767178505</v>
      </c>
      <c r="DX12" s="3">
        <v>88.2673938369493</v>
      </c>
      <c r="DY12" s="3">
        <v>86.5277841773808</v>
      </c>
      <c r="DZ12" s="3">
        <v>90.2723558402102</v>
      </c>
      <c r="EA12" s="3">
        <v>97.3301163314796</v>
      </c>
      <c r="EB12" s="3">
        <v>101.639181299708</v>
      </c>
      <c r="EC12" s="3">
        <v>98.5787976955458</v>
      </c>
      <c r="ED12" s="3">
        <v>96.6292389748909</v>
      </c>
      <c r="EE12" s="3">
        <v>93.8411903381348</v>
      </c>
      <c r="EF12" s="3">
        <v>95.5677780575222</v>
      </c>
    </row>
    <row r="13">
      <c r="A13" s="3" t="s">
        <v>514</v>
      </c>
      <c r="B13" s="3" t="s">
        <v>511</v>
      </c>
      <c r="C13" s="3" t="s">
        <v>515</v>
      </c>
      <c r="D13" s="3">
        <v>9.91452560468918</v>
      </c>
      <c r="E13" s="3">
        <v>9.9266360674384</v>
      </c>
      <c r="F13" s="3">
        <v>9.74132196070539</v>
      </c>
      <c r="G13" s="3">
        <v>10.0164588048657</v>
      </c>
      <c r="H13" s="3">
        <v>9.86897123576698</v>
      </c>
      <c r="I13" s="3">
        <v>10.3064922071772</v>
      </c>
      <c r="J13" s="3">
        <v>10.7187137742234</v>
      </c>
      <c r="K13" s="3">
        <v>10.4252421189014</v>
      </c>
      <c r="L13" s="3">
        <v>10.2436493759715</v>
      </c>
      <c r="M13" s="3">
        <v>9.60761175750012</v>
      </c>
      <c r="N13" s="3">
        <v>9.71356376965789</v>
      </c>
      <c r="O13" s="3">
        <v>9.61653744409361</v>
      </c>
      <c r="P13" s="3">
        <v>9.18543910216571</v>
      </c>
      <c r="Q13" s="3">
        <v>8.63148852520602</v>
      </c>
      <c r="R13" s="3">
        <v>8.88906480261548</v>
      </c>
      <c r="S13" s="3">
        <v>9.41839609214135</v>
      </c>
      <c r="T13" s="3">
        <v>9.72972706900433</v>
      </c>
      <c r="U13" s="3">
        <v>9.67696794268993</v>
      </c>
      <c r="V13" s="3">
        <v>9.37492631230392</v>
      </c>
      <c r="W13" s="3">
        <v>8.95066090636472</v>
      </c>
      <c r="X13" s="3">
        <v>7.8303637418809</v>
      </c>
      <c r="Y13" s="3">
        <v>7.73114804376618</v>
      </c>
      <c r="Z13" s="3">
        <v>7.31031628607119</v>
      </c>
      <c r="AA13" s="3">
        <v>6.8369295671882</v>
      </c>
      <c r="AB13" s="3">
        <v>6.58601373047502</v>
      </c>
      <c r="AC13" s="3">
        <v>7.07673794137406</v>
      </c>
      <c r="AD13" s="3">
        <v>8.17146764808933</v>
      </c>
      <c r="AE13" s="3">
        <v>8.28791481416184</v>
      </c>
      <c r="AF13" s="3">
        <v>8.25214609615898</v>
      </c>
      <c r="AG13" s="3">
        <v>8.58130099172901</v>
      </c>
      <c r="AH13" s="3">
        <v>9.30229848925249</v>
      </c>
      <c r="AI13" s="3">
        <v>9.1812086460324</v>
      </c>
      <c r="AJ13" s="3">
        <v>9.58927832251277</v>
      </c>
      <c r="AK13" s="3">
        <v>8.94419616124433</v>
      </c>
      <c r="AL13" s="3">
        <v>8.85158565568061</v>
      </c>
      <c r="AM13" s="3">
        <v>8.90786782121848</v>
      </c>
      <c r="AN13" s="3">
        <v>8.77922110146739</v>
      </c>
      <c r="AO13" s="3">
        <v>8.84774619240667</v>
      </c>
      <c r="AP13" s="3">
        <v>8.64546271249746</v>
      </c>
      <c r="AQ13" s="3">
        <v>8.70540550619192</v>
      </c>
      <c r="AR13" s="3">
        <v>8.84887429253004</v>
      </c>
      <c r="AS13" s="3">
        <v>9.08511878396342</v>
      </c>
      <c r="AT13" s="3">
        <v>8.61704002607522</v>
      </c>
      <c r="AU13" s="3">
        <v>8.78047725841642</v>
      </c>
      <c r="AV13" s="3">
        <v>8.78645629952031</v>
      </c>
      <c r="AW13" s="3">
        <v>8.72123657966448</v>
      </c>
      <c r="AX13" s="3">
        <v>8.42614057997778</v>
      </c>
      <c r="AY13" s="3">
        <v>8.51096099525278</v>
      </c>
      <c r="AZ13" s="3">
        <v>8.88154776572324</v>
      </c>
      <c r="BA13" s="3">
        <v>8.47932692253194</v>
      </c>
      <c r="BB13" s="3">
        <v>8.7155165087275</v>
      </c>
      <c r="BC13" s="3">
        <v>9.35569370660509</v>
      </c>
      <c r="BD13" s="3">
        <v>9.93440885253562</v>
      </c>
      <c r="BE13" s="3">
        <v>10.5380336114703</v>
      </c>
      <c r="BF13" s="3">
        <v>10.6054359698825</v>
      </c>
      <c r="BG13" s="3">
        <v>11.2609919796351</v>
      </c>
      <c r="BH13" s="3">
        <v>11.0671917515304</v>
      </c>
      <c r="BI13" s="3">
        <v>12.0508104001959</v>
      </c>
      <c r="BJ13" s="3">
        <v>12.6428726718928</v>
      </c>
      <c r="BK13" s="3">
        <v>12.4702603427923</v>
      </c>
      <c r="BL13" s="3">
        <v>12.687848902772</v>
      </c>
      <c r="BM13" s="3">
        <v>14.2459437484026</v>
      </c>
      <c r="BN13" s="3">
        <v>14.9571946646365</v>
      </c>
      <c r="BO13" s="3">
        <v>14.8826780643018</v>
      </c>
      <c r="BP13" s="3">
        <v>13.7692693652238</v>
      </c>
      <c r="BQ13" s="3">
        <v>13.9603296909665</v>
      </c>
      <c r="BR13" s="3">
        <v>14.3515860372036</v>
      </c>
      <c r="BS13" s="3">
        <v>13.0691815556692</v>
      </c>
      <c r="BT13" s="3">
        <v>13.3637971372711</v>
      </c>
      <c r="BU13" s="3">
        <v>13.8188471712819</v>
      </c>
      <c r="BV13" s="3">
        <v>15.5103915544707</v>
      </c>
      <c r="BW13" s="3">
        <v>16.4512755752579</v>
      </c>
      <c r="BX13" s="3">
        <v>17.2751232568132</v>
      </c>
      <c r="BY13" s="3">
        <v>17.3753387616804</v>
      </c>
      <c r="BZ13" s="3">
        <v>11.8291463814754</v>
      </c>
      <c r="CA13" s="3">
        <v>11.4074775508671</v>
      </c>
      <c r="CB13" s="3">
        <v>10.9348501203921</v>
      </c>
      <c r="CC13" s="3">
        <v>11.782899148987</v>
      </c>
      <c r="CD13" s="3">
        <v>12.9824053866176</v>
      </c>
      <c r="CE13" s="3">
        <v>15.1077336537333</v>
      </c>
      <c r="CF13" s="3">
        <v>15.7306072253406</v>
      </c>
      <c r="CG13" s="3">
        <v>17.1102845332979</v>
      </c>
      <c r="CH13" s="3">
        <v>18.3872564885104</v>
      </c>
      <c r="CI13" s="3">
        <v>19.3765598738866</v>
      </c>
      <c r="CJ13" s="3">
        <v>22.7150398947392</v>
      </c>
      <c r="CK13" s="3">
        <v>24.2015564538156</v>
      </c>
      <c r="CL13" s="3">
        <v>23.7851164527187</v>
      </c>
      <c r="CM13" s="3">
        <v>24.8629555209261</v>
      </c>
      <c r="CN13" s="3">
        <v>22.8473158762249</v>
      </c>
      <c r="CO13" s="3">
        <v>22.9710523576384</v>
      </c>
      <c r="CP13" s="3">
        <v>22.2205458203961</v>
      </c>
      <c r="CQ13" s="3">
        <v>21.7847495098835</v>
      </c>
      <c r="CR13" s="3">
        <v>21.4997403883332</v>
      </c>
      <c r="CS13" s="3">
        <v>21.8418416762371</v>
      </c>
      <c r="CT13" s="3">
        <v>22.3003861803058</v>
      </c>
      <c r="CU13" s="3">
        <v>21.7001639214127</v>
      </c>
      <c r="CV13" s="3">
        <v>20.8508324984057</v>
      </c>
      <c r="CW13" s="3">
        <v>19.7518657958934</v>
      </c>
      <c r="CX13" s="3">
        <v>20.9168952202166</v>
      </c>
      <c r="CY13" s="3">
        <v>21.8542037027061</v>
      </c>
      <c r="CZ13" s="3">
        <v>19.1073206637278</v>
      </c>
      <c r="DA13" s="3">
        <v>19.1654573776806</v>
      </c>
      <c r="DB13" s="3">
        <v>19.1067938582168</v>
      </c>
      <c r="DC13" s="3">
        <v>22.7199088067439</v>
      </c>
      <c r="DD13" s="3">
        <v>23.5786172100662</v>
      </c>
      <c r="DE13" s="3">
        <v>22.8488053077868</v>
      </c>
      <c r="DF13" s="3">
        <v>25.5511432382113</v>
      </c>
      <c r="DG13" s="3">
        <v>26.6078664462931</v>
      </c>
      <c r="DH13" s="3">
        <v>25.2743260979624</v>
      </c>
      <c r="DI13" s="3">
        <v>24.3367062705857</v>
      </c>
      <c r="DJ13" s="3">
        <v>21.9876982387435</v>
      </c>
      <c r="DK13" s="3">
        <v>22.72279499105</v>
      </c>
      <c r="DL13" s="3">
        <v>20.2828389413587</v>
      </c>
      <c r="DM13" s="3">
        <v>19.3958630454015</v>
      </c>
      <c r="DN13" s="3">
        <v>20.3282923729554</v>
      </c>
      <c r="DO13" s="3">
        <v>18.0014728120661</v>
      </c>
      <c r="DP13" s="3">
        <v>15.9375501760726</v>
      </c>
      <c r="DQ13" s="3">
        <v>13.0655368206111</v>
      </c>
      <c r="DR13" s="3">
        <v>15.8576587646289</v>
      </c>
      <c r="DS13" s="3">
        <v>17.9721925338024</v>
      </c>
      <c r="DT13" s="3">
        <v>17.1663717427164</v>
      </c>
      <c r="DU13" s="3">
        <v>15.7611497809632</v>
      </c>
      <c r="DV13" s="3">
        <v>15.5311661138785</v>
      </c>
      <c r="DW13" s="3">
        <v>16.8121923316567</v>
      </c>
      <c r="DX13" s="3">
        <v>19.8424744968993</v>
      </c>
      <c r="DY13" s="3">
        <v>19.1513613845021</v>
      </c>
      <c r="DZ13" s="3">
        <v>17.2929886824389</v>
      </c>
      <c r="EA13" s="3">
        <v>16.9934643800954</v>
      </c>
      <c r="EB13" s="3">
        <v>18.1431386099549</v>
      </c>
      <c r="EC13" s="3">
        <v>17.564211287169</v>
      </c>
      <c r="ED13" s="3">
        <v>13.7984999656677</v>
      </c>
      <c r="EE13" s="3">
        <v>13.0771429198129</v>
      </c>
      <c r="EF13" s="3">
        <v>12.0386110941569</v>
      </c>
    </row>
    <row r="14">
      <c r="A14" s="3" t="s">
        <v>516</v>
      </c>
      <c r="B14" s="3" t="s">
        <v>517</v>
      </c>
      <c r="C14" s="3" t="s">
        <v>518</v>
      </c>
      <c r="D14" s="3">
        <v>24.6802494217401</v>
      </c>
      <c r="E14" s="3">
        <v>24.1005813737533</v>
      </c>
      <c r="F14" s="3">
        <v>24.7548825293704</v>
      </c>
      <c r="G14" s="3">
        <v>24.1759047619234</v>
      </c>
      <c r="H14" s="3">
        <v>24.1225605449636</v>
      </c>
      <c r="I14" s="3">
        <v>24.2858314249763</v>
      </c>
      <c r="J14" s="3">
        <v>24.4901574611347</v>
      </c>
      <c r="K14" s="3">
        <v>23.4412097346316</v>
      </c>
      <c r="L14" s="3">
        <v>23.2994121475828</v>
      </c>
      <c r="M14" s="3">
        <v>22.6043878686487</v>
      </c>
      <c r="N14" s="3">
        <v>23.3170081554723</v>
      </c>
      <c r="O14" s="3">
        <v>23.6808995190595</v>
      </c>
      <c r="P14" s="3">
        <v>23.094880017528</v>
      </c>
      <c r="Q14" s="3">
        <v>24.2166743265101</v>
      </c>
      <c r="R14" s="3">
        <v>24.9274548381299</v>
      </c>
      <c r="S14" s="3">
        <v>25.4179350741544</v>
      </c>
      <c r="T14" s="3">
        <v>25.2161740708685</v>
      </c>
      <c r="U14" s="3">
        <v>24.9147693599272</v>
      </c>
      <c r="V14" s="3">
        <v>24.73403455767</v>
      </c>
      <c r="W14" s="3">
        <v>24.7705515471382</v>
      </c>
      <c r="X14" s="3">
        <v>23.1201579043949</v>
      </c>
      <c r="Y14" s="3">
        <v>24.5556316861682</v>
      </c>
      <c r="Z14" s="3">
        <v>25.944356830588</v>
      </c>
      <c r="AA14" s="3">
        <v>24.765601669957</v>
      </c>
      <c r="AB14" s="3">
        <v>23.1654822245853</v>
      </c>
      <c r="AC14" s="3">
        <v>23.6861388761707</v>
      </c>
      <c r="AD14" s="3">
        <v>25.2402890081743</v>
      </c>
      <c r="AE14" s="3">
        <v>26.9373310501611</v>
      </c>
      <c r="AF14" s="3">
        <v>28.1379220376019</v>
      </c>
      <c r="AG14" s="3">
        <v>28.3890065872239</v>
      </c>
      <c r="AH14" s="3">
        <v>29.8666934030494</v>
      </c>
      <c r="AI14" s="3">
        <v>29.8362825429905</v>
      </c>
      <c r="AJ14" s="3">
        <v>29.9300998564273</v>
      </c>
      <c r="AK14" s="3">
        <v>29.0904196486336</v>
      </c>
      <c r="AL14" s="3">
        <v>29.3615520677583</v>
      </c>
      <c r="AM14" s="3">
        <v>28.8374366283022</v>
      </c>
      <c r="AN14" s="3">
        <v>28.9672586100951</v>
      </c>
      <c r="AO14" s="3">
        <v>29.2062652719928</v>
      </c>
      <c r="AP14" s="3">
        <v>30.0447716688113</v>
      </c>
      <c r="AQ14" s="3">
        <v>30.7114047197137</v>
      </c>
      <c r="AR14" s="3">
        <v>30.9957369369906</v>
      </c>
      <c r="AS14" s="3">
        <v>32.3828473925419</v>
      </c>
      <c r="AT14" s="3">
        <v>32.6586335118002</v>
      </c>
      <c r="AU14" s="3">
        <v>33.9609403576572</v>
      </c>
      <c r="AV14" s="3">
        <v>34.8377807718204</v>
      </c>
      <c r="AW14" s="3">
        <v>35.1899106659324</v>
      </c>
      <c r="AX14" s="3">
        <v>35.7954319899412</v>
      </c>
      <c r="AY14" s="3">
        <v>37.3161343197482</v>
      </c>
      <c r="AZ14" s="3">
        <v>37.5651020211034</v>
      </c>
      <c r="BA14" s="3">
        <v>37.240917641657</v>
      </c>
      <c r="BB14" s="3">
        <v>37.9996740471349</v>
      </c>
      <c r="BC14" s="3">
        <v>38.0719187463863</v>
      </c>
      <c r="BD14" s="3">
        <v>38.5570270069065</v>
      </c>
      <c r="BE14" s="3">
        <v>38.5581092517124</v>
      </c>
      <c r="BF14" s="3">
        <v>37.3339603003483</v>
      </c>
      <c r="BG14" s="3">
        <v>40.0561488669742</v>
      </c>
      <c r="BH14" s="3">
        <v>40.6200226458315</v>
      </c>
      <c r="BI14" s="3">
        <v>38.638152864431</v>
      </c>
      <c r="BJ14" s="3">
        <v>38.3729968961516</v>
      </c>
      <c r="BK14" s="3">
        <v>38.251482292061</v>
      </c>
      <c r="BL14" s="3">
        <v>40.2326907751322</v>
      </c>
      <c r="BM14" s="3">
        <v>42.2751706155119</v>
      </c>
      <c r="BN14" s="3">
        <v>43.1218065682866</v>
      </c>
      <c r="BO14" s="3">
        <v>42.9287819872256</v>
      </c>
      <c r="BP14" s="3">
        <v>44.6187198020507</v>
      </c>
      <c r="BQ14" s="3">
        <v>47.6730243437367</v>
      </c>
      <c r="BR14" s="3">
        <v>48.5904898436604</v>
      </c>
      <c r="BS14" s="3">
        <v>44.9472757762467</v>
      </c>
      <c r="BT14" s="3">
        <v>45.5555138593142</v>
      </c>
      <c r="BU14" s="3">
        <v>46.1386694302603</v>
      </c>
      <c r="BV14" s="3">
        <v>47.7078362691341</v>
      </c>
      <c r="BW14" s="3">
        <v>46.8566947364874</v>
      </c>
      <c r="BX14" s="3">
        <v>46.5059976734593</v>
      </c>
      <c r="BY14" s="3">
        <v>45.1669367952672</v>
      </c>
      <c r="BZ14" s="3">
        <v>30.9414831581672</v>
      </c>
      <c r="CA14" s="3">
        <v>31.9548983371837</v>
      </c>
      <c r="CB14" s="3">
        <v>31.3499652115633</v>
      </c>
      <c r="CC14" s="3">
        <v>33.5369345064259</v>
      </c>
      <c r="CD14" s="3">
        <v>32.1478363016034</v>
      </c>
      <c r="CE14" s="3">
        <v>33.1288629668143</v>
      </c>
      <c r="CF14" s="3">
        <v>33.161447123277</v>
      </c>
      <c r="CG14" s="3">
        <v>33.3262657806984</v>
      </c>
      <c r="CH14" s="3">
        <v>37.5268117021466</v>
      </c>
      <c r="CI14" s="3">
        <v>40.562750468756</v>
      </c>
      <c r="CJ14" s="3">
        <v>41.5306119453383</v>
      </c>
      <c r="CK14" s="3">
        <v>42.9993146296031</v>
      </c>
      <c r="CL14" s="3">
        <v>46.3189631250955</v>
      </c>
      <c r="CM14" s="3">
        <v>48.2958043810546</v>
      </c>
      <c r="CN14" s="3">
        <v>51.2471598561234</v>
      </c>
      <c r="CO14" s="3">
        <v>50.7897740632008</v>
      </c>
      <c r="CP14" s="3">
        <v>49.3349987992399</v>
      </c>
      <c r="CQ14" s="3">
        <v>52.1404834761308</v>
      </c>
      <c r="CR14" s="3">
        <v>50.1356554040008</v>
      </c>
      <c r="CS14" s="3">
        <v>50.9606076395485</v>
      </c>
      <c r="CT14" s="3">
        <v>52.150651704535</v>
      </c>
      <c r="CU14" s="3">
        <v>53.0643086667374</v>
      </c>
      <c r="CV14" s="3">
        <v>57.7615075449622</v>
      </c>
      <c r="CW14" s="3">
        <v>59.4976181404832</v>
      </c>
      <c r="CX14" s="3">
        <v>58.3525042018342</v>
      </c>
      <c r="CY14" s="3">
        <v>59.9708893058591</v>
      </c>
      <c r="CZ14" s="3">
        <v>54.062927596713</v>
      </c>
      <c r="DA14" s="3">
        <v>53.0283859209697</v>
      </c>
      <c r="DB14" s="3">
        <v>52.375036693207</v>
      </c>
      <c r="DC14" s="3">
        <v>58.0352872131602</v>
      </c>
      <c r="DD14" s="3">
        <v>56.4704910441062</v>
      </c>
      <c r="DE14" s="3">
        <v>57.1379621158726</v>
      </c>
      <c r="DF14" s="3">
        <v>66.3383970482959</v>
      </c>
      <c r="DG14" s="3">
        <v>67.8508929050864</v>
      </c>
      <c r="DH14" s="3">
        <v>69.0817320089701</v>
      </c>
      <c r="DI14" s="3">
        <v>66.6456177515436</v>
      </c>
      <c r="DJ14" s="3">
        <v>62.0303393622677</v>
      </c>
      <c r="DK14" s="3">
        <v>63.4674985214883</v>
      </c>
      <c r="DL14" s="3">
        <v>64.2706327737475</v>
      </c>
      <c r="DM14" s="3">
        <v>65.8803683013681</v>
      </c>
      <c r="DN14" s="3">
        <v>68.7599322909036</v>
      </c>
      <c r="DO14" s="3">
        <v>73.0631162465936</v>
      </c>
      <c r="DP14" s="3">
        <v>74.1446536519544</v>
      </c>
      <c r="DQ14" s="3">
        <v>76.196307228793</v>
      </c>
      <c r="DR14" s="3">
        <v>79.5624194452251</v>
      </c>
      <c r="DS14" s="3">
        <v>80.3747905343944</v>
      </c>
      <c r="DT14" s="3">
        <v>81.7929105288753</v>
      </c>
      <c r="DU14" s="3">
        <v>77.2752109906144</v>
      </c>
      <c r="DV14" s="3">
        <v>82.1299276164868</v>
      </c>
      <c r="DW14" s="3">
        <v>81.9734767739571</v>
      </c>
      <c r="DX14" s="3">
        <v>85.2250525921045</v>
      </c>
      <c r="DY14" s="3">
        <v>87.8465223295995</v>
      </c>
      <c r="DZ14" s="3">
        <v>91.557797178739</v>
      </c>
      <c r="EA14" s="3">
        <v>102.937555600438</v>
      </c>
      <c r="EB14" s="3">
        <v>108.805245390976</v>
      </c>
      <c r="EC14" s="3">
        <v>111.902074553495</v>
      </c>
      <c r="ED14" s="3">
        <v>109.811225914839</v>
      </c>
      <c r="EE14" s="3">
        <v>104.606666383289</v>
      </c>
      <c r="EF14" s="3">
        <v>104.443333943685</v>
      </c>
    </row>
    <row r="15">
      <c r="A15" s="3" t="s">
        <v>519</v>
      </c>
      <c r="B15" s="3" t="s">
        <v>517</v>
      </c>
      <c r="C15" s="3" t="s">
        <v>520</v>
      </c>
      <c r="D15" s="3">
        <v>39.1490869346584</v>
      </c>
      <c r="E15" s="3">
        <v>37.9202597661694</v>
      </c>
      <c r="F15" s="3">
        <v>38.9567091990415</v>
      </c>
      <c r="G15" s="3">
        <v>39.6222340358798</v>
      </c>
      <c r="H15" s="3">
        <v>41.2470223943184</v>
      </c>
      <c r="I15" s="3">
        <v>42.8947831525315</v>
      </c>
      <c r="J15" s="3">
        <v>42.6917129408514</v>
      </c>
      <c r="K15" s="3">
        <v>42.2343246890759</v>
      </c>
      <c r="L15" s="3">
        <v>43.1474576028912</v>
      </c>
      <c r="M15" s="3">
        <v>40.4151203422147</v>
      </c>
      <c r="N15" s="3">
        <v>42.4219912256964</v>
      </c>
      <c r="O15" s="3">
        <v>43.3143553563379</v>
      </c>
      <c r="P15" s="3">
        <v>40.8628960125999</v>
      </c>
      <c r="Q15" s="3">
        <v>41.7299162968545</v>
      </c>
      <c r="R15" s="3">
        <v>43.4609745550002</v>
      </c>
      <c r="S15" s="3">
        <v>44.4415401814998</v>
      </c>
      <c r="T15" s="3">
        <v>46.347602870519</v>
      </c>
      <c r="U15" s="3">
        <v>48.4079880626318</v>
      </c>
      <c r="V15" s="3">
        <v>49.9183121574858</v>
      </c>
      <c r="W15" s="3">
        <v>48.7990509761933</v>
      </c>
      <c r="X15" s="3">
        <v>45.8354423466016</v>
      </c>
      <c r="Y15" s="3">
        <v>47.1926770750037</v>
      </c>
      <c r="Z15" s="3">
        <v>48.8536203139212</v>
      </c>
      <c r="AA15" s="3">
        <v>48.9437888649086</v>
      </c>
      <c r="AB15" s="3">
        <v>45.3694380038869</v>
      </c>
      <c r="AC15" s="3">
        <v>41.7557421526471</v>
      </c>
      <c r="AD15" s="3">
        <v>42.153790390177</v>
      </c>
      <c r="AE15" s="3">
        <v>43.9662993717042</v>
      </c>
      <c r="AF15" s="3">
        <v>45.0352663117094</v>
      </c>
      <c r="AG15" s="3">
        <v>43.6313525612719</v>
      </c>
      <c r="AH15" s="3">
        <v>43.2557566172085</v>
      </c>
      <c r="AI15" s="3">
        <v>47.1266108462148</v>
      </c>
      <c r="AJ15" s="3">
        <v>47.4014330009066</v>
      </c>
      <c r="AK15" s="3">
        <v>48.7394630545009</v>
      </c>
      <c r="AL15" s="3">
        <v>50.4324195121925</v>
      </c>
      <c r="AM15" s="3">
        <v>53.3355949809687</v>
      </c>
      <c r="AN15" s="3">
        <v>53.6537606411493</v>
      </c>
      <c r="AO15" s="3">
        <v>52.1468522652205</v>
      </c>
      <c r="AP15" s="3">
        <v>51.1248530546533</v>
      </c>
      <c r="AQ15" s="3">
        <v>49.4876743204678</v>
      </c>
      <c r="AR15" s="3">
        <v>50.7779394281863</v>
      </c>
      <c r="AS15" s="3">
        <v>52.1838467151091</v>
      </c>
      <c r="AT15" s="3">
        <v>52.5633484141451</v>
      </c>
      <c r="AU15" s="3">
        <v>51.4709226082616</v>
      </c>
      <c r="AV15" s="3">
        <v>49.6199409367029</v>
      </c>
      <c r="AW15" s="3">
        <v>52.300281489476</v>
      </c>
      <c r="AX15" s="3">
        <v>50.4779963121664</v>
      </c>
      <c r="AY15" s="3">
        <v>49.4306783618299</v>
      </c>
      <c r="AZ15" s="3">
        <v>51.2680524179528</v>
      </c>
      <c r="BA15" s="3">
        <v>49.9077278832768</v>
      </c>
      <c r="BB15" s="3">
        <v>46.3175647053605</v>
      </c>
      <c r="BC15" s="3">
        <v>45.4368586513213</v>
      </c>
      <c r="BD15" s="3">
        <v>44.7384721603835</v>
      </c>
      <c r="BE15" s="3">
        <v>45.4929695890522</v>
      </c>
      <c r="BF15" s="3">
        <v>45.575370281008</v>
      </c>
      <c r="BG15" s="3">
        <v>44.6464853784025</v>
      </c>
      <c r="BH15" s="3">
        <v>45.1180776826296</v>
      </c>
      <c r="BI15" s="3">
        <v>40.9030152016401</v>
      </c>
      <c r="BJ15" s="3">
        <v>36.6432218922125</v>
      </c>
      <c r="BK15" s="3">
        <v>32.7629337015041</v>
      </c>
      <c r="BL15" s="3">
        <v>35.7002647398594</v>
      </c>
      <c r="BM15" s="3">
        <v>36.7658125272605</v>
      </c>
      <c r="BN15" s="3">
        <v>36.9107687814179</v>
      </c>
      <c r="BO15" s="3">
        <v>38.9771418758604</v>
      </c>
      <c r="BP15" s="3">
        <v>43.5696115863622</v>
      </c>
      <c r="BQ15" s="3">
        <v>45.8607945373456</v>
      </c>
      <c r="BR15" s="3">
        <v>48.1203754894871</v>
      </c>
      <c r="BS15" s="3">
        <v>46.7052833625197</v>
      </c>
      <c r="BT15" s="3">
        <v>48.5608701485267</v>
      </c>
      <c r="BU15" s="3">
        <v>46.5295077062829</v>
      </c>
      <c r="BV15" s="3">
        <v>46.9831191313268</v>
      </c>
      <c r="BW15" s="3">
        <v>44.7974106203085</v>
      </c>
      <c r="BX15" s="3">
        <v>45.0370689765669</v>
      </c>
      <c r="BY15" s="3">
        <v>43.5018019786109</v>
      </c>
      <c r="BZ15" s="3">
        <v>25.4766682686234</v>
      </c>
      <c r="CA15" s="3">
        <v>21.0625230185203</v>
      </c>
      <c r="CB15" s="3">
        <v>24.1695859371617</v>
      </c>
      <c r="CC15" s="3">
        <v>29.3203884700357</v>
      </c>
      <c r="CD15" s="3">
        <v>27.6763808924712</v>
      </c>
      <c r="CE15" s="3">
        <v>26.9575055368813</v>
      </c>
      <c r="CF15" s="3">
        <v>25.469709145366</v>
      </c>
      <c r="CG15" s="3">
        <v>27.3171941756136</v>
      </c>
      <c r="CH15" s="3">
        <v>33.4935489136997</v>
      </c>
      <c r="CI15" s="3">
        <v>34.9947564301772</v>
      </c>
      <c r="CJ15" s="3">
        <v>36.4011140686382</v>
      </c>
      <c r="CK15" s="3">
        <v>38.2686210125748</v>
      </c>
      <c r="CL15" s="3">
        <v>42.8445859351612</v>
      </c>
      <c r="CM15" s="3">
        <v>43.1638211398791</v>
      </c>
      <c r="CN15" s="3">
        <v>46.6162188019489</v>
      </c>
      <c r="CO15" s="3">
        <v>46.5158391823651</v>
      </c>
      <c r="CP15" s="3">
        <v>43.4934017744915</v>
      </c>
      <c r="CQ15" s="3">
        <v>48.5346806575562</v>
      </c>
      <c r="CR15" s="3">
        <v>50.7011380669212</v>
      </c>
      <c r="CS15" s="3">
        <v>53.9109095353084</v>
      </c>
      <c r="CT15" s="3">
        <v>53.8401615529733</v>
      </c>
      <c r="CU15" s="3">
        <v>51.1761896071815</v>
      </c>
      <c r="CV15" s="3">
        <v>55.2777569674909</v>
      </c>
      <c r="CW15" s="3">
        <v>56.8527306507125</v>
      </c>
      <c r="CX15" s="3">
        <v>56.4063761645484</v>
      </c>
      <c r="CY15" s="3">
        <v>58.1876088099099</v>
      </c>
      <c r="CZ15" s="3">
        <v>55.3695892386117</v>
      </c>
      <c r="DA15" s="3">
        <v>50.6986203277198</v>
      </c>
      <c r="DB15" s="3">
        <v>48.3237524443453</v>
      </c>
      <c r="DC15" s="3">
        <v>51.0477050106182</v>
      </c>
      <c r="DD15" s="3">
        <v>49.4889573829567</v>
      </c>
      <c r="DE15" s="3">
        <v>49.323238151853</v>
      </c>
      <c r="DF15" s="3">
        <v>56.7671917064894</v>
      </c>
      <c r="DG15" s="3">
        <v>59.7731399029</v>
      </c>
      <c r="DH15" s="3">
        <v>60.5221764832328</v>
      </c>
      <c r="DI15" s="3">
        <v>57.9907157488378</v>
      </c>
      <c r="DJ15" s="3">
        <v>50.2056880539262</v>
      </c>
      <c r="DK15" s="3">
        <v>49.4349374336123</v>
      </c>
      <c r="DL15" s="3">
        <v>51.3106955974515</v>
      </c>
      <c r="DM15" s="3">
        <v>54.0691542285233</v>
      </c>
      <c r="DN15" s="3">
        <v>57.2184468083847</v>
      </c>
      <c r="DO15" s="3">
        <v>57.3894814263551</v>
      </c>
      <c r="DP15" s="3">
        <v>58.9897265643884</v>
      </c>
      <c r="DQ15" s="3">
        <v>59.1479515777478</v>
      </c>
      <c r="DR15" s="3">
        <v>62.3612303952924</v>
      </c>
      <c r="DS15" s="3">
        <v>64.9781847763742</v>
      </c>
      <c r="DT15" s="3">
        <v>67.044484371902</v>
      </c>
      <c r="DU15" s="3">
        <v>68.4956081332477</v>
      </c>
      <c r="DV15" s="3">
        <v>74.1995700879102</v>
      </c>
      <c r="DW15" s="3">
        <v>74.128169487678</v>
      </c>
      <c r="DX15" s="3">
        <v>77.4963311834256</v>
      </c>
      <c r="DY15" s="3">
        <v>74.1416843706593</v>
      </c>
      <c r="DZ15" s="3">
        <v>75.6143701887064</v>
      </c>
      <c r="EA15" s="3">
        <v>72.7220144939903</v>
      </c>
      <c r="EB15" s="3">
        <v>73.0889421813616</v>
      </c>
      <c r="EC15" s="3">
        <v>75.8727398923386</v>
      </c>
      <c r="ED15" s="3">
        <v>75.5962436332714</v>
      </c>
      <c r="EE15" s="3">
        <v>73.1562192997075</v>
      </c>
      <c r="EF15" s="3">
        <v>73.4741662343343</v>
      </c>
    </row>
    <row r="16">
      <c r="A16" s="3" t="s">
        <v>521</v>
      </c>
      <c r="B16" s="3" t="s">
        <v>517</v>
      </c>
      <c r="C16" s="3" t="s">
        <v>522</v>
      </c>
      <c r="D16" s="3">
        <v>53.3830424663061</v>
      </c>
      <c r="E16" s="3">
        <v>51.5784924687316</v>
      </c>
      <c r="F16" s="3">
        <v>53.1222607449818</v>
      </c>
      <c r="G16" s="3">
        <v>52.8014327639482</v>
      </c>
      <c r="H16" s="3">
        <v>54.2278634213192</v>
      </c>
      <c r="I16" s="3">
        <v>54.859285091655</v>
      </c>
      <c r="J16" s="3">
        <v>53.2189780539337</v>
      </c>
      <c r="K16" s="3">
        <v>52.6648426106446</v>
      </c>
      <c r="L16" s="3">
        <v>53.3393196483535</v>
      </c>
      <c r="M16" s="3">
        <v>51.8927654973752</v>
      </c>
      <c r="N16" s="3">
        <v>55.3768724715754</v>
      </c>
      <c r="O16" s="3">
        <v>55.5437890032387</v>
      </c>
      <c r="P16" s="3">
        <v>53.4885236036846</v>
      </c>
      <c r="Q16" s="3">
        <v>51.6631697134786</v>
      </c>
      <c r="R16" s="3">
        <v>50.3942399068049</v>
      </c>
      <c r="S16" s="3">
        <v>50.1421064944018</v>
      </c>
      <c r="T16" s="3">
        <v>53.2436267639741</v>
      </c>
      <c r="U16" s="3">
        <v>55.2883330986682</v>
      </c>
      <c r="V16" s="3">
        <v>59.0521654093917</v>
      </c>
      <c r="W16" s="3">
        <v>63.196818108557</v>
      </c>
      <c r="X16" s="3">
        <v>62.5682977840482</v>
      </c>
      <c r="Y16" s="3">
        <v>66.5896747252575</v>
      </c>
      <c r="Z16" s="3">
        <v>69.7847375022709</v>
      </c>
      <c r="AA16" s="3">
        <v>68.7681824489504</v>
      </c>
      <c r="AB16" s="3">
        <v>65.2161239618887</v>
      </c>
      <c r="AC16" s="3">
        <v>60.5351305148184</v>
      </c>
      <c r="AD16" s="3">
        <v>64.1263473202292</v>
      </c>
      <c r="AE16" s="3">
        <v>66.9695394582335</v>
      </c>
      <c r="AF16" s="3">
        <v>72.847822076162</v>
      </c>
      <c r="AG16" s="3">
        <v>71.4310722259195</v>
      </c>
      <c r="AH16" s="3">
        <v>72.9675296046638</v>
      </c>
      <c r="AI16" s="3">
        <v>72.3981486887287</v>
      </c>
      <c r="AJ16" s="3">
        <v>76.1141669994962</v>
      </c>
      <c r="AK16" s="3">
        <v>73.8363510753076</v>
      </c>
      <c r="AL16" s="3">
        <v>71.0700236941302</v>
      </c>
      <c r="AM16" s="3">
        <v>77.8900218020508</v>
      </c>
      <c r="AN16" s="3">
        <v>81.6342250409079</v>
      </c>
      <c r="AO16" s="3">
        <v>82.1667717798859</v>
      </c>
      <c r="AP16" s="3">
        <v>83.8850045410073</v>
      </c>
      <c r="AQ16" s="3">
        <v>81.4715991625659</v>
      </c>
      <c r="AR16" s="3">
        <v>86.7849762485648</v>
      </c>
      <c r="AS16" s="3">
        <v>87.8738394710603</v>
      </c>
      <c r="AT16" s="3">
        <v>90.6099564670778</v>
      </c>
      <c r="AU16" s="3">
        <v>87.3707780153575</v>
      </c>
      <c r="AV16" s="3">
        <v>80.9109231570282</v>
      </c>
      <c r="AW16" s="3">
        <v>84.7019444403374</v>
      </c>
      <c r="AX16" s="3">
        <v>85.9626418674277</v>
      </c>
      <c r="AY16" s="3">
        <v>86.9308202751341</v>
      </c>
      <c r="AZ16" s="3">
        <v>83.9625899953522</v>
      </c>
      <c r="BA16" s="3">
        <v>77.4202230965675</v>
      </c>
      <c r="BB16" s="3">
        <v>78.258349701471</v>
      </c>
      <c r="BC16" s="3">
        <v>80.5945277597956</v>
      </c>
      <c r="BD16" s="3">
        <v>80.6443226059674</v>
      </c>
      <c r="BE16" s="3">
        <v>86.7169603442346</v>
      </c>
      <c r="BF16" s="3">
        <v>94.7787231294391</v>
      </c>
      <c r="BG16" s="3">
        <v>93.6641792358586</v>
      </c>
      <c r="BH16" s="3">
        <v>92.1669162260566</v>
      </c>
      <c r="BI16" s="3">
        <v>91.6944662362661</v>
      </c>
      <c r="BJ16" s="3">
        <v>88.2882617619404</v>
      </c>
      <c r="BK16" s="3">
        <v>80.0781403995135</v>
      </c>
      <c r="BL16" s="3">
        <v>83.3363097855502</v>
      </c>
      <c r="BM16" s="3">
        <v>87.8868834364304</v>
      </c>
      <c r="BN16" s="3">
        <v>88.53884149274</v>
      </c>
      <c r="BO16" s="3">
        <v>84.9168142840894</v>
      </c>
      <c r="BP16" s="3">
        <v>87.2603575025825</v>
      </c>
      <c r="BQ16" s="3">
        <v>94.8863144792388</v>
      </c>
      <c r="BR16" s="3">
        <v>100.756372801176</v>
      </c>
      <c r="BS16" s="3">
        <v>107.907583455161</v>
      </c>
      <c r="BT16" s="3">
        <v>113.839012657368</v>
      </c>
      <c r="BU16" s="3">
        <v>113.863859231738</v>
      </c>
      <c r="BV16" s="3">
        <v>118.634318378391</v>
      </c>
      <c r="BW16" s="3">
        <v>118.918923572773</v>
      </c>
      <c r="BX16" s="3">
        <v>119.856346741192</v>
      </c>
      <c r="BY16" s="3">
        <v>124.453108781253</v>
      </c>
      <c r="BZ16" s="3">
        <v>95.2116475020593</v>
      </c>
      <c r="CA16" s="3">
        <v>96.0929429912599</v>
      </c>
      <c r="CB16" s="3">
        <v>90.8545066550693</v>
      </c>
      <c r="CC16" s="3">
        <v>98.6218706591861</v>
      </c>
      <c r="CD16" s="3">
        <v>95.3797168610121</v>
      </c>
      <c r="CE16" s="3">
        <v>111.982008984983</v>
      </c>
      <c r="CF16" s="3">
        <v>111.30975894024</v>
      </c>
      <c r="CG16" s="3">
        <v>114.446271746911</v>
      </c>
      <c r="CH16" s="3">
        <v>122.95867263502</v>
      </c>
      <c r="CI16" s="3">
        <v>123.184915278418</v>
      </c>
      <c r="CJ16" s="3">
        <v>127.390745556714</v>
      </c>
      <c r="CK16" s="3">
        <v>120.8339835507</v>
      </c>
      <c r="CL16" s="3">
        <v>128.464730620411</v>
      </c>
      <c r="CM16" s="3">
        <v>140.878672952226</v>
      </c>
      <c r="CN16" s="3">
        <v>148.801733446228</v>
      </c>
      <c r="CO16" s="3">
        <v>149.468742184432</v>
      </c>
      <c r="CP16" s="3">
        <v>146.255125939061</v>
      </c>
      <c r="CQ16" s="3">
        <v>154.188093948405</v>
      </c>
      <c r="CR16" s="3">
        <v>155.309282770348</v>
      </c>
      <c r="CS16" s="3">
        <v>153.072500572945</v>
      </c>
      <c r="CT16" s="3">
        <v>151.859717553685</v>
      </c>
      <c r="CU16" s="3">
        <v>145.361472908512</v>
      </c>
      <c r="CV16" s="3">
        <v>145.531119097314</v>
      </c>
      <c r="CW16" s="3">
        <v>152.50146307182</v>
      </c>
      <c r="CX16" s="3">
        <v>166.243830982922</v>
      </c>
      <c r="CY16" s="3">
        <v>177.475231613817</v>
      </c>
      <c r="CZ16" s="3">
        <v>173.332853767334</v>
      </c>
      <c r="DA16" s="3">
        <v>167.293763105448</v>
      </c>
      <c r="DB16" s="3">
        <v>163.988756784627</v>
      </c>
      <c r="DC16" s="3">
        <v>156.90052171556</v>
      </c>
      <c r="DD16" s="3">
        <v>148.368166967039</v>
      </c>
      <c r="DE16" s="3">
        <v>141.379425560195</v>
      </c>
      <c r="DF16" s="3">
        <v>121.117306343693</v>
      </c>
      <c r="DG16" s="3">
        <v>122.166139862165</v>
      </c>
      <c r="DH16" s="3">
        <v>123.679133154914</v>
      </c>
      <c r="DI16" s="3">
        <v>126.853535320802</v>
      </c>
      <c r="DJ16" s="3">
        <v>113.693081195121</v>
      </c>
      <c r="DK16" s="3">
        <v>114.552702573215</v>
      </c>
      <c r="DL16" s="3">
        <v>124.431856078798</v>
      </c>
      <c r="DM16" s="3">
        <v>123.291813123622</v>
      </c>
      <c r="DN16" s="3">
        <v>124.968840522215</v>
      </c>
      <c r="DO16" s="3">
        <v>137.296374163087</v>
      </c>
      <c r="DP16" s="3">
        <v>138.650401925801</v>
      </c>
      <c r="DQ16" s="3">
        <v>144.279288861458</v>
      </c>
      <c r="DR16" s="3">
        <v>159.887363291389</v>
      </c>
      <c r="DS16" s="3">
        <v>164.806283053923</v>
      </c>
      <c r="DT16" s="3">
        <v>165.229621099428</v>
      </c>
      <c r="DU16" s="3">
        <v>172.126744976766</v>
      </c>
      <c r="DV16" s="3">
        <v>178.489712682668</v>
      </c>
      <c r="DW16" s="3">
        <v>175.027581550479</v>
      </c>
      <c r="DX16" s="3">
        <v>172.248560834786</v>
      </c>
      <c r="DY16" s="3">
        <v>167.894969143409</v>
      </c>
      <c r="DZ16" s="3">
        <v>167.435429450758</v>
      </c>
      <c r="EA16" s="3">
        <v>182.434954822361</v>
      </c>
      <c r="EB16" s="3">
        <v>194.398913050245</v>
      </c>
      <c r="EC16" s="3">
        <v>193.730658118987</v>
      </c>
      <c r="ED16" s="3">
        <v>213.166212739739</v>
      </c>
      <c r="EE16" s="3">
        <v>217.093432641331</v>
      </c>
      <c r="EF16" s="3">
        <v>208.975000169542</v>
      </c>
    </row>
    <row r="17">
      <c r="A17" s="3" t="s">
        <v>523</v>
      </c>
      <c r="B17" s="3" t="s">
        <v>491</v>
      </c>
      <c r="C17" s="3" t="s">
        <v>501</v>
      </c>
      <c r="D17" s="3">
        <v>47.8269049326579</v>
      </c>
      <c r="E17" s="3">
        <v>58.0152631056936</v>
      </c>
      <c r="F17" s="3">
        <v>60.116666612171</v>
      </c>
      <c r="G17" s="3">
        <v>54.3802376701718</v>
      </c>
      <c r="H17" s="3">
        <v>53.5271429334368</v>
      </c>
      <c r="I17" s="3">
        <v>58.9852382114955</v>
      </c>
      <c r="J17" s="3">
        <v>59.9663636467674</v>
      </c>
      <c r="K17" s="3">
        <v>59.0861905415853</v>
      </c>
      <c r="L17" s="3">
        <v>61.3380949837821</v>
      </c>
      <c r="M17" s="3">
        <v>56.5532611349355</v>
      </c>
      <c r="N17" s="3">
        <v>61.7002632743434</v>
      </c>
      <c r="O17" s="3">
        <v>62.901818188754</v>
      </c>
      <c r="P17" s="3">
        <v>60.5014998435974</v>
      </c>
      <c r="Q17" s="3">
        <v>65.9131577140406</v>
      </c>
      <c r="R17" s="3">
        <v>71.2025000832298</v>
      </c>
      <c r="S17" s="3">
        <v>72.932142711821</v>
      </c>
      <c r="T17" s="3">
        <v>76.5075004577636</v>
      </c>
      <c r="U17" s="3">
        <v>73.2070456418124</v>
      </c>
      <c r="V17" s="3">
        <v>71.7904552112926</v>
      </c>
      <c r="W17" s="3">
        <v>72.3711902073452</v>
      </c>
      <c r="X17" s="3">
        <v>72.0673804510207</v>
      </c>
      <c r="Y17" s="3">
        <v>70.6381823799827</v>
      </c>
      <c r="Z17" s="3">
        <v>59.8269997596741</v>
      </c>
      <c r="AA17" s="3">
        <v>53.7388636849143</v>
      </c>
      <c r="AB17" s="3">
        <v>47.0002632141113</v>
      </c>
      <c r="AC17" s="3">
        <v>49.4187499046326</v>
      </c>
      <c r="AD17" s="3">
        <v>55.4015909541737</v>
      </c>
      <c r="AE17" s="3">
        <v>52.3702379862468</v>
      </c>
      <c r="AF17" s="3">
        <v>51.3107143583752</v>
      </c>
      <c r="AG17" s="3">
        <v>53.9513633901423</v>
      </c>
      <c r="AH17" s="3">
        <v>55.8117502212524</v>
      </c>
      <c r="AI17" s="3">
        <v>52.2302173116933</v>
      </c>
      <c r="AJ17" s="3">
        <v>52.7271431514195</v>
      </c>
      <c r="AK17" s="3">
        <v>58.0026187896728</v>
      </c>
      <c r="AL17" s="3">
        <v>66.5419040861584</v>
      </c>
      <c r="AM17" s="3">
        <v>66.416904540289</v>
      </c>
      <c r="AN17" s="3">
        <v>68.9582500457764</v>
      </c>
      <c r="AO17" s="3">
        <v>64.9978945882697</v>
      </c>
      <c r="AP17" s="3">
        <v>63.5556520379108</v>
      </c>
      <c r="AQ17" s="3">
        <v>59.5581577702572</v>
      </c>
      <c r="AR17" s="3">
        <v>50.3806819048795</v>
      </c>
      <c r="AS17" s="3">
        <v>49.3754543824629</v>
      </c>
      <c r="AT17" s="3">
        <v>50.0920001983642</v>
      </c>
      <c r="AU17" s="3">
        <v>46.3839132060175</v>
      </c>
      <c r="AV17" s="3">
        <v>47.2464999198914</v>
      </c>
      <c r="AW17" s="3">
        <v>51.3825000416149</v>
      </c>
      <c r="AX17" s="3">
        <v>54.4130947476342</v>
      </c>
      <c r="AY17" s="3">
        <v>60.6912498474121</v>
      </c>
      <c r="AZ17" s="3">
        <v>65.9930950346447</v>
      </c>
      <c r="BA17" s="3">
        <v>65.9878941586143</v>
      </c>
      <c r="BB17" s="3">
        <v>72.0600004650298</v>
      </c>
      <c r="BC17" s="3">
        <v>71.365713936942</v>
      </c>
      <c r="BD17" s="3">
        <v>75.1359089938077</v>
      </c>
      <c r="BE17" s="3">
        <v>78.490714663551</v>
      </c>
      <c r="BF17" s="3">
        <v>77.2202384585426</v>
      </c>
      <c r="BG17" s="3">
        <v>73.6130437436311</v>
      </c>
      <c r="BH17" s="3">
        <v>74.403158288253</v>
      </c>
      <c r="BI17" s="3">
        <v>65.7419564620308</v>
      </c>
      <c r="BJ17" s="3">
        <v>69.4252382914225</v>
      </c>
      <c r="BK17" s="3">
        <v>64.7897370990954</v>
      </c>
      <c r="BL17" s="3">
        <v>63.1290476662772</v>
      </c>
      <c r="BM17" s="3">
        <v>68.7476314745451</v>
      </c>
      <c r="BN17" s="3">
        <v>71.3730951944987</v>
      </c>
      <c r="BO17" s="3">
        <v>75.8999998910086</v>
      </c>
      <c r="BP17" s="3">
        <v>77.6427274183793</v>
      </c>
      <c r="BQ17" s="3">
        <v>78.4637504577637</v>
      </c>
      <c r="BR17" s="3">
        <v>82.6897725191983</v>
      </c>
      <c r="BS17" s="3">
        <v>87.7045454545455</v>
      </c>
      <c r="BT17" s="3">
        <v>90.1942499160767</v>
      </c>
      <c r="BU17" s="3">
        <v>89.9769570723824</v>
      </c>
      <c r="BV17" s="3">
        <v>86.971750831604</v>
      </c>
      <c r="BW17" s="3">
        <v>85.2880955650693</v>
      </c>
      <c r="BX17" s="3">
        <v>93.2245234534854</v>
      </c>
      <c r="BY17" s="3">
        <v>96.5121050382916</v>
      </c>
      <c r="BZ17" s="3">
        <v>88.298863844438</v>
      </c>
      <c r="CA17" s="3">
        <v>99.6745234898158</v>
      </c>
      <c r="CB17" s="3">
        <v>99.41725025177</v>
      </c>
      <c r="CC17" s="3">
        <v>102.492954774336</v>
      </c>
      <c r="CD17" s="3">
        <v>112.280909798362</v>
      </c>
      <c r="CE17" s="3">
        <v>110.450238545736</v>
      </c>
      <c r="CF17" s="3">
        <v>110.320000421433</v>
      </c>
      <c r="CG17" s="3">
        <v>108.177727439187</v>
      </c>
      <c r="CH17" s="3">
        <v>100.695749092102</v>
      </c>
      <c r="CI17" s="3">
        <v>104.963635878129</v>
      </c>
      <c r="CJ17" s="3">
        <v>107.523683447587</v>
      </c>
      <c r="CK17" s="3">
        <v>104.996315604762</v>
      </c>
      <c r="CL17" s="3">
        <v>98.4880439094875</v>
      </c>
      <c r="CM17" s="3">
        <v>105.692380995977</v>
      </c>
      <c r="CN17" s="3">
        <v>111.822249984741</v>
      </c>
      <c r="CO17" s="3">
        <v>116.582045468417</v>
      </c>
      <c r="CP17" s="3">
        <v>117.671904972621</v>
      </c>
      <c r="CQ17" s="3">
        <v>114.735681707209</v>
      </c>
      <c r="CR17" s="3">
        <v>110.565237499419</v>
      </c>
      <c r="CS17" s="3">
        <v>105.080000196184</v>
      </c>
      <c r="CT17" s="3">
        <v>110.032143002465</v>
      </c>
      <c r="CU17" s="3">
        <v>114.471363414418</v>
      </c>
      <c r="CV17" s="3">
        <v>113.125749969482</v>
      </c>
      <c r="CW17" s="3">
        <v>108.987631546824</v>
      </c>
      <c r="CX17" s="3">
        <v>113.624783391538</v>
      </c>
      <c r="CY17" s="3">
        <v>118.583000183105</v>
      </c>
      <c r="CZ17" s="3">
        <v>99.9416663760231</v>
      </c>
      <c r="DA17" s="3">
        <v>95.0149997529529</v>
      </c>
      <c r="DB17" s="3">
        <v>91.3655006408691</v>
      </c>
      <c r="DC17" s="3">
        <v>95.0143477398416</v>
      </c>
      <c r="DD17" s="3">
        <v>86.5088097708566</v>
      </c>
      <c r="DE17" s="3">
        <v>83.8859527224586</v>
      </c>
      <c r="DF17" s="3">
        <v>89.5983334495908</v>
      </c>
      <c r="DG17" s="3">
        <v>87.4623809087844</v>
      </c>
      <c r="DH17" s="3">
        <v>87.2714998245239</v>
      </c>
      <c r="DI17" s="3">
        <v>82.1915791160182</v>
      </c>
      <c r="DJ17" s="3">
        <v>74.4184785925824</v>
      </c>
      <c r="DK17" s="3">
        <v>80.4652633666992</v>
      </c>
      <c r="DL17" s="3">
        <v>84.8327267386696</v>
      </c>
      <c r="DM17" s="3">
        <v>91.0499999636696</v>
      </c>
      <c r="DN17" s="3">
        <v>92.2560001373291</v>
      </c>
      <c r="DO17" s="3">
        <v>100.283260677172</v>
      </c>
      <c r="DP17" s="3">
        <v>105.792250061035</v>
      </c>
      <c r="DQ17" s="3">
        <v>105.550000277433</v>
      </c>
      <c r="DR17" s="3">
        <v>111.114285786947</v>
      </c>
      <c r="DS17" s="3">
        <v>117.500000572205</v>
      </c>
      <c r="DT17" s="3">
        <v>119.389285496303</v>
      </c>
      <c r="DU17" s="3">
        <v>116.779250526428</v>
      </c>
      <c r="DV17" s="3">
        <v>109.505249977112</v>
      </c>
      <c r="DW17" s="3">
        <v>103.755000374534</v>
      </c>
      <c r="DX17" s="3">
        <v>96.1052272103049</v>
      </c>
      <c r="DY17" s="3">
        <v>89.4415785136976</v>
      </c>
      <c r="DZ17" s="3">
        <v>94.74522746693</v>
      </c>
      <c r="EA17" s="3">
        <v>98.9943183552135</v>
      </c>
      <c r="EB17" s="3">
        <v>98.9015007019043</v>
      </c>
      <c r="EC17" s="3">
        <v>102.875869750977</v>
      </c>
      <c r="ED17" s="3">
        <v>93.460000038147</v>
      </c>
      <c r="EE17" s="3">
        <v>97.3219050452823</v>
      </c>
      <c r="EF17" s="3">
        <v>94.0572215186225</v>
      </c>
    </row>
    <row r="18">
      <c r="A18" s="3" t="s">
        <v>524</v>
      </c>
      <c r="B18" s="3" t="s">
        <v>517</v>
      </c>
      <c r="C18" s="3" t="s">
        <v>522</v>
      </c>
      <c r="D18" s="3">
        <v>41.5953148535719</v>
      </c>
      <c r="E18" s="3">
        <v>41.420229966586</v>
      </c>
      <c r="F18" s="3">
        <v>43.9805754893148</v>
      </c>
      <c r="G18" s="3">
        <v>44.4466605895531</v>
      </c>
      <c r="H18" s="3">
        <v>45.9070223672958</v>
      </c>
      <c r="I18" s="3">
        <v>46.866711765584</v>
      </c>
      <c r="J18" s="3">
        <v>46.3461987824966</v>
      </c>
      <c r="K18" s="3">
        <v>48.1415913786861</v>
      </c>
      <c r="L18" s="3">
        <v>49.1663314443343</v>
      </c>
      <c r="M18" s="3">
        <v>49.3841682052689</v>
      </c>
      <c r="N18" s="3">
        <v>53.3733487441591</v>
      </c>
      <c r="O18" s="3">
        <v>55.503575385349</v>
      </c>
      <c r="P18" s="3">
        <v>56.4979300991055</v>
      </c>
      <c r="Q18" s="3">
        <v>57.1193024037112</v>
      </c>
      <c r="R18" s="3">
        <v>56.6421829523944</v>
      </c>
      <c r="S18" s="3">
        <v>57.4429464233734</v>
      </c>
      <c r="T18" s="3">
        <v>54.873402692679</v>
      </c>
      <c r="U18" s="3">
        <v>53.9404076916492</v>
      </c>
      <c r="V18" s="3">
        <v>54.46927687613</v>
      </c>
      <c r="W18" s="3">
        <v>50.2782115469621</v>
      </c>
      <c r="X18" s="3">
        <v>47.3527500813672</v>
      </c>
      <c r="Y18" s="3">
        <v>49.4870576692098</v>
      </c>
      <c r="Z18" s="3">
        <v>51.3523483494375</v>
      </c>
      <c r="AA18" s="3">
        <v>51.3731416795893</v>
      </c>
      <c r="AB18" s="3">
        <v>48.0593833006521</v>
      </c>
      <c r="AC18" s="3">
        <v>51.632308539554</v>
      </c>
      <c r="AD18" s="3">
        <v>54.1971769567048</v>
      </c>
      <c r="AE18" s="3">
        <v>54.7238408110152</v>
      </c>
      <c r="AF18" s="3">
        <v>55.1653721471659</v>
      </c>
      <c r="AG18" s="3">
        <v>55.4780062551583</v>
      </c>
      <c r="AH18" s="3">
        <v>57.274126020622</v>
      </c>
      <c r="AI18" s="3">
        <v>56.9213752486753</v>
      </c>
      <c r="AJ18" s="3">
        <v>56.8367687203955</v>
      </c>
      <c r="AK18" s="3">
        <v>56.7636117887309</v>
      </c>
      <c r="AL18" s="3">
        <v>58.0742208908393</v>
      </c>
      <c r="AM18" s="3">
        <v>60.8777047268648</v>
      </c>
      <c r="AN18" s="3">
        <v>62.0456299454334</v>
      </c>
      <c r="AO18" s="3">
        <v>66.1969255205655</v>
      </c>
      <c r="AP18" s="3">
        <v>68.570603851378</v>
      </c>
      <c r="AQ18" s="3">
        <v>67.9033831983277</v>
      </c>
      <c r="AR18" s="3">
        <v>70.9390868137212</v>
      </c>
      <c r="AS18" s="3">
        <v>74.0814330875416</v>
      </c>
      <c r="AT18" s="3">
        <v>74.9918212791214</v>
      </c>
      <c r="AU18" s="3">
        <v>78.3520489703004</v>
      </c>
      <c r="AV18" s="3">
        <v>76.2585964751297</v>
      </c>
      <c r="AW18" s="3">
        <v>78.5106093439179</v>
      </c>
      <c r="AX18" s="3">
        <v>83.9058682758204</v>
      </c>
      <c r="AY18" s="3">
        <v>87.9391888838426</v>
      </c>
      <c r="AZ18" s="3">
        <v>86.0907244286526</v>
      </c>
      <c r="BA18" s="3">
        <v>79.9781513707709</v>
      </c>
      <c r="BB18" s="3">
        <v>80.801141906929</v>
      </c>
      <c r="BC18" s="3">
        <v>82.7422259347034</v>
      </c>
      <c r="BD18" s="3">
        <v>81.3536201947887</v>
      </c>
      <c r="BE18" s="3">
        <v>79.5628812943776</v>
      </c>
      <c r="BF18" s="3">
        <v>80.0183525925656</v>
      </c>
      <c r="BG18" s="3">
        <v>84.9403408796834</v>
      </c>
      <c r="BH18" s="3">
        <v>86.028027908924</v>
      </c>
      <c r="BI18" s="3">
        <v>82.8505131808612</v>
      </c>
      <c r="BJ18" s="3">
        <v>77.3416383952369</v>
      </c>
      <c r="BK18" s="3">
        <v>71.1317731736584</v>
      </c>
      <c r="BL18" s="3">
        <v>73.0144932685924</v>
      </c>
      <c r="BM18" s="3">
        <v>80.4317731120519</v>
      </c>
      <c r="BN18" s="3">
        <v>81.829684559005</v>
      </c>
      <c r="BO18" s="3">
        <v>83.7800892456519</v>
      </c>
      <c r="BP18" s="3">
        <v>83.6360525622603</v>
      </c>
      <c r="BQ18" s="3">
        <v>88.0187566366403</v>
      </c>
      <c r="BR18" s="3">
        <v>90.2987420196075</v>
      </c>
      <c r="BS18" s="3">
        <v>90.4478088270272</v>
      </c>
      <c r="BT18" s="3">
        <v>93.6550255839176</v>
      </c>
      <c r="BU18" s="3">
        <v>94.3360015898938</v>
      </c>
      <c r="BV18" s="3">
        <v>96.2721198023202</v>
      </c>
      <c r="BW18" s="3">
        <v>97.6995895715258</v>
      </c>
      <c r="BX18" s="3">
        <v>101.930309645392</v>
      </c>
      <c r="BY18" s="3">
        <v>107.061266856995</v>
      </c>
      <c r="BZ18" s="3">
        <v>80.6586678339839</v>
      </c>
      <c r="CA18" s="3">
        <v>87.1272487233956</v>
      </c>
      <c r="CB18" s="3">
        <v>87.0373871160717</v>
      </c>
      <c r="CC18" s="3">
        <v>88.1365187601726</v>
      </c>
      <c r="CD18" s="3">
        <v>82.0013849285526</v>
      </c>
      <c r="CE18" s="3">
        <v>85.0578247899005</v>
      </c>
      <c r="CF18" s="3">
        <v>83.3501712746521</v>
      </c>
      <c r="CG18" s="3">
        <v>82.2258514434071</v>
      </c>
      <c r="CH18" s="3">
        <v>87.2960656541926</v>
      </c>
      <c r="CI18" s="3">
        <v>95.3845305452271</v>
      </c>
      <c r="CJ18" s="3">
        <v>98.7573422167057</v>
      </c>
      <c r="CK18" s="3">
        <v>96.167302525692</v>
      </c>
      <c r="CL18" s="3">
        <v>103.107568870549</v>
      </c>
      <c r="CM18" s="3">
        <v>110.267337826524</v>
      </c>
      <c r="CN18" s="3">
        <v>122.055351958528</v>
      </c>
      <c r="CO18" s="3">
        <v>120.115526328464</v>
      </c>
      <c r="CP18" s="3">
        <v>119.647550502185</v>
      </c>
      <c r="CQ18" s="3">
        <v>122.45843837046</v>
      </c>
      <c r="CR18" s="3">
        <v>120.835076493587</v>
      </c>
      <c r="CS18" s="3">
        <v>116.833031781544</v>
      </c>
      <c r="CT18" s="3">
        <v>106.677869302629</v>
      </c>
      <c r="CU18" s="3">
        <v>103.869625605942</v>
      </c>
      <c r="CV18" s="3">
        <v>112.790721970763</v>
      </c>
      <c r="CW18" s="3">
        <v>113.882255335494</v>
      </c>
      <c r="CX18" s="3">
        <v>121.590778014639</v>
      </c>
      <c r="CY18" s="3">
        <v>128.30926600384</v>
      </c>
      <c r="CZ18" s="3">
        <v>120.601148738052</v>
      </c>
      <c r="DA18" s="3">
        <v>118.590935105774</v>
      </c>
      <c r="DB18" s="3">
        <v>115.476013332424</v>
      </c>
      <c r="DC18" s="3">
        <v>116.051377047011</v>
      </c>
      <c r="DD18" s="3">
        <v>118.88256298138</v>
      </c>
      <c r="DE18" s="3">
        <v>121.636500404593</v>
      </c>
      <c r="DF18" s="3">
        <v>123.73047684022</v>
      </c>
      <c r="DG18" s="3">
        <v>125.708936573139</v>
      </c>
      <c r="DH18" s="3">
        <v>126.64986533494</v>
      </c>
      <c r="DI18" s="3">
        <v>126.911021169955</v>
      </c>
      <c r="DJ18" s="3">
        <v>110.020130429947</v>
      </c>
      <c r="DK18" s="3">
        <v>110.029863440408</v>
      </c>
      <c r="DL18" s="3">
        <v>110.440135232847</v>
      </c>
      <c r="DM18" s="3">
        <v>106.125236104024</v>
      </c>
      <c r="DN18" s="3">
        <v>104.802230690491</v>
      </c>
      <c r="DO18" s="3">
        <v>104.295976387692</v>
      </c>
      <c r="DP18" s="3">
        <v>107.868601511903</v>
      </c>
      <c r="DQ18" s="3">
        <v>116.391117032219</v>
      </c>
      <c r="DR18" s="3">
        <v>129.450012151466</v>
      </c>
      <c r="DS18" s="3">
        <v>136.228521455204</v>
      </c>
      <c r="DT18" s="3">
        <v>149.25588394997</v>
      </c>
      <c r="DU18" s="3">
        <v>156.219858057282</v>
      </c>
      <c r="DV18" s="3">
        <v>159.094469123179</v>
      </c>
      <c r="DW18" s="3">
        <v>167.899368516419</v>
      </c>
      <c r="DX18" s="3">
        <v>165.803644199822</v>
      </c>
      <c r="DY18" s="3">
        <v>160.073729271826</v>
      </c>
      <c r="DZ18" s="3">
        <v>165.173886540894</v>
      </c>
      <c r="EA18" s="3">
        <v>176.517782147776</v>
      </c>
      <c r="EB18" s="3">
        <v>188.178278532482</v>
      </c>
      <c r="EC18" s="3">
        <v>189.187039154551</v>
      </c>
      <c r="ED18" s="3">
        <v>196.103181498838</v>
      </c>
      <c r="EE18" s="3">
        <v>196.561428251721</v>
      </c>
      <c r="EF18" s="3">
        <v>188.273333231608</v>
      </c>
    </row>
    <row r="19">
      <c r="A19" s="3" t="s">
        <v>525</v>
      </c>
      <c r="B19" s="3" t="s">
        <v>526</v>
      </c>
      <c r="C19" s="3" t="s">
        <v>527</v>
      </c>
      <c r="D19" s="3">
        <v>41.5859681337811</v>
      </c>
      <c r="E19" s="3">
        <v>45.4664563298158</v>
      </c>
      <c r="F19" s="3">
        <v>47.8469020533626</v>
      </c>
      <c r="G19" s="3">
        <v>45.8282694796071</v>
      </c>
      <c r="H19" s="3">
        <v>45.4710483965849</v>
      </c>
      <c r="I19" s="3">
        <v>50.1231704971128</v>
      </c>
      <c r="J19" s="3">
        <v>49.5012484926831</v>
      </c>
      <c r="K19" s="3">
        <v>46.2379025528795</v>
      </c>
      <c r="L19" s="3">
        <v>45.4761897524918</v>
      </c>
      <c r="M19" s="3">
        <v>43.1135828174036</v>
      </c>
      <c r="N19" s="3">
        <v>47.8924711987182</v>
      </c>
      <c r="O19" s="3">
        <v>49.3107198678203</v>
      </c>
      <c r="P19" s="3">
        <v>49.14544203183</v>
      </c>
      <c r="Q19" s="3">
        <v>51.5213108528952</v>
      </c>
      <c r="R19" s="3">
        <v>53.4466714061974</v>
      </c>
      <c r="S19" s="3">
        <v>54.6986360259533</v>
      </c>
      <c r="T19" s="3">
        <v>55.7245843430239</v>
      </c>
      <c r="U19" s="3">
        <v>55.5927565400801</v>
      </c>
      <c r="V19" s="3">
        <v>55.1773422639638</v>
      </c>
      <c r="W19" s="3">
        <v>56.0183670911607</v>
      </c>
      <c r="X19" s="3">
        <v>54.2160441930708</v>
      </c>
      <c r="Y19" s="3">
        <v>55.2736419513082</v>
      </c>
      <c r="Z19" s="3">
        <v>59.036403943843</v>
      </c>
      <c r="AA19" s="3">
        <v>59.7477313469106</v>
      </c>
      <c r="AB19" s="3">
        <v>54.6143222694105</v>
      </c>
      <c r="AC19" s="3">
        <v>53.578413253526</v>
      </c>
      <c r="AD19" s="3">
        <v>57.942315385352</v>
      </c>
      <c r="AE19" s="3">
        <v>58.5439367516894</v>
      </c>
      <c r="AF19" s="3">
        <v>60.6139784906615</v>
      </c>
      <c r="AG19" s="3">
        <v>61.6920433863712</v>
      </c>
      <c r="AH19" s="3">
        <v>64.4437011943294</v>
      </c>
      <c r="AI19" s="3">
        <v>65.2514872927013</v>
      </c>
      <c r="AJ19" s="3">
        <v>62.5563512313265</v>
      </c>
      <c r="AK19" s="3">
        <v>60.864116625958</v>
      </c>
      <c r="AL19" s="3">
        <v>60.8921140492595</v>
      </c>
      <c r="AM19" s="3">
        <v>59.5378645020578</v>
      </c>
      <c r="AN19" s="3">
        <v>60.05861283102</v>
      </c>
      <c r="AO19" s="3">
        <v>64.6328044189179</v>
      </c>
      <c r="AP19" s="3">
        <v>68.1000466538363</v>
      </c>
      <c r="AQ19" s="3">
        <v>70.1142365406924</v>
      </c>
      <c r="AR19" s="3">
        <v>71.35168430616</v>
      </c>
      <c r="AS19" s="3">
        <v>73.4270665796776</v>
      </c>
      <c r="AT19" s="3">
        <v>74.2096867646578</v>
      </c>
      <c r="AU19" s="3">
        <v>72.7056388649943</v>
      </c>
      <c r="AV19" s="3">
        <v>75.7817065811619</v>
      </c>
      <c r="AW19" s="3">
        <v>79.491292360347</v>
      </c>
      <c r="AX19" s="3">
        <v>76.2330981169555</v>
      </c>
      <c r="AY19" s="3">
        <v>75.3032933685161</v>
      </c>
      <c r="AZ19" s="3">
        <v>77.2898508709823</v>
      </c>
      <c r="BA19" s="3">
        <v>76.202673414602</v>
      </c>
      <c r="BB19" s="3">
        <v>78.1219358900794</v>
      </c>
      <c r="BC19" s="3">
        <v>77.3953406295993</v>
      </c>
      <c r="BD19" s="3">
        <v>71.2777368094104</v>
      </c>
      <c r="BE19" s="3">
        <v>73.3441985153336</v>
      </c>
      <c r="BF19" s="3">
        <v>73.1725930325428</v>
      </c>
      <c r="BG19" s="3">
        <v>78.4123344002232</v>
      </c>
      <c r="BH19" s="3">
        <v>82.8306618647335</v>
      </c>
      <c r="BI19" s="3">
        <v>79.2764164822295</v>
      </c>
      <c r="BJ19" s="3">
        <v>82.8438127966896</v>
      </c>
      <c r="BK19" s="3">
        <v>78.4482153449309</v>
      </c>
      <c r="BL19" s="3">
        <v>76.5382870982547</v>
      </c>
      <c r="BM19" s="3">
        <v>83.406535075403</v>
      </c>
      <c r="BN19" s="3">
        <v>82.833012470205</v>
      </c>
      <c r="BO19" s="3">
        <v>88.2779779119181</v>
      </c>
      <c r="BP19" s="3">
        <v>92.9039340503544</v>
      </c>
      <c r="BQ19" s="3">
        <v>98.5696363212914</v>
      </c>
      <c r="BR19" s="3">
        <v>101.465039781966</v>
      </c>
      <c r="BS19" s="3">
        <v>90.6505779854019</v>
      </c>
      <c r="BT19" s="3">
        <v>94.0513893147092</v>
      </c>
      <c r="BU19" s="3">
        <v>99.0056058325376</v>
      </c>
      <c r="BV19" s="3">
        <v>110.567345314951</v>
      </c>
      <c r="BW19" s="3">
        <v>115.699741427702</v>
      </c>
      <c r="BX19" s="3">
        <v>118.747056649123</v>
      </c>
      <c r="BY19" s="3">
        <v>122.995607425043</v>
      </c>
      <c r="BZ19" s="3">
        <v>97.1029208196615</v>
      </c>
      <c r="CA19" s="3">
        <v>88.9504372709337</v>
      </c>
      <c r="CB19" s="3">
        <v>91.6855830740797</v>
      </c>
      <c r="CC19" s="3">
        <v>98.0854364085486</v>
      </c>
      <c r="CD19" s="3">
        <v>97.6405385994663</v>
      </c>
      <c r="CE19" s="3">
        <v>96.0800421806145</v>
      </c>
      <c r="CF19" s="3">
        <v>94.4835006611574</v>
      </c>
      <c r="CG19" s="3">
        <v>96.8407339944433</v>
      </c>
      <c r="CH19" s="3">
        <v>105.595467032281</v>
      </c>
      <c r="CI19" s="3">
        <v>107.229291371846</v>
      </c>
      <c r="CJ19" s="3">
        <v>109.56591086693</v>
      </c>
      <c r="CK19" s="3">
        <v>106.415825853257</v>
      </c>
      <c r="CL19" s="3">
        <v>112.881484522829</v>
      </c>
      <c r="CM19" s="3">
        <v>126.814489863305</v>
      </c>
      <c r="CN19" s="3">
        <v>132.264187324328</v>
      </c>
      <c r="CO19" s="3">
        <v>132.330272948165</v>
      </c>
      <c r="CP19" s="3">
        <v>131.801664302207</v>
      </c>
      <c r="CQ19" s="3">
        <v>132.791668943792</v>
      </c>
      <c r="CR19" s="3">
        <v>134.612428797059</v>
      </c>
      <c r="CS19" s="3">
        <v>125.711834917148</v>
      </c>
      <c r="CT19" s="3">
        <v>126.686997629574</v>
      </c>
      <c r="CU19" s="3">
        <v>124.209858378643</v>
      </c>
      <c r="CV19" s="3">
        <v>120.070661951706</v>
      </c>
      <c r="CW19" s="3">
        <v>112.645867375872</v>
      </c>
      <c r="CX19" s="3">
        <v>110.577873814819</v>
      </c>
      <c r="CY19" s="3">
        <v>106.896143764697</v>
      </c>
      <c r="CZ19" s="3">
        <v>107.803595807487</v>
      </c>
      <c r="DA19" s="3">
        <v>99.9490587651303</v>
      </c>
      <c r="DB19" s="3">
        <v>97.0297812381262</v>
      </c>
      <c r="DC19" s="3">
        <v>99.8512001601176</v>
      </c>
      <c r="DD19" s="3">
        <v>90.8481613532137</v>
      </c>
      <c r="DE19" s="3">
        <v>92.2818315741629</v>
      </c>
      <c r="DF19" s="3">
        <v>106.993425286294</v>
      </c>
      <c r="DG19" s="3">
        <v>105.233260915183</v>
      </c>
      <c r="DH19" s="3">
        <v>108.963051332642</v>
      </c>
      <c r="DI19" s="3">
        <v>114.871084881563</v>
      </c>
      <c r="DJ19" s="3">
        <v>105.019396287535</v>
      </c>
      <c r="DK19" s="3">
        <v>101.370172636781</v>
      </c>
      <c r="DL19" s="3">
        <v>105.832713164171</v>
      </c>
      <c r="DM19" s="3">
        <v>112.601453286167</v>
      </c>
      <c r="DN19" s="3">
        <v>118.655543098695</v>
      </c>
      <c r="DO19" s="3">
        <v>108.815127528409</v>
      </c>
      <c r="DP19" s="3">
        <v>104.615071604965</v>
      </c>
      <c r="DQ19" s="3">
        <v>99.9530219120277</v>
      </c>
      <c r="DR19" s="3">
        <v>102.128849149383</v>
      </c>
      <c r="DS19" s="3">
        <v>114.273852975139</v>
      </c>
      <c r="DT19" s="3">
        <v>121.689119351719</v>
      </c>
      <c r="DU19" s="3">
        <v>127.947155412604</v>
      </c>
      <c r="DV19" s="3">
        <v>130.511765026805</v>
      </c>
      <c r="DW19" s="3">
        <v>127.326945989785</v>
      </c>
      <c r="DX19" s="3">
        <v>122.81220985906</v>
      </c>
      <c r="DY19" s="3">
        <v>116.680373871472</v>
      </c>
      <c r="DZ19" s="3">
        <v>124.274100098354</v>
      </c>
      <c r="EA19" s="3">
        <v>132.086334290762</v>
      </c>
      <c r="EB19" s="3">
        <v>140.23231161509</v>
      </c>
      <c r="EC19" s="3">
        <v>146.439131363578</v>
      </c>
      <c r="ED19" s="3">
        <v>141.040500259399</v>
      </c>
      <c r="EE19" s="3">
        <v>136.604762849354</v>
      </c>
      <c r="EF19" s="3">
        <v>131.009721332126</v>
      </c>
    </row>
    <row r="20">
      <c r="A20" s="3" t="s">
        <v>528</v>
      </c>
      <c r="B20" s="3" t="s">
        <v>491</v>
      </c>
      <c r="C20" s="3" t="s">
        <v>529</v>
      </c>
      <c r="D20" s="3">
        <v>14.9718849658048</v>
      </c>
      <c r="E20" s="3">
        <v>15.7360975927246</v>
      </c>
      <c r="F20" s="3">
        <v>16.9513535651954</v>
      </c>
      <c r="G20" s="3">
        <v>16.9412216400631</v>
      </c>
      <c r="H20" s="3">
        <v>17.024816582015</v>
      </c>
      <c r="I20" s="3">
        <v>19.2791786472357</v>
      </c>
      <c r="J20" s="3">
        <v>19.5883017536149</v>
      </c>
      <c r="K20" s="3">
        <v>18.9623493586686</v>
      </c>
      <c r="L20" s="3">
        <v>19.5555305238604</v>
      </c>
      <c r="M20" s="3">
        <v>18.0191594143128</v>
      </c>
      <c r="N20" s="3">
        <v>19.9618886294482</v>
      </c>
      <c r="O20" s="3">
        <v>21.6015377865544</v>
      </c>
      <c r="P20" s="3">
        <v>20.9848233491961</v>
      </c>
      <c r="Q20" s="3">
        <v>21.391328468441</v>
      </c>
      <c r="R20" s="3">
        <v>21.0968565205113</v>
      </c>
      <c r="S20" s="3">
        <v>19.2590613672666</v>
      </c>
      <c r="T20" s="3">
        <v>17.6910081408645</v>
      </c>
      <c r="U20" s="3">
        <v>17.6827329435262</v>
      </c>
      <c r="V20" s="3">
        <v>16.2542336947446</v>
      </c>
      <c r="W20" s="3">
        <v>14.6650526111643</v>
      </c>
      <c r="X20" s="3">
        <v>13.7600652671773</v>
      </c>
      <c r="Y20" s="3">
        <v>14.0946658126732</v>
      </c>
      <c r="Z20" s="3">
        <v>15.6871726434336</v>
      </c>
      <c r="AA20" s="3">
        <v>16.8587608066584</v>
      </c>
      <c r="AB20" s="3">
        <v>15.3320924710139</v>
      </c>
      <c r="AC20" s="3">
        <v>15.6784244274952</v>
      </c>
      <c r="AD20" s="3">
        <v>18.0383799472725</v>
      </c>
      <c r="AE20" s="3">
        <v>19.0736223136516</v>
      </c>
      <c r="AF20" s="3">
        <v>19.0763170619332</v>
      </c>
      <c r="AG20" s="3">
        <v>21.6672482727423</v>
      </c>
      <c r="AH20" s="3">
        <v>23.3536842254253</v>
      </c>
      <c r="AI20" s="3">
        <v>25.400142381038</v>
      </c>
      <c r="AJ20" s="3">
        <v>27.2145895411766</v>
      </c>
      <c r="AK20" s="3">
        <v>26.3469291583131</v>
      </c>
      <c r="AL20" s="3">
        <v>27.4118309951474</v>
      </c>
      <c r="AM20" s="3">
        <v>29.5822191392287</v>
      </c>
      <c r="AN20" s="3">
        <v>30.5616251533257</v>
      </c>
      <c r="AO20" s="3">
        <v>32.6100895045723</v>
      </c>
      <c r="AP20" s="3">
        <v>35.0173187824818</v>
      </c>
      <c r="AQ20" s="3">
        <v>35.9413563065323</v>
      </c>
      <c r="AR20" s="3">
        <v>39.9172829294686</v>
      </c>
      <c r="AS20" s="3">
        <v>40.7928768291728</v>
      </c>
      <c r="AT20" s="3">
        <v>41.5199012535698</v>
      </c>
      <c r="AU20" s="3">
        <v>40.2265090654633</v>
      </c>
      <c r="AV20" s="3">
        <v>43.0652398304341</v>
      </c>
      <c r="AW20" s="3">
        <v>49.9695813097573</v>
      </c>
      <c r="AX20" s="3">
        <v>52.1680726927233</v>
      </c>
      <c r="AY20" s="3">
        <v>47.6883707875393</v>
      </c>
      <c r="AZ20" s="3">
        <v>51.0328376376366</v>
      </c>
      <c r="BA20" s="3">
        <v>48.7299684871878</v>
      </c>
      <c r="BB20" s="3">
        <v>54.1819526224714</v>
      </c>
      <c r="BC20" s="3">
        <v>49.1499421102057</v>
      </c>
      <c r="BD20" s="3">
        <v>48.2904298295976</v>
      </c>
      <c r="BE20" s="3">
        <v>45.8229134455536</v>
      </c>
      <c r="BF20" s="3">
        <v>43.1761487591864</v>
      </c>
      <c r="BG20" s="3">
        <v>42.7786232603364</v>
      </c>
      <c r="BH20" s="3">
        <v>36.795546782778</v>
      </c>
      <c r="BI20" s="3">
        <v>32.3720390504357</v>
      </c>
      <c r="BJ20" s="3">
        <v>32.6142134533091</v>
      </c>
      <c r="BK20" s="3">
        <v>30.999289030888</v>
      </c>
      <c r="BL20" s="3">
        <v>33.0280993414532</v>
      </c>
      <c r="BM20" s="3">
        <v>37.1174280091479</v>
      </c>
      <c r="BN20" s="3">
        <v>36.904393697961</v>
      </c>
      <c r="BO20" s="3">
        <v>40.6092776924649</v>
      </c>
      <c r="BP20" s="3">
        <v>38.7404189838349</v>
      </c>
      <c r="BQ20" s="3">
        <v>39.8612186436381</v>
      </c>
      <c r="BR20" s="3">
        <v>44.8427501139881</v>
      </c>
      <c r="BS20" s="3">
        <v>44.4149200555277</v>
      </c>
      <c r="BT20" s="3">
        <v>48.2876300057002</v>
      </c>
      <c r="BU20" s="3">
        <v>49.6713912259015</v>
      </c>
      <c r="BV20" s="3">
        <v>54.7685555278498</v>
      </c>
      <c r="BW20" s="3">
        <v>56.5626848750724</v>
      </c>
      <c r="BX20" s="3">
        <v>58.8604105538512</v>
      </c>
      <c r="BY20" s="3">
        <v>60.0849506417023</v>
      </c>
      <c r="BZ20" s="3">
        <v>46.693264211009</v>
      </c>
      <c r="CA20" s="3">
        <v>47.5595749516745</v>
      </c>
      <c r="CB20" s="3">
        <v>50.8953043798329</v>
      </c>
      <c r="CC20" s="3">
        <v>56.5606407807645</v>
      </c>
      <c r="CD20" s="3">
        <v>60.2072119899764</v>
      </c>
      <c r="CE20" s="3">
        <v>62.2078856714759</v>
      </c>
      <c r="CF20" s="3">
        <v>56.0255411804296</v>
      </c>
      <c r="CG20" s="3">
        <v>59.2055297568192</v>
      </c>
      <c r="CH20" s="3">
        <v>70.6235155159505</v>
      </c>
      <c r="CI20" s="3">
        <v>83.9974479740836</v>
      </c>
      <c r="CJ20" s="3">
        <v>96.9275240108772</v>
      </c>
      <c r="CK20" s="3">
        <v>107.199343386964</v>
      </c>
      <c r="CL20" s="3">
        <v>114.480527082637</v>
      </c>
      <c r="CM20" s="3">
        <v>131.937551837593</v>
      </c>
      <c r="CN20" s="3">
        <v>124.812543681537</v>
      </c>
      <c r="CO20" s="3">
        <v>133.390793405471</v>
      </c>
      <c r="CP20" s="3">
        <v>131.670611788685</v>
      </c>
      <c r="CQ20" s="3">
        <v>131.11146922938</v>
      </c>
      <c r="CR20" s="3">
        <v>133.188979400023</v>
      </c>
      <c r="CS20" s="3">
        <v>127.549188333953</v>
      </c>
      <c r="CT20" s="3">
        <v>146.250823134491</v>
      </c>
      <c r="CU20" s="3">
        <v>148.533836199177</v>
      </c>
      <c r="CV20" s="3">
        <v>143.723902859935</v>
      </c>
      <c r="CW20" s="3">
        <v>132.521593076043</v>
      </c>
      <c r="CX20" s="3">
        <v>127.740313850412</v>
      </c>
      <c r="CY20" s="3">
        <v>114.481955316736</v>
      </c>
      <c r="CZ20" s="3">
        <v>108.393957032382</v>
      </c>
      <c r="DA20" s="3">
        <v>99.346608436124</v>
      </c>
      <c r="DB20" s="3">
        <v>92.7727938972243</v>
      </c>
      <c r="DC20" s="3">
        <v>102.181792767183</v>
      </c>
      <c r="DD20" s="3">
        <v>87.0844130303375</v>
      </c>
      <c r="DE20" s="3">
        <v>80.8433326310113</v>
      </c>
      <c r="DF20" s="3">
        <v>99.2692899650405</v>
      </c>
      <c r="DG20" s="3">
        <v>102.17346433793</v>
      </c>
      <c r="DH20" s="3">
        <v>106.061323093533</v>
      </c>
      <c r="DI20" s="3">
        <v>114.15282417658</v>
      </c>
      <c r="DJ20" s="3">
        <v>117.696882639241</v>
      </c>
      <c r="DK20" s="3">
        <v>112.452133953837</v>
      </c>
      <c r="DL20" s="3">
        <v>119.651784260974</v>
      </c>
      <c r="DM20" s="3">
        <v>136.803199319353</v>
      </c>
      <c r="DN20" s="3">
        <v>140.17826049674</v>
      </c>
      <c r="DO20" s="3">
        <v>143.937774185376</v>
      </c>
      <c r="DP20" s="3">
        <v>141.07960825132</v>
      </c>
      <c r="DQ20" s="3">
        <v>136.262045749788</v>
      </c>
      <c r="DR20" s="3">
        <v>145.637461385907</v>
      </c>
      <c r="DS20" s="3">
        <v>155.460313555101</v>
      </c>
      <c r="DT20" s="3">
        <v>157.946177638688</v>
      </c>
      <c r="DU20" s="3">
        <v>184.621892848575</v>
      </c>
      <c r="DV20" s="3">
        <v>204.966964317256</v>
      </c>
      <c r="DW20" s="3">
        <v>202.088581791953</v>
      </c>
      <c r="DX20" s="3">
        <v>210.818156488529</v>
      </c>
      <c r="DY20" s="3">
        <v>229.879914431958</v>
      </c>
      <c r="DZ20" s="3">
        <v>227.813004468191</v>
      </c>
      <c r="EA20" s="3">
        <v>196.12644906144</v>
      </c>
      <c r="EB20" s="3">
        <v>189.297584494293</v>
      </c>
      <c r="EC20" s="3">
        <v>193.128434639678</v>
      </c>
      <c r="ED20" s="3">
        <v>179.379921457104</v>
      </c>
      <c r="EE20" s="3">
        <v>170.013095310756</v>
      </c>
      <c r="EF20" s="3">
        <v>179.655278523763</v>
      </c>
    </row>
    <row r="21">
      <c r="A21" s="3" t="s">
        <v>530</v>
      </c>
      <c r="B21" s="3" t="s">
        <v>526</v>
      </c>
      <c r="C21" s="3" t="s">
        <v>531</v>
      </c>
      <c r="D21" s="3">
        <v>47.8642811711345</v>
      </c>
      <c r="E21" s="3">
        <v>47.227911885914</v>
      </c>
      <c r="F21" s="3">
        <v>49.2470712002374</v>
      </c>
      <c r="G21" s="3">
        <v>47.9712279368749</v>
      </c>
      <c r="H21" s="3">
        <v>49.0737465644665</v>
      </c>
      <c r="I21" s="3">
        <v>49.655372585643</v>
      </c>
      <c r="J21" s="3">
        <v>48.4979930714273</v>
      </c>
      <c r="K21" s="3">
        <v>48.2481727636571</v>
      </c>
      <c r="L21" s="3">
        <v>48.5266350062853</v>
      </c>
      <c r="M21" s="3">
        <v>46.0708810373891</v>
      </c>
      <c r="N21" s="3">
        <v>48.0393264895482</v>
      </c>
      <c r="O21" s="3">
        <v>48.1455130230932</v>
      </c>
      <c r="P21" s="3">
        <v>46.472230409039</v>
      </c>
      <c r="Q21" s="3">
        <v>47.6548942352368</v>
      </c>
      <c r="R21" s="3">
        <v>49.2577067036208</v>
      </c>
      <c r="S21" s="3">
        <v>49.2735612224329</v>
      </c>
      <c r="T21" s="3">
        <v>50.4915254878293</v>
      </c>
      <c r="U21" s="3">
        <v>50.8820938078311</v>
      </c>
      <c r="V21" s="3">
        <v>51.187092655476</v>
      </c>
      <c r="W21" s="3">
        <v>51.3687365302165</v>
      </c>
      <c r="X21" s="3">
        <v>49.2388562225678</v>
      </c>
      <c r="Y21" s="3">
        <v>51.3186536966354</v>
      </c>
      <c r="Z21" s="3">
        <v>52.3475528596818</v>
      </c>
      <c r="AA21" s="3">
        <v>51.021221740471</v>
      </c>
      <c r="AB21" s="3">
        <v>45.44693714382</v>
      </c>
      <c r="AC21" s="3">
        <v>43.0905806273111</v>
      </c>
      <c r="AD21" s="3">
        <v>45.9225599434159</v>
      </c>
      <c r="AE21" s="3">
        <v>47.2367637654618</v>
      </c>
      <c r="AF21" s="3">
        <v>44.5817783489369</v>
      </c>
      <c r="AG21" s="3">
        <v>44.3105136800043</v>
      </c>
      <c r="AH21" s="3">
        <v>44.2242803134268</v>
      </c>
      <c r="AI21" s="3">
        <v>45.4276746817396</v>
      </c>
      <c r="AJ21" s="3">
        <v>45.2411287935078</v>
      </c>
      <c r="AK21" s="3">
        <v>43.5927034637926</v>
      </c>
      <c r="AL21" s="3">
        <v>44.0968653403007</v>
      </c>
      <c r="AM21" s="3">
        <v>46.9927985749674</v>
      </c>
      <c r="AN21" s="3">
        <v>47.9607982169993</v>
      </c>
      <c r="AO21" s="3">
        <v>50.5783938832698</v>
      </c>
      <c r="AP21" s="3">
        <v>51.3231321836314</v>
      </c>
      <c r="AQ21" s="3">
        <v>52.0465495905138</v>
      </c>
      <c r="AR21" s="3">
        <v>56.9376697015985</v>
      </c>
      <c r="AS21" s="3">
        <v>58.3856885977226</v>
      </c>
      <c r="AT21" s="3">
        <v>58.5527259200146</v>
      </c>
      <c r="AU21" s="3">
        <v>59.9472641838656</v>
      </c>
      <c r="AV21" s="3">
        <v>61.9103400006564</v>
      </c>
      <c r="AW21" s="3">
        <v>64.5096080842927</v>
      </c>
      <c r="AX21" s="3">
        <v>66.1699848605837</v>
      </c>
      <c r="AY21" s="3">
        <v>68.6873948322872</v>
      </c>
      <c r="AZ21" s="3">
        <v>71.9811019639936</v>
      </c>
      <c r="BA21" s="3">
        <v>72.0653697207144</v>
      </c>
      <c r="BB21" s="3">
        <v>73.3207216755783</v>
      </c>
      <c r="BC21" s="3">
        <v>71.1728514553994</v>
      </c>
      <c r="BD21" s="3">
        <v>70.5355262455482</v>
      </c>
      <c r="BE21" s="3">
        <v>70.9201208044224</v>
      </c>
      <c r="BF21" s="3">
        <v>70.5053091241148</v>
      </c>
      <c r="BG21" s="3">
        <v>73.2565924399848</v>
      </c>
      <c r="BH21" s="3">
        <v>76.3946677712453</v>
      </c>
      <c r="BI21" s="3">
        <v>69.8114316464241</v>
      </c>
      <c r="BJ21" s="3">
        <v>70.0689706397004</v>
      </c>
      <c r="BK21" s="3">
        <v>66.6825134474983</v>
      </c>
      <c r="BL21" s="3">
        <v>67.3391552006742</v>
      </c>
      <c r="BM21" s="3">
        <v>74.3314048523678</v>
      </c>
      <c r="BN21" s="3">
        <v>77.3482253194166</v>
      </c>
      <c r="BO21" s="3">
        <v>82.3063142417239</v>
      </c>
      <c r="BP21" s="3">
        <v>82.0488723655968</v>
      </c>
      <c r="BQ21" s="3">
        <v>83.0233380640686</v>
      </c>
      <c r="BR21" s="3">
        <v>86.9347851260416</v>
      </c>
      <c r="BS21" s="3">
        <v>82.38127283229</v>
      </c>
      <c r="BT21" s="3">
        <v>86.1681618391075</v>
      </c>
      <c r="BU21" s="3">
        <v>85.7700565282243</v>
      </c>
      <c r="BV21" s="3">
        <v>93.8122553859788</v>
      </c>
      <c r="BW21" s="3">
        <v>95.6758204395499</v>
      </c>
      <c r="BX21" s="3">
        <v>96.9973353175988</v>
      </c>
      <c r="BY21" s="3">
        <v>94.245072512269</v>
      </c>
      <c r="BZ21" s="3">
        <v>71.7603204075949</v>
      </c>
      <c r="CA21" s="3">
        <v>74.4486283130474</v>
      </c>
      <c r="CB21" s="3">
        <v>81.3168802579431</v>
      </c>
      <c r="CC21" s="3">
        <v>88.0483454430257</v>
      </c>
      <c r="CD21" s="3">
        <v>88.4814027996574</v>
      </c>
      <c r="CE21" s="3">
        <v>96.6791174680243</v>
      </c>
      <c r="CF21" s="3">
        <v>96.803958097007</v>
      </c>
      <c r="CG21" s="3">
        <v>102.237237828235</v>
      </c>
      <c r="CH21" s="3">
        <v>111.913919630575</v>
      </c>
      <c r="CI21" s="3">
        <v>114.888345302022</v>
      </c>
      <c r="CJ21" s="3">
        <v>116.300796572366</v>
      </c>
      <c r="CK21" s="3">
        <v>116.417222972919</v>
      </c>
      <c r="CL21" s="3">
        <v>119.922857254736</v>
      </c>
      <c r="CM21" s="3">
        <v>129.310777937582</v>
      </c>
      <c r="CN21" s="3">
        <v>131.087214116718</v>
      </c>
      <c r="CO21" s="3">
        <v>131.948695640483</v>
      </c>
      <c r="CP21" s="3">
        <v>132.729800168801</v>
      </c>
      <c r="CQ21" s="3">
        <v>133.608334872585</v>
      </c>
      <c r="CR21" s="3">
        <v>127.922878895784</v>
      </c>
      <c r="CS21" s="3">
        <v>125.098456383647</v>
      </c>
      <c r="CT21" s="3">
        <v>137.218002608699</v>
      </c>
      <c r="CU21" s="3">
        <v>139.261690364666</v>
      </c>
      <c r="CV21" s="3">
        <v>137.06790391353</v>
      </c>
      <c r="CW21" s="3">
        <v>129.584245225598</v>
      </c>
      <c r="CX21" s="3">
        <v>129.133349334533</v>
      </c>
      <c r="CY21" s="3">
        <v>127.585033006906</v>
      </c>
      <c r="CZ21" s="3">
        <v>118.851814033983</v>
      </c>
      <c r="DA21" s="3">
        <v>112.575935113681</v>
      </c>
      <c r="DB21" s="3">
        <v>111.586505043926</v>
      </c>
      <c r="DC21" s="3">
        <v>124.30043656899</v>
      </c>
      <c r="DD21" s="3">
        <v>117.204062022349</v>
      </c>
      <c r="DE21" s="3">
        <v>117.494877891195</v>
      </c>
      <c r="DF21" s="3">
        <v>135.926462051293</v>
      </c>
      <c r="DG21" s="3">
        <v>138.380879637481</v>
      </c>
      <c r="DH21" s="3">
        <v>140.930166382966</v>
      </c>
      <c r="DI21" s="3">
        <v>142.46332277202</v>
      </c>
      <c r="DJ21" s="3">
        <v>138.011147875694</v>
      </c>
      <c r="DK21" s="3">
        <v>136.347424070194</v>
      </c>
      <c r="DL21" s="3">
        <v>143.719560193603</v>
      </c>
      <c r="DM21" s="3">
        <v>152.409771829218</v>
      </c>
      <c r="DN21" s="3">
        <v>156.583181688477</v>
      </c>
      <c r="DO21" s="3">
        <v>156.165737802806</v>
      </c>
      <c r="DP21" s="3">
        <v>151.668692390379</v>
      </c>
      <c r="DQ21" s="3">
        <v>144.885399413088</v>
      </c>
      <c r="DR21" s="3">
        <v>149.703082811829</v>
      </c>
      <c r="DS21" s="3">
        <v>159.951455015822</v>
      </c>
      <c r="DT21" s="3">
        <v>162.009920862874</v>
      </c>
      <c r="DU21" s="3">
        <v>170.917081962419</v>
      </c>
      <c r="DV21" s="3">
        <v>181.017934921819</v>
      </c>
      <c r="DW21" s="3">
        <v>178.601378959831</v>
      </c>
      <c r="DX21" s="3">
        <v>168.663937175921</v>
      </c>
      <c r="DY21" s="3">
        <v>168.722787827916</v>
      </c>
      <c r="DZ21" s="3">
        <v>169.190798302459</v>
      </c>
      <c r="EA21" s="3">
        <v>162.290974874943</v>
      </c>
      <c r="EB21" s="3">
        <v>168.388662047281</v>
      </c>
      <c r="EC21" s="3">
        <v>169.020213543691</v>
      </c>
      <c r="ED21" s="3">
        <v>191.400790917043</v>
      </c>
      <c r="EE21" s="3">
        <v>187.474282201474</v>
      </c>
      <c r="EF21" s="3">
        <v>181.840554555257</v>
      </c>
    </row>
    <row r="22">
      <c r="A22" s="3" t="s">
        <v>532</v>
      </c>
      <c r="B22" s="3" t="s">
        <v>494</v>
      </c>
      <c r="C22" s="3" t="s">
        <v>495</v>
      </c>
      <c r="D22" s="3">
        <v>87.265512198994</v>
      </c>
      <c r="E22" s="3">
        <v>89.9302117341727</v>
      </c>
      <c r="F22" s="3">
        <v>91.9414295508223</v>
      </c>
      <c r="G22" s="3">
        <v>86.6705302235152</v>
      </c>
      <c r="H22" s="3">
        <v>83.9951387268783</v>
      </c>
      <c r="I22" s="3">
        <v>87.8129822779756</v>
      </c>
      <c r="J22" s="3">
        <v>90.1043703061835</v>
      </c>
      <c r="K22" s="3">
        <v>98.1101551758946</v>
      </c>
      <c r="L22" s="3">
        <v>104.672476758914</v>
      </c>
      <c r="M22" s="3">
        <v>106.299341001522</v>
      </c>
      <c r="N22" s="3">
        <v>121.53435625071</v>
      </c>
      <c r="O22" s="3">
        <v>124.04315895709</v>
      </c>
      <c r="P22" s="3">
        <v>118.060826632923</v>
      </c>
      <c r="Q22" s="3">
        <v>116.702761797464</v>
      </c>
      <c r="R22" s="3">
        <v>121.436023919865</v>
      </c>
      <c r="S22" s="3">
        <v>123.033274045529</v>
      </c>
      <c r="T22" s="3">
        <v>121.974358963668</v>
      </c>
      <c r="U22" s="3">
        <v>119.666630233675</v>
      </c>
      <c r="V22" s="3">
        <v>122.378899067466</v>
      </c>
      <c r="W22" s="3">
        <v>125.362471444143</v>
      </c>
      <c r="X22" s="3">
        <v>112.700778740945</v>
      </c>
      <c r="Y22" s="3">
        <v>115.481556616796</v>
      </c>
      <c r="Z22" s="3">
        <v>122.12022782807</v>
      </c>
      <c r="AA22" s="3">
        <v>123.337444984323</v>
      </c>
      <c r="AB22" s="3">
        <v>117.095441045531</v>
      </c>
      <c r="AC22" s="3">
        <v>113.384894798538</v>
      </c>
      <c r="AD22" s="3">
        <v>112.984651656384</v>
      </c>
      <c r="AE22" s="3">
        <v>123.041020214001</v>
      </c>
      <c r="AF22" s="3">
        <v>119.222893084781</v>
      </c>
      <c r="AG22" s="3">
        <v>119.14555881194</v>
      </c>
      <c r="AH22" s="3">
        <v>126.309479386263</v>
      </c>
      <c r="AI22" s="3">
        <v>134.739860939694</v>
      </c>
      <c r="AJ22" s="3">
        <v>133.810240679048</v>
      </c>
      <c r="AK22" s="3">
        <v>126.561340882045</v>
      </c>
      <c r="AL22" s="3">
        <v>113.23140709976</v>
      </c>
      <c r="AM22" s="3">
        <v>115.070562173983</v>
      </c>
      <c r="AN22" s="3">
        <v>121.930575270328</v>
      </c>
      <c r="AO22" s="3">
        <v>133.693052985708</v>
      </c>
      <c r="AP22" s="3">
        <v>137.194774710523</v>
      </c>
      <c r="AQ22" s="3">
        <v>129.037929861659</v>
      </c>
      <c r="AR22" s="3">
        <v>126.624483434051</v>
      </c>
      <c r="AS22" s="3">
        <v>132.533678257542</v>
      </c>
      <c r="AT22" s="3">
        <v>140.155807628105</v>
      </c>
      <c r="AU22" s="3">
        <v>137.460389034599</v>
      </c>
      <c r="AV22" s="3">
        <v>148.572579967116</v>
      </c>
      <c r="AW22" s="3">
        <v>146.886610595818</v>
      </c>
      <c r="AX22" s="3">
        <v>138.33611137838</v>
      </c>
      <c r="AY22" s="3">
        <v>142.890861379475</v>
      </c>
      <c r="AZ22" s="3">
        <v>150.912266294641</v>
      </c>
      <c r="BA22" s="3">
        <v>147.11875108453</v>
      </c>
      <c r="BB22" s="3">
        <v>149.395386204277</v>
      </c>
      <c r="BC22" s="3">
        <v>140.596875278922</v>
      </c>
      <c r="BD22" s="3">
        <v>142.203496301468</v>
      </c>
      <c r="BE22" s="3">
        <v>151.502050980181</v>
      </c>
      <c r="BF22" s="3">
        <v>157.693232490351</v>
      </c>
      <c r="BG22" s="3">
        <v>162.473502450647</v>
      </c>
      <c r="BH22" s="3">
        <v>167.291780496036</v>
      </c>
      <c r="BI22" s="3">
        <v>164.50950800002</v>
      </c>
      <c r="BJ22" s="3">
        <v>161.37134191879</v>
      </c>
      <c r="BK22" s="3">
        <v>159.807756021018</v>
      </c>
      <c r="BL22" s="3">
        <v>164.19604816346</v>
      </c>
      <c r="BM22" s="3">
        <v>157.07499193963</v>
      </c>
      <c r="BN22" s="3">
        <v>157.671090986944</v>
      </c>
      <c r="BO22" s="3">
        <v>157.302900941242</v>
      </c>
      <c r="BP22" s="3">
        <v>144.42412776189</v>
      </c>
      <c r="BQ22" s="3">
        <v>151.688142502228</v>
      </c>
      <c r="BR22" s="3">
        <v>152.100572999719</v>
      </c>
      <c r="BS22" s="3">
        <v>168.499540652682</v>
      </c>
      <c r="BT22" s="3">
        <v>169.30137117531</v>
      </c>
      <c r="BU22" s="3">
        <v>171.433406646355</v>
      </c>
      <c r="BV22" s="3">
        <v>191.007065389726</v>
      </c>
      <c r="BW22" s="3">
        <v>204.547507867189</v>
      </c>
      <c r="BX22" s="3">
        <v>201.668143412942</v>
      </c>
      <c r="BY22" s="3">
        <v>190.879859753519</v>
      </c>
      <c r="BZ22" s="3">
        <v>172.367437911563</v>
      </c>
      <c r="CA22" s="3">
        <v>193.87994631507</v>
      </c>
      <c r="CB22" s="3">
        <v>201.339894157059</v>
      </c>
      <c r="CC22" s="3">
        <v>198.270493519761</v>
      </c>
      <c r="CD22" s="3">
        <v>219.869185445563</v>
      </c>
      <c r="CE22" s="3">
        <v>212.35353249013</v>
      </c>
      <c r="CF22" s="3">
        <v>216.296781475428</v>
      </c>
      <c r="CG22" s="3">
        <v>206.539194733848</v>
      </c>
      <c r="CH22" s="3">
        <v>202.080993289927</v>
      </c>
      <c r="CI22" s="3">
        <v>200.366821470233</v>
      </c>
      <c r="CJ22" s="3">
        <v>214.090468026811</v>
      </c>
      <c r="CK22" s="3">
        <v>208.004975055265</v>
      </c>
      <c r="CL22" s="3">
        <v>211.247787725741</v>
      </c>
      <c r="CM22" s="3">
        <v>222.498050006631</v>
      </c>
      <c r="CN22" s="3">
        <v>221.483891268464</v>
      </c>
      <c r="CO22" s="3">
        <v>214.683693121539</v>
      </c>
      <c r="CP22" s="3">
        <v>219.503173728664</v>
      </c>
      <c r="CQ22" s="3">
        <v>205.298343078751</v>
      </c>
      <c r="CR22" s="3">
        <v>196.159606485406</v>
      </c>
      <c r="CS22" s="3">
        <v>187.826868791271</v>
      </c>
      <c r="CT22" s="3">
        <v>188.87715234331</v>
      </c>
      <c r="CU22" s="3">
        <v>196.705634538834</v>
      </c>
      <c r="CV22" s="3">
        <v>207.494252163857</v>
      </c>
      <c r="CW22" s="3">
        <v>206.327668697861</v>
      </c>
      <c r="CX22" s="3">
        <v>214.708663283366</v>
      </c>
      <c r="CY22" s="3">
        <v>228.404635254127</v>
      </c>
      <c r="CZ22" s="3">
        <v>224.295489981727</v>
      </c>
      <c r="DA22" s="3">
        <v>224.24608146904</v>
      </c>
      <c r="DB22" s="3">
        <v>228.652669784689</v>
      </c>
      <c r="DC22" s="3">
        <v>228.932145023035</v>
      </c>
      <c r="DD22" s="3">
        <v>217.408312537832</v>
      </c>
      <c r="DE22" s="3">
        <v>231.588455623326</v>
      </c>
      <c r="DF22" s="3">
        <v>263.671336383722</v>
      </c>
      <c r="DG22" s="3">
        <v>256.031890011959</v>
      </c>
      <c r="DH22" s="3">
        <v>247.933974855632</v>
      </c>
      <c r="DI22" s="3">
        <v>226.700512109437</v>
      </c>
      <c r="DJ22" s="3">
        <v>221.515281627147</v>
      </c>
      <c r="DK22" s="3">
        <v>233.553414891204</v>
      </c>
      <c r="DL22" s="3">
        <v>217.203406104</v>
      </c>
      <c r="DM22" s="3">
        <v>212.91251736466</v>
      </c>
      <c r="DN22" s="3">
        <v>219.152036328923</v>
      </c>
      <c r="DO22" s="3">
        <v>244.704476044311</v>
      </c>
      <c r="DP22" s="3">
        <v>253.085985561948</v>
      </c>
      <c r="DQ22" s="3">
        <v>263.158169830312</v>
      </c>
      <c r="DR22" s="3">
        <v>258.348138621219</v>
      </c>
      <c r="DS22" s="3">
        <v>269.014503397664</v>
      </c>
      <c r="DT22" s="3">
        <v>297.350316831152</v>
      </c>
      <c r="DU22" s="3">
        <v>286.935817440331</v>
      </c>
      <c r="DV22" s="3">
        <v>270.64231635658</v>
      </c>
      <c r="DW22" s="3">
        <v>264.827703750218</v>
      </c>
      <c r="DX22" s="3">
        <v>299.955674056131</v>
      </c>
      <c r="DY22" s="3">
        <v>302.567580681879</v>
      </c>
      <c r="DZ22" s="3">
        <v>321.236245873846</v>
      </c>
      <c r="EA22" s="3">
        <v>322.85169103886</v>
      </c>
      <c r="EB22" s="3">
        <v>326.375016367222</v>
      </c>
      <c r="EC22" s="3">
        <v>317.013145057873</v>
      </c>
      <c r="ED22" s="3">
        <v>298.46334846821</v>
      </c>
      <c r="EE22" s="3">
        <v>269.108331589472</v>
      </c>
      <c r="EF22" s="3">
        <v>269.639444139269</v>
      </c>
    </row>
    <row r="23">
      <c r="A23" s="3" t="s">
        <v>533</v>
      </c>
      <c r="B23" s="3" t="s">
        <v>517</v>
      </c>
      <c r="C23" s="3" t="s">
        <v>534</v>
      </c>
      <c r="D23" s="3">
        <v>88.06160895201</v>
      </c>
      <c r="E23" s="3">
        <v>84.0352216239295</v>
      </c>
      <c r="F23" s="3">
        <v>86.9635060166867</v>
      </c>
      <c r="G23" s="3">
        <v>84.8696905625572</v>
      </c>
      <c r="H23" s="3">
        <v>88.0665230158171</v>
      </c>
      <c r="I23" s="3">
        <v>93.0771131476269</v>
      </c>
      <c r="J23" s="3">
        <v>96.6560346447225</v>
      </c>
      <c r="K23" s="3">
        <v>96.6640073025494</v>
      </c>
      <c r="L23" s="3">
        <v>100.024836445506</v>
      </c>
      <c r="M23" s="3">
        <v>93.7772895760121</v>
      </c>
      <c r="N23" s="3">
        <v>104.13807955721</v>
      </c>
      <c r="O23" s="3">
        <v>106.672851524684</v>
      </c>
      <c r="P23" s="3">
        <v>102.286985916552</v>
      </c>
      <c r="Q23" s="3">
        <v>108.470205876751</v>
      </c>
      <c r="R23" s="3">
        <v>107.254299039129</v>
      </c>
      <c r="S23" s="3">
        <v>103.425352951514</v>
      </c>
      <c r="T23" s="3">
        <v>102.563533418993</v>
      </c>
      <c r="U23" s="3">
        <v>103.264299291622</v>
      </c>
      <c r="V23" s="3">
        <v>101.771186112467</v>
      </c>
      <c r="W23" s="3">
        <v>97.6079925202098</v>
      </c>
      <c r="X23" s="3">
        <v>88.4570912059422</v>
      </c>
      <c r="Y23" s="3">
        <v>91.0775822117736</v>
      </c>
      <c r="Z23" s="3">
        <v>94.2890303795302</v>
      </c>
      <c r="AA23" s="3">
        <v>89.0001654980127</v>
      </c>
      <c r="AB23" s="3">
        <v>77.5394807220504</v>
      </c>
      <c r="AC23" s="3">
        <v>68.5533914464015</v>
      </c>
      <c r="AD23" s="3">
        <v>75.3902196508388</v>
      </c>
      <c r="AE23" s="3">
        <v>79.3373765181445</v>
      </c>
      <c r="AF23" s="3">
        <v>80.2509566822636</v>
      </c>
      <c r="AG23" s="3">
        <v>80.7970842781572</v>
      </c>
      <c r="AH23" s="3">
        <v>78.1108046422803</v>
      </c>
      <c r="AI23" s="3">
        <v>81.0889891445082</v>
      </c>
      <c r="AJ23" s="3">
        <v>83.7330859816822</v>
      </c>
      <c r="AK23" s="3">
        <v>82.0659588019332</v>
      </c>
      <c r="AL23" s="3">
        <v>88.9883500117557</v>
      </c>
      <c r="AM23" s="3">
        <v>96.4334338816684</v>
      </c>
      <c r="AN23" s="3">
        <v>96.5995571969573</v>
      </c>
      <c r="AO23" s="3">
        <v>106.747334321559</v>
      </c>
      <c r="AP23" s="3">
        <v>111.11207049589</v>
      </c>
      <c r="AQ23" s="3">
        <v>109.706348554234</v>
      </c>
      <c r="AR23" s="3">
        <v>108.099302682981</v>
      </c>
      <c r="AS23" s="3">
        <v>108.364458706273</v>
      </c>
      <c r="AT23" s="3">
        <v>116.335854766909</v>
      </c>
      <c r="AU23" s="3">
        <v>122.722081072424</v>
      </c>
      <c r="AV23" s="3">
        <v>120.881893289021</v>
      </c>
      <c r="AW23" s="3">
        <v>132.330937138793</v>
      </c>
      <c r="AX23" s="3">
        <v>137.997271807254</v>
      </c>
      <c r="AY23" s="3">
        <v>146.113053237116</v>
      </c>
      <c r="AZ23" s="3">
        <v>152.099725864468</v>
      </c>
      <c r="BA23" s="3">
        <v>138.846744055372</v>
      </c>
      <c r="BB23" s="3">
        <v>134.498042072131</v>
      </c>
      <c r="BC23" s="3">
        <v>125.095172952341</v>
      </c>
      <c r="BD23" s="3">
        <v>121.114642571136</v>
      </c>
      <c r="BE23" s="3">
        <v>126.338908753492</v>
      </c>
      <c r="BF23" s="3">
        <v>125.711044658075</v>
      </c>
      <c r="BG23" s="3">
        <v>124.089765672831</v>
      </c>
      <c r="BH23" s="3">
        <v>128.571737645015</v>
      </c>
      <c r="BI23" s="3">
        <v>121.680412878569</v>
      </c>
      <c r="BJ23" s="3">
        <v>112.694974756154</v>
      </c>
      <c r="BK23" s="3">
        <v>98.1980649932585</v>
      </c>
      <c r="BL23" s="3">
        <v>102.98782774726</v>
      </c>
      <c r="BM23" s="3">
        <v>115.28157796216</v>
      </c>
      <c r="BN23" s="3">
        <v>114.025158580361</v>
      </c>
      <c r="BO23" s="3">
        <v>126.297502100065</v>
      </c>
      <c r="BP23" s="3">
        <v>129.974176047178</v>
      </c>
      <c r="BQ23" s="3">
        <v>133.503408464936</v>
      </c>
      <c r="BR23" s="3">
        <v>134.238685792602</v>
      </c>
      <c r="BS23" s="3">
        <v>117.140551132883</v>
      </c>
      <c r="BT23" s="3">
        <v>129.373907768297</v>
      </c>
      <c r="BU23" s="3">
        <v>128.535346842005</v>
      </c>
      <c r="BV23" s="3">
        <v>144.929753098608</v>
      </c>
      <c r="BW23" s="3">
        <v>151.498433390086</v>
      </c>
      <c r="BX23" s="3">
        <v>153.743116054935</v>
      </c>
      <c r="BY23" s="3">
        <v>156.156759782815</v>
      </c>
      <c r="BZ23" s="3">
        <v>100.69743299984</v>
      </c>
      <c r="CA23" s="3">
        <v>98.4895073534417</v>
      </c>
      <c r="CB23" s="3">
        <v>116.321229686135</v>
      </c>
      <c r="CC23" s="3">
        <v>139.20906745222</v>
      </c>
      <c r="CD23" s="3">
        <v>140.637741195731</v>
      </c>
      <c r="CE23" s="3">
        <v>146.818371625736</v>
      </c>
      <c r="CF23" s="3">
        <v>142.368141928629</v>
      </c>
      <c r="CG23" s="3">
        <v>154.188072909574</v>
      </c>
      <c r="CH23" s="3">
        <v>169.168162314452</v>
      </c>
      <c r="CI23" s="3">
        <v>179.15572233601</v>
      </c>
      <c r="CJ23" s="3">
        <v>191.441894585843</v>
      </c>
      <c r="CK23" s="3">
        <v>203.156654252666</v>
      </c>
      <c r="CL23" s="3">
        <v>213.202403277552</v>
      </c>
      <c r="CM23" s="3">
        <v>231.627294204819</v>
      </c>
      <c r="CN23" s="3">
        <v>243.283693138892</v>
      </c>
      <c r="CO23" s="3">
        <v>240.015415015808</v>
      </c>
      <c r="CP23" s="3">
        <v>235.404854704208</v>
      </c>
      <c r="CQ23" s="3">
        <v>253.392360249809</v>
      </c>
      <c r="CR23" s="3">
        <v>255.510499735252</v>
      </c>
      <c r="CS23" s="3">
        <v>271.973768644875</v>
      </c>
      <c r="CT23" s="3">
        <v>289.376076282737</v>
      </c>
      <c r="CU23" s="3">
        <v>284.00391362883</v>
      </c>
      <c r="CV23" s="3">
        <v>298.063839272716</v>
      </c>
      <c r="CW23" s="3">
        <v>291.685994756247</v>
      </c>
      <c r="CX23" s="3">
        <v>279.531578735832</v>
      </c>
      <c r="CY23" s="3">
        <v>275.37830057537</v>
      </c>
      <c r="CZ23" s="3">
        <v>254.574870043506</v>
      </c>
      <c r="DA23" s="3">
        <v>243.237470232267</v>
      </c>
      <c r="DB23" s="3">
        <v>230.322201428171</v>
      </c>
      <c r="DC23" s="3">
        <v>267.528294609506</v>
      </c>
      <c r="DD23" s="3">
        <v>260.801285473376</v>
      </c>
      <c r="DE23" s="3">
        <v>265.557480169227</v>
      </c>
      <c r="DF23" s="3">
        <v>312.896055355898</v>
      </c>
      <c r="DG23" s="3">
        <v>307.582467122952</v>
      </c>
      <c r="DH23" s="3">
        <v>320.374094317613</v>
      </c>
      <c r="DI23" s="3">
        <v>338.115958423482</v>
      </c>
      <c r="DJ23" s="3">
        <v>300.641789970853</v>
      </c>
      <c r="DK23" s="3">
        <v>297.420487524362</v>
      </c>
      <c r="DL23" s="3">
        <v>291.121596460528</v>
      </c>
      <c r="DM23" s="3">
        <v>311.685818546499</v>
      </c>
      <c r="DN23" s="3">
        <v>336.663826807387</v>
      </c>
      <c r="DO23" s="3">
        <v>333.646030280169</v>
      </c>
      <c r="DP23" s="3">
        <v>334.29312694743</v>
      </c>
      <c r="DQ23" s="3">
        <v>315.157280237218</v>
      </c>
      <c r="DR23" s="3">
        <v>335.808418908603</v>
      </c>
      <c r="DS23" s="3">
        <v>364.004397637166</v>
      </c>
      <c r="DT23" s="3">
        <v>376.849148015394</v>
      </c>
      <c r="DU23" s="3">
        <v>392.535118178448</v>
      </c>
      <c r="DV23" s="3">
        <v>417.030246847593</v>
      </c>
      <c r="DW23" s="3">
        <v>416.975714342483</v>
      </c>
      <c r="DX23" s="3">
        <v>427.455892912142</v>
      </c>
      <c r="DY23" s="3">
        <v>428.050143866765</v>
      </c>
      <c r="DZ23" s="3">
        <v>428.067731565342</v>
      </c>
      <c r="EA23" s="3">
        <v>420.393538376722</v>
      </c>
      <c r="EB23" s="3">
        <v>448.89597862928</v>
      </c>
      <c r="EC23" s="3">
        <v>501.004379458368</v>
      </c>
      <c r="ED23" s="3">
        <v>555.859218389524</v>
      </c>
      <c r="EE23" s="3">
        <v>546.645474388486</v>
      </c>
      <c r="EF23" s="3">
        <v>544.100557115343</v>
      </c>
    </row>
    <row r="24">
      <c r="A24" s="3" t="s">
        <v>535</v>
      </c>
      <c r="B24" s="3" t="s">
        <v>536</v>
      </c>
      <c r="C24" s="3" t="s">
        <v>537</v>
      </c>
      <c r="D24" s="3">
        <v>63.7964827221279</v>
      </c>
      <c r="E24" s="3">
        <v>63.8715490442739</v>
      </c>
      <c r="F24" s="3">
        <v>63.5990226884823</v>
      </c>
      <c r="G24" s="3">
        <v>64.5350690678336</v>
      </c>
      <c r="H24" s="3">
        <v>69.2937367897432</v>
      </c>
      <c r="I24" s="3">
        <v>70.0000381786439</v>
      </c>
      <c r="J24" s="3">
        <v>72.3828925464421</v>
      </c>
      <c r="K24" s="3">
        <v>77.0482146528608</v>
      </c>
      <c r="L24" s="3">
        <v>75.9487388883275</v>
      </c>
      <c r="M24" s="3">
        <v>74.9044705740456</v>
      </c>
      <c r="N24" s="3">
        <v>79.4069870516026</v>
      </c>
      <c r="O24" s="3">
        <v>79.4215317046463</v>
      </c>
      <c r="P24" s="3">
        <v>78.3799280624556</v>
      </c>
      <c r="Q24" s="3">
        <v>77.0154550141682</v>
      </c>
      <c r="R24" s="3">
        <v>76.5332055863482</v>
      </c>
      <c r="S24" s="3">
        <v>76.3734421702882</v>
      </c>
      <c r="T24" s="3">
        <v>75.1638930566716</v>
      </c>
      <c r="U24" s="3">
        <v>75.1411155054911</v>
      </c>
      <c r="V24" s="3">
        <v>76.9251371288209</v>
      </c>
      <c r="W24" s="3">
        <v>77.8785290966628</v>
      </c>
      <c r="X24" s="3">
        <v>71.8274336616757</v>
      </c>
      <c r="Y24" s="3">
        <v>77.1632226871226</v>
      </c>
      <c r="Z24" s="3">
        <v>80.1503477708571</v>
      </c>
      <c r="AA24" s="3">
        <v>78.4694911826118</v>
      </c>
      <c r="AB24" s="3">
        <v>75.6139825761971</v>
      </c>
      <c r="AC24" s="3">
        <v>71.5758625643838</v>
      </c>
      <c r="AD24" s="3">
        <v>79.4821548178159</v>
      </c>
      <c r="AE24" s="3">
        <v>85.2514089917068</v>
      </c>
      <c r="AF24" s="3">
        <v>85.907709498607</v>
      </c>
      <c r="AG24" s="3">
        <v>88.5089605668201</v>
      </c>
      <c r="AH24" s="3">
        <v>94.7583493359471</v>
      </c>
      <c r="AI24" s="3">
        <v>94.240623956344</v>
      </c>
      <c r="AJ24" s="3">
        <v>91.7104341894391</v>
      </c>
      <c r="AK24" s="3">
        <v>92.9043553135047</v>
      </c>
      <c r="AL24" s="3">
        <v>89.1984962306528</v>
      </c>
      <c r="AM24" s="3">
        <v>86.2054892143932</v>
      </c>
      <c r="AN24" s="3">
        <v>86.5500852888875</v>
      </c>
      <c r="AO24" s="3">
        <v>88.9023815264435</v>
      </c>
      <c r="AP24" s="3">
        <v>96.2419091574233</v>
      </c>
      <c r="AQ24" s="3">
        <v>102.191649831788</v>
      </c>
      <c r="AR24" s="3">
        <v>106.828837139204</v>
      </c>
      <c r="AS24" s="3">
        <v>109.763536542321</v>
      </c>
      <c r="AT24" s="3">
        <v>112.537032223733</v>
      </c>
      <c r="AU24" s="3">
        <v>117.280161681014</v>
      </c>
      <c r="AV24" s="3">
        <v>118.75781592242</v>
      </c>
      <c r="AW24" s="3">
        <v>116.338381910197</v>
      </c>
      <c r="AX24" s="3">
        <v>123.791753464339</v>
      </c>
      <c r="AY24" s="3">
        <v>119.506730592814</v>
      </c>
      <c r="AZ24" s="3">
        <v>118.184245117289</v>
      </c>
      <c r="BA24" s="3">
        <v>117.686014319133</v>
      </c>
      <c r="BB24" s="3">
        <v>120.378476481532</v>
      </c>
      <c r="BC24" s="3">
        <v>118.059650000537</v>
      </c>
      <c r="BD24" s="3">
        <v>116.329387293463</v>
      </c>
      <c r="BE24" s="3">
        <v>119.13557839531</v>
      </c>
      <c r="BF24" s="3">
        <v>122.037444764345</v>
      </c>
      <c r="BG24" s="3">
        <v>127.451162354066</v>
      </c>
      <c r="BH24" s="3">
        <v>125.416404945922</v>
      </c>
      <c r="BI24" s="3">
        <v>126.534334801716</v>
      </c>
      <c r="BJ24" s="3">
        <v>137.229537912676</v>
      </c>
      <c r="BK24" s="3">
        <v>139.459028485428</v>
      </c>
      <c r="BL24" s="3">
        <v>140.741705574033</v>
      </c>
      <c r="BM24" s="3">
        <v>149.939257460875</v>
      </c>
      <c r="BN24" s="3">
        <v>161.916218308225</v>
      </c>
      <c r="BO24" s="3">
        <v>168.023324124733</v>
      </c>
      <c r="BP24" s="3">
        <v>171.358580613428</v>
      </c>
      <c r="BQ24" s="3">
        <v>183.474116800653</v>
      </c>
      <c r="BR24" s="3">
        <v>180.844271032238</v>
      </c>
      <c r="BS24" s="3">
        <v>193.85844466045</v>
      </c>
      <c r="BT24" s="3">
        <v>195.359321879851</v>
      </c>
      <c r="BU24" s="3">
        <v>194.939177014406</v>
      </c>
      <c r="BV24" s="3">
        <v>184.626762508614</v>
      </c>
      <c r="BW24" s="3">
        <v>190.504264789572</v>
      </c>
      <c r="BX24" s="3">
        <v>203.968105386522</v>
      </c>
      <c r="BY24" s="3">
        <v>214.276174153052</v>
      </c>
      <c r="BZ24" s="3">
        <v>194.317844849276</v>
      </c>
      <c r="CA24" s="3">
        <v>212.995639427436</v>
      </c>
      <c r="CB24" s="3">
        <v>209.63172482024</v>
      </c>
      <c r="CC24" s="3">
        <v>230.336793139071</v>
      </c>
      <c r="CD24" s="3">
        <v>231.710242419803</v>
      </c>
      <c r="CE24" s="3">
        <v>222.14773534481</v>
      </c>
      <c r="CF24" s="3">
        <v>219.369203181951</v>
      </c>
      <c r="CG24" s="3">
        <v>213.342823869236</v>
      </c>
      <c r="CH24" s="3">
        <v>210.283634735501</v>
      </c>
      <c r="CI24" s="3">
        <v>197.765545357948</v>
      </c>
      <c r="CJ24" s="3">
        <v>197.808402182783</v>
      </c>
      <c r="CK24" s="3">
        <v>204.394210184772</v>
      </c>
      <c r="CL24" s="3">
        <v>195.410176004305</v>
      </c>
      <c r="CM24" s="3">
        <v>221.820688496634</v>
      </c>
      <c r="CN24" s="3">
        <v>223.5622261774</v>
      </c>
      <c r="CO24" s="3">
        <v>240.367706804192</v>
      </c>
      <c r="CP24" s="3">
        <v>252.985043136135</v>
      </c>
      <c r="CQ24" s="3">
        <v>256.455335231655</v>
      </c>
      <c r="CR24" s="3">
        <v>262.804448727178</v>
      </c>
      <c r="CS24" s="3">
        <v>247.072759393351</v>
      </c>
      <c r="CT24" s="3">
        <v>244.834792897106</v>
      </c>
      <c r="CU24" s="3">
        <v>251.387045903396</v>
      </c>
      <c r="CV24" s="3">
        <v>234.027077660051</v>
      </c>
      <c r="CW24" s="3">
        <v>217.517410992951</v>
      </c>
      <c r="CX24" s="3">
        <v>217.028539807623</v>
      </c>
      <c r="CY24" s="3">
        <v>237.018121022622</v>
      </c>
      <c r="CZ24" s="3">
        <v>220.486297362708</v>
      </c>
      <c r="DA24" s="3">
        <v>232.145021051327</v>
      </c>
      <c r="DB24" s="3">
        <v>237.162840168097</v>
      </c>
      <c r="DC24" s="3">
        <v>249.242190916017</v>
      </c>
      <c r="DD24" s="3">
        <v>223.779368852557</v>
      </c>
      <c r="DE24" s="3">
        <v>182.586633294743</v>
      </c>
      <c r="DF24" s="3">
        <v>198.270828765151</v>
      </c>
      <c r="DG24" s="3">
        <v>199.189459576063</v>
      </c>
      <c r="DH24" s="3">
        <v>207.08358806347</v>
      </c>
      <c r="DI24" s="3">
        <v>198.862488625479</v>
      </c>
      <c r="DJ24" s="3">
        <v>184.628300972678</v>
      </c>
      <c r="DK24" s="3">
        <v>193.586644966648</v>
      </c>
      <c r="DL24" s="3">
        <v>181.075910706752</v>
      </c>
      <c r="DM24" s="3">
        <v>179.599037500916</v>
      </c>
      <c r="DN24" s="3">
        <v>182.041401392909</v>
      </c>
      <c r="DO24" s="3">
        <v>173.184091526438</v>
      </c>
      <c r="DP24" s="3">
        <v>165.964490129353</v>
      </c>
      <c r="DQ24" s="3">
        <v>156.750806995449</v>
      </c>
      <c r="DR24" s="3">
        <v>185.299863391169</v>
      </c>
      <c r="DS24" s="3">
        <v>203.1815502592</v>
      </c>
      <c r="DT24" s="3">
        <v>199.730633665556</v>
      </c>
      <c r="DU24" s="3">
        <v>184.576039765392</v>
      </c>
      <c r="DV24" s="3">
        <v>193.472763520591</v>
      </c>
      <c r="DW24" s="3">
        <v>175.30170992061</v>
      </c>
      <c r="DX24" s="3">
        <v>182.119060864054</v>
      </c>
      <c r="DY24" s="3">
        <v>191.373219598194</v>
      </c>
      <c r="DZ24" s="3">
        <v>203.100837989028</v>
      </c>
      <c r="EA24" s="3">
        <v>220.195989674531</v>
      </c>
      <c r="EB24" s="3">
        <v>231.641887089944</v>
      </c>
      <c r="EC24" s="3">
        <v>220.769108758576</v>
      </c>
      <c r="ED24" s="3">
        <v>200.745925384165</v>
      </c>
      <c r="EE24" s="3">
        <v>192.956318362838</v>
      </c>
      <c r="EF24" s="3">
        <v>183.405555725098</v>
      </c>
    </row>
    <row r="25">
      <c r="A25" s="3" t="s">
        <v>538</v>
      </c>
      <c r="B25" s="3" t="s">
        <v>539</v>
      </c>
      <c r="C25" s="3" t="s">
        <v>540</v>
      </c>
      <c r="D25" s="3">
        <v>19.7709047226679</v>
      </c>
      <c r="E25" s="3">
        <v>17.7175000341315</v>
      </c>
      <c r="F25" s="3">
        <v>18.1909999393281</v>
      </c>
      <c r="G25" s="3">
        <v>16.1193451654343</v>
      </c>
      <c r="H25" s="3">
        <v>15.1357023829506</v>
      </c>
      <c r="I25" s="3">
        <v>16.2263333910988</v>
      </c>
      <c r="J25" s="3">
        <v>16.9636932719838</v>
      </c>
      <c r="K25" s="3">
        <v>16.3608450889587</v>
      </c>
      <c r="L25" s="3">
        <v>16.532571383885</v>
      </c>
      <c r="M25" s="3">
        <v>15.4029999401258</v>
      </c>
      <c r="N25" s="3">
        <v>15.9020789798937</v>
      </c>
      <c r="O25" s="3">
        <v>15.4722159125588</v>
      </c>
      <c r="P25" s="3">
        <v>15.1407749891281</v>
      </c>
      <c r="Q25" s="3">
        <v>18.7193683825041</v>
      </c>
      <c r="R25" s="3">
        <v>18.7683749632402</v>
      </c>
      <c r="S25" s="3">
        <v>19.704964365278</v>
      </c>
      <c r="T25" s="3">
        <v>21.3487249851227</v>
      </c>
      <c r="U25" s="3">
        <v>21.6272726492448</v>
      </c>
      <c r="V25" s="3">
        <v>23.9817840836265</v>
      </c>
      <c r="W25" s="3">
        <v>25.9693572634742</v>
      </c>
      <c r="X25" s="3">
        <v>26.0577976135981</v>
      </c>
      <c r="Y25" s="3">
        <v>28.2867160276933</v>
      </c>
      <c r="Z25" s="3">
        <v>32.8728249549866</v>
      </c>
      <c r="AA25" s="3">
        <v>33.4799204739657</v>
      </c>
      <c r="AB25" s="3">
        <v>30.112394885013</v>
      </c>
      <c r="AC25" s="3">
        <v>26.5621249675751</v>
      </c>
      <c r="AD25" s="3">
        <v>28.5701363303445</v>
      </c>
      <c r="AE25" s="3">
        <v>30.6781308764503</v>
      </c>
      <c r="AF25" s="3">
        <v>34.8028333754767</v>
      </c>
      <c r="AG25" s="3">
        <v>35.8128180937334</v>
      </c>
      <c r="AH25" s="3">
        <v>37.0864624977112</v>
      </c>
      <c r="AI25" s="3">
        <v>38.2282719819442</v>
      </c>
      <c r="AJ25" s="3">
        <v>39.3843333834694</v>
      </c>
      <c r="AK25" s="3">
        <v>41.2840595245361</v>
      </c>
      <c r="AL25" s="3">
        <v>38.2512617565337</v>
      </c>
      <c r="AM25" s="3">
        <v>38.2031782241095</v>
      </c>
      <c r="AN25" s="3">
        <v>40.3119500160217</v>
      </c>
      <c r="AO25" s="3">
        <v>41.7332105134663</v>
      </c>
      <c r="AP25" s="3">
        <v>42.6820434902025</v>
      </c>
      <c r="AQ25" s="3">
        <v>45.2069077742727</v>
      </c>
      <c r="AR25" s="3">
        <v>48.0498407537287</v>
      </c>
      <c r="AS25" s="3">
        <v>49.6371594342318</v>
      </c>
      <c r="AT25" s="3">
        <v>50.4034624099731</v>
      </c>
      <c r="AU25" s="3">
        <v>48.6171089669933</v>
      </c>
      <c r="AV25" s="3">
        <v>48.5236374855042</v>
      </c>
      <c r="AW25" s="3">
        <v>50.00649989735</v>
      </c>
      <c r="AX25" s="3">
        <v>56.9302736918132</v>
      </c>
      <c r="AY25" s="3">
        <v>58.4930499076843</v>
      </c>
      <c r="AZ25" s="3">
        <v>65.2597024100167</v>
      </c>
      <c r="BA25" s="3">
        <v>72.2369075574373</v>
      </c>
      <c r="BB25" s="3">
        <v>77.0632024492536</v>
      </c>
      <c r="BC25" s="3">
        <v>73.601559593564</v>
      </c>
      <c r="BD25" s="3">
        <v>79.6344549005682</v>
      </c>
      <c r="BE25" s="3">
        <v>84.9478094918387</v>
      </c>
      <c r="BF25" s="3">
        <v>89.2738691057477</v>
      </c>
      <c r="BG25" s="3">
        <v>94.7452278137207</v>
      </c>
      <c r="BH25" s="3">
        <v>98.3829341687654</v>
      </c>
      <c r="BI25" s="3">
        <v>89.5422278694484</v>
      </c>
      <c r="BJ25" s="3">
        <v>81.195190066383</v>
      </c>
      <c r="BK25" s="3">
        <v>78.3091314215409</v>
      </c>
      <c r="BL25" s="3">
        <v>81.8094404311407</v>
      </c>
      <c r="BM25" s="3">
        <v>81.326750102796</v>
      </c>
      <c r="BN25" s="3">
        <v>86.0585238138835</v>
      </c>
      <c r="BO25" s="3">
        <v>93.2457137334915</v>
      </c>
      <c r="BP25" s="3">
        <v>93.5259089036421</v>
      </c>
      <c r="BQ25" s="3">
        <v>92.6446994781494</v>
      </c>
      <c r="BR25" s="3">
        <v>98.2698747461493</v>
      </c>
      <c r="BS25" s="3">
        <v>89.8243753259832</v>
      </c>
      <c r="BT25" s="3">
        <v>90.0209247589111</v>
      </c>
      <c r="BU25" s="3">
        <v>87.5367393493652</v>
      </c>
      <c r="BV25" s="3">
        <v>88.740800857544</v>
      </c>
      <c r="BW25" s="3">
        <v>89.299071539016</v>
      </c>
      <c r="BX25" s="3">
        <v>94.2573209490095</v>
      </c>
      <c r="BY25" s="3">
        <v>103.300723627994</v>
      </c>
      <c r="BZ25" s="3">
        <v>93.3864768635143</v>
      </c>
      <c r="CA25" s="3">
        <v>111.120416913714</v>
      </c>
      <c r="CB25" s="3">
        <v>119.633025169373</v>
      </c>
      <c r="CC25" s="3">
        <v>130.547386516224</v>
      </c>
      <c r="CD25" s="3">
        <v>152.693430120295</v>
      </c>
      <c r="CE25" s="3">
        <v>162.267035348075</v>
      </c>
      <c r="CF25" s="3">
        <v>158.532225109282</v>
      </c>
      <c r="CG25" s="3">
        <v>161.798977591775</v>
      </c>
      <c r="CH25" s="3">
        <v>157.228363037109</v>
      </c>
      <c r="CI25" s="3">
        <v>159.941977761008</v>
      </c>
      <c r="CJ25" s="3">
        <v>160.164592140599</v>
      </c>
      <c r="CK25" s="3">
        <v>163.288170663934</v>
      </c>
      <c r="CL25" s="3">
        <v>153.571414449941</v>
      </c>
      <c r="CM25" s="3">
        <v>167.497677757627</v>
      </c>
      <c r="CN25" s="3">
        <v>162.689211654663</v>
      </c>
      <c r="CO25" s="3">
        <v>168.193476243453</v>
      </c>
      <c r="CP25" s="3">
        <v>180.717940194266</v>
      </c>
      <c r="CQ25" s="3">
        <v>165.591966108842</v>
      </c>
      <c r="CR25" s="3">
        <v>171.490619841076</v>
      </c>
      <c r="CS25" s="3">
        <v>166.56436920166</v>
      </c>
      <c r="CT25" s="3">
        <v>175.905059087844</v>
      </c>
      <c r="CU25" s="3">
        <v>171.088250593706</v>
      </c>
      <c r="CV25" s="3">
        <v>155.820611572266</v>
      </c>
      <c r="CW25" s="3">
        <v>153.753934759843</v>
      </c>
      <c r="CX25" s="3">
        <v>154.371490146803</v>
      </c>
      <c r="CY25" s="3">
        <v>151.899136924744</v>
      </c>
      <c r="CZ25" s="3">
        <v>112.379250117711</v>
      </c>
      <c r="DA25" s="3">
        <v>112.988928295317</v>
      </c>
      <c r="DB25" s="3">
        <v>116.552749443054</v>
      </c>
      <c r="DC25" s="3">
        <v>137.653696640678</v>
      </c>
      <c r="DD25" s="3">
        <v>123.188810076032</v>
      </c>
      <c r="DE25" s="3">
        <v>114.292618887765</v>
      </c>
      <c r="DF25" s="3">
        <v>94.4147618611654</v>
      </c>
      <c r="DG25" s="3">
        <v>88.2102381388346</v>
      </c>
      <c r="DH25" s="3">
        <v>93.8377498626709</v>
      </c>
      <c r="DI25" s="3">
        <v>99.1578949376157</v>
      </c>
      <c r="DJ25" s="3">
        <v>96.4226087487262</v>
      </c>
      <c r="DK25" s="3">
        <v>103.373684732538</v>
      </c>
      <c r="DL25" s="3">
        <v>111.767500443892</v>
      </c>
      <c r="DM25" s="3">
        <v>126.287142799014</v>
      </c>
      <c r="DN25" s="3">
        <v>130.889500427246</v>
      </c>
      <c r="DO25" s="3">
        <v>135.626087852146</v>
      </c>
      <c r="DP25" s="3">
        <v>135.528000640869</v>
      </c>
      <c r="DQ25" s="3">
        <v>128.219090721824</v>
      </c>
      <c r="DR25" s="3">
        <v>143.195001511347</v>
      </c>
      <c r="DS25" s="3">
        <v>149.674249649048</v>
      </c>
      <c r="DT25" s="3">
        <v>153.525475638253</v>
      </c>
      <c r="DU25" s="3">
        <v>170.629748916626</v>
      </c>
      <c r="DV25" s="3">
        <v>176.86549949646</v>
      </c>
      <c r="DW25" s="3">
        <v>181.473182331432</v>
      </c>
      <c r="DX25" s="3">
        <v>184.233182733709</v>
      </c>
      <c r="DY25" s="3">
        <v>185.757368790476</v>
      </c>
      <c r="DZ25" s="3">
        <v>190.737727078525</v>
      </c>
      <c r="EA25" s="3">
        <v>172.441136100075</v>
      </c>
      <c r="EB25" s="3">
        <v>184.904000473022</v>
      </c>
      <c r="EC25" s="3">
        <v>186.920218426248</v>
      </c>
      <c r="ED25" s="3">
        <v>204.203498840332</v>
      </c>
      <c r="EE25" s="3">
        <v>223.959285917736</v>
      </c>
      <c r="EF25" s="3">
        <v>227.013750712077</v>
      </c>
    </row>
    <row r="26">
      <c r="A26" s="3" t="s">
        <v>541</v>
      </c>
      <c r="B26" s="3" t="s">
        <v>517</v>
      </c>
      <c r="C26" s="3" t="s">
        <v>542</v>
      </c>
      <c r="D26" s="3">
        <v>73.3454968844431</v>
      </c>
      <c r="E26" s="3">
        <v>74.4140492161769</v>
      </c>
      <c r="F26" s="3">
        <v>76.2006929608957</v>
      </c>
      <c r="G26" s="3">
        <v>74.1645605729863</v>
      </c>
      <c r="H26" s="3">
        <v>78.1101896025811</v>
      </c>
      <c r="I26" s="3">
        <v>81.195057274932</v>
      </c>
      <c r="J26" s="3">
        <v>80.4155911507525</v>
      </c>
      <c r="K26" s="3">
        <v>77.1628228545556</v>
      </c>
      <c r="L26" s="3">
        <v>78.6496557113743</v>
      </c>
      <c r="M26" s="3">
        <v>74.8682342646995</v>
      </c>
      <c r="N26" s="3">
        <v>81.6471284266495</v>
      </c>
      <c r="O26" s="3">
        <v>86.5394829108014</v>
      </c>
      <c r="P26" s="3">
        <v>84.9736290366961</v>
      </c>
      <c r="Q26" s="3">
        <v>89.0338367036207</v>
      </c>
      <c r="R26" s="3">
        <v>89.1754838159838</v>
      </c>
      <c r="S26" s="3">
        <v>88.5958281755866</v>
      </c>
      <c r="T26" s="3">
        <v>91.2953313680675</v>
      </c>
      <c r="U26" s="3">
        <v>93.147494197406</v>
      </c>
      <c r="V26" s="3">
        <v>92.3051805242825</v>
      </c>
      <c r="W26" s="3">
        <v>90.043359741076</v>
      </c>
      <c r="X26" s="3">
        <v>82.7235120356372</v>
      </c>
      <c r="Y26" s="3">
        <v>83.6019574205811</v>
      </c>
      <c r="Z26" s="3">
        <v>86.1897256235902</v>
      </c>
      <c r="AA26" s="3">
        <v>85.9667684260334</v>
      </c>
      <c r="AB26" s="3">
        <v>79.9218904790057</v>
      </c>
      <c r="AC26" s="3">
        <v>85.0815165808933</v>
      </c>
      <c r="AD26" s="3">
        <v>92.0261111171847</v>
      </c>
      <c r="AE26" s="3">
        <v>95.1947149275588</v>
      </c>
      <c r="AF26" s="3">
        <v>97.7754187026701</v>
      </c>
      <c r="AG26" s="3">
        <v>99.1724574620349</v>
      </c>
      <c r="AH26" s="3">
        <v>101.384495310796</v>
      </c>
      <c r="AI26" s="3">
        <v>101.54832305859</v>
      </c>
      <c r="AJ26" s="3">
        <v>102.857907123689</v>
      </c>
      <c r="AK26" s="3">
        <v>102.424633337336</v>
      </c>
      <c r="AL26" s="3">
        <v>103.355789980605</v>
      </c>
      <c r="AM26" s="3">
        <v>104.473752282912</v>
      </c>
      <c r="AN26" s="3">
        <v>104.809715108936</v>
      </c>
      <c r="AO26" s="3">
        <v>107.217107489988</v>
      </c>
      <c r="AP26" s="3">
        <v>109.476508319549</v>
      </c>
      <c r="AQ26" s="3">
        <v>111.060080662126</v>
      </c>
      <c r="AR26" s="3">
        <v>117.125058537113</v>
      </c>
      <c r="AS26" s="3">
        <v>124.542395069054</v>
      </c>
      <c r="AT26" s="3">
        <v>127.492785168921</v>
      </c>
      <c r="AU26" s="3">
        <v>129.789032984959</v>
      </c>
      <c r="AV26" s="3">
        <v>134.308504243403</v>
      </c>
      <c r="AW26" s="3">
        <v>138.979630748594</v>
      </c>
      <c r="AX26" s="3">
        <v>132.329334551552</v>
      </c>
      <c r="AY26" s="3">
        <v>128.879255890752</v>
      </c>
      <c r="AZ26" s="3">
        <v>128.655904998418</v>
      </c>
      <c r="BA26" s="3">
        <v>132.240619748104</v>
      </c>
      <c r="BB26" s="3">
        <v>134.08786023738</v>
      </c>
      <c r="BC26" s="3">
        <v>133.468397711966</v>
      </c>
      <c r="BD26" s="3">
        <v>133.322988175472</v>
      </c>
      <c r="BE26" s="3">
        <v>131.718841632946</v>
      </c>
      <c r="BF26" s="3">
        <v>135.541752282834</v>
      </c>
      <c r="BG26" s="3">
        <v>135.809471690079</v>
      </c>
      <c r="BH26" s="3">
        <v>144.527087167698</v>
      </c>
      <c r="BI26" s="3">
        <v>144.911244294839</v>
      </c>
      <c r="BJ26" s="3">
        <v>153.886307835665</v>
      </c>
      <c r="BK26" s="3">
        <v>144.266279670391</v>
      </c>
      <c r="BL26" s="3">
        <v>142.237606348188</v>
      </c>
      <c r="BM26" s="3">
        <v>162.198380443055</v>
      </c>
      <c r="BN26" s="3">
        <v>159.410623203453</v>
      </c>
      <c r="BO26" s="3">
        <v>167.195756665695</v>
      </c>
      <c r="BP26" s="3">
        <v>170.643484059896</v>
      </c>
      <c r="BQ26" s="3">
        <v>181.448270106636</v>
      </c>
      <c r="BR26" s="3">
        <v>187.360512844735</v>
      </c>
      <c r="BS26" s="3">
        <v>182.129556871387</v>
      </c>
      <c r="BT26" s="3">
        <v>184.90686127714</v>
      </c>
      <c r="BU26" s="3">
        <v>182.832236149227</v>
      </c>
      <c r="BV26" s="3">
        <v>189.814419266493</v>
      </c>
      <c r="BW26" s="3">
        <v>197.991131100476</v>
      </c>
      <c r="BX26" s="3">
        <v>202.718785725955</v>
      </c>
      <c r="BY26" s="3">
        <v>219.57926125397</v>
      </c>
      <c r="BZ26" s="3">
        <v>171.606976902386</v>
      </c>
      <c r="CA26" s="3">
        <v>170.620032443123</v>
      </c>
      <c r="CB26" s="3">
        <v>183.599389483395</v>
      </c>
      <c r="CC26" s="3">
        <v>184.767950055927</v>
      </c>
      <c r="CD26" s="3">
        <v>193.806247813222</v>
      </c>
      <c r="CE26" s="3">
        <v>189.709668770543</v>
      </c>
      <c r="CF26" s="3">
        <v>195.120340739533</v>
      </c>
      <c r="CG26" s="3">
        <v>198.969517253178</v>
      </c>
      <c r="CH26" s="3">
        <v>192.216085580088</v>
      </c>
      <c r="CI26" s="3">
        <v>201.929358684413</v>
      </c>
      <c r="CJ26" s="3">
        <v>200.433917159752</v>
      </c>
      <c r="CK26" s="3">
        <v>217.080660997595</v>
      </c>
      <c r="CL26" s="3">
        <v>221.600794268712</v>
      </c>
      <c r="CM26" s="3">
        <v>228.900087391803</v>
      </c>
      <c r="CN26" s="3">
        <v>247.174834894153</v>
      </c>
      <c r="CO26" s="3">
        <v>237.666771817663</v>
      </c>
      <c r="CP26" s="3">
        <v>233.147678621854</v>
      </c>
      <c r="CQ26" s="3">
        <v>267.031876108796</v>
      </c>
      <c r="CR26" s="3">
        <v>284.616614966787</v>
      </c>
      <c r="CS26" s="3">
        <v>297.838753974697</v>
      </c>
      <c r="CT26" s="3">
        <v>291.276950871928</v>
      </c>
      <c r="CU26" s="3">
        <v>289.153436870718</v>
      </c>
      <c r="CV26" s="3">
        <v>272.122959453992</v>
      </c>
      <c r="CW26" s="3">
        <v>278.203652254538</v>
      </c>
      <c r="CX26" s="3">
        <v>299.539596306993</v>
      </c>
      <c r="CY26" s="3">
        <v>318.844341215864</v>
      </c>
      <c r="CZ26" s="3">
        <v>271.136319627571</v>
      </c>
      <c r="DA26" s="3">
        <v>257.513750266369</v>
      </c>
      <c r="DB26" s="3">
        <v>271.045523254683</v>
      </c>
      <c r="DC26" s="3">
        <v>285.932592703899</v>
      </c>
      <c r="DD26" s="3">
        <v>274.345639679409</v>
      </c>
      <c r="DE26" s="3">
        <v>274.17818524832</v>
      </c>
      <c r="DF26" s="3">
        <v>288.953582522361</v>
      </c>
      <c r="DG26" s="3">
        <v>298.714781830234</v>
      </c>
      <c r="DH26" s="3">
        <v>309.465165205886</v>
      </c>
      <c r="DI26" s="3">
        <v>308.126469052292</v>
      </c>
      <c r="DJ26" s="3">
        <v>297.77138761481</v>
      </c>
      <c r="DK26" s="3">
        <v>321.166122754224</v>
      </c>
      <c r="DL26" s="3">
        <v>320.019871933682</v>
      </c>
      <c r="DM26" s="3">
        <v>319.974696363379</v>
      </c>
      <c r="DN26" s="3">
        <v>332.439937504766</v>
      </c>
      <c r="DO26" s="3">
        <v>319.546718331933</v>
      </c>
      <c r="DP26" s="3">
        <v>331.284543459426</v>
      </c>
      <c r="DQ26" s="3">
        <v>317.865438839434</v>
      </c>
      <c r="DR26" s="3">
        <v>324.583046101546</v>
      </c>
      <c r="DS26" s="3">
        <v>309.043746476894</v>
      </c>
      <c r="DT26" s="3">
        <v>296.605213725063</v>
      </c>
      <c r="DU26" s="3">
        <v>306.924064944312</v>
      </c>
      <c r="DV26" s="3">
        <v>319.639171918825</v>
      </c>
      <c r="DW26" s="3">
        <v>308.212325121263</v>
      </c>
      <c r="DX26" s="3">
        <v>283.882731151548</v>
      </c>
      <c r="DY26" s="3">
        <v>290.376042029126</v>
      </c>
      <c r="DZ26" s="3">
        <v>300.460029399538</v>
      </c>
      <c r="EA26" s="3">
        <v>332.470576441375</v>
      </c>
      <c r="EB26" s="3">
        <v>347.52217353983</v>
      </c>
      <c r="EC26" s="3">
        <v>357.588479266399</v>
      </c>
      <c r="ED26" s="3">
        <v>381.124501037598</v>
      </c>
      <c r="EE26" s="3">
        <v>365.967857724144</v>
      </c>
      <c r="EF26" s="3">
        <v>361.430001152886</v>
      </c>
    </row>
    <row r="27">
      <c r="A27" s="3" t="s">
        <v>543</v>
      </c>
      <c r="B27" s="3" t="s">
        <v>544</v>
      </c>
      <c r="C27" s="3" t="s">
        <v>545</v>
      </c>
      <c r="D27" s="3">
        <v>66.6957376845713</v>
      </c>
      <c r="E27" s="3">
        <v>64.4696538897355</v>
      </c>
      <c r="F27" s="3">
        <v>63.6134510215019</v>
      </c>
      <c r="G27" s="3">
        <v>67.4027403018522</v>
      </c>
      <c r="H27" s="3">
        <v>70.908851923931</v>
      </c>
      <c r="I27" s="3">
        <v>76.993026843884</v>
      </c>
      <c r="J27" s="3">
        <v>79.693590396266</v>
      </c>
      <c r="K27" s="3">
        <v>79.6655941402101</v>
      </c>
      <c r="L27" s="3">
        <v>77.0977278702943</v>
      </c>
      <c r="M27" s="3">
        <v>62.7756074387406</v>
      </c>
      <c r="N27" s="3">
        <v>59.0514888778063</v>
      </c>
      <c r="O27" s="3">
        <v>48.9168047636682</v>
      </c>
      <c r="P27" s="3">
        <v>48.9881101269552</v>
      </c>
      <c r="Q27" s="3">
        <v>53.3466299390465</v>
      </c>
      <c r="R27" s="3">
        <v>49.163438084459</v>
      </c>
      <c r="S27" s="3">
        <v>53.9682182078141</v>
      </c>
      <c r="T27" s="3">
        <v>51.3762172320324</v>
      </c>
      <c r="U27" s="3">
        <v>46.9408635104808</v>
      </c>
      <c r="V27" s="3">
        <v>41.0370198479667</v>
      </c>
      <c r="W27" s="3">
        <v>36.547968186659</v>
      </c>
      <c r="X27" s="3">
        <v>32.6955819310822</v>
      </c>
      <c r="Y27" s="3">
        <v>36.6232918500718</v>
      </c>
      <c r="Z27" s="3">
        <v>40.4608761617397</v>
      </c>
      <c r="AA27" s="3">
        <v>36.4952061214096</v>
      </c>
      <c r="AB27" s="3">
        <v>30.9696631266066</v>
      </c>
      <c r="AC27" s="3">
        <v>31.3783817108182</v>
      </c>
      <c r="AD27" s="3">
        <v>38.8218124009883</v>
      </c>
      <c r="AE27" s="3">
        <v>43.0205915509658</v>
      </c>
      <c r="AF27" s="3">
        <v>45.4885727808702</v>
      </c>
      <c r="AG27" s="3">
        <v>45.4699859437693</v>
      </c>
      <c r="AH27" s="3">
        <v>45.1708950509063</v>
      </c>
      <c r="AI27" s="3">
        <v>42.3825713372057</v>
      </c>
      <c r="AJ27" s="3">
        <v>48.0873117209331</v>
      </c>
      <c r="AK27" s="3">
        <v>51.9098525047113</v>
      </c>
      <c r="AL27" s="3">
        <v>50.0820385576096</v>
      </c>
      <c r="AM27" s="3">
        <v>54.9693966186995</v>
      </c>
      <c r="AN27" s="3">
        <v>51.9369131609515</v>
      </c>
      <c r="AO27" s="3">
        <v>46.7923834241332</v>
      </c>
      <c r="AP27" s="3">
        <v>42.55557911649</v>
      </c>
      <c r="AQ27" s="3">
        <v>42.7052753852365</v>
      </c>
      <c r="AR27" s="3">
        <v>41.5810353976042</v>
      </c>
      <c r="AS27" s="3">
        <v>39.6875021199211</v>
      </c>
      <c r="AT27" s="3">
        <v>40.5794157095042</v>
      </c>
      <c r="AU27" s="3">
        <v>35.3609126586189</v>
      </c>
      <c r="AV27" s="3">
        <v>35.6070953355863</v>
      </c>
      <c r="AW27" s="3">
        <v>35.8887294739607</v>
      </c>
      <c r="AX27" s="3">
        <v>35.7821642901089</v>
      </c>
      <c r="AY27" s="3">
        <v>35.1361316272049</v>
      </c>
      <c r="AZ27" s="3">
        <v>39.22674517046</v>
      </c>
      <c r="BA27" s="3">
        <v>32.7398493962098</v>
      </c>
      <c r="BB27" s="3">
        <v>30.6458990582194</v>
      </c>
      <c r="BC27" s="3">
        <v>34.1467899726678</v>
      </c>
      <c r="BD27" s="3">
        <v>35.3997686947644</v>
      </c>
      <c r="BE27" s="3">
        <v>36.7638734947547</v>
      </c>
      <c r="BF27" s="3">
        <v>39.4434426521413</v>
      </c>
      <c r="BG27" s="3">
        <v>37.7225588727752</v>
      </c>
      <c r="BH27" s="3">
        <v>39.087788768026</v>
      </c>
      <c r="BI27" s="3">
        <v>37.6482353949862</v>
      </c>
      <c r="BJ27" s="3">
        <v>31.3465070772522</v>
      </c>
      <c r="BK27" s="3">
        <v>26.0519824467058</v>
      </c>
      <c r="BL27" s="3">
        <v>26.7842686852154</v>
      </c>
      <c r="BM27" s="3">
        <v>28.3777043613626</v>
      </c>
      <c r="BN27" s="3">
        <v>29.913106402499</v>
      </c>
      <c r="BO27" s="3">
        <v>30.8376462332428</v>
      </c>
      <c r="BP27" s="3">
        <v>26.0789796681959</v>
      </c>
      <c r="BQ27" s="3">
        <v>25.0988194276397</v>
      </c>
      <c r="BR27" s="3">
        <v>22.6550996525142</v>
      </c>
      <c r="BS27" s="3">
        <v>19.402487208951</v>
      </c>
      <c r="BT27" s="3">
        <v>21.8404371637226</v>
      </c>
      <c r="BU27" s="3">
        <v>19.8021927598382</v>
      </c>
      <c r="BV27" s="3">
        <v>21.089767246602</v>
      </c>
      <c r="BW27" s="3">
        <v>20.0514685021714</v>
      </c>
      <c r="BX27" s="3">
        <v>27.2933395808887</v>
      </c>
      <c r="BY27" s="3">
        <v>24.9011739881009</v>
      </c>
      <c r="BZ27" s="3">
        <v>9.49293561373215</v>
      </c>
      <c r="CA27" s="3">
        <v>7.57083964657841</v>
      </c>
      <c r="CB27" s="3">
        <v>10.7063302003066</v>
      </c>
      <c r="CC27" s="3">
        <v>12.6390001812178</v>
      </c>
      <c r="CD27" s="3">
        <v>12.4560683579783</v>
      </c>
      <c r="CE27" s="3">
        <v>13.9120248624491</v>
      </c>
      <c r="CF27" s="3">
        <v>11.1682321905913</v>
      </c>
      <c r="CG27" s="3">
        <v>8.3850801878087</v>
      </c>
      <c r="CH27" s="3">
        <v>9.91299831426207</v>
      </c>
      <c r="CI27" s="3">
        <v>13.4524044593559</v>
      </c>
      <c r="CJ27" s="3">
        <v>15.0876768425587</v>
      </c>
      <c r="CK27" s="3">
        <v>16.2648507810908</v>
      </c>
      <c r="CL27" s="3">
        <v>18.3663436169405</v>
      </c>
      <c r="CM27" s="3">
        <v>16.6231671385085</v>
      </c>
      <c r="CN27" s="3">
        <v>19.1840758416093</v>
      </c>
      <c r="CO27" s="3">
        <v>20.5099360298217</v>
      </c>
      <c r="CP27" s="3">
        <v>17.7004626364182</v>
      </c>
      <c r="CQ27" s="3">
        <v>16.4006847718609</v>
      </c>
      <c r="CR27" s="3">
        <v>18.5051824636349</v>
      </c>
      <c r="CS27" s="3">
        <v>23.3016351151753</v>
      </c>
      <c r="CT27" s="3">
        <v>25.8764024109951</v>
      </c>
      <c r="CU27" s="3">
        <v>23.9067556324317</v>
      </c>
      <c r="CV27" s="3">
        <v>28.8059900349324</v>
      </c>
      <c r="CW27" s="3">
        <v>30.5408476635151</v>
      </c>
      <c r="CX27" s="3">
        <v>36.1189663607763</v>
      </c>
      <c r="CY27" s="3">
        <v>38.7367464473528</v>
      </c>
      <c r="CZ27" s="3">
        <v>39.0987666196854</v>
      </c>
      <c r="DA27" s="3">
        <v>40.2468755472954</v>
      </c>
      <c r="DB27" s="3">
        <v>31.2619048705989</v>
      </c>
      <c r="DC27" s="3">
        <v>33.1990638530599</v>
      </c>
      <c r="DD27" s="3">
        <v>34.8416623089048</v>
      </c>
      <c r="DE27" s="3">
        <v>38.9666809027713</v>
      </c>
      <c r="DF27" s="3">
        <v>43.8355485548076</v>
      </c>
      <c r="DG27" s="3">
        <v>42.2149736848588</v>
      </c>
      <c r="DH27" s="3">
        <v>41.4140062653709</v>
      </c>
      <c r="DI27" s="3">
        <v>38.5421711241205</v>
      </c>
      <c r="DJ27" s="3">
        <v>33.7262430154414</v>
      </c>
      <c r="DK27" s="3">
        <v>36.0449728458506</v>
      </c>
      <c r="DL27" s="3">
        <v>31.499746954872</v>
      </c>
      <c r="DM27" s="3">
        <v>31.6450372374561</v>
      </c>
      <c r="DN27" s="3">
        <v>35.3809367364584</v>
      </c>
      <c r="DO27" s="3">
        <v>40.8904291292729</v>
      </c>
      <c r="DP27" s="3">
        <v>40.7076672192312</v>
      </c>
      <c r="DQ27" s="3">
        <v>38.42952090675</v>
      </c>
      <c r="DR27" s="3">
        <v>35.7223271211035</v>
      </c>
      <c r="DS27" s="3">
        <v>33.978596857561</v>
      </c>
      <c r="DT27" s="3">
        <v>31.1883426156347</v>
      </c>
      <c r="DU27" s="3">
        <v>29.3252765751067</v>
      </c>
      <c r="DV27" s="3">
        <v>31.0198277192482</v>
      </c>
      <c r="DW27" s="3">
        <v>32.5119747010501</v>
      </c>
      <c r="DX27" s="3">
        <v>29.3104650476807</v>
      </c>
      <c r="DY27" s="3">
        <v>28.0716941024257</v>
      </c>
      <c r="DZ27" s="3">
        <v>29.6773207823566</v>
      </c>
      <c r="EA27" s="3">
        <v>28.1187590860162</v>
      </c>
      <c r="EB27" s="3">
        <v>24.4407828632029</v>
      </c>
      <c r="EC27" s="3">
        <v>24.9144119256079</v>
      </c>
      <c r="ED27" s="3">
        <v>22.4150337673638</v>
      </c>
      <c r="EE27" s="3">
        <v>21.7413115232996</v>
      </c>
      <c r="EF27" s="3">
        <v>23.7213001980785</v>
      </c>
    </row>
    <row r="28">
      <c r="A28" s="3" t="s">
        <v>546</v>
      </c>
      <c r="B28" s="3" t="s">
        <v>547</v>
      </c>
      <c r="C28" s="3" t="s">
        <v>548</v>
      </c>
      <c r="D28" s="3">
        <v>77.8366557868778</v>
      </c>
      <c r="E28" s="3">
        <v>80.5444755360012</v>
      </c>
      <c r="F28" s="3">
        <v>85.749870303358</v>
      </c>
      <c r="G28" s="3">
        <v>84.2783434931323</v>
      </c>
      <c r="H28" s="3">
        <v>84.7616976256183</v>
      </c>
      <c r="I28" s="3">
        <v>89.3072606133657</v>
      </c>
      <c r="J28" s="3">
        <v>94.1668181436937</v>
      </c>
      <c r="K28" s="3">
        <v>95.6097369072704</v>
      </c>
      <c r="L28" s="3">
        <v>94.941517775481</v>
      </c>
      <c r="M28" s="3">
        <v>92.3048418746054</v>
      </c>
      <c r="N28" s="3">
        <v>99.9451344689611</v>
      </c>
      <c r="O28" s="3">
        <v>104.420664144641</v>
      </c>
      <c r="P28" s="3">
        <v>103.529801240876</v>
      </c>
      <c r="Q28" s="3">
        <v>110.851332925198</v>
      </c>
      <c r="R28" s="3">
        <v>111.259854079314</v>
      </c>
      <c r="S28" s="3">
        <v>110.358640537001</v>
      </c>
      <c r="T28" s="3">
        <v>107.187319962574</v>
      </c>
      <c r="U28" s="3">
        <v>105.827667173554</v>
      </c>
      <c r="V28" s="3">
        <v>99.5369414904841</v>
      </c>
      <c r="W28" s="3">
        <v>105.130526071999</v>
      </c>
      <c r="X28" s="3">
        <v>98.6926474661898</v>
      </c>
      <c r="Y28" s="3">
        <v>101.194542471735</v>
      </c>
      <c r="Z28" s="3">
        <v>102.1629111186</v>
      </c>
      <c r="AA28" s="3">
        <v>98.3960317737823</v>
      </c>
      <c r="AB28" s="3">
        <v>89.5575732979063</v>
      </c>
      <c r="AC28" s="3">
        <v>98.0204666513507</v>
      </c>
      <c r="AD28" s="3">
        <v>102.924991633685</v>
      </c>
      <c r="AE28" s="3">
        <v>108.968512065521</v>
      </c>
      <c r="AF28" s="3">
        <v>107.047257668712</v>
      </c>
      <c r="AG28" s="3">
        <v>107.142592021257</v>
      </c>
      <c r="AH28" s="3">
        <v>110.333914915825</v>
      </c>
      <c r="AI28" s="3">
        <v>114.557800121925</v>
      </c>
      <c r="AJ28" s="3">
        <v>113.371686234909</v>
      </c>
      <c r="AK28" s="3">
        <v>110.150610442974</v>
      </c>
      <c r="AL28" s="3">
        <v>113.156147825377</v>
      </c>
      <c r="AM28" s="3">
        <v>120.582842467233</v>
      </c>
      <c r="AN28" s="3">
        <v>119.374389939863</v>
      </c>
      <c r="AO28" s="3">
        <v>115.482410128008</v>
      </c>
      <c r="AP28" s="3">
        <v>113.812086021238</v>
      </c>
      <c r="AQ28" s="3">
        <v>113.563945516496</v>
      </c>
      <c r="AR28" s="3">
        <v>119.480277005779</v>
      </c>
      <c r="AS28" s="3">
        <v>120.124116535123</v>
      </c>
      <c r="AT28" s="3">
        <v>120.49441477947</v>
      </c>
      <c r="AU28" s="3">
        <v>122.125204440092</v>
      </c>
      <c r="AV28" s="3">
        <v>124.427166044108</v>
      </c>
      <c r="AW28" s="3">
        <v>129.725936091367</v>
      </c>
      <c r="AX28" s="3">
        <v>135.386593303516</v>
      </c>
      <c r="AY28" s="3">
        <v>136.558186379749</v>
      </c>
      <c r="AZ28" s="3">
        <v>142.246946942416</v>
      </c>
      <c r="BA28" s="3">
        <v>136.397292028708</v>
      </c>
      <c r="BB28" s="3">
        <v>139.200484197322</v>
      </c>
      <c r="BC28" s="3">
        <v>139.31051147218</v>
      </c>
      <c r="BD28" s="3">
        <v>140.289495505133</v>
      </c>
      <c r="BE28" s="3">
        <v>138.033957574249</v>
      </c>
      <c r="BF28" s="3">
        <v>134.736431314098</v>
      </c>
      <c r="BG28" s="3">
        <v>140.479431770876</v>
      </c>
      <c r="BH28" s="3">
        <v>143.77487578103</v>
      </c>
      <c r="BI28" s="3">
        <v>137.580491998127</v>
      </c>
      <c r="BJ28" s="3">
        <v>136.801329922434</v>
      </c>
      <c r="BK28" s="3">
        <v>136.014910517065</v>
      </c>
      <c r="BL28" s="3">
        <v>137.469946640259</v>
      </c>
      <c r="BM28" s="3">
        <v>150.393130998191</v>
      </c>
      <c r="BN28" s="3">
        <v>160.223955011691</v>
      </c>
      <c r="BO28" s="3">
        <v>171.121879185854</v>
      </c>
      <c r="BP28" s="3">
        <v>179.344139127609</v>
      </c>
      <c r="BQ28" s="3">
        <v>192.40825162206</v>
      </c>
      <c r="BR28" s="3">
        <v>200.228376524262</v>
      </c>
      <c r="BS28" s="3">
        <v>198.201945321768</v>
      </c>
      <c r="BT28" s="3">
        <v>194.529142497731</v>
      </c>
      <c r="BU28" s="3">
        <v>188.623350623948</v>
      </c>
      <c r="BV28" s="3">
        <v>205.01038711683</v>
      </c>
      <c r="BW28" s="3">
        <v>205.814205222747</v>
      </c>
      <c r="BX28" s="3">
        <v>208.097935614733</v>
      </c>
      <c r="BY28" s="3">
        <v>219.479727825431</v>
      </c>
      <c r="BZ28" s="3">
        <v>181.061240571924</v>
      </c>
      <c r="CA28" s="3">
        <v>189.242723305055</v>
      </c>
      <c r="CB28" s="3">
        <v>206.988818490299</v>
      </c>
      <c r="CC28" s="3">
        <v>215.217318296041</v>
      </c>
      <c r="CD28" s="3">
        <v>250.189915683161</v>
      </c>
      <c r="CE28" s="3">
        <v>257.663095257972</v>
      </c>
      <c r="CF28" s="3">
        <v>267.054458425006</v>
      </c>
      <c r="CG28" s="3">
        <v>265.12070059687</v>
      </c>
      <c r="CH28" s="3">
        <v>255.131970876386</v>
      </c>
      <c r="CI28" s="3">
        <v>243.66135745677</v>
      </c>
      <c r="CJ28" s="3">
        <v>255.6307052818</v>
      </c>
      <c r="CK28" s="3">
        <v>237.147542004489</v>
      </c>
      <c r="CL28" s="3">
        <v>246.860412005295</v>
      </c>
      <c r="CM28" s="3">
        <v>261.410017489936</v>
      </c>
      <c r="CN28" s="3">
        <v>270.632157834362</v>
      </c>
      <c r="CO28" s="3">
        <v>271.498090617412</v>
      </c>
      <c r="CP28" s="3">
        <v>264.379344536787</v>
      </c>
      <c r="CQ28" s="3">
        <v>254.484021432716</v>
      </c>
      <c r="CR28" s="3">
        <v>242.690842908673</v>
      </c>
      <c r="CS28" s="3">
        <v>258.809067815366</v>
      </c>
      <c r="CT28" s="3">
        <v>278.256935483048</v>
      </c>
      <c r="CU28" s="3">
        <v>274.145727797948</v>
      </c>
      <c r="CV28" s="3">
        <v>268.620779639897</v>
      </c>
      <c r="CW28" s="3">
        <v>233.529139815859</v>
      </c>
      <c r="CX28" s="3">
        <v>216.228354865265</v>
      </c>
      <c r="CY28" s="3">
        <v>230.284633324893</v>
      </c>
      <c r="CZ28" s="3">
        <v>221.170278308266</v>
      </c>
      <c r="DA28" s="3">
        <v>228.970146725615</v>
      </c>
      <c r="DB28" s="3">
        <v>219.60742287485</v>
      </c>
      <c r="DC28" s="3">
        <v>245.276735501947</v>
      </c>
      <c r="DD28" s="3">
        <v>230.569494944783</v>
      </c>
      <c r="DE28" s="3">
        <v>227.881298886635</v>
      </c>
      <c r="DF28" s="3">
        <v>272.450442001278</v>
      </c>
      <c r="DG28" s="3">
        <v>297.863423226836</v>
      </c>
      <c r="DH28" s="3">
        <v>293.995747980938</v>
      </c>
      <c r="DI28" s="3">
        <v>271.52556171866</v>
      </c>
      <c r="DJ28" s="3">
        <v>267.500091862274</v>
      </c>
      <c r="DK28" s="3">
        <v>275.136415627669</v>
      </c>
      <c r="DL28" s="3">
        <v>268.983237425825</v>
      </c>
      <c r="DM28" s="3">
        <v>272.800523662794</v>
      </c>
      <c r="DN28" s="3">
        <v>286.143146504028</v>
      </c>
      <c r="DO28" s="3">
        <v>277.508125220517</v>
      </c>
      <c r="DP28" s="3">
        <v>283.71532827968</v>
      </c>
      <c r="DQ28" s="3">
        <v>273.142340789292</v>
      </c>
      <c r="DR28" s="3">
        <v>264.018261281236</v>
      </c>
      <c r="DS28" s="3">
        <v>260.938926125702</v>
      </c>
      <c r="DT28" s="3">
        <v>257.530818647883</v>
      </c>
      <c r="DU28" s="3">
        <v>222.253092696821</v>
      </c>
      <c r="DV28" s="3">
        <v>235.329948860798</v>
      </c>
      <c r="DW28" s="3">
        <v>231.101997065321</v>
      </c>
      <c r="DX28" s="3">
        <v>249.985425302505</v>
      </c>
      <c r="DY28" s="3">
        <v>267.679571917079</v>
      </c>
      <c r="DZ28" s="3">
        <v>255.681197384362</v>
      </c>
      <c r="EA28" s="3">
        <v>274.052615095181</v>
      </c>
      <c r="EB28" s="3">
        <v>281.771463255412</v>
      </c>
      <c r="EC28" s="3">
        <v>312.738882281394</v>
      </c>
      <c r="ED28" s="3">
        <v>317.918206398862</v>
      </c>
      <c r="EE28" s="3">
        <v>306.165119606295</v>
      </c>
      <c r="EF28" s="3">
        <v>307.005276150174</v>
      </c>
    </row>
    <row r="29">
      <c r="A29" s="3" t="s">
        <v>549</v>
      </c>
      <c r="B29" s="3" t="s">
        <v>491</v>
      </c>
      <c r="C29" s="3" t="s">
        <v>550</v>
      </c>
      <c r="D29" s="3">
        <v>9.98110504565859</v>
      </c>
      <c r="E29" s="3">
        <v>9.8437538548718</v>
      </c>
      <c r="F29" s="3">
        <v>10.2393880815906</v>
      </c>
      <c r="G29" s="3">
        <v>10.5338638362862</v>
      </c>
      <c r="H29" s="3">
        <v>10.7814999596016</v>
      </c>
      <c r="I29" s="3">
        <v>10.9314821951605</v>
      </c>
      <c r="J29" s="3">
        <v>10.9679537666462</v>
      </c>
      <c r="K29" s="3">
        <v>11.3782698536754</v>
      </c>
      <c r="L29" s="3">
        <v>11.697974471939</v>
      </c>
      <c r="M29" s="3">
        <v>10.9670897440344</v>
      </c>
      <c r="N29" s="3">
        <v>11.6266348940825</v>
      </c>
      <c r="O29" s="3">
        <v>12.2269677561315</v>
      </c>
      <c r="P29" s="3">
        <v>12.1390993756391</v>
      </c>
      <c r="Q29" s="3">
        <v>12.665428072212</v>
      </c>
      <c r="R29" s="3">
        <v>13.2726942351367</v>
      </c>
      <c r="S29" s="3">
        <v>13.1768360209051</v>
      </c>
      <c r="T29" s="3">
        <v>13.010647201521</v>
      </c>
      <c r="U29" s="3">
        <v>13.0401333098395</v>
      </c>
      <c r="V29" s="3">
        <v>12.7038347747517</v>
      </c>
      <c r="W29" s="3">
        <v>12.3727584415408</v>
      </c>
      <c r="X29" s="3">
        <v>11.7070071967023</v>
      </c>
      <c r="Y29" s="3">
        <v>11.9619917347914</v>
      </c>
      <c r="Z29" s="3">
        <v>12.4920978948273</v>
      </c>
      <c r="AA29" s="3">
        <v>12.2379918340829</v>
      </c>
      <c r="AB29" s="3">
        <v>10.9690710458903</v>
      </c>
      <c r="AC29" s="3">
        <v>11.6213739015428</v>
      </c>
      <c r="AD29" s="3">
        <v>12.9474942014905</v>
      </c>
      <c r="AE29" s="3">
        <v>13.297783235242</v>
      </c>
      <c r="AF29" s="3">
        <v>12.9328824630761</v>
      </c>
      <c r="AG29" s="3">
        <v>13.4314095519729</v>
      </c>
      <c r="AH29" s="3">
        <v>13.4061433151514</v>
      </c>
      <c r="AI29" s="3">
        <v>13.9412802740398</v>
      </c>
      <c r="AJ29" s="3">
        <v>14.62138059712</v>
      </c>
      <c r="AK29" s="3">
        <v>14.977637592162</v>
      </c>
      <c r="AL29" s="3">
        <v>15.4947306248032</v>
      </c>
      <c r="AM29" s="3">
        <v>15.7136599042629</v>
      </c>
      <c r="AN29" s="3">
        <v>15.6815247837587</v>
      </c>
      <c r="AO29" s="3">
        <v>15.881210142658</v>
      </c>
      <c r="AP29" s="3">
        <v>16.4215477271606</v>
      </c>
      <c r="AQ29" s="3">
        <v>16.3461799806034</v>
      </c>
      <c r="AR29" s="3">
        <v>16.9325313894506</v>
      </c>
      <c r="AS29" s="3">
        <v>17.478075286275</v>
      </c>
      <c r="AT29" s="3">
        <v>17.3735683666334</v>
      </c>
      <c r="AU29" s="3">
        <v>18.3132253973592</v>
      </c>
      <c r="AV29" s="3">
        <v>19.0864931253319</v>
      </c>
      <c r="AW29" s="3">
        <v>20.1432405246108</v>
      </c>
      <c r="AX29" s="3">
        <v>20.7016667061639</v>
      </c>
      <c r="AY29" s="3">
        <v>20.7265407282157</v>
      </c>
      <c r="AZ29" s="3">
        <v>21.2803851686242</v>
      </c>
      <c r="BA29" s="3">
        <v>20.8313025032678</v>
      </c>
      <c r="BB29" s="3">
        <v>20.9858898100626</v>
      </c>
      <c r="BC29" s="3">
        <v>19.8724121793502</v>
      </c>
      <c r="BD29" s="3">
        <v>20.3160728839774</v>
      </c>
      <c r="BE29" s="3">
        <v>20.9319841208448</v>
      </c>
      <c r="BF29" s="3">
        <v>20.9867777057351</v>
      </c>
      <c r="BG29" s="3">
        <v>22.0689662882681</v>
      </c>
      <c r="BH29" s="3">
        <v>22.39416055596</v>
      </c>
      <c r="BI29" s="3">
        <v>20.5527056899926</v>
      </c>
      <c r="BJ29" s="3">
        <v>20.6755527098908</v>
      </c>
      <c r="BK29" s="3">
        <v>19.3766647504095</v>
      </c>
      <c r="BL29" s="3">
        <v>19.3215887111675</v>
      </c>
      <c r="BM29" s="3">
        <v>21.6097973735316</v>
      </c>
      <c r="BN29" s="3">
        <v>22.3283472627512</v>
      </c>
      <c r="BO29" s="3">
        <v>24.0349350721542</v>
      </c>
      <c r="BP29" s="3">
        <v>21.9575949362865</v>
      </c>
      <c r="BQ29" s="3">
        <v>22.2263263285836</v>
      </c>
      <c r="BR29" s="3">
        <v>22.9396270031454</v>
      </c>
      <c r="BS29" s="3">
        <v>20.6452166770309</v>
      </c>
      <c r="BT29" s="3">
        <v>21.9662671361382</v>
      </c>
      <c r="BU29" s="3">
        <v>23.2660229414015</v>
      </c>
      <c r="BV29" s="3">
        <v>24.3742046989143</v>
      </c>
      <c r="BW29" s="3">
        <v>25.2292419835224</v>
      </c>
      <c r="BX29" s="3">
        <v>25.4445001603117</v>
      </c>
      <c r="BY29" s="3">
        <v>24.0354050128614</v>
      </c>
      <c r="BZ29" s="3">
        <v>18.9576166075161</v>
      </c>
      <c r="CA29" s="3">
        <v>19.2286394061854</v>
      </c>
      <c r="CB29" s="3">
        <v>21.1027616431247</v>
      </c>
      <c r="CC29" s="3">
        <v>23.5469558973919</v>
      </c>
      <c r="CD29" s="3">
        <v>24.026927957501</v>
      </c>
      <c r="CE29" s="3">
        <v>26.0265130985058</v>
      </c>
      <c r="CF29" s="3">
        <v>25.7407179019021</v>
      </c>
      <c r="CG29" s="3">
        <v>27.2773059079138</v>
      </c>
      <c r="CH29" s="3">
        <v>29.7815021217768</v>
      </c>
      <c r="CI29" s="3">
        <v>31.4842695030762</v>
      </c>
      <c r="CJ29" s="3">
        <v>31.7923920441655</v>
      </c>
      <c r="CK29" s="3">
        <v>31.314548142478</v>
      </c>
      <c r="CL29" s="3">
        <v>30.8317366369459</v>
      </c>
      <c r="CM29" s="3">
        <v>32.7816187848877</v>
      </c>
      <c r="CN29" s="3">
        <v>32.0833559290422</v>
      </c>
      <c r="CO29" s="3">
        <v>32.8225046399262</v>
      </c>
      <c r="CP29" s="3">
        <v>33.7545794041493</v>
      </c>
      <c r="CQ29" s="3">
        <v>35.974501625194</v>
      </c>
      <c r="CR29" s="3">
        <v>36.6895765172169</v>
      </c>
      <c r="CS29" s="3">
        <v>36.9746571389459</v>
      </c>
      <c r="CT29" s="3">
        <v>39.8422136377431</v>
      </c>
      <c r="CU29" s="3">
        <v>40.6632028909656</v>
      </c>
      <c r="CV29" s="3">
        <v>39.1867830372777</v>
      </c>
      <c r="CW29" s="3">
        <v>37.4014129615825</v>
      </c>
      <c r="CX29" s="3">
        <v>36.5070275540228</v>
      </c>
      <c r="CY29" s="3">
        <v>35.141303113876</v>
      </c>
      <c r="CZ29" s="3">
        <v>34.0349758901141</v>
      </c>
      <c r="DA29" s="3">
        <v>32.5359182314513</v>
      </c>
      <c r="DB29" s="3">
        <v>32.9969534372083</v>
      </c>
      <c r="DC29" s="3">
        <v>37.8197827017938</v>
      </c>
      <c r="DD29" s="3">
        <v>35.201913206689</v>
      </c>
      <c r="DE29" s="3">
        <v>34.6710550988809</v>
      </c>
      <c r="DF29" s="3">
        <v>38.1672307476625</v>
      </c>
      <c r="DG29" s="3">
        <v>38.3025140280608</v>
      </c>
      <c r="DH29" s="3">
        <v>38.6416316895754</v>
      </c>
      <c r="DI29" s="3">
        <v>39.2160384026784</v>
      </c>
      <c r="DJ29" s="3">
        <v>38.4498281579327</v>
      </c>
      <c r="DK29" s="3">
        <v>38.1775743789894</v>
      </c>
      <c r="DL29" s="3">
        <v>37.1154973933257</v>
      </c>
      <c r="DM29" s="3">
        <v>39.481993677281</v>
      </c>
      <c r="DN29" s="3">
        <v>42.0447626382447</v>
      </c>
      <c r="DO29" s="3">
        <v>43.0257536630725</v>
      </c>
      <c r="DP29" s="3">
        <v>42.2407470218224</v>
      </c>
      <c r="DQ29" s="3">
        <v>40.4925589768112</v>
      </c>
      <c r="DR29" s="3">
        <v>43.278279025104</v>
      </c>
      <c r="DS29" s="3">
        <v>47.659157250255</v>
      </c>
      <c r="DT29" s="3">
        <v>48.4074852536344</v>
      </c>
      <c r="DU29" s="3">
        <v>52.1284993315352</v>
      </c>
      <c r="DV29" s="3">
        <v>55.4512509526835</v>
      </c>
      <c r="DW29" s="3">
        <v>57.2316827967623</v>
      </c>
      <c r="DX29" s="3">
        <v>64.4120927241469</v>
      </c>
      <c r="DY29" s="3">
        <v>67.0281512851144</v>
      </c>
      <c r="DZ29" s="3">
        <v>66.2982745115117</v>
      </c>
      <c r="EA29" s="3">
        <v>64.0199258464777</v>
      </c>
      <c r="EB29" s="3">
        <v>63.3652300480545</v>
      </c>
      <c r="EC29" s="3">
        <v>66.0606776224345</v>
      </c>
      <c r="ED29" s="3">
        <v>71.7630115199411</v>
      </c>
      <c r="EE29" s="3">
        <v>72.3742725340038</v>
      </c>
      <c r="EF29" s="3">
        <v>71.4236104753282</v>
      </c>
    </row>
    <row r="30">
      <c r="A30" s="3" t="s">
        <v>551</v>
      </c>
      <c r="B30" s="3" t="s">
        <v>539</v>
      </c>
      <c r="C30" s="3" t="s">
        <v>552</v>
      </c>
      <c r="D30" s="3">
        <v>47.3630127127341</v>
      </c>
      <c r="E30" s="3">
        <v>49.747072433587</v>
      </c>
      <c r="F30" s="3">
        <v>51.9479847216476</v>
      </c>
      <c r="G30" s="3">
        <v>52.5353517217495</v>
      </c>
      <c r="H30" s="3">
        <v>52.9045039085567</v>
      </c>
      <c r="I30" s="3">
        <v>53.665392106764</v>
      </c>
      <c r="J30" s="3">
        <v>53.9979440022219</v>
      </c>
      <c r="K30" s="3">
        <v>54.1293622100072</v>
      </c>
      <c r="L30" s="3">
        <v>53.0909714504187</v>
      </c>
      <c r="M30" s="3">
        <v>50.1547924952976</v>
      </c>
      <c r="N30" s="3">
        <v>55.7207028748255</v>
      </c>
      <c r="O30" s="3">
        <v>57.2050300342714</v>
      </c>
      <c r="P30" s="3">
        <v>54.4757249630841</v>
      </c>
      <c r="Q30" s="3">
        <v>60.9733656729306</v>
      </c>
      <c r="R30" s="3">
        <v>62.2489350454094</v>
      </c>
      <c r="S30" s="3">
        <v>65.6456687153373</v>
      </c>
      <c r="T30" s="3">
        <v>68.1718350059494</v>
      </c>
      <c r="U30" s="3">
        <v>69.6036386665882</v>
      </c>
      <c r="V30" s="3">
        <v>63.1831680532998</v>
      </c>
      <c r="W30" s="3">
        <v>60.5029505879153</v>
      </c>
      <c r="X30" s="3">
        <v>59.7170923991645</v>
      </c>
      <c r="Y30" s="3">
        <v>64.6785504714308</v>
      </c>
      <c r="Z30" s="3">
        <v>66.8888276230621</v>
      </c>
      <c r="AA30" s="3">
        <v>68.2571528121528</v>
      </c>
      <c r="AB30" s="3">
        <v>56.7363190561867</v>
      </c>
      <c r="AC30" s="3">
        <v>50.427906602062</v>
      </c>
      <c r="AD30" s="3">
        <v>57.1888921639648</v>
      </c>
      <c r="AE30" s="3">
        <v>59.860806365633</v>
      </c>
      <c r="AF30" s="3">
        <v>55.5542969778077</v>
      </c>
      <c r="AG30" s="3">
        <v>53.4428938641528</v>
      </c>
      <c r="AH30" s="3">
        <v>53.3602762211881</v>
      </c>
      <c r="AI30" s="3">
        <v>53.6867081996558</v>
      </c>
      <c r="AJ30" s="3">
        <v>56.2583717189787</v>
      </c>
      <c r="AK30" s="3">
        <v>54.1526176696825</v>
      </c>
      <c r="AL30" s="3">
        <v>54.0868315320682</v>
      </c>
      <c r="AM30" s="3">
        <v>55.1670386305779</v>
      </c>
      <c r="AN30" s="3">
        <v>57.3532587124923</v>
      </c>
      <c r="AO30" s="3">
        <v>61.0576248800913</v>
      </c>
      <c r="AP30" s="3">
        <v>64.4665895164494</v>
      </c>
      <c r="AQ30" s="3">
        <v>62.5731262950674</v>
      </c>
      <c r="AR30" s="3">
        <v>70.5199441507583</v>
      </c>
      <c r="AS30" s="3">
        <v>70.980174515266</v>
      </c>
      <c r="AT30" s="3">
        <v>74.1873465165649</v>
      </c>
      <c r="AU30" s="3">
        <v>76.4517625667768</v>
      </c>
      <c r="AV30" s="3">
        <v>81.4607749295542</v>
      </c>
      <c r="AW30" s="3">
        <v>81.128648292206</v>
      </c>
      <c r="AX30" s="3">
        <v>81.7007074255157</v>
      </c>
      <c r="AY30" s="3">
        <v>84.0208911499363</v>
      </c>
      <c r="AZ30" s="3">
        <v>90.6047856293254</v>
      </c>
      <c r="BA30" s="3">
        <v>90.9536790409405</v>
      </c>
      <c r="BB30" s="3">
        <v>86.5888072263342</v>
      </c>
      <c r="BC30" s="3">
        <v>84.3227586774279</v>
      </c>
      <c r="BD30" s="3">
        <v>93.7211646229905</v>
      </c>
      <c r="BE30" s="3">
        <v>97.7082881237367</v>
      </c>
      <c r="BF30" s="3">
        <v>92.6524958845878</v>
      </c>
      <c r="BG30" s="3">
        <v>92.3637346186445</v>
      </c>
      <c r="BH30" s="3">
        <v>84.9981046506021</v>
      </c>
      <c r="BI30" s="3">
        <v>75.9704146782308</v>
      </c>
      <c r="BJ30" s="3">
        <v>73.6550236316869</v>
      </c>
      <c r="BK30" s="3">
        <v>64.4780176683482</v>
      </c>
      <c r="BL30" s="3">
        <v>68.4086546026536</v>
      </c>
      <c r="BM30" s="3">
        <v>78.9036155949302</v>
      </c>
      <c r="BN30" s="3">
        <v>80.4644348060297</v>
      </c>
      <c r="BO30" s="3">
        <v>86.6341946820883</v>
      </c>
      <c r="BP30" s="3">
        <v>73.4405646310933</v>
      </c>
      <c r="BQ30" s="3">
        <v>75.1050283725666</v>
      </c>
      <c r="BR30" s="3">
        <v>79.6288417526783</v>
      </c>
      <c r="BS30" s="3">
        <v>82.1366569147262</v>
      </c>
      <c r="BT30" s="3">
        <v>87.8419996126208</v>
      </c>
      <c r="BU30" s="3">
        <v>86.5320325003975</v>
      </c>
      <c r="BV30" s="3">
        <v>93.2501747446447</v>
      </c>
      <c r="BW30" s="3">
        <v>94.6328874059195</v>
      </c>
      <c r="BX30" s="3">
        <v>90.4763158189015</v>
      </c>
      <c r="BY30" s="3">
        <v>87.1177081854408</v>
      </c>
      <c r="BZ30" s="3">
        <v>59.6781817349521</v>
      </c>
      <c r="CA30" s="3">
        <v>58.8811905270531</v>
      </c>
      <c r="CB30" s="3">
        <v>68.7495000839233</v>
      </c>
      <c r="CC30" s="3">
        <v>78.3036367242987</v>
      </c>
      <c r="CD30" s="3">
        <v>79.9043182026256</v>
      </c>
      <c r="CE30" s="3">
        <v>85.6042851039342</v>
      </c>
      <c r="CF30" s="3">
        <v>86.5130951291039</v>
      </c>
      <c r="CG30" s="3">
        <v>97.4484095139937</v>
      </c>
      <c r="CH30" s="3">
        <v>111.086500358582</v>
      </c>
      <c r="CI30" s="3">
        <v>124.630000201139</v>
      </c>
      <c r="CJ30" s="3">
        <v>140.131053121466</v>
      </c>
      <c r="CK30" s="3">
        <v>149.705263238204</v>
      </c>
      <c r="CL30" s="3">
        <v>146.516738891602</v>
      </c>
      <c r="CM30" s="3">
        <v>142.214047023228</v>
      </c>
      <c r="CN30" s="3">
        <v>141.355500030518</v>
      </c>
      <c r="CO30" s="3">
        <v>155.236818486994</v>
      </c>
      <c r="CP30" s="3">
        <v>156.649285452706</v>
      </c>
      <c r="CQ30" s="3">
        <v>160.729999542236</v>
      </c>
      <c r="CR30" s="3">
        <v>149.500951857794</v>
      </c>
      <c r="CS30" s="3">
        <v>165.02380952381</v>
      </c>
      <c r="CT30" s="3">
        <v>172.667857942127</v>
      </c>
      <c r="CU30" s="3">
        <v>163.267046494917</v>
      </c>
      <c r="CV30" s="3">
        <v>152.194999694824</v>
      </c>
      <c r="CW30" s="3">
        <v>136.597893162778</v>
      </c>
      <c r="CX30" s="3">
        <v>114.160869432532</v>
      </c>
      <c r="CY30" s="3">
        <v>109.618000411987</v>
      </c>
      <c r="CZ30" s="3">
        <v>98.7397620791481</v>
      </c>
      <c r="DA30" s="3">
        <v>98.6011899312337</v>
      </c>
      <c r="DB30" s="3">
        <v>94.0372499465942</v>
      </c>
      <c r="DC30" s="3">
        <v>102.148913176163</v>
      </c>
      <c r="DD30" s="3">
        <v>90.6026184445336</v>
      </c>
      <c r="DE30" s="3">
        <v>86.1580950419108</v>
      </c>
      <c r="DF30" s="3">
        <v>103.133333115351</v>
      </c>
      <c r="DG30" s="3">
        <v>95.7733330499558</v>
      </c>
      <c r="DH30" s="3">
        <v>102.213749885559</v>
      </c>
      <c r="DI30" s="3">
        <v>116.327895515843</v>
      </c>
      <c r="DJ30" s="3">
        <v>111.978260703709</v>
      </c>
      <c r="DK30" s="3">
        <v>105.41157913208</v>
      </c>
      <c r="DL30" s="3">
        <v>94.1165913668546</v>
      </c>
      <c r="DM30" s="3">
        <v>98.24523744129</v>
      </c>
      <c r="DN30" s="3">
        <v>108.897749900818</v>
      </c>
      <c r="DO30" s="3">
        <v>101.220217331596</v>
      </c>
      <c r="DP30" s="3">
        <v>100.571750068665</v>
      </c>
      <c r="DQ30" s="3">
        <v>93.4065910686146</v>
      </c>
      <c r="DR30" s="3">
        <v>79.3885712396531</v>
      </c>
      <c r="DS30" s="3">
        <v>85.2804998397827</v>
      </c>
      <c r="DT30" s="3">
        <v>83.081190200079</v>
      </c>
      <c r="DU30" s="3">
        <v>80.0992498397827</v>
      </c>
      <c r="DV30" s="3">
        <v>78.5749994277954</v>
      </c>
      <c r="DW30" s="3">
        <v>73.4406811107289</v>
      </c>
      <c r="DX30" s="3">
        <v>81.5318176963113</v>
      </c>
      <c r="DY30" s="3">
        <v>75.655263398823</v>
      </c>
      <c r="DZ30" s="3">
        <v>69.8936370502818</v>
      </c>
      <c r="EA30" s="3">
        <v>69.9902274391868</v>
      </c>
      <c r="EB30" s="3">
        <v>69.8882493972778</v>
      </c>
      <c r="EC30" s="3">
        <v>69.749347852624</v>
      </c>
      <c r="ED30" s="3">
        <v>54.9245000839233</v>
      </c>
      <c r="EE30" s="3">
        <v>58.0411903744652</v>
      </c>
      <c r="EF30" s="3">
        <v>61.8822218577067</v>
      </c>
    </row>
    <row r="31">
      <c r="A31" s="3" t="s">
        <v>553</v>
      </c>
      <c r="B31" s="3" t="s">
        <v>536</v>
      </c>
      <c r="C31" s="3" t="s">
        <v>554</v>
      </c>
      <c r="D31" s="3">
        <v>84.0900278971771</v>
      </c>
      <c r="E31" s="3">
        <v>89.1674127496358</v>
      </c>
      <c r="F31" s="3">
        <v>90.3460836420318</v>
      </c>
      <c r="G31" s="3">
        <v>94.180137547487</v>
      </c>
      <c r="H31" s="3">
        <v>98.023140025313</v>
      </c>
      <c r="I31" s="3">
        <v>99.4117209443146</v>
      </c>
      <c r="J31" s="3">
        <v>103.380086091227</v>
      </c>
      <c r="K31" s="3">
        <v>107.597129396571</v>
      </c>
      <c r="L31" s="3">
        <v>104.756725476917</v>
      </c>
      <c r="M31" s="3">
        <v>105.900263932039</v>
      </c>
      <c r="N31" s="3">
        <v>112.95459734503</v>
      </c>
      <c r="O31" s="3">
        <v>117.543766115051</v>
      </c>
      <c r="P31" s="3">
        <v>125.819700515061</v>
      </c>
      <c r="Q31" s="3">
        <v>123.090010746249</v>
      </c>
      <c r="R31" s="3">
        <v>124.319629728167</v>
      </c>
      <c r="S31" s="3">
        <v>123.585957798253</v>
      </c>
      <c r="T31" s="3">
        <v>120.736298260029</v>
      </c>
      <c r="U31" s="3">
        <v>118.509368349411</v>
      </c>
      <c r="V31" s="3">
        <v>122.847828901242</v>
      </c>
      <c r="W31" s="3">
        <v>126.426471690463</v>
      </c>
      <c r="X31" s="3">
        <v>122.147567554982</v>
      </c>
      <c r="Y31" s="3">
        <v>132.23760583531</v>
      </c>
      <c r="Z31" s="3">
        <v>130.113697773008</v>
      </c>
      <c r="AA31" s="3">
        <v>132.692696519812</v>
      </c>
      <c r="AB31" s="3">
        <v>131.558172165241</v>
      </c>
      <c r="AC31" s="3">
        <v>124.558565901209</v>
      </c>
      <c r="AD31" s="3">
        <v>136.090231373046</v>
      </c>
      <c r="AE31" s="3">
        <v>137.123827180727</v>
      </c>
      <c r="AF31" s="3">
        <v>137.051666907014</v>
      </c>
      <c r="AG31" s="3">
        <v>129.671065003108</v>
      </c>
      <c r="AH31" s="3">
        <v>138.058301385355</v>
      </c>
      <c r="AI31" s="3">
        <v>135.226048554943</v>
      </c>
      <c r="AJ31" s="3">
        <v>133.116010106894</v>
      </c>
      <c r="AK31" s="3">
        <v>127.750274733607</v>
      </c>
      <c r="AL31" s="3">
        <v>126.184556717932</v>
      </c>
      <c r="AM31" s="3">
        <v>129.504200894298</v>
      </c>
      <c r="AN31" s="3">
        <v>134.399475080014</v>
      </c>
      <c r="AO31" s="3">
        <v>136.232343634042</v>
      </c>
      <c r="AP31" s="3">
        <v>139.995009005372</v>
      </c>
      <c r="AQ31" s="3">
        <v>143.809990471168</v>
      </c>
      <c r="AR31" s="3">
        <v>147.503980667768</v>
      </c>
      <c r="AS31" s="3">
        <v>149.794159294468</v>
      </c>
      <c r="AT31" s="3">
        <v>147.166514375959</v>
      </c>
      <c r="AU31" s="3">
        <v>146.872104932663</v>
      </c>
      <c r="AV31" s="3">
        <v>141.986944715633</v>
      </c>
      <c r="AW31" s="3">
        <v>140.73560483763</v>
      </c>
      <c r="AX31" s="3">
        <v>144.088614575841</v>
      </c>
      <c r="AY31" s="3">
        <v>141.037365052267</v>
      </c>
      <c r="AZ31" s="3">
        <v>135.086791044314</v>
      </c>
      <c r="BA31" s="3">
        <v>125.65857306189</v>
      </c>
      <c r="BB31" s="3">
        <v>126.571804158791</v>
      </c>
      <c r="BC31" s="3">
        <v>130.740656038249</v>
      </c>
      <c r="BD31" s="3">
        <v>129.33185586785</v>
      </c>
      <c r="BE31" s="3">
        <v>134.266212913289</v>
      </c>
      <c r="BF31" s="3">
        <v>138.232021756304</v>
      </c>
      <c r="BG31" s="3">
        <v>144.944197075217</v>
      </c>
      <c r="BH31" s="3">
        <v>146.846191509906</v>
      </c>
      <c r="BI31" s="3">
        <v>143.094111422962</v>
      </c>
      <c r="BJ31" s="3">
        <v>148.658075178551</v>
      </c>
      <c r="BK31" s="3">
        <v>147.577698055491</v>
      </c>
      <c r="BL31" s="3">
        <v>147.210065811382</v>
      </c>
      <c r="BM31" s="3">
        <v>158.752930162943</v>
      </c>
      <c r="BN31" s="3">
        <v>161.59423075166</v>
      </c>
      <c r="BO31" s="3">
        <v>164.468424798358</v>
      </c>
      <c r="BP31" s="3">
        <v>165.377401498115</v>
      </c>
      <c r="BQ31" s="3">
        <v>170.22944900421</v>
      </c>
      <c r="BR31" s="3">
        <v>173.01459123682</v>
      </c>
      <c r="BS31" s="3">
        <v>170.825451944869</v>
      </c>
      <c r="BT31" s="3">
        <v>175.837951822887</v>
      </c>
      <c r="BU31" s="3">
        <v>182.223917627262</v>
      </c>
      <c r="BV31" s="3">
        <v>177.877225037838</v>
      </c>
      <c r="BW31" s="3">
        <v>175.860579782643</v>
      </c>
      <c r="BX31" s="3">
        <v>179.056315937117</v>
      </c>
      <c r="BY31" s="3">
        <v>186.002419976645</v>
      </c>
      <c r="BZ31" s="3">
        <v>145.836711838651</v>
      </c>
      <c r="CA31" s="3">
        <v>133.082098065998</v>
      </c>
      <c r="CB31" s="3">
        <v>133.239889617966</v>
      </c>
      <c r="CC31" s="3">
        <v>136.940829172837</v>
      </c>
      <c r="CD31" s="3">
        <v>130.795814046566</v>
      </c>
      <c r="CE31" s="3">
        <v>131.683301571461</v>
      </c>
      <c r="CF31" s="3">
        <v>131.2994308285</v>
      </c>
      <c r="CG31" s="3">
        <v>130.075391615515</v>
      </c>
      <c r="CH31" s="3">
        <v>142.48118965337</v>
      </c>
      <c r="CI31" s="3">
        <v>141.581263474765</v>
      </c>
      <c r="CJ31" s="3">
        <v>141.311361338527</v>
      </c>
      <c r="CK31" s="3">
        <v>153.597199372252</v>
      </c>
      <c r="CL31" s="3">
        <v>161.931661388171</v>
      </c>
      <c r="CM31" s="3">
        <v>167.639684892325</v>
      </c>
      <c r="CN31" s="3">
        <v>174.457928094904</v>
      </c>
      <c r="CO31" s="3">
        <v>187.001091040956</v>
      </c>
      <c r="CP31" s="3">
        <v>197.908357139059</v>
      </c>
      <c r="CQ31" s="3">
        <v>200.63911493962</v>
      </c>
      <c r="CR31" s="3">
        <v>200.707064852501</v>
      </c>
      <c r="CS31" s="3">
        <v>205.747804912008</v>
      </c>
      <c r="CT31" s="3">
        <v>215.423192610031</v>
      </c>
      <c r="CU31" s="3">
        <v>219.608579096418</v>
      </c>
      <c r="CV31" s="3">
        <v>222.749495352663</v>
      </c>
      <c r="CW31" s="3">
        <v>217.776101590737</v>
      </c>
      <c r="CX31" s="3">
        <v>220.633239795583</v>
      </c>
      <c r="CY31" s="3">
        <v>224.809957741377</v>
      </c>
      <c r="CZ31" s="3">
        <v>189.245322993933</v>
      </c>
      <c r="DA31" s="3">
        <v>177.911610694743</v>
      </c>
      <c r="DB31" s="3">
        <v>178.879359645141</v>
      </c>
      <c r="DC31" s="3">
        <v>192.708729423116</v>
      </c>
      <c r="DD31" s="3">
        <v>181.484497489963</v>
      </c>
      <c r="DE31" s="3">
        <v>162.5651785687</v>
      </c>
      <c r="DF31" s="3">
        <v>155.090412043893</v>
      </c>
      <c r="DG31" s="3">
        <v>154.148385048043</v>
      </c>
      <c r="DH31" s="3">
        <v>157.027384153918</v>
      </c>
      <c r="DI31" s="3">
        <v>166.524550631594</v>
      </c>
      <c r="DJ31" s="3">
        <v>154.335588171373</v>
      </c>
      <c r="DK31" s="3">
        <v>161.378516708089</v>
      </c>
      <c r="DL31" s="3">
        <v>166.732565641596</v>
      </c>
      <c r="DM31" s="3">
        <v>175.404491643053</v>
      </c>
      <c r="DN31" s="3">
        <v>183.179356265457</v>
      </c>
      <c r="DO31" s="3">
        <v>173.940618649692</v>
      </c>
      <c r="DP31" s="3">
        <v>170.556180021152</v>
      </c>
      <c r="DQ31" s="3">
        <v>164.025332497644</v>
      </c>
      <c r="DR31" s="3">
        <v>163.009633195499</v>
      </c>
      <c r="DS31" s="3">
        <v>175.581881920698</v>
      </c>
      <c r="DT31" s="3">
        <v>175.025428284738</v>
      </c>
      <c r="DU31" s="3">
        <v>169.065330416373</v>
      </c>
      <c r="DV31" s="3">
        <v>177.641515125075</v>
      </c>
      <c r="DW31" s="3">
        <v>180.628773855553</v>
      </c>
      <c r="DX31" s="3">
        <v>190.613580299193</v>
      </c>
      <c r="DY31" s="3">
        <v>196.090666511967</v>
      </c>
      <c r="DZ31" s="3">
        <v>202.25237264789</v>
      </c>
      <c r="EA31" s="3">
        <v>211.442792409091</v>
      </c>
      <c r="EB31" s="3">
        <v>225.640196235299</v>
      </c>
      <c r="EC31" s="3">
        <v>221.927480323916</v>
      </c>
      <c r="ED31" s="3">
        <v>227.686445059864</v>
      </c>
      <c r="EE31" s="3">
        <v>223.170182211249</v>
      </c>
      <c r="EF31" s="3">
        <v>216.273056030273</v>
      </c>
    </row>
    <row r="32">
      <c r="A32" s="3" t="s">
        <v>555</v>
      </c>
      <c r="B32" s="3" t="s">
        <v>539</v>
      </c>
      <c r="C32" s="3" t="s">
        <v>556</v>
      </c>
      <c r="D32" s="3">
        <v>40.5407424060933</v>
      </c>
      <c r="E32" s="3">
        <v>39.4268051395986</v>
      </c>
      <c r="F32" s="3">
        <v>41.1621090430368</v>
      </c>
      <c r="G32" s="3">
        <v>40.6813863503799</v>
      </c>
      <c r="H32" s="3">
        <v>39.2332166997619</v>
      </c>
      <c r="I32" s="3">
        <v>41.2088365036252</v>
      </c>
      <c r="J32" s="3">
        <v>41.2174296008237</v>
      </c>
      <c r="K32" s="3">
        <v>39.2276463213481</v>
      </c>
      <c r="L32" s="3">
        <v>39.291750703696</v>
      </c>
      <c r="M32" s="3">
        <v>36.1701531391126</v>
      </c>
      <c r="N32" s="3">
        <v>39.4957411799547</v>
      </c>
      <c r="O32" s="3">
        <v>42.1325571383589</v>
      </c>
      <c r="P32" s="3">
        <v>43.7933535817552</v>
      </c>
      <c r="Q32" s="3">
        <v>44.1995316547731</v>
      </c>
      <c r="R32" s="3">
        <v>44.0231373170827</v>
      </c>
      <c r="S32" s="3">
        <v>44.1147688194684</v>
      </c>
      <c r="T32" s="3">
        <v>49.9196758995037</v>
      </c>
      <c r="U32" s="3">
        <v>51.7933522812236</v>
      </c>
      <c r="V32" s="3">
        <v>51.8263946774335</v>
      </c>
      <c r="W32" s="3">
        <v>51.5880120264448</v>
      </c>
      <c r="X32" s="3">
        <v>49.0101050049009</v>
      </c>
      <c r="Y32" s="3">
        <v>51.3280261426634</v>
      </c>
      <c r="Z32" s="3">
        <v>54.9283741223019</v>
      </c>
      <c r="AA32" s="3">
        <v>54.3473097363996</v>
      </c>
      <c r="AB32" s="3">
        <v>50.7966203202603</v>
      </c>
      <c r="AC32" s="3">
        <v>54.1933306732933</v>
      </c>
      <c r="AD32" s="3">
        <v>59.5720587518628</v>
      </c>
      <c r="AE32" s="3">
        <v>62.1495969215723</v>
      </c>
      <c r="AF32" s="3">
        <v>64.0220136709884</v>
      </c>
      <c r="AG32" s="3">
        <v>64.6981449380565</v>
      </c>
      <c r="AH32" s="3">
        <v>63.4090692892312</v>
      </c>
      <c r="AI32" s="3">
        <v>66.8942895709597</v>
      </c>
      <c r="AJ32" s="3">
        <v>66.8402648018055</v>
      </c>
      <c r="AK32" s="3">
        <v>65.0213711999457</v>
      </c>
      <c r="AL32" s="3">
        <v>61.3452570340388</v>
      </c>
      <c r="AM32" s="3">
        <v>62.527440808273</v>
      </c>
      <c r="AN32" s="3">
        <v>63.141365104537</v>
      </c>
      <c r="AO32" s="3">
        <v>69.334202237443</v>
      </c>
      <c r="AP32" s="3">
        <v>70.1468527246379</v>
      </c>
      <c r="AQ32" s="3">
        <v>70.8558237537911</v>
      </c>
      <c r="AR32" s="3">
        <v>72.9871294538142</v>
      </c>
      <c r="AS32" s="3">
        <v>75.6259956789019</v>
      </c>
      <c r="AT32" s="3">
        <v>81.0577661592865</v>
      </c>
      <c r="AU32" s="3">
        <v>82.0475131274554</v>
      </c>
      <c r="AV32" s="3">
        <v>85.3465713458452</v>
      </c>
      <c r="AW32" s="3">
        <v>89.5189423500156</v>
      </c>
      <c r="AX32" s="3">
        <v>96.1697722159504</v>
      </c>
      <c r="AY32" s="3">
        <v>101.430390930565</v>
      </c>
      <c r="AZ32" s="3">
        <v>105.594882935696</v>
      </c>
      <c r="BA32" s="3">
        <v>103.612955983721</v>
      </c>
      <c r="BB32" s="3">
        <v>99.4322898926228</v>
      </c>
      <c r="BC32" s="3">
        <v>94.2678281320823</v>
      </c>
      <c r="BD32" s="3">
        <v>95.3203844339585</v>
      </c>
      <c r="BE32" s="3">
        <v>93.3200286198888</v>
      </c>
      <c r="BF32" s="3">
        <v>94.3382364209504</v>
      </c>
      <c r="BG32" s="3">
        <v>97.2950327663965</v>
      </c>
      <c r="BH32" s="3">
        <v>97.3727958942586</v>
      </c>
      <c r="BI32" s="3">
        <v>88.984253942695</v>
      </c>
      <c r="BJ32" s="3">
        <v>83.457301060123</v>
      </c>
      <c r="BK32" s="3">
        <v>81.4554475298239</v>
      </c>
      <c r="BL32" s="3">
        <v>85.3941995540716</v>
      </c>
      <c r="BM32" s="3">
        <v>94.8684118589858</v>
      </c>
      <c r="BN32" s="3">
        <v>99.8879903227249</v>
      </c>
      <c r="BO32" s="3">
        <v>102.742500657853</v>
      </c>
      <c r="BP32" s="3">
        <v>94.6258407582135</v>
      </c>
      <c r="BQ32" s="3">
        <v>101.320364493746</v>
      </c>
      <c r="BR32" s="3">
        <v>105.912065697542</v>
      </c>
      <c r="BS32" s="3">
        <v>102.918979198343</v>
      </c>
      <c r="BT32" s="3">
        <v>104.320340324225</v>
      </c>
      <c r="BU32" s="3">
        <v>107.505737367597</v>
      </c>
      <c r="BV32" s="3">
        <v>120.710966151397</v>
      </c>
      <c r="BW32" s="3">
        <v>120.448318903574</v>
      </c>
      <c r="BX32" s="3">
        <v>120.189346444277</v>
      </c>
      <c r="BY32" s="3">
        <v>122.386294855467</v>
      </c>
      <c r="BZ32" s="3">
        <v>98.0575741796227</v>
      </c>
      <c r="CA32" s="3">
        <v>98.6539958643035</v>
      </c>
      <c r="CB32" s="3">
        <v>98.903355224608</v>
      </c>
      <c r="CC32" s="3">
        <v>108.040864608964</v>
      </c>
      <c r="CD32" s="3">
        <v>108.925960595624</v>
      </c>
      <c r="CE32" s="3">
        <v>107.858923159914</v>
      </c>
      <c r="CF32" s="3">
        <v>113.366513532058</v>
      </c>
      <c r="CG32" s="3">
        <v>124.643268132243</v>
      </c>
      <c r="CH32" s="3">
        <v>139.217101780534</v>
      </c>
      <c r="CI32" s="3">
        <v>143.158955915997</v>
      </c>
      <c r="CJ32" s="3">
        <v>148.150714925378</v>
      </c>
      <c r="CK32" s="3">
        <v>161.539068564166</v>
      </c>
      <c r="CL32" s="3">
        <v>169.859294631807</v>
      </c>
      <c r="CM32" s="3">
        <v>186.995480346766</v>
      </c>
      <c r="CN32" s="3">
        <v>205.478992381003</v>
      </c>
      <c r="CO32" s="3">
        <v>202.339921543761</v>
      </c>
      <c r="CP32" s="3">
        <v>195.361208327075</v>
      </c>
      <c r="CQ32" s="3">
        <v>205.822284782063</v>
      </c>
      <c r="CR32" s="3">
        <v>208.383160922358</v>
      </c>
      <c r="CS32" s="3">
        <v>200.23492936461</v>
      </c>
      <c r="CT32" s="3">
        <v>209.219363365752</v>
      </c>
      <c r="CU32" s="3">
        <v>200.457558497841</v>
      </c>
      <c r="CV32" s="3">
        <v>196.652215357241</v>
      </c>
      <c r="CW32" s="3">
        <v>176.280315327591</v>
      </c>
      <c r="CX32" s="3">
        <v>161.443396416138</v>
      </c>
      <c r="CY32" s="3">
        <v>165.862223072266</v>
      </c>
      <c r="CZ32" s="3">
        <v>165.306314871628</v>
      </c>
      <c r="DA32" s="3">
        <v>159.476351584151</v>
      </c>
      <c r="DB32" s="3">
        <v>163.626734962514</v>
      </c>
      <c r="DC32" s="3">
        <v>186.700988195385</v>
      </c>
      <c r="DD32" s="3">
        <v>170.612541458592</v>
      </c>
      <c r="DE32" s="3">
        <v>162.962975101712</v>
      </c>
      <c r="DF32" s="3">
        <v>175.359725244755</v>
      </c>
      <c r="DG32" s="3">
        <v>177.217023808079</v>
      </c>
      <c r="DH32" s="3">
        <v>182.492131357755</v>
      </c>
      <c r="DI32" s="3">
        <v>176.718661226673</v>
      </c>
      <c r="DJ32" s="3">
        <v>169.286688687685</v>
      </c>
      <c r="DK32" s="3">
        <v>171.234018342156</v>
      </c>
      <c r="DL32" s="3">
        <v>164.913681032077</v>
      </c>
      <c r="DM32" s="3">
        <v>163.150678905805</v>
      </c>
      <c r="DN32" s="3">
        <v>172.261365037511</v>
      </c>
      <c r="DO32" s="3">
        <v>178.816705498141</v>
      </c>
      <c r="DP32" s="3">
        <v>179.213886862022</v>
      </c>
      <c r="DQ32" s="3">
        <v>175.158664516842</v>
      </c>
      <c r="DR32" s="3">
        <v>181.145653816568</v>
      </c>
      <c r="DS32" s="3">
        <v>194.376418195601</v>
      </c>
      <c r="DT32" s="3">
        <v>195.136793304023</v>
      </c>
      <c r="DU32" s="3">
        <v>203.700796409119</v>
      </c>
      <c r="DV32" s="3">
        <v>214.118117358432</v>
      </c>
      <c r="DW32" s="3">
        <v>213.110135129103</v>
      </c>
      <c r="DX32" s="3">
        <v>222.095447869394</v>
      </c>
      <c r="DY32" s="3">
        <v>224.419737348174</v>
      </c>
      <c r="DZ32" s="3">
        <v>215.798174924653</v>
      </c>
      <c r="EA32" s="3">
        <v>210.658325619824</v>
      </c>
      <c r="EB32" s="3">
        <v>217.50731831772</v>
      </c>
      <c r="EC32" s="3">
        <v>212.805576721962</v>
      </c>
      <c r="ED32" s="3">
        <v>202.233437260098</v>
      </c>
      <c r="EE32" s="3">
        <v>195.113716987312</v>
      </c>
      <c r="EF32" s="3">
        <v>189.654167175293</v>
      </c>
    </row>
    <row r="33">
      <c r="A33" s="3" t="s">
        <v>557</v>
      </c>
      <c r="B33" s="3" t="s">
        <v>517</v>
      </c>
      <c r="C33" s="3" t="s">
        <v>558</v>
      </c>
      <c r="D33" s="3">
        <v>75.5735341562921</v>
      </c>
      <c r="E33" s="3">
        <v>75.1529012442848</v>
      </c>
      <c r="F33" s="3">
        <v>78.2876043920796</v>
      </c>
      <c r="G33" s="3">
        <v>74.9780780600888</v>
      </c>
      <c r="H33" s="3">
        <v>75.7946126642159</v>
      </c>
      <c r="I33" s="3">
        <v>80.7827943882182</v>
      </c>
      <c r="J33" s="3">
        <v>80.3948196545567</v>
      </c>
      <c r="K33" s="3">
        <v>75.4113327620463</v>
      </c>
      <c r="L33" s="3">
        <v>76.1980492149955</v>
      </c>
      <c r="M33" s="3">
        <v>73.655250255171</v>
      </c>
      <c r="N33" s="3">
        <v>78.5970494957712</v>
      </c>
      <c r="O33" s="3">
        <v>79.749929049973</v>
      </c>
      <c r="P33" s="3">
        <v>75.2134976539664</v>
      </c>
      <c r="Q33" s="3">
        <v>70.7898876748579</v>
      </c>
      <c r="R33" s="3">
        <v>69.6269601998982</v>
      </c>
      <c r="S33" s="3">
        <v>68.0231268520365</v>
      </c>
      <c r="T33" s="3">
        <v>69.0578875752168</v>
      </c>
      <c r="U33" s="3">
        <v>69.22431344395</v>
      </c>
      <c r="V33" s="3">
        <v>67.4267658744236</v>
      </c>
      <c r="W33" s="3">
        <v>67.8572759750271</v>
      </c>
      <c r="X33" s="3">
        <v>65.4998420535559</v>
      </c>
      <c r="Y33" s="3">
        <v>66.0109742874552</v>
      </c>
      <c r="Z33" s="3">
        <v>63.465276616563</v>
      </c>
      <c r="AA33" s="3">
        <v>61.1356265352307</v>
      </c>
      <c r="AB33" s="3">
        <v>53.5867799430147</v>
      </c>
      <c r="AC33" s="3">
        <v>47.2875687106018</v>
      </c>
      <c r="AD33" s="3">
        <v>52.1938565170121</v>
      </c>
      <c r="AE33" s="3">
        <v>55.275108912333</v>
      </c>
      <c r="AF33" s="3">
        <v>56.7443574816119</v>
      </c>
      <c r="AG33" s="3">
        <v>55.4544419405541</v>
      </c>
      <c r="AH33" s="3">
        <v>55.7100710361956</v>
      </c>
      <c r="AI33" s="3">
        <v>57.7115840323106</v>
      </c>
      <c r="AJ33" s="3">
        <v>57.1563493048207</v>
      </c>
      <c r="AK33" s="3">
        <v>56.6511233280686</v>
      </c>
      <c r="AL33" s="3">
        <v>62.2444674080253</v>
      </c>
      <c r="AM33" s="3">
        <v>65.9836978800767</v>
      </c>
      <c r="AN33" s="3">
        <v>68.4063566467972</v>
      </c>
      <c r="AO33" s="3">
        <v>70.4458093550909</v>
      </c>
      <c r="AP33" s="3">
        <v>70.7280118178495</v>
      </c>
      <c r="AQ33" s="3">
        <v>70.2833679330368</v>
      </c>
      <c r="AR33" s="3">
        <v>69.888001700186</v>
      </c>
      <c r="AS33" s="3">
        <v>72.8350311898572</v>
      </c>
      <c r="AT33" s="3">
        <v>76.538608110422</v>
      </c>
      <c r="AU33" s="3">
        <v>77.1524267152427</v>
      </c>
      <c r="AV33" s="3">
        <v>78.6506572447346</v>
      </c>
      <c r="AW33" s="3">
        <v>83.6352193533299</v>
      </c>
      <c r="AX33" s="3">
        <v>85.6786731646881</v>
      </c>
      <c r="AY33" s="3">
        <v>89.3776985118812</v>
      </c>
      <c r="AZ33" s="3">
        <v>90.5692835688985</v>
      </c>
      <c r="BA33" s="3">
        <v>87.202909526851</v>
      </c>
      <c r="BB33" s="3">
        <v>86.1162906041115</v>
      </c>
      <c r="BC33" s="3">
        <v>87.2461360479571</v>
      </c>
      <c r="BD33" s="3">
        <v>91.2068966737563</v>
      </c>
      <c r="BE33" s="3">
        <v>90.1539187578985</v>
      </c>
      <c r="BF33" s="3">
        <v>91.9333702777707</v>
      </c>
      <c r="BG33" s="3">
        <v>94.5143271266711</v>
      </c>
      <c r="BH33" s="3">
        <v>99.1653935159554</v>
      </c>
      <c r="BI33" s="3">
        <v>96.076513232182</v>
      </c>
      <c r="BJ33" s="3">
        <v>98.8305386490645</v>
      </c>
      <c r="BK33" s="3">
        <v>93.2264737159096</v>
      </c>
      <c r="BL33" s="3">
        <v>91.1451993965296</v>
      </c>
      <c r="BM33" s="3">
        <v>97.6157967440693</v>
      </c>
      <c r="BN33" s="3">
        <v>101.583947697757</v>
      </c>
      <c r="BO33" s="3">
        <v>103.875295216591</v>
      </c>
      <c r="BP33" s="3">
        <v>109.11641148351</v>
      </c>
      <c r="BQ33" s="3">
        <v>112.7919138252</v>
      </c>
      <c r="BR33" s="3">
        <v>117.416853734236</v>
      </c>
      <c r="BS33" s="3">
        <v>113.578626782104</v>
      </c>
      <c r="BT33" s="3">
        <v>110.14106545018</v>
      </c>
      <c r="BU33" s="3">
        <v>108.372433643375</v>
      </c>
      <c r="BV33" s="3">
        <v>111.794276928222</v>
      </c>
      <c r="BW33" s="3">
        <v>114.080213439944</v>
      </c>
      <c r="BX33" s="3">
        <v>120.682431944155</v>
      </c>
      <c r="BY33" s="3">
        <v>121.544306805041</v>
      </c>
      <c r="BZ33" s="3">
        <v>86.3300531733155</v>
      </c>
      <c r="CA33" s="3">
        <v>80.3384709972266</v>
      </c>
      <c r="CB33" s="3">
        <v>83.2186211126922</v>
      </c>
      <c r="CC33" s="3">
        <v>95.8452019792006</v>
      </c>
      <c r="CD33" s="3">
        <v>89.5161874476046</v>
      </c>
      <c r="CE33" s="3">
        <v>92.9968717578171</v>
      </c>
      <c r="CF33" s="3">
        <v>96.1623608130974</v>
      </c>
      <c r="CG33" s="3">
        <v>96.0260338805466</v>
      </c>
      <c r="CH33" s="3">
        <v>105.280629962149</v>
      </c>
      <c r="CI33" s="3">
        <v>113.564006493778</v>
      </c>
      <c r="CJ33" s="3">
        <v>115.739896023796</v>
      </c>
      <c r="CK33" s="3">
        <v>122.546478758678</v>
      </c>
      <c r="CL33" s="3">
        <v>136.268216490724</v>
      </c>
      <c r="CM33" s="3">
        <v>141.113410053931</v>
      </c>
      <c r="CN33" s="3">
        <v>149.358460073173</v>
      </c>
      <c r="CO33" s="3">
        <v>157.079124670208</v>
      </c>
      <c r="CP33" s="3">
        <v>163.227964277006</v>
      </c>
      <c r="CQ33" s="3">
        <v>159.004210861797</v>
      </c>
      <c r="CR33" s="3">
        <v>157.779078065941</v>
      </c>
      <c r="CS33" s="3">
        <v>168.903926950496</v>
      </c>
      <c r="CT33" s="3">
        <v>167.021224289872</v>
      </c>
      <c r="CU33" s="3">
        <v>155.66140784683</v>
      </c>
      <c r="CV33" s="3">
        <v>163.699123610878</v>
      </c>
      <c r="CW33" s="3">
        <v>183.603051952263</v>
      </c>
      <c r="CX33" s="3">
        <v>173.879701844278</v>
      </c>
      <c r="CY33" s="3">
        <v>175.937331317831</v>
      </c>
      <c r="CZ33" s="3">
        <v>156.975944176095</v>
      </c>
      <c r="DA33" s="3">
        <v>146.427603395975</v>
      </c>
      <c r="DB33" s="3">
        <v>140.209178841728</v>
      </c>
      <c r="DC33" s="3">
        <v>154.036209298576</v>
      </c>
      <c r="DD33" s="3">
        <v>144.277062194039</v>
      </c>
      <c r="DE33" s="3">
        <v>138.247580640871</v>
      </c>
      <c r="DF33" s="3">
        <v>146.64218354172</v>
      </c>
      <c r="DG33" s="3">
        <v>146.754595289915</v>
      </c>
      <c r="DH33" s="3">
        <v>150.955935807676</v>
      </c>
      <c r="DI33" s="3">
        <v>172.164271659694</v>
      </c>
      <c r="DJ33" s="3">
        <v>162.051513821947</v>
      </c>
      <c r="DK33" s="3">
        <v>157.761608540503</v>
      </c>
      <c r="DL33" s="3">
        <v>149.478547266525</v>
      </c>
      <c r="DM33" s="3">
        <v>166.431501756475</v>
      </c>
      <c r="DN33" s="3">
        <v>168.645024612016</v>
      </c>
      <c r="DO33" s="3">
        <v>159.595461572275</v>
      </c>
      <c r="DP33" s="3">
        <v>153.93254001159</v>
      </c>
      <c r="DQ33" s="3">
        <v>145.410692572098</v>
      </c>
      <c r="DR33" s="3">
        <v>156.028125169323</v>
      </c>
      <c r="DS33" s="3">
        <v>175.311478486459</v>
      </c>
      <c r="DT33" s="3">
        <v>185.873143288363</v>
      </c>
      <c r="DU33" s="3">
        <v>208.995440323777</v>
      </c>
      <c r="DV33" s="3">
        <v>220.417311156745</v>
      </c>
      <c r="DW33" s="3">
        <v>224.405656912651</v>
      </c>
      <c r="DX33" s="3">
        <v>236.221758725476</v>
      </c>
      <c r="DY33" s="3">
        <v>228.512302950959</v>
      </c>
      <c r="DZ33" s="3">
        <v>240.816679596518</v>
      </c>
      <c r="EA33" s="3">
        <v>244.015804083481</v>
      </c>
      <c r="EB33" s="3">
        <v>258.930782445416</v>
      </c>
      <c r="EC33" s="3">
        <v>272.30096120973</v>
      </c>
      <c r="ED33" s="3">
        <v>289.237715412429</v>
      </c>
      <c r="EE33" s="3">
        <v>299.661406859834</v>
      </c>
      <c r="EF33" s="3">
        <v>309.410729578407</v>
      </c>
    </row>
    <row r="34">
      <c r="A34" s="3" t="s">
        <v>559</v>
      </c>
      <c r="B34" s="3" t="s">
        <v>539</v>
      </c>
      <c r="C34" s="3" t="s">
        <v>560</v>
      </c>
      <c r="D34" s="3">
        <v>493.266427902948</v>
      </c>
      <c r="E34" s="3">
        <v>528.519212421618</v>
      </c>
      <c r="F34" s="3">
        <v>536.114522298177</v>
      </c>
      <c r="G34" s="3">
        <v>524.83286176409</v>
      </c>
      <c r="H34" s="3">
        <v>531.277141752697</v>
      </c>
      <c r="I34" s="3">
        <v>530.910712832496</v>
      </c>
      <c r="J34" s="3">
        <v>525.919777610085</v>
      </c>
      <c r="K34" s="3">
        <v>529.519765218099</v>
      </c>
      <c r="L34" s="3">
        <v>524.699523925781</v>
      </c>
      <c r="M34" s="3">
        <v>521.145433508832</v>
      </c>
      <c r="N34" s="3">
        <v>566.588419060958</v>
      </c>
      <c r="O34" s="3">
        <v>604.528409090909</v>
      </c>
      <c r="P34" s="3">
        <v>600.496752929688</v>
      </c>
      <c r="Q34" s="3">
        <v>619.660525673314</v>
      </c>
      <c r="R34" s="3">
        <v>660.302044955167</v>
      </c>
      <c r="S34" s="3">
        <v>692.854759579613</v>
      </c>
      <c r="T34" s="3">
        <v>683.685247802734</v>
      </c>
      <c r="U34" s="3">
        <v>678.105907093395</v>
      </c>
      <c r="V34" s="3">
        <v>679.524774724787</v>
      </c>
      <c r="W34" s="3">
        <v>717.322621663411</v>
      </c>
      <c r="X34" s="3">
        <v>729.441662016369</v>
      </c>
      <c r="Y34" s="3">
        <v>749.806139859286</v>
      </c>
      <c r="Z34" s="3">
        <v>783.017248535156</v>
      </c>
      <c r="AA34" s="3">
        <v>759.417040738193</v>
      </c>
      <c r="AB34" s="3">
        <v>726.4963137978</v>
      </c>
      <c r="AC34" s="3">
        <v>748.368499755859</v>
      </c>
      <c r="AD34" s="3">
        <v>788.488411643288</v>
      </c>
      <c r="AE34" s="3">
        <v>779.867377871559</v>
      </c>
      <c r="AF34" s="3">
        <v>769.372853597005</v>
      </c>
      <c r="AG34" s="3">
        <v>760.674098621715</v>
      </c>
      <c r="AH34" s="3">
        <v>801.916000366211</v>
      </c>
      <c r="AI34" s="3">
        <v>788.663474704908</v>
      </c>
      <c r="AJ34" s="3">
        <v>746.360002790179</v>
      </c>
      <c r="AK34" s="3">
        <v>754.577859061105</v>
      </c>
      <c r="AL34" s="3">
        <v>757.95595296224</v>
      </c>
      <c r="AM34" s="3">
        <v>796.640713646298</v>
      </c>
      <c r="AN34" s="3">
        <v>768.274995422363</v>
      </c>
      <c r="AO34" s="3">
        <v>733.466311806127</v>
      </c>
      <c r="AP34" s="3">
        <v>723.479343580163</v>
      </c>
      <c r="AQ34" s="3">
        <v>702.257107383326</v>
      </c>
      <c r="AR34" s="3">
        <v>664.573408647017</v>
      </c>
      <c r="AS34" s="3">
        <v>595.349549727006</v>
      </c>
      <c r="AT34" s="3">
        <v>511.715501403809</v>
      </c>
      <c r="AU34" s="3">
        <v>526.376740165379</v>
      </c>
      <c r="AV34" s="3">
        <v>559.02875213623</v>
      </c>
      <c r="AW34" s="3">
        <v>593.710227272727</v>
      </c>
      <c r="AX34" s="3">
        <v>620.826904296875</v>
      </c>
      <c r="AY34" s="3">
        <v>707.201252746582</v>
      </c>
      <c r="AZ34" s="3">
        <v>776.354997907366</v>
      </c>
      <c r="BA34" s="3">
        <v>723.141577469675</v>
      </c>
      <c r="BB34" s="3">
        <v>650.850235711961</v>
      </c>
      <c r="BC34" s="3">
        <v>615.991426013765</v>
      </c>
      <c r="BD34" s="3">
        <v>645.070229270241</v>
      </c>
      <c r="BE34" s="3">
        <v>676.674999418713</v>
      </c>
      <c r="BF34" s="3">
        <v>694.146908714658</v>
      </c>
      <c r="BG34" s="3">
        <v>748.553915272588</v>
      </c>
      <c r="BH34" s="3">
        <v>764.753162584807</v>
      </c>
      <c r="BI34" s="3">
        <v>755.987828793733</v>
      </c>
      <c r="BJ34" s="3">
        <v>803.36333211263</v>
      </c>
      <c r="BK34" s="3">
        <v>854.589472720498</v>
      </c>
      <c r="BL34" s="3">
        <v>830.129286993118</v>
      </c>
      <c r="BM34" s="3">
        <v>895.66131431178</v>
      </c>
      <c r="BN34" s="3">
        <v>965.085712251209</v>
      </c>
      <c r="BO34" s="4">
        <v>1046.16405087426</v>
      </c>
      <c r="BP34" s="4">
        <v>1015.84909196333</v>
      </c>
      <c r="BQ34" s="4">
        <v>1098.7825012207</v>
      </c>
      <c r="BR34" s="4">
        <v>1149.99932029031</v>
      </c>
      <c r="BS34" s="4">
        <v>1084.3450012207</v>
      </c>
      <c r="BT34" s="4">
        <v>1131.04949951172</v>
      </c>
      <c r="BU34" s="4">
        <v>1096.38174040421</v>
      </c>
      <c r="BV34" s="4">
        <v>1167.57225341797</v>
      </c>
      <c r="BW34" s="4">
        <v>1207.08381289528</v>
      </c>
      <c r="BX34" s="4">
        <v>1139.32713390532</v>
      </c>
      <c r="BY34" s="4">
        <v>1053.79815995066</v>
      </c>
      <c r="BZ34" s="3">
        <v>931.494315407493</v>
      </c>
      <c r="CA34" s="3">
        <v>952.276904878162</v>
      </c>
      <c r="CB34" s="4">
        <v>1075.96574401855</v>
      </c>
      <c r="CC34" s="4">
        <v>1129.59113935991</v>
      </c>
      <c r="CD34" s="4">
        <v>1151.29180908203</v>
      </c>
      <c r="CE34" s="4">
        <v>1196.70738292876</v>
      </c>
      <c r="CF34" s="4">
        <v>1200.53190976097</v>
      </c>
      <c r="CG34" s="4">
        <v>1161.97204867276</v>
      </c>
      <c r="CH34" s="4">
        <v>1145.14850463867</v>
      </c>
      <c r="CI34" s="4">
        <v>1167.7734042081</v>
      </c>
      <c r="CJ34" s="4">
        <v>1218.72815905119</v>
      </c>
      <c r="CK34" s="4">
        <v>1189.80236495169</v>
      </c>
      <c r="CL34" s="4">
        <v>1290.52695896315</v>
      </c>
      <c r="CM34" s="4">
        <v>1457.04690115792</v>
      </c>
      <c r="CN34" s="4">
        <v>1479.13399658203</v>
      </c>
      <c r="CO34" s="4">
        <v>1416.67249922319</v>
      </c>
      <c r="CP34" s="4">
        <v>1582.40452357701</v>
      </c>
      <c r="CQ34" s="4">
        <v>1617.32499278675</v>
      </c>
      <c r="CR34" s="4">
        <v>1607.05023484003</v>
      </c>
      <c r="CS34" s="4">
        <v>1735.45809500558</v>
      </c>
      <c r="CT34" s="4">
        <v>1850.86000279018</v>
      </c>
      <c r="CU34" s="4">
        <v>1989.24226518111</v>
      </c>
      <c r="CV34" s="4">
        <v>1992.39049072266</v>
      </c>
      <c r="CW34" s="4">
        <v>1937.26105057566</v>
      </c>
      <c r="CX34" s="4">
        <v>1935.60305388077</v>
      </c>
      <c r="CY34" s="4">
        <v>2132.12598876953</v>
      </c>
      <c r="CZ34" s="4">
        <v>1960.7554640997</v>
      </c>
      <c r="DA34" s="4">
        <v>2075.90643019903</v>
      </c>
      <c r="DB34" s="4">
        <v>2161.81226806641</v>
      </c>
      <c r="DC34" s="4">
        <v>2226.04131814708</v>
      </c>
      <c r="DD34" s="4">
        <v>2141.65308198475</v>
      </c>
      <c r="DE34" s="4">
        <v>2308.4138125465</v>
      </c>
      <c r="DF34" s="4">
        <v>2490.72048223586</v>
      </c>
      <c r="DG34" s="4">
        <v>2445.08808244978</v>
      </c>
      <c r="DH34" s="4">
        <v>2393.47225341797</v>
      </c>
      <c r="DI34" s="4">
        <v>2512.29341848273</v>
      </c>
      <c r="DJ34" s="4">
        <v>2418.32695206352</v>
      </c>
      <c r="DK34" s="4">
        <v>2611.91948499178</v>
      </c>
      <c r="DL34" s="4">
        <v>2621.60339910334</v>
      </c>
      <c r="DM34" s="4">
        <v>2414.92975725446</v>
      </c>
      <c r="DN34" s="4">
        <v>2501.21373901367</v>
      </c>
      <c r="DO34" s="4">
        <v>2477.28326150645</v>
      </c>
      <c r="DP34" s="4">
        <v>2551.67875366211</v>
      </c>
      <c r="DQ34" s="4">
        <v>2517.90567848899</v>
      </c>
      <c r="DR34" s="4">
        <v>2636.1000046503</v>
      </c>
      <c r="DS34" s="4">
        <v>2634.39500732422</v>
      </c>
      <c r="DT34" s="4">
        <v>2662.02452450707</v>
      </c>
      <c r="DU34" s="4">
        <v>2783.9512512207</v>
      </c>
      <c r="DV34" s="4">
        <v>3127.01849365234</v>
      </c>
      <c r="DW34" s="4">
        <v>3016.82637162642</v>
      </c>
      <c r="DX34" s="4">
        <v>2893.06272194602</v>
      </c>
      <c r="DY34" s="4">
        <v>2871.3068333676</v>
      </c>
      <c r="DZ34" s="4">
        <v>2938.98068514737</v>
      </c>
      <c r="EA34" s="4">
        <v>3163.81863680753</v>
      </c>
      <c r="EB34" s="4">
        <v>3109.59725341797</v>
      </c>
      <c r="EC34" s="4">
        <v>3116.39260466202</v>
      </c>
      <c r="ED34" s="4">
        <v>3119.18649902344</v>
      </c>
      <c r="EE34" s="4">
        <v>3264.77523367746</v>
      </c>
      <c r="EF34" s="4">
        <v>3276.55195448134</v>
      </c>
    </row>
    <row r="35">
      <c r="A35" s="3" t="s">
        <v>561</v>
      </c>
      <c r="B35" s="3" t="s">
        <v>526</v>
      </c>
      <c r="C35" s="3" t="s">
        <v>562</v>
      </c>
      <c r="D35" s="3">
        <v>118.202486150426</v>
      </c>
      <c r="E35" s="3">
        <v>109.119705831407</v>
      </c>
      <c r="F35" s="3">
        <v>107.745087941956</v>
      </c>
      <c r="G35" s="3">
        <v>109.169387189071</v>
      </c>
      <c r="H35" s="3">
        <v>113.752453690073</v>
      </c>
      <c r="I35" s="3">
        <v>114.926885363047</v>
      </c>
      <c r="J35" s="3">
        <v>109.45326294912</v>
      </c>
      <c r="K35" s="3">
        <v>107.582480702376</v>
      </c>
      <c r="L35" s="3">
        <v>110.80228169878</v>
      </c>
      <c r="M35" s="3">
        <v>107.330702541821</v>
      </c>
      <c r="N35" s="3">
        <v>112.648659645828</v>
      </c>
      <c r="O35" s="3">
        <v>112.591965539475</v>
      </c>
      <c r="P35" s="3">
        <v>116.342527057225</v>
      </c>
      <c r="Q35" s="3">
        <v>131.620899142058</v>
      </c>
      <c r="R35" s="3">
        <v>134.321719985592</v>
      </c>
      <c r="S35" s="3">
        <v>132.626509088826</v>
      </c>
      <c r="T35" s="3">
        <v>128.064409329991</v>
      </c>
      <c r="U35" s="3">
        <v>126.17442824409</v>
      </c>
      <c r="V35" s="3">
        <v>127.826204327545</v>
      </c>
      <c r="W35" s="3">
        <v>123.915331010429</v>
      </c>
      <c r="X35" s="3">
        <v>118.262793010689</v>
      </c>
      <c r="Y35" s="3">
        <v>124.771377826593</v>
      </c>
      <c r="Z35" s="3">
        <v>131.536698428302</v>
      </c>
      <c r="AA35" s="3">
        <v>130.292588014987</v>
      </c>
      <c r="AB35" s="3">
        <v>115.082621743098</v>
      </c>
      <c r="AC35" s="3">
        <v>105.53466234534</v>
      </c>
      <c r="AD35" s="3">
        <v>114.721236489627</v>
      </c>
      <c r="AE35" s="3">
        <v>117.908173750794</v>
      </c>
      <c r="AF35" s="3">
        <v>119.342201612428</v>
      </c>
      <c r="AG35" s="3">
        <v>118.179065901467</v>
      </c>
      <c r="AH35" s="3">
        <v>120.317924870925</v>
      </c>
      <c r="AI35" s="3">
        <v>122.133374243719</v>
      </c>
      <c r="AJ35" s="3">
        <v>119.791046246842</v>
      </c>
      <c r="AK35" s="3">
        <v>125.31151900222</v>
      </c>
      <c r="AL35" s="3">
        <v>135.265096085416</v>
      </c>
      <c r="AM35" s="3">
        <v>144.012278579956</v>
      </c>
      <c r="AN35" s="3">
        <v>148.879733127227</v>
      </c>
      <c r="AO35" s="3">
        <v>158.211676375564</v>
      </c>
      <c r="AP35" s="3">
        <v>167.552280824442</v>
      </c>
      <c r="AQ35" s="3">
        <v>167.57788937237</v>
      </c>
      <c r="AR35" s="3">
        <v>172.741693108744</v>
      </c>
      <c r="AS35" s="3">
        <v>183.123640507992</v>
      </c>
      <c r="AT35" s="3">
        <v>200.563691858124</v>
      </c>
      <c r="AU35" s="3">
        <v>225.00755025149</v>
      </c>
      <c r="AV35" s="3">
        <v>234.406219017159</v>
      </c>
      <c r="AW35" s="3">
        <v>245.928917732649</v>
      </c>
      <c r="AX35" s="3">
        <v>251.512623485024</v>
      </c>
      <c r="AY35" s="3">
        <v>276.179247427739</v>
      </c>
      <c r="AZ35" s="3">
        <v>312.71349502647</v>
      </c>
      <c r="BA35" s="3">
        <v>333.800880233337</v>
      </c>
      <c r="BB35" s="3">
        <v>322.910859920481</v>
      </c>
      <c r="BC35" s="3">
        <v>320.022724576743</v>
      </c>
      <c r="BD35" s="3">
        <v>332.063601589941</v>
      </c>
      <c r="BE35" s="3">
        <v>339.167110511888</v>
      </c>
      <c r="BF35" s="3">
        <v>336.203832864619</v>
      </c>
      <c r="BG35" s="3">
        <v>335.346713265588</v>
      </c>
      <c r="BH35" s="3">
        <v>346.324468562086</v>
      </c>
      <c r="BI35" s="3">
        <v>354.821946191432</v>
      </c>
      <c r="BJ35" s="3">
        <v>333.489330520146</v>
      </c>
      <c r="BK35" s="3">
        <v>314.140625148249</v>
      </c>
      <c r="BL35" s="3">
        <v>341.603725668647</v>
      </c>
      <c r="BM35" s="3">
        <v>403.45381214369</v>
      </c>
      <c r="BN35" s="3">
        <v>381.333648799534</v>
      </c>
      <c r="BO35" s="3">
        <v>370.588491143297</v>
      </c>
      <c r="BP35" s="3">
        <v>348.830191362564</v>
      </c>
      <c r="BQ35" s="3">
        <v>352.005225533628</v>
      </c>
      <c r="BR35" s="3">
        <v>351.34573016733</v>
      </c>
      <c r="BS35" s="3">
        <v>336.319078900291</v>
      </c>
      <c r="BT35" s="3">
        <v>370.594474042923</v>
      </c>
      <c r="BU35" s="3">
        <v>355.575917184718</v>
      </c>
      <c r="BV35" s="3">
        <v>360.733667563745</v>
      </c>
      <c r="BW35" s="3">
        <v>337.872854246331</v>
      </c>
      <c r="BX35" s="3">
        <v>324.062164331752</v>
      </c>
      <c r="BY35" s="3">
        <v>325.892806812604</v>
      </c>
      <c r="BZ35" s="3">
        <v>180.961589466442</v>
      </c>
      <c r="CA35" s="3">
        <v>139.945000058129</v>
      </c>
      <c r="CB35" s="3">
        <v>133.388751411438</v>
      </c>
      <c r="CC35" s="3">
        <v>186.691591089422</v>
      </c>
      <c r="CD35" s="3">
        <v>176.53000016646</v>
      </c>
      <c r="CE35" s="3">
        <v>172.658571879069</v>
      </c>
      <c r="CF35" s="3">
        <v>162.578096662249</v>
      </c>
      <c r="CG35" s="3">
        <v>163.540000221946</v>
      </c>
      <c r="CH35" s="3">
        <v>188.625500106812</v>
      </c>
      <c r="CI35" s="3">
        <v>224.944318251176</v>
      </c>
      <c r="CJ35" s="3">
        <v>206.23184284411</v>
      </c>
      <c r="CK35" s="3">
        <v>211.547104283383</v>
      </c>
      <c r="CL35" s="3">
        <v>244.480869790782</v>
      </c>
      <c r="CM35" s="3">
        <v>245.904523940313</v>
      </c>
      <c r="CN35" s="3">
        <v>232.596249771118</v>
      </c>
      <c r="CO35" s="3">
        <v>246.741137071089</v>
      </c>
      <c r="CP35" s="3">
        <v>227.738571893601</v>
      </c>
      <c r="CQ35" s="3">
        <v>225.287727009166</v>
      </c>
      <c r="CR35" s="3">
        <v>216.390000479562</v>
      </c>
      <c r="CS35" s="3">
        <v>218.44976189023</v>
      </c>
      <c r="CT35" s="3">
        <v>216.152858552479</v>
      </c>
      <c r="CU35" s="3">
        <v>200.321364316073</v>
      </c>
      <c r="CV35" s="3">
        <v>210.150751113892</v>
      </c>
      <c r="CW35" s="3">
        <v>208.539735492907</v>
      </c>
      <c r="CX35" s="3">
        <v>186.189565243928</v>
      </c>
      <c r="CY35" s="3">
        <v>176.898499298096</v>
      </c>
      <c r="CZ35" s="3">
        <v>133.280952271961</v>
      </c>
      <c r="DA35" s="3">
        <v>134.554048447382</v>
      </c>
      <c r="DB35" s="3">
        <v>148.614999771118</v>
      </c>
      <c r="DC35" s="3">
        <v>165.915217855702</v>
      </c>
      <c r="DD35" s="3">
        <v>144.144761766706</v>
      </c>
      <c r="DE35" s="3">
        <v>135.575237092518</v>
      </c>
      <c r="DF35" s="3">
        <v>168.682619730632</v>
      </c>
      <c r="DG35" s="3">
        <v>185.073333013625</v>
      </c>
      <c r="DH35" s="3">
        <v>208.265999984741</v>
      </c>
      <c r="DI35" s="3">
        <v>209.641579477411</v>
      </c>
      <c r="DJ35" s="3">
        <v>204.576304560122</v>
      </c>
      <c r="DK35" s="3">
        <v>208.345524838096</v>
      </c>
      <c r="DL35" s="3">
        <v>202.469318389893</v>
      </c>
      <c r="DM35" s="3">
        <v>212.629524230957</v>
      </c>
      <c r="DN35" s="3">
        <v>217.526749801636</v>
      </c>
      <c r="DO35" s="3">
        <v>230.704782900603</v>
      </c>
      <c r="DP35" s="3">
        <v>206.805249023437</v>
      </c>
      <c r="DQ35" s="3">
        <v>185.648182608865</v>
      </c>
      <c r="DR35" s="3">
        <v>206.757381257557</v>
      </c>
      <c r="DS35" s="3">
        <v>251.289500808716</v>
      </c>
      <c r="DT35" s="3">
        <v>219.63261958531</v>
      </c>
      <c r="DU35" s="3">
        <v>205.626499557495</v>
      </c>
      <c r="DV35" s="3">
        <v>190.969750595093</v>
      </c>
      <c r="DW35" s="3">
        <v>174.870908563787</v>
      </c>
      <c r="DX35" s="3">
        <v>178.493182095614</v>
      </c>
      <c r="DY35" s="3">
        <v>181.956053482859</v>
      </c>
      <c r="DZ35" s="3">
        <v>184.079318306663</v>
      </c>
      <c r="EA35" s="3">
        <v>171.752727508545</v>
      </c>
      <c r="EB35" s="3">
        <v>157.941749572754</v>
      </c>
      <c r="EC35" s="3">
        <v>153.434565005095</v>
      </c>
      <c r="ED35" s="3">
        <v>148.286999511719</v>
      </c>
      <c r="EE35" s="3">
        <v>168.606665838332</v>
      </c>
      <c r="EF35" s="3">
        <v>172.860692765978</v>
      </c>
    </row>
    <row r="36">
      <c r="A36" s="3" t="s">
        <v>563</v>
      </c>
      <c r="B36" s="3" t="s">
        <v>517</v>
      </c>
      <c r="C36" s="3" t="s">
        <v>564</v>
      </c>
      <c r="D36" s="3">
        <v>13.477071744057</v>
      </c>
      <c r="E36" s="3">
        <v>13.3193009611797</v>
      </c>
      <c r="F36" s="3">
        <v>13.8784113508649</v>
      </c>
      <c r="G36" s="3">
        <v>13.1177878914652</v>
      </c>
      <c r="H36" s="3">
        <v>12.0057729097066</v>
      </c>
      <c r="I36" s="3">
        <v>12.4769873283787</v>
      </c>
      <c r="J36" s="3">
        <v>12.5680999188731</v>
      </c>
      <c r="K36" s="3">
        <v>12.5434434708542</v>
      </c>
      <c r="L36" s="3">
        <v>13.4851081109335</v>
      </c>
      <c r="M36" s="3">
        <v>13.5014079055361</v>
      </c>
      <c r="N36" s="3">
        <v>13.9212412019993</v>
      </c>
      <c r="O36" s="3">
        <v>14.1920400348554</v>
      </c>
      <c r="P36" s="3">
        <v>13.1587125391575</v>
      </c>
      <c r="Q36" s="3">
        <v>13.16887118991</v>
      </c>
      <c r="R36" s="3">
        <v>12.9031500674373</v>
      </c>
      <c r="S36" s="3">
        <v>12.7427089984586</v>
      </c>
      <c r="T36" s="3">
        <v>13.4317639448133</v>
      </c>
      <c r="U36" s="3">
        <v>14.07915354071</v>
      </c>
      <c r="V36" s="3">
        <v>14.318613488058</v>
      </c>
      <c r="W36" s="3">
        <v>13.9935760178783</v>
      </c>
      <c r="X36" s="3">
        <v>12.9748317667536</v>
      </c>
      <c r="Y36" s="3">
        <v>13.1431164353866</v>
      </c>
      <c r="Z36" s="3">
        <v>14.3226215174968</v>
      </c>
      <c r="AA36" s="3">
        <v>14.189261944242</v>
      </c>
      <c r="AB36" s="3">
        <v>12.0272053052607</v>
      </c>
      <c r="AC36" s="3">
        <v>10.2847810079374</v>
      </c>
      <c r="AD36" s="3">
        <v>11.1213187132914</v>
      </c>
      <c r="AE36" s="3">
        <v>11.5829060336743</v>
      </c>
      <c r="AF36" s="3">
        <v>11.8588619929403</v>
      </c>
      <c r="AG36" s="3">
        <v>11.3634888164781</v>
      </c>
      <c r="AH36" s="3">
        <v>11.4281455245048</v>
      </c>
      <c r="AI36" s="3">
        <v>12.5207389290159</v>
      </c>
      <c r="AJ36" s="3">
        <v>12.9974991152735</v>
      </c>
      <c r="AK36" s="3">
        <v>13.5683157672508</v>
      </c>
      <c r="AL36" s="3">
        <v>15.764767620569</v>
      </c>
      <c r="AM36" s="3">
        <v>18.7273638449632</v>
      </c>
      <c r="AN36" s="3">
        <v>19.058604642598</v>
      </c>
      <c r="AO36" s="3">
        <v>19.8352323554255</v>
      </c>
      <c r="AP36" s="3">
        <v>20.495643703799</v>
      </c>
      <c r="AQ36" s="3">
        <v>19.4182675403714</v>
      </c>
      <c r="AR36" s="3">
        <v>19.6784322401568</v>
      </c>
      <c r="AS36" s="3">
        <v>19.5497147663521</v>
      </c>
      <c r="AT36" s="3">
        <v>20.4371049044964</v>
      </c>
      <c r="AU36" s="3">
        <v>20.2899505006535</v>
      </c>
      <c r="AV36" s="3">
        <v>20.5650718969921</v>
      </c>
      <c r="AW36" s="3">
        <v>22.3992804855561</v>
      </c>
      <c r="AX36" s="3">
        <v>22.8255293173234</v>
      </c>
      <c r="AY36" s="3">
        <v>24.8003723770805</v>
      </c>
      <c r="AZ36" s="3">
        <v>26.4275919282837</v>
      </c>
      <c r="BA36" s="3">
        <v>26.7607290775618</v>
      </c>
      <c r="BB36" s="3">
        <v>26.8475157121935</v>
      </c>
      <c r="BC36" s="3">
        <v>25.565300002217</v>
      </c>
      <c r="BD36" s="3">
        <v>25.7091434511748</v>
      </c>
      <c r="BE36" s="3">
        <v>25.061631010991</v>
      </c>
      <c r="BF36" s="3">
        <v>25.2846166650269</v>
      </c>
      <c r="BG36" s="3">
        <v>26.5487446641448</v>
      </c>
      <c r="BH36" s="3">
        <v>26.2953283891809</v>
      </c>
      <c r="BI36" s="3">
        <v>24.3983357676884</v>
      </c>
      <c r="BJ36" s="3">
        <v>23.9318284493872</v>
      </c>
      <c r="BK36" s="3">
        <v>21.4434708123485</v>
      </c>
      <c r="BL36" s="3">
        <v>23.6307743034821</v>
      </c>
      <c r="BM36" s="3">
        <v>24.9159821982923</v>
      </c>
      <c r="BN36" s="3">
        <v>24.7723768616377</v>
      </c>
      <c r="BO36" s="3">
        <v>25.6658411154457</v>
      </c>
      <c r="BP36" s="3">
        <v>25.007886424984</v>
      </c>
      <c r="BQ36" s="3">
        <v>24.4195215985568</v>
      </c>
      <c r="BR36" s="3">
        <v>25.8797114316982</v>
      </c>
      <c r="BS36" s="3">
        <v>24.0095169598615</v>
      </c>
      <c r="BT36" s="3">
        <v>25.5305071762611</v>
      </c>
      <c r="BU36" s="3">
        <v>26.2133206315548</v>
      </c>
      <c r="BV36" s="3">
        <v>28.9201132456308</v>
      </c>
      <c r="BW36" s="3">
        <v>30.3511995264372</v>
      </c>
      <c r="BX36" s="3">
        <v>30.3116622791196</v>
      </c>
      <c r="BY36" s="3">
        <v>29.558491134306</v>
      </c>
      <c r="BZ36" s="3">
        <v>20.2283748570502</v>
      </c>
      <c r="CA36" s="3">
        <v>20.0159319217646</v>
      </c>
      <c r="CB36" s="3">
        <v>20.4499530443022</v>
      </c>
      <c r="CC36" s="3">
        <v>22.6644308572859</v>
      </c>
      <c r="CD36" s="3">
        <v>21.4546759116556</v>
      </c>
      <c r="CE36" s="3">
        <v>23.1234336348205</v>
      </c>
      <c r="CF36" s="3">
        <v>22.4642234108875</v>
      </c>
      <c r="CG36" s="3">
        <v>21.9606952642727</v>
      </c>
      <c r="CH36" s="3">
        <v>24.1252244840467</v>
      </c>
      <c r="CI36" s="3">
        <v>26.4757125753629</v>
      </c>
      <c r="CJ36" s="3">
        <v>28.9347549027794</v>
      </c>
      <c r="CK36" s="3">
        <v>30.3748357477876</v>
      </c>
      <c r="CL36" s="3">
        <v>34.0753353252659</v>
      </c>
      <c r="CM36" s="3">
        <v>36.0069089882702</v>
      </c>
      <c r="CN36" s="3">
        <v>38.1845177126944</v>
      </c>
      <c r="CO36" s="3">
        <v>38.0166164512246</v>
      </c>
      <c r="CP36" s="3">
        <v>35.6207481276002</v>
      </c>
      <c r="CQ36" s="3">
        <v>37.284132528173</v>
      </c>
      <c r="CR36" s="3">
        <v>37.8000471801693</v>
      </c>
      <c r="CS36" s="3">
        <v>41.8995267555272</v>
      </c>
      <c r="CT36" s="3">
        <v>43.1484712712138</v>
      </c>
      <c r="CU36" s="3">
        <v>40.9782055500983</v>
      </c>
      <c r="CV36" s="3">
        <v>43.4308384172634</v>
      </c>
      <c r="CW36" s="3">
        <v>43.3265966910078</v>
      </c>
      <c r="CX36" s="3">
        <v>39.1668955037554</v>
      </c>
      <c r="CY36" s="3">
        <v>35.9813437713712</v>
      </c>
      <c r="CZ36" s="3">
        <v>33.4687914869912</v>
      </c>
      <c r="DA36" s="3">
        <v>31.3055623140977</v>
      </c>
      <c r="DB36" s="3">
        <v>30.1464525827252</v>
      </c>
      <c r="DC36" s="3">
        <v>32.4074987528847</v>
      </c>
      <c r="DD36" s="3">
        <v>31.1425509383679</v>
      </c>
      <c r="DE36" s="3">
        <v>31.101135978443</v>
      </c>
      <c r="DF36" s="3">
        <v>34.9693283565046</v>
      </c>
      <c r="DG36" s="3">
        <v>31.2665270809894</v>
      </c>
      <c r="DH36" s="3">
        <v>32.4912786225224</v>
      </c>
      <c r="DI36" s="3">
        <v>33.4467480783791</v>
      </c>
      <c r="DJ36" s="3">
        <v>28.4690182314708</v>
      </c>
      <c r="DK36" s="3">
        <v>27.5884847308212</v>
      </c>
      <c r="DL36" s="3">
        <v>26.6394147021802</v>
      </c>
      <c r="DM36" s="3">
        <v>27.5590861823806</v>
      </c>
      <c r="DN36" s="3">
        <v>29.1968167809838</v>
      </c>
      <c r="DO36" s="3">
        <v>28.7835889822901</v>
      </c>
      <c r="DP36" s="3">
        <v>27.3859585516431</v>
      </c>
      <c r="DQ36" s="3">
        <v>25.5185809898594</v>
      </c>
      <c r="DR36" s="3">
        <v>27.9226814413381</v>
      </c>
      <c r="DS36" s="3">
        <v>31.4884513312005</v>
      </c>
      <c r="DT36" s="3">
        <v>32.3698435038958</v>
      </c>
      <c r="DU36" s="3">
        <v>32.7092597775904</v>
      </c>
      <c r="DV36" s="3">
        <v>35.4452604070038</v>
      </c>
      <c r="DW36" s="3">
        <v>36.3379928644386</v>
      </c>
      <c r="DX36" s="3">
        <v>37.8606219772776</v>
      </c>
      <c r="DY36" s="3">
        <v>39.0302707539978</v>
      </c>
      <c r="DZ36" s="3">
        <v>41.2126090186023</v>
      </c>
      <c r="EA36" s="3">
        <v>38.3657445919411</v>
      </c>
      <c r="EB36" s="3">
        <v>39.3822673954225</v>
      </c>
      <c r="EC36" s="3">
        <v>41.1357393370094</v>
      </c>
      <c r="ED36" s="3">
        <v>45.4009490289264</v>
      </c>
      <c r="EE36" s="3">
        <v>45.2714829513761</v>
      </c>
      <c r="EF36" s="3">
        <v>46.0719443427192</v>
      </c>
    </row>
    <row r="37">
      <c r="A37" s="3" t="s">
        <v>565</v>
      </c>
      <c r="B37" s="3" t="s">
        <v>494</v>
      </c>
      <c r="C37" s="3" t="s">
        <v>566</v>
      </c>
      <c r="D37" s="3">
        <v>31.0617304670839</v>
      </c>
      <c r="E37" s="3">
        <v>30.7199388248646</v>
      </c>
      <c r="F37" s="3">
        <v>30.9065296639256</v>
      </c>
      <c r="G37" s="3">
        <v>32.88572961131</v>
      </c>
      <c r="H37" s="3">
        <v>33.6530323502135</v>
      </c>
      <c r="I37" s="3">
        <v>33.3653030159637</v>
      </c>
      <c r="J37" s="3">
        <v>34.5196292548227</v>
      </c>
      <c r="K37" s="3">
        <v>34.0158856659733</v>
      </c>
      <c r="L37" s="3">
        <v>33.5695743607165</v>
      </c>
      <c r="M37" s="3">
        <v>32.11271845264</v>
      </c>
      <c r="N37" s="3">
        <v>32.7048182357783</v>
      </c>
      <c r="O37" s="3">
        <v>33.8104846441709</v>
      </c>
      <c r="P37" s="3">
        <v>33.0881966955502</v>
      </c>
      <c r="Q37" s="3">
        <v>32.0386706020648</v>
      </c>
      <c r="R37" s="3">
        <v>31.6717256211445</v>
      </c>
      <c r="S37" s="3">
        <v>32.40090985421</v>
      </c>
      <c r="T37" s="3">
        <v>31.8440232390513</v>
      </c>
      <c r="U37" s="3">
        <v>31.864066979961</v>
      </c>
      <c r="V37" s="3">
        <v>32.6291036468797</v>
      </c>
      <c r="W37" s="3">
        <v>34.4392233464254</v>
      </c>
      <c r="X37" s="3">
        <v>30.917807192625</v>
      </c>
      <c r="Y37" s="3">
        <v>29.6683963828474</v>
      </c>
      <c r="Z37" s="3">
        <v>32.678003945012</v>
      </c>
      <c r="AA37" s="3">
        <v>32.4730081914829</v>
      </c>
      <c r="AB37" s="3">
        <v>31.217854453925</v>
      </c>
      <c r="AC37" s="3">
        <v>32.7242733750109</v>
      </c>
      <c r="AD37" s="3">
        <v>34.8523812649258</v>
      </c>
      <c r="AE37" s="3">
        <v>37.1458616688107</v>
      </c>
      <c r="AF37" s="3">
        <v>38.6513644570312</v>
      </c>
      <c r="AG37" s="3">
        <v>38.5581103873108</v>
      </c>
      <c r="AH37" s="3">
        <v>40.6792985214356</v>
      </c>
      <c r="AI37" s="3">
        <v>41.8271422410964</v>
      </c>
      <c r="AJ37" s="3">
        <v>40.834763079827</v>
      </c>
      <c r="AK37" s="3">
        <v>41.8144986111101</v>
      </c>
      <c r="AL37" s="3">
        <v>40.8106024937691</v>
      </c>
      <c r="AM37" s="3">
        <v>38.9163006888714</v>
      </c>
      <c r="AN37" s="3">
        <v>40.4412758799275</v>
      </c>
      <c r="AO37" s="3">
        <v>43.1751840042214</v>
      </c>
      <c r="AP37" s="3">
        <v>45.3422438263455</v>
      </c>
      <c r="AQ37" s="3">
        <v>46.7790081228688</v>
      </c>
      <c r="AR37" s="3">
        <v>50.1141772873162</v>
      </c>
      <c r="AS37" s="3">
        <v>52.5213604529695</v>
      </c>
      <c r="AT37" s="3">
        <v>54.1409223380299</v>
      </c>
      <c r="AU37" s="3">
        <v>53.5164157673286</v>
      </c>
      <c r="AV37" s="3">
        <v>55.9604462220764</v>
      </c>
      <c r="AW37" s="3">
        <v>56.0201364605725</v>
      </c>
      <c r="AX37" s="3">
        <v>57.042477972979</v>
      </c>
      <c r="AY37" s="3">
        <v>57.3421080276094</v>
      </c>
      <c r="AZ37" s="3">
        <v>61.5536415731292</v>
      </c>
      <c r="BA37" s="3">
        <v>59.1161952021754</v>
      </c>
      <c r="BB37" s="3">
        <v>59.2257006168444</v>
      </c>
      <c r="BC37" s="3">
        <v>58.8622742860578</v>
      </c>
      <c r="BD37" s="3">
        <v>62.9265767633162</v>
      </c>
      <c r="BE37" s="3">
        <v>65.9967553073494</v>
      </c>
      <c r="BF37" s="3">
        <v>65.9446117528913</v>
      </c>
      <c r="BG37" s="3">
        <v>64.3747932462062</v>
      </c>
      <c r="BH37" s="3">
        <v>68.1904506993518</v>
      </c>
      <c r="BI37" s="3">
        <v>63.483813881117</v>
      </c>
      <c r="BJ37" s="3">
        <v>57.6969370739102</v>
      </c>
      <c r="BK37" s="3">
        <v>58.5215636106386</v>
      </c>
      <c r="BL37" s="3">
        <v>61.039493670024</v>
      </c>
      <c r="BM37" s="3">
        <v>65.4476665597039</v>
      </c>
      <c r="BN37" s="3">
        <v>68.9174668991038</v>
      </c>
      <c r="BO37" s="3">
        <v>70.2876538104287</v>
      </c>
      <c r="BP37" s="3">
        <v>67.8263561086733</v>
      </c>
      <c r="BQ37" s="3">
        <v>71.2097261117146</v>
      </c>
      <c r="BR37" s="3">
        <v>74.7250339473636</v>
      </c>
      <c r="BS37" s="3">
        <v>77.3647096828721</v>
      </c>
      <c r="BT37" s="3">
        <v>78.8107483776484</v>
      </c>
      <c r="BU37" s="3">
        <v>76.2254319343888</v>
      </c>
      <c r="BV37" s="3">
        <v>72.4149248648016</v>
      </c>
      <c r="BW37" s="3">
        <v>75.1222082772671</v>
      </c>
      <c r="BX37" s="3">
        <v>80.1956312317605</v>
      </c>
      <c r="BY37" s="3">
        <v>81.9722461528046</v>
      </c>
      <c r="BZ37" s="3">
        <v>72.3793929197159</v>
      </c>
      <c r="CA37" s="3">
        <v>79.8288066948996</v>
      </c>
      <c r="CB37" s="3">
        <v>79.3527348159005</v>
      </c>
      <c r="CC37" s="3">
        <v>78.2643396358374</v>
      </c>
      <c r="CD37" s="3">
        <v>79.1824043012584</v>
      </c>
      <c r="CE37" s="3">
        <v>75.9254818869038</v>
      </c>
      <c r="CF37" s="3">
        <v>74.5634614017911</v>
      </c>
      <c r="CG37" s="3">
        <v>73.102422553574</v>
      </c>
      <c r="CH37" s="3">
        <v>71.9283119877835</v>
      </c>
      <c r="CI37" s="3">
        <v>72.0236859443789</v>
      </c>
      <c r="CJ37" s="3">
        <v>73.2575594001405</v>
      </c>
      <c r="CK37" s="3">
        <v>71.2235871325357</v>
      </c>
      <c r="CL37" s="3">
        <v>73.4602653018813</v>
      </c>
      <c r="CM37" s="3">
        <v>78.8381363154889</v>
      </c>
      <c r="CN37" s="3">
        <v>77.2348336710293</v>
      </c>
      <c r="CO37" s="3">
        <v>75.3350093624568</v>
      </c>
      <c r="CP37" s="3">
        <v>74.3571159582324</v>
      </c>
      <c r="CQ37" s="3">
        <v>69.0409792216214</v>
      </c>
      <c r="CR37" s="3">
        <v>75.4052778985357</v>
      </c>
      <c r="CS37" s="3">
        <v>74.2639363340871</v>
      </c>
      <c r="CT37" s="3">
        <v>72.7351477176609</v>
      </c>
      <c r="CU37" s="3">
        <v>76.4145506987677</v>
      </c>
      <c r="CV37" s="3">
        <v>79.8603187796759</v>
      </c>
      <c r="CW37" s="3">
        <v>79.422725856619</v>
      </c>
      <c r="CX37" s="3">
        <v>74.6480748555957</v>
      </c>
      <c r="CY37" s="3">
        <v>70.5180410420739</v>
      </c>
      <c r="CZ37" s="3">
        <v>68.2304252296871</v>
      </c>
      <c r="DA37" s="3">
        <v>64.3484537628782</v>
      </c>
      <c r="DB37" s="3">
        <v>60.4329830987098</v>
      </c>
      <c r="DC37" s="3">
        <v>55.4468891918977</v>
      </c>
      <c r="DD37" s="3">
        <v>53.4434549201954</v>
      </c>
      <c r="DE37" s="3">
        <v>52.3994339517052</v>
      </c>
      <c r="DF37" s="3">
        <v>50.7586034828567</v>
      </c>
      <c r="DG37" s="3">
        <v>48.5153861845545</v>
      </c>
      <c r="DH37" s="3">
        <v>43.7354234582067</v>
      </c>
      <c r="DI37" s="3">
        <v>39.8493449556314</v>
      </c>
      <c r="DJ37" s="3">
        <v>37.2932713015424</v>
      </c>
      <c r="DK37" s="3">
        <v>41.3116004650713</v>
      </c>
      <c r="DL37" s="3">
        <v>41.4401856682694</v>
      </c>
      <c r="DM37" s="3">
        <v>41.6694201700322</v>
      </c>
      <c r="DN37" s="3">
        <v>44.7760174481451</v>
      </c>
      <c r="DO37" s="3">
        <v>40.7960631832005</v>
      </c>
      <c r="DP37" s="3">
        <v>37.2404362944188</v>
      </c>
      <c r="DQ37" s="3">
        <v>32.6137572629896</v>
      </c>
      <c r="DR37" s="3">
        <v>33.5960858721404</v>
      </c>
      <c r="DS37" s="3">
        <v>36.5862845451027</v>
      </c>
      <c r="DT37" s="3">
        <v>37.9906236611272</v>
      </c>
      <c r="DU37" s="3">
        <v>39.4012307406442</v>
      </c>
      <c r="DV37" s="3">
        <v>41.4218169101406</v>
      </c>
      <c r="DW37" s="3">
        <v>40.3927506803674</v>
      </c>
      <c r="DX37" s="3">
        <v>34.6811584847653</v>
      </c>
      <c r="DY37" s="3">
        <v>33.1692799488835</v>
      </c>
      <c r="DZ37" s="3">
        <v>34.3704991741446</v>
      </c>
      <c r="EA37" s="3">
        <v>36.1324714804196</v>
      </c>
      <c r="EB37" s="3">
        <v>38.7099269191328</v>
      </c>
      <c r="EC37" s="3">
        <v>36.3055004049342</v>
      </c>
      <c r="ED37" s="3">
        <v>33.7188492856408</v>
      </c>
      <c r="EE37" s="3">
        <v>30.5480951581683</v>
      </c>
      <c r="EF37" s="3">
        <v>30.8786110877991</v>
      </c>
    </row>
    <row r="38">
      <c r="A38" s="3" t="s">
        <v>567</v>
      </c>
      <c r="B38" s="3" t="s">
        <v>539</v>
      </c>
      <c r="C38" s="3" t="s">
        <v>560</v>
      </c>
      <c r="D38" s="3">
        <v>21.5733594783412</v>
      </c>
      <c r="E38" s="3">
        <v>17.0213979304885</v>
      </c>
      <c r="F38" s="3">
        <v>17.9417063411815</v>
      </c>
      <c r="G38" s="3">
        <v>17.8343517784916</v>
      </c>
      <c r="H38" s="3">
        <v>18.074340962703</v>
      </c>
      <c r="I38" s="3">
        <v>20.1930410657109</v>
      </c>
      <c r="J38" s="3">
        <v>21.4482201471538</v>
      </c>
      <c r="K38" s="3">
        <v>21.0777420227089</v>
      </c>
      <c r="L38" s="3">
        <v>23.2141046823337</v>
      </c>
      <c r="M38" s="3">
        <v>22.491706246647</v>
      </c>
      <c r="N38" s="3">
        <v>25.3559098438494</v>
      </c>
      <c r="O38" s="3">
        <v>26.479958197776</v>
      </c>
      <c r="P38" s="3">
        <v>25.8446402903773</v>
      </c>
      <c r="Q38" s="3">
        <v>26.6797496123922</v>
      </c>
      <c r="R38" s="3">
        <v>28.4073185439883</v>
      </c>
      <c r="S38" s="3">
        <v>26.5594484970794</v>
      </c>
      <c r="T38" s="3">
        <v>25.3410248013843</v>
      </c>
      <c r="U38" s="3">
        <v>24.7445277219557</v>
      </c>
      <c r="V38" s="3">
        <v>24.0034911439</v>
      </c>
      <c r="W38" s="3">
        <v>23.418281153262</v>
      </c>
      <c r="X38" s="3">
        <v>26.9653330436629</v>
      </c>
      <c r="Y38" s="3">
        <v>26.1479283207583</v>
      </c>
      <c r="Z38" s="3">
        <v>23.9426333564698</v>
      </c>
      <c r="AA38" s="3">
        <v>22.2686915046478</v>
      </c>
      <c r="AB38" s="3">
        <v>20.689814211149</v>
      </c>
      <c r="AC38" s="3">
        <v>21.5275106084615</v>
      </c>
      <c r="AD38" s="3">
        <v>24.2751271028074</v>
      </c>
      <c r="AE38" s="3">
        <v>24.0078259126045</v>
      </c>
      <c r="AF38" s="3">
        <v>23.7911423932077</v>
      </c>
      <c r="AG38" s="3">
        <v>22.9761152116858</v>
      </c>
      <c r="AH38" s="3">
        <v>24.0214366763405</v>
      </c>
      <c r="AI38" s="3">
        <v>26.7176145075442</v>
      </c>
      <c r="AJ38" s="3">
        <v>28.8432849564856</v>
      </c>
      <c r="AK38" s="3">
        <v>29.6967271239237</v>
      </c>
      <c r="AL38" s="3">
        <v>31.8116768354329</v>
      </c>
      <c r="AM38" s="3">
        <v>35.7054957773545</v>
      </c>
      <c r="AN38" s="3">
        <v>33.5708459704875</v>
      </c>
      <c r="AO38" s="3">
        <v>34.3954214571721</v>
      </c>
      <c r="AP38" s="3">
        <v>34.6910766922484</v>
      </c>
      <c r="AQ38" s="3">
        <v>38.2838853129858</v>
      </c>
      <c r="AR38" s="3">
        <v>40.8327409690708</v>
      </c>
      <c r="AS38" s="3">
        <v>44.3934591405948</v>
      </c>
      <c r="AT38" s="3">
        <v>43.3919234322255</v>
      </c>
      <c r="AU38" s="3">
        <v>46.5399464909432</v>
      </c>
      <c r="AV38" s="3">
        <v>43.3351005781475</v>
      </c>
      <c r="AW38" s="3">
        <v>43.9022193825754</v>
      </c>
      <c r="AX38" s="3">
        <v>44.3023310608868</v>
      </c>
      <c r="AY38" s="3">
        <v>50.859292106162</v>
      </c>
      <c r="AZ38" s="3">
        <v>57.4648977926638</v>
      </c>
      <c r="BA38" s="3">
        <v>56.10311714388</v>
      </c>
      <c r="BB38" s="3">
        <v>55.9342136720932</v>
      </c>
      <c r="BC38" s="3">
        <v>57.4118531923971</v>
      </c>
      <c r="BD38" s="3">
        <v>59.4303552078101</v>
      </c>
      <c r="BE38" s="3">
        <v>58.5476583522169</v>
      </c>
      <c r="BF38" s="3">
        <v>59.8998093805161</v>
      </c>
      <c r="BG38" s="3">
        <v>62.2905087893207</v>
      </c>
      <c r="BH38" s="3">
        <v>62.7649285181969</v>
      </c>
      <c r="BI38" s="3">
        <v>57.7662955808156</v>
      </c>
      <c r="BJ38" s="3">
        <v>53.7719408522321</v>
      </c>
      <c r="BK38" s="3">
        <v>44.6705864094122</v>
      </c>
      <c r="BL38" s="3">
        <v>45.8312897986626</v>
      </c>
      <c r="BM38" s="3">
        <v>48.8449774896949</v>
      </c>
      <c r="BN38" s="3">
        <v>55.9349064752955</v>
      </c>
      <c r="BO38" s="3">
        <v>59.6983743046982</v>
      </c>
      <c r="BP38" s="3">
        <v>56.432277651333</v>
      </c>
      <c r="BQ38" s="3">
        <v>53.8763424789383</v>
      </c>
      <c r="BR38" s="3">
        <v>60.917858240526</v>
      </c>
      <c r="BS38" s="3">
        <v>55.0434347469731</v>
      </c>
      <c r="BT38" s="3">
        <v>55.1934909792928</v>
      </c>
      <c r="BU38" s="3">
        <v>57.2574549471868</v>
      </c>
      <c r="BV38" s="3">
        <v>62.4604440514327</v>
      </c>
      <c r="BW38" s="3">
        <v>69.9506564517051</v>
      </c>
      <c r="BX38" s="3">
        <v>73.5613353243549</v>
      </c>
      <c r="BY38" s="3">
        <v>72.2803787245273</v>
      </c>
      <c r="BZ38" s="3">
        <v>52.8054245622832</v>
      </c>
      <c r="CA38" s="3">
        <v>55.882181916807</v>
      </c>
      <c r="CB38" s="3">
        <v>65.2417252235904</v>
      </c>
      <c r="CC38" s="3">
        <v>69.1334648872938</v>
      </c>
      <c r="CD38" s="3">
        <v>76.6844362129223</v>
      </c>
      <c r="CE38" s="3">
        <v>91.1637088694013</v>
      </c>
      <c r="CF38" s="3">
        <v>91.2483606137743</v>
      </c>
      <c r="CG38" s="3">
        <v>98.3092231689907</v>
      </c>
      <c r="CH38" s="3">
        <v>98.8186466193662</v>
      </c>
      <c r="CI38" s="3">
        <v>87.7947127050413</v>
      </c>
      <c r="CJ38" s="3">
        <v>94.1174774005745</v>
      </c>
      <c r="CK38" s="3">
        <v>97.3591908070441</v>
      </c>
      <c r="CL38" s="3">
        <v>94.528020539726</v>
      </c>
      <c r="CM38" s="3">
        <v>101.953474937594</v>
      </c>
      <c r="CN38" s="3">
        <v>101.188321138316</v>
      </c>
      <c r="CO38" s="3">
        <v>97.5910334873513</v>
      </c>
      <c r="CP38" s="3">
        <v>96.3685446396462</v>
      </c>
      <c r="CQ38" s="3">
        <v>99.2708231010609</v>
      </c>
      <c r="CR38" s="3">
        <v>95.4080528619042</v>
      </c>
      <c r="CS38" s="3">
        <v>97.945813621193</v>
      </c>
      <c r="CT38" s="3">
        <v>110.354438811142</v>
      </c>
      <c r="CU38" s="3">
        <v>88.6206342575347</v>
      </c>
      <c r="CV38" s="3">
        <v>87.5890500821513</v>
      </c>
      <c r="CW38" s="3">
        <v>85.2322110988603</v>
      </c>
      <c r="CX38" s="3">
        <v>86.9308438395327</v>
      </c>
      <c r="CY38" s="3">
        <v>81.9874954952477</v>
      </c>
      <c r="CZ38" s="3">
        <v>74.2738330251303</v>
      </c>
      <c r="DA38" s="3">
        <v>65.0187568136639</v>
      </c>
      <c r="DB38" s="3">
        <v>64.9045143391738</v>
      </c>
      <c r="DC38" s="3">
        <v>69.5367614750107</v>
      </c>
      <c r="DD38" s="3">
        <v>63.5861817373791</v>
      </c>
      <c r="DE38" s="3">
        <v>58.7662125986348</v>
      </c>
      <c r="DF38" s="3">
        <v>66.3959661276296</v>
      </c>
      <c r="DG38" s="3">
        <v>74.4256750549964</v>
      </c>
      <c r="DH38" s="3">
        <v>76.4400771883909</v>
      </c>
      <c r="DI38" s="3">
        <v>78.8704216022317</v>
      </c>
      <c r="DJ38" s="3">
        <v>71.2246299044705</v>
      </c>
      <c r="DK38" s="3">
        <v>68.4915307279882</v>
      </c>
      <c r="DL38" s="3">
        <v>66.6883086546188</v>
      </c>
      <c r="DM38" s="3">
        <v>72.2618558312643</v>
      </c>
      <c r="DN38" s="3">
        <v>76.9929930934961</v>
      </c>
      <c r="DO38" s="3">
        <v>72.9496577271993</v>
      </c>
      <c r="DP38" s="3">
        <v>67.3760522188619</v>
      </c>
      <c r="DQ38" s="3">
        <v>65.0243007104408</v>
      </c>
      <c r="DR38" s="3">
        <v>63.6244214954668</v>
      </c>
      <c r="DS38" s="3">
        <v>72.2209772976645</v>
      </c>
      <c r="DT38" s="3">
        <v>71.0024174081006</v>
      </c>
      <c r="DU38" s="3">
        <v>72.3434312083904</v>
      </c>
      <c r="DV38" s="3">
        <v>75.8684224022017</v>
      </c>
      <c r="DW38" s="3">
        <v>75.3057648015999</v>
      </c>
      <c r="DX38" s="3">
        <v>71.6537754380073</v>
      </c>
      <c r="DY38" s="3">
        <v>85.712226735952</v>
      </c>
      <c r="DZ38" s="3">
        <v>84.4428815537663</v>
      </c>
      <c r="EA38" s="3">
        <v>84.2386410549528</v>
      </c>
      <c r="EB38" s="3">
        <v>97.43933166249</v>
      </c>
      <c r="EC38" s="3">
        <v>95.0096354709192</v>
      </c>
      <c r="ED38" s="3">
        <v>88.8384290800107</v>
      </c>
      <c r="EE38" s="3">
        <v>87.162787777543</v>
      </c>
      <c r="EF38" s="3">
        <v>84.3455554114448</v>
      </c>
    </row>
    <row r="39">
      <c r="A39" s="3" t="s">
        <v>568</v>
      </c>
      <c r="B39" s="3" t="s">
        <v>494</v>
      </c>
      <c r="C39" s="3" t="s">
        <v>566</v>
      </c>
      <c r="D39" s="3">
        <v>91.2023846410166</v>
      </c>
      <c r="E39" s="3">
        <v>92.9507346309123</v>
      </c>
      <c r="F39" s="3">
        <v>95.9870947345083</v>
      </c>
      <c r="G39" s="3">
        <v>95.026396629405</v>
      </c>
      <c r="H39" s="3">
        <v>96.2684569367026</v>
      </c>
      <c r="I39" s="3">
        <v>99.0515511745998</v>
      </c>
      <c r="J39" s="3">
        <v>99.3553448201535</v>
      </c>
      <c r="K39" s="3">
        <v>97.7381254836857</v>
      </c>
      <c r="L39" s="3">
        <v>96.2537376603575</v>
      </c>
      <c r="M39" s="3">
        <v>104.130622605039</v>
      </c>
      <c r="N39" s="3">
        <v>109.367605825246</v>
      </c>
      <c r="O39" s="3">
        <v>117.051686608967</v>
      </c>
      <c r="P39" s="3">
        <v>119.747213075505</v>
      </c>
      <c r="Q39" s="3">
        <v>121.349361543687</v>
      </c>
      <c r="R39" s="3">
        <v>122.222701707779</v>
      </c>
      <c r="S39" s="3">
        <v>120.627499573876</v>
      </c>
      <c r="T39" s="3">
        <v>119.719142055544</v>
      </c>
      <c r="U39" s="3">
        <v>119.523387509278</v>
      </c>
      <c r="V39" s="3">
        <v>124.600740865299</v>
      </c>
      <c r="W39" s="3">
        <v>124.497309637227</v>
      </c>
      <c r="X39" s="3">
        <v>116.486270096429</v>
      </c>
      <c r="Y39" s="3">
        <v>118.02519779769</v>
      </c>
      <c r="Z39" s="3">
        <v>128.315680433001</v>
      </c>
      <c r="AA39" s="3">
        <v>131.968806260551</v>
      </c>
      <c r="AB39" s="3">
        <v>123.633732961004</v>
      </c>
      <c r="AC39" s="3">
        <v>121.86710586406</v>
      </c>
      <c r="AD39" s="3">
        <v>128.618704991179</v>
      </c>
      <c r="AE39" s="3">
        <v>135.691039318709</v>
      </c>
      <c r="AF39" s="3">
        <v>142.332759152675</v>
      </c>
      <c r="AG39" s="3">
        <v>145.343142653007</v>
      </c>
      <c r="AH39" s="3">
        <v>150.7491647176</v>
      </c>
      <c r="AI39" s="3">
        <v>150.888751502796</v>
      </c>
      <c r="AJ39" s="3">
        <v>153.147997573238</v>
      </c>
      <c r="AK39" s="3">
        <v>150.411780256602</v>
      </c>
      <c r="AL39" s="3">
        <v>148.523549978117</v>
      </c>
      <c r="AM39" s="3">
        <v>144.97491765386</v>
      </c>
      <c r="AN39" s="3">
        <v>149.056993183355</v>
      </c>
      <c r="AO39" s="3">
        <v>156.83626071653</v>
      </c>
      <c r="AP39" s="3">
        <v>160.623894209177</v>
      </c>
      <c r="AQ39" s="3">
        <v>160.289435556403</v>
      </c>
      <c r="AR39" s="3">
        <v>161.601811685841</v>
      </c>
      <c r="AS39" s="3">
        <v>169.562015822157</v>
      </c>
      <c r="AT39" s="3">
        <v>175.835708531373</v>
      </c>
      <c r="AU39" s="3">
        <v>174.885276951048</v>
      </c>
      <c r="AV39" s="3">
        <v>173.525895235722</v>
      </c>
      <c r="AW39" s="3">
        <v>179.077512535306</v>
      </c>
      <c r="AX39" s="3">
        <v>195.840320585693</v>
      </c>
      <c r="AY39" s="3">
        <v>194.001732372908</v>
      </c>
      <c r="AZ39" s="3">
        <v>204.527109536773</v>
      </c>
      <c r="BA39" s="3">
        <v>197.408538972483</v>
      </c>
      <c r="BB39" s="3">
        <v>194.506741939561</v>
      </c>
      <c r="BC39" s="3">
        <v>200.876673092207</v>
      </c>
      <c r="BD39" s="3">
        <v>200.23043708631</v>
      </c>
      <c r="BE39" s="3">
        <v>207.00258484186</v>
      </c>
      <c r="BF39" s="3">
        <v>219.135492365837</v>
      </c>
      <c r="BG39" s="3">
        <v>224.745351009153</v>
      </c>
      <c r="BH39" s="3">
        <v>231.622364287908</v>
      </c>
      <c r="BI39" s="3">
        <v>216.967098465092</v>
      </c>
      <c r="BJ39" s="3">
        <v>214.91125339502</v>
      </c>
      <c r="BK39" s="3">
        <v>205.793725418455</v>
      </c>
      <c r="BL39" s="3">
        <v>207.877520446618</v>
      </c>
      <c r="BM39" s="3">
        <v>220.951503515592</v>
      </c>
      <c r="BN39" s="3">
        <v>223.106545360821</v>
      </c>
      <c r="BO39" s="3">
        <v>217.964547673865</v>
      </c>
      <c r="BP39" s="3">
        <v>208.246057403969</v>
      </c>
      <c r="BQ39" s="3">
        <v>216.96488971198</v>
      </c>
      <c r="BR39" s="3">
        <v>228.869389835731</v>
      </c>
      <c r="BS39" s="3">
        <v>225.262295855091</v>
      </c>
      <c r="BT39" s="3">
        <v>231.696992911524</v>
      </c>
      <c r="BU39" s="3">
        <v>227.27088781782</v>
      </c>
      <c r="BV39" s="3">
        <v>225.961095554309</v>
      </c>
      <c r="BW39" s="3">
        <v>240.7204033157</v>
      </c>
      <c r="BX39" s="3">
        <v>250.664347292578</v>
      </c>
      <c r="BY39" s="3">
        <v>232.619532825444</v>
      </c>
      <c r="BZ39" s="3">
        <v>206.741801457112</v>
      </c>
      <c r="CA39" s="3">
        <v>229.135513158096</v>
      </c>
      <c r="CB39" s="3">
        <v>230.22006796772</v>
      </c>
      <c r="CC39" s="3">
        <v>216.888239800712</v>
      </c>
      <c r="CD39" s="3">
        <v>240.616522796801</v>
      </c>
      <c r="CE39" s="3">
        <v>237.534214094077</v>
      </c>
      <c r="CF39" s="3">
        <v>211.964625294517</v>
      </c>
      <c r="CG39" s="3">
        <v>216.877924688073</v>
      </c>
      <c r="CH39" s="3">
        <v>216.914922209557</v>
      </c>
      <c r="CI39" s="3">
        <v>224.114540503495</v>
      </c>
      <c r="CJ39" s="3">
        <v>236.973343875269</v>
      </c>
      <c r="CK39" s="3">
        <v>233.418465327387</v>
      </c>
      <c r="CL39" s="3">
        <v>223.25036990667</v>
      </c>
      <c r="CM39" s="3">
        <v>232.462225729934</v>
      </c>
      <c r="CN39" s="3">
        <v>224.946751787417</v>
      </c>
      <c r="CO39" s="3">
        <v>223.351284769459</v>
      </c>
      <c r="CP39" s="3">
        <v>231.028223869144</v>
      </c>
      <c r="CQ39" s="3">
        <v>229.324203580214</v>
      </c>
      <c r="CR39" s="3">
        <v>238.454050210503</v>
      </c>
      <c r="CS39" s="3">
        <v>225.375885890882</v>
      </c>
      <c r="CT39" s="3">
        <v>227.565189282603</v>
      </c>
      <c r="CU39" s="3">
        <v>231.91733536506</v>
      </c>
      <c r="CV39" s="3">
        <v>240.14765462271</v>
      </c>
      <c r="CW39" s="3">
        <v>249.583018941707</v>
      </c>
      <c r="CX39" s="3">
        <v>248.261712856908</v>
      </c>
      <c r="CY39" s="3">
        <v>252.53709562771</v>
      </c>
      <c r="CZ39" s="3">
        <v>242.187057514302</v>
      </c>
      <c r="DA39" s="3">
        <v>236.786137470821</v>
      </c>
      <c r="DB39" s="3">
        <v>232.621207873782</v>
      </c>
      <c r="DC39" s="3">
        <v>246.982205410222</v>
      </c>
      <c r="DD39" s="3">
        <v>238.352686506187</v>
      </c>
      <c r="DE39" s="3">
        <v>219.943027535316</v>
      </c>
      <c r="DF39" s="3">
        <v>220.801752208701</v>
      </c>
      <c r="DG39" s="3">
        <v>243.113597749117</v>
      </c>
      <c r="DH39" s="3">
        <v>245.714321386562</v>
      </c>
      <c r="DI39" s="3">
        <v>236.615624592653</v>
      </c>
      <c r="DJ39" s="3">
        <v>230.379268769987</v>
      </c>
      <c r="DK39" s="3">
        <v>249.198068295379</v>
      </c>
      <c r="DL39" s="3">
        <v>244.235309248969</v>
      </c>
      <c r="DM39" s="3">
        <v>248.312795154554</v>
      </c>
      <c r="DN39" s="3">
        <v>259.397592190809</v>
      </c>
      <c r="DO39" s="3">
        <v>271.020477942811</v>
      </c>
      <c r="DP39" s="3">
        <v>260.47370645215</v>
      </c>
      <c r="DQ39" s="3">
        <v>253.079136122179</v>
      </c>
      <c r="DR39" s="3">
        <v>236.755604391081</v>
      </c>
      <c r="DS39" s="3">
        <v>234.191996801226</v>
      </c>
      <c r="DT39" s="3">
        <v>234.384164187617</v>
      </c>
      <c r="DU39" s="3">
        <v>236.681495513668</v>
      </c>
      <c r="DV39" s="3">
        <v>235.916585318661</v>
      </c>
      <c r="DW39" s="3">
        <v>234.523227773713</v>
      </c>
      <c r="DX39" s="3">
        <v>231.197613951713</v>
      </c>
      <c r="DY39" s="3">
        <v>233.294127964239</v>
      </c>
      <c r="DZ39" s="3">
        <v>229.069853585841</v>
      </c>
      <c r="EA39" s="3">
        <v>234.062167606304</v>
      </c>
      <c r="EB39" s="3">
        <v>234.416919729017</v>
      </c>
      <c r="EC39" s="3">
        <v>237.838483370988</v>
      </c>
      <c r="ED39" s="3">
        <v>227.689389842595</v>
      </c>
      <c r="EE39" s="3">
        <v>224.105339773105</v>
      </c>
      <c r="EF39" s="3">
        <v>236.774998982747</v>
      </c>
    </row>
    <row r="40">
      <c r="A40" s="3" t="s">
        <v>569</v>
      </c>
      <c r="B40" s="3" t="s">
        <v>517</v>
      </c>
      <c r="C40" s="3" t="s">
        <v>534</v>
      </c>
      <c r="D40" s="3">
        <v>35.6305332233994</v>
      </c>
      <c r="E40" s="3">
        <v>33.1442260723512</v>
      </c>
      <c r="F40" s="3">
        <v>33.428583321172</v>
      </c>
      <c r="G40" s="3">
        <v>33.668229267523</v>
      </c>
      <c r="H40" s="3">
        <v>34.4315967881307</v>
      </c>
      <c r="I40" s="3">
        <v>35.9686133707202</v>
      </c>
      <c r="J40" s="3">
        <v>36.4006295551321</v>
      </c>
      <c r="K40" s="3">
        <v>34.957170515007</v>
      </c>
      <c r="L40" s="3">
        <v>35.4113818555654</v>
      </c>
      <c r="M40" s="3">
        <v>33.7126076990578</v>
      </c>
      <c r="N40" s="3">
        <v>36.0224195232045</v>
      </c>
      <c r="O40" s="3">
        <v>36.0553933548009</v>
      </c>
      <c r="P40" s="3">
        <v>34.0840635003059</v>
      </c>
      <c r="Q40" s="3">
        <v>34.534910679748</v>
      </c>
      <c r="R40" s="3">
        <v>34.0077152513607</v>
      </c>
      <c r="S40" s="3">
        <v>33.4415716934495</v>
      </c>
      <c r="T40" s="3">
        <v>33.469918543253</v>
      </c>
      <c r="U40" s="3">
        <v>32.6208656372296</v>
      </c>
      <c r="V40" s="3">
        <v>31.2816430214403</v>
      </c>
      <c r="W40" s="3">
        <v>27.8319780078334</v>
      </c>
      <c r="X40" s="3">
        <v>25.0995533126947</v>
      </c>
      <c r="Y40" s="3">
        <v>25.1543828620995</v>
      </c>
      <c r="Z40" s="3">
        <v>26.7093457802644</v>
      </c>
      <c r="AA40" s="3">
        <v>24.5961217225533</v>
      </c>
      <c r="AB40" s="3">
        <v>22.1040555344863</v>
      </c>
      <c r="AC40" s="3">
        <v>22.0720330658363</v>
      </c>
      <c r="AD40" s="3">
        <v>24.9014137824793</v>
      </c>
      <c r="AE40" s="3">
        <v>25.7109428440062</v>
      </c>
      <c r="AF40" s="3">
        <v>23.7560028414032</v>
      </c>
      <c r="AG40" s="3">
        <v>22.2451638941755</v>
      </c>
      <c r="AH40" s="3">
        <v>22.6761735172215</v>
      </c>
      <c r="AI40" s="3">
        <v>23.8593125036572</v>
      </c>
      <c r="AJ40" s="3">
        <v>23.498751959318</v>
      </c>
      <c r="AK40" s="3">
        <v>23.2703279047983</v>
      </c>
      <c r="AL40" s="3">
        <v>24.7297254289014</v>
      </c>
      <c r="AM40" s="3">
        <v>26.6142042951582</v>
      </c>
      <c r="AN40" s="3">
        <v>27.0617183845434</v>
      </c>
      <c r="AO40" s="3">
        <v>27.708778869904</v>
      </c>
      <c r="AP40" s="3">
        <v>28.2433887543634</v>
      </c>
      <c r="AQ40" s="3">
        <v>27.9533546947477</v>
      </c>
      <c r="AR40" s="3">
        <v>28.5120108651603</v>
      </c>
      <c r="AS40" s="3">
        <v>29.4361521698851</v>
      </c>
      <c r="AT40" s="3">
        <v>30.9722662382799</v>
      </c>
      <c r="AU40" s="3">
        <v>28.9630106571585</v>
      </c>
      <c r="AV40" s="3">
        <v>28.7779479520821</v>
      </c>
      <c r="AW40" s="3">
        <v>30.0915239077994</v>
      </c>
      <c r="AX40" s="3">
        <v>28.1772590647945</v>
      </c>
      <c r="AY40" s="3">
        <v>29.7580740813385</v>
      </c>
      <c r="AZ40" s="3">
        <v>30.154343808845</v>
      </c>
      <c r="BA40" s="3">
        <v>26.7703370044457</v>
      </c>
      <c r="BB40" s="3">
        <v>26.3217605032929</v>
      </c>
      <c r="BC40" s="3">
        <v>25.0617890853602</v>
      </c>
      <c r="BD40" s="3">
        <v>24.9023265720618</v>
      </c>
      <c r="BE40" s="3">
        <v>24.8847689516006</v>
      </c>
      <c r="BF40" s="3">
        <v>24.2754716271917</v>
      </c>
      <c r="BG40" s="3">
        <v>24.4883134395076</v>
      </c>
      <c r="BH40" s="3">
        <v>23.6443758583355</v>
      </c>
      <c r="BI40" s="3">
        <v>22.4632351383506</v>
      </c>
      <c r="BJ40" s="3">
        <v>24.0481701453326</v>
      </c>
      <c r="BK40" s="3">
        <v>23.2592965663065</v>
      </c>
      <c r="BL40" s="3">
        <v>23.2947159680237</v>
      </c>
      <c r="BM40" s="3">
        <v>23.9695592243518</v>
      </c>
      <c r="BN40" s="3">
        <v>24.8413914158365</v>
      </c>
      <c r="BO40" s="3">
        <v>26.8108736724052</v>
      </c>
      <c r="BP40" s="3">
        <v>25.7088177649844</v>
      </c>
      <c r="BQ40" s="3">
        <v>25.8457880471551</v>
      </c>
      <c r="BR40" s="3">
        <v>27.0188383766949</v>
      </c>
      <c r="BS40" s="3">
        <v>21.8295450017613</v>
      </c>
      <c r="BT40" s="3">
        <v>22.0960515384825</v>
      </c>
      <c r="BU40" s="3">
        <v>21.3799621478537</v>
      </c>
      <c r="BV40" s="3">
        <v>21.7987888017293</v>
      </c>
      <c r="BW40" s="3">
        <v>20.5935145343965</v>
      </c>
      <c r="BX40" s="3">
        <v>20.0487935091871</v>
      </c>
      <c r="BY40" s="3">
        <v>19.6328373730347</v>
      </c>
      <c r="BZ40" s="3">
        <v>15.0490004599745</v>
      </c>
      <c r="CA40" s="3">
        <v>13.2225547538561</v>
      </c>
      <c r="CB40" s="3">
        <v>14.713243960612</v>
      </c>
      <c r="CC40" s="3">
        <v>17.3357228912693</v>
      </c>
      <c r="CD40" s="3">
        <v>16.8540109501765</v>
      </c>
      <c r="CE40" s="3">
        <v>17.6142425041026</v>
      </c>
      <c r="CF40" s="3">
        <v>16.6580993792043</v>
      </c>
      <c r="CG40" s="3">
        <v>17.9766328387128</v>
      </c>
      <c r="CH40" s="3">
        <v>17.1071328207298</v>
      </c>
      <c r="CI40" s="3">
        <v>19.9383844391505</v>
      </c>
      <c r="CJ40" s="3">
        <v>21.8760102153489</v>
      </c>
      <c r="CK40" s="3">
        <v>22.4072578583542</v>
      </c>
      <c r="CL40" s="3">
        <v>23.7374827737412</v>
      </c>
      <c r="CM40" s="3">
        <v>25.2449456521019</v>
      </c>
      <c r="CN40" s="3">
        <v>28.0986939395033</v>
      </c>
      <c r="CO40" s="3">
        <v>28.3359720661616</v>
      </c>
      <c r="CP40" s="3">
        <v>25.8083373880132</v>
      </c>
      <c r="CQ40" s="3">
        <v>26.9809020484848</v>
      </c>
      <c r="CR40" s="3">
        <v>26.5891341649579</v>
      </c>
      <c r="CS40" s="3">
        <v>25.8529324220703</v>
      </c>
      <c r="CT40" s="3">
        <v>30.119328232018</v>
      </c>
      <c r="CU40" s="3">
        <v>28.5111368377168</v>
      </c>
      <c r="CV40" s="3">
        <v>28.9140418933307</v>
      </c>
      <c r="CW40" s="3">
        <v>26.478962719803</v>
      </c>
      <c r="CX40" s="3">
        <v>24.1712997860763</v>
      </c>
      <c r="CY40" s="3">
        <v>23.035952360062</v>
      </c>
      <c r="CZ40" s="3">
        <v>22.2471135616434</v>
      </c>
      <c r="DA40" s="3">
        <v>21.6435106287495</v>
      </c>
      <c r="DB40" s="3">
        <v>21.7739974037879</v>
      </c>
      <c r="DC40" s="3">
        <v>24.3643846534419</v>
      </c>
      <c r="DD40" s="3">
        <v>21.6652056730943</v>
      </c>
      <c r="DE40" s="3">
        <v>20.1124932776718</v>
      </c>
      <c r="DF40" s="3">
        <v>22.4951789923058</v>
      </c>
      <c r="DG40" s="3">
        <v>23.853803078007</v>
      </c>
      <c r="DH40" s="3">
        <v>26.5618838142283</v>
      </c>
      <c r="DI40" s="3">
        <v>28.1319961651151</v>
      </c>
      <c r="DJ40" s="3">
        <v>24.7527420221548</v>
      </c>
      <c r="DK40" s="3">
        <v>24.4408320902223</v>
      </c>
      <c r="DL40" s="3">
        <v>22.6989040766492</v>
      </c>
      <c r="DM40" s="3">
        <v>23.8843412409085</v>
      </c>
      <c r="DN40" s="3">
        <v>26.2729653786429</v>
      </c>
      <c r="DO40" s="3">
        <v>25.0376083633258</v>
      </c>
      <c r="DP40" s="3">
        <v>23.761781038878</v>
      </c>
      <c r="DQ40" s="3">
        <v>21.6464807554306</v>
      </c>
      <c r="DR40" s="3">
        <v>22.256210653799</v>
      </c>
      <c r="DS40" s="3">
        <v>26.0551175569729</v>
      </c>
      <c r="DT40" s="3">
        <v>26.5748822234912</v>
      </c>
      <c r="DU40" s="3">
        <v>25.4727016121391</v>
      </c>
      <c r="DV40" s="3">
        <v>26.0891848190584</v>
      </c>
      <c r="DW40" s="3">
        <v>24.725617884069</v>
      </c>
      <c r="DX40" s="3">
        <v>22.5726526596052</v>
      </c>
      <c r="DY40" s="3">
        <v>21.7571449262191</v>
      </c>
      <c r="DZ40" s="3">
        <v>22.2604889148738</v>
      </c>
      <c r="EA40" s="3">
        <v>20.8482828924959</v>
      </c>
      <c r="EB40" s="3">
        <v>19.5928584903732</v>
      </c>
      <c r="EC40" s="3">
        <v>19.9128077893874</v>
      </c>
      <c r="ED40" s="3">
        <v>21.2725782076372</v>
      </c>
      <c r="EE40" s="3">
        <v>21.2007681687795</v>
      </c>
      <c r="EF40" s="3">
        <v>19.8144441710578</v>
      </c>
    </row>
    <row r="41">
      <c r="A41" s="1" t="s">
        <v>353</v>
      </c>
      <c r="B41" s="3" t="s">
        <v>505</v>
      </c>
      <c r="C41" s="3" t="s">
        <v>570</v>
      </c>
      <c r="D41" s="3">
        <v>25.9655508317196</v>
      </c>
      <c r="E41" s="3">
        <v>26.955001948737</v>
      </c>
      <c r="F41" s="3">
        <v>29.6418228894831</v>
      </c>
      <c r="G41" s="3">
        <v>29.972518566792</v>
      </c>
      <c r="H41" s="3">
        <v>30.6937872631176</v>
      </c>
      <c r="I41" s="3">
        <v>31.8986349711172</v>
      </c>
      <c r="J41" s="3">
        <v>31.3504811503697</v>
      </c>
      <c r="K41" s="3">
        <v>30.9431908837626</v>
      </c>
      <c r="L41" s="3">
        <v>31.0013721415258</v>
      </c>
      <c r="M41" s="3">
        <v>29.907504216175</v>
      </c>
      <c r="N41" s="3">
        <v>31.9080715978763</v>
      </c>
      <c r="O41" s="3">
        <v>30.5882335139938</v>
      </c>
      <c r="P41" s="3">
        <v>30.6556026507706</v>
      </c>
      <c r="Q41" s="3">
        <v>30.9586025177565</v>
      </c>
      <c r="R41" s="3">
        <v>30.5120996907389</v>
      </c>
      <c r="S41" s="3">
        <v>31.4709308267346</v>
      </c>
      <c r="T41" s="3">
        <v>31.8789318261013</v>
      </c>
      <c r="U41" s="3">
        <v>33.8291756816219</v>
      </c>
      <c r="V41" s="3">
        <v>35.1470351292343</v>
      </c>
      <c r="W41" s="3">
        <v>36.2146807135773</v>
      </c>
      <c r="X41" s="3">
        <v>33.4350717184248</v>
      </c>
      <c r="Y41" s="3">
        <v>36.3081856443542</v>
      </c>
      <c r="Z41" s="3">
        <v>36.2192630820682</v>
      </c>
      <c r="AA41" s="3">
        <v>35.1634393149217</v>
      </c>
      <c r="AB41" s="3">
        <v>32.3252801957422</v>
      </c>
      <c r="AC41" s="3">
        <v>33.9685890146992</v>
      </c>
      <c r="AD41" s="3">
        <v>33.6459168326687</v>
      </c>
      <c r="AE41" s="3">
        <v>33.2118391893845</v>
      </c>
      <c r="AF41" s="3">
        <v>33.5377066238082</v>
      </c>
      <c r="AG41" s="3">
        <v>33.8208497170837</v>
      </c>
      <c r="AH41" s="3">
        <v>34.1540266051228</v>
      </c>
      <c r="AI41" s="3">
        <v>34.4309905673709</v>
      </c>
      <c r="AJ41" s="3">
        <v>32.6455186772116</v>
      </c>
      <c r="AK41" s="3">
        <v>31.9939720909472</v>
      </c>
      <c r="AL41" s="3">
        <v>32.1126965259882</v>
      </c>
      <c r="AM41" s="3">
        <v>31.5726384398081</v>
      </c>
      <c r="AN41" s="3">
        <v>31.5394581248511</v>
      </c>
      <c r="AO41" s="3">
        <v>32.9805563733574</v>
      </c>
      <c r="AP41" s="3">
        <v>33.1175112426533</v>
      </c>
      <c r="AQ41" s="3">
        <v>32.4604015383225</v>
      </c>
      <c r="AR41" s="3">
        <v>35.5588674218624</v>
      </c>
      <c r="AS41" s="3">
        <v>35.1782552693216</v>
      </c>
      <c r="AT41" s="3">
        <v>34.0620657628359</v>
      </c>
      <c r="AU41" s="3">
        <v>35.1654557415311</v>
      </c>
      <c r="AV41" s="3">
        <v>38.288111717822</v>
      </c>
      <c r="AW41" s="3">
        <v>39.1083770784994</v>
      </c>
      <c r="AX41" s="3">
        <v>40.8188775841028</v>
      </c>
      <c r="AY41" s="3">
        <v>46.9394966675335</v>
      </c>
      <c r="AZ41" s="3">
        <v>48.303926798847</v>
      </c>
      <c r="BA41" s="3">
        <v>47.8051334364087</v>
      </c>
      <c r="BB41" s="3">
        <v>48.6541140067134</v>
      </c>
      <c r="BC41" s="3">
        <v>50.0034698781815</v>
      </c>
      <c r="BD41" s="3">
        <v>51.7424308225228</v>
      </c>
      <c r="BE41" s="3">
        <v>47.1977451587983</v>
      </c>
      <c r="BF41" s="3">
        <v>47.0707216666262</v>
      </c>
      <c r="BG41" s="3">
        <v>48.3223378278172</v>
      </c>
      <c r="BH41" s="3">
        <v>46.2403450083841</v>
      </c>
      <c r="BI41" s="3">
        <v>43.8675108409771</v>
      </c>
      <c r="BJ41" s="3">
        <v>43.5920869849698</v>
      </c>
      <c r="BK41" s="3">
        <v>42.7204481345717</v>
      </c>
      <c r="BL41" s="3">
        <v>42.2398366447393</v>
      </c>
      <c r="BM41" s="3">
        <v>44.2205388349114</v>
      </c>
      <c r="BN41" s="3">
        <v>46.8078305738584</v>
      </c>
      <c r="BO41" s="3">
        <v>48.7404193326193</v>
      </c>
      <c r="BP41" s="3">
        <v>47.7090613043202</v>
      </c>
      <c r="BQ41" s="3">
        <v>50.840353463265</v>
      </c>
      <c r="BR41" s="3">
        <v>51.4865877333339</v>
      </c>
      <c r="BS41" s="3">
        <v>52.1899607561794</v>
      </c>
      <c r="BT41" s="3">
        <v>58.231351478564</v>
      </c>
      <c r="BU41" s="3">
        <v>58.5986007733356</v>
      </c>
      <c r="BV41" s="3">
        <v>60.8650062160969</v>
      </c>
      <c r="BW41" s="3">
        <v>60.7029089926656</v>
      </c>
      <c r="BX41" s="3">
        <v>64.0508663195878</v>
      </c>
      <c r="BY41" s="3">
        <v>63.6963038289853</v>
      </c>
      <c r="BZ41" s="3">
        <v>51.7334687965894</v>
      </c>
      <c r="CA41" s="3">
        <v>55.930602588595</v>
      </c>
      <c r="CB41" s="3">
        <v>60.7500969235549</v>
      </c>
      <c r="CC41" s="3">
        <v>61.1152194771727</v>
      </c>
      <c r="CD41" s="3">
        <v>61.8873186206169</v>
      </c>
      <c r="CE41" s="3">
        <v>66.1618078951577</v>
      </c>
      <c r="CF41" s="3">
        <v>72.166762048336</v>
      </c>
      <c r="CG41" s="3">
        <v>70.1490285587479</v>
      </c>
      <c r="CH41" s="3">
        <v>73.064979080509</v>
      </c>
      <c r="CI41" s="3">
        <v>73.2950496751184</v>
      </c>
      <c r="CJ41" s="3">
        <v>70.2746670554214</v>
      </c>
      <c r="CK41" s="3">
        <v>70.1476355979517</v>
      </c>
      <c r="CL41" s="3">
        <v>66.147886572059</v>
      </c>
      <c r="CM41" s="3">
        <v>69.263752961288</v>
      </c>
      <c r="CN41" s="3">
        <v>73.3554152848552</v>
      </c>
      <c r="CO41" s="3">
        <v>71.7850375096537</v>
      </c>
      <c r="CP41" s="3">
        <v>68.439310282548</v>
      </c>
      <c r="CQ41" s="3">
        <v>65.628413051177</v>
      </c>
      <c r="CR41" s="3">
        <v>65.9450585274589</v>
      </c>
      <c r="CS41" s="3">
        <v>64.6497496656871</v>
      </c>
      <c r="CT41" s="3">
        <v>68.580421545826</v>
      </c>
      <c r="CU41" s="3">
        <v>68.6555272834621</v>
      </c>
      <c r="CV41" s="3">
        <v>64.8608694022926</v>
      </c>
      <c r="CW41" s="3">
        <v>63.939825784917</v>
      </c>
      <c r="CX41" s="3">
        <v>63.0208891578949</v>
      </c>
      <c r="CY41" s="3">
        <v>65.2538307559067</v>
      </c>
      <c r="CZ41" s="3">
        <v>62.5748942964359</v>
      </c>
      <c r="DA41" s="3">
        <v>65.4544659175713</v>
      </c>
      <c r="DB41" s="3">
        <v>68.5483555240343</v>
      </c>
      <c r="DC41" s="3">
        <v>73.1735828869867</v>
      </c>
      <c r="DD41" s="3">
        <v>68.3199513564908</v>
      </c>
      <c r="DE41" s="3">
        <v>63.5901687845042</v>
      </c>
      <c r="DF41" s="3">
        <v>67.0353369535114</v>
      </c>
      <c r="DG41" s="3">
        <v>66.2902862998765</v>
      </c>
      <c r="DH41" s="3">
        <v>64.071168830382</v>
      </c>
      <c r="DI41" s="3">
        <v>63.5080013565688</v>
      </c>
      <c r="DJ41" s="3">
        <v>61.5777227791794</v>
      </c>
      <c r="DK41" s="3">
        <v>61.7739582575278</v>
      </c>
      <c r="DL41" s="3">
        <v>61.7590239755569</v>
      </c>
      <c r="DM41" s="3">
        <v>63.1391433320533</v>
      </c>
      <c r="DN41" s="3">
        <v>66.1800255943275</v>
      </c>
      <c r="DO41" s="3">
        <v>67.2800772616517</v>
      </c>
      <c r="DP41" s="3">
        <v>61.1209265550261</v>
      </c>
      <c r="DQ41" s="3">
        <v>54.705981462991</v>
      </c>
      <c r="DR41" s="3">
        <v>57.2376666675053</v>
      </c>
      <c r="DS41" s="3">
        <v>56.3363110152282</v>
      </c>
      <c r="DT41" s="3">
        <v>54.4033183475413</v>
      </c>
      <c r="DU41" s="3">
        <v>56.3341015913144</v>
      </c>
      <c r="DV41" s="3">
        <v>53.393112682661</v>
      </c>
      <c r="DW41" s="3">
        <v>49.0423061510556</v>
      </c>
      <c r="DX41" s="3">
        <v>46.5252474770759</v>
      </c>
      <c r="DY41" s="3">
        <v>43.1934443459047</v>
      </c>
      <c r="DZ41" s="3">
        <v>43.1434060780742</v>
      </c>
      <c r="EA41" s="3">
        <v>44.4687528826868</v>
      </c>
      <c r="EB41" s="3">
        <v>46.3614247003971</v>
      </c>
      <c r="EC41" s="3">
        <v>47.7482142338793</v>
      </c>
      <c r="ED41" s="3">
        <v>41.3680286974965</v>
      </c>
      <c r="EE41" s="3">
        <v>42.2065928825349</v>
      </c>
      <c r="EF41" s="3">
        <v>34.6844443215264</v>
      </c>
    </row>
    <row r="42">
      <c r="A42" s="3" t="s">
        <v>571</v>
      </c>
      <c r="B42" s="3" t="s">
        <v>494</v>
      </c>
      <c r="C42" s="3" t="s">
        <v>495</v>
      </c>
      <c r="D42" s="3">
        <v>296.213809785389</v>
      </c>
      <c r="E42" s="3">
        <v>325.89421081543</v>
      </c>
      <c r="F42" s="3">
        <v>331.122379121326</v>
      </c>
      <c r="G42" s="3">
        <v>293.748810541062</v>
      </c>
      <c r="H42" s="3">
        <v>295.047378540039</v>
      </c>
      <c r="I42" s="3">
        <v>314.575239635649</v>
      </c>
      <c r="J42" s="3">
        <v>323.338410117409</v>
      </c>
      <c r="K42" s="3">
        <v>335.125475202288</v>
      </c>
      <c r="L42" s="3">
        <v>331.703807285854</v>
      </c>
      <c r="M42" s="3">
        <v>316.240434066109</v>
      </c>
      <c r="N42" s="3">
        <v>313.460260491622</v>
      </c>
      <c r="O42" s="3">
        <v>340.112045288086</v>
      </c>
      <c r="P42" s="3">
        <v>352.24674987793</v>
      </c>
      <c r="Q42" s="3">
        <v>399.379736649363</v>
      </c>
      <c r="R42" s="3">
        <v>427.288864829324</v>
      </c>
      <c r="S42" s="3">
        <v>414.434999738421</v>
      </c>
      <c r="T42" s="3">
        <v>393.571001434326</v>
      </c>
      <c r="U42" s="3">
        <v>396.695225802335</v>
      </c>
      <c r="V42" s="3">
        <v>377.692045731978</v>
      </c>
      <c r="W42" s="3">
        <v>310.034047444661</v>
      </c>
      <c r="X42" s="3">
        <v>302.695239112491</v>
      </c>
      <c r="Y42" s="3">
        <v>277.865907842463</v>
      </c>
      <c r="Z42" s="3">
        <v>292.074247741699</v>
      </c>
      <c r="AA42" s="3">
        <v>292.911591963335</v>
      </c>
      <c r="AB42" s="3">
        <v>276.326053820158</v>
      </c>
      <c r="AC42" s="3">
        <v>260.247998428345</v>
      </c>
      <c r="AD42" s="3">
        <v>257.958636890758</v>
      </c>
      <c r="AE42" s="3">
        <v>272.552381969634</v>
      </c>
      <c r="AF42" s="3">
        <v>269.297380719866</v>
      </c>
      <c r="AG42" s="3">
        <v>249.195002122359</v>
      </c>
      <c r="AH42" s="3">
        <v>264.332000350952</v>
      </c>
      <c r="AI42" s="3">
        <v>312.660215958305</v>
      </c>
      <c r="AJ42" s="3">
        <v>307.358570643834</v>
      </c>
      <c r="AK42" s="3">
        <v>297.535001482282</v>
      </c>
      <c r="AL42" s="3">
        <v>305.095474969773</v>
      </c>
      <c r="AM42" s="3">
        <v>288.569997878302</v>
      </c>
      <c r="AN42" s="3">
        <v>285.059499359131</v>
      </c>
      <c r="AO42" s="3">
        <v>279.20658151727</v>
      </c>
      <c r="AP42" s="3">
        <v>283.640216993249</v>
      </c>
      <c r="AQ42" s="3">
        <v>273.666052567331</v>
      </c>
      <c r="AR42" s="3">
        <v>257.544545607133</v>
      </c>
      <c r="AS42" s="3">
        <v>263.91840952093</v>
      </c>
      <c r="AT42" s="3">
        <v>280.648749542236</v>
      </c>
      <c r="AU42" s="3">
        <v>288.653476880944</v>
      </c>
      <c r="AV42" s="3">
        <v>319.579499053955</v>
      </c>
      <c r="AW42" s="3">
        <v>326.095454822887</v>
      </c>
      <c r="AX42" s="3">
        <v>312.87952532087</v>
      </c>
      <c r="AY42" s="3">
        <v>323.147250366211</v>
      </c>
      <c r="AZ42" s="3">
        <v>343.693096342541</v>
      </c>
      <c r="BA42" s="3">
        <v>309.313420345909</v>
      </c>
      <c r="BB42" s="3">
        <v>279.890000116258</v>
      </c>
      <c r="BC42" s="3">
        <v>266.339047023228</v>
      </c>
      <c r="BD42" s="3">
        <v>278.72477236661</v>
      </c>
      <c r="BE42" s="3">
        <v>297.981190999349</v>
      </c>
      <c r="BF42" s="3">
        <v>343.948333013625</v>
      </c>
      <c r="BG42" s="3">
        <v>345.061304507048</v>
      </c>
      <c r="BH42" s="3">
        <v>343.006578947368</v>
      </c>
      <c r="BI42" s="3">
        <v>327.811088230299</v>
      </c>
      <c r="BJ42" s="3">
        <v>321.111425490606</v>
      </c>
      <c r="BK42" s="3">
        <v>307.8786862022</v>
      </c>
      <c r="BL42" s="3">
        <v>328.347618466332</v>
      </c>
      <c r="BM42" s="3">
        <v>326.265526219418</v>
      </c>
      <c r="BN42" s="3">
        <v>290.381666637602</v>
      </c>
      <c r="BO42" s="3">
        <v>232.641905285063</v>
      </c>
      <c r="BP42" s="3">
        <v>228.669998862527</v>
      </c>
      <c r="BQ42" s="3">
        <v>231.543748474121</v>
      </c>
      <c r="BR42" s="3">
        <v>235.189773906361</v>
      </c>
      <c r="BS42" s="3">
        <v>231.629090742631</v>
      </c>
      <c r="BT42" s="3">
        <v>231.823249816895</v>
      </c>
      <c r="BU42" s="3">
        <v>247.86869612984</v>
      </c>
      <c r="BV42" s="3">
        <v>291.49349822998</v>
      </c>
      <c r="BW42" s="3">
        <v>297.413571312314</v>
      </c>
      <c r="BX42" s="3">
        <v>288.309762863886</v>
      </c>
      <c r="BY42" s="3">
        <v>324.351055747584</v>
      </c>
      <c r="BZ42" s="3">
        <v>297.888410394842</v>
      </c>
      <c r="CA42" s="3">
        <v>313.186666579474</v>
      </c>
      <c r="CB42" s="3">
        <v>308.781998443604</v>
      </c>
      <c r="CC42" s="3">
        <v>281.489999250932</v>
      </c>
      <c r="CD42" s="3">
        <v>277.892044067383</v>
      </c>
      <c r="CE42" s="3">
        <v>284.768334524972</v>
      </c>
      <c r="CF42" s="3">
        <v>275.719288417271</v>
      </c>
      <c r="CG42" s="3">
        <v>273.839545510032</v>
      </c>
      <c r="CH42" s="3">
        <v>256.091249084473</v>
      </c>
      <c r="CI42" s="3">
        <v>246.222726995295</v>
      </c>
      <c r="CJ42" s="3">
        <v>265.391842089201</v>
      </c>
      <c r="CK42" s="3">
        <v>275.270527889854</v>
      </c>
      <c r="CL42" s="3">
        <v>268.5313044009</v>
      </c>
      <c r="CM42" s="3">
        <v>268.667858305432</v>
      </c>
      <c r="CN42" s="3">
        <v>276.101499938965</v>
      </c>
      <c r="CO42" s="3">
        <v>358.332044428045</v>
      </c>
      <c r="CP42" s="3">
        <v>338.200476510184</v>
      </c>
      <c r="CQ42" s="3">
        <v>340.692726828835</v>
      </c>
      <c r="CR42" s="3">
        <v>304.534999302455</v>
      </c>
      <c r="CS42" s="3">
        <v>276.167380923317</v>
      </c>
      <c r="CT42" s="3">
        <v>262.971429007394</v>
      </c>
      <c r="CU42" s="3">
        <v>233.857044219971</v>
      </c>
      <c r="CV42" s="3">
        <v>230.83750038147</v>
      </c>
      <c r="CW42" s="3">
        <v>215.865788911518</v>
      </c>
      <c r="CX42" s="3">
        <v>206.825434477433</v>
      </c>
      <c r="CY42" s="3">
        <v>212.360498809814</v>
      </c>
      <c r="CZ42" s="3">
        <v>199.693094889323</v>
      </c>
      <c r="DA42" s="3">
        <v>201.77023824056</v>
      </c>
      <c r="DB42" s="3">
        <v>213.299750137329</v>
      </c>
      <c r="DC42" s="3">
        <v>211.520869711171</v>
      </c>
      <c r="DD42" s="3">
        <v>212.451428004674</v>
      </c>
      <c r="DE42" s="3">
        <v>267.420713878813</v>
      </c>
      <c r="DF42" s="3">
        <v>293.575955345517</v>
      </c>
      <c r="DG42" s="3">
        <v>286.789999099005</v>
      </c>
      <c r="DH42" s="3">
        <v>284.082748413086</v>
      </c>
      <c r="DI42" s="3">
        <v>281.099209434108</v>
      </c>
      <c r="DJ42" s="3">
        <v>266.651956309443</v>
      </c>
      <c r="DK42" s="3">
        <v>287.515261198345</v>
      </c>
      <c r="DL42" s="3">
        <v>307.805456681685</v>
      </c>
      <c r="DM42" s="3">
        <v>297.102382114955</v>
      </c>
      <c r="DN42" s="3">
        <v>276.516751861572</v>
      </c>
      <c r="DO42" s="3">
        <v>267.486738122028</v>
      </c>
      <c r="DP42" s="3">
        <v>259.18150062561</v>
      </c>
      <c r="DQ42" s="3">
        <v>255.809319236062</v>
      </c>
      <c r="DR42" s="3">
        <v>232.95952351888</v>
      </c>
      <c r="DS42" s="3">
        <v>248.346499252319</v>
      </c>
      <c r="DT42" s="3">
        <v>251.343333653041</v>
      </c>
      <c r="DU42" s="3">
        <v>230.673250198364</v>
      </c>
      <c r="DV42" s="3">
        <v>220.160999679565</v>
      </c>
      <c r="DW42" s="3">
        <v>202.457273309881</v>
      </c>
      <c r="DX42" s="3">
        <v>222.370227813721</v>
      </c>
      <c r="DY42" s="3">
        <v>228.03973790219</v>
      </c>
      <c r="DZ42" s="3">
        <v>225.095454476096</v>
      </c>
      <c r="EA42" s="3">
        <v>204.027955141934</v>
      </c>
      <c r="EB42" s="3">
        <v>198.582750701904</v>
      </c>
      <c r="EC42" s="3">
        <v>186.158912326979</v>
      </c>
      <c r="ED42" s="3">
        <v>165.299749755859</v>
      </c>
      <c r="EE42" s="3">
        <v>153.420477004278</v>
      </c>
      <c r="EF42" s="3">
        <v>146.74277750651</v>
      </c>
    </row>
    <row r="43">
      <c r="A43" s="3" t="s">
        <v>572</v>
      </c>
      <c r="B43" s="3" t="s">
        <v>517</v>
      </c>
      <c r="C43" s="3" t="s">
        <v>564</v>
      </c>
      <c r="D43" s="3">
        <v>25.4716954120504</v>
      </c>
      <c r="E43" s="3">
        <v>24.0693791414251</v>
      </c>
      <c r="F43" s="3">
        <v>25.8408630116433</v>
      </c>
      <c r="G43" s="3">
        <v>25.9536329565423</v>
      </c>
      <c r="H43" s="3">
        <v>26.2915684324076</v>
      </c>
      <c r="I43" s="3">
        <v>27.2161678912965</v>
      </c>
      <c r="J43" s="3">
        <v>29.478372509234</v>
      </c>
      <c r="K43" s="3">
        <v>29.9074756737819</v>
      </c>
      <c r="L43" s="3">
        <v>30.33948462843</v>
      </c>
      <c r="M43" s="3">
        <v>28.7859864944335</v>
      </c>
      <c r="N43" s="3">
        <v>30.5619423750039</v>
      </c>
      <c r="O43" s="3">
        <v>31.4779133625929</v>
      </c>
      <c r="P43" s="3">
        <v>29.3821687500971</v>
      </c>
      <c r="Q43" s="3">
        <v>30.0916741726436</v>
      </c>
      <c r="R43" s="3">
        <v>31.1047885008453</v>
      </c>
      <c r="S43" s="3">
        <v>32.083793852474</v>
      </c>
      <c r="T43" s="3">
        <v>33.8247055237802</v>
      </c>
      <c r="U43" s="3">
        <v>33.7282826536317</v>
      </c>
      <c r="V43" s="3">
        <v>33.4230415321688</v>
      </c>
      <c r="W43" s="3">
        <v>33.4665292935389</v>
      </c>
      <c r="X43" s="3">
        <v>30.6818970927146</v>
      </c>
      <c r="Y43" s="3">
        <v>31.9458837174038</v>
      </c>
      <c r="Z43" s="3">
        <v>34.1300587975478</v>
      </c>
      <c r="AA43" s="3">
        <v>33.0528576765436</v>
      </c>
      <c r="AB43" s="3">
        <v>28.9090825266312</v>
      </c>
      <c r="AC43" s="3">
        <v>27.3090121420419</v>
      </c>
      <c r="AD43" s="3">
        <v>29.5668841654051</v>
      </c>
      <c r="AE43" s="3">
        <v>30.3004917837173</v>
      </c>
      <c r="AF43" s="3">
        <v>32.1294289109508</v>
      </c>
      <c r="AG43" s="3">
        <v>32.0336815423005</v>
      </c>
      <c r="AH43" s="3">
        <v>31.0050178990137</v>
      </c>
      <c r="AI43" s="3">
        <v>32.0317669840022</v>
      </c>
      <c r="AJ43" s="3">
        <v>32.3360315602522</v>
      </c>
      <c r="AK43" s="3">
        <v>32.93815191041</v>
      </c>
      <c r="AL43" s="3">
        <v>36.8273575385785</v>
      </c>
      <c r="AM43" s="3">
        <v>38.4553377109776</v>
      </c>
      <c r="AN43" s="3">
        <v>37.169755475781</v>
      </c>
      <c r="AO43" s="3">
        <v>37.2353504094909</v>
      </c>
      <c r="AP43" s="3">
        <v>38.2248338663389</v>
      </c>
      <c r="AQ43" s="3">
        <v>37.8744438622964</v>
      </c>
      <c r="AR43" s="3">
        <v>38.0300702837057</v>
      </c>
      <c r="AS43" s="3">
        <v>39.7465554628886</v>
      </c>
      <c r="AT43" s="3">
        <v>42.508568991025</v>
      </c>
      <c r="AU43" s="3">
        <v>42.9063414389953</v>
      </c>
      <c r="AV43" s="3">
        <v>42.0983208964706</v>
      </c>
      <c r="AW43" s="3">
        <v>43.4735372769391</v>
      </c>
      <c r="AX43" s="3">
        <v>42.3707592756596</v>
      </c>
      <c r="AY43" s="3">
        <v>44.3360558651063</v>
      </c>
      <c r="AZ43" s="3">
        <v>46.0644937491793</v>
      </c>
      <c r="BA43" s="3">
        <v>45.7809651626405</v>
      </c>
      <c r="BB43" s="3">
        <v>44.6604042774776</v>
      </c>
      <c r="BC43" s="3">
        <v>43.2759208166627</v>
      </c>
      <c r="BD43" s="3">
        <v>46.1918641297009</v>
      </c>
      <c r="BE43" s="3">
        <v>46.4051939956038</v>
      </c>
      <c r="BF43" s="3">
        <v>44.047361676411</v>
      </c>
      <c r="BG43" s="3">
        <v>43.1611385002186</v>
      </c>
      <c r="BH43" s="3">
        <v>43.0643798733089</v>
      </c>
      <c r="BI43" s="3">
        <v>40.5615525014206</v>
      </c>
      <c r="BJ43" s="3">
        <v>40.916183829051</v>
      </c>
      <c r="BK43" s="3">
        <v>39.3206332146112</v>
      </c>
      <c r="BL43" s="3">
        <v>41.7693531471613</v>
      </c>
      <c r="BM43" s="3">
        <v>43.9817283078559</v>
      </c>
      <c r="BN43" s="3">
        <v>43.3429061726588</v>
      </c>
      <c r="BO43" s="3">
        <v>42.1179850413574</v>
      </c>
      <c r="BP43" s="3">
        <v>39.2833664616242</v>
      </c>
      <c r="BQ43" s="3">
        <v>36.8063812674622</v>
      </c>
      <c r="BR43" s="3">
        <v>37.8561024508959</v>
      </c>
      <c r="BS43" s="3">
        <v>36.5834892382976</v>
      </c>
      <c r="BT43" s="3">
        <v>38.4185288911619</v>
      </c>
      <c r="BU43" s="3">
        <v>37.8384210351509</v>
      </c>
      <c r="BV43" s="3">
        <v>41.5598740388424</v>
      </c>
      <c r="BW43" s="3">
        <v>42.6767864900554</v>
      </c>
      <c r="BX43" s="3">
        <v>41.1766440091708</v>
      </c>
      <c r="BY43" s="3">
        <v>38.5865910083823</v>
      </c>
      <c r="BZ43" s="3">
        <v>28.6446016339064</v>
      </c>
      <c r="CA43" s="3">
        <v>30.8051948869641</v>
      </c>
      <c r="CB43" s="3">
        <v>30.248760084946</v>
      </c>
      <c r="CC43" s="3">
        <v>33.6848192635252</v>
      </c>
      <c r="CD43" s="3">
        <v>32.1313681931918</v>
      </c>
      <c r="CE43" s="3">
        <v>32.2022249963144</v>
      </c>
      <c r="CF43" s="3">
        <v>30.7818489000565</v>
      </c>
      <c r="CG43" s="3">
        <v>31.7255113460744</v>
      </c>
      <c r="CH43" s="3">
        <v>33.5690763969449</v>
      </c>
      <c r="CI43" s="3">
        <v>35.8219617144992</v>
      </c>
      <c r="CJ43" s="3">
        <v>38.238022613715</v>
      </c>
      <c r="CK43" s="3">
        <v>37.521775687468</v>
      </c>
      <c r="CL43" s="3">
        <v>40.5844461175617</v>
      </c>
      <c r="CM43" s="3">
        <v>42.5677250261949</v>
      </c>
      <c r="CN43" s="3">
        <v>45.8795077833684</v>
      </c>
      <c r="CO43" s="3">
        <v>45.2635356707038</v>
      </c>
      <c r="CP43" s="3">
        <v>44.5581145098076</v>
      </c>
      <c r="CQ43" s="3">
        <v>48.3098309937067</v>
      </c>
      <c r="CR43" s="3">
        <v>46.932071007889</v>
      </c>
      <c r="CS43" s="3">
        <v>50.9733928843705</v>
      </c>
      <c r="CT43" s="3">
        <v>53.0592936282963</v>
      </c>
      <c r="CU43" s="3">
        <v>51.5529091330236</v>
      </c>
      <c r="CV43" s="3">
        <v>54.7662268960412</v>
      </c>
      <c r="CW43" s="3">
        <v>54.0655526396089</v>
      </c>
      <c r="CX43" s="3">
        <v>46.9540595960054</v>
      </c>
      <c r="CY43" s="3">
        <v>42.4048155961914</v>
      </c>
      <c r="CZ43" s="3">
        <v>40.2487264296079</v>
      </c>
      <c r="DA43" s="3">
        <v>39.6985362992473</v>
      </c>
      <c r="DB43" s="3">
        <v>38.9458738144659</v>
      </c>
      <c r="DC43" s="3">
        <v>40.1566262570021</v>
      </c>
      <c r="DD43" s="3">
        <v>38.8062173640263</v>
      </c>
      <c r="DE43" s="3">
        <v>37.1051698963091</v>
      </c>
      <c r="DF43" s="3">
        <v>40.826814701844</v>
      </c>
      <c r="DG43" s="3">
        <v>41.6462275738519</v>
      </c>
      <c r="DH43" s="3">
        <v>45.58178496672</v>
      </c>
      <c r="DI43" s="3">
        <v>47.8561269922137</v>
      </c>
      <c r="DJ43" s="3">
        <v>43.3882095286638</v>
      </c>
      <c r="DK43" s="3">
        <v>41.7735040930238</v>
      </c>
      <c r="DL43" s="3">
        <v>38.7911241206201</v>
      </c>
      <c r="DM43" s="3">
        <v>41.3278157818125</v>
      </c>
      <c r="DN43" s="3">
        <v>42.5639907609449</v>
      </c>
      <c r="DO43" s="3">
        <v>42.7212705364047</v>
      </c>
      <c r="DP43" s="3">
        <v>42.2951367341416</v>
      </c>
      <c r="DQ43" s="3">
        <v>40.1828862968582</v>
      </c>
      <c r="DR43" s="3">
        <v>44.5063284606174</v>
      </c>
      <c r="DS43" s="3">
        <v>48.7173934654872</v>
      </c>
      <c r="DT43" s="3">
        <v>52.4614410826152</v>
      </c>
      <c r="DU43" s="3">
        <v>53.751004399544</v>
      </c>
      <c r="DV43" s="3">
        <v>54.32268669809</v>
      </c>
      <c r="DW43" s="3">
        <v>55.0705272121941</v>
      </c>
      <c r="DX43" s="3">
        <v>57.0830051808452</v>
      </c>
      <c r="DY43" s="3">
        <v>57.9526571947107</v>
      </c>
      <c r="DZ43" s="3">
        <v>61.8730819095847</v>
      </c>
      <c r="EA43" s="3">
        <v>64.0575725199134</v>
      </c>
      <c r="EB43" s="3">
        <v>69.0837360037449</v>
      </c>
      <c r="EC43" s="3">
        <v>74.1588800858657</v>
      </c>
      <c r="ED43" s="3">
        <v>77.9943544486832</v>
      </c>
      <c r="EE43" s="3">
        <v>78.5887478937951</v>
      </c>
      <c r="EF43" s="3">
        <v>80.5914759201492</v>
      </c>
    </row>
    <row r="44">
      <c r="A44" s="3" t="s">
        <v>573</v>
      </c>
      <c r="B44" s="3" t="s">
        <v>539</v>
      </c>
      <c r="C44" s="3" t="s">
        <v>574</v>
      </c>
      <c r="D44" s="4">
        <v>1152.98919030899</v>
      </c>
      <c r="E44" s="4">
        <v>1240.10543284801</v>
      </c>
      <c r="F44" s="4">
        <v>1280.681558502</v>
      </c>
      <c r="G44" s="4">
        <v>1187.27403039735</v>
      </c>
      <c r="H44" s="4">
        <v>1167.66693510874</v>
      </c>
      <c r="I44" s="4">
        <v>1213.8540672455</v>
      </c>
      <c r="J44" s="4">
        <v>1220.95987989593</v>
      </c>
      <c r="K44" s="4">
        <v>1266.76447597869</v>
      </c>
      <c r="L44" s="4">
        <v>1175.61573002733</v>
      </c>
      <c r="M44" s="4">
        <v>1104.80080556463</v>
      </c>
      <c r="N44" s="4">
        <v>1138.57301522871</v>
      </c>
      <c r="O44" s="4">
        <v>1116.25208731083</v>
      </c>
      <c r="P44" s="4">
        <v>1038.78784821202</v>
      </c>
      <c r="Q44" s="4">
        <v>1109.89469557371</v>
      </c>
      <c r="R44" s="4">
        <v>1174.45986676347</v>
      </c>
      <c r="S44" s="4">
        <v>1191.50174741415</v>
      </c>
      <c r="T44" s="4">
        <v>1201.61368045531</v>
      </c>
      <c r="U44" s="4">
        <v>1155.79806303933</v>
      </c>
      <c r="V44" s="4">
        <v>1175.57093122265</v>
      </c>
      <c r="W44" s="4">
        <v>1263.56405309515</v>
      </c>
      <c r="X44" s="4">
        <v>1258.67286033618</v>
      </c>
      <c r="Y44" s="4">
        <v>1329.39748179311</v>
      </c>
      <c r="Z44" s="4">
        <v>1316.14323512445</v>
      </c>
      <c r="AA44" s="4">
        <v>1281.0205132549</v>
      </c>
      <c r="AB44" s="4">
        <v>1113.63076629933</v>
      </c>
      <c r="AC44" s="4">
        <v>1131.64656834754</v>
      </c>
      <c r="AD44" s="4">
        <v>1298.49806040074</v>
      </c>
      <c r="AE44" s="4">
        <v>1304.0189143714</v>
      </c>
      <c r="AF44" s="4">
        <v>1259.14557124206</v>
      </c>
      <c r="AG44" s="4">
        <v>1293.03060762882</v>
      </c>
      <c r="AH44" s="4">
        <v>1310.2472215675</v>
      </c>
      <c r="AI44" s="4">
        <v>1393.60947257275</v>
      </c>
      <c r="AJ44" s="4">
        <v>1432.24886291128</v>
      </c>
      <c r="AK44" s="4">
        <v>1456.36147494599</v>
      </c>
      <c r="AL44" s="4">
        <v>1495.52639993449</v>
      </c>
      <c r="AM44" s="4">
        <v>1491.51124074429</v>
      </c>
      <c r="AN44" s="4">
        <v>1529.12211657458</v>
      </c>
      <c r="AO44" s="4">
        <v>1611.31231052951</v>
      </c>
      <c r="AP44" s="4">
        <v>1742.10153921698</v>
      </c>
      <c r="AQ44" s="4">
        <v>1761.96260645669</v>
      </c>
      <c r="AR44" s="4">
        <v>1833.67273551789</v>
      </c>
      <c r="AS44" s="4">
        <v>1846.58977033969</v>
      </c>
      <c r="AT44" s="4">
        <v>1941.35578601505</v>
      </c>
      <c r="AU44" s="4">
        <v>1869.19727471677</v>
      </c>
      <c r="AV44" s="4">
        <v>1831.55334981739</v>
      </c>
      <c r="AW44" s="4">
        <v>1897.61443697391</v>
      </c>
      <c r="AX44" s="4">
        <v>1747.17847737914</v>
      </c>
      <c r="AY44" s="4">
        <v>1732.73920124834</v>
      </c>
      <c r="AZ44" s="4">
        <v>1879.2477095598</v>
      </c>
      <c r="BA44" s="4">
        <v>1848.76798245839</v>
      </c>
      <c r="BB44" s="4">
        <v>2102.57988435112</v>
      </c>
      <c r="BC44" s="4">
        <v>2083.1198664013</v>
      </c>
      <c r="BD44" s="4">
        <v>2090.41926334015</v>
      </c>
      <c r="BE44" s="4">
        <v>2090.82252450096</v>
      </c>
      <c r="BF44" s="4">
        <v>2028.92039631862</v>
      </c>
      <c r="BG44" s="4">
        <v>1917.67676606693</v>
      </c>
      <c r="BH44" s="4">
        <v>1905.50697682825</v>
      </c>
      <c r="BI44" s="4">
        <v>1835.76221723928</v>
      </c>
      <c r="BJ44" s="4">
        <v>1855.80271733186</v>
      </c>
      <c r="BK44" s="4">
        <v>1764.3365701155</v>
      </c>
      <c r="BL44" s="4">
        <v>1713.33803676648</v>
      </c>
      <c r="BM44" s="4">
        <v>1871.80241122365</v>
      </c>
      <c r="BN44" s="4">
        <v>1727.05023867176</v>
      </c>
      <c r="BO44" s="4">
        <v>1807.7249829813</v>
      </c>
      <c r="BP44" s="4">
        <v>1746.81351130161</v>
      </c>
      <c r="BQ44" s="4">
        <v>1787.53711737992</v>
      </c>
      <c r="BR44" s="4">
        <v>1881.67505818298</v>
      </c>
      <c r="BS44" s="4">
        <v>1889.71604653324</v>
      </c>
      <c r="BT44" s="4">
        <v>1992.80981931751</v>
      </c>
      <c r="BU44" s="4">
        <v>1984.19246918938</v>
      </c>
      <c r="BV44" s="4">
        <v>1888.7105678531</v>
      </c>
      <c r="BW44" s="4">
        <v>1957.80784604381</v>
      </c>
      <c r="BX44" s="4">
        <v>1993.52800653534</v>
      </c>
      <c r="BY44" s="4">
        <v>1859.45664264974</v>
      </c>
      <c r="BZ44" s="4">
        <v>1393.13982213017</v>
      </c>
      <c r="CA44" s="4">
        <v>1378.21651889951</v>
      </c>
      <c r="CB44" s="4">
        <v>1490.87992184427</v>
      </c>
      <c r="CC44" s="4">
        <v>1655.16997205328</v>
      </c>
      <c r="CD44" s="4">
        <v>1683.68664025073</v>
      </c>
      <c r="CE44" s="4">
        <v>1774.45072263585</v>
      </c>
      <c r="CF44" s="4">
        <v>1767.54951847734</v>
      </c>
      <c r="CG44" s="4">
        <v>1708.71273012602</v>
      </c>
      <c r="CH44" s="4">
        <v>1940.20449308012</v>
      </c>
      <c r="CI44" s="4">
        <v>2089.42485379038</v>
      </c>
      <c r="CJ44" s="4">
        <v>2116.44565831069</v>
      </c>
      <c r="CK44" s="4">
        <v>2164.38378959309</v>
      </c>
      <c r="CL44" s="4">
        <v>2306.54025043902</v>
      </c>
      <c r="CM44" s="4">
        <v>2405.64946561698</v>
      </c>
      <c r="CN44" s="4">
        <v>2282.52532456946</v>
      </c>
      <c r="CO44" s="4">
        <v>2261.34842081172</v>
      </c>
      <c r="CP44" s="4">
        <v>2169.79556479582</v>
      </c>
      <c r="CQ44" s="4">
        <v>2160.89214718854</v>
      </c>
      <c r="CR44" s="4">
        <v>2338.31884568948</v>
      </c>
      <c r="CS44" s="4">
        <v>2429.59713309728</v>
      </c>
      <c r="CT44" s="4">
        <v>2390.40859222338</v>
      </c>
      <c r="CU44" s="4">
        <v>2238.62588002377</v>
      </c>
      <c r="CV44" s="4">
        <v>2391.51252596124</v>
      </c>
      <c r="CW44" s="4">
        <v>2476.25699104226</v>
      </c>
      <c r="CX44" s="4">
        <v>2117.87774784726</v>
      </c>
      <c r="CY44" s="4">
        <v>2225.06410550044</v>
      </c>
      <c r="CZ44" s="4">
        <v>2110.11855142741</v>
      </c>
      <c r="DA44" s="4">
        <v>2029.59585587829</v>
      </c>
      <c r="DB44" s="4">
        <v>1771.49883826928</v>
      </c>
      <c r="DC44" s="4">
        <v>1979.78089927601</v>
      </c>
      <c r="DD44" s="4">
        <v>1812.55594504518</v>
      </c>
      <c r="DE44" s="4">
        <v>1738.32246229693</v>
      </c>
      <c r="DF44" s="4">
        <v>1919.29453249546</v>
      </c>
      <c r="DG44" s="4">
        <v>1982.47650075687</v>
      </c>
      <c r="DH44" s="4">
        <v>2263.13943550083</v>
      </c>
      <c r="DI44" s="4">
        <v>2428.31051648755</v>
      </c>
      <c r="DJ44" s="4">
        <v>2509.57585920815</v>
      </c>
      <c r="DK44" s="4">
        <v>2613.88411375857</v>
      </c>
      <c r="DL44" s="4">
        <v>2624.23597428946</v>
      </c>
      <c r="DM44" s="4">
        <v>2616.7815108895</v>
      </c>
      <c r="DN44" s="4">
        <v>2824.19133933413</v>
      </c>
      <c r="DO44" s="4">
        <v>3072.37757688901</v>
      </c>
      <c r="DP44" s="4">
        <v>3088.98782130069</v>
      </c>
      <c r="DQ44" s="4">
        <v>2898.7877695543</v>
      </c>
      <c r="DR44" s="4">
        <v>3031.90533216137</v>
      </c>
      <c r="DS44" s="4">
        <v>3359.03126362593</v>
      </c>
      <c r="DT44" s="4">
        <v>3470.79836187748</v>
      </c>
      <c r="DU44" s="4">
        <v>3627.28629059314</v>
      </c>
      <c r="DV44" s="4">
        <v>3506.00276731321</v>
      </c>
      <c r="DW44" s="4">
        <v>3509.16503117501</v>
      </c>
      <c r="DX44" s="4">
        <v>3688.46290146278</v>
      </c>
      <c r="DY44" s="4">
        <v>3875.25233651691</v>
      </c>
      <c r="DZ44" s="4">
        <v>3896.28994814228</v>
      </c>
      <c r="EA44" s="4">
        <v>3606.33000402288</v>
      </c>
      <c r="EB44" s="4">
        <v>3972.24091612549</v>
      </c>
      <c r="EC44" s="4">
        <v>4296.71331206423</v>
      </c>
      <c r="ED44" s="4">
        <v>5002.25060562224</v>
      </c>
      <c r="EE44" s="4">
        <v>5142.09867575535</v>
      </c>
      <c r="EF44" s="4">
        <v>4800.72667100694</v>
      </c>
    </row>
    <row r="45">
      <c r="A45" s="3" t="s">
        <v>575</v>
      </c>
      <c r="B45" s="3" t="s">
        <v>517</v>
      </c>
      <c r="C45" s="3" t="s">
        <v>534</v>
      </c>
      <c r="D45" s="3">
        <v>236.517494446771</v>
      </c>
      <c r="E45" s="3">
        <v>226.844673251614</v>
      </c>
      <c r="F45" s="3">
        <v>232.761534994179</v>
      </c>
      <c r="G45" s="3">
        <v>233.226603756654</v>
      </c>
      <c r="H45" s="3">
        <v>229.129202571146</v>
      </c>
      <c r="I45" s="3">
        <v>240.119064538313</v>
      </c>
      <c r="J45" s="3">
        <v>244.678529662357</v>
      </c>
      <c r="K45" s="3">
        <v>243.366214950812</v>
      </c>
      <c r="L45" s="3">
        <v>254.399758733793</v>
      </c>
      <c r="M45" s="3">
        <v>247.071907844537</v>
      </c>
      <c r="N45" s="3">
        <v>269.845041367488</v>
      </c>
      <c r="O45" s="3">
        <v>277.152224383626</v>
      </c>
      <c r="P45" s="3">
        <v>271.426413461012</v>
      </c>
      <c r="Q45" s="3">
        <v>285.852284898631</v>
      </c>
      <c r="R45" s="3">
        <v>287.450832898799</v>
      </c>
      <c r="S45" s="3">
        <v>288.643754493401</v>
      </c>
      <c r="T45" s="3">
        <v>287.277026962822</v>
      </c>
      <c r="U45" s="3">
        <v>279.864359695862</v>
      </c>
      <c r="V45" s="3">
        <v>270.347389635402</v>
      </c>
      <c r="W45" s="3">
        <v>252.697603916565</v>
      </c>
      <c r="X45" s="3">
        <v>238.945852986565</v>
      </c>
      <c r="Y45" s="3">
        <v>256.724104411489</v>
      </c>
      <c r="Z45" s="3">
        <v>280.99648470234</v>
      </c>
      <c r="AA45" s="3">
        <v>271.102828197155</v>
      </c>
      <c r="AB45" s="3">
        <v>244.59177127944</v>
      </c>
      <c r="AC45" s="3">
        <v>244.858918117642</v>
      </c>
      <c r="AD45" s="3">
        <v>266.515096932734</v>
      </c>
      <c r="AE45" s="3">
        <v>280.915684994561</v>
      </c>
      <c r="AF45" s="3">
        <v>285.199606394504</v>
      </c>
      <c r="AG45" s="3">
        <v>279.635614199988</v>
      </c>
      <c r="AH45" s="3">
        <v>284.985637399616</v>
      </c>
      <c r="AI45" s="3">
        <v>298.279718486772</v>
      </c>
      <c r="AJ45" s="3">
        <v>297.392955815959</v>
      </c>
      <c r="AK45" s="3">
        <v>284.849536071862</v>
      </c>
      <c r="AL45" s="3">
        <v>295.083546344615</v>
      </c>
      <c r="AM45" s="3">
        <v>314.484111742496</v>
      </c>
      <c r="AN45" s="3">
        <v>310.371308944294</v>
      </c>
      <c r="AO45" s="3">
        <v>312.902416582856</v>
      </c>
      <c r="AP45" s="3">
        <v>314.853685537984</v>
      </c>
      <c r="AQ45" s="3">
        <v>315.083546505207</v>
      </c>
      <c r="AR45" s="3">
        <v>320.559014841999</v>
      </c>
      <c r="AS45" s="3">
        <v>347.107804810467</v>
      </c>
      <c r="AT45" s="3">
        <v>355.106152964591</v>
      </c>
      <c r="AU45" s="3">
        <v>349.221182987081</v>
      </c>
      <c r="AV45" s="3">
        <v>356.386103558036</v>
      </c>
      <c r="AW45" s="3">
        <v>390.759492657913</v>
      </c>
      <c r="AX45" s="3">
        <v>396.174250852946</v>
      </c>
      <c r="AY45" s="3">
        <v>428.934463394161</v>
      </c>
      <c r="AZ45" s="3">
        <v>465.282957018497</v>
      </c>
      <c r="BA45" s="3">
        <v>450.836581680768</v>
      </c>
      <c r="BB45" s="3">
        <v>461.587432129188</v>
      </c>
      <c r="BC45" s="3">
        <v>441.411409809641</v>
      </c>
      <c r="BD45" s="3">
        <v>446.258989669324</v>
      </c>
      <c r="BE45" s="3">
        <v>447.055456222564</v>
      </c>
      <c r="BF45" s="3">
        <v>424.957052223911</v>
      </c>
      <c r="BG45" s="3">
        <v>404.693094477536</v>
      </c>
      <c r="BH45" s="3">
        <v>404.698587113045</v>
      </c>
      <c r="BI45" s="3">
        <v>362.068209690672</v>
      </c>
      <c r="BJ45" s="3">
        <v>350.839772672644</v>
      </c>
      <c r="BK45" s="3">
        <v>332.43599711368</v>
      </c>
      <c r="BL45" s="3">
        <v>344.743740559142</v>
      </c>
      <c r="BM45" s="3">
        <v>365.511765623814</v>
      </c>
      <c r="BN45" s="3">
        <v>370.737312822084</v>
      </c>
      <c r="BO45" s="3">
        <v>394.428513289479</v>
      </c>
      <c r="BP45" s="3">
        <v>388.061602533566</v>
      </c>
      <c r="BQ45" s="3">
        <v>390.613477752359</v>
      </c>
      <c r="BR45" s="3">
        <v>413.580419493511</v>
      </c>
      <c r="BS45" s="3">
        <v>368.717057303206</v>
      </c>
      <c r="BT45" s="3">
        <v>382.328462679182</v>
      </c>
      <c r="BU45" s="3">
        <v>387.222225422908</v>
      </c>
      <c r="BV45" s="3">
        <v>426.731838703312</v>
      </c>
      <c r="BW45" s="3">
        <v>438.833801594599</v>
      </c>
      <c r="BX45" s="3">
        <v>461.74018623872</v>
      </c>
      <c r="BY45" s="3">
        <v>479.214795795454</v>
      </c>
      <c r="BZ45" s="3">
        <v>371.760737755321</v>
      </c>
      <c r="CA45" s="3">
        <v>412.437680163175</v>
      </c>
      <c r="CB45" s="3">
        <v>446.754344735266</v>
      </c>
      <c r="CC45" s="3">
        <v>488.948789170796</v>
      </c>
      <c r="CD45" s="3">
        <v>506.947520005369</v>
      </c>
      <c r="CE45" s="3">
        <v>526.096817323771</v>
      </c>
      <c r="CF45" s="3">
        <v>502.767602349432</v>
      </c>
      <c r="CG45" s="3">
        <v>553.804940123117</v>
      </c>
      <c r="CH45" s="3">
        <v>603.158664416267</v>
      </c>
      <c r="CI45" s="3">
        <v>638.11332802937</v>
      </c>
      <c r="CJ45" s="3">
        <v>666.459268870352</v>
      </c>
      <c r="CK45" s="3">
        <v>649.4349273266</v>
      </c>
      <c r="CL45" s="3">
        <v>657.978562729731</v>
      </c>
      <c r="CM45" s="3">
        <v>732.27463392603</v>
      </c>
      <c r="CN45" s="3">
        <v>776.982694837376</v>
      </c>
      <c r="CO45" s="3">
        <v>799.483155661506</v>
      </c>
      <c r="CP45" s="3">
        <v>804.487075168655</v>
      </c>
      <c r="CQ45" s="3">
        <v>835.586965050788</v>
      </c>
      <c r="CR45" s="3">
        <v>822.131544575298</v>
      </c>
      <c r="CS45" s="3">
        <v>810.426315828706</v>
      </c>
      <c r="CT45" s="3">
        <v>865.641028521649</v>
      </c>
      <c r="CU45" s="3">
        <v>843.361639789902</v>
      </c>
      <c r="CV45" s="3">
        <v>784.148544369568</v>
      </c>
      <c r="CW45" s="3">
        <v>720.166908628351</v>
      </c>
      <c r="CX45" s="3">
        <v>674.326331960023</v>
      </c>
      <c r="CY45" s="3">
        <v>656.145625795927</v>
      </c>
      <c r="CZ45" s="3">
        <v>576.327909458293</v>
      </c>
      <c r="DA45" s="3">
        <v>590.776048054025</v>
      </c>
      <c r="DB45" s="3">
        <v>581.201623331878</v>
      </c>
      <c r="DC45" s="3">
        <v>659.687636084598</v>
      </c>
      <c r="DD45" s="3">
        <v>594.468581681149</v>
      </c>
      <c r="DE45" s="3">
        <v>551.98196476519</v>
      </c>
      <c r="DF45" s="3">
        <v>666.571023494307</v>
      </c>
      <c r="DG45" s="3">
        <v>670.482587785838</v>
      </c>
      <c r="DH45" s="3">
        <v>705.330711937513</v>
      </c>
      <c r="DI45" s="3">
        <v>684.179386434004</v>
      </c>
      <c r="DJ45" s="3">
        <v>627.471537699431</v>
      </c>
      <c r="DK45" s="3">
        <v>642.825998746372</v>
      </c>
      <c r="DL45" s="3">
        <v>624.331957675012</v>
      </c>
      <c r="DM45" s="3">
        <v>658.943923552818</v>
      </c>
      <c r="DN45" s="3">
        <v>698.713804947379</v>
      </c>
      <c r="DO45" s="3">
        <v>665.073214871921</v>
      </c>
      <c r="DP45" s="3">
        <v>660.423992530031</v>
      </c>
      <c r="DQ45" s="3">
        <v>607.75798638675</v>
      </c>
      <c r="DR45" s="3">
        <v>670.301133360465</v>
      </c>
      <c r="DS45" s="3">
        <v>761.670007286625</v>
      </c>
      <c r="DT45" s="3">
        <v>772.51543413984</v>
      </c>
      <c r="DU45" s="3">
        <v>777.582332808995</v>
      </c>
      <c r="DV45" s="3">
        <v>807.893488308264</v>
      </c>
      <c r="DW45" s="3">
        <v>765.08730587415</v>
      </c>
      <c r="DX45" s="3">
        <v>771.098530762517</v>
      </c>
      <c r="DY45" s="3">
        <v>769.481354938031</v>
      </c>
      <c r="DZ45" s="3">
        <v>817.074962992619</v>
      </c>
      <c r="EA45" s="3">
        <v>855.236331802481</v>
      </c>
      <c r="EB45" s="3">
        <v>902.737088025483</v>
      </c>
      <c r="EC45" s="3">
        <v>973.250105532185</v>
      </c>
      <c r="ED45" s="4">
        <v>1024.77612883592</v>
      </c>
      <c r="EE45" s="4">
        <v>1041.73952588671</v>
      </c>
      <c r="EF45" s="4">
        <v>1006.19138929579</v>
      </c>
    </row>
    <row r="46">
      <c r="A46" s="3" t="s">
        <v>576</v>
      </c>
      <c r="B46" s="3" t="s">
        <v>494</v>
      </c>
      <c r="C46" s="3" t="s">
        <v>495</v>
      </c>
      <c r="D46" s="3">
        <v>37.7397668236922</v>
      </c>
      <c r="E46" s="3">
        <v>37.1036909388254</v>
      </c>
      <c r="F46" s="3">
        <v>38.361209372362</v>
      </c>
      <c r="G46" s="3">
        <v>35.7479260320657</v>
      </c>
      <c r="H46" s="3">
        <v>35.6160082534736</v>
      </c>
      <c r="I46" s="3">
        <v>34.2505013604604</v>
      </c>
      <c r="J46" s="3">
        <v>35.2181014901134</v>
      </c>
      <c r="K46" s="3">
        <v>35.8841810150873</v>
      </c>
      <c r="L46" s="3">
        <v>36.7099558384835</v>
      </c>
      <c r="M46" s="3">
        <v>37.3743804363846</v>
      </c>
      <c r="N46" s="3">
        <v>42.3290025016453</v>
      </c>
      <c r="O46" s="3">
        <v>43.1811064114509</v>
      </c>
      <c r="P46" s="3">
        <v>44.7100527478503</v>
      </c>
      <c r="Q46" s="3">
        <v>43.8548990004369</v>
      </c>
      <c r="R46" s="3">
        <v>48.0226391231719</v>
      </c>
      <c r="S46" s="3">
        <v>47.3374215888981</v>
      </c>
      <c r="T46" s="3">
        <v>49.1808499923976</v>
      </c>
      <c r="U46" s="3">
        <v>48.5440523587798</v>
      </c>
      <c r="V46" s="3">
        <v>50.0132142476775</v>
      </c>
      <c r="W46" s="3">
        <v>46.066067763127</v>
      </c>
      <c r="X46" s="3">
        <v>44.3143911981121</v>
      </c>
      <c r="Y46" s="3">
        <v>46.9014805071466</v>
      </c>
      <c r="Z46" s="3">
        <v>49.0622733625603</v>
      </c>
      <c r="AA46" s="3">
        <v>51.0546522246063</v>
      </c>
      <c r="AB46" s="3">
        <v>47.6794352588819</v>
      </c>
      <c r="AC46" s="3">
        <v>45.9088355095215</v>
      </c>
      <c r="AD46" s="3">
        <v>47.6812468955312</v>
      </c>
      <c r="AE46" s="3">
        <v>51.205465245499</v>
      </c>
      <c r="AF46" s="3">
        <v>53.4250254534331</v>
      </c>
      <c r="AG46" s="3">
        <v>54.310645085588</v>
      </c>
      <c r="AH46" s="3">
        <v>56.8453219001925</v>
      </c>
      <c r="AI46" s="3">
        <v>47.1271541626832</v>
      </c>
      <c r="AJ46" s="3">
        <v>42.1886395876901</v>
      </c>
      <c r="AK46" s="3">
        <v>38.9317091920572</v>
      </c>
      <c r="AL46" s="3">
        <v>41.8252029165321</v>
      </c>
      <c r="AM46" s="3">
        <v>43.7881472884113</v>
      </c>
      <c r="AN46" s="3">
        <v>41.6647043814441</v>
      </c>
      <c r="AO46" s="3">
        <v>40.6891323754158</v>
      </c>
      <c r="AP46" s="3">
        <v>43.2756942314451</v>
      </c>
      <c r="AQ46" s="3">
        <v>41.3007671710419</v>
      </c>
      <c r="AR46" s="3">
        <v>42.1729818460457</v>
      </c>
      <c r="AS46" s="3">
        <v>42.1873377726558</v>
      </c>
      <c r="AT46" s="3">
        <v>42.9882986213122</v>
      </c>
      <c r="AU46" s="3">
        <v>44.4349504183834</v>
      </c>
      <c r="AV46" s="3">
        <v>48.4171109170885</v>
      </c>
      <c r="AW46" s="3">
        <v>49.7437149024936</v>
      </c>
      <c r="AX46" s="3">
        <v>48.1632820383386</v>
      </c>
      <c r="AY46" s="3">
        <v>48.4875226177972</v>
      </c>
      <c r="AZ46" s="3">
        <v>49.0296374893497</v>
      </c>
      <c r="BA46" s="3">
        <v>51.119491055399</v>
      </c>
      <c r="BB46" s="3">
        <v>51.5175947728015</v>
      </c>
      <c r="BC46" s="3">
        <v>44.6682457976598</v>
      </c>
      <c r="BD46" s="3">
        <v>41.1399884056028</v>
      </c>
      <c r="BE46" s="3">
        <v>42.4388497797428</v>
      </c>
      <c r="BF46" s="3">
        <v>45.2368124066014</v>
      </c>
      <c r="BG46" s="3">
        <v>47.7696471344646</v>
      </c>
      <c r="BH46" s="3">
        <v>48.7541660051846</v>
      </c>
      <c r="BI46" s="3">
        <v>45.3784870345626</v>
      </c>
      <c r="BJ46" s="3">
        <v>42.1204446119954</v>
      </c>
      <c r="BK46" s="3">
        <v>41.4312409797843</v>
      </c>
      <c r="BL46" s="3">
        <v>39.2867873145897</v>
      </c>
      <c r="BM46" s="3">
        <v>40.9261820552547</v>
      </c>
      <c r="BN46" s="3">
        <v>40.5681371749006</v>
      </c>
      <c r="BO46" s="3">
        <v>37.5867318284778</v>
      </c>
      <c r="BP46" s="3">
        <v>38.09936277178</v>
      </c>
      <c r="BQ46" s="3">
        <v>38.2048594623586</v>
      </c>
      <c r="BR46" s="3">
        <v>36.8377948562316</v>
      </c>
      <c r="BS46" s="3">
        <v>38.5799071150273</v>
      </c>
      <c r="BT46" s="3">
        <v>40.633290135319</v>
      </c>
      <c r="BU46" s="3">
        <v>43.6184932098328</v>
      </c>
      <c r="BV46" s="3">
        <v>47.5542427001848</v>
      </c>
      <c r="BW46" s="3">
        <v>51.4719187388548</v>
      </c>
      <c r="BX46" s="3">
        <v>54.2768076621849</v>
      </c>
      <c r="BY46" s="3">
        <v>54.0511240699597</v>
      </c>
      <c r="BZ46" s="3">
        <v>45.1554861783696</v>
      </c>
      <c r="CA46" s="3">
        <v>50.0295069494235</v>
      </c>
      <c r="CB46" s="3">
        <v>52.006745011617</v>
      </c>
      <c r="CC46" s="3">
        <v>49.264781199464</v>
      </c>
      <c r="CD46" s="3">
        <v>50.1264999423427</v>
      </c>
      <c r="CE46" s="3">
        <v>52.6986362063995</v>
      </c>
      <c r="CF46" s="3">
        <v>50.4451503761592</v>
      </c>
      <c r="CG46" s="3">
        <v>51.294327169344</v>
      </c>
      <c r="CH46" s="3">
        <v>53.924219669327</v>
      </c>
      <c r="CI46" s="3">
        <v>52.7206613952187</v>
      </c>
      <c r="CJ46" s="3">
        <v>55.0218459065697</v>
      </c>
      <c r="CK46" s="3">
        <v>52.5785449702093</v>
      </c>
      <c r="CL46" s="3">
        <v>53.2812628084693</v>
      </c>
      <c r="CM46" s="3">
        <v>55.7369021983289</v>
      </c>
      <c r="CN46" s="3">
        <v>56.6587366744184</v>
      </c>
      <c r="CO46" s="3">
        <v>57.3671906772368</v>
      </c>
      <c r="CP46" s="3">
        <v>58.8839655329689</v>
      </c>
      <c r="CQ46" s="3">
        <v>59.4319843638723</v>
      </c>
      <c r="CR46" s="3">
        <v>54.4959822028269</v>
      </c>
      <c r="CS46" s="3">
        <v>51.1157747708193</v>
      </c>
      <c r="CT46" s="3">
        <v>51.431504692996</v>
      </c>
      <c r="CU46" s="3">
        <v>52.5521522592294</v>
      </c>
      <c r="CV46" s="3">
        <v>56.4458794478449</v>
      </c>
      <c r="CW46" s="3">
        <v>59.2375016028092</v>
      </c>
      <c r="CX46" s="3">
        <v>62.5707412818644</v>
      </c>
      <c r="CY46" s="3">
        <v>68.1175865406126</v>
      </c>
      <c r="CZ46" s="3">
        <v>68.4704150314451</v>
      </c>
      <c r="DA46" s="3">
        <v>67.9658883500346</v>
      </c>
      <c r="DB46" s="3">
        <v>67.2421765772186</v>
      </c>
      <c r="DC46" s="3">
        <v>65.7920825029191</v>
      </c>
      <c r="DD46" s="3">
        <v>63.5403008728701</v>
      </c>
      <c r="DE46" s="3">
        <v>65.0616014810916</v>
      </c>
      <c r="DF46" s="3">
        <v>71.1457215893059</v>
      </c>
      <c r="DG46" s="3">
        <v>69.3401235562423</v>
      </c>
      <c r="DH46" s="3">
        <v>66.3597376137657</v>
      </c>
      <c r="DI46" s="3">
        <v>65.9745481962004</v>
      </c>
      <c r="DJ46" s="3">
        <v>62.0320520069474</v>
      </c>
      <c r="DK46" s="3">
        <v>64.3888892044784</v>
      </c>
      <c r="DL46" s="3">
        <v>61.6654679931849</v>
      </c>
      <c r="DM46" s="3">
        <v>60.0679841177831</v>
      </c>
      <c r="DN46" s="3">
        <v>58.4989293922015</v>
      </c>
      <c r="DO46" s="3">
        <v>57.3394114332351</v>
      </c>
      <c r="DP46" s="3">
        <v>55.4665289566523</v>
      </c>
      <c r="DQ46" s="3">
        <v>52.4837325539791</v>
      </c>
      <c r="DR46" s="3">
        <v>47.576037230995</v>
      </c>
      <c r="DS46" s="3">
        <v>47.9605528254156</v>
      </c>
      <c r="DT46" s="3">
        <v>48.1238648050812</v>
      </c>
      <c r="DU46" s="3">
        <v>47.3304587125471</v>
      </c>
      <c r="DV46" s="3">
        <v>50.0452886121884</v>
      </c>
      <c r="DW46" s="3">
        <v>47.3099686272425</v>
      </c>
      <c r="DX46" s="3">
        <v>41.5999241627499</v>
      </c>
      <c r="DY46" s="3">
        <v>40.1587441660749</v>
      </c>
      <c r="DZ46" s="3">
        <v>41.877408084523</v>
      </c>
      <c r="EA46" s="3">
        <v>47.2396142674634</v>
      </c>
      <c r="EB46" s="3">
        <v>48.6418364408834</v>
      </c>
      <c r="EC46" s="3">
        <v>52.256956246739</v>
      </c>
      <c r="ED46" s="3">
        <v>56.8972225060019</v>
      </c>
      <c r="EE46" s="3">
        <v>56.9822245113178</v>
      </c>
      <c r="EF46" s="3">
        <v>57.1582912160624</v>
      </c>
    </row>
    <row r="47">
      <c r="A47" s="1" t="s">
        <v>354</v>
      </c>
      <c r="B47" s="3" t="s">
        <v>517</v>
      </c>
      <c r="C47" s="3" t="s">
        <v>520</v>
      </c>
      <c r="D47" s="3">
        <v>114.649523417155</v>
      </c>
      <c r="E47" s="3">
        <v>112.79894778603</v>
      </c>
      <c r="F47" s="3">
        <v>122.810952504476</v>
      </c>
      <c r="G47" s="3">
        <v>125.30690456572</v>
      </c>
      <c r="H47" s="3">
        <v>127.20714260283</v>
      </c>
      <c r="I47" s="3">
        <v>127.238570803688</v>
      </c>
      <c r="J47" s="3">
        <v>128.05727334456</v>
      </c>
      <c r="K47" s="3">
        <v>133.223332904634</v>
      </c>
      <c r="L47" s="3">
        <v>138.524284362793</v>
      </c>
      <c r="M47" s="3">
        <v>138.133042708687</v>
      </c>
      <c r="N47" s="3">
        <v>145.274736504806</v>
      </c>
      <c r="O47" s="3">
        <v>150.168635975231</v>
      </c>
      <c r="P47" s="3">
        <v>148.402499771118</v>
      </c>
      <c r="Q47" s="3">
        <v>148.56499922903</v>
      </c>
      <c r="R47" s="3">
        <v>145.044998515736</v>
      </c>
      <c r="S47" s="3">
        <v>142.530713762556</v>
      </c>
      <c r="T47" s="3">
        <v>145.132500076294</v>
      </c>
      <c r="U47" s="3">
        <v>140.667499195446</v>
      </c>
      <c r="V47" s="3">
        <v>141.112272435969</v>
      </c>
      <c r="W47" s="3">
        <v>139.132857368106</v>
      </c>
      <c r="X47" s="3">
        <v>130.646666027251</v>
      </c>
      <c r="Y47" s="3">
        <v>133.902045510032</v>
      </c>
      <c r="Z47" s="3">
        <v>135.375001144409</v>
      </c>
      <c r="AA47" s="3">
        <v>133.486363497647</v>
      </c>
      <c r="AB47" s="3">
        <v>127.592895708586</v>
      </c>
      <c r="AC47" s="3">
        <v>128.96575012207</v>
      </c>
      <c r="AD47" s="3">
        <v>139.933863206343</v>
      </c>
      <c r="AE47" s="3">
        <v>144.002141680036</v>
      </c>
      <c r="AF47" s="3">
        <v>143.107143583752</v>
      </c>
      <c r="AG47" s="3">
        <v>141.697500055486</v>
      </c>
      <c r="AH47" s="3">
        <v>144.56549949646</v>
      </c>
      <c r="AI47" s="3">
        <v>147.180217245351</v>
      </c>
      <c r="AJ47" s="3">
        <v>146.851666041783</v>
      </c>
      <c r="AK47" s="3">
        <v>144.1411899385</v>
      </c>
      <c r="AL47" s="3">
        <v>153.375952221098</v>
      </c>
      <c r="AM47" s="3">
        <v>164.133094424293</v>
      </c>
      <c r="AN47" s="3">
        <v>162.379500198364</v>
      </c>
      <c r="AO47" s="3">
        <v>166.491841366417</v>
      </c>
      <c r="AP47" s="3">
        <v>172.450434477433</v>
      </c>
      <c r="AQ47" s="3">
        <v>165.567367955258</v>
      </c>
      <c r="AR47" s="3">
        <v>164.697727203369</v>
      </c>
      <c r="AS47" s="3">
        <v>168.82750008323</v>
      </c>
      <c r="AT47" s="3">
        <v>171.291999435425</v>
      </c>
      <c r="AU47" s="3">
        <v>178.099130049996</v>
      </c>
      <c r="AV47" s="3">
        <v>180.31900100708</v>
      </c>
      <c r="AW47" s="3">
        <v>187.601364135742</v>
      </c>
      <c r="AX47" s="3">
        <v>184.828095572335</v>
      </c>
      <c r="AY47" s="3">
        <v>197.691000366211</v>
      </c>
      <c r="AZ47" s="3">
        <v>209.4971429734</v>
      </c>
      <c r="BA47" s="3">
        <v>203.124210156892</v>
      </c>
      <c r="BB47" s="3">
        <v>203.774762471517</v>
      </c>
      <c r="BC47" s="3">
        <v>197.99500093006</v>
      </c>
      <c r="BD47" s="3">
        <v>196.181817141446</v>
      </c>
      <c r="BE47" s="3">
        <v>191.170000712077</v>
      </c>
      <c r="BF47" s="3">
        <v>193.347620282854</v>
      </c>
      <c r="BG47" s="3">
        <v>206.759566265604</v>
      </c>
      <c r="BH47" s="3">
        <v>216.022368581672</v>
      </c>
      <c r="BI47" s="3">
        <v>209.803260803223</v>
      </c>
      <c r="BJ47" s="3">
        <v>215.031192234584</v>
      </c>
      <c r="BK47" s="3">
        <v>201.546052230032</v>
      </c>
      <c r="BL47" s="3">
        <v>199.311904543922</v>
      </c>
      <c r="BM47" s="3">
        <v>204.59236907959</v>
      </c>
      <c r="BN47" s="3">
        <v>202.147856212798</v>
      </c>
      <c r="BO47" s="3">
        <v>208.644286746071</v>
      </c>
      <c r="BP47" s="3">
        <v>205.876136432994</v>
      </c>
      <c r="BQ47" s="3">
        <v>205.973750305176</v>
      </c>
      <c r="BR47" s="3">
        <v>210.939545371316</v>
      </c>
      <c r="BS47" s="3">
        <v>199.808863899925</v>
      </c>
      <c r="BT47" s="3">
        <v>207.802249526978</v>
      </c>
      <c r="BU47" s="3">
        <v>208.863477623981</v>
      </c>
      <c r="BV47" s="3">
        <v>219.445500564575</v>
      </c>
      <c r="BW47" s="3">
        <v>223.892144339425</v>
      </c>
      <c r="BX47" s="3">
        <v>227.08523777553</v>
      </c>
      <c r="BY47" s="3">
        <v>224.06710494192</v>
      </c>
      <c r="BZ47" s="3">
        <v>188.416818445379</v>
      </c>
      <c r="CA47" s="3">
        <v>187.08166721889</v>
      </c>
      <c r="CB47" s="3">
        <v>176.740501022339</v>
      </c>
      <c r="CC47" s="3">
        <v>184.621364246715</v>
      </c>
      <c r="CD47" s="3">
        <v>188.021590839733</v>
      </c>
      <c r="CE47" s="3">
        <v>209.542856852214</v>
      </c>
      <c r="CF47" s="3">
        <v>216.206666855585</v>
      </c>
      <c r="CG47" s="3">
        <v>210.407953782515</v>
      </c>
      <c r="CH47" s="3">
        <v>223.677000045776</v>
      </c>
      <c r="CI47" s="3">
        <v>227.017727591775</v>
      </c>
      <c r="CJ47" s="3">
        <v>232.135262740286</v>
      </c>
      <c r="CK47" s="3">
        <v>240.027105231034</v>
      </c>
      <c r="CL47" s="3">
        <v>253.976302768873</v>
      </c>
      <c r="CM47" s="3">
        <v>268.315953209287</v>
      </c>
      <c r="CN47" s="3">
        <v>287.057749176025</v>
      </c>
      <c r="CO47" s="3">
        <v>283.136136835272</v>
      </c>
      <c r="CP47" s="3">
        <v>278.293571108863</v>
      </c>
      <c r="CQ47" s="3">
        <v>285.780453768644</v>
      </c>
      <c r="CR47" s="3">
        <v>278.615000406901</v>
      </c>
      <c r="CS47" s="3">
        <v>283.331427437919</v>
      </c>
      <c r="CT47" s="3">
        <v>285.066664922805</v>
      </c>
      <c r="CU47" s="3">
        <v>290.345909812234</v>
      </c>
      <c r="CV47" s="3">
        <v>312.873500823975</v>
      </c>
      <c r="CW47" s="3">
        <v>316.051578722502</v>
      </c>
      <c r="CX47" s="3">
        <v>338.295216435972</v>
      </c>
      <c r="CY47" s="3">
        <v>343.378748321533</v>
      </c>
      <c r="CZ47" s="3">
        <v>313.362381708054</v>
      </c>
      <c r="DA47" s="3">
        <v>287.726427350725</v>
      </c>
      <c r="DB47" s="3">
        <v>282.125501251221</v>
      </c>
      <c r="DC47" s="3">
        <v>295.184999548871</v>
      </c>
      <c r="DD47" s="3">
        <v>275.564049130394</v>
      </c>
      <c r="DE47" s="3">
        <v>279.061428251721</v>
      </c>
      <c r="DF47" s="3">
        <v>304.392858596075</v>
      </c>
      <c r="DG47" s="3">
        <v>307.328095209031</v>
      </c>
      <c r="DH47" s="3">
        <v>312.691247558594</v>
      </c>
      <c r="DI47" s="3">
        <v>307.922105488024</v>
      </c>
      <c r="DJ47" s="3">
        <v>304.301739900008</v>
      </c>
      <c r="DK47" s="3">
        <v>318.780789827046</v>
      </c>
      <c r="DL47" s="3">
        <v>324.626136086204</v>
      </c>
      <c r="DM47" s="3">
        <v>334.730478195917</v>
      </c>
      <c r="DN47" s="3">
        <v>344.89349822998</v>
      </c>
      <c r="DO47" s="3">
        <v>355.692827971085</v>
      </c>
      <c r="DP47" s="3">
        <v>363.721997070312</v>
      </c>
      <c r="DQ47" s="3">
        <v>342.279319069602</v>
      </c>
      <c r="DR47" s="3">
        <v>354.679285685221</v>
      </c>
      <c r="DS47" s="3">
        <v>357.113749694824</v>
      </c>
      <c r="DT47" s="3">
        <v>369.717617216564</v>
      </c>
      <c r="DU47" s="3">
        <v>401.883249664307</v>
      </c>
      <c r="DV47" s="3">
        <v>408.520498657227</v>
      </c>
      <c r="DW47" s="3">
        <v>408.580000443892</v>
      </c>
      <c r="DX47" s="3">
        <v>408.533635226163</v>
      </c>
      <c r="DY47" s="3">
        <v>409.792633859735</v>
      </c>
      <c r="DZ47" s="3">
        <v>426.460000471635</v>
      </c>
      <c r="EA47" s="3">
        <v>442.349317377264</v>
      </c>
      <c r="EB47" s="3">
        <v>459.10899810791</v>
      </c>
      <c r="EC47" s="3">
        <v>458.862607873004</v>
      </c>
      <c r="ED47" s="3">
        <v>467.5125</v>
      </c>
      <c r="EE47" s="3">
        <v>460.739286150251</v>
      </c>
      <c r="EF47" s="3">
        <v>458.596389770508</v>
      </c>
    </row>
    <row r="48">
      <c r="A48" s="3" t="s">
        <v>577</v>
      </c>
      <c r="B48" s="3" t="s">
        <v>494</v>
      </c>
      <c r="C48" s="3" t="s">
        <v>497</v>
      </c>
      <c r="D48" s="3">
        <v>13.0938095138186</v>
      </c>
      <c r="E48" s="3">
        <v>13.0971054026955</v>
      </c>
      <c r="F48" s="3">
        <v>13.1842856861296</v>
      </c>
      <c r="G48" s="3">
        <v>13.392619019463</v>
      </c>
      <c r="H48" s="3">
        <v>12.8266666276114</v>
      </c>
      <c r="I48" s="3">
        <v>12.8083333514986</v>
      </c>
      <c r="J48" s="3">
        <v>12.9540910070593</v>
      </c>
      <c r="K48" s="3">
        <v>12.5323809896197</v>
      </c>
      <c r="L48" s="3">
        <v>12.2895238058908</v>
      </c>
      <c r="M48" s="3">
        <v>12.17086961995</v>
      </c>
      <c r="N48" s="3">
        <v>13.2463157553422</v>
      </c>
      <c r="O48" s="3">
        <v>13.0143181627447</v>
      </c>
      <c r="P48" s="3">
        <v>14.4052500724792</v>
      </c>
      <c r="Q48" s="3">
        <v>15.5418420590852</v>
      </c>
      <c r="R48" s="3">
        <v>17.2636363723061</v>
      </c>
      <c r="S48" s="3">
        <v>17.9821428571429</v>
      </c>
      <c r="T48" s="3">
        <v>17.7332499980927</v>
      </c>
      <c r="U48" s="3">
        <v>17.881363695318</v>
      </c>
      <c r="V48" s="3">
        <v>17.6334092833779</v>
      </c>
      <c r="W48" s="3">
        <v>17.0311905543009</v>
      </c>
      <c r="X48" s="3">
        <v>16.6273809614636</v>
      </c>
      <c r="Y48" s="3">
        <v>17.0238635756753</v>
      </c>
      <c r="Z48" s="3">
        <v>18.2122500896454</v>
      </c>
      <c r="AA48" s="3">
        <v>18.5093182216991</v>
      </c>
      <c r="AB48" s="3">
        <v>17.6326316030402</v>
      </c>
      <c r="AC48" s="3">
        <v>17.1494999885559</v>
      </c>
      <c r="AD48" s="3">
        <v>17.8440909385681</v>
      </c>
      <c r="AE48" s="3">
        <v>19.7842855453491</v>
      </c>
      <c r="AF48" s="3">
        <v>22.2180952344622</v>
      </c>
      <c r="AG48" s="3">
        <v>22.7759089903398</v>
      </c>
      <c r="AH48" s="3">
        <v>23.7985000133514</v>
      </c>
      <c r="AI48" s="3">
        <v>24.0228259045145</v>
      </c>
      <c r="AJ48" s="3">
        <v>23.7573808942522</v>
      </c>
      <c r="AK48" s="3">
        <v>22.953095299857</v>
      </c>
      <c r="AL48" s="3">
        <v>21.3799998419625</v>
      </c>
      <c r="AM48" s="3">
        <v>21.1711904434931</v>
      </c>
      <c r="AN48" s="3">
        <v>23.2487500190735</v>
      </c>
      <c r="AO48" s="3">
        <v>25.0010526556718</v>
      </c>
      <c r="AP48" s="3">
        <v>24.5673913541047</v>
      </c>
      <c r="AQ48" s="3">
        <v>24.9536842045031</v>
      </c>
      <c r="AR48" s="3">
        <v>26.5852272293784</v>
      </c>
      <c r="AS48" s="3">
        <v>27.8277273178101</v>
      </c>
      <c r="AT48" s="3">
        <v>27.5562501430511</v>
      </c>
      <c r="AU48" s="3">
        <v>26.7441302589748</v>
      </c>
      <c r="AV48" s="3">
        <v>28.6602499961853</v>
      </c>
      <c r="AW48" s="3">
        <v>29.2506818337874</v>
      </c>
      <c r="AX48" s="3">
        <v>27.9930953525362</v>
      </c>
      <c r="AY48" s="3">
        <v>25.4340001106262</v>
      </c>
      <c r="AZ48" s="3">
        <v>27.2069046383812</v>
      </c>
      <c r="BA48" s="3">
        <v>26.7642106507954</v>
      </c>
      <c r="BB48" s="3">
        <v>27.502857253665</v>
      </c>
      <c r="BC48" s="3">
        <v>28.3742857433501</v>
      </c>
      <c r="BD48" s="3">
        <v>29.9824999895963</v>
      </c>
      <c r="BE48" s="3">
        <v>32.0054761795771</v>
      </c>
      <c r="BF48" s="3">
        <v>33.5264289492652</v>
      </c>
      <c r="BG48" s="3">
        <v>34.2417392730713</v>
      </c>
      <c r="BH48" s="3">
        <v>37.2000000602321</v>
      </c>
      <c r="BI48" s="3">
        <v>37.0871739594833</v>
      </c>
      <c r="BJ48" s="3">
        <v>36.4066666194371</v>
      </c>
      <c r="BK48" s="3">
        <v>35.2502629631444</v>
      </c>
      <c r="BL48" s="3">
        <v>36.1442857469831</v>
      </c>
      <c r="BM48" s="3">
        <v>39.3949999558298</v>
      </c>
      <c r="BN48" s="3">
        <v>39.0952379135858</v>
      </c>
      <c r="BO48" s="3">
        <v>37.2109524863107</v>
      </c>
      <c r="BP48" s="3">
        <v>37.285682071339</v>
      </c>
      <c r="BQ48" s="3">
        <v>40.9652497291565</v>
      </c>
      <c r="BR48" s="3">
        <v>42.5772728486495</v>
      </c>
      <c r="BS48" s="3">
        <v>42.3724998994307</v>
      </c>
      <c r="BT48" s="3">
        <v>42.2870001792908</v>
      </c>
      <c r="BU48" s="3">
        <v>39.5871738765551</v>
      </c>
      <c r="BV48" s="3">
        <v>41.7732500076294</v>
      </c>
      <c r="BW48" s="3">
        <v>44.3985717410133</v>
      </c>
      <c r="BX48" s="3">
        <v>44.108333224342</v>
      </c>
      <c r="BY48" s="3">
        <v>41.6781577060097</v>
      </c>
      <c r="BZ48" s="3">
        <v>31.9620452794162</v>
      </c>
      <c r="CA48" s="3">
        <v>35.1954763503302</v>
      </c>
      <c r="CB48" s="3">
        <v>36.49375</v>
      </c>
      <c r="CC48" s="3">
        <v>36.4625001387163</v>
      </c>
      <c r="CD48" s="3">
        <v>36.761363289573</v>
      </c>
      <c r="CE48" s="3">
        <v>39.1345235733759</v>
      </c>
      <c r="CF48" s="3">
        <v>39.7883333478655</v>
      </c>
      <c r="CG48" s="3">
        <v>38.2540908293291</v>
      </c>
      <c r="CH48" s="3">
        <v>35.4792502403259</v>
      </c>
      <c r="CI48" s="3">
        <v>34.5093180049549</v>
      </c>
      <c r="CJ48" s="3">
        <v>36.3344736601177</v>
      </c>
      <c r="CK48" s="3">
        <v>38.3044731742457</v>
      </c>
      <c r="CL48" s="3">
        <v>38.6647827314294</v>
      </c>
      <c r="CM48" s="3">
        <v>40.8716668628511</v>
      </c>
      <c r="CN48" s="3">
        <v>42.390749835968</v>
      </c>
      <c r="CO48" s="3">
        <v>42.8913634907116</v>
      </c>
      <c r="CP48" s="3">
        <v>43.5766666049049</v>
      </c>
      <c r="CQ48" s="3">
        <v>44.5297731919722</v>
      </c>
      <c r="CR48" s="3">
        <v>44.6035712105887</v>
      </c>
      <c r="CS48" s="3">
        <v>43.4230954306466</v>
      </c>
      <c r="CT48" s="3">
        <v>41.5899997892834</v>
      </c>
      <c r="CU48" s="3">
        <v>41.196136561307</v>
      </c>
      <c r="CV48" s="3">
        <v>43.2355003356934</v>
      </c>
      <c r="CW48" s="3">
        <v>43.316052487022</v>
      </c>
      <c r="CX48" s="3">
        <v>43.3321739694347</v>
      </c>
      <c r="CY48" s="3">
        <v>44.3677500724793</v>
      </c>
      <c r="CZ48" s="3">
        <v>40.2933332352411</v>
      </c>
      <c r="DA48" s="3">
        <v>37.7509521302723</v>
      </c>
      <c r="DB48" s="3">
        <v>38.0212495803833</v>
      </c>
      <c r="DC48" s="3">
        <v>41.4119563724684</v>
      </c>
      <c r="DD48" s="3">
        <v>40.6704762776693</v>
      </c>
      <c r="DE48" s="3">
        <v>40.788571312314</v>
      </c>
      <c r="DF48" s="3">
        <v>42.892142704555</v>
      </c>
      <c r="DG48" s="3">
        <v>46.1354761577788</v>
      </c>
      <c r="DH48" s="3">
        <v>45.9979998588562</v>
      </c>
      <c r="DI48" s="3">
        <v>47.1815789875231</v>
      </c>
      <c r="DJ48" s="3">
        <v>47.9691307233728</v>
      </c>
      <c r="DK48" s="3">
        <v>51.2834211650648</v>
      </c>
      <c r="DL48" s="3">
        <v>52.6356817592274</v>
      </c>
      <c r="DM48" s="3">
        <v>52.7009525299072</v>
      </c>
      <c r="DN48" s="3">
        <v>52.6935000419617</v>
      </c>
      <c r="DO48" s="3">
        <v>51.4434780452562</v>
      </c>
      <c r="DP48" s="3">
        <v>53.49524974823</v>
      </c>
      <c r="DQ48" s="3">
        <v>50.9090909090909</v>
      </c>
      <c r="DR48" s="3">
        <v>53.7985714503697</v>
      </c>
      <c r="DS48" s="3">
        <v>55.6732500076294</v>
      </c>
      <c r="DT48" s="3">
        <v>59.9873807997931</v>
      </c>
      <c r="DU48" s="3">
        <v>65.6699998855591</v>
      </c>
      <c r="DV48" s="3">
        <v>67.3005002975464</v>
      </c>
      <c r="DW48" s="3">
        <v>69.2297723943537</v>
      </c>
      <c r="DX48" s="3">
        <v>74.082954233343</v>
      </c>
      <c r="DY48" s="3">
        <v>76.7252628928737</v>
      </c>
      <c r="DZ48" s="3">
        <v>76.6572728590532</v>
      </c>
      <c r="EA48" s="3">
        <v>77.229773087935</v>
      </c>
      <c r="EB48" s="3">
        <v>82.9642499923706</v>
      </c>
      <c r="EC48" s="3">
        <v>85.7630431133768</v>
      </c>
      <c r="ED48" s="3">
        <v>88.4612503051758</v>
      </c>
      <c r="EE48" s="3">
        <v>90.0314283825102</v>
      </c>
      <c r="EF48" s="3">
        <v>97.0405555301242</v>
      </c>
    </row>
    <row r="49">
      <c r="A49" s="3" t="s">
        <v>578</v>
      </c>
      <c r="B49" s="3" t="s">
        <v>539</v>
      </c>
      <c r="C49" s="3" t="s">
        <v>552</v>
      </c>
      <c r="D49" s="3">
        <v>41.7146924748504</v>
      </c>
      <c r="E49" s="3">
        <v>42.9891853518256</v>
      </c>
      <c r="F49" s="3">
        <v>46.1284776838245</v>
      </c>
      <c r="G49" s="3">
        <v>46.7049798110653</v>
      </c>
      <c r="H49" s="3">
        <v>45.8696908173707</v>
      </c>
      <c r="I49" s="3">
        <v>48.9741863111171</v>
      </c>
      <c r="J49" s="3">
        <v>49.545521153609</v>
      </c>
      <c r="K49" s="3">
        <v>46.8718283090104</v>
      </c>
      <c r="L49" s="3">
        <v>44.8013737162296</v>
      </c>
      <c r="M49" s="3">
        <v>41.0646692715148</v>
      </c>
      <c r="N49" s="3">
        <v>42.9887608448739</v>
      </c>
      <c r="O49" s="3">
        <v>41.9090553194821</v>
      </c>
      <c r="P49" s="3">
        <v>40.4953785417431</v>
      </c>
      <c r="Q49" s="3">
        <v>45.0328161460324</v>
      </c>
      <c r="R49" s="3">
        <v>45.8963867736427</v>
      </c>
      <c r="S49" s="3">
        <v>46.2514157349777</v>
      </c>
      <c r="T49" s="3">
        <v>46.2582839409085</v>
      </c>
      <c r="U49" s="3">
        <v>45.8278787509049</v>
      </c>
      <c r="V49" s="3">
        <v>40.5077330813797</v>
      </c>
      <c r="W49" s="3">
        <v>35.2020596625507</v>
      </c>
      <c r="X49" s="3">
        <v>32.2000257567735</v>
      </c>
      <c r="Y49" s="3">
        <v>33.2361649049971</v>
      </c>
      <c r="Z49" s="3">
        <v>32.1984445300964</v>
      </c>
      <c r="AA49" s="3">
        <v>32.3158512349417</v>
      </c>
      <c r="AB49" s="3">
        <v>25.7776947501199</v>
      </c>
      <c r="AC49" s="3">
        <v>23.8315567740733</v>
      </c>
      <c r="AD49" s="3">
        <v>27.8162218508241</v>
      </c>
      <c r="AE49" s="3">
        <v>28.3431557021497</v>
      </c>
      <c r="AF49" s="3">
        <v>25.9748630992891</v>
      </c>
      <c r="AG49" s="3">
        <v>25.2388081428903</v>
      </c>
      <c r="AH49" s="3">
        <v>24.4199225004986</v>
      </c>
      <c r="AI49" s="3">
        <v>26.0472112814582</v>
      </c>
      <c r="AJ49" s="3">
        <v>27.0606236164184</v>
      </c>
      <c r="AK49" s="3">
        <v>27.2535091848595</v>
      </c>
      <c r="AL49" s="3">
        <v>27.1439783726501</v>
      </c>
      <c r="AM49" s="3">
        <v>30.8300574320015</v>
      </c>
      <c r="AN49" s="3">
        <v>31.4323314318028</v>
      </c>
      <c r="AO49" s="3">
        <v>32.2624575579995</v>
      </c>
      <c r="AP49" s="3">
        <v>32.9448349613405</v>
      </c>
      <c r="AQ49" s="3">
        <v>30.8575923781099</v>
      </c>
      <c r="AR49" s="3">
        <v>32.36992727813</v>
      </c>
      <c r="AS49" s="3">
        <v>33.2857369864346</v>
      </c>
      <c r="AT49" s="3">
        <v>35.6187156394039</v>
      </c>
      <c r="AU49" s="3">
        <v>35.4994260253454</v>
      </c>
      <c r="AV49" s="3">
        <v>38.0993966256709</v>
      </c>
      <c r="AW49" s="3">
        <v>40.9716143660082</v>
      </c>
      <c r="AX49" s="3">
        <v>41.4489683648917</v>
      </c>
      <c r="AY49" s="3">
        <v>41.6996441778219</v>
      </c>
      <c r="AZ49" s="3">
        <v>43.9980025437885</v>
      </c>
      <c r="BA49" s="3">
        <v>41.6558868425032</v>
      </c>
      <c r="BB49" s="3">
        <v>39.4667653704336</v>
      </c>
      <c r="BC49" s="3">
        <v>41.3105195876259</v>
      </c>
      <c r="BD49" s="3">
        <v>39.8862791333522</v>
      </c>
      <c r="BE49" s="3">
        <v>37.9909305260337</v>
      </c>
      <c r="BF49" s="3">
        <v>35.5997920605301</v>
      </c>
      <c r="BG49" s="3">
        <v>35.673218057292</v>
      </c>
      <c r="BH49" s="3">
        <v>35.0977002443175</v>
      </c>
      <c r="BI49" s="3">
        <v>31.3935956663741</v>
      </c>
      <c r="BJ49" s="3">
        <v>31.4419660996788</v>
      </c>
      <c r="BK49" s="3">
        <v>28.2313575424633</v>
      </c>
      <c r="BL49" s="3">
        <v>31.0431432794964</v>
      </c>
      <c r="BM49" s="3">
        <v>32.627503347294</v>
      </c>
      <c r="BN49" s="3">
        <v>30.8508783651503</v>
      </c>
      <c r="BO49" s="3">
        <v>34.2597882490164</v>
      </c>
      <c r="BP49" s="3">
        <v>30.2371659359374</v>
      </c>
      <c r="BQ49" s="3">
        <v>32.7998199968601</v>
      </c>
      <c r="BR49" s="3">
        <v>32.3469431651227</v>
      </c>
      <c r="BS49" s="3">
        <v>26.6613081165378</v>
      </c>
      <c r="BT49" s="3">
        <v>29.8909410445686</v>
      </c>
      <c r="BU49" s="3">
        <v>30.5013375125746</v>
      </c>
      <c r="BV49" s="3">
        <v>35.8165672323008</v>
      </c>
      <c r="BW49" s="3">
        <v>35.5801359696452</v>
      </c>
      <c r="BX49" s="3">
        <v>32.8191403766465</v>
      </c>
      <c r="BY49" s="3">
        <v>27.3143180611551</v>
      </c>
      <c r="BZ49" s="3">
        <v>20.7512327924786</v>
      </c>
      <c r="CA49" s="3">
        <v>21.2533324682918</v>
      </c>
      <c r="CB49" s="3">
        <v>23.889262357677</v>
      </c>
      <c r="CC49" s="3">
        <v>28.3817289767395</v>
      </c>
      <c r="CD49" s="3">
        <v>30.3453852992347</v>
      </c>
      <c r="CE49" s="3">
        <v>33.261202415742</v>
      </c>
      <c r="CF49" s="3">
        <v>33.1953982481764</v>
      </c>
      <c r="CG49" s="3">
        <v>32.2985168145422</v>
      </c>
      <c r="CH49" s="3">
        <v>31.3468329405661</v>
      </c>
      <c r="CI49" s="3">
        <v>32.1901879354634</v>
      </c>
      <c r="CJ49" s="3">
        <v>34.129153508501</v>
      </c>
      <c r="CK49" s="3">
        <v>36.2423928335291</v>
      </c>
      <c r="CL49" s="3">
        <v>39.5872054642926</v>
      </c>
      <c r="CM49" s="3">
        <v>40.2654647091571</v>
      </c>
      <c r="CN49" s="3">
        <v>42.3905153563047</v>
      </c>
      <c r="CO49" s="3">
        <v>42.7452031165952</v>
      </c>
      <c r="CP49" s="3">
        <v>39.7363866184152</v>
      </c>
      <c r="CQ49" s="3">
        <v>37.659190658187</v>
      </c>
      <c r="CR49" s="3">
        <v>36.233263705961</v>
      </c>
      <c r="CS49" s="3">
        <v>38.3814937670308</v>
      </c>
      <c r="CT49" s="3">
        <v>39.3648624118932</v>
      </c>
      <c r="CU49" s="3">
        <v>37.4656001379891</v>
      </c>
      <c r="CV49" s="3">
        <v>39.182572161492</v>
      </c>
      <c r="CW49" s="3">
        <v>36.732596976321</v>
      </c>
      <c r="CX49" s="3">
        <v>32.2349333569181</v>
      </c>
      <c r="CY49" s="3">
        <v>31.7285308563154</v>
      </c>
      <c r="CZ49" s="3">
        <v>32.212118277217</v>
      </c>
      <c r="DA49" s="3">
        <v>31.2753873366328</v>
      </c>
      <c r="DB49" s="3">
        <v>29.8463776628452</v>
      </c>
      <c r="DC49" s="3">
        <v>32.8261522928848</v>
      </c>
      <c r="DD49" s="3">
        <v>30.7153943822422</v>
      </c>
      <c r="DE49" s="3">
        <v>29.4166985667155</v>
      </c>
      <c r="DF49" s="3">
        <v>34.5698650531398</v>
      </c>
      <c r="DG49" s="3">
        <v>35.0574464413746</v>
      </c>
      <c r="DH49" s="3">
        <v>37.6111162869188</v>
      </c>
      <c r="DI49" s="3">
        <v>41.8712605369817</v>
      </c>
      <c r="DJ49" s="3">
        <v>41.4220365120772</v>
      </c>
      <c r="DK49" s="3">
        <v>41.3478384162464</v>
      </c>
      <c r="DL49" s="3">
        <v>39.2089177362076</v>
      </c>
      <c r="DM49" s="3">
        <v>40.3407922414639</v>
      </c>
      <c r="DN49" s="3">
        <v>44.7588810380539</v>
      </c>
      <c r="DO49" s="3">
        <v>40.3549097939096</v>
      </c>
      <c r="DP49" s="3">
        <v>39.9262814687746</v>
      </c>
      <c r="DQ49" s="3">
        <v>38.1155203553534</v>
      </c>
      <c r="DR49" s="3">
        <v>33.1355603933524</v>
      </c>
      <c r="DS49" s="3">
        <v>34.0507753903531</v>
      </c>
      <c r="DT49" s="3">
        <v>33.4223920091304</v>
      </c>
      <c r="DU49" s="3">
        <v>31.2762166484779</v>
      </c>
      <c r="DV49" s="3">
        <v>32.1423530187933</v>
      </c>
      <c r="DW49" s="3">
        <v>33.4579101508812</v>
      </c>
      <c r="DX49" s="3">
        <v>36.0519257123167</v>
      </c>
      <c r="DY49" s="3">
        <v>33.450585193089</v>
      </c>
      <c r="DZ49" s="3">
        <v>32.4452425887685</v>
      </c>
      <c r="EA49" s="3">
        <v>32.6344732875874</v>
      </c>
      <c r="EB49" s="3">
        <v>33.3704496150773</v>
      </c>
      <c r="EC49" s="3">
        <v>34.6202031916858</v>
      </c>
      <c r="ED49" s="3">
        <v>34.1424673795989</v>
      </c>
      <c r="EE49" s="3">
        <v>33.2688094547817</v>
      </c>
      <c r="EF49" s="3">
        <v>32.0850002500746</v>
      </c>
    </row>
    <row r="50">
      <c r="A50" s="3" t="s">
        <v>579</v>
      </c>
      <c r="B50" s="3" t="s">
        <v>536</v>
      </c>
      <c r="C50" s="3" t="s">
        <v>580</v>
      </c>
      <c r="D50" s="3">
        <v>67.3018287580638</v>
      </c>
      <c r="E50" s="3">
        <v>70.8001589368084</v>
      </c>
      <c r="F50" s="3">
        <v>72.6414069304273</v>
      </c>
      <c r="G50" s="3">
        <v>75.610135757614</v>
      </c>
      <c r="H50" s="3">
        <v>77.1309184711127</v>
      </c>
      <c r="I50" s="3">
        <v>76.7360364924142</v>
      </c>
      <c r="J50" s="3">
        <v>78.1636797514152</v>
      </c>
      <c r="K50" s="3">
        <v>78.7976128011749</v>
      </c>
      <c r="L50" s="3">
        <v>76.9779552221439</v>
      </c>
      <c r="M50" s="3">
        <v>78.6702035463823</v>
      </c>
      <c r="N50" s="3">
        <v>83.8818346904765</v>
      </c>
      <c r="O50" s="3">
        <v>87.0240752635269</v>
      </c>
      <c r="P50" s="3">
        <v>94.8265215934056</v>
      </c>
      <c r="Q50" s="3">
        <v>95.5918130309657</v>
      </c>
      <c r="R50" s="3">
        <v>94.7132474374351</v>
      </c>
      <c r="S50" s="3">
        <v>94.32225803521</v>
      </c>
      <c r="T50" s="3">
        <v>90.4459552382332</v>
      </c>
      <c r="U50" s="3">
        <v>86.3076380464418</v>
      </c>
      <c r="V50" s="3">
        <v>85.5649480360782</v>
      </c>
      <c r="W50" s="3">
        <v>82.1762436598186</v>
      </c>
      <c r="X50" s="3">
        <v>78.9722619417693</v>
      </c>
      <c r="Y50" s="3">
        <v>84.1462773660793</v>
      </c>
      <c r="Z50" s="3">
        <v>86.5955886206694</v>
      </c>
      <c r="AA50" s="3">
        <v>87.6959577646605</v>
      </c>
      <c r="AB50" s="3">
        <v>84.6700690654192</v>
      </c>
      <c r="AC50" s="3">
        <v>79.3518391751774</v>
      </c>
      <c r="AD50" s="3">
        <v>85.8593931668515</v>
      </c>
      <c r="AE50" s="3">
        <v>90.8056507182467</v>
      </c>
      <c r="AF50" s="3">
        <v>90.780446179059</v>
      </c>
      <c r="AG50" s="3">
        <v>90.2534018128923</v>
      </c>
      <c r="AH50" s="3">
        <v>96.5220107511575</v>
      </c>
      <c r="AI50" s="3">
        <v>100.504344302015</v>
      </c>
      <c r="AJ50" s="3">
        <v>98.0327580689284</v>
      </c>
      <c r="AK50" s="3">
        <v>90.4478204230141</v>
      </c>
      <c r="AL50" s="3">
        <v>86.101301695235</v>
      </c>
      <c r="AM50" s="3">
        <v>89.5137097773914</v>
      </c>
      <c r="AN50" s="3">
        <v>93.143055064972</v>
      </c>
      <c r="AO50" s="3">
        <v>96.704145162308</v>
      </c>
      <c r="AP50" s="3">
        <v>95.4931552621481</v>
      </c>
      <c r="AQ50" s="3">
        <v>96.428950470513</v>
      </c>
      <c r="AR50" s="3">
        <v>88.3358894754241</v>
      </c>
      <c r="AS50" s="3">
        <v>89.7754370427224</v>
      </c>
      <c r="AT50" s="3">
        <v>87.4022410803209</v>
      </c>
      <c r="AU50" s="3">
        <v>88.0936457033216</v>
      </c>
      <c r="AV50" s="3">
        <v>88.2129119134865</v>
      </c>
      <c r="AW50" s="3">
        <v>90.916783246717</v>
      </c>
      <c r="AX50" s="3">
        <v>90.845746410343</v>
      </c>
      <c r="AY50" s="3">
        <v>92.994271725719</v>
      </c>
      <c r="AZ50" s="3">
        <v>91.236787144529</v>
      </c>
      <c r="BA50" s="3">
        <v>86.293815656966</v>
      </c>
      <c r="BB50" s="3">
        <v>90.374056153125</v>
      </c>
      <c r="BC50" s="3">
        <v>89.2489203756293</v>
      </c>
      <c r="BD50" s="3">
        <v>89.4788281882022</v>
      </c>
      <c r="BE50" s="3">
        <v>90.5728941010396</v>
      </c>
      <c r="BF50" s="3">
        <v>93.32542616047</v>
      </c>
      <c r="BG50" s="3">
        <v>96.6107454183778</v>
      </c>
      <c r="BH50" s="3">
        <v>94.1864375484437</v>
      </c>
      <c r="BI50" s="3">
        <v>88.3934049962579</v>
      </c>
      <c r="BJ50" s="3">
        <v>93.619116437243</v>
      </c>
      <c r="BK50" s="3">
        <v>91.3027683199446</v>
      </c>
      <c r="BL50" s="3">
        <v>90.2314176074932</v>
      </c>
      <c r="BM50" s="3">
        <v>100.784032010422</v>
      </c>
      <c r="BN50" s="3">
        <v>100.623221088247</v>
      </c>
      <c r="BO50" s="3">
        <v>103.86431497687</v>
      </c>
      <c r="BP50" s="3">
        <v>101.216777771356</v>
      </c>
      <c r="BQ50" s="3">
        <v>102.331871669471</v>
      </c>
      <c r="BR50" s="3">
        <v>100.829372274905</v>
      </c>
      <c r="BS50" s="3">
        <v>98.2529659400349</v>
      </c>
      <c r="BT50" s="3">
        <v>100.364560570165</v>
      </c>
      <c r="BU50" s="3">
        <v>100.38040700977</v>
      </c>
      <c r="BV50" s="3">
        <v>106.560932161837</v>
      </c>
      <c r="BW50" s="3">
        <v>106.083663596274</v>
      </c>
      <c r="BX50" s="3">
        <v>108.029853652197</v>
      </c>
      <c r="BY50" s="3">
        <v>111.102921020322</v>
      </c>
      <c r="BZ50" s="3">
        <v>83.9026973844452</v>
      </c>
      <c r="CA50" s="3">
        <v>74.0557289562965</v>
      </c>
      <c r="CB50" s="3">
        <v>65.6732357699983</v>
      </c>
      <c r="CC50" s="3">
        <v>74.670418599744</v>
      </c>
      <c r="CD50" s="3">
        <v>71.8490864975701</v>
      </c>
      <c r="CE50" s="3">
        <v>69.4465965844807</v>
      </c>
      <c r="CF50" s="3">
        <v>67.1625862674289</v>
      </c>
      <c r="CG50" s="3">
        <v>63.5028820615103</v>
      </c>
      <c r="CH50" s="3">
        <v>73.2194626883748</v>
      </c>
      <c r="CI50" s="3">
        <v>79.4799608536047</v>
      </c>
      <c r="CJ50" s="3">
        <v>74.7158632684461</v>
      </c>
      <c r="CK50" s="3">
        <v>77.2618751611235</v>
      </c>
      <c r="CL50" s="3">
        <v>85.0740188446106</v>
      </c>
      <c r="CM50" s="3">
        <v>87.0474068875792</v>
      </c>
      <c r="CN50" s="3">
        <v>90.5290894441431</v>
      </c>
      <c r="CO50" s="3">
        <v>98.7643998704958</v>
      </c>
      <c r="CP50" s="3">
        <v>96.1044651302735</v>
      </c>
      <c r="CQ50" s="3">
        <v>95.5550796347595</v>
      </c>
      <c r="CR50" s="3">
        <v>92.7857224492142</v>
      </c>
      <c r="CS50" s="3">
        <v>96.3143469572467</v>
      </c>
      <c r="CT50" s="3">
        <v>97.3860840634327</v>
      </c>
      <c r="CU50" s="3">
        <v>95.2678665283456</v>
      </c>
      <c r="CV50" s="3">
        <v>101.035143201394</v>
      </c>
      <c r="CW50" s="3">
        <v>99.2863569232654</v>
      </c>
      <c r="CX50" s="3">
        <v>105.461453435019</v>
      </c>
      <c r="CY50" s="3">
        <v>106.276572255198</v>
      </c>
      <c r="CZ50" s="3">
        <v>95.650048350204</v>
      </c>
      <c r="DA50" s="3">
        <v>81.7885871829251</v>
      </c>
      <c r="DB50" s="3">
        <v>76.3351669171847</v>
      </c>
      <c r="DC50" s="3">
        <v>73.9586634192865</v>
      </c>
      <c r="DD50" s="3">
        <v>69.0316718342099</v>
      </c>
      <c r="DE50" s="3">
        <v>63.6191933427874</v>
      </c>
      <c r="DF50" s="3">
        <v>62.5611163495553</v>
      </c>
      <c r="DG50" s="3">
        <v>59.0650809285423</v>
      </c>
      <c r="DH50" s="3">
        <v>61.5293167048872</v>
      </c>
      <c r="DI50" s="3">
        <v>63.1422184411262</v>
      </c>
      <c r="DJ50" s="3">
        <v>49.8462975773539</v>
      </c>
      <c r="DK50" s="3">
        <v>47.2591466144675</v>
      </c>
      <c r="DL50" s="3">
        <v>44.7953512424791</v>
      </c>
      <c r="DM50" s="3">
        <v>48.5375041106474</v>
      </c>
      <c r="DN50" s="3">
        <v>56.7218874014849</v>
      </c>
      <c r="DO50" s="3">
        <v>60.2074708886713</v>
      </c>
      <c r="DP50" s="3">
        <v>58.5222781152</v>
      </c>
      <c r="DQ50" s="3">
        <v>51.0670930516539</v>
      </c>
      <c r="DR50" s="3">
        <v>51.2859481952683</v>
      </c>
      <c r="DS50" s="3">
        <v>63.2063228155561</v>
      </c>
      <c r="DT50" s="3">
        <v>66.0280484402697</v>
      </c>
      <c r="DU50" s="3">
        <v>60.9305165810661</v>
      </c>
      <c r="DV50" s="3">
        <v>60.3074977105527</v>
      </c>
      <c r="DW50" s="3">
        <v>58.9741855815009</v>
      </c>
      <c r="DX50" s="3">
        <v>58.7027767099079</v>
      </c>
      <c r="DY50" s="3">
        <v>58.2329981001445</v>
      </c>
      <c r="DZ50" s="3">
        <v>64.5143082885415</v>
      </c>
      <c r="EA50" s="3">
        <v>68.5533635318607</v>
      </c>
      <c r="EB50" s="3">
        <v>76.8096468723641</v>
      </c>
      <c r="EC50" s="3">
        <v>83.1320917856493</v>
      </c>
      <c r="ED50" s="3">
        <v>79.7096993200936</v>
      </c>
      <c r="EE50" s="3">
        <v>77.1618524624277</v>
      </c>
      <c r="EF50" s="3">
        <v>72.0047221713596</v>
      </c>
    </row>
    <row r="51">
      <c r="A51" s="3" t="s">
        <v>581</v>
      </c>
      <c r="B51" s="3" t="s">
        <v>517</v>
      </c>
      <c r="C51" s="3" t="s">
        <v>564</v>
      </c>
      <c r="D51" s="3">
        <v>39.8400843539202</v>
      </c>
      <c r="E51" s="3">
        <v>37.1566873986092</v>
      </c>
      <c r="F51" s="3">
        <v>37.3127462483378</v>
      </c>
      <c r="G51" s="3">
        <v>36.432082973946</v>
      </c>
      <c r="H51" s="3">
        <v>36.0294135840765</v>
      </c>
      <c r="I51" s="3">
        <v>36.7224344742046</v>
      </c>
      <c r="J51" s="3">
        <v>37.3454139221371</v>
      </c>
      <c r="K51" s="3">
        <v>37.9429872706064</v>
      </c>
      <c r="L51" s="3">
        <v>40.0776792752838</v>
      </c>
      <c r="M51" s="3">
        <v>39.3275159443761</v>
      </c>
      <c r="N51" s="3">
        <v>41.1273229804037</v>
      </c>
      <c r="O51" s="3">
        <v>41.5432430118713</v>
      </c>
      <c r="P51" s="3">
        <v>37.9200831772321</v>
      </c>
      <c r="Q51" s="3">
        <v>38.5645583246058</v>
      </c>
      <c r="R51" s="3">
        <v>40.3724777021511</v>
      </c>
      <c r="S51" s="3">
        <v>40.3083615750438</v>
      </c>
      <c r="T51" s="3">
        <v>41.5326560373377</v>
      </c>
      <c r="U51" s="3">
        <v>43.0610848151978</v>
      </c>
      <c r="V51" s="3">
        <v>43.7586300571163</v>
      </c>
      <c r="W51" s="3">
        <v>42.9020665108696</v>
      </c>
      <c r="X51" s="3">
        <v>39.0221312334326</v>
      </c>
      <c r="Y51" s="3">
        <v>39.9016470612727</v>
      </c>
      <c r="Z51" s="3">
        <v>41.7630543291991</v>
      </c>
      <c r="AA51" s="3">
        <v>40.6059157760452</v>
      </c>
      <c r="AB51" s="3">
        <v>34.0860939459551</v>
      </c>
      <c r="AC51" s="3">
        <v>29.9992853044951</v>
      </c>
      <c r="AD51" s="3">
        <v>32.4585472758434</v>
      </c>
      <c r="AE51" s="3">
        <v>34.0030420607592</v>
      </c>
      <c r="AF51" s="3">
        <v>34.6482127166149</v>
      </c>
      <c r="AG51" s="3">
        <v>33.3529254467613</v>
      </c>
      <c r="AH51" s="3">
        <v>33.3598488708426</v>
      </c>
      <c r="AI51" s="3">
        <v>35.4553309158174</v>
      </c>
      <c r="AJ51" s="3">
        <v>36.2477395566373</v>
      </c>
      <c r="AK51" s="3">
        <v>37.8654254557122</v>
      </c>
      <c r="AL51" s="3">
        <v>41.1510469081056</v>
      </c>
      <c r="AM51" s="3">
        <v>46.0554751449412</v>
      </c>
      <c r="AN51" s="3">
        <v>45.307251608977</v>
      </c>
      <c r="AO51" s="3">
        <v>45.5941808877609</v>
      </c>
      <c r="AP51" s="3">
        <v>46.7282858189984</v>
      </c>
      <c r="AQ51" s="3">
        <v>45.9711770810738</v>
      </c>
      <c r="AR51" s="3">
        <v>47.4057318798053</v>
      </c>
      <c r="AS51" s="3">
        <v>49.6190867868844</v>
      </c>
      <c r="AT51" s="3">
        <v>52.431458650218</v>
      </c>
      <c r="AU51" s="3">
        <v>53.0806808191689</v>
      </c>
      <c r="AV51" s="3">
        <v>54.547681285475</v>
      </c>
      <c r="AW51" s="3">
        <v>57.7579564528156</v>
      </c>
      <c r="AX51" s="3">
        <v>57.1675406582715</v>
      </c>
      <c r="AY51" s="3">
        <v>59.303329478926</v>
      </c>
      <c r="AZ51" s="3">
        <v>60.676807464927</v>
      </c>
      <c r="BA51" s="3">
        <v>59.8984352152055</v>
      </c>
      <c r="BB51" s="3">
        <v>57.392515394996</v>
      </c>
      <c r="BC51" s="3">
        <v>54.9580166282836</v>
      </c>
      <c r="BD51" s="3">
        <v>55.3488195965699</v>
      </c>
      <c r="BE51" s="3">
        <v>53.2716655084875</v>
      </c>
      <c r="BF51" s="3">
        <v>54.8278267294133</v>
      </c>
      <c r="BG51" s="3">
        <v>56.7341763266297</v>
      </c>
      <c r="BH51" s="3">
        <v>57.2582991005149</v>
      </c>
      <c r="BI51" s="3">
        <v>54.9333363803998</v>
      </c>
      <c r="BJ51" s="3">
        <v>52.1693145388216</v>
      </c>
      <c r="BK51" s="3">
        <v>44.4240223760071</v>
      </c>
      <c r="BL51" s="3">
        <v>47.8345273266542</v>
      </c>
      <c r="BM51" s="3">
        <v>51.4956044833522</v>
      </c>
      <c r="BN51" s="3">
        <v>51.0066446845337</v>
      </c>
      <c r="BO51" s="3">
        <v>54.5487371078141</v>
      </c>
      <c r="BP51" s="3">
        <v>53.850513493047</v>
      </c>
      <c r="BQ51" s="3">
        <v>54.5208239185429</v>
      </c>
      <c r="BR51" s="3">
        <v>58.1301869147962</v>
      </c>
      <c r="BS51" s="3">
        <v>52.7275648840068</v>
      </c>
      <c r="BT51" s="3">
        <v>56.1078598160748</v>
      </c>
      <c r="BU51" s="3">
        <v>57.5028068983141</v>
      </c>
      <c r="BV51" s="3">
        <v>61.8069372405167</v>
      </c>
      <c r="BW51" s="3">
        <v>63.6580458813884</v>
      </c>
      <c r="BX51" s="3">
        <v>65.5373091751535</v>
      </c>
      <c r="BY51" s="3">
        <v>62.797545935656</v>
      </c>
      <c r="BZ51" s="3">
        <v>40.3418720094417</v>
      </c>
      <c r="CA51" s="3">
        <v>36.3964696146281</v>
      </c>
      <c r="CB51" s="3">
        <v>38.0290565945226</v>
      </c>
      <c r="CC51" s="3">
        <v>44.8221301134245</v>
      </c>
      <c r="CD51" s="3">
        <v>43.057846691385</v>
      </c>
      <c r="CE51" s="3">
        <v>43.6994197275932</v>
      </c>
      <c r="CF51" s="3">
        <v>39.9210910717318</v>
      </c>
      <c r="CG51" s="3">
        <v>36.9827575604878</v>
      </c>
      <c r="CH51" s="3">
        <v>42.4314964553377</v>
      </c>
      <c r="CI51" s="3">
        <v>51.0087272070845</v>
      </c>
      <c r="CJ51" s="3">
        <v>54.5371134142607</v>
      </c>
      <c r="CK51" s="3">
        <v>55.3009888591559</v>
      </c>
      <c r="CL51" s="3">
        <v>62.4090799905158</v>
      </c>
      <c r="CM51" s="3">
        <v>62.6553597285915</v>
      </c>
      <c r="CN51" s="3">
        <v>66.1118629460322</v>
      </c>
      <c r="CO51" s="3">
        <v>64.7658811721352</v>
      </c>
      <c r="CP51" s="3">
        <v>59.3884380785901</v>
      </c>
      <c r="CQ51" s="3">
        <v>62.7881417430069</v>
      </c>
      <c r="CR51" s="3">
        <v>61.8757675981824</v>
      </c>
      <c r="CS51" s="3">
        <v>62.7737925564875</v>
      </c>
      <c r="CT51" s="3">
        <v>59.910258714659</v>
      </c>
      <c r="CU51" s="3">
        <v>54.1298089368642</v>
      </c>
      <c r="CV51" s="3">
        <v>57.4094747420139</v>
      </c>
      <c r="CW51" s="3">
        <v>58.1407502501951</v>
      </c>
      <c r="CX51" s="3">
        <v>50.2733330925724</v>
      </c>
      <c r="CY51" s="3">
        <v>45.6859474346177</v>
      </c>
      <c r="CZ51" s="3">
        <v>45.5399206318646</v>
      </c>
      <c r="DA51" s="3">
        <v>43.8710312987335</v>
      </c>
      <c r="DB51" s="3">
        <v>44.2931165409954</v>
      </c>
      <c r="DC51" s="3">
        <v>47.2975011769733</v>
      </c>
      <c r="DD51" s="3">
        <v>42.8093792630651</v>
      </c>
      <c r="DE51" s="3">
        <v>39.6618732213144</v>
      </c>
      <c r="DF51" s="3">
        <v>43.718080497807</v>
      </c>
      <c r="DG51" s="3">
        <v>41.6128806921077</v>
      </c>
      <c r="DH51" s="3">
        <v>45.6195482337172</v>
      </c>
      <c r="DI51" s="3">
        <v>47.2656064527558</v>
      </c>
      <c r="DJ51" s="3">
        <v>43.8539530122204</v>
      </c>
      <c r="DK51" s="3">
        <v>44.4869041361238</v>
      </c>
      <c r="DL51" s="3">
        <v>43.0773369705362</v>
      </c>
      <c r="DM51" s="3">
        <v>44.3293794622305</v>
      </c>
      <c r="DN51" s="3">
        <v>44.1551899273424</v>
      </c>
      <c r="DO51" s="3">
        <v>41.2452263669583</v>
      </c>
      <c r="DP51" s="3">
        <v>39.5185349446718</v>
      </c>
      <c r="DQ51" s="3">
        <v>38.1991080329566</v>
      </c>
      <c r="DR51" s="3">
        <v>41.9286085823735</v>
      </c>
      <c r="DS51" s="3">
        <v>47.6018009704802</v>
      </c>
      <c r="DT51" s="3">
        <v>51.2803711738489</v>
      </c>
      <c r="DU51" s="3">
        <v>53.4015483419802</v>
      </c>
      <c r="DV51" s="3">
        <v>57.0728588633413</v>
      </c>
      <c r="DW51" s="3">
        <v>59.320493180883</v>
      </c>
      <c r="DX51" s="3">
        <v>61.7550862752743</v>
      </c>
      <c r="DY51" s="3">
        <v>59.8415932144902</v>
      </c>
      <c r="DZ51" s="3">
        <v>63.9145968215491</v>
      </c>
      <c r="EA51" s="3">
        <v>59.4079111997268</v>
      </c>
      <c r="EB51" s="3">
        <v>59.8272154231248</v>
      </c>
      <c r="EC51" s="3">
        <v>62.8401387493142</v>
      </c>
      <c r="ED51" s="3">
        <v>68.2651136766036</v>
      </c>
      <c r="EE51" s="3">
        <v>71.0021431332543</v>
      </c>
      <c r="EF51" s="3">
        <v>76.708333545261</v>
      </c>
    </row>
    <row r="52">
      <c r="A52" s="3" t="s">
        <v>582</v>
      </c>
      <c r="B52" s="3" t="s">
        <v>505</v>
      </c>
      <c r="C52" s="3" t="s">
        <v>583</v>
      </c>
      <c r="D52" s="3">
        <v>18.1785460754116</v>
      </c>
      <c r="E52" s="3">
        <v>16.1779978329798</v>
      </c>
      <c r="F52" s="3">
        <v>16.321384816049</v>
      </c>
      <c r="G52" s="3">
        <v>17.0591996930822</v>
      </c>
      <c r="H52" s="3">
        <v>17.2515415922217</v>
      </c>
      <c r="I52" s="3">
        <v>17.2297737521034</v>
      </c>
      <c r="J52" s="3">
        <v>17.0416079380784</v>
      </c>
      <c r="K52" s="3">
        <v>17.5924176112661</v>
      </c>
      <c r="L52" s="3">
        <v>18.3049692779002</v>
      </c>
      <c r="M52" s="3">
        <v>18.8360614685936</v>
      </c>
      <c r="N52" s="3">
        <v>19.6950378317908</v>
      </c>
      <c r="O52" s="3">
        <v>20.6833633677759</v>
      </c>
      <c r="P52" s="3">
        <v>20.3689201277495</v>
      </c>
      <c r="Q52" s="3">
        <v>19.990413591259</v>
      </c>
      <c r="R52" s="3">
        <v>19.7159693450484</v>
      </c>
      <c r="S52" s="3">
        <v>21.2388527761738</v>
      </c>
      <c r="T52" s="3">
        <v>21.6361965052743</v>
      </c>
      <c r="U52" s="3">
        <v>22.8781000027394</v>
      </c>
      <c r="V52" s="3">
        <v>25.3384181513911</v>
      </c>
      <c r="W52" s="3">
        <v>25.0918395295374</v>
      </c>
      <c r="X52" s="3">
        <v>23.6851056624836</v>
      </c>
      <c r="Y52" s="3">
        <v>23.7498205817699</v>
      </c>
      <c r="Z52" s="3">
        <v>23.5450190191017</v>
      </c>
      <c r="AA52" s="3">
        <v>23.6533805666608</v>
      </c>
      <c r="AB52" s="3">
        <v>23.1775649709246</v>
      </c>
      <c r="AC52" s="3">
        <v>23.9217108044758</v>
      </c>
      <c r="AD52" s="3">
        <v>25.2674210947837</v>
      </c>
      <c r="AE52" s="3">
        <v>26.3162351301181</v>
      </c>
      <c r="AF52" s="3">
        <v>26.3700131744416</v>
      </c>
      <c r="AG52" s="3">
        <v>27.3564479331246</v>
      </c>
      <c r="AH52" s="3">
        <v>27.798163132664</v>
      </c>
      <c r="AI52" s="3">
        <v>27.3196166704291</v>
      </c>
      <c r="AJ52" s="3">
        <v>26.0674930341095</v>
      </c>
      <c r="AK52" s="3">
        <v>27.9468781844171</v>
      </c>
      <c r="AL52" s="3">
        <v>27.852799989734</v>
      </c>
      <c r="AM52" s="3">
        <v>29.0757203545046</v>
      </c>
      <c r="AN52" s="3">
        <v>29.5322826991723</v>
      </c>
      <c r="AO52" s="3">
        <v>30.4115103943612</v>
      </c>
      <c r="AP52" s="3">
        <v>31.1230034478014</v>
      </c>
      <c r="AQ52" s="3">
        <v>30.6969710241514</v>
      </c>
      <c r="AR52" s="3">
        <v>29.1141746637362</v>
      </c>
      <c r="AS52" s="3">
        <v>29.3746189880684</v>
      </c>
      <c r="AT52" s="3">
        <v>26.0282103621411</v>
      </c>
      <c r="AU52" s="3">
        <v>26.2428764448228</v>
      </c>
      <c r="AV52" s="3">
        <v>26.2488808541403</v>
      </c>
      <c r="AW52" s="3">
        <v>26.188562132801</v>
      </c>
      <c r="AX52" s="3">
        <v>27.234773753347</v>
      </c>
      <c r="AY52" s="3">
        <v>29.2761601251256</v>
      </c>
      <c r="AZ52" s="3">
        <v>29.1803387252337</v>
      </c>
      <c r="BA52" s="3">
        <v>28.1749442975599</v>
      </c>
      <c r="BB52" s="3">
        <v>28.8226224413899</v>
      </c>
      <c r="BC52" s="3">
        <v>28.8037437968453</v>
      </c>
      <c r="BD52" s="3">
        <v>29.2173826723682</v>
      </c>
      <c r="BE52" s="3">
        <v>29.5230224411872</v>
      </c>
      <c r="BF52" s="3">
        <v>28.3508766207272</v>
      </c>
      <c r="BG52" s="3">
        <v>29.147992257779</v>
      </c>
      <c r="BH52" s="3">
        <v>28.9362540452481</v>
      </c>
      <c r="BI52" s="3">
        <v>27.9278161956421</v>
      </c>
      <c r="BJ52" s="3">
        <v>26.7995519063336</v>
      </c>
      <c r="BK52" s="3">
        <v>21.8609660916222</v>
      </c>
      <c r="BL52" s="3">
        <v>17.0199069946993</v>
      </c>
      <c r="BM52" s="3">
        <v>18.4737839621922</v>
      </c>
      <c r="BN52" s="3">
        <v>19.4359503914747</v>
      </c>
      <c r="BO52" s="3">
        <v>23.6564631523714</v>
      </c>
      <c r="BP52" s="3">
        <v>23.2826342292457</v>
      </c>
      <c r="BQ52" s="3">
        <v>23.263428770117</v>
      </c>
      <c r="BR52" s="3">
        <v>22.8645646716071</v>
      </c>
      <c r="BS52" s="3">
        <v>23.2281216156427</v>
      </c>
      <c r="BT52" s="3">
        <v>24.063890600711</v>
      </c>
      <c r="BU52" s="3">
        <v>22.6605261506786</v>
      </c>
      <c r="BV52" s="3">
        <v>23.2365220300983</v>
      </c>
      <c r="BW52" s="3">
        <v>25.2444505250809</v>
      </c>
      <c r="BX52" s="3">
        <v>26.8148440003521</v>
      </c>
      <c r="BY52" s="3">
        <v>25.3472570667518</v>
      </c>
      <c r="BZ52" s="3">
        <v>22.4458920483566</v>
      </c>
      <c r="CA52" s="3">
        <v>26.9847887869307</v>
      </c>
      <c r="CB52" s="3">
        <v>27.8167972523022</v>
      </c>
      <c r="CC52" s="3">
        <v>28.0481137080298</v>
      </c>
      <c r="CD52" s="3">
        <v>30.2113960564988</v>
      </c>
      <c r="CE52" s="3">
        <v>31.7173214297565</v>
      </c>
      <c r="CF52" s="3">
        <v>29.6786959388538</v>
      </c>
      <c r="CG52" s="3">
        <v>31.0149681683855</v>
      </c>
      <c r="CH52" s="3">
        <v>30.1173628450244</v>
      </c>
      <c r="CI52" s="3">
        <v>30.2185095901319</v>
      </c>
      <c r="CJ52" s="3">
        <v>28.9943277963795</v>
      </c>
      <c r="CK52" s="3">
        <v>29.3328836216523</v>
      </c>
      <c r="CL52" s="3">
        <v>31.1827801809432</v>
      </c>
      <c r="CM52" s="3">
        <v>31.7809113051392</v>
      </c>
      <c r="CN52" s="3">
        <v>32.3693834227457</v>
      </c>
      <c r="CO52" s="3">
        <v>31.6410445370234</v>
      </c>
      <c r="CP52" s="3">
        <v>29.8135916846037</v>
      </c>
      <c r="CQ52" s="3">
        <v>28.6888743807865</v>
      </c>
      <c r="CR52" s="3">
        <v>28.8541909749837</v>
      </c>
      <c r="CS52" s="3">
        <v>28.870914289153</v>
      </c>
      <c r="CT52" s="3">
        <v>27.8768275404546</v>
      </c>
      <c r="CU52" s="3">
        <v>28.5734853783683</v>
      </c>
      <c r="CV52" s="3">
        <v>30.2218212362607</v>
      </c>
      <c r="CW52" s="3">
        <v>31.0046864663553</v>
      </c>
      <c r="CX52" s="3">
        <v>28.6345313010655</v>
      </c>
      <c r="CY52" s="3">
        <v>31.0126023229502</v>
      </c>
      <c r="CZ52" s="3">
        <v>30.3852448351252</v>
      </c>
      <c r="DA52" s="3">
        <v>28.9673204826667</v>
      </c>
      <c r="DB52" s="3">
        <v>30.2849120620779</v>
      </c>
      <c r="DC52" s="3">
        <v>31.1205019170108</v>
      </c>
      <c r="DD52" s="3">
        <v>30.4316586917124</v>
      </c>
      <c r="DE52" s="3">
        <v>30.7845758474032</v>
      </c>
      <c r="DF52" s="3">
        <v>32.4374823611975</v>
      </c>
      <c r="DG52" s="3">
        <v>34.6553006960045</v>
      </c>
      <c r="DH52" s="3">
        <v>35.0610633767441</v>
      </c>
      <c r="DI52" s="3">
        <v>33.1565304345859</v>
      </c>
      <c r="DJ52" s="3">
        <v>32.9813100797623</v>
      </c>
      <c r="DK52" s="3">
        <v>34.3347011801783</v>
      </c>
      <c r="DL52" s="3">
        <v>33.5483274640715</v>
      </c>
      <c r="DM52" s="3">
        <v>31.5577442927387</v>
      </c>
      <c r="DN52" s="3">
        <v>30.4408603545296</v>
      </c>
      <c r="DO52" s="3">
        <v>28.678802861122</v>
      </c>
      <c r="DP52" s="3">
        <v>26.6714185118124</v>
      </c>
      <c r="DQ52" s="3">
        <v>25.2106745256378</v>
      </c>
      <c r="DR52" s="3">
        <v>26.2784977652093</v>
      </c>
      <c r="DS52" s="3">
        <v>27.3848581159857</v>
      </c>
      <c r="DT52" s="3">
        <v>27.3872877040191</v>
      </c>
      <c r="DU52" s="3">
        <v>26.7797282704782</v>
      </c>
      <c r="DV52" s="3">
        <v>27.0995608732025</v>
      </c>
      <c r="DW52" s="3">
        <v>29.1308213547416</v>
      </c>
      <c r="DX52" s="3">
        <v>29.3987476033493</v>
      </c>
      <c r="DY52" s="3">
        <v>27.9661591842582</v>
      </c>
      <c r="DZ52" s="3">
        <v>28.0733590181533</v>
      </c>
      <c r="EA52" s="3">
        <v>29.7970126626586</v>
      </c>
      <c r="EB52" s="3">
        <v>31.5390986673809</v>
      </c>
      <c r="EC52" s="3">
        <v>28.9585188570441</v>
      </c>
      <c r="ED52" s="3">
        <v>27.4070404338147</v>
      </c>
      <c r="EE52" s="3">
        <v>27.2065025039779</v>
      </c>
      <c r="EF52" s="3">
        <v>25.8924232853866</v>
      </c>
    </row>
    <row r="53">
      <c r="A53" s="3" t="s">
        <v>584</v>
      </c>
      <c r="B53" s="3" t="s">
        <v>494</v>
      </c>
      <c r="C53" s="3" t="s">
        <v>585</v>
      </c>
      <c r="D53" s="3">
        <v>49.553706138605</v>
      </c>
      <c r="E53" s="3">
        <v>51.0076488059912</v>
      </c>
      <c r="F53" s="3">
        <v>52.8100897582757</v>
      </c>
      <c r="G53" s="3">
        <v>50.6536670606336</v>
      </c>
      <c r="H53" s="3">
        <v>48.8986007001285</v>
      </c>
      <c r="I53" s="3">
        <v>51.2550495591678</v>
      </c>
      <c r="J53" s="3">
        <v>52.596105296752</v>
      </c>
      <c r="K53" s="3">
        <v>53.3686797443088</v>
      </c>
      <c r="L53" s="3">
        <v>55.933596698175</v>
      </c>
      <c r="M53" s="3">
        <v>56.433768553254</v>
      </c>
      <c r="N53" s="3">
        <v>59.6048761914119</v>
      </c>
      <c r="O53" s="3">
        <v>60.7837866587367</v>
      </c>
      <c r="P53" s="3">
        <v>61.8919723832339</v>
      </c>
      <c r="Q53" s="3">
        <v>64.3119668639975</v>
      </c>
      <c r="R53" s="3">
        <v>66.730188470569</v>
      </c>
      <c r="S53" s="3">
        <v>67.5840040289944</v>
      </c>
      <c r="T53" s="3">
        <v>65.32441020814</v>
      </c>
      <c r="U53" s="3">
        <v>66.2648476748026</v>
      </c>
      <c r="V53" s="3">
        <v>64.1913450377858</v>
      </c>
      <c r="W53" s="3">
        <v>63.3016704545492</v>
      </c>
      <c r="X53" s="3">
        <v>61.8264676991303</v>
      </c>
      <c r="Y53" s="3">
        <v>60.3010328855233</v>
      </c>
      <c r="Z53" s="3">
        <v>66.0349308968187</v>
      </c>
      <c r="AA53" s="3">
        <v>66.952659923789</v>
      </c>
      <c r="AB53" s="3">
        <v>62.8056514499162</v>
      </c>
      <c r="AC53" s="3">
        <v>60.4023693383578</v>
      </c>
      <c r="AD53" s="3">
        <v>62.5814279980276</v>
      </c>
      <c r="AE53" s="3">
        <v>64.1998380838017</v>
      </c>
      <c r="AF53" s="3">
        <v>59.4251538660663</v>
      </c>
      <c r="AG53" s="3">
        <v>59.5083959878471</v>
      </c>
      <c r="AH53" s="3">
        <v>62.9309713827586</v>
      </c>
      <c r="AI53" s="3">
        <v>63.4779004313663</v>
      </c>
      <c r="AJ53" s="3">
        <v>60.1700941573489</v>
      </c>
      <c r="AK53" s="3">
        <v>57.9469318097725</v>
      </c>
      <c r="AL53" s="3">
        <v>53.958373656213</v>
      </c>
      <c r="AM53" s="3">
        <v>56.0830006061531</v>
      </c>
      <c r="AN53" s="3">
        <v>58.0885297836824</v>
      </c>
      <c r="AO53" s="3">
        <v>61.3111071573738</v>
      </c>
      <c r="AP53" s="3">
        <v>63.9664333853508</v>
      </c>
      <c r="AQ53" s="3">
        <v>60.655256650876</v>
      </c>
      <c r="AR53" s="3">
        <v>57.0098545055748</v>
      </c>
      <c r="AS53" s="3">
        <v>59.922257723872</v>
      </c>
      <c r="AT53" s="3">
        <v>60.988869702557</v>
      </c>
      <c r="AU53" s="3">
        <v>53.2169541450554</v>
      </c>
      <c r="AV53" s="3">
        <v>53.4347137267938</v>
      </c>
      <c r="AW53" s="3">
        <v>52.1501843600004</v>
      </c>
      <c r="AX53" s="3">
        <v>46.3765468924702</v>
      </c>
      <c r="AY53" s="3">
        <v>48.5831408631447</v>
      </c>
      <c r="AZ53" s="3">
        <v>55.878087699547</v>
      </c>
      <c r="BA53" s="3">
        <v>54.1952961064964</v>
      </c>
      <c r="BB53" s="3">
        <v>54.3228082986259</v>
      </c>
      <c r="BC53" s="3">
        <v>50.6952853505199</v>
      </c>
      <c r="BD53" s="3">
        <v>43.6426067066865</v>
      </c>
      <c r="BE53" s="3">
        <v>42.8893680775495</v>
      </c>
      <c r="BF53" s="3">
        <v>40.4435079878334</v>
      </c>
      <c r="BG53" s="3">
        <v>41.2704359535369</v>
      </c>
      <c r="BH53" s="3">
        <v>43.2136033194337</v>
      </c>
      <c r="BI53" s="3">
        <v>43.0941477412877</v>
      </c>
      <c r="BJ53" s="3">
        <v>44.5435897399506</v>
      </c>
      <c r="BK53" s="3">
        <v>40.5737392261402</v>
      </c>
      <c r="BL53" s="3">
        <v>39.4391371901208</v>
      </c>
      <c r="BM53" s="3">
        <v>44.4469338729003</v>
      </c>
      <c r="BN53" s="3">
        <v>41.0339335899393</v>
      </c>
      <c r="BO53" s="3">
        <v>39.343053605456</v>
      </c>
      <c r="BP53" s="3">
        <v>39.1537284494434</v>
      </c>
      <c r="BQ53" s="3">
        <v>37.3676337487294</v>
      </c>
      <c r="BR53" s="3">
        <v>39.2844457493767</v>
      </c>
      <c r="BS53" s="3">
        <v>36.9519191084282</v>
      </c>
      <c r="BT53" s="3">
        <v>39.8281448478684</v>
      </c>
      <c r="BU53" s="3">
        <v>41.3094230926019</v>
      </c>
      <c r="BV53" s="3">
        <v>46.2875357743128</v>
      </c>
      <c r="BW53" s="3">
        <v>45.2469782142869</v>
      </c>
      <c r="BX53" s="3">
        <v>45.124409014419</v>
      </c>
      <c r="BY53" s="3">
        <v>49.1624936392967</v>
      </c>
      <c r="BZ53" s="3">
        <v>40.684218036281</v>
      </c>
      <c r="CA53" s="3">
        <v>43.2269051420764</v>
      </c>
      <c r="CB53" s="3">
        <v>44.2518816740083</v>
      </c>
      <c r="CC53" s="3">
        <v>47.3430585476812</v>
      </c>
      <c r="CD53" s="3">
        <v>46.9118232132805</v>
      </c>
      <c r="CE53" s="3">
        <v>46.2844239544538</v>
      </c>
      <c r="CF53" s="3">
        <v>42.2862293161134</v>
      </c>
      <c r="CG53" s="3">
        <v>42.2971540860121</v>
      </c>
      <c r="CH53" s="3">
        <v>47.6637470932689</v>
      </c>
      <c r="CI53" s="3">
        <v>48.601915077002</v>
      </c>
      <c r="CJ53" s="3">
        <v>49.4140895039688</v>
      </c>
      <c r="CK53" s="3">
        <v>47.5003048216747</v>
      </c>
      <c r="CL53" s="3">
        <v>51.2540308500622</v>
      </c>
      <c r="CM53" s="3">
        <v>54.8381005309115</v>
      </c>
      <c r="CN53" s="3">
        <v>51.7547394901294</v>
      </c>
      <c r="CO53" s="3">
        <v>51.9358817770399</v>
      </c>
      <c r="CP53" s="3">
        <v>52.8308036154382</v>
      </c>
      <c r="CQ53" s="3">
        <v>48.0888771187074</v>
      </c>
      <c r="CR53" s="3">
        <v>47.7139908438238</v>
      </c>
      <c r="CS53" s="3">
        <v>44.8596854712259</v>
      </c>
      <c r="CT53" s="3">
        <v>45.346283502478</v>
      </c>
      <c r="CU53" s="3">
        <v>45.3923391121379</v>
      </c>
      <c r="CV53" s="3">
        <v>48.2944598713791</v>
      </c>
      <c r="CW53" s="3">
        <v>49.3065755485141</v>
      </c>
      <c r="CX53" s="3">
        <v>51.3111043290582</v>
      </c>
      <c r="CY53" s="3">
        <v>56.9262451807666</v>
      </c>
      <c r="CZ53" s="3">
        <v>53.3871268556322</v>
      </c>
      <c r="DA53" s="3">
        <v>49.7343802704842</v>
      </c>
      <c r="DB53" s="3">
        <v>52.0416908122539</v>
      </c>
      <c r="DC53" s="3">
        <v>62.365402173296</v>
      </c>
      <c r="DD53" s="3">
        <v>64.6985979072931</v>
      </c>
      <c r="DE53" s="3">
        <v>67.6354228727537</v>
      </c>
      <c r="DF53" s="3">
        <v>74.0086728751042</v>
      </c>
      <c r="DG53" s="3">
        <v>75.6100198811582</v>
      </c>
      <c r="DH53" s="3">
        <v>73.5990649957473</v>
      </c>
      <c r="DI53" s="3">
        <v>75.0100810495904</v>
      </c>
      <c r="DJ53" s="3">
        <v>69.3609945206002</v>
      </c>
      <c r="DK53" s="3">
        <v>77.0056092524242</v>
      </c>
      <c r="DL53" s="3">
        <v>81.1668833993056</v>
      </c>
      <c r="DM53" s="3">
        <v>85.8226780705382</v>
      </c>
      <c r="DN53" s="3">
        <v>90.667730663906</v>
      </c>
      <c r="DO53" s="3">
        <v>87.2561448762314</v>
      </c>
      <c r="DP53" s="3">
        <v>85.7261271186984</v>
      </c>
      <c r="DQ53" s="3">
        <v>89.1824495733525</v>
      </c>
      <c r="DR53" s="3">
        <v>100.407309245676</v>
      </c>
      <c r="DS53" s="3">
        <v>101.419511012913</v>
      </c>
      <c r="DT53" s="3">
        <v>103.406779363034</v>
      </c>
      <c r="DU53" s="3">
        <v>104.039584107353</v>
      </c>
      <c r="DV53" s="3">
        <v>110.387135263487</v>
      </c>
      <c r="DW53" s="3">
        <v>105.416291920288</v>
      </c>
      <c r="DX53" s="3">
        <v>96.7889246405907</v>
      </c>
      <c r="DY53" s="3">
        <v>99.2336379921843</v>
      </c>
      <c r="DZ53" s="3">
        <v>95.5854943971614</v>
      </c>
      <c r="EA53" s="3">
        <v>104.994334492195</v>
      </c>
      <c r="EB53" s="3">
        <v>110.911125476853</v>
      </c>
      <c r="EC53" s="3">
        <v>111.096343788768</v>
      </c>
      <c r="ED53" s="3">
        <v>119.369847854059</v>
      </c>
      <c r="EE53" s="3">
        <v>119.003197333307</v>
      </c>
      <c r="EF53" s="3">
        <v>124.739444308811</v>
      </c>
    </row>
    <row r="54">
      <c r="A54" s="3" t="s">
        <v>586</v>
      </c>
      <c r="B54" s="3" t="s">
        <v>526</v>
      </c>
      <c r="C54" s="3" t="s">
        <v>587</v>
      </c>
      <c r="D54" s="3">
        <v>67.4481803701804</v>
      </c>
      <c r="E54" s="3">
        <v>71.4036677724655</v>
      </c>
      <c r="F54" s="3">
        <v>72.6282527961426</v>
      </c>
      <c r="G54" s="3">
        <v>77.2019226970449</v>
      </c>
      <c r="H54" s="3">
        <v>78.6257286089534</v>
      </c>
      <c r="I54" s="3">
        <v>80.7063145459692</v>
      </c>
      <c r="J54" s="3">
        <v>81.7548277219977</v>
      </c>
      <c r="K54" s="3">
        <v>79.8062832098396</v>
      </c>
      <c r="L54" s="3">
        <v>79.0062552137903</v>
      </c>
      <c r="M54" s="3">
        <v>73.3263739895025</v>
      </c>
      <c r="N54" s="3">
        <v>78.0705132610353</v>
      </c>
      <c r="O54" s="3">
        <v>71.9298941995302</v>
      </c>
      <c r="P54" s="3">
        <v>65.4470970296054</v>
      </c>
      <c r="Q54" s="3">
        <v>64.3824916131706</v>
      </c>
      <c r="R54" s="3">
        <v>61.9732000610115</v>
      </c>
      <c r="S54" s="3">
        <v>64.3802630107617</v>
      </c>
      <c r="T54" s="3">
        <v>68.0980845476804</v>
      </c>
      <c r="U54" s="3">
        <v>67.3990960534349</v>
      </c>
      <c r="V54" s="3">
        <v>63.3309903799211</v>
      </c>
      <c r="W54" s="3">
        <v>60.1011081446102</v>
      </c>
      <c r="X54" s="3">
        <v>55.9217685566949</v>
      </c>
      <c r="Y54" s="3">
        <v>55.0487531934572</v>
      </c>
      <c r="Z54" s="3">
        <v>56.7758124391613</v>
      </c>
      <c r="AA54" s="3">
        <v>53.7187903741419</v>
      </c>
      <c r="AB54" s="3">
        <v>49.2597622187235</v>
      </c>
      <c r="AC54" s="3">
        <v>51.864418593274</v>
      </c>
      <c r="AD54" s="3">
        <v>58.8911661415099</v>
      </c>
      <c r="AE54" s="3">
        <v>62.1973380781419</v>
      </c>
      <c r="AF54" s="3">
        <v>58.441561364771</v>
      </c>
      <c r="AG54" s="3">
        <v>60.8543070610683</v>
      </c>
      <c r="AH54" s="3">
        <v>64.3860755578664</v>
      </c>
      <c r="AI54" s="3">
        <v>67.8112883159173</v>
      </c>
      <c r="AJ54" s="3">
        <v>67.6427751153682</v>
      </c>
      <c r="AK54" s="3">
        <v>71.2113015900483</v>
      </c>
      <c r="AL54" s="3">
        <v>74.6615117794187</v>
      </c>
      <c r="AM54" s="3">
        <v>77.990084882518</v>
      </c>
      <c r="AN54" s="3">
        <v>78.4836614131561</v>
      </c>
      <c r="AO54" s="3">
        <v>79.8978745017451</v>
      </c>
      <c r="AP54" s="3">
        <v>77.6525189373018</v>
      </c>
      <c r="AQ54" s="3">
        <v>80.579868999196</v>
      </c>
      <c r="AR54" s="3">
        <v>85.4802871075279</v>
      </c>
      <c r="AS54" s="3">
        <v>88.3503505950075</v>
      </c>
      <c r="AT54" s="3">
        <v>91.9165994166498</v>
      </c>
      <c r="AU54" s="3">
        <v>96.580021446266</v>
      </c>
      <c r="AV54" s="3">
        <v>102.770641447082</v>
      </c>
      <c r="AW54" s="3">
        <v>110.882925622105</v>
      </c>
      <c r="AX54" s="3">
        <v>116.416131353795</v>
      </c>
      <c r="AY54" s="3">
        <v>126.080501033185</v>
      </c>
      <c r="AZ54" s="3">
        <v>141.386396934361</v>
      </c>
      <c r="BA54" s="3">
        <v>133.396528058955</v>
      </c>
      <c r="BB54" s="3">
        <v>129.301022300323</v>
      </c>
      <c r="BC54" s="3">
        <v>126.946859455916</v>
      </c>
      <c r="BD54" s="3">
        <v>130.699770906898</v>
      </c>
      <c r="BE54" s="3">
        <v>126.561386108094</v>
      </c>
      <c r="BF54" s="3">
        <v>119.412086341128</v>
      </c>
      <c r="BG54" s="3">
        <v>119.611534496736</v>
      </c>
      <c r="BH54" s="3">
        <v>127.170699530694</v>
      </c>
      <c r="BI54" s="3">
        <v>118.695275672467</v>
      </c>
      <c r="BJ54" s="3">
        <v>110.366059726396</v>
      </c>
      <c r="BK54" s="3">
        <v>109.000156139448</v>
      </c>
      <c r="BL54" s="3">
        <v>113.361880953276</v>
      </c>
      <c r="BM54" s="3">
        <v>117.295639842094</v>
      </c>
      <c r="BN54" s="3">
        <v>116.837204683595</v>
      </c>
      <c r="BO54" s="3">
        <v>122.52895132959</v>
      </c>
      <c r="BP54" s="3">
        <v>112.234394977013</v>
      </c>
      <c r="BQ54" s="3">
        <v>113.24641744592</v>
      </c>
      <c r="BR54" s="3">
        <v>119.190061811046</v>
      </c>
      <c r="BS54" s="3">
        <v>105.078007161013</v>
      </c>
      <c r="BT54" s="3">
        <v>112.952522959206</v>
      </c>
      <c r="BU54" s="3">
        <v>114.928043611754</v>
      </c>
      <c r="BV54" s="3">
        <v>129.483709273349</v>
      </c>
      <c r="BW54" s="3">
        <v>129.672223292966</v>
      </c>
      <c r="BX54" s="3">
        <v>128.855908850998</v>
      </c>
      <c r="BY54" s="3">
        <v>120.461949769573</v>
      </c>
      <c r="BZ54" s="3">
        <v>95.9536184241533</v>
      </c>
      <c r="CA54" s="3">
        <v>104.778925696151</v>
      </c>
      <c r="CB54" s="3">
        <v>101.61185243846</v>
      </c>
      <c r="CC54" s="3">
        <v>115.239083945881</v>
      </c>
      <c r="CD54" s="3">
        <v>121.788809903554</v>
      </c>
      <c r="CE54" s="3">
        <v>126.954682545187</v>
      </c>
      <c r="CF54" s="3">
        <v>135.958167724829</v>
      </c>
      <c r="CG54" s="3">
        <v>146.277513500378</v>
      </c>
      <c r="CH54" s="3">
        <v>156.412534695384</v>
      </c>
      <c r="CI54" s="3">
        <v>164.248259200762</v>
      </c>
      <c r="CJ54" s="3">
        <v>175.595639140098</v>
      </c>
      <c r="CK54" s="3">
        <v>187.111405766723</v>
      </c>
      <c r="CL54" s="3">
        <v>206.815079551369</v>
      </c>
      <c r="CM54" s="3">
        <v>213.939186901</v>
      </c>
      <c r="CN54" s="3">
        <v>221.301485123898</v>
      </c>
      <c r="CO54" s="3">
        <v>208.985195607949</v>
      </c>
      <c r="CP54" s="3">
        <v>197.271193435348</v>
      </c>
      <c r="CQ54" s="3">
        <v>197.406178514043</v>
      </c>
      <c r="CR54" s="3">
        <v>188.448618429202</v>
      </c>
      <c r="CS54" s="3">
        <v>184.324806376282</v>
      </c>
      <c r="CT54" s="3">
        <v>192.461367778279</v>
      </c>
      <c r="CU54" s="3">
        <v>189.927216816672</v>
      </c>
      <c r="CV54" s="3">
        <v>204.640949719427</v>
      </c>
      <c r="CW54" s="3">
        <v>186.213827462117</v>
      </c>
      <c r="CX54" s="3">
        <v>200.535930371208</v>
      </c>
      <c r="CY54" s="3">
        <v>207.701300067926</v>
      </c>
      <c r="CZ54" s="3">
        <v>198.658025138975</v>
      </c>
      <c r="DA54" s="3">
        <v>193.392801935341</v>
      </c>
      <c r="DB54" s="3">
        <v>169.778286082215</v>
      </c>
      <c r="DC54" s="3">
        <v>182.774783770813</v>
      </c>
      <c r="DD54" s="3">
        <v>169.026889252474</v>
      </c>
      <c r="DE54" s="3">
        <v>178.423487441657</v>
      </c>
      <c r="DF54" s="3">
        <v>221.315733042835</v>
      </c>
      <c r="DG54" s="3">
        <v>225.844778086684</v>
      </c>
      <c r="DH54" s="3">
        <v>242.669471886724</v>
      </c>
      <c r="DI54" s="3">
        <v>236.623194517947</v>
      </c>
      <c r="DJ54" s="3">
        <v>222.272970166546</v>
      </c>
      <c r="DK54" s="3">
        <v>212.855239090976</v>
      </c>
      <c r="DL54" s="3">
        <v>206.46290916381</v>
      </c>
      <c r="DM54" s="3">
        <v>229.178456901128</v>
      </c>
      <c r="DN54" s="3">
        <v>248.216787241983</v>
      </c>
      <c r="DO54" s="3">
        <v>271.869747726103</v>
      </c>
      <c r="DP54" s="3">
        <v>271.706401047633</v>
      </c>
      <c r="DQ54" s="3">
        <v>253.20725217731</v>
      </c>
      <c r="DR54" s="3">
        <v>238.916947592307</v>
      </c>
      <c r="DS54" s="3">
        <v>270.337164486544</v>
      </c>
      <c r="DT54" s="3">
        <v>286.145429076591</v>
      </c>
      <c r="DU54" s="3">
        <v>315.965273272248</v>
      </c>
      <c r="DV54" s="3">
        <v>341.962237732776</v>
      </c>
      <c r="DW54" s="3">
        <v>356.864486552464</v>
      </c>
      <c r="DX54" s="3">
        <v>344.693023247753</v>
      </c>
      <c r="DY54" s="3">
        <v>324.221454790084</v>
      </c>
      <c r="DZ54" s="3">
        <v>337.105730704523</v>
      </c>
      <c r="EA54" s="3">
        <v>337.308223318075</v>
      </c>
      <c r="EB54" s="3">
        <v>354.156562266605</v>
      </c>
      <c r="EC54" s="3">
        <v>388.401748694491</v>
      </c>
      <c r="ED54" s="3">
        <v>391.561526516881</v>
      </c>
      <c r="EE54" s="3">
        <v>378.886001022462</v>
      </c>
      <c r="EF54" s="3">
        <v>378.067314661049</v>
      </c>
    </row>
    <row r="55">
      <c r="A55" s="3" t="s">
        <v>588</v>
      </c>
      <c r="B55" s="3" t="s">
        <v>517</v>
      </c>
      <c r="C55" s="3" t="s">
        <v>522</v>
      </c>
      <c r="D55" s="3">
        <v>77.6865708506675</v>
      </c>
      <c r="E55" s="3">
        <v>76.5713743195537</v>
      </c>
      <c r="F55" s="3">
        <v>78.5671930332868</v>
      </c>
      <c r="G55" s="3">
        <v>80.7105339591652</v>
      </c>
      <c r="H55" s="3">
        <v>82.7818239479216</v>
      </c>
      <c r="I55" s="3">
        <v>83.9906040655112</v>
      </c>
      <c r="J55" s="3">
        <v>84.0283667967003</v>
      </c>
      <c r="K55" s="3">
        <v>83.4441460266675</v>
      </c>
      <c r="L55" s="3">
        <v>85.9391288921155</v>
      </c>
      <c r="M55" s="3">
        <v>86.3053392838926</v>
      </c>
      <c r="N55" s="3">
        <v>90.9604692043673</v>
      </c>
      <c r="O55" s="3">
        <v>94.1131366869112</v>
      </c>
      <c r="P55" s="3">
        <v>91.8211728632708</v>
      </c>
      <c r="Q55" s="3">
        <v>92.5944444333801</v>
      </c>
      <c r="R55" s="3">
        <v>92.4340125594255</v>
      </c>
      <c r="S55" s="3">
        <v>91.0197505552716</v>
      </c>
      <c r="T55" s="3">
        <v>89.0366827672916</v>
      </c>
      <c r="U55" s="3">
        <v>86.8566022233346</v>
      </c>
      <c r="V55" s="3">
        <v>87.3883465178078</v>
      </c>
      <c r="W55" s="3">
        <v>89.2253528177548</v>
      </c>
      <c r="X55" s="3">
        <v>84.135275530101</v>
      </c>
      <c r="Y55" s="3">
        <v>91.2000853041127</v>
      </c>
      <c r="Z55" s="3">
        <v>95.3370983094287</v>
      </c>
      <c r="AA55" s="3">
        <v>97.1839815788925</v>
      </c>
      <c r="AB55" s="3">
        <v>93.2508248955646</v>
      </c>
      <c r="AC55" s="3">
        <v>95.9763734052144</v>
      </c>
      <c r="AD55" s="3">
        <v>100.109815591318</v>
      </c>
      <c r="AE55" s="3">
        <v>101.136927044028</v>
      </c>
      <c r="AF55" s="3">
        <v>104.83161052895</v>
      </c>
      <c r="AG55" s="3">
        <v>106.469653550824</v>
      </c>
      <c r="AH55" s="3">
        <v>109.602138523846</v>
      </c>
      <c r="AI55" s="3">
        <v>107.348170331356</v>
      </c>
      <c r="AJ55" s="3">
        <v>107.107632898229</v>
      </c>
      <c r="AK55" s="3">
        <v>106.654220019803</v>
      </c>
      <c r="AL55" s="3">
        <v>107.805513161858</v>
      </c>
      <c r="AM55" s="3">
        <v>112.915678021571</v>
      </c>
      <c r="AN55" s="3">
        <v>113.0148908663</v>
      </c>
      <c r="AO55" s="3">
        <v>115.149847304464</v>
      </c>
      <c r="AP55" s="3">
        <v>118.206375061781</v>
      </c>
      <c r="AQ55" s="3">
        <v>118.653404876896</v>
      </c>
      <c r="AR55" s="3">
        <v>119.794113910662</v>
      </c>
      <c r="AS55" s="3">
        <v>125.970649500452</v>
      </c>
      <c r="AT55" s="3">
        <v>126.494584397406</v>
      </c>
      <c r="AU55" s="3">
        <v>126.964150771924</v>
      </c>
      <c r="AV55" s="3">
        <v>123.432540854278</v>
      </c>
      <c r="AW55" s="3">
        <v>130.639006477451</v>
      </c>
      <c r="AX55" s="3">
        <v>131.00055566849</v>
      </c>
      <c r="AY55" s="3">
        <v>129.569304620393</v>
      </c>
      <c r="AZ55" s="3">
        <v>130.117941695626</v>
      </c>
      <c r="BA55" s="3">
        <v>128.306180539687</v>
      </c>
      <c r="BB55" s="3">
        <v>123.024091116615</v>
      </c>
      <c r="BC55" s="3">
        <v>119.777795237981</v>
      </c>
      <c r="BD55" s="3">
        <v>117.775105778406</v>
      </c>
      <c r="BE55" s="3">
        <v>114.203706513262</v>
      </c>
      <c r="BF55" s="3">
        <v>117.929047902074</v>
      </c>
      <c r="BG55" s="3">
        <v>120.384286898382</v>
      </c>
      <c r="BH55" s="3">
        <v>121.511525330597</v>
      </c>
      <c r="BI55" s="3">
        <v>114.731024834526</v>
      </c>
      <c r="BJ55" s="3">
        <v>116.535246071822</v>
      </c>
      <c r="BK55" s="3">
        <v>114.416091216797</v>
      </c>
      <c r="BL55" s="3">
        <v>116.943620235746</v>
      </c>
      <c r="BM55" s="3">
        <v>119.171418049392</v>
      </c>
      <c r="BN55" s="3">
        <v>121.590783572098</v>
      </c>
      <c r="BO55" s="3">
        <v>125.543315837627</v>
      </c>
      <c r="BP55" s="3">
        <v>130.575104163041</v>
      </c>
      <c r="BQ55" s="3">
        <v>134.297184388266</v>
      </c>
      <c r="BR55" s="3">
        <v>135.93695868086</v>
      </c>
      <c r="BS55" s="3">
        <v>140.239006476131</v>
      </c>
      <c r="BT55" s="3">
        <v>144.704351801222</v>
      </c>
      <c r="BU55" s="3">
        <v>140.359507548688</v>
      </c>
      <c r="BV55" s="3">
        <v>137.749864179567</v>
      </c>
      <c r="BW55" s="3">
        <v>139.946939869741</v>
      </c>
      <c r="BX55" s="3">
        <v>139.635650719838</v>
      </c>
      <c r="BY55" s="3">
        <v>146.74876605248</v>
      </c>
      <c r="BZ55" s="3">
        <v>109.707434056024</v>
      </c>
      <c r="CA55" s="3">
        <v>102.874499467385</v>
      </c>
      <c r="CB55" s="3">
        <v>97.8991795738367</v>
      </c>
      <c r="CC55" s="3">
        <v>118.99192125608</v>
      </c>
      <c r="CD55" s="3">
        <v>121.362506384247</v>
      </c>
      <c r="CE55" s="3">
        <v>117.649688862116</v>
      </c>
      <c r="CF55" s="3">
        <v>110.742823281875</v>
      </c>
      <c r="CG55" s="3">
        <v>113.952381746142</v>
      </c>
      <c r="CH55" s="3">
        <v>136.374950967989</v>
      </c>
      <c r="CI55" s="3">
        <v>142.746421068948</v>
      </c>
      <c r="CJ55" s="3">
        <v>143.66111194276</v>
      </c>
      <c r="CK55" s="3">
        <v>152.743143979838</v>
      </c>
      <c r="CL55" s="3">
        <v>156.327010670778</v>
      </c>
      <c r="CM55" s="3">
        <v>153.86851082193</v>
      </c>
      <c r="CN55" s="3">
        <v>159.421116742327</v>
      </c>
      <c r="CO55" s="3">
        <v>155.836970962381</v>
      </c>
      <c r="CP55" s="3">
        <v>155.993590032098</v>
      </c>
      <c r="CQ55" s="3">
        <v>171.08819047439</v>
      </c>
      <c r="CR55" s="3">
        <v>170.841822522584</v>
      </c>
      <c r="CS55" s="3">
        <v>174.229459780623</v>
      </c>
      <c r="CT55" s="3">
        <v>181.633808296839</v>
      </c>
      <c r="CU55" s="3">
        <v>180.390542092086</v>
      </c>
      <c r="CV55" s="3">
        <v>186.861568460582</v>
      </c>
      <c r="CW55" s="3">
        <v>195.132306778255</v>
      </c>
      <c r="CX55" s="3">
        <v>199.493070003898</v>
      </c>
      <c r="CY55" s="3">
        <v>203.085247115147</v>
      </c>
      <c r="CZ55" s="3">
        <v>198.973544587464</v>
      </c>
      <c r="DA55" s="3">
        <v>191.52601555793</v>
      </c>
      <c r="DB55" s="3">
        <v>181.732754557316</v>
      </c>
      <c r="DC55" s="3">
        <v>185.574473485156</v>
      </c>
      <c r="DD55" s="3">
        <v>181.287267919895</v>
      </c>
      <c r="DE55" s="3">
        <v>188.377113497078</v>
      </c>
      <c r="DF55" s="3">
        <v>204.447315752217</v>
      </c>
      <c r="DG55" s="3">
        <v>210.571613585357</v>
      </c>
      <c r="DH55" s="3">
        <v>218.225967213088</v>
      </c>
      <c r="DI55" s="3">
        <v>205.817953054864</v>
      </c>
      <c r="DJ55" s="3">
        <v>190.625109925196</v>
      </c>
      <c r="DK55" s="3">
        <v>193.943952101577</v>
      </c>
      <c r="DL55" s="3">
        <v>192.867558933138</v>
      </c>
      <c r="DM55" s="3">
        <v>186.786464952143</v>
      </c>
      <c r="DN55" s="3">
        <v>191.627852839754</v>
      </c>
      <c r="DO55" s="3">
        <v>197.323773728108</v>
      </c>
      <c r="DP55" s="3">
        <v>205.366444819537</v>
      </c>
      <c r="DQ55" s="3">
        <v>207.244410235447</v>
      </c>
      <c r="DR55" s="3">
        <v>218.429597249364</v>
      </c>
      <c r="DS55" s="3">
        <v>220.140924184132</v>
      </c>
      <c r="DT55" s="3">
        <v>230.152685188057</v>
      </c>
      <c r="DU55" s="3">
        <v>246.647832420645</v>
      </c>
      <c r="DV55" s="3">
        <v>251.759681809219</v>
      </c>
      <c r="DW55" s="3">
        <v>246.632595810543</v>
      </c>
      <c r="DX55" s="3">
        <v>256.529267571488</v>
      </c>
      <c r="DY55" s="3">
        <v>261.568930934689</v>
      </c>
      <c r="DZ55" s="3">
        <v>259.554702765646</v>
      </c>
      <c r="EA55" s="3">
        <v>271.106108462131</v>
      </c>
      <c r="EB55" s="3">
        <v>288.210851555344</v>
      </c>
      <c r="EC55" s="3">
        <v>288.962162661401</v>
      </c>
      <c r="ED55" s="3">
        <v>282.885093932208</v>
      </c>
      <c r="EE55" s="3">
        <v>277.840116184519</v>
      </c>
      <c r="EF55" s="3">
        <v>268.782222323948</v>
      </c>
    </row>
    <row r="56">
      <c r="A56" s="3" t="s">
        <v>589</v>
      </c>
      <c r="B56" s="3" t="s">
        <v>536</v>
      </c>
      <c r="C56" s="3" t="s">
        <v>590</v>
      </c>
      <c r="D56" s="3">
        <v>26.3604762213571</v>
      </c>
      <c r="E56" s="3">
        <v>26.9397368180124</v>
      </c>
      <c r="F56" s="3">
        <v>27.5473810377575</v>
      </c>
      <c r="G56" s="3">
        <v>26.8716664541335</v>
      </c>
      <c r="H56" s="3">
        <v>28.957142829895</v>
      </c>
      <c r="I56" s="3">
        <v>30.7649999346052</v>
      </c>
      <c r="J56" s="3">
        <v>32.6568182164972</v>
      </c>
      <c r="K56" s="3">
        <v>31.1545238494873</v>
      </c>
      <c r="L56" s="3">
        <v>30.4747619174776</v>
      </c>
      <c r="M56" s="3">
        <v>29.6493477199389</v>
      </c>
      <c r="N56" s="3">
        <v>32.7065788068269</v>
      </c>
      <c r="O56" s="3">
        <v>33.7813637473367</v>
      </c>
      <c r="P56" s="3">
        <v>33.589750289917</v>
      </c>
      <c r="Q56" s="3">
        <v>34.3852629410593</v>
      </c>
      <c r="R56" s="3">
        <v>35.290454604409</v>
      </c>
      <c r="S56" s="3">
        <v>38.5471432095482</v>
      </c>
      <c r="T56" s="3">
        <v>38.1482500076294</v>
      </c>
      <c r="U56" s="3">
        <v>37.3009089556607</v>
      </c>
      <c r="V56" s="3">
        <v>37.8088636398315</v>
      </c>
      <c r="W56" s="3">
        <v>36.1283334096273</v>
      </c>
      <c r="X56" s="3">
        <v>32.4859522864932</v>
      </c>
      <c r="Y56" s="3">
        <v>34.0663634213534</v>
      </c>
      <c r="Z56" s="3">
        <v>36.3517501831055</v>
      </c>
      <c r="AA56" s="3">
        <v>35.412727355957</v>
      </c>
      <c r="AB56" s="3">
        <v>29.7799999337447</v>
      </c>
      <c r="AC56" s="3">
        <v>25.3042500972748</v>
      </c>
      <c r="AD56" s="3">
        <v>27.6945455724543</v>
      </c>
      <c r="AE56" s="3">
        <v>29.750714302063</v>
      </c>
      <c r="AF56" s="3">
        <v>29.0883333115351</v>
      </c>
      <c r="AG56" s="3">
        <v>28.9097726995295</v>
      </c>
      <c r="AH56" s="3">
        <v>27.4017502307892</v>
      </c>
      <c r="AI56" s="3">
        <v>29.3347826004028</v>
      </c>
      <c r="AJ56" s="3">
        <v>28.7395238876343</v>
      </c>
      <c r="AK56" s="3">
        <v>27.2497618538993</v>
      </c>
      <c r="AL56" s="3">
        <v>27.9092857724144</v>
      </c>
      <c r="AM56" s="3">
        <v>31.632619085766</v>
      </c>
      <c r="AN56" s="3">
        <v>30.9137500762939</v>
      </c>
      <c r="AO56" s="3">
        <v>33.6039476394653</v>
      </c>
      <c r="AP56" s="3">
        <v>35.4941305906876</v>
      </c>
      <c r="AQ56" s="3">
        <v>33.7694735276072</v>
      </c>
      <c r="AR56" s="3">
        <v>34.9711364399303</v>
      </c>
      <c r="AS56" s="3">
        <v>35.4988638270985</v>
      </c>
      <c r="AT56" s="3">
        <v>37.3372500419617</v>
      </c>
      <c r="AU56" s="3">
        <v>36.1854348389999</v>
      </c>
      <c r="AV56" s="3">
        <v>36.9402502059937</v>
      </c>
      <c r="AW56" s="3">
        <v>39.2331818667325</v>
      </c>
      <c r="AX56" s="3">
        <v>41.7564288548061</v>
      </c>
      <c r="AY56" s="3">
        <v>43.5150002479553</v>
      </c>
      <c r="AZ56" s="3">
        <v>45.1023808433896</v>
      </c>
      <c r="BA56" s="3">
        <v>44.3634210887708</v>
      </c>
      <c r="BB56" s="3">
        <v>46.9235715411958</v>
      </c>
      <c r="BC56" s="3">
        <v>47.0252381279355</v>
      </c>
      <c r="BD56" s="3">
        <v>46.946590683677</v>
      </c>
      <c r="BE56" s="3">
        <v>47.9685714358375</v>
      </c>
      <c r="BF56" s="3">
        <v>49.0349998474121</v>
      </c>
      <c r="BG56" s="3">
        <v>48.0204348356828</v>
      </c>
      <c r="BH56" s="3">
        <v>45.9200000762939</v>
      </c>
      <c r="BI56" s="3">
        <v>40.6580432394276</v>
      </c>
      <c r="BJ56" s="3">
        <v>42.8576192401704</v>
      </c>
      <c r="BK56" s="3">
        <v>40.7189473603901</v>
      </c>
      <c r="BL56" s="3">
        <v>42.5747619810559</v>
      </c>
      <c r="BM56" s="3">
        <v>48.5031579670153</v>
      </c>
      <c r="BN56" s="3">
        <v>49.7635713304792</v>
      </c>
      <c r="BO56" s="3">
        <v>51.075238091605</v>
      </c>
      <c r="BP56" s="3">
        <v>48.5215909264304</v>
      </c>
      <c r="BQ56" s="3">
        <v>49.5467499732971</v>
      </c>
      <c r="BR56" s="3">
        <v>52.5154545523904</v>
      </c>
      <c r="BS56" s="3">
        <v>51.7056818008423</v>
      </c>
      <c r="BT56" s="3">
        <v>53.6782502174377</v>
      </c>
      <c r="BU56" s="3">
        <v>51.8071740191916</v>
      </c>
      <c r="BV56" s="3">
        <v>55.4452499389648</v>
      </c>
      <c r="BW56" s="3">
        <v>59.0757141113281</v>
      </c>
      <c r="BX56" s="3">
        <v>60.8085714975993</v>
      </c>
      <c r="BY56" s="3">
        <v>62.0326317235043</v>
      </c>
      <c r="BZ56" s="3">
        <v>44.0881818424572</v>
      </c>
      <c r="CA56" s="3">
        <v>41.4338094620478</v>
      </c>
      <c r="CB56" s="3">
        <v>40.0332500457764</v>
      </c>
      <c r="CC56" s="3">
        <v>47.6184093301946</v>
      </c>
      <c r="CD56" s="3">
        <v>44.11409109289</v>
      </c>
      <c r="CE56" s="3">
        <v>45.1859523228236</v>
      </c>
      <c r="CF56" s="3">
        <v>47.7019048418318</v>
      </c>
      <c r="CG56" s="3">
        <v>48.1234094446356</v>
      </c>
      <c r="CH56" s="3">
        <v>57.2634998321533</v>
      </c>
      <c r="CI56" s="3">
        <v>64.0781816135753</v>
      </c>
      <c r="CJ56" s="3">
        <v>62.7600001284951</v>
      </c>
      <c r="CK56" s="3">
        <v>70.1734205547132</v>
      </c>
      <c r="CL56" s="3">
        <v>77.4936964615532</v>
      </c>
      <c r="CM56" s="3">
        <v>81.4697625296456</v>
      </c>
      <c r="CN56" s="3">
        <v>86.4732498168945</v>
      </c>
      <c r="CO56" s="3">
        <v>88.0440913113681</v>
      </c>
      <c r="CP56" s="3">
        <v>86.5271430242629</v>
      </c>
      <c r="CQ56" s="3">
        <v>94.9870451146906</v>
      </c>
      <c r="CR56" s="3">
        <v>97.0130951291039</v>
      </c>
      <c r="CS56" s="3">
        <v>100.981190817697</v>
      </c>
      <c r="CT56" s="3">
        <v>102.90428561256</v>
      </c>
      <c r="CU56" s="3">
        <v>103.458181381226</v>
      </c>
      <c r="CV56" s="3">
        <v>102.752000045776</v>
      </c>
      <c r="CW56" s="3">
        <v>100.461578971461</v>
      </c>
      <c r="CX56" s="3">
        <v>90.6947815936544</v>
      </c>
      <c r="CY56" s="3">
        <v>86.7784997940063</v>
      </c>
      <c r="CZ56" s="3">
        <v>80.8504762195405</v>
      </c>
      <c r="DA56" s="3">
        <v>74.4680951436361</v>
      </c>
      <c r="DB56" s="3">
        <v>78.5824998855591</v>
      </c>
      <c r="DC56" s="3">
        <v>83.5706518422002</v>
      </c>
      <c r="DD56" s="3">
        <v>75.1769051324754</v>
      </c>
      <c r="DE56" s="3">
        <v>70.0857142493838</v>
      </c>
      <c r="DF56" s="3">
        <v>74.3435712541853</v>
      </c>
      <c r="DG56" s="3">
        <v>76.9578574044364</v>
      </c>
      <c r="DH56" s="3">
        <v>82.9394998550415</v>
      </c>
      <c r="DI56" s="3">
        <v>86.7534211811266</v>
      </c>
      <c r="DJ56" s="3">
        <v>76.3617391171663</v>
      </c>
      <c r="DK56" s="3">
        <v>71.5421054237767</v>
      </c>
      <c r="DL56" s="3">
        <v>74.9293179945512</v>
      </c>
      <c r="DM56" s="3">
        <v>77.6992857796805</v>
      </c>
      <c r="DN56" s="3">
        <v>85.4252500534058</v>
      </c>
      <c r="DO56" s="3">
        <v>83.4936956322712</v>
      </c>
      <c r="DP56" s="3">
        <v>79.8267498016358</v>
      </c>
      <c r="DQ56" s="3">
        <v>70.1327271894975</v>
      </c>
      <c r="DR56" s="3">
        <v>76.2730952671596</v>
      </c>
      <c r="DS56" s="3">
        <v>87.3662498474121</v>
      </c>
      <c r="DT56" s="3">
        <v>86.7804763430641</v>
      </c>
      <c r="DU56" s="3">
        <v>88.3820001602173</v>
      </c>
      <c r="DV56" s="3">
        <v>94.2817502975464</v>
      </c>
      <c r="DW56" s="3">
        <v>90.077954378995</v>
      </c>
      <c r="DX56" s="3">
        <v>88.3379547812722</v>
      </c>
      <c r="DY56" s="3">
        <v>87.8689466777601</v>
      </c>
      <c r="DZ56" s="3">
        <v>96.8631820678711</v>
      </c>
      <c r="EA56" s="3">
        <v>111.65227283131</v>
      </c>
      <c r="EB56" s="3">
        <v>119.05175037384</v>
      </c>
      <c r="EC56" s="3">
        <v>124.963695691979</v>
      </c>
      <c r="ED56" s="3">
        <v>134.173499298096</v>
      </c>
      <c r="EE56" s="3">
        <v>134.418333871024</v>
      </c>
      <c r="EF56" s="3">
        <v>134.233612060547</v>
      </c>
    </row>
    <row r="57">
      <c r="A57" s="3" t="s">
        <v>591</v>
      </c>
      <c r="B57" s="3" t="s">
        <v>536</v>
      </c>
      <c r="C57" s="3" t="s">
        <v>537</v>
      </c>
      <c r="D57" s="3">
        <v>47.0332566673679</v>
      </c>
      <c r="E57" s="3">
        <v>47.5714942713863</v>
      </c>
      <c r="F57" s="3">
        <v>48.651322624382</v>
      </c>
      <c r="G57" s="3">
        <v>48.2789324818175</v>
      </c>
      <c r="H57" s="3">
        <v>49.9250564104842</v>
      </c>
      <c r="I57" s="3">
        <v>48.8648515895841</v>
      </c>
      <c r="J57" s="3">
        <v>48.9417416959215</v>
      </c>
      <c r="K57" s="3">
        <v>50.9782075477388</v>
      </c>
      <c r="L57" s="3">
        <v>52.4219738062181</v>
      </c>
      <c r="M57" s="3">
        <v>53.8239020475558</v>
      </c>
      <c r="N57" s="3">
        <v>53.093025111729</v>
      </c>
      <c r="O57" s="3">
        <v>51.9313127208221</v>
      </c>
      <c r="P57" s="3">
        <v>55.3496459180881</v>
      </c>
      <c r="Q57" s="3">
        <v>58.1222235236684</v>
      </c>
      <c r="R57" s="3">
        <v>57.2365697369053</v>
      </c>
      <c r="S57" s="3">
        <v>57.4230192986878</v>
      </c>
      <c r="T57" s="3">
        <v>55.6961379029146</v>
      </c>
      <c r="U57" s="3">
        <v>55.7234177080658</v>
      </c>
      <c r="V57" s="3">
        <v>55.4324499251157</v>
      </c>
      <c r="W57" s="3">
        <v>56.6605879525796</v>
      </c>
      <c r="X57" s="3">
        <v>54.0838771471134</v>
      </c>
      <c r="Y57" s="3">
        <v>56.8336958887464</v>
      </c>
      <c r="Z57" s="3">
        <v>58.9106456728054</v>
      </c>
      <c r="AA57" s="3">
        <v>59.4583987160751</v>
      </c>
      <c r="AB57" s="3">
        <v>57.7010385484256</v>
      </c>
      <c r="AC57" s="3">
        <v>58.9142818402725</v>
      </c>
      <c r="AD57" s="3">
        <v>60.1427312011624</v>
      </c>
      <c r="AE57" s="3">
        <v>61.2229949410468</v>
      </c>
      <c r="AF57" s="3">
        <v>62.885211732015</v>
      </c>
      <c r="AG57" s="3">
        <v>66.8542350767768</v>
      </c>
      <c r="AH57" s="3">
        <v>70.4570759875221</v>
      </c>
      <c r="AI57" s="3">
        <v>67.5032869803374</v>
      </c>
      <c r="AJ57" s="3">
        <v>67.1258219618471</v>
      </c>
      <c r="AK57" s="3">
        <v>65.4639092914658</v>
      </c>
      <c r="AL57" s="3">
        <v>61.2560138872878</v>
      </c>
      <c r="AM57" s="3">
        <v>61.7643097655824</v>
      </c>
      <c r="AN57" s="3">
        <v>62.6327043115761</v>
      </c>
      <c r="AO57" s="3">
        <v>64.6611931283125</v>
      </c>
      <c r="AP57" s="3">
        <v>66.8400895445348</v>
      </c>
      <c r="AQ57" s="3">
        <v>69.5893525981414</v>
      </c>
      <c r="AR57" s="3">
        <v>71.2429002529768</v>
      </c>
      <c r="AS57" s="3">
        <v>74.639002345913</v>
      </c>
      <c r="AT57" s="3">
        <v>73.1246268117081</v>
      </c>
      <c r="AU57" s="3">
        <v>76.4298721497317</v>
      </c>
      <c r="AV57" s="3">
        <v>76.9951416769676</v>
      </c>
      <c r="AW57" s="3">
        <v>76.3663744721556</v>
      </c>
      <c r="AX57" s="3">
        <v>82.9995131008447</v>
      </c>
      <c r="AY57" s="3">
        <v>82.2304045530018</v>
      </c>
      <c r="AZ57" s="3">
        <v>81.0434290019507</v>
      </c>
      <c r="BA57" s="3">
        <v>81.5265714813512</v>
      </c>
      <c r="BB57" s="3">
        <v>82.481062507858</v>
      </c>
      <c r="BC57" s="3">
        <v>80.05538875248</v>
      </c>
      <c r="BD57" s="3">
        <v>77.8636520631732</v>
      </c>
      <c r="BE57" s="3">
        <v>78.9722200432231</v>
      </c>
      <c r="BF57" s="3">
        <v>84.291354812096</v>
      </c>
      <c r="BG57" s="3">
        <v>85.9307456699936</v>
      </c>
      <c r="BH57" s="3">
        <v>86.2804978243659</v>
      </c>
      <c r="BI57" s="3">
        <v>83.2580448341673</v>
      </c>
      <c r="BJ57" s="3">
        <v>85.6608134443891</v>
      </c>
      <c r="BK57" s="3">
        <v>87.1141008961518</v>
      </c>
      <c r="BL57" s="3">
        <v>85.4549883253677</v>
      </c>
      <c r="BM57" s="3">
        <v>92.6577966228467</v>
      </c>
      <c r="BN57" s="3">
        <v>97.161356952196</v>
      </c>
      <c r="BO57" s="3">
        <v>99.6174869091574</v>
      </c>
      <c r="BP57" s="3">
        <v>99.2047427322788</v>
      </c>
      <c r="BQ57" s="3">
        <v>106.258626744521</v>
      </c>
      <c r="BR57" s="3">
        <v>104.522919368457</v>
      </c>
      <c r="BS57" s="3">
        <v>112.82719768159</v>
      </c>
      <c r="BT57" s="3">
        <v>113.355167966582</v>
      </c>
      <c r="BU57" s="3">
        <v>111.166899295548</v>
      </c>
      <c r="BV57" s="3">
        <v>107.142332453505</v>
      </c>
      <c r="BW57" s="3">
        <v>110.104209717218</v>
      </c>
      <c r="BX57" s="3">
        <v>117.510442006055</v>
      </c>
      <c r="BY57" s="3">
        <v>127.891559682027</v>
      </c>
      <c r="BZ57" s="3">
        <v>116.906993330105</v>
      </c>
      <c r="CA57" s="3">
        <v>128.232960335843</v>
      </c>
      <c r="CB57" s="3">
        <v>127.987512090668</v>
      </c>
      <c r="CC57" s="3">
        <v>137.823796517135</v>
      </c>
      <c r="CD57" s="3">
        <v>139.612366102473</v>
      </c>
      <c r="CE57" s="3">
        <v>134.609672261559</v>
      </c>
      <c r="CF57" s="3">
        <v>132.886231402838</v>
      </c>
      <c r="CG57" s="3">
        <v>135.587972182018</v>
      </c>
      <c r="CH57" s="3">
        <v>136.414572110326</v>
      </c>
      <c r="CI57" s="3">
        <v>131.691023435497</v>
      </c>
      <c r="CJ57" s="3">
        <v>130.518895354872</v>
      </c>
      <c r="CK57" s="3">
        <v>135.820629685235</v>
      </c>
      <c r="CL57" s="3">
        <v>134.807797730557</v>
      </c>
      <c r="CM57" s="3">
        <v>151.915103105159</v>
      </c>
      <c r="CN57" s="3">
        <v>154.922782121251</v>
      </c>
      <c r="CO57" s="3">
        <v>165.693605801949</v>
      </c>
      <c r="CP57" s="3">
        <v>167.791145172635</v>
      </c>
      <c r="CQ57" s="3">
        <v>164.266317849858</v>
      </c>
      <c r="CR57" s="3">
        <v>160.020983816661</v>
      </c>
      <c r="CS57" s="3">
        <v>148.377460632334</v>
      </c>
      <c r="CT57" s="3">
        <v>155.570538354222</v>
      </c>
      <c r="CU57" s="3">
        <v>168.292675784944</v>
      </c>
      <c r="CV57" s="3">
        <v>160.891451257709</v>
      </c>
      <c r="CW57" s="3">
        <v>147.369824583458</v>
      </c>
      <c r="CX57" s="3">
        <v>151.8979787485</v>
      </c>
      <c r="CY57" s="3">
        <v>167.274440356175</v>
      </c>
      <c r="CZ57" s="3">
        <v>156.962342138009</v>
      </c>
      <c r="DA57" s="3">
        <v>150.083862482059</v>
      </c>
      <c r="DB57" s="3">
        <v>150.900666024543</v>
      </c>
      <c r="DC57" s="3">
        <v>155.869611349132</v>
      </c>
      <c r="DD57" s="3">
        <v>142.73447436373</v>
      </c>
      <c r="DE57" s="3">
        <v>117.271168135396</v>
      </c>
      <c r="DF57" s="3">
        <v>119.311766102383</v>
      </c>
      <c r="DG57" s="3">
        <v>122.28828960354</v>
      </c>
      <c r="DH57" s="3">
        <v>130.123478643627</v>
      </c>
      <c r="DI57" s="3">
        <v>125.272612683601</v>
      </c>
      <c r="DJ57" s="3">
        <v>116.348733781392</v>
      </c>
      <c r="DK57" s="3">
        <v>117.233560924577</v>
      </c>
      <c r="DL57" s="3">
        <v>104.231830686694</v>
      </c>
      <c r="DM57" s="3">
        <v>103.054660949401</v>
      </c>
      <c r="DN57" s="3">
        <v>103.170104145191</v>
      </c>
      <c r="DO57" s="3">
        <v>93.5793264353587</v>
      </c>
      <c r="DP57" s="3">
        <v>88.9565170967324</v>
      </c>
      <c r="DQ57" s="3">
        <v>84.2443810533342</v>
      </c>
      <c r="DR57" s="3">
        <v>94.7026634673316</v>
      </c>
      <c r="DS57" s="3">
        <v>108.3938721046</v>
      </c>
      <c r="DT57" s="3">
        <v>104.554143397717</v>
      </c>
      <c r="DU57" s="3">
        <v>101.320474846569</v>
      </c>
      <c r="DV57" s="3">
        <v>102.317031793158</v>
      </c>
      <c r="DW57" s="3">
        <v>93.2335651138091</v>
      </c>
      <c r="DX57" s="3">
        <v>94.9295876700467</v>
      </c>
      <c r="DY57" s="3">
        <v>95.3783282398014</v>
      </c>
      <c r="DZ57" s="3">
        <v>99.5387758281462</v>
      </c>
      <c r="EA57" s="3">
        <v>108.040260228982</v>
      </c>
      <c r="EB57" s="3">
        <v>114.456019611218</v>
      </c>
      <c r="EC57" s="3">
        <v>109.771591469263</v>
      </c>
      <c r="ED57" s="3">
        <v>103.411329436808</v>
      </c>
      <c r="EE57" s="3">
        <v>95.9346784072486</v>
      </c>
      <c r="EF57" s="3">
        <v>88.6883330874973</v>
      </c>
    </row>
    <row r="58">
      <c r="A58" s="3" t="s">
        <v>592</v>
      </c>
      <c r="B58" s="3" t="s">
        <v>539</v>
      </c>
      <c r="C58" s="3" t="s">
        <v>574</v>
      </c>
      <c r="D58" s="3">
        <v>33.6080186771766</v>
      </c>
      <c r="E58" s="3">
        <v>33.1729869541331</v>
      </c>
      <c r="F58" s="3">
        <v>32.5136485407346</v>
      </c>
      <c r="G58" s="3">
        <v>31.6202361394747</v>
      </c>
      <c r="H58" s="3">
        <v>32.933616228535</v>
      </c>
      <c r="I58" s="3">
        <v>32.9946740011391</v>
      </c>
      <c r="J58" s="3">
        <v>31.0096696835549</v>
      </c>
      <c r="K58" s="3">
        <v>31.4427651282567</v>
      </c>
      <c r="L58" s="3">
        <v>33.6148109164717</v>
      </c>
      <c r="M58" s="3">
        <v>31.7389234164225</v>
      </c>
      <c r="N58" s="3">
        <v>35.0180258871545</v>
      </c>
      <c r="O58" s="3">
        <v>37.7380613109238</v>
      </c>
      <c r="P58" s="3">
        <v>39.1368972537332</v>
      </c>
      <c r="Q58" s="3">
        <v>37.3337624594259</v>
      </c>
      <c r="R58" s="3">
        <v>39.0506778246942</v>
      </c>
      <c r="S58" s="3">
        <v>40.3765217256682</v>
      </c>
      <c r="T58" s="3">
        <v>39.8160654287305</v>
      </c>
      <c r="U58" s="3">
        <v>41.5727509865822</v>
      </c>
      <c r="V58" s="3">
        <v>44.2150007852274</v>
      </c>
      <c r="W58" s="3">
        <v>44.0935038609803</v>
      </c>
      <c r="X58" s="3">
        <v>43.9237682699503</v>
      </c>
      <c r="Y58" s="3">
        <v>44.3517157427392</v>
      </c>
      <c r="Z58" s="3">
        <v>45.068832667774</v>
      </c>
      <c r="AA58" s="3">
        <v>45.5887845989713</v>
      </c>
      <c r="AB58" s="3">
        <v>44.5701537493767</v>
      </c>
      <c r="AC58" s="3">
        <v>39.9669057684519</v>
      </c>
      <c r="AD58" s="3">
        <v>42.6150661983377</v>
      </c>
      <c r="AE58" s="3">
        <v>44.5638131199191</v>
      </c>
      <c r="AF58" s="3">
        <v>43.6077399465417</v>
      </c>
      <c r="AG58" s="3">
        <v>41.5737794642478</v>
      </c>
      <c r="AH58" s="3">
        <v>40.3161248845466</v>
      </c>
      <c r="AI58" s="3">
        <v>41.2318923186661</v>
      </c>
      <c r="AJ58" s="3">
        <v>41.4790054444583</v>
      </c>
      <c r="AK58" s="3">
        <v>42.2340346378228</v>
      </c>
      <c r="AL58" s="3">
        <v>45.0308999092662</v>
      </c>
      <c r="AM58" s="3">
        <v>46.8288761921606</v>
      </c>
      <c r="AN58" s="3">
        <v>48.5677224363964</v>
      </c>
      <c r="AO58" s="3">
        <v>50.2011821306663</v>
      </c>
      <c r="AP58" s="3">
        <v>51.9081001152008</v>
      </c>
      <c r="AQ58" s="3">
        <v>53.3631617009407</v>
      </c>
      <c r="AR58" s="3">
        <v>56.3084326241917</v>
      </c>
      <c r="AS58" s="3">
        <v>59.2864584667579</v>
      </c>
      <c r="AT58" s="3">
        <v>60.3701157361426</v>
      </c>
      <c r="AU58" s="3">
        <v>61.9750190248413</v>
      </c>
      <c r="AV58" s="3">
        <v>60.3539264398041</v>
      </c>
      <c r="AW58" s="3">
        <v>60.6759599215992</v>
      </c>
      <c r="AX58" s="3">
        <v>60.4180567734019</v>
      </c>
      <c r="AY58" s="3">
        <v>61.1893523106187</v>
      </c>
      <c r="AZ58" s="3">
        <v>63.4807506623716</v>
      </c>
      <c r="BA58" s="3">
        <v>63.5316840176735</v>
      </c>
      <c r="BB58" s="3">
        <v>61.6113887638518</v>
      </c>
      <c r="BC58" s="3">
        <v>60.0267233816128</v>
      </c>
      <c r="BD58" s="3">
        <v>59.4124022669007</v>
      </c>
      <c r="BE58" s="3">
        <v>57.5713284946443</v>
      </c>
      <c r="BF58" s="3">
        <v>54.1959089929218</v>
      </c>
      <c r="BG58" s="3">
        <v>56.2433527437447</v>
      </c>
      <c r="BH58" s="3">
        <v>60.1390847187075</v>
      </c>
      <c r="BI58" s="3">
        <v>55.0973354790701</v>
      </c>
      <c r="BJ58" s="3">
        <v>55.7916995784168</v>
      </c>
      <c r="BK58" s="3">
        <v>51.3008755771947</v>
      </c>
      <c r="BL58" s="3">
        <v>50.544764998447</v>
      </c>
      <c r="BM58" s="3">
        <v>54.9573076352207</v>
      </c>
      <c r="BN58" s="3">
        <v>53.0562015227789</v>
      </c>
      <c r="BO58" s="3">
        <v>51.0590267858482</v>
      </c>
      <c r="BP58" s="3">
        <v>50.9949665640009</v>
      </c>
      <c r="BQ58" s="3">
        <v>48.5030169018447</v>
      </c>
      <c r="BR58" s="3">
        <v>44.8062356077421</v>
      </c>
      <c r="BS58" s="3">
        <v>43.6889988392728</v>
      </c>
      <c r="BT58" s="3">
        <v>45.9998766470118</v>
      </c>
      <c r="BU58" s="3">
        <v>41.4777205566149</v>
      </c>
      <c r="BV58" s="3">
        <v>43.5146246132363</v>
      </c>
      <c r="BW58" s="3">
        <v>46.8559868782313</v>
      </c>
      <c r="BX58" s="3">
        <v>48.1447544425081</v>
      </c>
      <c r="BY58" s="3">
        <v>40.5941191622618</v>
      </c>
      <c r="BZ58" s="3">
        <v>18.8818182295019</v>
      </c>
      <c r="CA58" s="3">
        <v>12.0471429257166</v>
      </c>
      <c r="CB58" s="3">
        <v>14.2532499551773</v>
      </c>
      <c r="CC58" s="3">
        <v>18.591818115928</v>
      </c>
      <c r="CD58" s="3">
        <v>15.2268182147633</v>
      </c>
      <c r="CE58" s="3">
        <v>15.0192857242766</v>
      </c>
      <c r="CF58" s="3">
        <v>16.240714322953</v>
      </c>
      <c r="CG58" s="3">
        <v>14.5293180942535</v>
      </c>
      <c r="CH58" s="3">
        <v>17.0640000343323</v>
      </c>
      <c r="CI58" s="3">
        <v>21.7272726405751</v>
      </c>
      <c r="CJ58" s="3">
        <v>20.213947346336</v>
      </c>
      <c r="CK58" s="3">
        <v>22.5599998172961</v>
      </c>
      <c r="CL58" s="3">
        <v>27.2954347444617</v>
      </c>
      <c r="CM58" s="3">
        <v>27.6876189368112</v>
      </c>
      <c r="CN58" s="3">
        <v>27.2710000038147</v>
      </c>
      <c r="CO58" s="3">
        <v>29.0406818389893</v>
      </c>
      <c r="CP58" s="3">
        <v>23.0883332207089</v>
      </c>
      <c r="CQ58" s="3">
        <v>22.8070454163985</v>
      </c>
      <c r="CR58" s="3">
        <v>23.9097619283767</v>
      </c>
      <c r="CS58" s="3">
        <v>23.5021428153628</v>
      </c>
      <c r="CT58" s="3">
        <v>21.7716666630336</v>
      </c>
      <c r="CU58" s="3">
        <v>19.1004547205838</v>
      </c>
      <c r="CV58" s="3">
        <v>21.0659999847412</v>
      </c>
      <c r="CW58" s="3">
        <v>21.5315789674458</v>
      </c>
      <c r="CX58" s="3">
        <v>18.3617390342381</v>
      </c>
      <c r="CY58" s="3">
        <v>19.0197499275208</v>
      </c>
      <c r="CZ58" s="3">
        <v>14.4657143184117</v>
      </c>
      <c r="DA58" s="3">
        <v>11.0002380779811</v>
      </c>
      <c r="DB58" s="3">
        <v>9.18950002193451</v>
      </c>
      <c r="DC58" s="3">
        <v>9.99326094337132</v>
      </c>
      <c r="DD58" s="3">
        <v>9.78595230692909</v>
      </c>
      <c r="DE58" s="3">
        <v>7.66404762722197</v>
      </c>
      <c r="DF58" s="3">
        <v>9.49714283716111</v>
      </c>
      <c r="DG58" s="3">
        <v>8.67452388718015</v>
      </c>
      <c r="DH58" s="3">
        <v>10.0455000042915</v>
      </c>
      <c r="DI58" s="3">
        <v>11.4402631458483</v>
      </c>
      <c r="DJ58" s="3">
        <v>9.71217381435892</v>
      </c>
      <c r="DK58" s="3">
        <v>9.56552630976627</v>
      </c>
      <c r="DL58" s="3">
        <v>10.4904544786973</v>
      </c>
      <c r="DM58" s="3">
        <v>14.740714322953</v>
      </c>
      <c r="DN58" s="3">
        <v>18.3109998226166</v>
      </c>
      <c r="DO58" s="3">
        <v>16.6150000820989</v>
      </c>
      <c r="DP58" s="3">
        <v>14.8714999675751</v>
      </c>
      <c r="DQ58" s="3">
        <v>12.1988636363636</v>
      </c>
      <c r="DR58" s="3">
        <v>13.5861904961722</v>
      </c>
      <c r="DS58" s="3">
        <v>17.9627501249313</v>
      </c>
      <c r="DT58" s="3">
        <v>16.8871428398859</v>
      </c>
      <c r="DU58" s="3">
        <v>15.5240000009537</v>
      </c>
      <c r="DV58" s="3">
        <v>16.4360001564026</v>
      </c>
      <c r="DW58" s="3">
        <v>14.9154545610601</v>
      </c>
      <c r="DX58" s="3">
        <v>14.9288636554371</v>
      </c>
      <c r="DY58" s="3">
        <v>16.6876316572491</v>
      </c>
      <c r="DZ58" s="3">
        <v>17.9293181679466</v>
      </c>
      <c r="EA58" s="3">
        <v>15.4534091732719</v>
      </c>
      <c r="EB58" s="3">
        <v>17.5292500257492</v>
      </c>
      <c r="EC58" s="3">
        <v>20.3186956488568</v>
      </c>
      <c r="ED58" s="3">
        <v>24.2557499408722</v>
      </c>
      <c r="EE58" s="3">
        <v>25.8833334332421</v>
      </c>
      <c r="EF58" s="3">
        <v>25.1119445164998</v>
      </c>
    </row>
    <row r="59">
      <c r="A59" s="3" t="s">
        <v>593</v>
      </c>
      <c r="B59" s="3" t="s">
        <v>547</v>
      </c>
      <c r="C59" s="3" t="s">
        <v>594</v>
      </c>
      <c r="D59" s="3">
        <v>35.1712809591645</v>
      </c>
      <c r="E59" s="3">
        <v>34.8706409434473</v>
      </c>
      <c r="F59" s="3">
        <v>38.0022502804263</v>
      </c>
      <c r="G59" s="3">
        <v>36.8090429512202</v>
      </c>
      <c r="H59" s="3">
        <v>36.2516457430694</v>
      </c>
      <c r="I59" s="3">
        <v>36.1205584506494</v>
      </c>
      <c r="J59" s="3">
        <v>36.9309014501501</v>
      </c>
      <c r="K59" s="3">
        <v>37.8607018203178</v>
      </c>
      <c r="L59" s="3">
        <v>38.9686986181051</v>
      </c>
      <c r="M59" s="3">
        <v>39.2600920082275</v>
      </c>
      <c r="N59" s="3">
        <v>39.8657313634407</v>
      </c>
      <c r="O59" s="3">
        <v>39.8714202757378</v>
      </c>
      <c r="P59" s="3">
        <v>44.6613992651466</v>
      </c>
      <c r="Q59" s="3">
        <v>45.7341880499418</v>
      </c>
      <c r="R59" s="3">
        <v>44.7899898083555</v>
      </c>
      <c r="S59" s="3">
        <v>43.4005010631059</v>
      </c>
      <c r="T59" s="3">
        <v>46.7360519273347</v>
      </c>
      <c r="U59" s="3">
        <v>48.4452969413359</v>
      </c>
      <c r="V59" s="3">
        <v>47.3727242046861</v>
      </c>
      <c r="W59" s="3">
        <v>45.9944312955876</v>
      </c>
      <c r="X59" s="3">
        <v>40.135618712294</v>
      </c>
      <c r="Y59" s="3">
        <v>39.164694169944</v>
      </c>
      <c r="Z59" s="3">
        <v>36.6188726766465</v>
      </c>
      <c r="AA59" s="3">
        <v>32.8825779212942</v>
      </c>
      <c r="AB59" s="3">
        <v>25.0521725142146</v>
      </c>
      <c r="AC59" s="3">
        <v>24.1643081099874</v>
      </c>
      <c r="AD59" s="3">
        <v>26.7233552698551</v>
      </c>
      <c r="AE59" s="3">
        <v>24.7811373530736</v>
      </c>
      <c r="AF59" s="3">
        <v>23.2264269337342</v>
      </c>
      <c r="AG59" s="3">
        <v>21.8199908800929</v>
      </c>
      <c r="AH59" s="3">
        <v>20.0908772765836</v>
      </c>
      <c r="AI59" s="3">
        <v>18.6619298023948</v>
      </c>
      <c r="AJ59" s="3">
        <v>19.3632226266115</v>
      </c>
      <c r="AK59" s="3">
        <v>19.3113886716378</v>
      </c>
      <c r="AL59" s="3">
        <v>21.469257644137</v>
      </c>
      <c r="AM59" s="3">
        <v>23.8836017771996</v>
      </c>
      <c r="AN59" s="3">
        <v>27.5459183555558</v>
      </c>
      <c r="AO59" s="3">
        <v>27.8132578619005</v>
      </c>
      <c r="AP59" s="3">
        <v>24.3138902771909</v>
      </c>
      <c r="AQ59" s="3">
        <v>22.7997333304819</v>
      </c>
      <c r="AR59" s="3">
        <v>22.6102195318914</v>
      </c>
      <c r="AS59" s="3">
        <v>22.310798177607</v>
      </c>
      <c r="AT59" s="3">
        <v>24.180714543793</v>
      </c>
      <c r="AU59" s="3">
        <v>24.7269947978318</v>
      </c>
      <c r="AV59" s="3">
        <v>27.664617850849</v>
      </c>
      <c r="AW59" s="3">
        <v>30.0465030040809</v>
      </c>
      <c r="AX59" s="3">
        <v>30.7105784609966</v>
      </c>
      <c r="AY59" s="3">
        <v>33.667890455172</v>
      </c>
      <c r="AZ59" s="3">
        <v>35.1900282143004</v>
      </c>
      <c r="BA59" s="3">
        <v>34.0332792519445</v>
      </c>
      <c r="BB59" s="3">
        <v>33.5137451544099</v>
      </c>
      <c r="BC59" s="3">
        <v>32.3781301798455</v>
      </c>
      <c r="BD59" s="3">
        <v>33.9944390859944</v>
      </c>
      <c r="BE59" s="3">
        <v>37.1396035084212</v>
      </c>
      <c r="BF59" s="3">
        <v>36.9394744209242</v>
      </c>
      <c r="BG59" s="3">
        <v>41.7684580629527</v>
      </c>
      <c r="BH59" s="3">
        <v>44.9005240182282</v>
      </c>
      <c r="BI59" s="3">
        <v>43.5449636586862</v>
      </c>
      <c r="BJ59" s="3">
        <v>40.6236828414782</v>
      </c>
      <c r="BK59" s="3">
        <v>36.0768686264978</v>
      </c>
      <c r="BL59" s="3">
        <v>37.1573850000993</v>
      </c>
      <c r="BM59" s="3">
        <v>37.0099906307868</v>
      </c>
      <c r="BN59" s="3">
        <v>35.7986922862422</v>
      </c>
      <c r="BO59" s="3">
        <v>37.7113491724764</v>
      </c>
      <c r="BP59" s="3">
        <v>36.2394604562964</v>
      </c>
      <c r="BQ59" s="3">
        <v>39.2415181400734</v>
      </c>
      <c r="BR59" s="3">
        <v>41.0325041989696</v>
      </c>
      <c r="BS59" s="3">
        <v>43.1213199810122</v>
      </c>
      <c r="BT59" s="3">
        <v>43.3869037993022</v>
      </c>
      <c r="BU59" s="3">
        <v>42.0585245846026</v>
      </c>
      <c r="BV59" s="3">
        <v>40.7366619651193</v>
      </c>
      <c r="BW59" s="3">
        <v>40.8625798424039</v>
      </c>
      <c r="BX59" s="3">
        <v>38.8071584407194</v>
      </c>
      <c r="BY59" s="3">
        <v>35.2402550268013</v>
      </c>
      <c r="BZ59" s="3">
        <v>25.4913952352979</v>
      </c>
      <c r="CA59" s="3">
        <v>25.0302949813977</v>
      </c>
      <c r="CB59" s="3">
        <v>24.4161824282368</v>
      </c>
      <c r="CC59" s="3">
        <v>27.0573036866772</v>
      </c>
      <c r="CD59" s="3">
        <v>26.8190548101726</v>
      </c>
      <c r="CE59" s="3">
        <v>30.5122019854572</v>
      </c>
      <c r="CF59" s="3">
        <v>29.4123857466678</v>
      </c>
      <c r="CG59" s="3">
        <v>26.406494629812</v>
      </c>
      <c r="CH59" s="3">
        <v>29.0601637875597</v>
      </c>
      <c r="CI59" s="3">
        <v>34.871111839892</v>
      </c>
      <c r="CJ59" s="3">
        <v>39.5266645218419</v>
      </c>
      <c r="CK59" s="3">
        <v>41.1376809787778</v>
      </c>
      <c r="CL59" s="3">
        <v>43.8438966587181</v>
      </c>
      <c r="CM59" s="3">
        <v>43.4948476289394</v>
      </c>
      <c r="CN59" s="3">
        <v>48.9196980209405</v>
      </c>
      <c r="CO59" s="3">
        <v>49.0443799226942</v>
      </c>
      <c r="CP59" s="3">
        <v>45.4349725225355</v>
      </c>
      <c r="CQ59" s="3">
        <v>42.898758245452</v>
      </c>
      <c r="CR59" s="3">
        <v>46.076037984511</v>
      </c>
      <c r="CS59" s="3">
        <v>56.0713377426829</v>
      </c>
      <c r="CT59" s="3">
        <v>58.7743929358965</v>
      </c>
      <c r="CU59" s="3">
        <v>61.0886380599811</v>
      </c>
      <c r="CV59" s="3">
        <v>64.3240825840008</v>
      </c>
      <c r="CW59" s="3">
        <v>70.1601269768633</v>
      </c>
      <c r="CX59" s="3">
        <v>90.317503174681</v>
      </c>
      <c r="CY59" s="3">
        <v>97.3805788386178</v>
      </c>
      <c r="CZ59" s="3">
        <v>94.1508399161721</v>
      </c>
      <c r="DA59" s="3">
        <v>84.9756984743113</v>
      </c>
      <c r="DB59" s="3">
        <v>81.9582612995232</v>
      </c>
      <c r="DC59" s="3">
        <v>99.0154104843664</v>
      </c>
      <c r="DD59" s="3">
        <v>95.4932477957312</v>
      </c>
      <c r="DE59" s="3">
        <v>98.9437111538168</v>
      </c>
      <c r="DF59" s="3">
        <v>100.566207291308</v>
      </c>
      <c r="DG59" s="3">
        <v>91.4540130185368</v>
      </c>
      <c r="DH59" s="3">
        <v>80.7520921749438</v>
      </c>
      <c r="DI59" s="3">
        <v>81.6826908081012</v>
      </c>
      <c r="DJ59" s="3">
        <v>73.4092238191268</v>
      </c>
      <c r="DK59" s="3">
        <v>71.1595132828903</v>
      </c>
      <c r="DL59" s="3">
        <v>64.7841618157472</v>
      </c>
      <c r="DM59" s="3">
        <v>65.9998748398356</v>
      </c>
      <c r="DN59" s="3">
        <v>73.0435239431906</v>
      </c>
      <c r="DO59" s="3">
        <v>75.8281866046334</v>
      </c>
      <c r="DP59" s="3">
        <v>80.4888655963534</v>
      </c>
      <c r="DQ59" s="3">
        <v>80.4546503824993</v>
      </c>
      <c r="DR59" s="3">
        <v>76.3451270208843</v>
      </c>
      <c r="DS59" s="3">
        <v>75.2716649679455</v>
      </c>
      <c r="DT59" s="3">
        <v>75.8314052656883</v>
      </c>
      <c r="DU59" s="3">
        <v>76.1781854707692</v>
      </c>
      <c r="DV59" s="3">
        <v>82.1201727854064</v>
      </c>
      <c r="DW59" s="3">
        <v>79.0767765765682</v>
      </c>
      <c r="DX59" s="3">
        <v>75.1352169053491</v>
      </c>
      <c r="DY59" s="3">
        <v>75.0623118322543</v>
      </c>
      <c r="DZ59" s="3">
        <v>71.1292902879236</v>
      </c>
      <c r="EA59" s="3">
        <v>78.5117836160416</v>
      </c>
      <c r="EB59" s="3">
        <v>80.6633444619063</v>
      </c>
      <c r="EC59" s="3">
        <v>85.0249555369559</v>
      </c>
      <c r="ED59" s="3">
        <v>86.3047999995987</v>
      </c>
      <c r="EE59" s="3">
        <v>87.5645236060733</v>
      </c>
      <c r="EF59" s="3">
        <v>91.5961110856798</v>
      </c>
    </row>
    <row r="60">
      <c r="A60" s="3" t="s">
        <v>595</v>
      </c>
      <c r="B60" s="3" t="s">
        <v>526</v>
      </c>
      <c r="C60" s="3" t="s">
        <v>596</v>
      </c>
      <c r="D60" s="3">
        <v>44.3499156615395</v>
      </c>
      <c r="E60" s="3">
        <v>41.2434270655492</v>
      </c>
      <c r="F60" s="3">
        <v>39.7316261670405</v>
      </c>
      <c r="G60" s="3">
        <v>42.514010123816</v>
      </c>
      <c r="H60" s="3">
        <v>45.4584415973477</v>
      </c>
      <c r="I60" s="3">
        <v>48.1068772839174</v>
      </c>
      <c r="J60" s="3">
        <v>50.3695720015182</v>
      </c>
      <c r="K60" s="3">
        <v>52.6617587948907</v>
      </c>
      <c r="L60" s="3">
        <v>52.2834619214514</v>
      </c>
      <c r="M60" s="3">
        <v>52.9523876813096</v>
      </c>
      <c r="N60" s="3">
        <v>56.1952277342999</v>
      </c>
      <c r="O60" s="3">
        <v>58.107596802041</v>
      </c>
      <c r="P60" s="3">
        <v>57.0892131962776</v>
      </c>
      <c r="Q60" s="3">
        <v>56.625348384283</v>
      </c>
      <c r="R60" s="3">
        <v>58.2946437250929</v>
      </c>
      <c r="S60" s="3">
        <v>55.008147702783</v>
      </c>
      <c r="T60" s="3">
        <v>50.7611916814704</v>
      </c>
      <c r="U60" s="3">
        <v>50.2460533293111</v>
      </c>
      <c r="V60" s="3">
        <v>51.1338734677195</v>
      </c>
      <c r="W60" s="3">
        <v>54.4784358217635</v>
      </c>
      <c r="X60" s="3">
        <v>54.3558243075917</v>
      </c>
      <c r="Y60" s="3">
        <v>56.4619554500008</v>
      </c>
      <c r="Z60" s="3">
        <v>54.5484963807816</v>
      </c>
      <c r="AA60" s="3">
        <v>50.3968232857499</v>
      </c>
      <c r="AB60" s="3">
        <v>50.7350239118569</v>
      </c>
      <c r="AC60" s="3">
        <v>55.2551896435132</v>
      </c>
      <c r="AD60" s="3">
        <v>58.745473437816</v>
      </c>
      <c r="AE60" s="3">
        <v>59.1523340963939</v>
      </c>
      <c r="AF60" s="3">
        <v>59.0136597094158</v>
      </c>
      <c r="AG60" s="3">
        <v>59.2098848756211</v>
      </c>
      <c r="AH60" s="3">
        <v>58.5711690393095</v>
      </c>
      <c r="AI60" s="3">
        <v>56.2570711543433</v>
      </c>
      <c r="AJ60" s="3">
        <v>56.6030201799973</v>
      </c>
      <c r="AK60" s="3">
        <v>56.6697816602835</v>
      </c>
      <c r="AL60" s="3">
        <v>59.2241774095735</v>
      </c>
      <c r="AM60" s="3">
        <v>61.6397909380535</v>
      </c>
      <c r="AN60" s="3">
        <v>60.9501984192344</v>
      </c>
      <c r="AO60" s="3">
        <v>63.608850979811</v>
      </c>
      <c r="AP60" s="3">
        <v>65.0141583094955</v>
      </c>
      <c r="AQ60" s="3">
        <v>62.5310874228962</v>
      </c>
      <c r="AR60" s="3">
        <v>57.6976215815336</v>
      </c>
      <c r="AS60" s="3">
        <v>56.5638808678104</v>
      </c>
      <c r="AT60" s="3">
        <v>56.1877538065545</v>
      </c>
      <c r="AU60" s="3">
        <v>56.2509270867789</v>
      </c>
      <c r="AV60" s="3">
        <v>61.1550925632549</v>
      </c>
      <c r="AW60" s="3">
        <v>64.9491160716464</v>
      </c>
      <c r="AX60" s="3">
        <v>67.1823599815696</v>
      </c>
      <c r="AY60" s="3">
        <v>73.5574791594645</v>
      </c>
      <c r="AZ60" s="3">
        <v>78.4689233873341</v>
      </c>
      <c r="BA60" s="3">
        <v>77.1828401232777</v>
      </c>
      <c r="BB60" s="3">
        <v>77.3055242519144</v>
      </c>
      <c r="BC60" s="3">
        <v>79.3093463869215</v>
      </c>
      <c r="BD60" s="3">
        <v>73.0263019539617</v>
      </c>
      <c r="BE60" s="3">
        <v>74.9989766177359</v>
      </c>
      <c r="BF60" s="3">
        <v>74.8751917630793</v>
      </c>
      <c r="BG60" s="3">
        <v>81.5348108562866</v>
      </c>
      <c r="BH60" s="3">
        <v>83.340091579097</v>
      </c>
      <c r="BI60" s="3">
        <v>79.2674106392546</v>
      </c>
      <c r="BJ60" s="3">
        <v>76.9738146378409</v>
      </c>
      <c r="BK60" s="3">
        <v>73.3509135725809</v>
      </c>
      <c r="BL60" s="3">
        <v>73.4019673780918</v>
      </c>
      <c r="BM60" s="3">
        <v>77.8489176043469</v>
      </c>
      <c r="BN60" s="3">
        <v>75.8974040058417</v>
      </c>
      <c r="BO60" s="3">
        <v>76.8196899020483</v>
      </c>
      <c r="BP60" s="3">
        <v>70.3640581797412</v>
      </c>
      <c r="BQ60" s="3">
        <v>71.4399700885452</v>
      </c>
      <c r="BR60" s="3">
        <v>73.0444515490155</v>
      </c>
      <c r="BS60" s="3">
        <v>72.5579241674276</v>
      </c>
      <c r="BT60" s="3">
        <v>74.2787165408452</v>
      </c>
      <c r="BU60" s="3">
        <v>74.4263867131765</v>
      </c>
      <c r="BV60" s="3">
        <v>66.6385092070996</v>
      </c>
      <c r="BW60" s="3">
        <v>67.6725717822408</v>
      </c>
      <c r="BX60" s="3">
        <v>69.3466408064277</v>
      </c>
      <c r="BY60" s="3">
        <v>63.9526852388148</v>
      </c>
      <c r="BZ60" s="3">
        <v>57.1301052260753</v>
      </c>
      <c r="CA60" s="3">
        <v>63.4799000249105</v>
      </c>
      <c r="CB60" s="3">
        <v>66.4446301125119</v>
      </c>
      <c r="CC60" s="3">
        <v>71.2308043920861</v>
      </c>
      <c r="CD60" s="3">
        <v>75.7545645764527</v>
      </c>
      <c r="CE60" s="3">
        <v>85.7449522067949</v>
      </c>
      <c r="CF60" s="3">
        <v>90.5311964193836</v>
      </c>
      <c r="CG60" s="3">
        <v>90.578491802828</v>
      </c>
      <c r="CH60" s="3">
        <v>82.6863287363814</v>
      </c>
      <c r="CI60" s="3">
        <v>83.967344264684</v>
      </c>
      <c r="CJ60" s="3">
        <v>86.0651868128428</v>
      </c>
      <c r="CK60" s="3">
        <v>80.7690267066501</v>
      </c>
      <c r="CL60" s="3">
        <v>86.2156292165869</v>
      </c>
      <c r="CM60" s="3">
        <v>88.9461892982072</v>
      </c>
      <c r="CN60" s="3">
        <v>89.1546639051989</v>
      </c>
      <c r="CO60" s="3">
        <v>87.9708718344948</v>
      </c>
      <c r="CP60" s="3">
        <v>84.3236305158322</v>
      </c>
      <c r="CQ60" s="3">
        <v>82.3265110428077</v>
      </c>
      <c r="CR60" s="3">
        <v>81.5506387586536</v>
      </c>
      <c r="CS60" s="3">
        <v>86.1246146009764</v>
      </c>
      <c r="CT60" s="3">
        <v>87.4645180760375</v>
      </c>
      <c r="CU60" s="3">
        <v>94.13067993773</v>
      </c>
      <c r="CV60" s="3">
        <v>99.4052985507823</v>
      </c>
      <c r="CW60" s="3">
        <v>85.2349241937639</v>
      </c>
      <c r="CX60" s="3">
        <v>97.4053666644849</v>
      </c>
      <c r="CY60" s="3">
        <v>96.1049846578991</v>
      </c>
      <c r="CZ60" s="3">
        <v>99.5860434682617</v>
      </c>
      <c r="DA60" s="3">
        <v>97.127968039435</v>
      </c>
      <c r="DB60" s="3">
        <v>94.2433826182723</v>
      </c>
      <c r="DC60" s="3">
        <v>107.414428174219</v>
      </c>
      <c r="DD60" s="3">
        <v>100.162197351823</v>
      </c>
      <c r="DE60" s="3">
        <v>90.3426557351503</v>
      </c>
      <c r="DF60" s="3">
        <v>89.5386766568857</v>
      </c>
      <c r="DG60" s="3">
        <v>89.733649698097</v>
      </c>
      <c r="DH60" s="3">
        <v>89.3218354255748</v>
      </c>
      <c r="DI60" s="3">
        <v>96.8487844953942</v>
      </c>
      <c r="DJ60" s="3">
        <v>93.9319996836491</v>
      </c>
      <c r="DK60" s="3">
        <v>91.5192715281658</v>
      </c>
      <c r="DL60" s="3">
        <v>96.2235644001797</v>
      </c>
      <c r="DM60" s="3">
        <v>89.1837236961837</v>
      </c>
      <c r="DN60" s="3">
        <v>93.1299428403201</v>
      </c>
      <c r="DO60" s="3">
        <v>91.700853311739</v>
      </c>
      <c r="DP60" s="3">
        <v>84.4398884801844</v>
      </c>
      <c r="DQ60" s="3">
        <v>81.4457135023056</v>
      </c>
      <c r="DR60" s="3">
        <v>79.12731594697</v>
      </c>
      <c r="DS60" s="3">
        <v>83.0515674874198</v>
      </c>
      <c r="DT60" s="3">
        <v>84.3609181199775</v>
      </c>
      <c r="DU60" s="3">
        <v>71.8896738013886</v>
      </c>
      <c r="DV60" s="3">
        <v>72.3788550287177</v>
      </c>
      <c r="DW60" s="3">
        <v>69.6816484085605</v>
      </c>
      <c r="DX60" s="3">
        <v>81.0835032686993</v>
      </c>
      <c r="DY60" s="3">
        <v>85.4876475841392</v>
      </c>
      <c r="DZ60" s="3">
        <v>87.0215122257753</v>
      </c>
      <c r="EA60" s="3">
        <v>98.9940293372534</v>
      </c>
      <c r="EB60" s="3">
        <v>102.81312190556</v>
      </c>
      <c r="EC60" s="3">
        <v>107.802420510852</v>
      </c>
      <c r="ED60" s="3">
        <v>107.094178446944</v>
      </c>
      <c r="EE60" s="3">
        <v>106.782619750752</v>
      </c>
      <c r="EF60" s="3">
        <v>104.905277464125</v>
      </c>
    </row>
    <row r="61">
      <c r="A61" s="3" t="s">
        <v>597</v>
      </c>
      <c r="B61" s="3" t="s">
        <v>494</v>
      </c>
      <c r="C61" s="3" t="s">
        <v>598</v>
      </c>
      <c r="D61" s="3">
        <v>82.0570540563537</v>
      </c>
      <c r="E61" s="3">
        <v>73.6960447185916</v>
      </c>
      <c r="F61" s="3">
        <v>74.1819934115159</v>
      </c>
      <c r="G61" s="3">
        <v>73.8750634983456</v>
      </c>
      <c r="H61" s="3">
        <v>81.215450577156</v>
      </c>
      <c r="I61" s="3">
        <v>84.6565865289019</v>
      </c>
      <c r="J61" s="3">
        <v>87.6979190232507</v>
      </c>
      <c r="K61" s="3">
        <v>86.0668661798102</v>
      </c>
      <c r="L61" s="3">
        <v>87.5645982226378</v>
      </c>
      <c r="M61" s="3">
        <v>84.9197046502787</v>
      </c>
      <c r="N61" s="3">
        <v>94.8780351734528</v>
      </c>
      <c r="O61" s="3">
        <v>96.427519386512</v>
      </c>
      <c r="P61" s="3">
        <v>100.046647889594</v>
      </c>
      <c r="Q61" s="3">
        <v>107.246567819194</v>
      </c>
      <c r="R61" s="3">
        <v>116.362398564213</v>
      </c>
      <c r="S61" s="3">
        <v>122.153640142422</v>
      </c>
      <c r="T61" s="3">
        <v>122.284445161993</v>
      </c>
      <c r="U61" s="3">
        <v>140.837794465726</v>
      </c>
      <c r="V61" s="3">
        <v>142.774862925215</v>
      </c>
      <c r="W61" s="3">
        <v>133.239762022835</v>
      </c>
      <c r="X61" s="3">
        <v>130.111652466539</v>
      </c>
      <c r="Y61" s="3">
        <v>127.514235726216</v>
      </c>
      <c r="Z61" s="3">
        <v>123.771089777196</v>
      </c>
      <c r="AA61" s="3">
        <v>132.441671281372</v>
      </c>
      <c r="AB61" s="3">
        <v>128.818138010632</v>
      </c>
      <c r="AC61" s="3">
        <v>124.705219804954</v>
      </c>
      <c r="AD61" s="3">
        <v>130.398642658329</v>
      </c>
      <c r="AE61" s="3">
        <v>128.128089754418</v>
      </c>
      <c r="AF61" s="3">
        <v>122.167249451734</v>
      </c>
      <c r="AG61" s="3">
        <v>119.355894832345</v>
      </c>
      <c r="AH61" s="3">
        <v>123.722763968897</v>
      </c>
      <c r="AI61" s="3">
        <v>120.744562182972</v>
      </c>
      <c r="AJ61" s="3">
        <v>120.842052823575</v>
      </c>
      <c r="AK61" s="3">
        <v>115.927689440148</v>
      </c>
      <c r="AL61" s="3">
        <v>123.476014956823</v>
      </c>
      <c r="AM61" s="3">
        <v>126.819770355582</v>
      </c>
      <c r="AN61" s="3">
        <v>133.771960562857</v>
      </c>
      <c r="AO61" s="3">
        <v>137.264616214668</v>
      </c>
      <c r="AP61" s="3">
        <v>140.530144642431</v>
      </c>
      <c r="AQ61" s="3">
        <v>142.353314969533</v>
      </c>
      <c r="AR61" s="3">
        <v>149.789437688177</v>
      </c>
      <c r="AS61" s="3">
        <v>156.256080366843</v>
      </c>
      <c r="AT61" s="3">
        <v>160.606670068967</v>
      </c>
      <c r="AU61" s="3">
        <v>165.639810219207</v>
      </c>
      <c r="AV61" s="3">
        <v>171.967532132409</v>
      </c>
      <c r="AW61" s="3">
        <v>178.353485133599</v>
      </c>
      <c r="AX61" s="3">
        <v>187.192607610854</v>
      </c>
      <c r="AY61" s="3">
        <v>192.301426094732</v>
      </c>
      <c r="AZ61" s="3">
        <v>199.780321047298</v>
      </c>
      <c r="BA61" s="3">
        <v>182.485007955358</v>
      </c>
      <c r="BB61" s="3">
        <v>162.389922140012</v>
      </c>
      <c r="BC61" s="3">
        <v>159.43894550985</v>
      </c>
      <c r="BD61" s="3">
        <v>162.567571747926</v>
      </c>
      <c r="BE61" s="3">
        <v>162.70903380667</v>
      </c>
      <c r="BF61" s="3">
        <v>162.714591912049</v>
      </c>
      <c r="BG61" s="3">
        <v>174.360651491743</v>
      </c>
      <c r="BH61" s="3">
        <v>181.980294393103</v>
      </c>
      <c r="BI61" s="3">
        <v>196.006361972628</v>
      </c>
      <c r="BJ61" s="3">
        <v>201.240200096394</v>
      </c>
      <c r="BK61" s="3">
        <v>186.783726461945</v>
      </c>
      <c r="BL61" s="3">
        <v>180.248024707598</v>
      </c>
      <c r="BM61" s="3">
        <v>176.628686258621</v>
      </c>
      <c r="BN61" s="3">
        <v>155.561187144423</v>
      </c>
      <c r="BO61" s="3">
        <v>148.662647751713</v>
      </c>
      <c r="BP61" s="3">
        <v>143.687745013</v>
      </c>
      <c r="BQ61" s="3">
        <v>146.829557687609</v>
      </c>
      <c r="BR61" s="3">
        <v>158.481596309883</v>
      </c>
      <c r="BS61" s="3">
        <v>149.870215226501</v>
      </c>
      <c r="BT61" s="3">
        <v>147.690202289211</v>
      </c>
      <c r="BU61" s="3">
        <v>150.216876245418</v>
      </c>
      <c r="BV61" s="3">
        <v>179.730062020999</v>
      </c>
      <c r="BW61" s="3">
        <v>185.047587107695</v>
      </c>
      <c r="BX61" s="3">
        <v>192.739074495464</v>
      </c>
      <c r="BY61" s="3">
        <v>193.26630263854</v>
      </c>
      <c r="BZ61" s="3">
        <v>158.610917459617</v>
      </c>
      <c r="CA61" s="3">
        <v>171.441925700441</v>
      </c>
      <c r="CB61" s="3">
        <v>177.464683803643</v>
      </c>
      <c r="CC61" s="3">
        <v>182.767524068666</v>
      </c>
      <c r="CD61" s="3">
        <v>168.356403606981</v>
      </c>
      <c r="CE61" s="3">
        <v>166.80834152686</v>
      </c>
      <c r="CF61" s="3">
        <v>158.266095351381</v>
      </c>
      <c r="CG61" s="3">
        <v>162.401408163416</v>
      </c>
      <c r="CH61" s="3">
        <v>194.593211758755</v>
      </c>
      <c r="CI61" s="3">
        <v>192.987401600762</v>
      </c>
      <c r="CJ61" s="3">
        <v>203.6536451711</v>
      </c>
      <c r="CK61" s="3">
        <v>195.951764921199</v>
      </c>
      <c r="CL61" s="3">
        <v>221.871153506871</v>
      </c>
      <c r="CM61" s="3">
        <v>232.4322561849</v>
      </c>
      <c r="CN61" s="3">
        <v>244.368677114729</v>
      </c>
      <c r="CO61" s="3">
        <v>227.8655887772</v>
      </c>
      <c r="CP61" s="3">
        <v>219.420411196884</v>
      </c>
      <c r="CQ61" s="3">
        <v>200.079907838209</v>
      </c>
      <c r="CR61" s="3">
        <v>196.090709622653</v>
      </c>
      <c r="CS61" s="3">
        <v>196.45077081348</v>
      </c>
      <c r="CT61" s="3">
        <v>202.052734813978</v>
      </c>
      <c r="CU61" s="3">
        <v>205.037215978859</v>
      </c>
      <c r="CV61" s="3">
        <v>223.6338501091</v>
      </c>
      <c r="CW61" s="3">
        <v>215.799742944602</v>
      </c>
      <c r="CX61" s="3">
        <v>227.114819505578</v>
      </c>
      <c r="CY61" s="3">
        <v>242.908937226103</v>
      </c>
      <c r="CZ61" s="3">
        <v>249.232340796389</v>
      </c>
      <c r="DA61" s="3">
        <v>246.605707428193</v>
      </c>
      <c r="DB61" s="3">
        <v>260.738593647169</v>
      </c>
      <c r="DC61" s="3">
        <v>273.786909216696</v>
      </c>
      <c r="DD61" s="3">
        <v>275.193197264144</v>
      </c>
      <c r="DE61" s="3">
        <v>287.220981831352</v>
      </c>
      <c r="DF61" s="3">
        <v>307.224307157437</v>
      </c>
      <c r="DG61" s="3">
        <v>319.971028934449</v>
      </c>
      <c r="DH61" s="3">
        <v>299.92201200131</v>
      </c>
      <c r="DI61" s="3">
        <v>286.575444161335</v>
      </c>
      <c r="DJ61" s="3">
        <v>263.76636689077</v>
      </c>
      <c r="DK61" s="3">
        <v>250.859003553644</v>
      </c>
      <c r="DL61" s="3">
        <v>246.684742570196</v>
      </c>
      <c r="DM61" s="3">
        <v>261.244188011971</v>
      </c>
      <c r="DN61" s="3">
        <v>277.970369573166</v>
      </c>
      <c r="DO61" s="3">
        <v>278.099940828281</v>
      </c>
      <c r="DP61" s="3">
        <v>278.938092222545</v>
      </c>
      <c r="DQ61" s="3">
        <v>293.051126104711</v>
      </c>
      <c r="DR61" s="3">
        <v>285.221823471553</v>
      </c>
      <c r="DS61" s="3">
        <v>281.605836523733</v>
      </c>
      <c r="DT61" s="3">
        <v>300.464737564679</v>
      </c>
      <c r="DU61" s="3">
        <v>329.135192614684</v>
      </c>
      <c r="DV61" s="3">
        <v>343.435147107678</v>
      </c>
      <c r="DW61" s="3">
        <v>351.170493949733</v>
      </c>
      <c r="DX61" s="3">
        <v>337.613062515835</v>
      </c>
      <c r="DY61" s="3">
        <v>334.250982101408</v>
      </c>
      <c r="DZ61" s="3">
        <v>332.772844491483</v>
      </c>
      <c r="EA61" s="3">
        <v>338.510688921213</v>
      </c>
      <c r="EB61" s="3">
        <v>355.372734495898</v>
      </c>
      <c r="EC61" s="3">
        <v>333.97647386065</v>
      </c>
      <c r="ED61" s="3">
        <v>325.311611973063</v>
      </c>
      <c r="EE61" s="3">
        <v>295.354273329136</v>
      </c>
      <c r="EF61" s="3">
        <v>286.341943528917</v>
      </c>
    </row>
    <row r="62">
      <c r="A62" s="3" t="s">
        <v>599</v>
      </c>
      <c r="B62" s="3" t="s">
        <v>517</v>
      </c>
      <c r="C62" s="3" t="s">
        <v>522</v>
      </c>
      <c r="D62" s="3">
        <v>36.4427821922101</v>
      </c>
      <c r="E62" s="3">
        <v>33.7727280389842</v>
      </c>
      <c r="F62" s="3">
        <v>34.5950856036481</v>
      </c>
      <c r="G62" s="3">
        <v>35.2575402060941</v>
      </c>
      <c r="H62" s="3">
        <v>35.7220149226</v>
      </c>
      <c r="I62" s="3">
        <v>35.7335996693905</v>
      </c>
      <c r="J62" s="3">
        <v>35.3444713336015</v>
      </c>
      <c r="K62" s="3">
        <v>35.0433606793653</v>
      </c>
      <c r="L62" s="3">
        <v>35.5727988333216</v>
      </c>
      <c r="M62" s="3">
        <v>35.4546214703228</v>
      </c>
      <c r="N62" s="3">
        <v>37.9738127290706</v>
      </c>
      <c r="O62" s="3">
        <v>38.5925812178881</v>
      </c>
      <c r="P62" s="3">
        <v>38.7033294872986</v>
      </c>
      <c r="Q62" s="3">
        <v>39.2085984084443</v>
      </c>
      <c r="R62" s="3">
        <v>40.0764784199625</v>
      </c>
      <c r="S62" s="3">
        <v>40.057056512086</v>
      </c>
      <c r="T62" s="3">
        <v>38.6522937180056</v>
      </c>
      <c r="U62" s="3">
        <v>38.6768472565309</v>
      </c>
      <c r="V62" s="3">
        <v>40.8297729030285</v>
      </c>
      <c r="W62" s="3">
        <v>41.8618240981752</v>
      </c>
      <c r="X62" s="3">
        <v>40.6972224652371</v>
      </c>
      <c r="Y62" s="3">
        <v>44.0016979767967</v>
      </c>
      <c r="Z62" s="3">
        <v>46.7255103350082</v>
      </c>
      <c r="AA62" s="3">
        <v>46.834289759477</v>
      </c>
      <c r="AB62" s="3">
        <v>43.6447164393406</v>
      </c>
      <c r="AC62" s="3">
        <v>47.8946029096824</v>
      </c>
      <c r="AD62" s="3">
        <v>50.9489843970061</v>
      </c>
      <c r="AE62" s="3">
        <v>51.5235371236847</v>
      </c>
      <c r="AF62" s="3">
        <v>53.3080440275525</v>
      </c>
      <c r="AG62" s="3">
        <v>55.5022061759004</v>
      </c>
      <c r="AH62" s="3">
        <v>59.8160427836202</v>
      </c>
      <c r="AI62" s="3">
        <v>60.2931351857704</v>
      </c>
      <c r="AJ62" s="3">
        <v>60.447724498864</v>
      </c>
      <c r="AK62" s="3">
        <v>58.8918106950913</v>
      </c>
      <c r="AL62" s="3">
        <v>58.0394679753968</v>
      </c>
      <c r="AM62" s="3">
        <v>61.7073506827866</v>
      </c>
      <c r="AN62" s="3">
        <v>58.0524362523687</v>
      </c>
      <c r="AO62" s="3">
        <v>57.7979127382677</v>
      </c>
      <c r="AP62" s="3">
        <v>59.1805882391788</v>
      </c>
      <c r="AQ62" s="3">
        <v>57.6446998026761</v>
      </c>
      <c r="AR62" s="3">
        <v>56.5866065878093</v>
      </c>
      <c r="AS62" s="3">
        <v>58.3358306728134</v>
      </c>
      <c r="AT62" s="3">
        <v>59.9345211115401</v>
      </c>
      <c r="AU62" s="3">
        <v>63.8598261951866</v>
      </c>
      <c r="AV62" s="3">
        <v>62.0951532391595</v>
      </c>
      <c r="AW62" s="3">
        <v>62.2376860807358</v>
      </c>
      <c r="AX62" s="3">
        <v>60.0665991166192</v>
      </c>
      <c r="AY62" s="3">
        <v>61.5539349889423</v>
      </c>
      <c r="AZ62" s="3">
        <v>62.3304607753224</v>
      </c>
      <c r="BA62" s="3">
        <v>62.2755412530262</v>
      </c>
      <c r="BB62" s="3">
        <v>62.2652416976774</v>
      </c>
      <c r="BC62" s="3">
        <v>61.8019361869346</v>
      </c>
      <c r="BD62" s="3">
        <v>59.0892780416959</v>
      </c>
      <c r="BE62" s="3">
        <v>58.0701857899127</v>
      </c>
      <c r="BF62" s="3">
        <v>59.4902694437692</v>
      </c>
      <c r="BG62" s="3">
        <v>63.8081583757167</v>
      </c>
      <c r="BH62" s="3">
        <v>65.583081233387</v>
      </c>
      <c r="BI62" s="3">
        <v>64.1689232323849</v>
      </c>
      <c r="BJ62" s="3">
        <v>68.0599391478457</v>
      </c>
      <c r="BK62" s="3">
        <v>66.6166669924695</v>
      </c>
      <c r="BL62" s="3">
        <v>66.6208315991645</v>
      </c>
      <c r="BM62" s="3">
        <v>72.263166116646</v>
      </c>
      <c r="BN62" s="3">
        <v>73.1931950884914</v>
      </c>
      <c r="BO62" s="3">
        <v>75.6181792158253</v>
      </c>
      <c r="BP62" s="3">
        <v>83.5518913216388</v>
      </c>
      <c r="BQ62" s="3">
        <v>88.9138262745537</v>
      </c>
      <c r="BR62" s="3">
        <v>92.650791560364</v>
      </c>
      <c r="BS62" s="3">
        <v>94.5022184469867</v>
      </c>
      <c r="BT62" s="3">
        <v>98.936651871832</v>
      </c>
      <c r="BU62" s="3">
        <v>99.7096565030818</v>
      </c>
      <c r="BV62" s="3">
        <v>94.3696145209331</v>
      </c>
      <c r="BW62" s="3">
        <v>91.4422140331028</v>
      </c>
      <c r="BX62" s="3">
        <v>92.2832707189593</v>
      </c>
      <c r="BY62" s="3">
        <v>95.8973831436835</v>
      </c>
      <c r="BZ62" s="3">
        <v>75.145530567797</v>
      </c>
      <c r="CA62" s="3">
        <v>69.5191808367221</v>
      </c>
      <c r="CB62" s="3">
        <v>49.2278387033003</v>
      </c>
      <c r="CC62" s="3">
        <v>56.275350029555</v>
      </c>
      <c r="CD62" s="3">
        <v>66.5115145223732</v>
      </c>
      <c r="CE62" s="3">
        <v>70.8735578695821</v>
      </c>
      <c r="CF62" s="3">
        <v>69.6940189231308</v>
      </c>
      <c r="CG62" s="3">
        <v>70.0688193807206</v>
      </c>
      <c r="CH62" s="3">
        <v>70.5743171943092</v>
      </c>
      <c r="CI62" s="3">
        <v>74.5955423263993</v>
      </c>
      <c r="CJ62" s="3">
        <v>80.1752220349986</v>
      </c>
      <c r="CK62" s="3">
        <v>83.1351081589097</v>
      </c>
      <c r="CL62" s="3">
        <v>95.1067855583547</v>
      </c>
      <c r="CM62" s="3">
        <v>97.4642638805633</v>
      </c>
      <c r="CN62" s="3">
        <v>108.351140709471</v>
      </c>
      <c r="CO62" s="3">
        <v>109.195719220537</v>
      </c>
      <c r="CP62" s="3">
        <v>106.855091277246</v>
      </c>
      <c r="CQ62" s="3">
        <v>110.907958018138</v>
      </c>
      <c r="CR62" s="3">
        <v>108.124129938964</v>
      </c>
      <c r="CS62" s="3">
        <v>109.499734383326</v>
      </c>
      <c r="CT62" s="3">
        <v>111.501768231791</v>
      </c>
      <c r="CU62" s="3">
        <v>105.810110648813</v>
      </c>
      <c r="CV62" s="3">
        <v>107.799684462993</v>
      </c>
      <c r="CW62" s="3">
        <v>113.003769305643</v>
      </c>
      <c r="CX62" s="3">
        <v>119.063854222433</v>
      </c>
      <c r="CY62" s="3">
        <v>127.033314081161</v>
      </c>
      <c r="CZ62" s="3">
        <v>116.212579851032</v>
      </c>
      <c r="DA62" s="3">
        <v>111.768724912756</v>
      </c>
      <c r="DB62" s="3">
        <v>105.912577093219</v>
      </c>
      <c r="DC62" s="3">
        <v>93.9575252048494</v>
      </c>
      <c r="DD62" s="3">
        <v>90.438529071962</v>
      </c>
      <c r="DE62" s="3">
        <v>92.3598289618882</v>
      </c>
      <c r="DF62" s="3">
        <v>99.0368946786178</v>
      </c>
      <c r="DG62" s="3">
        <v>99.5125359492833</v>
      </c>
      <c r="DH62" s="3">
        <v>101.022961051273</v>
      </c>
      <c r="DI62" s="3">
        <v>116.134565999477</v>
      </c>
      <c r="DJ62" s="3">
        <v>106.710094821234</v>
      </c>
      <c r="DK62" s="3">
        <v>103.258146021629</v>
      </c>
      <c r="DL62" s="3">
        <v>98.4255260595058</v>
      </c>
      <c r="DM62" s="3">
        <v>95.1164423516568</v>
      </c>
      <c r="DN62" s="3">
        <v>96.7922700951901</v>
      </c>
      <c r="DO62" s="3">
        <v>102.213211203958</v>
      </c>
      <c r="DP62" s="3">
        <v>102.638199985449</v>
      </c>
      <c r="DQ62" s="3">
        <v>97.4704868001337</v>
      </c>
      <c r="DR62" s="3">
        <v>97.7671224088696</v>
      </c>
      <c r="DS62" s="3">
        <v>100.005653684244</v>
      </c>
      <c r="DT62" s="3">
        <v>106.284674103395</v>
      </c>
      <c r="DU62" s="3">
        <v>108.336985902028</v>
      </c>
      <c r="DV62" s="3">
        <v>115.518491633073</v>
      </c>
      <c r="DW62" s="3">
        <v>116.915004917907</v>
      </c>
      <c r="DX62" s="3">
        <v>115.404718186587</v>
      </c>
      <c r="DY62" s="3">
        <v>113.213144542602</v>
      </c>
      <c r="DZ62" s="3">
        <v>120.295668704537</v>
      </c>
      <c r="EA62" s="3">
        <v>128.981578503858</v>
      </c>
      <c r="EB62" s="3">
        <v>135.073545783745</v>
      </c>
      <c r="EC62" s="3">
        <v>137.677445095414</v>
      </c>
      <c r="ED62" s="3">
        <v>150.065880696783</v>
      </c>
      <c r="EE62" s="3">
        <v>149.153826002981</v>
      </c>
      <c r="EF62" s="3">
        <v>140.022223578559</v>
      </c>
    </row>
    <row r="63">
      <c r="A63" s="3" t="s">
        <v>600</v>
      </c>
      <c r="B63" s="3" t="s">
        <v>505</v>
      </c>
      <c r="C63" s="3" t="s">
        <v>601</v>
      </c>
      <c r="D63" s="3">
        <v>49.3217387592421</v>
      </c>
      <c r="E63" s="3">
        <v>47.7581480031321</v>
      </c>
      <c r="F63" s="3">
        <v>49.2252480601792</v>
      </c>
      <c r="G63" s="3">
        <v>51.2000041762751</v>
      </c>
      <c r="H63" s="3">
        <v>52.1345523504313</v>
      </c>
      <c r="I63" s="3">
        <v>53.0829469684646</v>
      </c>
      <c r="J63" s="3">
        <v>53.453850461633</v>
      </c>
      <c r="K63" s="3">
        <v>50.5097229702769</v>
      </c>
      <c r="L63" s="3">
        <v>50.805311060251</v>
      </c>
      <c r="M63" s="3">
        <v>51.1057696642102</v>
      </c>
      <c r="N63" s="3">
        <v>53.7114516754827</v>
      </c>
      <c r="O63" s="3">
        <v>54.7122838071405</v>
      </c>
      <c r="P63" s="3">
        <v>53.8201758177205</v>
      </c>
      <c r="Q63" s="3">
        <v>55.3674824365748</v>
      </c>
      <c r="R63" s="3">
        <v>54.8552609282281</v>
      </c>
      <c r="S63" s="3">
        <v>54.9286248543882</v>
      </c>
      <c r="T63" s="3">
        <v>54.1845378684421</v>
      </c>
      <c r="U63" s="3">
        <v>52.815897348805</v>
      </c>
      <c r="V63" s="3">
        <v>53.5781925559765</v>
      </c>
      <c r="W63" s="3">
        <v>53.0674349367337</v>
      </c>
      <c r="X63" s="3">
        <v>50.0177483869988</v>
      </c>
      <c r="Y63" s="3">
        <v>53.461369568347</v>
      </c>
      <c r="Z63" s="3">
        <v>53.4267046249779</v>
      </c>
      <c r="AA63" s="3">
        <v>53.5216896462296</v>
      </c>
      <c r="AB63" s="3">
        <v>51.5588998638354</v>
      </c>
      <c r="AC63" s="3">
        <v>53.7104458710212</v>
      </c>
      <c r="AD63" s="3">
        <v>55.748501266522</v>
      </c>
      <c r="AE63" s="3">
        <v>57.2903419513734</v>
      </c>
      <c r="AF63" s="3">
        <v>58.0658509046179</v>
      </c>
      <c r="AG63" s="3">
        <v>58.3654196450443</v>
      </c>
      <c r="AH63" s="3">
        <v>60.4137412116144</v>
      </c>
      <c r="AI63" s="3">
        <v>61.1034814870916</v>
      </c>
      <c r="AJ63" s="3">
        <v>59.8580641208712</v>
      </c>
      <c r="AK63" s="3">
        <v>59.1525444423611</v>
      </c>
      <c r="AL63" s="3">
        <v>55.9538477507279</v>
      </c>
      <c r="AM63" s="3">
        <v>54.244936937645</v>
      </c>
      <c r="AN63" s="3">
        <v>54.8846825545919</v>
      </c>
      <c r="AO63" s="3">
        <v>57.1730823191888</v>
      </c>
      <c r="AP63" s="3">
        <v>60.9574473353311</v>
      </c>
      <c r="AQ63" s="3">
        <v>60.9829789205196</v>
      </c>
      <c r="AR63" s="3">
        <v>60.8165555885994</v>
      </c>
      <c r="AS63" s="3">
        <v>63.3149850624469</v>
      </c>
      <c r="AT63" s="3">
        <v>60.7586252081237</v>
      </c>
      <c r="AU63" s="3">
        <v>59.8319082771811</v>
      </c>
      <c r="AV63" s="3">
        <v>60.4136253031608</v>
      </c>
      <c r="AW63" s="3">
        <v>61.1494194757485</v>
      </c>
      <c r="AX63" s="3">
        <v>60.6702097865792</v>
      </c>
      <c r="AY63" s="3">
        <v>62.4474530408134</v>
      </c>
      <c r="AZ63" s="3">
        <v>63.7000806377526</v>
      </c>
      <c r="BA63" s="3">
        <v>59.6347373460937</v>
      </c>
      <c r="BB63" s="3">
        <v>59.0565788571127</v>
      </c>
      <c r="BC63" s="3">
        <v>59.2430614572254</v>
      </c>
      <c r="BD63" s="3">
        <v>53.557257431461</v>
      </c>
      <c r="BE63" s="3">
        <v>54.2313436926152</v>
      </c>
      <c r="BF63" s="3">
        <v>56.0129110211698</v>
      </c>
      <c r="BG63" s="3">
        <v>57.1231205794095</v>
      </c>
      <c r="BH63" s="3">
        <v>57.8085379707905</v>
      </c>
      <c r="BI63" s="3">
        <v>54.539215342308</v>
      </c>
      <c r="BJ63" s="3">
        <v>53.4198791635091</v>
      </c>
      <c r="BK63" s="3">
        <v>53.7122201106305</v>
      </c>
      <c r="BL63" s="3">
        <v>53.2834619231144</v>
      </c>
      <c r="BM63" s="3">
        <v>57.1973655132238</v>
      </c>
      <c r="BN63" s="3">
        <v>57.4564974709194</v>
      </c>
      <c r="BO63" s="3">
        <v>59.950060768342</v>
      </c>
      <c r="BP63" s="3">
        <v>62.2437449590313</v>
      </c>
      <c r="BQ63" s="3">
        <v>63.638456361687</v>
      </c>
      <c r="BR63" s="3">
        <v>64.2176775231429</v>
      </c>
      <c r="BS63" s="3">
        <v>63.2527383377854</v>
      </c>
      <c r="BT63" s="3">
        <v>63.5891960118667</v>
      </c>
      <c r="BU63" s="3">
        <v>61.0861936949445</v>
      </c>
      <c r="BV63" s="3">
        <v>59.1042660057239</v>
      </c>
      <c r="BW63" s="3">
        <v>60.3500609029093</v>
      </c>
      <c r="BX63" s="3">
        <v>61.9737991695962</v>
      </c>
      <c r="BY63" s="3">
        <v>66.6441524179173</v>
      </c>
      <c r="BZ63" s="3">
        <v>59.6730423316502</v>
      </c>
      <c r="CA63" s="3">
        <v>62.8758053310675</v>
      </c>
      <c r="CB63" s="3">
        <v>62.3436298647629</v>
      </c>
      <c r="CC63" s="3">
        <v>65.2127154582301</v>
      </c>
      <c r="CD63" s="3">
        <v>66.8471328830078</v>
      </c>
      <c r="CE63" s="3">
        <v>69.8019637962033</v>
      </c>
      <c r="CF63" s="3">
        <v>69.1125703384576</v>
      </c>
      <c r="CG63" s="3">
        <v>71.1701796959173</v>
      </c>
      <c r="CH63" s="3">
        <v>76.2298480279605</v>
      </c>
      <c r="CI63" s="3">
        <v>77.0508315552351</v>
      </c>
      <c r="CJ63" s="3">
        <v>73.4795858167742</v>
      </c>
      <c r="CK63" s="3">
        <v>71.2504358723373</v>
      </c>
      <c r="CL63" s="3">
        <v>69.5857095556928</v>
      </c>
      <c r="CM63" s="3">
        <v>72.8740650812106</v>
      </c>
      <c r="CN63" s="3">
        <v>76.0286135671558</v>
      </c>
      <c r="CO63" s="3">
        <v>75.5077504652103</v>
      </c>
      <c r="CP63" s="3">
        <v>75.9082128337421</v>
      </c>
      <c r="CQ63" s="3">
        <v>72.3703946047854</v>
      </c>
      <c r="CR63" s="3">
        <v>70.8670195298184</v>
      </c>
      <c r="CS63" s="3">
        <v>69.7247777849148</v>
      </c>
      <c r="CT63" s="3">
        <v>71.6851819003611</v>
      </c>
      <c r="CU63" s="3">
        <v>74.9212294957543</v>
      </c>
      <c r="CV63" s="3">
        <v>77.3634933570718</v>
      </c>
      <c r="CW63" s="3">
        <v>74.3110359246755</v>
      </c>
      <c r="CX63" s="3">
        <v>70.0785276279752</v>
      </c>
      <c r="CY63" s="3">
        <v>74.5446744666047</v>
      </c>
      <c r="CZ63" s="3">
        <v>72.0841217671801</v>
      </c>
      <c r="DA63" s="3">
        <v>72.6098831663006</v>
      </c>
      <c r="DB63" s="3">
        <v>73.6895179112312</v>
      </c>
      <c r="DC63" s="3">
        <v>76.1147412934748</v>
      </c>
      <c r="DD63" s="3">
        <v>71.5248399234503</v>
      </c>
      <c r="DE63" s="3">
        <v>67.4405198681101</v>
      </c>
      <c r="DF63" s="3">
        <v>71.2235153222121</v>
      </c>
      <c r="DG63" s="3">
        <v>74.3166250522476</v>
      </c>
      <c r="DH63" s="3">
        <v>72.9322306379568</v>
      </c>
      <c r="DI63" s="3">
        <v>70.2667302567812</v>
      </c>
      <c r="DJ63" s="3">
        <v>69.6495325652894</v>
      </c>
      <c r="DK63" s="3">
        <v>72.9774936190386</v>
      </c>
      <c r="DL63" s="3">
        <v>76.3210336959648</v>
      </c>
      <c r="DM63" s="3">
        <v>73.2383577489902</v>
      </c>
      <c r="DN63" s="3">
        <v>73.6126826231538</v>
      </c>
      <c r="DO63" s="3">
        <v>72.5821028701491</v>
      </c>
      <c r="DP63" s="3">
        <v>70.4205933258021</v>
      </c>
      <c r="DQ63" s="3">
        <v>69.3043921227897</v>
      </c>
      <c r="DR63" s="3">
        <v>74.0048288922214</v>
      </c>
      <c r="DS63" s="3">
        <v>76.0141590398543</v>
      </c>
      <c r="DT63" s="3">
        <v>79.1125843893188</v>
      </c>
      <c r="DU63" s="3">
        <v>82.9370967539488</v>
      </c>
      <c r="DV63" s="3">
        <v>86.3868343679318</v>
      </c>
      <c r="DW63" s="3">
        <v>86.3982642011542</v>
      </c>
      <c r="DX63" s="3">
        <v>92.0767185092998</v>
      </c>
      <c r="DY63" s="3">
        <v>93.9915774606948</v>
      </c>
      <c r="DZ63" s="3">
        <v>96.4553375609278</v>
      </c>
      <c r="EA63" s="3">
        <v>101.88227172159</v>
      </c>
      <c r="EB63" s="3">
        <v>104.104704307311</v>
      </c>
      <c r="EC63" s="3">
        <v>98.3352051620188</v>
      </c>
      <c r="ED63" s="3">
        <v>93.0377678004841</v>
      </c>
      <c r="EE63" s="3">
        <v>92.7351865384774</v>
      </c>
      <c r="EF63" s="3">
        <v>88.2061369252251</v>
      </c>
    </row>
    <row r="64">
      <c r="A64" s="3" t="s">
        <v>602</v>
      </c>
      <c r="B64" s="3" t="s">
        <v>505</v>
      </c>
      <c r="C64" s="3" t="s">
        <v>601</v>
      </c>
      <c r="D64" s="3">
        <v>66.0454174579368</v>
      </c>
      <c r="E64" s="3">
        <v>64.2790451988814</v>
      </c>
      <c r="F64" s="3">
        <v>64.8584050622904</v>
      </c>
      <c r="G64" s="3">
        <v>66.5773118577454</v>
      </c>
      <c r="H64" s="3">
        <v>66.2188129086328</v>
      </c>
      <c r="I64" s="3">
        <v>67.8582522133151</v>
      </c>
      <c r="J64" s="3">
        <v>68.4786380599986</v>
      </c>
      <c r="K64" s="3">
        <v>66.7496158097381</v>
      </c>
      <c r="L64" s="3">
        <v>69.0132736403366</v>
      </c>
      <c r="M64" s="3">
        <v>73.6735590837531</v>
      </c>
      <c r="N64" s="3">
        <v>76.5158826556702</v>
      </c>
      <c r="O64" s="3">
        <v>77.5053655498164</v>
      </c>
      <c r="P64" s="3">
        <v>81.5682990990569</v>
      </c>
      <c r="Q64" s="3">
        <v>83.1188788935898</v>
      </c>
      <c r="R64" s="3">
        <v>83.991133241334</v>
      </c>
      <c r="S64" s="3">
        <v>84.1836146040708</v>
      </c>
      <c r="T64" s="3">
        <v>83.3971032788427</v>
      </c>
      <c r="U64" s="3">
        <v>81.8025260662059</v>
      </c>
      <c r="V64" s="3">
        <v>84.5548175396696</v>
      </c>
      <c r="W64" s="3">
        <v>89.1938753704885</v>
      </c>
      <c r="X64" s="3">
        <v>87.1165945786254</v>
      </c>
      <c r="Y64" s="3">
        <v>93.7532167227115</v>
      </c>
      <c r="Z64" s="3">
        <v>96.5041660402764</v>
      </c>
      <c r="AA64" s="3">
        <v>99.9743840724232</v>
      </c>
      <c r="AB64" s="3">
        <v>98.918752411262</v>
      </c>
      <c r="AC64" s="3">
        <v>100.837126756014</v>
      </c>
      <c r="AD64" s="3">
        <v>99.3133281258949</v>
      </c>
      <c r="AE64" s="3">
        <v>99.3355893692202</v>
      </c>
      <c r="AF64" s="3">
        <v>102.840895573965</v>
      </c>
      <c r="AG64" s="3">
        <v>104.649865869525</v>
      </c>
      <c r="AH64" s="3">
        <v>107.534538268651</v>
      </c>
      <c r="AI64" s="3">
        <v>104.73926558412</v>
      </c>
      <c r="AJ64" s="3">
        <v>100.050870716954</v>
      </c>
      <c r="AK64" s="3">
        <v>96.508569363276</v>
      </c>
      <c r="AL64" s="3">
        <v>92.1726051890098</v>
      </c>
      <c r="AM64" s="3">
        <v>94.0954611841261</v>
      </c>
      <c r="AN64" s="3">
        <v>96.9779966748564</v>
      </c>
      <c r="AO64" s="3">
        <v>104.021433092161</v>
      </c>
      <c r="AP64" s="3">
        <v>110.506509421055</v>
      </c>
      <c r="AQ64" s="3">
        <v>108.701592570564</v>
      </c>
      <c r="AR64" s="3">
        <v>107.473748902377</v>
      </c>
      <c r="AS64" s="3">
        <v>111.666181803799</v>
      </c>
      <c r="AT64" s="3">
        <v>107.812512257811</v>
      </c>
      <c r="AU64" s="3">
        <v>111.052006729155</v>
      </c>
      <c r="AV64" s="3">
        <v>109.543603737778</v>
      </c>
      <c r="AW64" s="3">
        <v>105.595777875572</v>
      </c>
      <c r="AX64" s="3">
        <v>109.236603704482</v>
      </c>
      <c r="AY64" s="3">
        <v>120.24906692373</v>
      </c>
      <c r="AZ64" s="3">
        <v>118.346521670657</v>
      </c>
      <c r="BA64" s="3">
        <v>107.252419770178</v>
      </c>
      <c r="BB64" s="3">
        <v>106.629653592695</v>
      </c>
      <c r="BC64" s="3">
        <v>102.314169405672</v>
      </c>
      <c r="BD64" s="3">
        <v>99.629646254404</v>
      </c>
      <c r="BE64" s="3">
        <v>105.866297112272</v>
      </c>
      <c r="BF64" s="3">
        <v>110.498422742345</v>
      </c>
      <c r="BG64" s="3">
        <v>120.414190508464</v>
      </c>
      <c r="BH64" s="3">
        <v>126.103294495316</v>
      </c>
      <c r="BI64" s="3">
        <v>125.096822107153</v>
      </c>
      <c r="BJ64" s="3">
        <v>135.28059619139</v>
      </c>
      <c r="BK64" s="3">
        <v>134.005649830876</v>
      </c>
      <c r="BL64" s="3">
        <v>127.774376808514</v>
      </c>
      <c r="BM64" s="3">
        <v>132.426562407765</v>
      </c>
      <c r="BN64" s="3">
        <v>134.761052244715</v>
      </c>
      <c r="BO64" s="3">
        <v>132.106268886745</v>
      </c>
      <c r="BP64" s="3">
        <v>126.882327702329</v>
      </c>
      <c r="BQ64" s="3">
        <v>132.401156961933</v>
      </c>
      <c r="BR64" s="3">
        <v>136.484033835515</v>
      </c>
      <c r="BS64" s="3">
        <v>136.089622854209</v>
      </c>
      <c r="BT64" s="3">
        <v>134.543423352226</v>
      </c>
      <c r="BU64" s="3">
        <v>129.114618746807</v>
      </c>
      <c r="BV64" s="3">
        <v>127.247061850205</v>
      </c>
      <c r="BW64" s="3">
        <v>131.284718502634</v>
      </c>
      <c r="BX64" s="3">
        <v>135.255500738823</v>
      </c>
      <c r="BY64" s="3">
        <v>144.015020412153</v>
      </c>
      <c r="BZ64" s="3">
        <v>151.936751751233</v>
      </c>
      <c r="CA64" s="3">
        <v>163.136352025064</v>
      </c>
      <c r="CB64" s="3">
        <v>177.535088344666</v>
      </c>
      <c r="CC64" s="3">
        <v>183.712538577678</v>
      </c>
      <c r="CD64" s="3">
        <v>199.421407673575</v>
      </c>
      <c r="CE64" s="3">
        <v>200.478591933744</v>
      </c>
      <c r="CF64" s="3">
        <v>188.102990185523</v>
      </c>
      <c r="CG64" s="3">
        <v>187.564126695115</v>
      </c>
      <c r="CH64" s="3">
        <v>182.443154176711</v>
      </c>
      <c r="CI64" s="3">
        <v>179.067635611025</v>
      </c>
      <c r="CJ64" s="3">
        <v>178.541299261336</v>
      </c>
      <c r="CK64" s="3">
        <v>169.502697474188</v>
      </c>
      <c r="CL64" s="3">
        <v>166.739364393194</v>
      </c>
      <c r="CM64" s="3">
        <v>170.116616014386</v>
      </c>
      <c r="CN64" s="3">
        <v>162.380314466135</v>
      </c>
      <c r="CO64" s="3">
        <v>157.692148313987</v>
      </c>
      <c r="CP64" s="3">
        <v>163.185173073533</v>
      </c>
      <c r="CQ64" s="3">
        <v>150.792814302454</v>
      </c>
      <c r="CR64" s="3">
        <v>150.944964077987</v>
      </c>
      <c r="CS64" s="3">
        <v>146.457145342571</v>
      </c>
      <c r="CT64" s="3">
        <v>151.529707003913</v>
      </c>
      <c r="CU64" s="3">
        <v>154.998606140675</v>
      </c>
      <c r="CV64" s="3">
        <v>160.492095331085</v>
      </c>
      <c r="CW64" s="3">
        <v>135.384332877851</v>
      </c>
      <c r="CX64" s="3">
        <v>125.480178203288</v>
      </c>
      <c r="CY64" s="3">
        <v>133.782281262086</v>
      </c>
      <c r="CZ64" s="3">
        <v>136.948679200002</v>
      </c>
      <c r="DA64" s="3">
        <v>123.079674052504</v>
      </c>
      <c r="DB64" s="3">
        <v>134.232261011816</v>
      </c>
      <c r="DC64" s="3">
        <v>135.168770119562</v>
      </c>
      <c r="DD64" s="3">
        <v>131.655955561764</v>
      </c>
      <c r="DE64" s="3">
        <v>125.015480275358</v>
      </c>
      <c r="DF64" s="3">
        <v>135.902763649082</v>
      </c>
      <c r="DG64" s="3">
        <v>137.124360271716</v>
      </c>
      <c r="DH64" s="3">
        <v>133.878354264566</v>
      </c>
      <c r="DI64" s="3">
        <v>143.372698315758</v>
      </c>
      <c r="DJ64" s="3">
        <v>145.951535255582</v>
      </c>
      <c r="DK64" s="3">
        <v>151.756296101895</v>
      </c>
      <c r="DL64" s="3">
        <v>157.652982202763</v>
      </c>
      <c r="DM64" s="3">
        <v>149.605729871875</v>
      </c>
      <c r="DN64" s="3">
        <v>147.711486535057</v>
      </c>
      <c r="DO64" s="3">
        <v>150.415380196546</v>
      </c>
      <c r="DP64" s="3">
        <v>137.400730178085</v>
      </c>
      <c r="DQ64" s="3">
        <v>118.707371890874</v>
      </c>
      <c r="DR64" s="3">
        <v>130.515981108758</v>
      </c>
      <c r="DS64" s="3">
        <v>137.656429507953</v>
      </c>
      <c r="DT64" s="3">
        <v>138.710328157098</v>
      </c>
      <c r="DU64" s="3">
        <v>149.329143875154</v>
      </c>
      <c r="DV64" s="3">
        <v>148.393383467353</v>
      </c>
      <c r="DW64" s="3">
        <v>142.367000657941</v>
      </c>
      <c r="DX64" s="3">
        <v>134.289576732245</v>
      </c>
      <c r="DY64" s="3">
        <v>131.818332052779</v>
      </c>
      <c r="DZ64" s="3">
        <v>131.917243500657</v>
      </c>
      <c r="EA64" s="3">
        <v>145.918212042503</v>
      </c>
      <c r="EB64" s="3">
        <v>162.73777296313</v>
      </c>
      <c r="EC64" s="3">
        <v>159.635591539865</v>
      </c>
      <c r="ED64" s="3">
        <v>165.871750640869</v>
      </c>
      <c r="EE64" s="3">
        <v>164.899999346052</v>
      </c>
      <c r="EF64" s="3">
        <v>159.889444986979</v>
      </c>
    </row>
    <row r="65">
      <c r="A65" s="3" t="s">
        <v>603</v>
      </c>
      <c r="B65" s="3" t="s">
        <v>604</v>
      </c>
      <c r="C65" s="3" t="s">
        <v>605</v>
      </c>
      <c r="D65" s="3">
        <v>20.8604845147687</v>
      </c>
      <c r="E65" s="3">
        <v>20.8498627708596</v>
      </c>
      <c r="F65" s="3">
        <v>19.983283613118</v>
      </c>
      <c r="G65" s="3">
        <v>19.8255992640698</v>
      </c>
      <c r="H65" s="3">
        <v>20.3353042511515</v>
      </c>
      <c r="I65" s="3">
        <v>20.9023324907452</v>
      </c>
      <c r="J65" s="3">
        <v>21.7025133330714</v>
      </c>
      <c r="K65" s="3">
        <v>21.5087104683586</v>
      </c>
      <c r="L65" s="3">
        <v>22.1831236629491</v>
      </c>
      <c r="M65" s="3">
        <v>21.1273067301946</v>
      </c>
      <c r="N65" s="3">
        <v>21.8843768279835</v>
      </c>
      <c r="O65" s="3">
        <v>22.6412322081854</v>
      </c>
      <c r="P65" s="3">
        <v>22.4316206560736</v>
      </c>
      <c r="Q65" s="3">
        <v>23.1226766436286</v>
      </c>
      <c r="R65" s="3">
        <v>23.5292293395722</v>
      </c>
      <c r="S65" s="3">
        <v>23.6796895854546</v>
      </c>
      <c r="T65" s="3">
        <v>23.3126774016734</v>
      </c>
      <c r="U65" s="3">
        <v>23.931492923816</v>
      </c>
      <c r="V65" s="3">
        <v>25.4453272396804</v>
      </c>
      <c r="W65" s="3">
        <v>23.6987127189355</v>
      </c>
      <c r="X65" s="3">
        <v>22.9252469277808</v>
      </c>
      <c r="Y65" s="3">
        <v>24.6549001366503</v>
      </c>
      <c r="Z65" s="3">
        <v>25.0697476676822</v>
      </c>
      <c r="AA65" s="3">
        <v>23.7117660712463</v>
      </c>
      <c r="AB65" s="3">
        <v>22.289096361117</v>
      </c>
      <c r="AC65" s="3">
        <v>23.448081444855</v>
      </c>
      <c r="AD65" s="3">
        <v>24.2789955559695</v>
      </c>
      <c r="AE65" s="3">
        <v>25.2032851054784</v>
      </c>
      <c r="AF65" s="3">
        <v>25.2511325159059</v>
      </c>
      <c r="AG65" s="3">
        <v>25.7883031646639</v>
      </c>
      <c r="AH65" s="3">
        <v>27.5095943772807</v>
      </c>
      <c r="AI65" s="3">
        <v>27.4604254508552</v>
      </c>
      <c r="AJ65" s="3">
        <v>27.1935717750735</v>
      </c>
      <c r="AK65" s="3">
        <v>26.7346695630563</v>
      </c>
      <c r="AL65" s="3">
        <v>27.1773932311418</v>
      </c>
      <c r="AM65" s="3">
        <v>28.8638462642209</v>
      </c>
      <c r="AN65" s="3">
        <v>30.0195927742155</v>
      </c>
      <c r="AO65" s="3">
        <v>31.2927044529177</v>
      </c>
      <c r="AP65" s="3">
        <v>30.9869745620036</v>
      </c>
      <c r="AQ65" s="3">
        <v>31.6154342929291</v>
      </c>
      <c r="AR65" s="3">
        <v>32.8081085699926</v>
      </c>
      <c r="AS65" s="3">
        <v>33.9374100481998</v>
      </c>
      <c r="AT65" s="3">
        <v>32.7930839175513</v>
      </c>
      <c r="AU65" s="3">
        <v>33.8976231284812</v>
      </c>
      <c r="AV65" s="3">
        <v>32.0855509112835</v>
      </c>
      <c r="AW65" s="3">
        <v>31.120814073772</v>
      </c>
      <c r="AX65" s="3">
        <v>30.5307402031604</v>
      </c>
      <c r="AY65" s="3">
        <v>33.1701609738231</v>
      </c>
      <c r="AZ65" s="3">
        <v>35.2210692956035</v>
      </c>
      <c r="BA65" s="3">
        <v>33.1475074267045</v>
      </c>
      <c r="BB65" s="3">
        <v>29.9108796695421</v>
      </c>
      <c r="BC65" s="3">
        <v>28.4279308139984</v>
      </c>
      <c r="BD65" s="3">
        <v>26.9465096104128</v>
      </c>
      <c r="BE65" s="3">
        <v>27.5723202639272</v>
      </c>
      <c r="BF65" s="3">
        <v>29.128013550289</v>
      </c>
      <c r="BG65" s="3">
        <v>30.4042518302939</v>
      </c>
      <c r="BH65" s="3">
        <v>31.1081557038662</v>
      </c>
      <c r="BI65" s="3">
        <v>30.4905640907477</v>
      </c>
      <c r="BJ65" s="3">
        <v>32.706813550125</v>
      </c>
      <c r="BK65" s="3">
        <v>30.925587973912</v>
      </c>
      <c r="BL65" s="3">
        <v>30.7918169979023</v>
      </c>
      <c r="BM65" s="3">
        <v>32.4891800454406</v>
      </c>
      <c r="BN65" s="3">
        <v>34.0023889495364</v>
      </c>
      <c r="BO65" s="3">
        <v>36.0670483698772</v>
      </c>
      <c r="BP65" s="3">
        <v>37.066144754001</v>
      </c>
      <c r="BQ65" s="3">
        <v>36.5798442651091</v>
      </c>
      <c r="BR65" s="3">
        <v>38.2697176750717</v>
      </c>
      <c r="BS65" s="3">
        <v>37.5273210880388</v>
      </c>
      <c r="BT65" s="3">
        <v>40.1255719154995</v>
      </c>
      <c r="BU65" s="3">
        <v>39.5189859466556</v>
      </c>
      <c r="BV65" s="3">
        <v>39.03487148567</v>
      </c>
      <c r="BW65" s="3">
        <v>38.4053558138176</v>
      </c>
      <c r="BX65" s="3">
        <v>39.8325558252936</v>
      </c>
      <c r="BY65" s="3">
        <v>39.1424858849708</v>
      </c>
      <c r="BZ65" s="3">
        <v>32.6021636709622</v>
      </c>
      <c r="CA65" s="3">
        <v>32.5147855618126</v>
      </c>
      <c r="CB65" s="3">
        <v>33.0253265830369</v>
      </c>
      <c r="CC65" s="3">
        <v>35.4329437327472</v>
      </c>
      <c r="CD65" s="3">
        <v>37.0672784336048</v>
      </c>
      <c r="CE65" s="3">
        <v>38.6292653054303</v>
      </c>
      <c r="CF65" s="3">
        <v>40.390152497826</v>
      </c>
      <c r="CG65" s="3">
        <v>40.0119453420005</v>
      </c>
      <c r="CH65" s="3">
        <v>42.8427151660542</v>
      </c>
      <c r="CI65" s="3">
        <v>45.7278149906446</v>
      </c>
      <c r="CJ65" s="3">
        <v>44.8013839092469</v>
      </c>
      <c r="CK65" s="3">
        <v>46.9033453083749</v>
      </c>
      <c r="CL65" s="3">
        <v>50.08177587902</v>
      </c>
      <c r="CM65" s="3">
        <v>49.1523736883033</v>
      </c>
      <c r="CN65" s="3">
        <v>51.0501728138846</v>
      </c>
      <c r="CO65" s="3">
        <v>51.2967135304837</v>
      </c>
      <c r="CP65" s="3">
        <v>52.5479524065594</v>
      </c>
      <c r="CQ65" s="3">
        <v>53.5495001784111</v>
      </c>
      <c r="CR65" s="3">
        <v>52.5907075416825</v>
      </c>
      <c r="CS65" s="3">
        <v>49.4525455351775</v>
      </c>
      <c r="CT65" s="3">
        <v>48.0036968482644</v>
      </c>
      <c r="CU65" s="3">
        <v>45.1503811192045</v>
      </c>
      <c r="CV65" s="3">
        <v>45.8730475015603</v>
      </c>
      <c r="CW65" s="3">
        <v>43.9896593508288</v>
      </c>
      <c r="CX65" s="3">
        <v>42.6650795039375</v>
      </c>
      <c r="CY65" s="3">
        <v>42.7702672781117</v>
      </c>
      <c r="CZ65" s="3">
        <v>38.4491366215298</v>
      </c>
      <c r="DA65" s="3">
        <v>37.4654201716149</v>
      </c>
      <c r="DB65" s="3">
        <v>37.5977279190092</v>
      </c>
      <c r="DC65" s="3">
        <v>35.4143202574406</v>
      </c>
      <c r="DD65" s="3">
        <v>31.1366489769767</v>
      </c>
      <c r="DE65" s="3">
        <v>28.5496129438616</v>
      </c>
      <c r="DF65" s="3">
        <v>31.330273941721</v>
      </c>
      <c r="DG65" s="3">
        <v>32.8322446772368</v>
      </c>
      <c r="DH65" s="3">
        <v>36.2593328267828</v>
      </c>
      <c r="DI65" s="3">
        <v>36.5135792832239</v>
      </c>
      <c r="DJ65" s="3">
        <v>34.2697467707972</v>
      </c>
      <c r="DK65" s="3">
        <v>36.1227153235162</v>
      </c>
      <c r="DL65" s="3">
        <v>38.3305667126309</v>
      </c>
      <c r="DM65" s="3">
        <v>38.4959846291661</v>
      </c>
      <c r="DN65" s="3">
        <v>40.8447645867856</v>
      </c>
      <c r="DO65" s="3">
        <v>43.8518264535532</v>
      </c>
      <c r="DP65" s="3">
        <v>43.2172415444169</v>
      </c>
      <c r="DQ65" s="3">
        <v>41.4071186379214</v>
      </c>
      <c r="DR65" s="3">
        <v>40.603217528922</v>
      </c>
      <c r="DS65" s="3">
        <v>41.8025454269075</v>
      </c>
      <c r="DT65" s="3">
        <v>42.5270621912234</v>
      </c>
      <c r="DU65" s="3">
        <v>41.4392765996714</v>
      </c>
      <c r="DV65" s="3">
        <v>41.4494516578567</v>
      </c>
      <c r="DW65" s="3">
        <v>39.0764898679103</v>
      </c>
      <c r="DX65" s="3">
        <v>37.9525430560202</v>
      </c>
      <c r="DY65" s="3">
        <v>37.4806989268158</v>
      </c>
      <c r="DZ65" s="3">
        <v>38.2656712661625</v>
      </c>
      <c r="EA65" s="3">
        <v>38.9935476229504</v>
      </c>
      <c r="EB65" s="3">
        <v>39.3765262980993</v>
      </c>
      <c r="EC65" s="3">
        <v>41.2928249402267</v>
      </c>
      <c r="ED65" s="3">
        <v>43.0497917794584</v>
      </c>
      <c r="EE65" s="3">
        <v>39.3486841842688</v>
      </c>
      <c r="EF65" s="3">
        <v>37.0396946055268</v>
      </c>
    </row>
    <row r="66">
      <c r="A66" s="3" t="s">
        <v>606</v>
      </c>
      <c r="B66" s="3" t="s">
        <v>517</v>
      </c>
      <c r="C66" s="3" t="s">
        <v>607</v>
      </c>
      <c r="D66" s="3">
        <v>48.3271069404012</v>
      </c>
      <c r="E66" s="3">
        <v>47.7067192529193</v>
      </c>
      <c r="F66" s="3">
        <v>48.6698794173697</v>
      </c>
      <c r="G66" s="3">
        <v>44.9468138677815</v>
      </c>
      <c r="H66" s="3">
        <v>45.136435746047</v>
      </c>
      <c r="I66" s="3">
        <v>45.8246331522194</v>
      </c>
      <c r="J66" s="3">
        <v>46.9786166942684</v>
      </c>
      <c r="K66" s="3">
        <v>48.0534635820585</v>
      </c>
      <c r="L66" s="3">
        <v>51.3262531367035</v>
      </c>
      <c r="M66" s="3">
        <v>52.3976636102024</v>
      </c>
      <c r="N66" s="3">
        <v>55.1099767153615</v>
      </c>
      <c r="O66" s="3">
        <v>58.3979454530884</v>
      </c>
      <c r="P66" s="3">
        <v>58.2497110478064</v>
      </c>
      <c r="Q66" s="3">
        <v>62.3636401345815</v>
      </c>
      <c r="R66" s="3">
        <v>65.0972266213184</v>
      </c>
      <c r="S66" s="3">
        <v>61.1551038800398</v>
      </c>
      <c r="T66" s="3">
        <v>62.9119045984</v>
      </c>
      <c r="U66" s="3">
        <v>64.2585703824427</v>
      </c>
      <c r="V66" s="3">
        <v>65.4697511810947</v>
      </c>
      <c r="W66" s="3">
        <v>64.6223261571725</v>
      </c>
      <c r="X66" s="3">
        <v>62.7525609260222</v>
      </c>
      <c r="Y66" s="3">
        <v>62.1351383876542</v>
      </c>
      <c r="Z66" s="3">
        <v>65.5326166088478</v>
      </c>
      <c r="AA66" s="3">
        <v>65.0531310074704</v>
      </c>
      <c r="AB66" s="3">
        <v>60.8284535765516</v>
      </c>
      <c r="AC66" s="3">
        <v>64.02862761062</v>
      </c>
      <c r="AD66" s="3">
        <v>67.1648656223686</v>
      </c>
      <c r="AE66" s="3">
        <v>65.7334258811956</v>
      </c>
      <c r="AF66" s="3">
        <v>67.4194856394828</v>
      </c>
      <c r="AG66" s="3">
        <v>67.9601793001041</v>
      </c>
      <c r="AH66" s="3">
        <v>71.5927920715887</v>
      </c>
      <c r="AI66" s="3">
        <v>74.8153838821321</v>
      </c>
      <c r="AJ66" s="3">
        <v>77.0119747264934</v>
      </c>
      <c r="AK66" s="3">
        <v>74.1738261957901</v>
      </c>
      <c r="AL66" s="3">
        <v>79.3363934359608</v>
      </c>
      <c r="AM66" s="3">
        <v>86.7128509400126</v>
      </c>
      <c r="AN66" s="3">
        <v>86.8729075084349</v>
      </c>
      <c r="AO66" s="3">
        <v>89.5623095322033</v>
      </c>
      <c r="AP66" s="3">
        <v>91.0370337535451</v>
      </c>
      <c r="AQ66" s="3">
        <v>87.6856487870484</v>
      </c>
      <c r="AR66" s="3">
        <v>87.3033485030886</v>
      </c>
      <c r="AS66" s="3">
        <v>92.3917042448261</v>
      </c>
      <c r="AT66" s="3">
        <v>91.7280726248297</v>
      </c>
      <c r="AU66" s="3">
        <v>93.9663495953259</v>
      </c>
      <c r="AV66" s="3">
        <v>98.5655466637009</v>
      </c>
      <c r="AW66" s="3">
        <v>102.745182165333</v>
      </c>
      <c r="AX66" s="3">
        <v>105.88125451172</v>
      </c>
      <c r="AY66" s="3">
        <v>114.31637983001</v>
      </c>
      <c r="AZ66" s="3">
        <v>117.858840501247</v>
      </c>
      <c r="BA66" s="3">
        <v>124.485922268511</v>
      </c>
      <c r="BB66" s="3">
        <v>127.866169687314</v>
      </c>
      <c r="BC66" s="3">
        <v>125.883851132277</v>
      </c>
      <c r="BD66" s="3">
        <v>124.183640026802</v>
      </c>
      <c r="BE66" s="3">
        <v>131.354996561599</v>
      </c>
      <c r="BF66" s="3">
        <v>129.417947005342</v>
      </c>
      <c r="BG66" s="3">
        <v>129.9906555594</v>
      </c>
      <c r="BH66" s="3">
        <v>135.791148616393</v>
      </c>
      <c r="BI66" s="3">
        <v>140.347732428901</v>
      </c>
      <c r="BJ66" s="3">
        <v>148.234982299194</v>
      </c>
      <c r="BK66" s="3">
        <v>146.56444135356</v>
      </c>
      <c r="BL66" s="3">
        <v>145.258736855608</v>
      </c>
      <c r="BM66" s="3">
        <v>141.621947467322</v>
      </c>
      <c r="BN66" s="3">
        <v>135.285267255245</v>
      </c>
      <c r="BO66" s="3">
        <v>138.010856941746</v>
      </c>
      <c r="BP66" s="3">
        <v>145.582570579399</v>
      </c>
      <c r="BQ66" s="3">
        <v>157.967602839061</v>
      </c>
      <c r="BR66" s="3">
        <v>162.101298685249</v>
      </c>
      <c r="BS66" s="3">
        <v>169.289844952709</v>
      </c>
      <c r="BT66" s="3">
        <v>171.199937271279</v>
      </c>
      <c r="BU66" s="3">
        <v>167.979304905603</v>
      </c>
      <c r="BV66" s="3">
        <v>162.953413603436</v>
      </c>
      <c r="BW66" s="3">
        <v>164.327209105932</v>
      </c>
      <c r="BX66" s="3">
        <v>169.672375392493</v>
      </c>
      <c r="BY66" s="3">
        <v>172.613179108241</v>
      </c>
      <c r="BZ66" s="3">
        <v>146.951332767827</v>
      </c>
      <c r="CA66" s="3">
        <v>148.707776516075</v>
      </c>
      <c r="CB66" s="3">
        <v>147.049790983378</v>
      </c>
      <c r="CC66" s="3">
        <v>146.107935419454</v>
      </c>
      <c r="CD66" s="3">
        <v>137.272224640122</v>
      </c>
      <c r="CE66" s="3">
        <v>140.529273047717</v>
      </c>
      <c r="CF66" s="3">
        <v>138.789158451665</v>
      </c>
      <c r="CG66" s="3">
        <v>136.086599340337</v>
      </c>
      <c r="CH66" s="3">
        <v>135.795066628948</v>
      </c>
      <c r="CI66" s="3">
        <v>150.8728850057</v>
      </c>
      <c r="CJ66" s="3">
        <v>159.745122649302</v>
      </c>
      <c r="CK66" s="3">
        <v>162.385475532788</v>
      </c>
      <c r="CL66" s="3">
        <v>174.772471142727</v>
      </c>
      <c r="CM66" s="3">
        <v>173.759865342953</v>
      </c>
      <c r="CN66" s="3">
        <v>179.42813706171</v>
      </c>
      <c r="CO66" s="3">
        <v>183.407582193491</v>
      </c>
      <c r="CP66" s="3">
        <v>178.890999768527</v>
      </c>
      <c r="CQ66" s="3">
        <v>174.045403755125</v>
      </c>
      <c r="CR66" s="3">
        <v>164.63388889535</v>
      </c>
      <c r="CS66" s="3">
        <v>178.043668449895</v>
      </c>
      <c r="CT66" s="3">
        <v>190.984070043603</v>
      </c>
      <c r="CU66" s="3">
        <v>195.32479333951</v>
      </c>
      <c r="CV66" s="3">
        <v>195.795062887829</v>
      </c>
      <c r="CW66" s="3">
        <v>208.300160638153</v>
      </c>
      <c r="CX66" s="3">
        <v>208.894500783028</v>
      </c>
      <c r="CY66" s="3">
        <v>204.056772423412</v>
      </c>
      <c r="CZ66" s="3">
        <v>175.918492071092</v>
      </c>
      <c r="DA66" s="3">
        <v>177.967795786597</v>
      </c>
      <c r="DB66" s="3">
        <v>178.699252509898</v>
      </c>
      <c r="DC66" s="3">
        <v>175.731632280749</v>
      </c>
      <c r="DD66" s="3">
        <v>167.41182262712</v>
      </c>
      <c r="DE66" s="3">
        <v>153.470396091074</v>
      </c>
      <c r="DF66" s="3">
        <v>153.371431951843</v>
      </c>
      <c r="DG66" s="3">
        <v>155.19824531347</v>
      </c>
      <c r="DH66" s="3">
        <v>158.97193011744</v>
      </c>
      <c r="DI66" s="3">
        <v>167.167666524866</v>
      </c>
      <c r="DJ66" s="3">
        <v>168.177820727818</v>
      </c>
      <c r="DK66" s="3">
        <v>174.545204961933</v>
      </c>
      <c r="DL66" s="3">
        <v>167.179759691444</v>
      </c>
      <c r="DM66" s="3">
        <v>167.969152691465</v>
      </c>
      <c r="DN66" s="3">
        <v>173.305888339906</v>
      </c>
      <c r="DO66" s="3">
        <v>187.675506467269</v>
      </c>
      <c r="DP66" s="3">
        <v>189.081437623863</v>
      </c>
      <c r="DQ66" s="3">
        <v>197.069167042084</v>
      </c>
      <c r="DR66" s="3">
        <v>198.555721821643</v>
      </c>
      <c r="DS66" s="3">
        <v>199.230872377688</v>
      </c>
      <c r="DT66" s="3">
        <v>193.463390920409</v>
      </c>
      <c r="DU66" s="3">
        <v>201.871058846951</v>
      </c>
      <c r="DV66" s="3">
        <v>208.135119422278</v>
      </c>
      <c r="DW66" s="3">
        <v>203.256070068397</v>
      </c>
      <c r="DX66" s="3">
        <v>201.403856702178</v>
      </c>
      <c r="DY66" s="3">
        <v>190.851871320401</v>
      </c>
      <c r="DZ66" s="3">
        <v>190.713493214388</v>
      </c>
      <c r="EA66" s="3">
        <v>199.696870239348</v>
      </c>
      <c r="EB66" s="3">
        <v>210.680185110565</v>
      </c>
      <c r="EC66" s="3">
        <v>218.59834484888</v>
      </c>
      <c r="ED66" s="3">
        <v>220.84078940013</v>
      </c>
      <c r="EE66" s="3">
        <v>232.188900305016</v>
      </c>
      <c r="EF66" s="3">
        <v>231.408611297607</v>
      </c>
    </row>
    <row r="67">
      <c r="A67" s="3" t="s">
        <v>608</v>
      </c>
      <c r="B67" s="3" t="s">
        <v>539</v>
      </c>
      <c r="C67" s="3" t="s">
        <v>609</v>
      </c>
      <c r="D67" s="3">
        <v>10.4344333694095</v>
      </c>
      <c r="E67" s="3">
        <v>11.0078052219592</v>
      </c>
      <c r="F67" s="3">
        <v>11.6575142769586</v>
      </c>
      <c r="G67" s="3">
        <v>10.6719429152352</v>
      </c>
      <c r="H67" s="3">
        <v>10.2176238468715</v>
      </c>
      <c r="I67" s="3">
        <v>11.6034619013468</v>
      </c>
      <c r="J67" s="3">
        <v>12.4545545794747</v>
      </c>
      <c r="K67" s="3">
        <v>13.5723475955781</v>
      </c>
      <c r="L67" s="3">
        <v>13.325923715319</v>
      </c>
      <c r="M67" s="3">
        <v>12.9065738968227</v>
      </c>
      <c r="N67" s="3">
        <v>13.1198578382793</v>
      </c>
      <c r="O67" s="3">
        <v>13.2334591041912</v>
      </c>
      <c r="P67" s="3">
        <v>14.1000550985336</v>
      </c>
      <c r="Q67" s="3">
        <v>13.499768432818</v>
      </c>
      <c r="R67" s="3">
        <v>13.3740454587069</v>
      </c>
      <c r="S67" s="3">
        <v>13.1926095372155</v>
      </c>
      <c r="T67" s="3">
        <v>12.6050300121307</v>
      </c>
      <c r="U67" s="3">
        <v>12.1800182082436</v>
      </c>
      <c r="V67" s="3">
        <v>13.4430772391233</v>
      </c>
      <c r="W67" s="3">
        <v>14.7189665294829</v>
      </c>
      <c r="X67" s="3">
        <v>14.4842381023225</v>
      </c>
      <c r="Y67" s="3">
        <v>13.9973136294972</v>
      </c>
      <c r="Z67" s="3">
        <v>11.9752349376678</v>
      </c>
      <c r="AA67" s="3">
        <v>10.7475228526376</v>
      </c>
      <c r="AB67" s="3">
        <v>8.86924211602462</v>
      </c>
      <c r="AC67" s="3">
        <v>9.70527496337891</v>
      </c>
      <c r="AD67" s="3">
        <v>9.87555900487033</v>
      </c>
      <c r="AE67" s="3">
        <v>8.99644288562593</v>
      </c>
      <c r="AF67" s="3">
        <v>8.94472857883998</v>
      </c>
      <c r="AG67" s="3">
        <v>8.19202722202648</v>
      </c>
      <c r="AH67" s="3">
        <v>8.27496501207351</v>
      </c>
      <c r="AI67" s="3">
        <v>8.06133478620778</v>
      </c>
      <c r="AJ67" s="3">
        <v>8.33883338882809</v>
      </c>
      <c r="AK67" s="3">
        <v>8.14744766553243</v>
      </c>
      <c r="AL67" s="3">
        <v>7.84041422889346</v>
      </c>
      <c r="AM67" s="3">
        <v>7.68155712173099</v>
      </c>
      <c r="AN67" s="3">
        <v>8.12588001489639</v>
      </c>
      <c r="AO67" s="3">
        <v>8.34764214565879</v>
      </c>
      <c r="AP67" s="3">
        <v>8.26919569139895</v>
      </c>
      <c r="AQ67" s="3">
        <v>9.29966319234748</v>
      </c>
      <c r="AR67" s="3">
        <v>9.64094998619773</v>
      </c>
      <c r="AS67" s="3">
        <v>8.93048641898415</v>
      </c>
      <c r="AT67" s="3">
        <v>7.60452004671097</v>
      </c>
      <c r="AU67" s="3">
        <v>6.4578608740931</v>
      </c>
      <c r="AV67" s="3">
        <v>6.23849498033523</v>
      </c>
      <c r="AW67" s="3">
        <v>6.11185912652449</v>
      </c>
      <c r="AX67" s="3">
        <v>5.61331905637469</v>
      </c>
      <c r="AY67" s="3">
        <v>6.15273503065109</v>
      </c>
      <c r="AZ67" s="3">
        <v>6.47149523099264</v>
      </c>
      <c r="BA67" s="3">
        <v>5.92775260774713</v>
      </c>
      <c r="BB67" s="3">
        <v>6.4463381086077</v>
      </c>
      <c r="BC67" s="3">
        <v>6.79003807476589</v>
      </c>
      <c r="BD67" s="3">
        <v>8.57826818119396</v>
      </c>
      <c r="BE67" s="3">
        <v>9.11174762816656</v>
      </c>
      <c r="BF67" s="3">
        <v>9.06521899359567</v>
      </c>
      <c r="BG67" s="3">
        <v>9.83539127266925</v>
      </c>
      <c r="BH67" s="3">
        <v>9.60600524199636</v>
      </c>
      <c r="BI67" s="3">
        <v>8.76659565386565</v>
      </c>
      <c r="BJ67" s="3">
        <v>9.50812378383818</v>
      </c>
      <c r="BK67" s="3">
        <v>8.86527898437098</v>
      </c>
      <c r="BL67" s="3">
        <v>10.0926476887294</v>
      </c>
      <c r="BM67" s="3">
        <v>11.6511473655701</v>
      </c>
      <c r="BN67" s="3">
        <v>12.9695428666614</v>
      </c>
      <c r="BO67" s="3">
        <v>14.04510477611</v>
      </c>
      <c r="BP67" s="3">
        <v>13.9186545068567</v>
      </c>
      <c r="BQ67" s="3">
        <v>14.345854973793</v>
      </c>
      <c r="BR67" s="3">
        <v>15.1366227106615</v>
      </c>
      <c r="BS67" s="3">
        <v>16.276713588021</v>
      </c>
      <c r="BT67" s="3">
        <v>16.4668398141861</v>
      </c>
      <c r="BU67" s="3">
        <v>16.2900433540344</v>
      </c>
      <c r="BV67" s="3">
        <v>15.3235499382019</v>
      </c>
      <c r="BW67" s="3">
        <v>16.4991428284418</v>
      </c>
      <c r="BX67" s="3">
        <v>17.348519098191</v>
      </c>
      <c r="BY67" s="3">
        <v>17.5676317465933</v>
      </c>
      <c r="BZ67" s="3">
        <v>12.8422590819272</v>
      </c>
      <c r="CA67" s="3">
        <v>15.5991666430519</v>
      </c>
      <c r="CB67" s="3">
        <v>19.0893349170685</v>
      </c>
      <c r="CC67" s="3">
        <v>20.7380590872331</v>
      </c>
      <c r="CD67" s="3">
        <v>22.5113728263161</v>
      </c>
      <c r="CE67" s="3">
        <v>24.2853570665632</v>
      </c>
      <c r="CF67" s="3">
        <v>25.5849335534232</v>
      </c>
      <c r="CG67" s="3">
        <v>25.8604681708596</v>
      </c>
      <c r="CH67" s="3">
        <v>25.4925351142883</v>
      </c>
      <c r="CI67" s="3">
        <v>27.2474045319991</v>
      </c>
      <c r="CJ67" s="3">
        <v>28.5120474664788</v>
      </c>
      <c r="CK67" s="3">
        <v>29.7144105810868</v>
      </c>
      <c r="CL67" s="3">
        <v>28.6278000292571</v>
      </c>
      <c r="CM67" s="3">
        <v>30.0681761787051</v>
      </c>
      <c r="CN67" s="3">
        <v>27.4826351165771</v>
      </c>
      <c r="CO67" s="3">
        <v>28.0726546374234</v>
      </c>
      <c r="CP67" s="3">
        <v>33.2976239068168</v>
      </c>
      <c r="CQ67" s="3">
        <v>37.7890364040028</v>
      </c>
      <c r="CR67" s="3">
        <v>37.9534571511405</v>
      </c>
      <c r="CS67" s="3">
        <v>36.2828571682884</v>
      </c>
      <c r="CT67" s="3">
        <v>35.52449517023</v>
      </c>
      <c r="CU67" s="3">
        <v>34.0043953548778</v>
      </c>
      <c r="CV67" s="3">
        <v>30.0824349403381</v>
      </c>
      <c r="CW67" s="3">
        <v>30.2272947211015</v>
      </c>
      <c r="CX67" s="3">
        <v>30.1227738338968</v>
      </c>
      <c r="CY67" s="3">
        <v>30.9776498317719</v>
      </c>
      <c r="CZ67" s="3">
        <v>26.6359809239705</v>
      </c>
      <c r="DA67" s="3">
        <v>26.1821856725784</v>
      </c>
      <c r="DB67" s="3">
        <v>27.006329870224</v>
      </c>
      <c r="DC67" s="3">
        <v>32.6992431308912</v>
      </c>
      <c r="DD67" s="3">
        <v>32.8173095158168</v>
      </c>
      <c r="DE67" s="3">
        <v>30.3895618802025</v>
      </c>
      <c r="DF67" s="3">
        <v>29.6294858569191</v>
      </c>
      <c r="DG67" s="3">
        <v>29.735790570577</v>
      </c>
      <c r="DH67" s="3">
        <v>30.1668700695038</v>
      </c>
      <c r="DI67" s="3">
        <v>32.1673473056994</v>
      </c>
      <c r="DJ67" s="3">
        <v>31.7290696683137</v>
      </c>
      <c r="DK67" s="3">
        <v>35.7472630550987</v>
      </c>
      <c r="DL67" s="3">
        <v>41.1640637137673</v>
      </c>
      <c r="DM67" s="3">
        <v>41.223471232823</v>
      </c>
      <c r="DN67" s="3">
        <v>41.4308250427246</v>
      </c>
      <c r="DO67" s="3">
        <v>37.6777823075004</v>
      </c>
      <c r="DP67" s="3">
        <v>38.1575654029846</v>
      </c>
      <c r="DQ67" s="3">
        <v>36.8167772293091</v>
      </c>
      <c r="DR67" s="3">
        <v>42.712885538737</v>
      </c>
      <c r="DS67" s="3">
        <v>45.595700263977</v>
      </c>
      <c r="DT67" s="3">
        <v>45.9371525900705</v>
      </c>
      <c r="DU67" s="3">
        <v>51.8904049873352</v>
      </c>
      <c r="DV67" s="3">
        <v>55.805380153656</v>
      </c>
      <c r="DW67" s="3">
        <v>59.2622773430564</v>
      </c>
      <c r="DX67" s="3">
        <v>63.3709637902</v>
      </c>
      <c r="DY67" s="3">
        <v>64.2463887867175</v>
      </c>
      <c r="DZ67" s="3">
        <v>56.0843181610107</v>
      </c>
      <c r="EA67" s="3">
        <v>53.6779548471624</v>
      </c>
      <c r="EB67" s="3">
        <v>56.3290001869202</v>
      </c>
      <c r="EC67" s="3">
        <v>58.5060868470565</v>
      </c>
      <c r="ED67" s="3">
        <v>59.4105000495911</v>
      </c>
      <c r="EE67" s="3">
        <v>63.0380959283738</v>
      </c>
      <c r="EF67" s="3">
        <v>57.7349999745687</v>
      </c>
    </row>
    <row r="68">
      <c r="A68" s="3" t="s">
        <v>610</v>
      </c>
      <c r="B68" s="3" t="s">
        <v>526</v>
      </c>
      <c r="C68" s="3" t="s">
        <v>531</v>
      </c>
      <c r="D68" s="3">
        <v>100.164056845558</v>
      </c>
      <c r="E68" s="3">
        <v>102.355935225235</v>
      </c>
      <c r="F68" s="3">
        <v>107.282123739228</v>
      </c>
      <c r="G68" s="3">
        <v>109.448812703618</v>
      </c>
      <c r="H68" s="3">
        <v>112.384265677175</v>
      </c>
      <c r="I68" s="3">
        <v>116.981691593252</v>
      </c>
      <c r="J68" s="3">
        <v>113.546119587008</v>
      </c>
      <c r="K68" s="3">
        <v>107.025724765414</v>
      </c>
      <c r="L68" s="3">
        <v>104.182830195734</v>
      </c>
      <c r="M68" s="3">
        <v>100.892338751797</v>
      </c>
      <c r="N68" s="3">
        <v>109.980812678486</v>
      </c>
      <c r="O68" s="3">
        <v>109.95766601509</v>
      </c>
      <c r="P68" s="3">
        <v>108.472929731835</v>
      </c>
      <c r="Q68" s="3">
        <v>106.025379909706</v>
      </c>
      <c r="R68" s="3">
        <v>106.306941714445</v>
      </c>
      <c r="S68" s="3">
        <v>103.803264745746</v>
      </c>
      <c r="T68" s="3">
        <v>107.454367735342</v>
      </c>
      <c r="U68" s="3">
        <v>103.647466253109</v>
      </c>
      <c r="V68" s="3">
        <v>98.7736913942722</v>
      </c>
      <c r="W68" s="3">
        <v>95.9713869903078</v>
      </c>
      <c r="X68" s="3">
        <v>89.7259240947314</v>
      </c>
      <c r="Y68" s="3">
        <v>84.0199958720706</v>
      </c>
      <c r="Z68" s="3">
        <v>78.5212014468074</v>
      </c>
      <c r="AA68" s="3">
        <v>69.5167081778098</v>
      </c>
      <c r="AB68" s="3">
        <v>67.1433596158812</v>
      </c>
      <c r="AC68" s="3">
        <v>75.2767947375629</v>
      </c>
      <c r="AD68" s="3">
        <v>82.9016263188193</v>
      </c>
      <c r="AE68" s="3">
        <v>88.4200807516938</v>
      </c>
      <c r="AF68" s="3">
        <v>89.2428826243021</v>
      </c>
      <c r="AG68" s="3">
        <v>90.4429890116004</v>
      </c>
      <c r="AH68" s="3">
        <v>92.8973595916619</v>
      </c>
      <c r="AI68" s="3">
        <v>99.6382917636856</v>
      </c>
      <c r="AJ68" s="3">
        <v>96.4442655297646</v>
      </c>
      <c r="AK68" s="3">
        <v>101.835521204993</v>
      </c>
      <c r="AL68" s="3">
        <v>107.464608643558</v>
      </c>
      <c r="AM68" s="3">
        <v>112.839861092834</v>
      </c>
      <c r="AN68" s="3">
        <v>114.143244106065</v>
      </c>
      <c r="AO68" s="3">
        <v>120.825881692268</v>
      </c>
      <c r="AP68" s="3">
        <v>123.151049768786</v>
      </c>
      <c r="AQ68" s="3">
        <v>120.681957516933</v>
      </c>
      <c r="AR68" s="3">
        <v>127.20666146827</v>
      </c>
      <c r="AS68" s="3">
        <v>130.362641282867</v>
      </c>
      <c r="AT68" s="3">
        <v>135.019061226303</v>
      </c>
      <c r="AU68" s="3">
        <v>127.451052030308</v>
      </c>
      <c r="AV68" s="3">
        <v>135.700232466512</v>
      </c>
      <c r="AW68" s="3">
        <v>143.354616220796</v>
      </c>
      <c r="AX68" s="3">
        <v>137.853351041132</v>
      </c>
      <c r="AY68" s="3">
        <v>141.67156211121</v>
      </c>
      <c r="AZ68" s="3">
        <v>153.021216610326</v>
      </c>
      <c r="BA68" s="3">
        <v>141.686111984151</v>
      </c>
      <c r="BB68" s="3">
        <v>133.504668152573</v>
      </c>
      <c r="BC68" s="3">
        <v>135.762957139879</v>
      </c>
      <c r="BD68" s="3">
        <v>122.672355091737</v>
      </c>
      <c r="BE68" s="3">
        <v>117.276476907323</v>
      </c>
      <c r="BF68" s="3">
        <v>113.625045649928</v>
      </c>
      <c r="BG68" s="3">
        <v>119.436251084066</v>
      </c>
      <c r="BH68" s="3">
        <v>122.458756271376</v>
      </c>
      <c r="BI68" s="3">
        <v>120.705665205703</v>
      </c>
      <c r="BJ68" s="3">
        <v>123.327773146476</v>
      </c>
      <c r="BK68" s="3">
        <v>115.286962623317</v>
      </c>
      <c r="BL68" s="3">
        <v>120.255348689265</v>
      </c>
      <c r="BM68" s="3">
        <v>129.761966806429</v>
      </c>
      <c r="BN68" s="3">
        <v>134.453384654697</v>
      </c>
      <c r="BO68" s="3">
        <v>141.064173890518</v>
      </c>
      <c r="BP68" s="3">
        <v>139.394701738557</v>
      </c>
      <c r="BQ68" s="3">
        <v>142.283151753959</v>
      </c>
      <c r="BR68" s="3">
        <v>147.352752364042</v>
      </c>
      <c r="BS68" s="3">
        <v>129.646816370474</v>
      </c>
      <c r="BT68" s="3">
        <v>139.555223994913</v>
      </c>
      <c r="BU68" s="3">
        <v>144.722956505711</v>
      </c>
      <c r="BV68" s="3">
        <v>159.496512084616</v>
      </c>
      <c r="BW68" s="3">
        <v>158.909510447962</v>
      </c>
      <c r="BX68" s="3">
        <v>150.690433158786</v>
      </c>
      <c r="BY68" s="3">
        <v>143.872398086359</v>
      </c>
      <c r="BZ68" s="3">
        <v>119.258092948122</v>
      </c>
      <c r="CA68" s="3">
        <v>129.984932172837</v>
      </c>
      <c r="CB68" s="3">
        <v>141.212452908919</v>
      </c>
      <c r="CC68" s="3">
        <v>154.121329427872</v>
      </c>
      <c r="CD68" s="3">
        <v>163.226927918352</v>
      </c>
      <c r="CE68" s="3">
        <v>184.902394875134</v>
      </c>
      <c r="CF68" s="3">
        <v>187.37626556483</v>
      </c>
      <c r="CG68" s="3">
        <v>197.441301381966</v>
      </c>
      <c r="CH68" s="3">
        <v>208.585679651923</v>
      </c>
      <c r="CI68" s="3">
        <v>201.789219036452</v>
      </c>
      <c r="CJ68" s="3">
        <v>215.153326624867</v>
      </c>
      <c r="CK68" s="3">
        <v>220.152624173285</v>
      </c>
      <c r="CL68" s="3">
        <v>240.720202674351</v>
      </c>
      <c r="CM68" s="3">
        <v>236.302416243091</v>
      </c>
      <c r="CN68" s="3">
        <v>236.882298527484</v>
      </c>
      <c r="CO68" s="3">
        <v>226.924385867148</v>
      </c>
      <c r="CP68" s="3">
        <v>217.517664849111</v>
      </c>
      <c r="CQ68" s="3">
        <v>214.95428142009</v>
      </c>
      <c r="CR68" s="3">
        <v>212.019005946045</v>
      </c>
      <c r="CS68" s="3">
        <v>217.02589713578</v>
      </c>
      <c r="CT68" s="3">
        <v>213.885328072425</v>
      </c>
      <c r="CU68" s="3">
        <v>199.775152940567</v>
      </c>
      <c r="CV68" s="3">
        <v>211.074098407731</v>
      </c>
      <c r="CW68" s="3">
        <v>203.083470938789</v>
      </c>
      <c r="CX68" s="3">
        <v>189.313316149325</v>
      </c>
      <c r="CY68" s="3">
        <v>183.800854478562</v>
      </c>
      <c r="CZ68" s="3">
        <v>188.072379678088</v>
      </c>
      <c r="DA68" s="3">
        <v>188.080742823563</v>
      </c>
      <c r="DB68" s="3">
        <v>189.17865990916</v>
      </c>
      <c r="DC68" s="3">
        <v>210.056671494237</v>
      </c>
      <c r="DD68" s="3">
        <v>199.194305505643</v>
      </c>
      <c r="DE68" s="3">
        <v>212.910175028194</v>
      </c>
      <c r="DF68" s="3">
        <v>231.81077667851</v>
      </c>
      <c r="DG68" s="3">
        <v>230.106346232608</v>
      </c>
      <c r="DH68" s="3">
        <v>232.478809155381</v>
      </c>
      <c r="DI68" s="3">
        <v>237.647307867174</v>
      </c>
      <c r="DJ68" s="3">
        <v>228.309959429001</v>
      </c>
      <c r="DK68" s="3">
        <v>221.315172108541</v>
      </c>
      <c r="DL68" s="3">
        <v>209.390083290793</v>
      </c>
      <c r="DM68" s="3">
        <v>221.534236637009</v>
      </c>
      <c r="DN68" s="3">
        <v>244.867487961031</v>
      </c>
      <c r="DO68" s="3">
        <v>228.746082634987</v>
      </c>
      <c r="DP68" s="3">
        <v>226.093066114806</v>
      </c>
      <c r="DQ68" s="3">
        <v>216.820782846211</v>
      </c>
      <c r="DR68" s="3">
        <v>215.800099177548</v>
      </c>
      <c r="DS68" s="3">
        <v>231.266617233658</v>
      </c>
      <c r="DT68" s="3">
        <v>231.946510683596</v>
      </c>
      <c r="DU68" s="3">
        <v>251.884568963196</v>
      </c>
      <c r="DV68" s="3">
        <v>273.636268462818</v>
      </c>
      <c r="DW68" s="3">
        <v>289.914289993232</v>
      </c>
      <c r="DX68" s="3">
        <v>281.691547500538</v>
      </c>
      <c r="DY68" s="3">
        <v>272.621149965928</v>
      </c>
      <c r="DZ68" s="3">
        <v>280.013227989231</v>
      </c>
      <c r="EA68" s="3">
        <v>297.164642230419</v>
      </c>
      <c r="EB68" s="3">
        <v>305.142418031458</v>
      </c>
      <c r="EC68" s="3">
        <v>329.977690490242</v>
      </c>
      <c r="ED68" s="3">
        <v>358.409750003165</v>
      </c>
      <c r="EE68" s="3">
        <v>364.728812081473</v>
      </c>
      <c r="EF68" s="3">
        <v>359.806111653646</v>
      </c>
    </row>
    <row r="69">
      <c r="A69" s="3" t="s">
        <v>611</v>
      </c>
      <c r="B69" s="3" t="s">
        <v>511</v>
      </c>
      <c r="C69" s="3" t="s">
        <v>512</v>
      </c>
      <c r="D69" s="3">
        <v>19.0460601174632</v>
      </c>
      <c r="E69" s="3">
        <v>20.1792139720759</v>
      </c>
      <c r="F69" s="3">
        <v>20.5583831356409</v>
      </c>
      <c r="G69" s="3">
        <v>21.4224570456366</v>
      </c>
      <c r="H69" s="3">
        <v>21.4533855073609</v>
      </c>
      <c r="I69" s="3">
        <v>21.9417605162224</v>
      </c>
      <c r="J69" s="3">
        <v>22.0235623986518</v>
      </c>
      <c r="K69" s="3">
        <v>21.6391365341975</v>
      </c>
      <c r="L69" s="3">
        <v>21.9761672845181</v>
      </c>
      <c r="M69" s="3">
        <v>22.8188981541455</v>
      </c>
      <c r="N69" s="3">
        <v>24.226178276974</v>
      </c>
      <c r="O69" s="3">
        <v>25.357721133175</v>
      </c>
      <c r="P69" s="3">
        <v>26.9184420573408</v>
      </c>
      <c r="Q69" s="3">
        <v>26.8563143703082</v>
      </c>
      <c r="R69" s="3">
        <v>25.6248421060475</v>
      </c>
      <c r="S69" s="3">
        <v>26.041213548501</v>
      </c>
      <c r="T69" s="3">
        <v>25.4092926132452</v>
      </c>
      <c r="U69" s="3">
        <v>24.3038709831601</v>
      </c>
      <c r="V69" s="3">
        <v>25.1751135234874</v>
      </c>
      <c r="W69" s="3">
        <v>26.1472358652819</v>
      </c>
      <c r="X69" s="3">
        <v>25.2501512526158</v>
      </c>
      <c r="Y69" s="3">
        <v>27.405380019629</v>
      </c>
      <c r="Z69" s="3">
        <v>26.9581632532937</v>
      </c>
      <c r="AA69" s="3">
        <v>27.2257447655246</v>
      </c>
      <c r="AB69" s="3">
        <v>27.8931383954524</v>
      </c>
      <c r="AC69" s="3">
        <v>30.4835969101577</v>
      </c>
      <c r="AD69" s="3">
        <v>31.6661208026972</v>
      </c>
      <c r="AE69" s="3">
        <v>31.7304434737933</v>
      </c>
      <c r="AF69" s="3">
        <v>32.0493385583918</v>
      </c>
      <c r="AG69" s="3">
        <v>33.8606152467246</v>
      </c>
      <c r="AH69" s="3">
        <v>35.1690203613317</v>
      </c>
      <c r="AI69" s="3">
        <v>33.9275849712954</v>
      </c>
      <c r="AJ69" s="3">
        <v>33.3639579207833</v>
      </c>
      <c r="AK69" s="3">
        <v>32.1262373551165</v>
      </c>
      <c r="AL69" s="3">
        <v>31.9692429458414</v>
      </c>
      <c r="AM69" s="3">
        <v>32.4142546062077</v>
      </c>
      <c r="AN69" s="3">
        <v>33.1091110130198</v>
      </c>
      <c r="AO69" s="3">
        <v>34.3156395753835</v>
      </c>
      <c r="AP69" s="3">
        <v>35.4360537292139</v>
      </c>
      <c r="AQ69" s="3">
        <v>35.9793976565678</v>
      </c>
      <c r="AR69" s="3">
        <v>36.7300252291085</v>
      </c>
      <c r="AS69" s="3">
        <v>37.9869511121358</v>
      </c>
      <c r="AT69" s="3">
        <v>36.9679702143021</v>
      </c>
      <c r="AU69" s="3">
        <v>38.5332147589118</v>
      </c>
      <c r="AV69" s="3">
        <v>38.4178914205687</v>
      </c>
      <c r="AW69" s="3">
        <v>38.2692921717335</v>
      </c>
      <c r="AX69" s="3">
        <v>40.034663436716</v>
      </c>
      <c r="AY69" s="3">
        <v>39.5358996550173</v>
      </c>
      <c r="AZ69" s="3">
        <v>36.5764943969782</v>
      </c>
      <c r="BA69" s="3">
        <v>35.1767438157718</v>
      </c>
      <c r="BB69" s="3">
        <v>35.6299173576569</v>
      </c>
      <c r="BC69" s="3">
        <v>37.1410632784163</v>
      </c>
      <c r="BD69" s="3">
        <v>37.4327666767108</v>
      </c>
      <c r="BE69" s="3">
        <v>36.9808771653124</v>
      </c>
      <c r="BF69" s="3">
        <v>39.4273565478994</v>
      </c>
      <c r="BG69" s="3">
        <v>40.6475018207491</v>
      </c>
      <c r="BH69" s="3">
        <v>41.3046955157376</v>
      </c>
      <c r="BI69" s="3">
        <v>41.4398433993633</v>
      </c>
      <c r="BJ69" s="3">
        <v>42.2174843333151</v>
      </c>
      <c r="BK69" s="3">
        <v>43.213019210402</v>
      </c>
      <c r="BL69" s="3">
        <v>41.9818493303665</v>
      </c>
      <c r="BM69" s="3">
        <v>44.6546073940184</v>
      </c>
      <c r="BN69" s="3">
        <v>46.4449277913755</v>
      </c>
      <c r="BO69" s="3">
        <v>46.1100057890695</v>
      </c>
      <c r="BP69" s="3">
        <v>47.4302468999641</v>
      </c>
      <c r="BQ69" s="3">
        <v>49.3667001902172</v>
      </c>
      <c r="BR69" s="3">
        <v>49.7810340813555</v>
      </c>
      <c r="BS69" s="3">
        <v>52.0088492914874</v>
      </c>
      <c r="BT69" s="3">
        <v>53.8766301999102</v>
      </c>
      <c r="BU69" s="3">
        <v>54.6733172545261</v>
      </c>
      <c r="BV69" s="3">
        <v>52.6623442655209</v>
      </c>
      <c r="BW69" s="3">
        <v>53.2589594551481</v>
      </c>
      <c r="BX69" s="3">
        <v>55.9145269487115</v>
      </c>
      <c r="BY69" s="3">
        <v>58.2819572254964</v>
      </c>
      <c r="BZ69" s="3">
        <v>51.8490244227002</v>
      </c>
      <c r="CA69" s="3">
        <v>51.3312504177012</v>
      </c>
      <c r="CB69" s="3">
        <v>48.4355203845743</v>
      </c>
      <c r="CC69" s="3">
        <v>51.2648213718027</v>
      </c>
      <c r="CD69" s="3">
        <v>53.528118959886</v>
      </c>
      <c r="CE69" s="3">
        <v>53.7618373135062</v>
      </c>
      <c r="CF69" s="3">
        <v>53.5941257586808</v>
      </c>
      <c r="CG69" s="3">
        <v>56.3633644135804</v>
      </c>
      <c r="CH69" s="3">
        <v>56.5127246403696</v>
      </c>
      <c r="CI69" s="3">
        <v>52.6990609526688</v>
      </c>
      <c r="CJ69" s="3">
        <v>51.4453611670462</v>
      </c>
      <c r="CK69" s="3">
        <v>50.0657138838375</v>
      </c>
      <c r="CL69" s="3">
        <v>51.5573496052858</v>
      </c>
      <c r="CM69" s="3">
        <v>55.9326114353322</v>
      </c>
      <c r="CN69" s="3">
        <v>57.1112624759606</v>
      </c>
      <c r="CO69" s="3">
        <v>54.0771486166344</v>
      </c>
      <c r="CP69" s="3">
        <v>54.7933741877879</v>
      </c>
      <c r="CQ69" s="3">
        <v>57.3885439522194</v>
      </c>
      <c r="CR69" s="3">
        <v>56.4213141440228</v>
      </c>
      <c r="CS69" s="3">
        <v>54.5678411409326</v>
      </c>
      <c r="CT69" s="3">
        <v>55.0032733988399</v>
      </c>
      <c r="CU69" s="3">
        <v>57.3997222186672</v>
      </c>
      <c r="CV69" s="3">
        <v>58.1246005198549</v>
      </c>
      <c r="CW69" s="3">
        <v>57.8767435827348</v>
      </c>
      <c r="CX69" s="3">
        <v>61.3002589129631</v>
      </c>
      <c r="CY69" s="3">
        <v>65.6328826838505</v>
      </c>
      <c r="CZ69" s="3">
        <v>63.7818727914834</v>
      </c>
      <c r="DA69" s="3">
        <v>61.3512972680575</v>
      </c>
      <c r="DB69" s="3">
        <v>61.0314539407258</v>
      </c>
      <c r="DC69" s="3">
        <v>64.2468800016899</v>
      </c>
      <c r="DD69" s="3">
        <v>61.6047059302232</v>
      </c>
      <c r="DE69" s="3">
        <v>52.150290914682</v>
      </c>
      <c r="DF69" s="3">
        <v>54.9321225498498</v>
      </c>
      <c r="DG69" s="3">
        <v>58.4666332998326</v>
      </c>
      <c r="DH69" s="3">
        <v>59.1572610432485</v>
      </c>
      <c r="DI69" s="3">
        <v>57.8045056813752</v>
      </c>
      <c r="DJ69" s="3">
        <v>56.5954144496339</v>
      </c>
      <c r="DK69" s="3">
        <v>58.1892731461241</v>
      </c>
      <c r="DL69" s="3">
        <v>56.9482944724476</v>
      </c>
      <c r="DM69" s="3">
        <v>56.7109321293198</v>
      </c>
      <c r="DN69" s="3">
        <v>57.8640281251789</v>
      </c>
      <c r="DO69" s="3">
        <v>55.0319381186502</v>
      </c>
      <c r="DP69" s="3">
        <v>53.464025338105</v>
      </c>
      <c r="DQ69" s="3">
        <v>51.2100343735022</v>
      </c>
      <c r="DR69" s="3">
        <v>54.5309538632546</v>
      </c>
      <c r="DS69" s="3">
        <v>56.0513047837274</v>
      </c>
      <c r="DT69" s="3">
        <v>55.9314896125937</v>
      </c>
      <c r="DU69" s="3">
        <v>55.4962691091829</v>
      </c>
      <c r="DV69" s="3">
        <v>57.6819629954372</v>
      </c>
      <c r="DW69" s="3">
        <v>57.7492651269968</v>
      </c>
      <c r="DX69" s="3">
        <v>60.9495924310254</v>
      </c>
      <c r="DY69" s="3">
        <v>59.41953484307</v>
      </c>
      <c r="DZ69" s="3">
        <v>60.2018825485742</v>
      </c>
      <c r="EA69" s="3">
        <v>65.8396591274261</v>
      </c>
      <c r="EB69" s="3">
        <v>69.0567852620359</v>
      </c>
      <c r="EC69" s="3">
        <v>70.0859430775632</v>
      </c>
      <c r="ED69" s="3">
        <v>68.4188797401247</v>
      </c>
      <c r="EE69" s="3">
        <v>67.1028569539388</v>
      </c>
      <c r="EF69" s="3">
        <v>66.3999994066026</v>
      </c>
    </row>
    <row r="70">
      <c r="A70" s="3" t="s">
        <v>612</v>
      </c>
      <c r="B70" s="3" t="s">
        <v>511</v>
      </c>
      <c r="C70" s="3" t="s">
        <v>512</v>
      </c>
      <c r="D70" s="3">
        <v>15.6288695872929</v>
      </c>
      <c r="E70" s="3">
        <v>16.007623716366</v>
      </c>
      <c r="F70" s="3">
        <v>16.0169961093265</v>
      </c>
      <c r="G70" s="3">
        <v>16.4648910888577</v>
      </c>
      <c r="H70" s="3">
        <v>16.4078786231135</v>
      </c>
      <c r="I70" s="3">
        <v>16.7574055516302</v>
      </c>
      <c r="J70" s="3">
        <v>17.1164050580678</v>
      </c>
      <c r="K70" s="3">
        <v>16.8650706093216</v>
      </c>
      <c r="L70" s="3">
        <v>16.9205587599891</v>
      </c>
      <c r="M70" s="3">
        <v>16.5707491112498</v>
      </c>
      <c r="N70" s="3">
        <v>17.1476626338508</v>
      </c>
      <c r="O70" s="3">
        <v>16.2410866951374</v>
      </c>
      <c r="P70" s="3">
        <v>16.0302643852564</v>
      </c>
      <c r="Q70" s="3">
        <v>15.5329067326228</v>
      </c>
      <c r="R70" s="3">
        <v>14.6627892878656</v>
      </c>
      <c r="S70" s="3">
        <v>14.7408251350307</v>
      </c>
      <c r="T70" s="3">
        <v>14.5669855489791</v>
      </c>
      <c r="U70" s="3">
        <v>13.9029707458319</v>
      </c>
      <c r="V70" s="3">
        <v>13.609280919186</v>
      </c>
      <c r="W70" s="3">
        <v>13.8580617651608</v>
      </c>
      <c r="X70" s="3">
        <v>12.9584331326281</v>
      </c>
      <c r="Y70" s="3">
        <v>13.4405795016142</v>
      </c>
      <c r="Z70" s="3">
        <v>12.7815383516771</v>
      </c>
      <c r="AA70" s="3">
        <v>12.662753395095</v>
      </c>
      <c r="AB70" s="3">
        <v>12.9506273095285</v>
      </c>
      <c r="AC70" s="3">
        <v>13.7364327633916</v>
      </c>
      <c r="AD70" s="3">
        <v>15.1103620665654</v>
      </c>
      <c r="AE70" s="3">
        <v>15.6430400180289</v>
      </c>
      <c r="AF70" s="3">
        <v>16.4810009609481</v>
      </c>
      <c r="AG70" s="3">
        <v>17.4982949596236</v>
      </c>
      <c r="AH70" s="3">
        <v>18.1167488314769</v>
      </c>
      <c r="AI70" s="3">
        <v>17.3441822294806</v>
      </c>
      <c r="AJ70" s="3">
        <v>17.7725539960508</v>
      </c>
      <c r="AK70" s="3">
        <v>17.146254361194</v>
      </c>
      <c r="AL70" s="3">
        <v>17.8830004397052</v>
      </c>
      <c r="AM70" s="3">
        <v>18.8251005168529</v>
      </c>
      <c r="AN70" s="3">
        <v>19.6219451981732</v>
      </c>
      <c r="AO70" s="3">
        <v>20.4966288800465</v>
      </c>
      <c r="AP70" s="3">
        <v>21.6029089905806</v>
      </c>
      <c r="AQ70" s="3">
        <v>21.8891327530376</v>
      </c>
      <c r="AR70" s="3">
        <v>21.8121896388236</v>
      </c>
      <c r="AS70" s="3">
        <v>22.29983411296</v>
      </c>
      <c r="AT70" s="3">
        <v>21.841286087847</v>
      </c>
      <c r="AU70" s="3">
        <v>23.0332126264195</v>
      </c>
      <c r="AV70" s="3">
        <v>23.6525697443131</v>
      </c>
      <c r="AW70" s="3">
        <v>23.3343344328729</v>
      </c>
      <c r="AX70" s="3">
        <v>23.5484988884395</v>
      </c>
      <c r="AY70" s="3">
        <v>22.9355889849913</v>
      </c>
      <c r="AZ70" s="3">
        <v>22.3804289559347</v>
      </c>
      <c r="BA70" s="3">
        <v>21.700238822827</v>
      </c>
      <c r="BB70" s="3">
        <v>21.8637623418476</v>
      </c>
      <c r="BC70" s="3">
        <v>21.5357808442501</v>
      </c>
      <c r="BD70" s="3">
        <v>21.1737966233652</v>
      </c>
      <c r="BE70" s="3">
        <v>21.4854530253241</v>
      </c>
      <c r="BF70" s="3">
        <v>22.7613787881736</v>
      </c>
      <c r="BG70" s="3">
        <v>23.1035166785604</v>
      </c>
      <c r="BH70" s="3">
        <v>23.3968723565046</v>
      </c>
      <c r="BI70" s="3">
        <v>22.8734937748475</v>
      </c>
      <c r="BJ70" s="3">
        <v>23.1361429312209</v>
      </c>
      <c r="BK70" s="3">
        <v>23.7451439351447</v>
      </c>
      <c r="BL70" s="3">
        <v>24.5605631369166</v>
      </c>
      <c r="BM70" s="3">
        <v>25.900745853643</v>
      </c>
      <c r="BN70" s="3">
        <v>25.6794473070447</v>
      </c>
      <c r="BO70" s="3">
        <v>25.7260539129815</v>
      </c>
      <c r="BP70" s="3">
        <v>25.2557433932612</v>
      </c>
      <c r="BQ70" s="3">
        <v>24.9155541612798</v>
      </c>
      <c r="BR70" s="3">
        <v>24.6365541985014</v>
      </c>
      <c r="BS70" s="3">
        <v>23.9877846891117</v>
      </c>
      <c r="BT70" s="3">
        <v>25.5028947840429</v>
      </c>
      <c r="BU70" s="3">
        <v>24.8940053509491</v>
      </c>
      <c r="BV70" s="3">
        <v>23.0373373371628</v>
      </c>
      <c r="BW70" s="3">
        <v>22.489996959916</v>
      </c>
      <c r="BX70" s="3">
        <v>23.226374908803</v>
      </c>
      <c r="BY70" s="3">
        <v>22.7971348380644</v>
      </c>
      <c r="BZ70" s="3">
        <v>14.8271985541655</v>
      </c>
      <c r="CA70" s="3">
        <v>14.2161863145263</v>
      </c>
      <c r="CB70" s="3">
        <v>15.2524833537231</v>
      </c>
      <c r="CC70" s="3">
        <v>16.2109010900833</v>
      </c>
      <c r="CD70" s="3">
        <v>17.2276141852913</v>
      </c>
      <c r="CE70" s="3">
        <v>17.8970829079465</v>
      </c>
      <c r="CF70" s="3">
        <v>17.3416034658844</v>
      </c>
      <c r="CG70" s="3">
        <v>18.8485802180613</v>
      </c>
      <c r="CH70" s="3">
        <v>21.1257287666448</v>
      </c>
      <c r="CI70" s="3">
        <v>19.8009902840382</v>
      </c>
      <c r="CJ70" s="3">
        <v>19.177977321631</v>
      </c>
      <c r="CK70" s="3">
        <v>19.0834433591655</v>
      </c>
      <c r="CL70" s="3">
        <v>19.4610497550162</v>
      </c>
      <c r="CM70" s="3">
        <v>21.5072617476129</v>
      </c>
      <c r="CN70" s="3">
        <v>22.3912521942287</v>
      </c>
      <c r="CO70" s="3">
        <v>23.03398543505</v>
      </c>
      <c r="CP70" s="3">
        <v>22.9696685170007</v>
      </c>
      <c r="CQ70" s="3">
        <v>23.919639089711</v>
      </c>
      <c r="CR70" s="3">
        <v>23.317211384882</v>
      </c>
      <c r="CS70" s="3">
        <v>23.9296950116973</v>
      </c>
      <c r="CT70" s="3">
        <v>24.4173218439054</v>
      </c>
      <c r="CU70" s="3">
        <v>25.3666211137638</v>
      </c>
      <c r="CV70" s="3">
        <v>25.3841740608091</v>
      </c>
      <c r="CW70" s="3">
        <v>25.4436672091732</v>
      </c>
      <c r="CX70" s="3">
        <v>27.0492630035639</v>
      </c>
      <c r="CY70" s="3">
        <v>29.6033779315763</v>
      </c>
      <c r="CZ70" s="3">
        <v>28.8769513261399</v>
      </c>
      <c r="DA70" s="3">
        <v>27.6388083878621</v>
      </c>
      <c r="DB70" s="3">
        <v>27.8243376469842</v>
      </c>
      <c r="DC70" s="3">
        <v>30.0399274323995</v>
      </c>
      <c r="DD70" s="3">
        <v>29.7509266886187</v>
      </c>
      <c r="DE70" s="3">
        <v>25.6984889310524</v>
      </c>
      <c r="DF70" s="3">
        <v>27.6564990661245</v>
      </c>
      <c r="DG70" s="3">
        <v>28.8929647660174</v>
      </c>
      <c r="DH70" s="3">
        <v>28.5633818169164</v>
      </c>
      <c r="DI70" s="3">
        <v>27.6172824271653</v>
      </c>
      <c r="DJ70" s="3">
        <v>27.0476983952549</v>
      </c>
      <c r="DK70" s="3">
        <v>28.9700562639977</v>
      </c>
      <c r="DL70" s="3">
        <v>28.0524550507051</v>
      </c>
      <c r="DM70" s="3">
        <v>27.7295623898204</v>
      </c>
      <c r="DN70" s="3">
        <v>28.8352439098197</v>
      </c>
      <c r="DO70" s="3">
        <v>27.4845872876958</v>
      </c>
      <c r="DP70" s="3">
        <v>27.1444787704245</v>
      </c>
      <c r="DQ70" s="3">
        <v>26.1898384688062</v>
      </c>
      <c r="DR70" s="3">
        <v>26.6521038283158</v>
      </c>
      <c r="DS70" s="3">
        <v>27.9857230184707</v>
      </c>
      <c r="DT70" s="3">
        <v>27.5256619918609</v>
      </c>
      <c r="DU70" s="3">
        <v>27.0230168023328</v>
      </c>
      <c r="DV70" s="3">
        <v>27.4143646275387</v>
      </c>
      <c r="DW70" s="3">
        <v>27.6640091245968</v>
      </c>
      <c r="DX70" s="3">
        <v>29.1835788444656</v>
      </c>
      <c r="DY70" s="3">
        <v>30.2816770717241</v>
      </c>
      <c r="DZ70" s="3">
        <v>28.9871890205493</v>
      </c>
      <c r="EA70" s="3">
        <v>26.2243616742326</v>
      </c>
      <c r="EB70" s="3">
        <v>27.9625015314779</v>
      </c>
      <c r="EC70" s="3">
        <v>29.5875216364334</v>
      </c>
      <c r="ED70" s="3">
        <v>30.5762993155634</v>
      </c>
      <c r="EE70" s="3">
        <v>31.9404761450631</v>
      </c>
      <c r="EF70" s="3">
        <v>31.9972224765354</v>
      </c>
    </row>
    <row r="71">
      <c r="A71" s="3" t="s">
        <v>613</v>
      </c>
      <c r="B71" s="3" t="s">
        <v>517</v>
      </c>
      <c r="C71" s="3" t="s">
        <v>558</v>
      </c>
      <c r="D71" s="3">
        <v>60.8089728120728</v>
      </c>
      <c r="E71" s="3">
        <v>58.2517181131724</v>
      </c>
      <c r="F71" s="3">
        <v>61.0963295941026</v>
      </c>
      <c r="G71" s="3">
        <v>61.6889793968026</v>
      </c>
      <c r="H71" s="3">
        <v>62.9494809075887</v>
      </c>
      <c r="I71" s="3">
        <v>66.8635194453423</v>
      </c>
      <c r="J71" s="3">
        <v>68.3365437149646</v>
      </c>
      <c r="K71" s="3">
        <v>66.268347407199</v>
      </c>
      <c r="L71" s="3">
        <v>67.9256288863521</v>
      </c>
      <c r="M71" s="3">
        <v>66.1503973160792</v>
      </c>
      <c r="N71" s="3">
        <v>67.9931142970125</v>
      </c>
      <c r="O71" s="3">
        <v>68.1313073834645</v>
      </c>
      <c r="P71" s="3">
        <v>64.7156255888382</v>
      </c>
      <c r="Q71" s="3">
        <v>64.9068033426031</v>
      </c>
      <c r="R71" s="3">
        <v>66.397899540124</v>
      </c>
      <c r="S71" s="3">
        <v>67.379714600995</v>
      </c>
      <c r="T71" s="3">
        <v>69.9830076139464</v>
      </c>
      <c r="U71" s="3">
        <v>72.7601226933135</v>
      </c>
      <c r="V71" s="3">
        <v>72.6275442359008</v>
      </c>
      <c r="W71" s="3">
        <v>66.6082388646879</v>
      </c>
      <c r="X71" s="3">
        <v>62.940542095035</v>
      </c>
      <c r="Y71" s="3">
        <v>63.7024261004796</v>
      </c>
      <c r="Z71" s="3">
        <v>66.8294096754258</v>
      </c>
      <c r="AA71" s="3">
        <v>63.5892613126088</v>
      </c>
      <c r="AB71" s="3">
        <v>54.16831331338</v>
      </c>
      <c r="AC71" s="3">
        <v>54.509877773268</v>
      </c>
      <c r="AD71" s="3">
        <v>59.0716603399914</v>
      </c>
      <c r="AE71" s="3">
        <v>60.6368810570561</v>
      </c>
      <c r="AF71" s="3">
        <v>60.4859181075294</v>
      </c>
      <c r="AG71" s="3">
        <v>57.1575343482087</v>
      </c>
      <c r="AH71" s="3">
        <v>56.6921560681024</v>
      </c>
      <c r="AI71" s="3">
        <v>58.6543800008443</v>
      </c>
      <c r="AJ71" s="3">
        <v>61.3560760936748</v>
      </c>
      <c r="AK71" s="3">
        <v>63.141728373756</v>
      </c>
      <c r="AL71" s="3">
        <v>68.5152326046628</v>
      </c>
      <c r="AM71" s="3">
        <v>76.9811404819611</v>
      </c>
      <c r="AN71" s="3">
        <v>76.4061638070901</v>
      </c>
      <c r="AO71" s="3">
        <v>78.1546220687163</v>
      </c>
      <c r="AP71" s="3">
        <v>77.4674983534388</v>
      </c>
      <c r="AQ71" s="3">
        <v>72.4476789909228</v>
      </c>
      <c r="AR71" s="3">
        <v>70.3148836154446</v>
      </c>
      <c r="AS71" s="3">
        <v>70.0864964553368</v>
      </c>
      <c r="AT71" s="3">
        <v>73.0476823772755</v>
      </c>
      <c r="AU71" s="3">
        <v>72.8515119662688</v>
      </c>
      <c r="AV71" s="3">
        <v>70.8885194247974</v>
      </c>
      <c r="AW71" s="3">
        <v>77.3537606184703</v>
      </c>
      <c r="AX71" s="3">
        <v>78.3397924127491</v>
      </c>
      <c r="AY71" s="3">
        <v>85.4943822774027</v>
      </c>
      <c r="AZ71" s="3">
        <v>91.1263905928975</v>
      </c>
      <c r="BA71" s="3">
        <v>86.6299110565313</v>
      </c>
      <c r="BB71" s="3">
        <v>86.2030826975839</v>
      </c>
      <c r="BC71" s="3">
        <v>84.8584831049511</v>
      </c>
      <c r="BD71" s="3">
        <v>82.5669324983166</v>
      </c>
      <c r="BE71" s="3">
        <v>84.9150089244065</v>
      </c>
      <c r="BF71" s="3">
        <v>85.1378204935602</v>
      </c>
      <c r="BG71" s="3">
        <v>87.6858032078678</v>
      </c>
      <c r="BH71" s="3">
        <v>87.5586919984158</v>
      </c>
      <c r="BI71" s="3">
        <v>81.8482974604926</v>
      </c>
      <c r="BJ71" s="3">
        <v>79.4146322353601</v>
      </c>
      <c r="BK71" s="3">
        <v>70.8026368729838</v>
      </c>
      <c r="BL71" s="3">
        <v>72.0442226195265</v>
      </c>
      <c r="BM71" s="3">
        <v>72.7445430213078</v>
      </c>
      <c r="BN71" s="3">
        <v>74.365943442635</v>
      </c>
      <c r="BO71" s="3">
        <v>78.8984311731552</v>
      </c>
      <c r="BP71" s="3">
        <v>81.7822720739528</v>
      </c>
      <c r="BQ71" s="3">
        <v>81.6656546356236</v>
      </c>
      <c r="BR71" s="3">
        <v>83.525269342946</v>
      </c>
      <c r="BS71" s="3">
        <v>78.5628269267725</v>
      </c>
      <c r="BT71" s="3">
        <v>83.0396966046988</v>
      </c>
      <c r="BU71" s="3">
        <v>81.7985262926474</v>
      </c>
      <c r="BV71" s="3">
        <v>88.8799462791567</v>
      </c>
      <c r="BW71" s="3">
        <v>93.4739322080687</v>
      </c>
      <c r="BX71" s="3">
        <v>93.5698548176472</v>
      </c>
      <c r="BY71" s="3">
        <v>91.5981316710707</v>
      </c>
      <c r="BZ71" s="3">
        <v>58.747988030949</v>
      </c>
      <c r="CA71" s="3">
        <v>49.9288699660806</v>
      </c>
      <c r="CB71" s="3">
        <v>57.0080083207027</v>
      </c>
      <c r="CC71" s="3">
        <v>65.2533786803391</v>
      </c>
      <c r="CD71" s="3">
        <v>57.8039835747487</v>
      </c>
      <c r="CE71" s="3">
        <v>61.5362769511643</v>
      </c>
      <c r="CF71" s="3">
        <v>65.9657565184316</v>
      </c>
      <c r="CG71" s="3">
        <v>70.9365709008277</v>
      </c>
      <c r="CH71" s="3">
        <v>78.0881316757983</v>
      </c>
      <c r="CI71" s="3">
        <v>86.9098750220851</v>
      </c>
      <c r="CJ71" s="3">
        <v>99.3904402526487</v>
      </c>
      <c r="CK71" s="3">
        <v>107.754115749347</v>
      </c>
      <c r="CL71" s="3">
        <v>118.460857336241</v>
      </c>
      <c r="CM71" s="3">
        <v>126.045356017522</v>
      </c>
      <c r="CN71" s="3">
        <v>145.917423241958</v>
      </c>
      <c r="CO71" s="3">
        <v>148.716258047582</v>
      </c>
      <c r="CP71" s="3">
        <v>148.170471789641</v>
      </c>
      <c r="CQ71" s="3">
        <v>158.632840036737</v>
      </c>
      <c r="CR71" s="3">
        <v>150.556620807153</v>
      </c>
      <c r="CS71" s="3">
        <v>155.469449947468</v>
      </c>
      <c r="CT71" s="3">
        <v>144.189773096637</v>
      </c>
      <c r="CU71" s="3">
        <v>137.090537419672</v>
      </c>
      <c r="CV71" s="3">
        <v>142.522227785463</v>
      </c>
      <c r="CW71" s="3">
        <v>144.51848745704</v>
      </c>
      <c r="CX71" s="3">
        <v>127.57781127404</v>
      </c>
      <c r="CY71" s="3">
        <v>125.411536087995</v>
      </c>
      <c r="CZ71" s="3">
        <v>115.09331983741</v>
      </c>
      <c r="DA71" s="3">
        <v>107.762506186312</v>
      </c>
      <c r="DB71" s="3">
        <v>102.879239891923</v>
      </c>
      <c r="DC71" s="3">
        <v>105.393130186002</v>
      </c>
      <c r="DD71" s="3">
        <v>95.8975837048512</v>
      </c>
      <c r="DE71" s="3">
        <v>93.3606047467653</v>
      </c>
      <c r="DF71" s="3">
        <v>99.6642130537624</v>
      </c>
      <c r="DG71" s="3">
        <v>89.6549423290527</v>
      </c>
      <c r="DH71" s="3">
        <v>99.5186585587852</v>
      </c>
      <c r="DI71" s="3">
        <v>110.130093572156</v>
      </c>
      <c r="DJ71" s="3">
        <v>94.1054023715352</v>
      </c>
      <c r="DK71" s="3">
        <v>93.0400087852731</v>
      </c>
      <c r="DL71" s="3">
        <v>91.1891148482504</v>
      </c>
      <c r="DM71" s="3">
        <v>106.825826575884</v>
      </c>
      <c r="DN71" s="3">
        <v>110.095272566269</v>
      </c>
      <c r="DO71" s="3">
        <v>105.044697500416</v>
      </c>
      <c r="DP71" s="3">
        <v>98.0074119173663</v>
      </c>
      <c r="DQ71" s="3">
        <v>92.4179285790698</v>
      </c>
      <c r="DR71" s="3">
        <v>104.139551455169</v>
      </c>
      <c r="DS71" s="3">
        <v>121.990403189244</v>
      </c>
      <c r="DT71" s="3">
        <v>128.910173863582</v>
      </c>
      <c r="DU71" s="3">
        <v>133.629898529276</v>
      </c>
      <c r="DV71" s="3">
        <v>137.53681426098</v>
      </c>
      <c r="DW71" s="3">
        <v>141.548168420794</v>
      </c>
      <c r="DX71" s="3">
        <v>139.645901406153</v>
      </c>
      <c r="DY71" s="3">
        <v>135.474423404894</v>
      </c>
      <c r="DZ71" s="3">
        <v>142.727014080672</v>
      </c>
      <c r="EA71" s="3">
        <v>138.312442392544</v>
      </c>
      <c r="EB71" s="3">
        <v>144.205132000639</v>
      </c>
      <c r="EC71" s="3">
        <v>155.346202675147</v>
      </c>
      <c r="ED71" s="3">
        <v>182.847434932406</v>
      </c>
      <c r="EE71" s="3">
        <v>182.891666230701</v>
      </c>
      <c r="EF71" s="3">
        <v>190.099443647597</v>
      </c>
    </row>
    <row r="72">
      <c r="A72" s="3" t="s">
        <v>614</v>
      </c>
      <c r="B72" s="3" t="s">
        <v>544</v>
      </c>
      <c r="C72" s="3" t="s">
        <v>545</v>
      </c>
      <c r="D72" s="3">
        <v>47.5627075572825</v>
      </c>
      <c r="E72" s="3">
        <v>45.7541830120546</v>
      </c>
      <c r="F72" s="3">
        <v>47.6162268195278</v>
      </c>
      <c r="G72" s="3">
        <v>51.1088375326864</v>
      </c>
      <c r="H72" s="3">
        <v>55.2176211082536</v>
      </c>
      <c r="I72" s="3">
        <v>59.0853328460653</v>
      </c>
      <c r="J72" s="3">
        <v>61.1160760680808</v>
      </c>
      <c r="K72" s="3">
        <v>57.8845327369505</v>
      </c>
      <c r="L72" s="3">
        <v>56.9676194498197</v>
      </c>
      <c r="M72" s="3">
        <v>51.1990244584376</v>
      </c>
      <c r="N72" s="3">
        <v>51.7179912234922</v>
      </c>
      <c r="O72" s="3">
        <v>48.9159720761957</v>
      </c>
      <c r="P72" s="3">
        <v>46.5490653631633</v>
      </c>
      <c r="Q72" s="3">
        <v>49.1250823866016</v>
      </c>
      <c r="R72" s="3">
        <v>46.0659282760118</v>
      </c>
      <c r="S72" s="3">
        <v>49.071018932977</v>
      </c>
      <c r="T72" s="3">
        <v>48.3339840165672</v>
      </c>
      <c r="U72" s="3">
        <v>46.7426345957932</v>
      </c>
      <c r="V72" s="3">
        <v>42.1064774787078</v>
      </c>
      <c r="W72" s="3">
        <v>36.0583282163447</v>
      </c>
      <c r="X72" s="3">
        <v>35.9925203780468</v>
      </c>
      <c r="Y72" s="3">
        <v>40.656757241058</v>
      </c>
      <c r="Z72" s="3">
        <v>41.2740314426045</v>
      </c>
      <c r="AA72" s="3">
        <v>37.1699617104514</v>
      </c>
      <c r="AB72" s="3">
        <v>30.4543293470611</v>
      </c>
      <c r="AC72" s="3">
        <v>26.084972602451</v>
      </c>
      <c r="AD72" s="3">
        <v>30.6013195218797</v>
      </c>
      <c r="AE72" s="3">
        <v>33.7279619583956</v>
      </c>
      <c r="AF72" s="3">
        <v>33.7299242870398</v>
      </c>
      <c r="AG72" s="3">
        <v>34.2051792811494</v>
      </c>
      <c r="AH72" s="3">
        <v>32.4150872951484</v>
      </c>
      <c r="AI72" s="3">
        <v>32.4355894628282</v>
      </c>
      <c r="AJ72" s="3">
        <v>31.7793496867165</v>
      </c>
      <c r="AK72" s="3">
        <v>33.3556269759613</v>
      </c>
      <c r="AL72" s="3">
        <v>34.8956272026556</v>
      </c>
      <c r="AM72" s="3">
        <v>39.6540620499558</v>
      </c>
      <c r="AN72" s="3">
        <v>39.1818199775787</v>
      </c>
      <c r="AO72" s="3">
        <v>38.2318977532567</v>
      </c>
      <c r="AP72" s="3">
        <v>36.4126760311759</v>
      </c>
      <c r="AQ72" s="3">
        <v>38.3833514637147</v>
      </c>
      <c r="AR72" s="3">
        <v>36.734448674825</v>
      </c>
      <c r="AS72" s="3">
        <v>35.362196652479</v>
      </c>
      <c r="AT72" s="3">
        <v>34.5683353823969</v>
      </c>
      <c r="AU72" s="3">
        <v>35.0547121825334</v>
      </c>
      <c r="AV72" s="3">
        <v>37.2798904793456</v>
      </c>
      <c r="AW72" s="3">
        <v>39.8071809801851</v>
      </c>
      <c r="AX72" s="3">
        <v>41.1095908092645</v>
      </c>
      <c r="AY72" s="3">
        <v>42.239261670142</v>
      </c>
      <c r="AZ72" s="3">
        <v>46.852685407864</v>
      </c>
      <c r="BA72" s="3">
        <v>44.2848013367206</v>
      </c>
      <c r="BB72" s="3">
        <v>44.5042848369422</v>
      </c>
      <c r="BC72" s="3">
        <v>50.9543619221598</v>
      </c>
      <c r="BD72" s="3">
        <v>54.807604261063</v>
      </c>
      <c r="BE72" s="3">
        <v>54.8378120367958</v>
      </c>
      <c r="BF72" s="3">
        <v>56.997971433324</v>
      </c>
      <c r="BG72" s="3">
        <v>57.9976917281854</v>
      </c>
      <c r="BH72" s="3">
        <v>60.0590517440754</v>
      </c>
      <c r="BI72" s="3">
        <v>59.6745578293783</v>
      </c>
      <c r="BJ72" s="3">
        <v>53.9569752428154</v>
      </c>
      <c r="BK72" s="3">
        <v>51.6835784322903</v>
      </c>
      <c r="BL72" s="3">
        <v>53.2625854710985</v>
      </c>
      <c r="BM72" s="3">
        <v>56.0768873622107</v>
      </c>
      <c r="BN72" s="3">
        <v>55.1504213989051</v>
      </c>
      <c r="BO72" s="3">
        <v>53.7535851279624</v>
      </c>
      <c r="BP72" s="3">
        <v>50.2716476568724</v>
      </c>
      <c r="BQ72" s="3">
        <v>48.928725419399</v>
      </c>
      <c r="BR72" s="3">
        <v>49.493913129776</v>
      </c>
      <c r="BS72" s="3">
        <v>43.895864937253</v>
      </c>
      <c r="BT72" s="3">
        <v>47.3570267361626</v>
      </c>
      <c r="BU72" s="3">
        <v>45.7783501935721</v>
      </c>
      <c r="BV72" s="3">
        <v>48.7177429092435</v>
      </c>
      <c r="BW72" s="3">
        <v>52.0664631543882</v>
      </c>
      <c r="BX72" s="3">
        <v>53.1565508307326</v>
      </c>
      <c r="BY72" s="3">
        <v>47.4021594883853</v>
      </c>
      <c r="BZ72" s="3">
        <v>28.0499839798154</v>
      </c>
      <c r="CA72" s="3">
        <v>29.2261400225612</v>
      </c>
      <c r="CB72" s="3">
        <v>35.6071269330156</v>
      </c>
      <c r="CC72" s="3">
        <v>37.3233732402701</v>
      </c>
      <c r="CD72" s="3">
        <v>34.2081962372793</v>
      </c>
      <c r="CE72" s="3">
        <v>33.2808263044702</v>
      </c>
      <c r="CF72" s="3">
        <v>29.4290993657805</v>
      </c>
      <c r="CG72" s="3">
        <v>28.0943539143836</v>
      </c>
      <c r="CH72" s="3">
        <v>31.5129672302435</v>
      </c>
      <c r="CI72" s="3">
        <v>35.6721751155161</v>
      </c>
      <c r="CJ72" s="3">
        <v>37.7896481139061</v>
      </c>
      <c r="CK72" s="3">
        <v>41.2168943452446</v>
      </c>
      <c r="CL72" s="3">
        <v>48.1962064182202</v>
      </c>
      <c r="CM72" s="3">
        <v>44.8459283636093</v>
      </c>
      <c r="CN72" s="3">
        <v>48.6630687475508</v>
      </c>
      <c r="CO72" s="3">
        <v>52.7472596558229</v>
      </c>
      <c r="CP72" s="3">
        <v>50.9805936185447</v>
      </c>
      <c r="CQ72" s="3">
        <v>49.0690650895524</v>
      </c>
      <c r="CR72" s="3">
        <v>53.0172220324576</v>
      </c>
      <c r="CS72" s="3">
        <v>65.4882959620263</v>
      </c>
      <c r="CT72" s="3">
        <v>65.0068665703067</v>
      </c>
      <c r="CU72" s="3">
        <v>63.9251026983226</v>
      </c>
      <c r="CV72" s="3">
        <v>74.4511389110077</v>
      </c>
      <c r="CW72" s="3">
        <v>81.3997751201353</v>
      </c>
      <c r="CX72" s="3">
        <v>89.5256732288256</v>
      </c>
      <c r="CY72" s="3">
        <v>88.9792900598727</v>
      </c>
      <c r="CZ72" s="3">
        <v>94.4863614803492</v>
      </c>
      <c r="DA72" s="3">
        <v>95.8299180841772</v>
      </c>
      <c r="DB72" s="3">
        <v>80.0007082927886</v>
      </c>
      <c r="DC72" s="3">
        <v>92.9051211266074</v>
      </c>
      <c r="DD72" s="3">
        <v>99.638082649924</v>
      </c>
      <c r="DE72" s="3">
        <v>111.381367931633</v>
      </c>
      <c r="DF72" s="3">
        <v>120.432524881703</v>
      </c>
      <c r="DG72" s="3">
        <v>107.803238273153</v>
      </c>
      <c r="DH72" s="3">
        <v>111.988559787445</v>
      </c>
      <c r="DI72" s="3">
        <v>102.830794869255</v>
      </c>
      <c r="DJ72" s="3">
        <v>95.2882194974247</v>
      </c>
      <c r="DK72" s="3">
        <v>99.6687191142944</v>
      </c>
      <c r="DL72" s="3">
        <v>95.8433721752968</v>
      </c>
      <c r="DM72" s="3">
        <v>97.9344156915264</v>
      </c>
      <c r="DN72" s="3">
        <v>105.084680594064</v>
      </c>
      <c r="DO72" s="3">
        <v>111.86093126057</v>
      </c>
      <c r="DP72" s="3">
        <v>117.788993873634</v>
      </c>
      <c r="DQ72" s="3">
        <v>116.513648405912</v>
      </c>
      <c r="DR72" s="3">
        <v>112.36333826361</v>
      </c>
      <c r="DS72" s="3">
        <v>111.592231492771</v>
      </c>
      <c r="DT72" s="3">
        <v>108.979799758851</v>
      </c>
      <c r="DU72" s="3">
        <v>108.79001840608</v>
      </c>
      <c r="DV72" s="3">
        <v>116.34749407873</v>
      </c>
      <c r="DW72" s="3">
        <v>127.797136023206</v>
      </c>
      <c r="DX72" s="3">
        <v>118.631450778331</v>
      </c>
      <c r="DY72" s="3">
        <v>110.937212609935</v>
      </c>
      <c r="DZ72" s="3">
        <v>111.36355545583</v>
      </c>
      <c r="EA72" s="3">
        <v>108.849779988487</v>
      </c>
      <c r="EB72" s="3">
        <v>106.014420057836</v>
      </c>
      <c r="EC72" s="3">
        <v>106.927786135965</v>
      </c>
      <c r="ED72" s="3">
        <v>110.787699504777</v>
      </c>
      <c r="EE72" s="3">
        <v>100.363809494745</v>
      </c>
      <c r="EF72" s="3">
        <v>102.894166522556</v>
      </c>
    </row>
    <row r="73">
      <c r="A73" s="3" t="s">
        <v>615</v>
      </c>
      <c r="B73" s="3" t="s">
        <v>505</v>
      </c>
      <c r="C73" s="3" t="s">
        <v>616</v>
      </c>
      <c r="D73" s="3">
        <v>92.2679989066485</v>
      </c>
      <c r="E73" s="3">
        <v>91.6910636885487</v>
      </c>
      <c r="F73" s="3">
        <v>91.5422965274567</v>
      </c>
      <c r="G73" s="3">
        <v>90.8796646226555</v>
      </c>
      <c r="H73" s="3">
        <v>92.4243735918457</v>
      </c>
      <c r="I73" s="3">
        <v>93.5551461321266</v>
      </c>
      <c r="J73" s="3">
        <v>94.7799073904286</v>
      </c>
      <c r="K73" s="3">
        <v>96.7123001945288</v>
      </c>
      <c r="L73" s="3">
        <v>101.429660028589</v>
      </c>
      <c r="M73" s="3">
        <v>103.539356679785</v>
      </c>
      <c r="N73" s="3">
        <v>111.877701100546</v>
      </c>
      <c r="O73" s="3">
        <v>115.042971492195</v>
      </c>
      <c r="P73" s="3">
        <v>114.624451286377</v>
      </c>
      <c r="Q73" s="3">
        <v>123.524742525332</v>
      </c>
      <c r="R73" s="3">
        <v>125.994720339673</v>
      </c>
      <c r="S73" s="3">
        <v>124.593661083798</v>
      </c>
      <c r="T73" s="3">
        <v>121.460003401972</v>
      </c>
      <c r="U73" s="3">
        <v>117.109136246808</v>
      </c>
      <c r="V73" s="3">
        <v>120.152679956257</v>
      </c>
      <c r="W73" s="3">
        <v>120.56581788004</v>
      </c>
      <c r="X73" s="3">
        <v>119.826223041455</v>
      </c>
      <c r="Y73" s="3">
        <v>128.742210066725</v>
      </c>
      <c r="Z73" s="3">
        <v>134.36895758441</v>
      </c>
      <c r="AA73" s="3">
        <v>137.163646237372</v>
      </c>
      <c r="AB73" s="3">
        <v>129.316790187137</v>
      </c>
      <c r="AC73" s="3">
        <v>126.136793804562</v>
      </c>
      <c r="AD73" s="3">
        <v>129.524370600072</v>
      </c>
      <c r="AE73" s="3">
        <v>129.692458230951</v>
      </c>
      <c r="AF73" s="3">
        <v>124.614783983998</v>
      </c>
      <c r="AG73" s="3">
        <v>131.572372356994</v>
      </c>
      <c r="AH73" s="3">
        <v>140.357551810124</v>
      </c>
      <c r="AI73" s="3">
        <v>142.169318803868</v>
      </c>
      <c r="AJ73" s="3">
        <v>130.302865103949</v>
      </c>
      <c r="AK73" s="3">
        <v>128.075091675127</v>
      </c>
      <c r="AL73" s="3">
        <v>127.423157002263</v>
      </c>
      <c r="AM73" s="3">
        <v>135.817220285804</v>
      </c>
      <c r="AN73" s="3">
        <v>139.113379153136</v>
      </c>
      <c r="AO73" s="3">
        <v>147.706203393465</v>
      </c>
      <c r="AP73" s="3">
        <v>143.98511919809</v>
      </c>
      <c r="AQ73" s="3">
        <v>146.815112095949</v>
      </c>
      <c r="AR73" s="3">
        <v>154.795598277044</v>
      </c>
      <c r="AS73" s="3">
        <v>153.407241307422</v>
      </c>
      <c r="AT73" s="3">
        <v>137.401713263375</v>
      </c>
      <c r="AU73" s="3">
        <v>140.677715465037</v>
      </c>
      <c r="AV73" s="3">
        <v>144.631973514671</v>
      </c>
      <c r="AW73" s="3">
        <v>144.113459802113</v>
      </c>
      <c r="AX73" s="3">
        <v>153.151274397453</v>
      </c>
      <c r="AY73" s="3">
        <v>169.287949814544</v>
      </c>
      <c r="AZ73" s="3">
        <v>172.952770925763</v>
      </c>
      <c r="BA73" s="3">
        <v>168.72183595964</v>
      </c>
      <c r="BB73" s="3">
        <v>168.637785538494</v>
      </c>
      <c r="BC73" s="3">
        <v>171.778472552916</v>
      </c>
      <c r="BD73" s="3">
        <v>178.117351292387</v>
      </c>
      <c r="BE73" s="3">
        <v>185.898511940593</v>
      </c>
      <c r="BF73" s="3">
        <v>194.62199781405</v>
      </c>
      <c r="BG73" s="3">
        <v>203.827807385167</v>
      </c>
      <c r="BH73" s="3">
        <v>214.693938809013</v>
      </c>
      <c r="BI73" s="3">
        <v>205.961283183537</v>
      </c>
      <c r="BJ73" s="3">
        <v>209.273028095284</v>
      </c>
      <c r="BK73" s="3">
        <v>193.206645322558</v>
      </c>
      <c r="BL73" s="3">
        <v>190.630334084683</v>
      </c>
      <c r="BM73" s="3">
        <v>194.97819424143</v>
      </c>
      <c r="BN73" s="3">
        <v>211.623718393292</v>
      </c>
      <c r="BO73" s="3">
        <v>223.21678582605</v>
      </c>
      <c r="BP73" s="3">
        <v>223.589577173603</v>
      </c>
      <c r="BQ73" s="3">
        <v>236.75825057264</v>
      </c>
      <c r="BR73" s="3">
        <v>252.661135600448</v>
      </c>
      <c r="BS73" s="3">
        <v>253.685242906516</v>
      </c>
      <c r="BT73" s="3">
        <v>267.568331220771</v>
      </c>
      <c r="BU73" s="3">
        <v>271.279659245075</v>
      </c>
      <c r="BV73" s="3">
        <v>276.806870554069</v>
      </c>
      <c r="BW73" s="3">
        <v>271.028837806723</v>
      </c>
      <c r="BX73" s="3">
        <v>277.999462607209</v>
      </c>
      <c r="BY73" s="3">
        <v>286.549993105182</v>
      </c>
      <c r="BZ73" s="3">
        <v>273.427859154706</v>
      </c>
      <c r="CA73" s="3">
        <v>280.687834272481</v>
      </c>
      <c r="CB73" s="3">
        <v>281.405214510246</v>
      </c>
      <c r="CC73" s="3">
        <v>279.922245590235</v>
      </c>
      <c r="CD73" s="3">
        <v>297.622384953691</v>
      </c>
      <c r="CE73" s="3">
        <v>314.972830879506</v>
      </c>
      <c r="CF73" s="3">
        <v>319.449912205234</v>
      </c>
      <c r="CG73" s="3">
        <v>341.943735618906</v>
      </c>
      <c r="CH73" s="3">
        <v>351.71380496014</v>
      </c>
      <c r="CI73" s="3">
        <v>354.549458081133</v>
      </c>
      <c r="CJ73" s="3">
        <v>346.585395954881</v>
      </c>
      <c r="CK73" s="3">
        <v>335.15049921072</v>
      </c>
      <c r="CL73" s="3">
        <v>316.444646312391</v>
      </c>
      <c r="CM73" s="3">
        <v>349.456743473582</v>
      </c>
      <c r="CN73" s="3">
        <v>363.82393100939</v>
      </c>
      <c r="CO73" s="3">
        <v>368.571113436639</v>
      </c>
      <c r="CP73" s="3">
        <v>393.956393004053</v>
      </c>
      <c r="CQ73" s="3">
        <v>427.31590581654</v>
      </c>
      <c r="CR73" s="3">
        <v>438.744655061476</v>
      </c>
      <c r="CS73" s="3">
        <v>442.792327548725</v>
      </c>
      <c r="CT73" s="3">
        <v>500.388285727357</v>
      </c>
      <c r="CU73" s="3">
        <v>525.048726804218</v>
      </c>
      <c r="CV73" s="3">
        <v>490.689307716605</v>
      </c>
      <c r="CW73" s="3">
        <v>492.41967048876</v>
      </c>
      <c r="CX73" s="3">
        <v>522.521168580393</v>
      </c>
      <c r="CY73" s="3">
        <v>557.013040144441</v>
      </c>
      <c r="CZ73" s="3">
        <v>461.456864407862</v>
      </c>
      <c r="DA73" s="3">
        <v>448.67983911593</v>
      </c>
      <c r="DB73" s="3">
        <v>490.693045109613</v>
      </c>
      <c r="DC73" s="3">
        <v>522.865093273261</v>
      </c>
      <c r="DD73" s="3">
        <v>486.061645199254</v>
      </c>
      <c r="DE73" s="3">
        <v>461.832020701657</v>
      </c>
      <c r="DF73" s="3">
        <v>495.038685797697</v>
      </c>
      <c r="DG73" s="3">
        <v>456.942881782432</v>
      </c>
      <c r="DH73" s="3">
        <v>465.01510605206</v>
      </c>
      <c r="DI73" s="3">
        <v>487.208736226751</v>
      </c>
      <c r="DJ73" s="3">
        <v>469.083288370815</v>
      </c>
      <c r="DK73" s="3">
        <v>480.89096305518</v>
      </c>
      <c r="DL73" s="3">
        <v>480.981977858206</v>
      </c>
      <c r="DM73" s="3">
        <v>505.440301345499</v>
      </c>
      <c r="DN73" s="3">
        <v>531.335268171001</v>
      </c>
      <c r="DO73" s="3">
        <v>533.170981236039</v>
      </c>
      <c r="DP73" s="3">
        <v>540.690890722654</v>
      </c>
      <c r="DQ73" s="3">
        <v>544.880696071141</v>
      </c>
      <c r="DR73" s="3">
        <v>562.188011980574</v>
      </c>
      <c r="DS73" s="3">
        <v>624.771117531716</v>
      </c>
      <c r="DT73" s="3">
        <v>672.92451272418</v>
      </c>
      <c r="DU73" s="3">
        <v>721.915736029556</v>
      </c>
      <c r="DV73" s="3">
        <v>737.220215513014</v>
      </c>
      <c r="DW73" s="3">
        <v>716.146632317435</v>
      </c>
      <c r="DX73" s="3">
        <v>779.507110496748</v>
      </c>
      <c r="DY73" s="3">
        <v>845.652668067753</v>
      </c>
      <c r="DZ73" s="3">
        <v>846.28287345303</v>
      </c>
      <c r="EA73" s="3">
        <v>859.589876692874</v>
      </c>
      <c r="EB73" s="3">
        <v>897.507199089642</v>
      </c>
      <c r="EC73" s="3">
        <v>886.956682553747</v>
      </c>
      <c r="ED73" s="3">
        <v>928.817755126953</v>
      </c>
      <c r="EE73" s="3">
        <v>971.033095586868</v>
      </c>
      <c r="EF73" s="3">
        <v>933.97499762641</v>
      </c>
    </row>
    <row r="74">
      <c r="A74" s="3" t="s">
        <v>617</v>
      </c>
      <c r="B74" s="3" t="s">
        <v>505</v>
      </c>
      <c r="C74" s="3" t="s">
        <v>583</v>
      </c>
      <c r="D74" s="3">
        <v>30.3486210995415</v>
      </c>
      <c r="E74" s="3">
        <v>30.2003666893787</v>
      </c>
      <c r="F74" s="3">
        <v>31.6727705394244</v>
      </c>
      <c r="G74" s="3">
        <v>32.345802673339</v>
      </c>
      <c r="H74" s="3">
        <v>32.4720611652937</v>
      </c>
      <c r="I74" s="3">
        <v>33.0950563831359</v>
      </c>
      <c r="J74" s="3">
        <v>32.3727704565443</v>
      </c>
      <c r="K74" s="3">
        <v>31.6451854214695</v>
      </c>
      <c r="L74" s="3">
        <v>31.6156966208342</v>
      </c>
      <c r="M74" s="3">
        <v>31.2495640115274</v>
      </c>
      <c r="N74" s="3">
        <v>32.6292250593085</v>
      </c>
      <c r="O74" s="3">
        <v>32.404992015072</v>
      </c>
      <c r="P74" s="3">
        <v>33.7370874170897</v>
      </c>
      <c r="Q74" s="3">
        <v>34.8063688932942</v>
      </c>
      <c r="R74" s="3">
        <v>33.7500717743635</v>
      </c>
      <c r="S74" s="3">
        <v>34.2466245792706</v>
      </c>
      <c r="T74" s="3">
        <v>34.620438456191</v>
      </c>
      <c r="U74" s="3">
        <v>35.3006783223349</v>
      </c>
      <c r="V74" s="3">
        <v>35.9262120947295</v>
      </c>
      <c r="W74" s="3">
        <v>36.9536756468303</v>
      </c>
      <c r="X74" s="3">
        <v>37.4144997298592</v>
      </c>
      <c r="Y74" s="3">
        <v>38.060964296091</v>
      </c>
      <c r="Z74" s="3">
        <v>37.5169544830861</v>
      </c>
      <c r="AA74" s="3">
        <v>40.0549254309371</v>
      </c>
      <c r="AB74" s="3">
        <v>40.388004911324</v>
      </c>
      <c r="AC74" s="3">
        <v>44.6126901143969</v>
      </c>
      <c r="AD74" s="3">
        <v>47.8934376094183</v>
      </c>
      <c r="AE74" s="3">
        <v>47.6720013127634</v>
      </c>
      <c r="AF74" s="3">
        <v>47.9936442111689</v>
      </c>
      <c r="AG74" s="3">
        <v>47.4675669291762</v>
      </c>
      <c r="AH74" s="3">
        <v>49.9396616036003</v>
      </c>
      <c r="AI74" s="3">
        <v>46.6894697348934</v>
      </c>
      <c r="AJ74" s="3">
        <v>42.597735325562</v>
      </c>
      <c r="AK74" s="3">
        <v>41.446974392512</v>
      </c>
      <c r="AL74" s="3">
        <v>42.2673653077496</v>
      </c>
      <c r="AM74" s="3">
        <v>45.6385187969112</v>
      </c>
      <c r="AN74" s="3">
        <v>47.7796487820052</v>
      </c>
      <c r="AO74" s="3">
        <v>47.741137136172</v>
      </c>
      <c r="AP74" s="3">
        <v>45.3280301775853</v>
      </c>
      <c r="AQ74" s="3">
        <v>44.3658093411361</v>
      </c>
      <c r="AR74" s="3">
        <v>44.7852364055243</v>
      </c>
      <c r="AS74" s="3">
        <v>43.3112713557064</v>
      </c>
      <c r="AT74" s="3">
        <v>40.717772383608</v>
      </c>
      <c r="AU74" s="3">
        <v>41.3864773925372</v>
      </c>
      <c r="AV74" s="3">
        <v>36.9220840614415</v>
      </c>
      <c r="AW74" s="3">
        <v>36.586929285572</v>
      </c>
      <c r="AX74" s="3">
        <v>37.279880732113</v>
      </c>
      <c r="AY74" s="3">
        <v>38.846012155941</v>
      </c>
      <c r="AZ74" s="3">
        <v>37.3661480078809</v>
      </c>
      <c r="BA74" s="3">
        <v>36.0308456983555</v>
      </c>
      <c r="BB74" s="3">
        <v>34.3451235980042</v>
      </c>
      <c r="BC74" s="3">
        <v>33.8613877278578</v>
      </c>
      <c r="BD74" s="3">
        <v>30.4968375635961</v>
      </c>
      <c r="BE74" s="3">
        <v>29.4079319139699</v>
      </c>
      <c r="BF74" s="3">
        <v>33.0877575866497</v>
      </c>
      <c r="BG74" s="3">
        <v>33.4799025634458</v>
      </c>
      <c r="BH74" s="3">
        <v>32.2604349251993</v>
      </c>
      <c r="BI74" s="3">
        <v>30.4971903408078</v>
      </c>
      <c r="BJ74" s="3">
        <v>31.8243342037678</v>
      </c>
      <c r="BK74" s="3">
        <v>30.4548954537679</v>
      </c>
      <c r="BL74" s="3">
        <v>28.3865342247423</v>
      </c>
      <c r="BM74" s="3">
        <v>28.5241063002079</v>
      </c>
      <c r="BN74" s="3">
        <v>30.299134710256</v>
      </c>
      <c r="BO74" s="3">
        <v>32.2041875958777</v>
      </c>
      <c r="BP74" s="3">
        <v>31.7528084167847</v>
      </c>
      <c r="BQ74" s="3">
        <v>34.2427542823397</v>
      </c>
      <c r="BR74" s="3">
        <v>34.5162746904406</v>
      </c>
      <c r="BS74" s="3">
        <v>35.6640320040304</v>
      </c>
      <c r="BT74" s="3">
        <v>38.8146353861469</v>
      </c>
      <c r="BU74" s="3">
        <v>39.7391521056401</v>
      </c>
      <c r="BV74" s="3">
        <v>39.7572948025595</v>
      </c>
      <c r="BW74" s="3">
        <v>40.9262744471599</v>
      </c>
      <c r="BX74" s="3">
        <v>41.1604085879175</v>
      </c>
      <c r="BY74" s="3">
        <v>40.9700230768221</v>
      </c>
      <c r="BZ74" s="3">
        <v>40.8898035833523</v>
      </c>
      <c r="CA74" s="3">
        <v>42.3415662796085</v>
      </c>
      <c r="CB74" s="3">
        <v>43.3546049727546</v>
      </c>
      <c r="CC74" s="3">
        <v>42.3424021701579</v>
      </c>
      <c r="CD74" s="3">
        <v>42.8371127529624</v>
      </c>
      <c r="CE74" s="3">
        <v>44.610841105905</v>
      </c>
      <c r="CF74" s="3">
        <v>40.6831087267779</v>
      </c>
      <c r="CG74" s="3">
        <v>42.1354136869544</v>
      </c>
      <c r="CH74" s="3">
        <v>42.3393514346644</v>
      </c>
      <c r="CI74" s="3">
        <v>41.9313440370409</v>
      </c>
      <c r="CJ74" s="3">
        <v>41.6395476161314</v>
      </c>
      <c r="CK74" s="3">
        <v>41.1552985819145</v>
      </c>
      <c r="CL74" s="3">
        <v>42.5304233435459</v>
      </c>
      <c r="CM74" s="3">
        <v>43.3709176924467</v>
      </c>
      <c r="CN74" s="3">
        <v>43.3321815696604</v>
      </c>
      <c r="CO74" s="3">
        <v>41.2833858733377</v>
      </c>
      <c r="CP74" s="3">
        <v>40.1061297480168</v>
      </c>
      <c r="CQ74" s="3">
        <v>37.9233435356178</v>
      </c>
      <c r="CR74" s="3">
        <v>38.2536632895295</v>
      </c>
      <c r="CS74" s="3">
        <v>37.1346139603217</v>
      </c>
      <c r="CT74" s="3">
        <v>37.0174529676377</v>
      </c>
      <c r="CU74" s="3">
        <v>38.1621878711823</v>
      </c>
      <c r="CV74" s="3">
        <v>40.7981870719458</v>
      </c>
      <c r="CW74" s="3">
        <v>40.0502592241141</v>
      </c>
      <c r="CX74" s="3">
        <v>39.6155603380135</v>
      </c>
      <c r="CY74" s="3">
        <v>42.1541959988716</v>
      </c>
      <c r="CZ74" s="3">
        <v>44.2885532389758</v>
      </c>
      <c r="DA74" s="3">
        <v>42.8419268230703</v>
      </c>
      <c r="DB74" s="3">
        <v>44.7449084476136</v>
      </c>
      <c r="DC74" s="3">
        <v>46.4321028492686</v>
      </c>
      <c r="DD74" s="3">
        <v>44.3985601037016</v>
      </c>
      <c r="DE74" s="3">
        <v>46.182908145682</v>
      </c>
      <c r="DF74" s="3">
        <v>47.8506405785075</v>
      </c>
      <c r="DG74" s="3">
        <v>52.1722973817941</v>
      </c>
      <c r="DH74" s="3">
        <v>50.3844410575929</v>
      </c>
      <c r="DI74" s="3">
        <v>48.4719521267786</v>
      </c>
      <c r="DJ74" s="3">
        <v>50.1090328911792</v>
      </c>
      <c r="DK74" s="3">
        <v>51.6690740220327</v>
      </c>
      <c r="DL74" s="3">
        <v>50.1479448985361</v>
      </c>
      <c r="DM74" s="3">
        <v>44.2440412118061</v>
      </c>
      <c r="DN74" s="3">
        <v>43.6249965193794</v>
      </c>
      <c r="DO74" s="3">
        <v>41.2206778979944</v>
      </c>
      <c r="DP74" s="3">
        <v>40.0553505390053</v>
      </c>
      <c r="DQ74" s="3">
        <v>38.1783706991605</v>
      </c>
      <c r="DR74" s="3">
        <v>38.9920551325399</v>
      </c>
      <c r="DS74" s="3">
        <v>41.2667319895318</v>
      </c>
      <c r="DT74" s="3">
        <v>42.4680509904296</v>
      </c>
      <c r="DU74" s="3">
        <v>41.2859701097256</v>
      </c>
      <c r="DV74" s="3">
        <v>41.7164905223305</v>
      </c>
      <c r="DW74" s="3">
        <v>42.9209386410173</v>
      </c>
      <c r="DX74" s="3">
        <v>44.309149966072</v>
      </c>
      <c r="DY74" s="3">
        <v>43.0300623206048</v>
      </c>
      <c r="DZ74" s="3">
        <v>45.2261341817942</v>
      </c>
      <c r="EA74" s="3">
        <v>48.5607269025006</v>
      </c>
      <c r="EB74" s="3">
        <v>49.781313511336</v>
      </c>
      <c r="EC74" s="3">
        <v>47.1011040057454</v>
      </c>
      <c r="ED74" s="3">
        <v>44.7518384571853</v>
      </c>
      <c r="EE74" s="3">
        <v>42.2537731021475</v>
      </c>
      <c r="EF74" s="3">
        <v>39.4458333121406</v>
      </c>
    </row>
    <row r="75">
      <c r="A75" s="3" t="s">
        <v>618</v>
      </c>
      <c r="B75" s="3" t="s">
        <v>491</v>
      </c>
      <c r="C75" s="3" t="s">
        <v>508</v>
      </c>
      <c r="D75" s="3">
        <v>57.5547229669975</v>
      </c>
      <c r="E75" s="3">
        <v>62.1408124826494</v>
      </c>
      <c r="F75" s="3">
        <v>58.9393707085333</v>
      </c>
      <c r="G75" s="3">
        <v>54.6158997030766</v>
      </c>
      <c r="H75" s="3">
        <v>52.0663308719599</v>
      </c>
      <c r="I75" s="3">
        <v>54.4672068621188</v>
      </c>
      <c r="J75" s="3">
        <v>54.7668310874503</v>
      </c>
      <c r="K75" s="3">
        <v>55.259447994561</v>
      </c>
      <c r="L75" s="3">
        <v>58.1056936469425</v>
      </c>
      <c r="M75" s="3">
        <v>56.9391454514815</v>
      </c>
      <c r="N75" s="3">
        <v>61.5041040273296</v>
      </c>
      <c r="O75" s="3">
        <v>57.826559623313</v>
      </c>
      <c r="P75" s="3">
        <v>57.4332111210188</v>
      </c>
      <c r="Q75" s="3">
        <v>61.1683495492451</v>
      </c>
      <c r="R75" s="3">
        <v>65.9197650138556</v>
      </c>
      <c r="S75" s="3">
        <v>67.4127575828617</v>
      </c>
      <c r="T75" s="3">
        <v>72.2551733603393</v>
      </c>
      <c r="U75" s="3">
        <v>72.637017914863</v>
      </c>
      <c r="V75" s="3">
        <v>71.5948859229447</v>
      </c>
      <c r="W75" s="3">
        <v>70.2268021612425</v>
      </c>
      <c r="X75" s="3">
        <v>69.7553853780621</v>
      </c>
      <c r="Y75" s="3">
        <v>75.9638907576769</v>
      </c>
      <c r="Z75" s="3">
        <v>78.4329186106506</v>
      </c>
      <c r="AA75" s="3">
        <v>78.55193596887</v>
      </c>
      <c r="AB75" s="3">
        <v>71.5770541637907</v>
      </c>
      <c r="AC75" s="3">
        <v>62.5381970190611</v>
      </c>
      <c r="AD75" s="3">
        <v>71.2065990565007</v>
      </c>
      <c r="AE75" s="3">
        <v>75.2911351750495</v>
      </c>
      <c r="AF75" s="3">
        <v>77.879058040728</v>
      </c>
      <c r="AG75" s="3">
        <v>80.7498877057055</v>
      </c>
      <c r="AH75" s="3">
        <v>80.7542020977882</v>
      </c>
      <c r="AI75" s="3">
        <v>79.1345217794153</v>
      </c>
      <c r="AJ75" s="3">
        <v>72.9158297888075</v>
      </c>
      <c r="AK75" s="3">
        <v>72.5448055843964</v>
      </c>
      <c r="AL75" s="3">
        <v>74.419336805452</v>
      </c>
      <c r="AM75" s="3">
        <v>69.7776428324246</v>
      </c>
      <c r="AN75" s="3">
        <v>74.9931320924644</v>
      </c>
      <c r="AO75" s="3">
        <v>80.4475095709824</v>
      </c>
      <c r="AP75" s="3">
        <v>82.2456233506452</v>
      </c>
      <c r="AQ75" s="3">
        <v>83.6867839609251</v>
      </c>
      <c r="AR75" s="3">
        <v>87.8852606922561</v>
      </c>
      <c r="AS75" s="3">
        <v>87.9173534033107</v>
      </c>
      <c r="AT75" s="3">
        <v>88.756507027797</v>
      </c>
      <c r="AU75" s="3">
        <v>91.0309024245201</v>
      </c>
      <c r="AV75" s="3">
        <v>94.6219958024706</v>
      </c>
      <c r="AW75" s="3">
        <v>96.809957634726</v>
      </c>
      <c r="AX75" s="3">
        <v>104.662084679133</v>
      </c>
      <c r="AY75" s="3">
        <v>102.829901740102</v>
      </c>
      <c r="AZ75" s="3">
        <v>109.612766372139</v>
      </c>
      <c r="BA75" s="3">
        <v>110.868907913639</v>
      </c>
      <c r="BB75" s="3">
        <v>121.705698690034</v>
      </c>
      <c r="BC75" s="3">
        <v>119.259599071208</v>
      </c>
      <c r="BD75" s="3">
        <v>126.575521072378</v>
      </c>
      <c r="BE75" s="3">
        <v>134.724646685374</v>
      </c>
      <c r="BF75" s="3">
        <v>143.489736775004</v>
      </c>
      <c r="BG75" s="3">
        <v>145.576027865733</v>
      </c>
      <c r="BH75" s="3">
        <v>154.045118902165</v>
      </c>
      <c r="BI75" s="3">
        <v>144.196990054641</v>
      </c>
      <c r="BJ75" s="3">
        <v>132.142167010226</v>
      </c>
      <c r="BK75" s="3">
        <v>134.042369514153</v>
      </c>
      <c r="BL75" s="3">
        <v>144.963176720691</v>
      </c>
      <c r="BM75" s="3">
        <v>158.585284866011</v>
      </c>
      <c r="BN75" s="3">
        <v>158.933241934754</v>
      </c>
      <c r="BO75" s="3">
        <v>159.518780864946</v>
      </c>
      <c r="BP75" s="3">
        <v>155.939018972467</v>
      </c>
      <c r="BQ75" s="3">
        <v>152.070621644902</v>
      </c>
      <c r="BR75" s="3">
        <v>155.949183241498</v>
      </c>
      <c r="BS75" s="3">
        <v>146.224865829317</v>
      </c>
      <c r="BT75" s="3">
        <v>151.73102023506</v>
      </c>
      <c r="BU75" s="3">
        <v>147.596694285406</v>
      </c>
      <c r="BV75" s="3">
        <v>160.817521693162</v>
      </c>
      <c r="BW75" s="3">
        <v>159.900935606348</v>
      </c>
      <c r="BX75" s="3">
        <v>178.453500333771</v>
      </c>
      <c r="BY75" s="3">
        <v>184.856183389753</v>
      </c>
      <c r="BZ75" s="3">
        <v>149.830405749849</v>
      </c>
      <c r="CA75" s="3">
        <v>151.232207123852</v>
      </c>
      <c r="CB75" s="3">
        <v>171.236072356783</v>
      </c>
      <c r="CC75" s="3">
        <v>179.292890676475</v>
      </c>
      <c r="CD75" s="3">
        <v>191.27098566381</v>
      </c>
      <c r="CE75" s="3">
        <v>213.327525262015</v>
      </c>
      <c r="CF75" s="3">
        <v>249.133726124821</v>
      </c>
      <c r="CG75" s="3">
        <v>252.407468919618</v>
      </c>
      <c r="CH75" s="3">
        <v>251.446068638186</v>
      </c>
      <c r="CI75" s="3">
        <v>224.388967884563</v>
      </c>
      <c r="CJ75" s="3">
        <v>219.793939370863</v>
      </c>
      <c r="CK75" s="3">
        <v>237.045734690733</v>
      </c>
      <c r="CL75" s="3">
        <v>210.570829828578</v>
      </c>
      <c r="CM75" s="3">
        <v>227.739409741888</v>
      </c>
      <c r="CN75" s="3">
        <v>219.39135639609</v>
      </c>
      <c r="CO75" s="3">
        <v>239.324632210699</v>
      </c>
      <c r="CP75" s="3">
        <v>242.897838801466</v>
      </c>
      <c r="CQ75" s="3">
        <v>251.356521364976</v>
      </c>
      <c r="CR75" s="3">
        <v>263.310965995077</v>
      </c>
      <c r="CS75" s="3">
        <v>283.620145797615</v>
      </c>
      <c r="CT75" s="3">
        <v>299.571292160352</v>
      </c>
      <c r="CU75" s="3">
        <v>256.4602864031</v>
      </c>
      <c r="CV75" s="3">
        <v>227.120931658334</v>
      </c>
      <c r="CW75" s="3">
        <v>209.975095098648</v>
      </c>
      <c r="CX75" s="3">
        <v>206.713032941283</v>
      </c>
      <c r="CY75" s="3">
        <v>190.228244909507</v>
      </c>
      <c r="CZ75" s="3">
        <v>164.293067370663</v>
      </c>
      <c r="DA75" s="3">
        <v>174.136421119732</v>
      </c>
      <c r="DB75" s="3">
        <v>172.657887273093</v>
      </c>
      <c r="DC75" s="3">
        <v>180.130629150606</v>
      </c>
      <c r="DD75" s="3">
        <v>151.711434425017</v>
      </c>
      <c r="DE75" s="3">
        <v>152.484738014328</v>
      </c>
      <c r="DF75" s="3">
        <v>150.790390148573</v>
      </c>
      <c r="DG75" s="3">
        <v>131.75551752331</v>
      </c>
      <c r="DH75" s="3">
        <v>148.974415591735</v>
      </c>
      <c r="DI75" s="3">
        <v>166.703365319453</v>
      </c>
      <c r="DJ75" s="3">
        <v>184.424477232303</v>
      </c>
      <c r="DK75" s="3">
        <v>193.762750177776</v>
      </c>
      <c r="DL75" s="3">
        <v>203.901577817995</v>
      </c>
      <c r="DM75" s="3">
        <v>209.816181507665</v>
      </c>
      <c r="DN75" s="3">
        <v>221.853849190178</v>
      </c>
      <c r="DO75" s="3">
        <v>210.268172732484</v>
      </c>
      <c r="DP75" s="3">
        <v>213.345376175024</v>
      </c>
      <c r="DQ75" s="3">
        <v>202.348207799895</v>
      </c>
      <c r="DR75" s="3">
        <v>217.502064407804</v>
      </c>
      <c r="DS75" s="3">
        <v>256.88891443315</v>
      </c>
      <c r="DT75" s="3">
        <v>268.971728071592</v>
      </c>
      <c r="DU75" s="3">
        <v>289.0562408305</v>
      </c>
      <c r="DV75" s="3">
        <v>303.418948985396</v>
      </c>
      <c r="DW75" s="3">
        <v>285.343065349561</v>
      </c>
      <c r="DX75" s="3">
        <v>271.779672673629</v>
      </c>
      <c r="DY75" s="3">
        <v>238.241332798952</v>
      </c>
      <c r="DZ75" s="3">
        <v>254.54488381676</v>
      </c>
      <c r="EA75" s="3">
        <v>254.651696996636</v>
      </c>
      <c r="EB75" s="3">
        <v>257.802982861018</v>
      </c>
      <c r="EC75" s="3">
        <v>288.028318961691</v>
      </c>
      <c r="ED75" s="3">
        <v>324.250033573735</v>
      </c>
      <c r="EE75" s="3">
        <v>347.353367514803</v>
      </c>
      <c r="EF75" s="3">
        <v>331.691665649414</v>
      </c>
    </row>
    <row r="76">
      <c r="A76" s="3" t="s">
        <v>619</v>
      </c>
      <c r="B76" s="3" t="s">
        <v>491</v>
      </c>
      <c r="C76" s="3" t="s">
        <v>620</v>
      </c>
      <c r="D76" s="3">
        <v>15.7887772107572</v>
      </c>
      <c r="E76" s="3">
        <v>15.7501348798457</v>
      </c>
      <c r="F76" s="3">
        <v>15.4672671375383</v>
      </c>
      <c r="G76" s="3">
        <v>16.4799362391551</v>
      </c>
      <c r="H76" s="3">
        <v>16.9819898171073</v>
      </c>
      <c r="I76" s="3">
        <v>17.6647365040752</v>
      </c>
      <c r="J76" s="3">
        <v>18.405784000521</v>
      </c>
      <c r="K76" s="3">
        <v>17.9195339183642</v>
      </c>
      <c r="L76" s="3">
        <v>18.0111983136428</v>
      </c>
      <c r="M76" s="3">
        <v>17.3701126020124</v>
      </c>
      <c r="N76" s="3">
        <v>18.8620548133694</v>
      </c>
      <c r="O76" s="3">
        <v>20.0318459972743</v>
      </c>
      <c r="P76" s="3">
        <v>20.182093763107</v>
      </c>
      <c r="Q76" s="3">
        <v>20.8103876184383</v>
      </c>
      <c r="R76" s="3">
        <v>20.7587288136609</v>
      </c>
      <c r="S76" s="3">
        <v>20.7475722908322</v>
      </c>
      <c r="T76" s="3">
        <v>21.5611405515501</v>
      </c>
      <c r="U76" s="3">
        <v>21.1138595355186</v>
      </c>
      <c r="V76" s="3">
        <v>20.6586129210682</v>
      </c>
      <c r="W76" s="3">
        <v>20.3728632715426</v>
      </c>
      <c r="X76" s="3">
        <v>19.1056697771431</v>
      </c>
      <c r="Y76" s="3">
        <v>20.9764415778595</v>
      </c>
      <c r="Z76" s="3">
        <v>20.6961523194545</v>
      </c>
      <c r="AA76" s="3">
        <v>20.2626601278526</v>
      </c>
      <c r="AB76" s="3">
        <v>18.4311329873001</v>
      </c>
      <c r="AC76" s="3">
        <v>18.7489171935743</v>
      </c>
      <c r="AD76" s="3">
        <v>20.8621696918507</v>
      </c>
      <c r="AE76" s="3">
        <v>21.3568600023037</v>
      </c>
      <c r="AF76" s="3">
        <v>20.8308333052957</v>
      </c>
      <c r="AG76" s="3">
        <v>21.8491210581714</v>
      </c>
      <c r="AH76" s="3">
        <v>22.9154470645776</v>
      </c>
      <c r="AI76" s="3">
        <v>23.7829188953889</v>
      </c>
      <c r="AJ76" s="3">
        <v>24.0679614046374</v>
      </c>
      <c r="AK76" s="3">
        <v>23.7964526520161</v>
      </c>
      <c r="AL76" s="3">
        <v>23.6395258001389</v>
      </c>
      <c r="AM76" s="3">
        <v>23.4116013087544</v>
      </c>
      <c r="AN76" s="3">
        <v>23.6895247055661</v>
      </c>
      <c r="AO76" s="3">
        <v>25.4144562529408</v>
      </c>
      <c r="AP76" s="3">
        <v>26.6376713925628</v>
      </c>
      <c r="AQ76" s="3">
        <v>26.0791577294138</v>
      </c>
      <c r="AR76" s="3">
        <v>26.0226929193543</v>
      </c>
      <c r="AS76" s="3">
        <v>25.0022932055503</v>
      </c>
      <c r="AT76" s="3">
        <v>24.9824757109391</v>
      </c>
      <c r="AU76" s="3">
        <v>25.0387614187037</v>
      </c>
      <c r="AV76" s="3">
        <v>25.8970443347579</v>
      </c>
      <c r="AW76" s="3">
        <v>27.1309635955362</v>
      </c>
      <c r="AX76" s="3">
        <v>28.3968618761685</v>
      </c>
      <c r="AY76" s="3">
        <v>30.5531145082731</v>
      </c>
      <c r="AZ76" s="3">
        <v>32.9650808226944</v>
      </c>
      <c r="BA76" s="3">
        <v>34.1250105566545</v>
      </c>
      <c r="BB76" s="3">
        <v>35.7199965344259</v>
      </c>
      <c r="BC76" s="3">
        <v>35.0864593707944</v>
      </c>
      <c r="BD76" s="3">
        <v>36.1592068780447</v>
      </c>
      <c r="BE76" s="3">
        <v>35.4473527772945</v>
      </c>
      <c r="BF76" s="3">
        <v>34.9328682077553</v>
      </c>
      <c r="BG76" s="3">
        <v>36.8572477202598</v>
      </c>
      <c r="BH76" s="3">
        <v>39.0979200687341</v>
      </c>
      <c r="BI76" s="3">
        <v>38.15825362771</v>
      </c>
      <c r="BJ76" s="3">
        <v>38.1532028985209</v>
      </c>
      <c r="BK76" s="3">
        <v>37.2427643945593</v>
      </c>
      <c r="BL76" s="3">
        <v>36.869251756034</v>
      </c>
      <c r="BM76" s="3">
        <v>40.6153007260432</v>
      </c>
      <c r="BN76" s="3">
        <v>43.7613653528755</v>
      </c>
      <c r="BO76" s="3">
        <v>46.8215672214542</v>
      </c>
      <c r="BP76" s="3">
        <v>45.3605080344351</v>
      </c>
      <c r="BQ76" s="3">
        <v>46.693635725611</v>
      </c>
      <c r="BR76" s="3">
        <v>47.9556817448725</v>
      </c>
      <c r="BS76" s="3">
        <v>42.0462345434924</v>
      </c>
      <c r="BT76" s="3">
        <v>41.4051884212618</v>
      </c>
      <c r="BU76" s="3">
        <v>39.9535263241746</v>
      </c>
      <c r="BV76" s="3">
        <v>39.4966758776739</v>
      </c>
      <c r="BW76" s="3">
        <v>39.0619607768025</v>
      </c>
      <c r="BX76" s="3">
        <v>41.0490249189301</v>
      </c>
      <c r="BY76" s="3">
        <v>39.5430685006299</v>
      </c>
      <c r="BZ76" s="3">
        <v>32.4334338519304</v>
      </c>
      <c r="CA76" s="3">
        <v>35.8901480381234</v>
      </c>
      <c r="CB76" s="3">
        <v>37.782934545128</v>
      </c>
      <c r="CC76" s="3">
        <v>39.9673609382391</v>
      </c>
      <c r="CD76" s="3">
        <v>40.4672341115775</v>
      </c>
      <c r="CE76" s="3">
        <v>38.5250026701905</v>
      </c>
      <c r="CF76" s="3">
        <v>34.780746695846</v>
      </c>
      <c r="CG76" s="3">
        <v>34.0283096616634</v>
      </c>
      <c r="CH76" s="3">
        <v>35.1854041147515</v>
      </c>
      <c r="CI76" s="3">
        <v>39.0595283791028</v>
      </c>
      <c r="CJ76" s="3">
        <v>39.8508838769856</v>
      </c>
      <c r="CK76" s="3">
        <v>41.1665129622599</v>
      </c>
      <c r="CL76" s="3">
        <v>43.2028293014417</v>
      </c>
      <c r="CM76" s="3">
        <v>46.2244269124513</v>
      </c>
      <c r="CN76" s="3">
        <v>46.8280424446962</v>
      </c>
      <c r="CO76" s="3">
        <v>47.7075299132382</v>
      </c>
      <c r="CP76" s="3">
        <v>48.5156034244029</v>
      </c>
      <c r="CQ76" s="3">
        <v>51.1852536829447</v>
      </c>
      <c r="CR76" s="3">
        <v>51.5326379753596</v>
      </c>
      <c r="CS76" s="3">
        <v>49.9691191723718</v>
      </c>
      <c r="CT76" s="3">
        <v>50.7767794115968</v>
      </c>
      <c r="CU76" s="3">
        <v>54.0073992038954</v>
      </c>
      <c r="CV76" s="3">
        <v>53.8739951158224</v>
      </c>
      <c r="CW76" s="3">
        <v>50.2404954619225</v>
      </c>
      <c r="CX76" s="3">
        <v>50.4938201106963</v>
      </c>
      <c r="CY76" s="3">
        <v>48.1850479100668</v>
      </c>
      <c r="CZ76" s="3">
        <v>43.4005021635278</v>
      </c>
      <c r="DA76" s="3">
        <v>40.3344600454648</v>
      </c>
      <c r="DB76" s="3">
        <v>40.1912426789682</v>
      </c>
      <c r="DC76" s="3">
        <v>42.8504460227753</v>
      </c>
      <c r="DD76" s="3">
        <v>39.8938623898787</v>
      </c>
      <c r="DE76" s="3">
        <v>39.1952415745325</v>
      </c>
      <c r="DF76" s="3">
        <v>43.0934695213214</v>
      </c>
      <c r="DG76" s="3">
        <v>45.1385350534354</v>
      </c>
      <c r="DH76" s="3">
        <v>45.1430653071356</v>
      </c>
      <c r="DI76" s="3">
        <v>45.7028204338982</v>
      </c>
      <c r="DJ76" s="3">
        <v>46.7893652573133</v>
      </c>
      <c r="DK76" s="3">
        <v>46.8124167398133</v>
      </c>
      <c r="DL76" s="3">
        <v>45.05538143624</v>
      </c>
      <c r="DM76" s="3">
        <v>47.9771978810337</v>
      </c>
      <c r="DN76" s="3">
        <v>49.4748342383754</v>
      </c>
      <c r="DO76" s="3">
        <v>51.9254560704588</v>
      </c>
      <c r="DP76" s="3">
        <v>52.9918645752915</v>
      </c>
      <c r="DQ76" s="3">
        <v>51.1382056274798</v>
      </c>
      <c r="DR76" s="3">
        <v>48.5795230297892</v>
      </c>
      <c r="DS76" s="3">
        <v>47.5059058986358</v>
      </c>
      <c r="DT76" s="3">
        <v>49.326837531131</v>
      </c>
      <c r="DU76" s="3">
        <v>47.6976772588915</v>
      </c>
      <c r="DV76" s="3">
        <v>47.9557825732331</v>
      </c>
      <c r="DW76" s="3">
        <v>47.4297301839246</v>
      </c>
      <c r="DX76" s="3">
        <v>46.3365740981958</v>
      </c>
      <c r="DY76" s="3">
        <v>45.3636093284048</v>
      </c>
      <c r="DZ76" s="3">
        <v>46.4832752453549</v>
      </c>
      <c r="EA76" s="3">
        <v>47.4533312056182</v>
      </c>
      <c r="EB76" s="3">
        <v>49.99612091835</v>
      </c>
      <c r="EC76" s="3">
        <v>54.2513415967962</v>
      </c>
      <c r="ED76" s="3">
        <v>57.4078070306345</v>
      </c>
      <c r="EE76" s="3">
        <v>58.5796307826037</v>
      </c>
      <c r="EF76" s="3">
        <v>59.8383015926523</v>
      </c>
    </row>
    <row r="77">
      <c r="A77" s="3" t="s">
        <v>621</v>
      </c>
      <c r="B77" s="3" t="s">
        <v>526</v>
      </c>
      <c r="C77" s="3" t="s">
        <v>622</v>
      </c>
      <c r="D77" s="3">
        <v>7.7208280191475</v>
      </c>
      <c r="E77" s="3">
        <v>7.59855606736815</v>
      </c>
      <c r="F77" s="3">
        <v>8.05331571741004</v>
      </c>
      <c r="G77" s="3">
        <v>7.96919296555785</v>
      </c>
      <c r="H77" s="3">
        <v>8.14078372741421</v>
      </c>
      <c r="I77" s="3">
        <v>8.55884399025405</v>
      </c>
      <c r="J77" s="3">
        <v>8.74775232374571</v>
      </c>
      <c r="K77" s="3">
        <v>8.53390477080446</v>
      </c>
      <c r="L77" s="3">
        <v>8.99898580417252</v>
      </c>
      <c r="M77" s="3">
        <v>9.40457415843918</v>
      </c>
      <c r="N77" s="3">
        <v>10.3705688120588</v>
      </c>
      <c r="O77" s="3">
        <v>10.2689561295465</v>
      </c>
      <c r="P77" s="3">
        <v>9.80041229187368</v>
      </c>
      <c r="Q77" s="3">
        <v>10.0602488719825</v>
      </c>
      <c r="R77" s="3">
        <v>9.73991047579251</v>
      </c>
      <c r="S77" s="3">
        <v>9.87776195273306</v>
      </c>
      <c r="T77" s="3">
        <v>10.2055403442975</v>
      </c>
      <c r="U77" s="3">
        <v>9.87196187796694</v>
      </c>
      <c r="V77" s="3">
        <v>9.19361338935599</v>
      </c>
      <c r="W77" s="3">
        <v>8.33067966084788</v>
      </c>
      <c r="X77" s="3">
        <v>7.98455581358939</v>
      </c>
      <c r="Y77" s="3">
        <v>8.04740787611229</v>
      </c>
      <c r="Z77" s="3">
        <v>8.1205488437039</v>
      </c>
      <c r="AA77" s="3">
        <v>7.61046985082522</v>
      </c>
      <c r="AB77" s="3">
        <v>6.76639107025279</v>
      </c>
      <c r="AC77" s="3">
        <v>6.96029204980882</v>
      </c>
      <c r="AD77" s="3">
        <v>7.56585094328932</v>
      </c>
      <c r="AE77" s="3">
        <v>7.67130777176588</v>
      </c>
      <c r="AF77" s="3">
        <v>7.61755290201656</v>
      </c>
      <c r="AG77" s="3">
        <v>7.79861609430964</v>
      </c>
      <c r="AH77" s="3">
        <v>8.18571648088129</v>
      </c>
      <c r="AI77" s="3">
        <v>8.37132111730624</v>
      </c>
      <c r="AJ77" s="3">
        <v>8.6713820397392</v>
      </c>
      <c r="AK77" s="3">
        <v>9.13489985574739</v>
      </c>
      <c r="AL77" s="3">
        <v>10.0016981072698</v>
      </c>
      <c r="AM77" s="3">
        <v>10.968303739281</v>
      </c>
      <c r="AN77" s="3">
        <v>12.4155857982962</v>
      </c>
      <c r="AO77" s="3">
        <v>14.319054368756</v>
      </c>
      <c r="AP77" s="3">
        <v>14.3031348086879</v>
      </c>
      <c r="AQ77" s="3">
        <v>14.5511694576582</v>
      </c>
      <c r="AR77" s="3">
        <v>15.5920968933561</v>
      </c>
      <c r="AS77" s="3">
        <v>16.1456756527055</v>
      </c>
      <c r="AT77" s="3">
        <v>16.0245884021389</v>
      </c>
      <c r="AU77" s="3">
        <v>14.9549782041947</v>
      </c>
      <c r="AV77" s="3">
        <v>15.7737972748322</v>
      </c>
      <c r="AW77" s="3">
        <v>16.0346091375534</v>
      </c>
      <c r="AX77" s="3">
        <v>15.4018291248388</v>
      </c>
      <c r="AY77" s="3">
        <v>16.8978346777376</v>
      </c>
      <c r="AZ77" s="3">
        <v>17.5205066047073</v>
      </c>
      <c r="BA77" s="3">
        <v>16.5237524618276</v>
      </c>
      <c r="BB77" s="3">
        <v>17.1440556219242</v>
      </c>
      <c r="BC77" s="3">
        <v>17.5370557844316</v>
      </c>
      <c r="BD77" s="3">
        <v>19.0984167107211</v>
      </c>
      <c r="BE77" s="3">
        <v>19.9990527391057</v>
      </c>
      <c r="BF77" s="3">
        <v>20.5812054047682</v>
      </c>
      <c r="BG77" s="3">
        <v>22.4434594017293</v>
      </c>
      <c r="BH77" s="3">
        <v>22.7009342836648</v>
      </c>
      <c r="BI77" s="3">
        <v>21.6821428162917</v>
      </c>
      <c r="BJ77" s="3">
        <v>21.7511282681335</v>
      </c>
      <c r="BK77" s="3">
        <v>20.2358131789065</v>
      </c>
      <c r="BL77" s="3">
        <v>19.9083662979129</v>
      </c>
      <c r="BM77" s="3">
        <v>21.7643467001299</v>
      </c>
      <c r="BN77" s="3">
        <v>22.5710376378267</v>
      </c>
      <c r="BO77" s="3">
        <v>23.8331621698429</v>
      </c>
      <c r="BP77" s="3">
        <v>23.9350404932106</v>
      </c>
      <c r="BQ77" s="3">
        <v>24.0326734880364</v>
      </c>
      <c r="BR77" s="3">
        <v>23.0024718648382</v>
      </c>
      <c r="BS77" s="3">
        <v>20.4259604219689</v>
      </c>
      <c r="BT77" s="3">
        <v>21.6723492217732</v>
      </c>
      <c r="BU77" s="3">
        <v>21.5278336983237</v>
      </c>
      <c r="BV77" s="3">
        <v>22.4455749223858</v>
      </c>
      <c r="BW77" s="3">
        <v>22.4584951524339</v>
      </c>
      <c r="BX77" s="3">
        <v>23.3794276435721</v>
      </c>
      <c r="BY77" s="3">
        <v>24.3332869054721</v>
      </c>
      <c r="BZ77" s="3">
        <v>18.3164100182746</v>
      </c>
      <c r="CA77" s="3">
        <v>19.430511226213</v>
      </c>
      <c r="CB77" s="3">
        <v>20.846910114621</v>
      </c>
      <c r="CC77" s="3">
        <v>22.2342757391382</v>
      </c>
      <c r="CD77" s="3">
        <v>22.1205634843767</v>
      </c>
      <c r="CE77" s="3">
        <v>23.3257178747064</v>
      </c>
      <c r="CF77" s="3">
        <v>24.5411779855598</v>
      </c>
      <c r="CG77" s="3">
        <v>24.8988787429534</v>
      </c>
      <c r="CH77" s="3">
        <v>28.3021773520936</v>
      </c>
      <c r="CI77" s="3">
        <v>28.6003366271517</v>
      </c>
      <c r="CJ77" s="3">
        <v>28.8197820505594</v>
      </c>
      <c r="CK77" s="3">
        <v>28.4689848369308</v>
      </c>
      <c r="CL77" s="3">
        <v>29.6584584575851</v>
      </c>
      <c r="CM77" s="3">
        <v>31.5896367806075</v>
      </c>
      <c r="CN77" s="3">
        <v>31.9428679855646</v>
      </c>
      <c r="CO77" s="3">
        <v>30.9598453794593</v>
      </c>
      <c r="CP77" s="3">
        <v>30.5729454708932</v>
      </c>
      <c r="CQ77" s="3">
        <v>31.7154144900415</v>
      </c>
      <c r="CR77" s="3">
        <v>29.5987710328925</v>
      </c>
      <c r="CS77" s="3">
        <v>32.1724771776891</v>
      </c>
      <c r="CT77" s="3">
        <v>34.1448688198339</v>
      </c>
      <c r="CU77" s="3">
        <v>34.990980677628</v>
      </c>
      <c r="CV77" s="3">
        <v>34.3317235968354</v>
      </c>
      <c r="CW77" s="3">
        <v>32.9236750242283</v>
      </c>
      <c r="CX77" s="3">
        <v>34.6354727470081</v>
      </c>
      <c r="CY77" s="3">
        <v>33.7137447714362</v>
      </c>
      <c r="CZ77" s="3">
        <v>31.7044731262525</v>
      </c>
      <c r="DA77" s="3">
        <v>29.2132815508459</v>
      </c>
      <c r="DB77" s="3">
        <v>28.7234167984858</v>
      </c>
      <c r="DC77" s="3">
        <v>32.2089274547937</v>
      </c>
      <c r="DD77" s="3">
        <v>29.013594208528</v>
      </c>
      <c r="DE77" s="3">
        <v>26.9459607925043</v>
      </c>
      <c r="DF77" s="3">
        <v>29.9274511182876</v>
      </c>
      <c r="DG77" s="3">
        <v>30.6895844346646</v>
      </c>
      <c r="DH77" s="3">
        <v>30.6820115874548</v>
      </c>
      <c r="DI77" s="3">
        <v>30.4825226068294</v>
      </c>
      <c r="DJ77" s="3">
        <v>28.8209109158424</v>
      </c>
      <c r="DK77" s="3">
        <v>29.6628034511141</v>
      </c>
      <c r="DL77" s="3">
        <v>30.807598935896</v>
      </c>
      <c r="DM77" s="3">
        <v>32.1103444699206</v>
      </c>
      <c r="DN77" s="3">
        <v>32.7218285233617</v>
      </c>
      <c r="DO77" s="3">
        <v>30.5125813018408</v>
      </c>
      <c r="DP77" s="3">
        <v>30.1065234756052</v>
      </c>
      <c r="DQ77" s="3">
        <v>30.0755558230223</v>
      </c>
      <c r="DR77" s="3">
        <v>30.663671512011</v>
      </c>
      <c r="DS77" s="3">
        <v>33.4604408746686</v>
      </c>
      <c r="DT77" s="3">
        <v>34.3356546337664</v>
      </c>
      <c r="DU77" s="3">
        <v>36.6455604293582</v>
      </c>
      <c r="DV77" s="3">
        <v>37.1645504841734</v>
      </c>
      <c r="DW77" s="3">
        <v>34.781419935643</v>
      </c>
      <c r="DX77" s="3">
        <v>33.4180566948951</v>
      </c>
      <c r="DY77" s="3">
        <v>32.692859428931</v>
      </c>
      <c r="DZ77" s="3">
        <v>33.7801591504278</v>
      </c>
      <c r="EA77" s="3">
        <v>33.5310072608676</v>
      </c>
      <c r="EB77" s="3">
        <v>33.949264336151</v>
      </c>
      <c r="EC77" s="3">
        <v>33.9348329953239</v>
      </c>
      <c r="ED77" s="3">
        <v>35.4052299257868</v>
      </c>
      <c r="EE77" s="3">
        <v>33.4430952980405</v>
      </c>
      <c r="EF77" s="3">
        <v>32.5986110369364</v>
      </c>
    </row>
    <row r="78">
      <c r="A78" s="3" t="s">
        <v>623</v>
      </c>
      <c r="B78" s="3" t="s">
        <v>526</v>
      </c>
      <c r="C78" s="3" t="s">
        <v>624</v>
      </c>
      <c r="D78" s="3">
        <v>10.1483270406261</v>
      </c>
      <c r="E78" s="3">
        <v>10.1456241163602</v>
      </c>
      <c r="F78" s="3">
        <v>10.3881456947304</v>
      </c>
      <c r="G78" s="3">
        <v>10.0184720203202</v>
      </c>
      <c r="H78" s="3">
        <v>10.4540821236071</v>
      </c>
      <c r="I78" s="3">
        <v>10.9076493932541</v>
      </c>
      <c r="J78" s="3">
        <v>11.0100296061732</v>
      </c>
      <c r="K78" s="3">
        <v>11.2383223760033</v>
      </c>
      <c r="L78" s="3">
        <v>11.5401645446129</v>
      </c>
      <c r="M78" s="3">
        <v>12.1034193927366</v>
      </c>
      <c r="N78" s="3">
        <v>13.587437925999</v>
      </c>
      <c r="O78" s="3">
        <v>14.3389278685942</v>
      </c>
      <c r="P78" s="3">
        <v>14.986505510598</v>
      </c>
      <c r="Q78" s="3">
        <v>15.5970705947791</v>
      </c>
      <c r="R78" s="3">
        <v>15.9269666374831</v>
      </c>
      <c r="S78" s="3">
        <v>15.6292259514276</v>
      </c>
      <c r="T78" s="3">
        <v>16.0746922085612</v>
      </c>
      <c r="U78" s="3">
        <v>16.4203369393059</v>
      </c>
      <c r="V78" s="3">
        <v>16.3234010359608</v>
      </c>
      <c r="W78" s="3">
        <v>16.5242125044196</v>
      </c>
      <c r="X78" s="3">
        <v>16.3916168329748</v>
      </c>
      <c r="Y78" s="3">
        <v>17.3389486596503</v>
      </c>
      <c r="Z78" s="3">
        <v>17.627405122976</v>
      </c>
      <c r="AA78" s="3">
        <v>17.666599996791</v>
      </c>
      <c r="AB78" s="3">
        <v>16.3808093478958</v>
      </c>
      <c r="AC78" s="3">
        <v>16.2339357135704</v>
      </c>
      <c r="AD78" s="3">
        <v>17.0901700234873</v>
      </c>
      <c r="AE78" s="3">
        <v>17.3336724734535</v>
      </c>
      <c r="AF78" s="3">
        <v>17.7543985015087</v>
      </c>
      <c r="AG78" s="3">
        <v>18.2856606012699</v>
      </c>
      <c r="AH78" s="3">
        <v>19.7230790161062</v>
      </c>
      <c r="AI78" s="3">
        <v>21.5064617372991</v>
      </c>
      <c r="AJ78" s="3">
        <v>22.2469360054878</v>
      </c>
      <c r="AK78" s="3">
        <v>21.0394991228611</v>
      </c>
      <c r="AL78" s="3">
        <v>22.2431672973693</v>
      </c>
      <c r="AM78" s="3">
        <v>24.1653947726354</v>
      </c>
      <c r="AN78" s="3">
        <v>23.5248370144191</v>
      </c>
      <c r="AO78" s="3">
        <v>23.8404849468065</v>
      </c>
      <c r="AP78" s="3">
        <v>24.8270576940042</v>
      </c>
      <c r="AQ78" s="3">
        <v>25.1728683045938</v>
      </c>
      <c r="AR78" s="3">
        <v>24.9351800323724</v>
      </c>
      <c r="AS78" s="3">
        <v>25.940416133474</v>
      </c>
      <c r="AT78" s="3">
        <v>26.4389775234348</v>
      </c>
      <c r="AU78" s="3">
        <v>27.2218715130886</v>
      </c>
      <c r="AV78" s="3">
        <v>27.757669512152</v>
      </c>
      <c r="AW78" s="3">
        <v>30.5650067628818</v>
      </c>
      <c r="AX78" s="3">
        <v>30.5136359556966</v>
      </c>
      <c r="AY78" s="3">
        <v>32.5295851098319</v>
      </c>
      <c r="AZ78" s="3">
        <v>33.5247027914008</v>
      </c>
      <c r="BA78" s="3">
        <v>33.4967919936053</v>
      </c>
      <c r="BB78" s="3">
        <v>35.4413068192733</v>
      </c>
      <c r="BC78" s="3">
        <v>35.3102114975867</v>
      </c>
      <c r="BD78" s="3">
        <v>36.9672177276512</v>
      </c>
      <c r="BE78" s="3">
        <v>38.913641682668</v>
      </c>
      <c r="BF78" s="3">
        <v>40.602673286229</v>
      </c>
      <c r="BG78" s="3">
        <v>43.4895884486749</v>
      </c>
      <c r="BH78" s="3">
        <v>43.5771561119437</v>
      </c>
      <c r="BI78" s="3">
        <v>38.1332679005597</v>
      </c>
      <c r="BJ78" s="3">
        <v>38.627257662335</v>
      </c>
      <c r="BK78" s="3">
        <v>36.6393197722243</v>
      </c>
      <c r="BL78" s="3">
        <v>38.5035021230606</v>
      </c>
      <c r="BM78" s="3">
        <v>42.8884075268923</v>
      </c>
      <c r="BN78" s="3">
        <v>43.9098954433326</v>
      </c>
      <c r="BO78" s="3">
        <v>45.2078547163163</v>
      </c>
      <c r="BP78" s="3">
        <v>47.7485491647057</v>
      </c>
      <c r="BQ78" s="3">
        <v>50.1678537914277</v>
      </c>
      <c r="BR78" s="3">
        <v>53.9294234275777</v>
      </c>
      <c r="BS78" s="3">
        <v>56.4597105426919</v>
      </c>
      <c r="BT78" s="3">
        <v>55.4088717089267</v>
      </c>
      <c r="BU78" s="3">
        <v>57.6221702950939</v>
      </c>
      <c r="BV78" s="3">
        <v>56.4414981705635</v>
      </c>
      <c r="BW78" s="3">
        <v>57.1218975377741</v>
      </c>
      <c r="BX78" s="3">
        <v>60.7408532833842</v>
      </c>
      <c r="BY78" s="3">
        <v>63.1612697759449</v>
      </c>
      <c r="BZ78" s="3">
        <v>47.6534619181429</v>
      </c>
      <c r="CA78" s="3">
        <v>42.3584638581521</v>
      </c>
      <c r="CB78" s="3">
        <v>49.5375926074301</v>
      </c>
      <c r="CC78" s="3">
        <v>58.6374875509298</v>
      </c>
      <c r="CD78" s="3">
        <v>61.4301554825076</v>
      </c>
      <c r="CE78" s="3">
        <v>69.1165219276028</v>
      </c>
      <c r="CF78" s="3">
        <v>71.1976256178317</v>
      </c>
      <c r="CG78" s="3">
        <v>73.4669976587704</v>
      </c>
      <c r="CH78" s="3">
        <v>79.8863669860886</v>
      </c>
      <c r="CI78" s="3">
        <v>80.1025662922741</v>
      </c>
      <c r="CJ78" s="3">
        <v>75.9441939628996</v>
      </c>
      <c r="CK78" s="3">
        <v>77.4403235525103</v>
      </c>
      <c r="CL78" s="3">
        <v>78.4101563334861</v>
      </c>
      <c r="CM78" s="3">
        <v>80.1421901617687</v>
      </c>
      <c r="CN78" s="3">
        <v>80.79587774963</v>
      </c>
      <c r="CO78" s="3">
        <v>82.9222349384038</v>
      </c>
      <c r="CP78" s="3">
        <v>88.7747382788106</v>
      </c>
      <c r="CQ78" s="3">
        <v>90.4386742236237</v>
      </c>
      <c r="CR78" s="3">
        <v>92.0060542903703</v>
      </c>
      <c r="CS78" s="3">
        <v>95.6163646242616</v>
      </c>
      <c r="CT78" s="3">
        <v>101.840439223408</v>
      </c>
      <c r="CU78" s="3">
        <v>102.700449249872</v>
      </c>
      <c r="CV78" s="3">
        <v>92.2232151959786</v>
      </c>
      <c r="CW78" s="3">
        <v>88.1429826676032</v>
      </c>
      <c r="CX78" s="3">
        <v>91.4098878582117</v>
      </c>
      <c r="CY78" s="3">
        <v>97.426178796826</v>
      </c>
      <c r="CZ78" s="3">
        <v>88.3486073549088</v>
      </c>
      <c r="DA78" s="3">
        <v>87.707546329591</v>
      </c>
      <c r="DB78" s="3">
        <v>91.1041602876927</v>
      </c>
      <c r="DC78" s="3">
        <v>100.219023854151</v>
      </c>
      <c r="DD78" s="3">
        <v>94.9075428613463</v>
      </c>
      <c r="DE78" s="3">
        <v>94.4154352486581</v>
      </c>
      <c r="DF78" s="3">
        <v>103.718565953283</v>
      </c>
      <c r="DG78" s="3">
        <v>107.704021640174</v>
      </c>
      <c r="DH78" s="3">
        <v>104.503995369644</v>
      </c>
      <c r="DI78" s="3">
        <v>104.48055582062</v>
      </c>
      <c r="DJ78" s="3">
        <v>104.498045394036</v>
      </c>
      <c r="DK78" s="3">
        <v>107.958652410127</v>
      </c>
      <c r="DL78" s="3">
        <v>111.337399908087</v>
      </c>
      <c r="DM78" s="3">
        <v>116.298124589517</v>
      </c>
      <c r="DN78" s="3">
        <v>119.643281208121</v>
      </c>
      <c r="DO78" s="3">
        <v>119.061504730033</v>
      </c>
      <c r="DP78" s="3">
        <v>121.857496943696</v>
      </c>
      <c r="DQ78" s="3">
        <v>121.43600684563</v>
      </c>
      <c r="DR78" s="3">
        <v>131.45837899144</v>
      </c>
      <c r="DS78" s="3">
        <v>139.677242687249</v>
      </c>
      <c r="DT78" s="3">
        <v>145.205957392872</v>
      </c>
      <c r="DU78" s="3">
        <v>152.648117779484</v>
      </c>
      <c r="DV78" s="3">
        <v>156.824827561633</v>
      </c>
      <c r="DW78" s="3">
        <v>165.531064069591</v>
      </c>
      <c r="DX78" s="3">
        <v>170.101604441295</v>
      </c>
      <c r="DY78" s="3">
        <v>173.286171434611</v>
      </c>
      <c r="DZ78" s="3">
        <v>183.076532127514</v>
      </c>
      <c r="EA78" s="3">
        <v>192.144206356959</v>
      </c>
      <c r="EB78" s="3">
        <v>203.288940746131</v>
      </c>
      <c r="EC78" s="3">
        <v>208.181996070257</v>
      </c>
      <c r="ED78" s="3">
        <v>218.829368155502</v>
      </c>
      <c r="EE78" s="3">
        <v>203.953571501232</v>
      </c>
      <c r="EF78" s="3">
        <v>193.963610331217</v>
      </c>
    </row>
    <row r="79">
      <c r="A79" s="3" t="s">
        <v>625</v>
      </c>
      <c r="B79" s="3" t="s">
        <v>491</v>
      </c>
      <c r="C79" s="3" t="s">
        <v>499</v>
      </c>
      <c r="D79" s="3">
        <v>44.4773419125713</v>
      </c>
      <c r="E79" s="3">
        <v>44.7372102723901</v>
      </c>
      <c r="F79" s="3">
        <v>45.8566716736598</v>
      </c>
      <c r="G79" s="3">
        <v>44.491175217438</v>
      </c>
      <c r="H79" s="3">
        <v>43.4542915547749</v>
      </c>
      <c r="I79" s="3">
        <v>43.8391022760477</v>
      </c>
      <c r="J79" s="3">
        <v>45.1064129028655</v>
      </c>
      <c r="K79" s="3">
        <v>41.3015904770836</v>
      </c>
      <c r="L79" s="3">
        <v>40.6773998803672</v>
      </c>
      <c r="M79" s="3">
        <v>40.3981333637</v>
      </c>
      <c r="N79" s="3">
        <v>47.3710153463159</v>
      </c>
      <c r="O79" s="3">
        <v>47.7091719474309</v>
      </c>
      <c r="P79" s="3">
        <v>48.9657112898783</v>
      </c>
      <c r="Q79" s="3">
        <v>53.7687686323011</v>
      </c>
      <c r="R79" s="3">
        <v>56.2377506067591</v>
      </c>
      <c r="S79" s="3">
        <v>55.4273547822769</v>
      </c>
      <c r="T79" s="3">
        <v>56.9327449668992</v>
      </c>
      <c r="U79" s="3">
        <v>57.3329492185608</v>
      </c>
      <c r="V79" s="3">
        <v>55.0426324380947</v>
      </c>
      <c r="W79" s="3">
        <v>58.7778169974621</v>
      </c>
      <c r="X79" s="3">
        <v>55.9910571019994</v>
      </c>
      <c r="Y79" s="3">
        <v>59.5927512529199</v>
      </c>
      <c r="Z79" s="3">
        <v>59.7340681039718</v>
      </c>
      <c r="AA79" s="3">
        <v>55.024004031918</v>
      </c>
      <c r="AB79" s="3">
        <v>53.2434061850224</v>
      </c>
      <c r="AC79" s="3">
        <v>50.9656910362878</v>
      </c>
      <c r="AD79" s="3">
        <v>52.7250907910169</v>
      </c>
      <c r="AE79" s="3">
        <v>54.5110212791675</v>
      </c>
      <c r="AF79" s="3">
        <v>54.8612958017346</v>
      </c>
      <c r="AG79" s="3">
        <v>54.0018996687563</v>
      </c>
      <c r="AH79" s="3">
        <v>52.167930954068</v>
      </c>
      <c r="AI79" s="3">
        <v>52.0801526325507</v>
      </c>
      <c r="AJ79" s="3">
        <v>49.4703181389101</v>
      </c>
      <c r="AK79" s="3">
        <v>45.5595897137506</v>
      </c>
      <c r="AL79" s="3">
        <v>48.6041762889284</v>
      </c>
      <c r="AM79" s="3">
        <v>50.4527184145195</v>
      </c>
      <c r="AN79" s="3">
        <v>50.8852868668538</v>
      </c>
      <c r="AO79" s="3">
        <v>51.1090058967656</v>
      </c>
      <c r="AP79" s="3">
        <v>53.1402680059744</v>
      </c>
      <c r="AQ79" s="3">
        <v>52.8007854542038</v>
      </c>
      <c r="AR79" s="3">
        <v>57.9323169163071</v>
      </c>
      <c r="AS79" s="3">
        <v>60.4423585124352</v>
      </c>
      <c r="AT79" s="3">
        <v>61.9104617104321</v>
      </c>
      <c r="AU79" s="3">
        <v>63.4759032564463</v>
      </c>
      <c r="AV79" s="3">
        <v>64.9786808319695</v>
      </c>
      <c r="AW79" s="3">
        <v>67.0076795483926</v>
      </c>
      <c r="AX79" s="3">
        <v>66.6010300345948</v>
      </c>
      <c r="AY79" s="3">
        <v>64.9214603196998</v>
      </c>
      <c r="AZ79" s="3">
        <v>68.4658845300842</v>
      </c>
      <c r="BA79" s="3">
        <v>71.6579821993915</v>
      </c>
      <c r="BB79" s="3">
        <v>75.0977591783289</v>
      </c>
      <c r="BC79" s="3">
        <v>73.6728671477276</v>
      </c>
      <c r="BD79" s="3">
        <v>69.9246892676467</v>
      </c>
      <c r="BE79" s="3">
        <v>71.1838714636282</v>
      </c>
      <c r="BF79" s="3">
        <v>74.3655748776573</v>
      </c>
      <c r="BG79" s="3">
        <v>69.7840147361482</v>
      </c>
      <c r="BH79" s="3">
        <v>69.8251352228106</v>
      </c>
      <c r="BI79" s="3">
        <v>66.6447239299049</v>
      </c>
      <c r="BJ79" s="3">
        <v>63.5860358027109</v>
      </c>
      <c r="BK79" s="3">
        <v>60.3661686780677</v>
      </c>
      <c r="BL79" s="3">
        <v>60.53016582818</v>
      </c>
      <c r="BM79" s="3">
        <v>66.3854991526323</v>
      </c>
      <c r="BN79" s="3">
        <v>65.8474008167802</v>
      </c>
      <c r="BO79" s="3">
        <v>67.3294721512243</v>
      </c>
      <c r="BP79" s="3">
        <v>55.9494463231217</v>
      </c>
      <c r="BQ79" s="3">
        <v>57.9188828946809</v>
      </c>
      <c r="BR79" s="3">
        <v>60.1127788700614</v>
      </c>
      <c r="BS79" s="3">
        <v>57.0858365641052</v>
      </c>
      <c r="BT79" s="3">
        <v>57.9730159347297</v>
      </c>
      <c r="BU79" s="3">
        <v>55.9067427362885</v>
      </c>
      <c r="BV79" s="3">
        <v>58.304384981044</v>
      </c>
      <c r="BW79" s="3">
        <v>57.7376726918367</v>
      </c>
      <c r="BX79" s="3">
        <v>57.3053095753307</v>
      </c>
      <c r="BY79" s="3">
        <v>62.2858302703233</v>
      </c>
      <c r="BZ79" s="3">
        <v>47.505170209738</v>
      </c>
      <c r="CA79" s="3">
        <v>48.0707261687506</v>
      </c>
      <c r="CB79" s="3">
        <v>50.3459509848138</v>
      </c>
      <c r="CC79" s="3">
        <v>51.7326010759144</v>
      </c>
      <c r="CD79" s="3">
        <v>56.200801900637</v>
      </c>
      <c r="CE79" s="3">
        <v>62.8328487500384</v>
      </c>
      <c r="CF79" s="3">
        <v>63.783138261344</v>
      </c>
      <c r="CG79" s="3">
        <v>67.9108726046159</v>
      </c>
      <c r="CH79" s="3">
        <v>71.13302735459</v>
      </c>
      <c r="CI79" s="3">
        <v>75.3652437196678</v>
      </c>
      <c r="CJ79" s="3">
        <v>75.2278889871439</v>
      </c>
      <c r="CK79" s="3">
        <v>71.2380131232968</v>
      </c>
      <c r="CL79" s="3">
        <v>71.9883672421348</v>
      </c>
      <c r="CM79" s="3">
        <v>75.326825024883</v>
      </c>
      <c r="CN79" s="3">
        <v>69.2957025270198</v>
      </c>
      <c r="CO79" s="3">
        <v>66.6961727553982</v>
      </c>
      <c r="CP79" s="3">
        <v>65.5812673480418</v>
      </c>
      <c r="CQ79" s="3">
        <v>71.7535897743588</v>
      </c>
      <c r="CR79" s="3">
        <v>72.4489720999199</v>
      </c>
      <c r="CS79" s="3">
        <v>73.1684421160862</v>
      </c>
      <c r="CT79" s="3">
        <v>76.3910178960597</v>
      </c>
      <c r="CU79" s="3">
        <v>79.5913217401281</v>
      </c>
      <c r="CV79" s="3">
        <v>82.2402031696596</v>
      </c>
      <c r="CW79" s="3">
        <v>83.1867701184007</v>
      </c>
      <c r="CX79" s="3">
        <v>85.4790028039737</v>
      </c>
      <c r="CY79" s="3">
        <v>82.131017737271</v>
      </c>
      <c r="CZ79" s="3">
        <v>71.174385663752</v>
      </c>
      <c r="DA79" s="3">
        <v>67.1520126854181</v>
      </c>
      <c r="DB79" s="3">
        <v>64.3705558271643</v>
      </c>
      <c r="DC79" s="3">
        <v>65.0135734950208</v>
      </c>
      <c r="DD79" s="3">
        <v>59.3411729189995</v>
      </c>
      <c r="DE79" s="3">
        <v>57.6585428409235</v>
      </c>
      <c r="DF79" s="3">
        <v>55.9919604418337</v>
      </c>
      <c r="DG79" s="3">
        <v>55.9977222383452</v>
      </c>
      <c r="DH79" s="3">
        <v>60.0946362204024</v>
      </c>
      <c r="DI79" s="3">
        <v>64.0913612046238</v>
      </c>
      <c r="DJ79" s="3">
        <v>58.1137035633246</v>
      </c>
      <c r="DK79" s="3">
        <v>58.4614876097161</v>
      </c>
      <c r="DL79" s="3">
        <v>60.5065623706242</v>
      </c>
      <c r="DM79" s="3">
        <v>61.656222261072</v>
      </c>
      <c r="DN79" s="3">
        <v>65.3255562071249</v>
      </c>
      <c r="DO79" s="3">
        <v>68.2917201029595</v>
      </c>
      <c r="DP79" s="3">
        <v>68.7020080679099</v>
      </c>
      <c r="DQ79" s="3">
        <v>64.8688009664304</v>
      </c>
      <c r="DR79" s="3">
        <v>66.5910650020413</v>
      </c>
      <c r="DS79" s="3">
        <v>72.1291402876988</v>
      </c>
      <c r="DT79" s="3">
        <v>74.5371292095581</v>
      </c>
      <c r="DU79" s="3">
        <v>76.7170126172856</v>
      </c>
      <c r="DV79" s="3">
        <v>74.7017852506993</v>
      </c>
      <c r="DW79" s="3">
        <v>68.3222782288307</v>
      </c>
      <c r="DX79" s="3">
        <v>66.8685310152944</v>
      </c>
      <c r="DY79" s="3">
        <v>66.1687758598965</v>
      </c>
      <c r="DZ79" s="3">
        <v>71.2396895092072</v>
      </c>
      <c r="EA79" s="3">
        <v>74.8535175704114</v>
      </c>
      <c r="EB79" s="3">
        <v>76.2358104440234</v>
      </c>
      <c r="EC79" s="3">
        <v>75.9647649703081</v>
      </c>
      <c r="ED79" s="3">
        <v>78.7903589577803</v>
      </c>
      <c r="EE79" s="3">
        <v>79.8085715884254</v>
      </c>
      <c r="EF79" s="3">
        <v>77.8330561319987</v>
      </c>
    </row>
    <row r="80">
      <c r="A80" s="3" t="s">
        <v>626</v>
      </c>
      <c r="B80" s="3" t="s">
        <v>494</v>
      </c>
      <c r="C80" s="3" t="s">
        <v>598</v>
      </c>
      <c r="D80" s="3">
        <v>51.1891098243229</v>
      </c>
      <c r="E80" s="3">
        <v>51.6412148983945</v>
      </c>
      <c r="F80" s="3">
        <v>54.9858910322788</v>
      </c>
      <c r="G80" s="3">
        <v>55.0466448517165</v>
      </c>
      <c r="H80" s="3">
        <v>56.9047339665638</v>
      </c>
      <c r="I80" s="3">
        <v>57.6166070191336</v>
      </c>
      <c r="J80" s="3">
        <v>57.8883052258663</v>
      </c>
      <c r="K80" s="3">
        <v>58.9392961474935</v>
      </c>
      <c r="L80" s="3">
        <v>60.6673311044347</v>
      </c>
      <c r="M80" s="3">
        <v>61.7633505104037</v>
      </c>
      <c r="N80" s="3">
        <v>67.1477737788252</v>
      </c>
      <c r="O80" s="3">
        <v>70.3146662742862</v>
      </c>
      <c r="P80" s="3">
        <v>74.0213920957677</v>
      </c>
      <c r="Q80" s="3">
        <v>77.20223446943</v>
      </c>
      <c r="R80" s="3">
        <v>78.0255318767297</v>
      </c>
      <c r="S80" s="3">
        <v>77.074870060314</v>
      </c>
      <c r="T80" s="3">
        <v>76.968959061935</v>
      </c>
      <c r="U80" s="3">
        <v>78.3792422238567</v>
      </c>
      <c r="V80" s="3">
        <v>82.8957665417601</v>
      </c>
      <c r="W80" s="3">
        <v>81.2962720473304</v>
      </c>
      <c r="X80" s="3">
        <v>76.1981358522988</v>
      </c>
      <c r="Y80" s="3">
        <v>77.9104313857316</v>
      </c>
      <c r="Z80" s="3">
        <v>72.9290141923348</v>
      </c>
      <c r="AA80" s="3">
        <v>73.3530628516124</v>
      </c>
      <c r="AB80" s="3">
        <v>72.5960248319932</v>
      </c>
      <c r="AC80" s="3">
        <v>73.2642063834767</v>
      </c>
      <c r="AD80" s="3">
        <v>77.2007223913962</v>
      </c>
      <c r="AE80" s="3">
        <v>78.5359342388059</v>
      </c>
      <c r="AF80" s="3">
        <v>78.4187743716322</v>
      </c>
      <c r="AG80" s="3">
        <v>73.4661573312154</v>
      </c>
      <c r="AH80" s="3">
        <v>74.001812191238</v>
      </c>
      <c r="AI80" s="3">
        <v>74.5591244224631</v>
      </c>
      <c r="AJ80" s="3">
        <v>70.4928670500298</v>
      </c>
      <c r="AK80" s="3">
        <v>67.3699449071046</v>
      </c>
      <c r="AL80" s="3">
        <v>59.6865854509991</v>
      </c>
      <c r="AM80" s="3">
        <v>61.4575718812289</v>
      </c>
      <c r="AN80" s="3">
        <v>63.3461500027743</v>
      </c>
      <c r="AO80" s="3">
        <v>61.456676487793</v>
      </c>
      <c r="AP80" s="3">
        <v>62.3033451615719</v>
      </c>
      <c r="AQ80" s="3">
        <v>61.9503105527718</v>
      </c>
      <c r="AR80" s="3">
        <v>62.1275188024799</v>
      </c>
      <c r="AS80" s="3">
        <v>62.2057235106855</v>
      </c>
      <c r="AT80" s="3">
        <v>61.9130603258274</v>
      </c>
      <c r="AU80" s="3">
        <v>61.8801734169762</v>
      </c>
      <c r="AV80" s="3">
        <v>64.1590057302845</v>
      </c>
      <c r="AW80" s="3">
        <v>59.6673654475802</v>
      </c>
      <c r="AX80" s="3">
        <v>56.1695912086705</v>
      </c>
      <c r="AY80" s="3">
        <v>57.9981871971112</v>
      </c>
      <c r="AZ80" s="3">
        <v>62.9982976574917</v>
      </c>
      <c r="BA80" s="3">
        <v>57.2009353880239</v>
      </c>
      <c r="BB80" s="3">
        <v>52.5230971042148</v>
      </c>
      <c r="BC80" s="3">
        <v>52.5356860034321</v>
      </c>
      <c r="BD80" s="3">
        <v>52.3605481679707</v>
      </c>
      <c r="BE80" s="3">
        <v>54.7397010474856</v>
      </c>
      <c r="BF80" s="3">
        <v>54.0356166490623</v>
      </c>
      <c r="BG80" s="3">
        <v>57.7067998776698</v>
      </c>
      <c r="BH80" s="3">
        <v>63.0552251824334</v>
      </c>
      <c r="BI80" s="3">
        <v>61.3156238192676</v>
      </c>
      <c r="BJ80" s="3">
        <v>64.0334526053837</v>
      </c>
      <c r="BK80" s="3">
        <v>58.1312388407582</v>
      </c>
      <c r="BL80" s="3">
        <v>53.9883917924035</v>
      </c>
      <c r="BM80" s="3">
        <v>53.455393865135</v>
      </c>
      <c r="BN80" s="3">
        <v>45.7601943071167</v>
      </c>
      <c r="BO80" s="3">
        <v>44.2746385110918</v>
      </c>
      <c r="BP80" s="3">
        <v>45.1819795435271</v>
      </c>
      <c r="BQ80" s="3">
        <v>45.1794556474878</v>
      </c>
      <c r="BR80" s="3">
        <v>46.9255546408241</v>
      </c>
      <c r="BS80" s="3">
        <v>49.7577676188967</v>
      </c>
      <c r="BT80" s="3">
        <v>53.0878297922083</v>
      </c>
      <c r="BU80" s="3">
        <v>54.0826075677794</v>
      </c>
      <c r="BV80" s="3">
        <v>61.8278159801582</v>
      </c>
      <c r="BW80" s="3">
        <v>63.0982963508483</v>
      </c>
      <c r="BX80" s="3">
        <v>62.0994647197625</v>
      </c>
      <c r="BY80" s="3">
        <v>59.1874754814145</v>
      </c>
      <c r="BZ80" s="3">
        <v>50.0616086639758</v>
      </c>
      <c r="CA80" s="3">
        <v>51.7431210404422</v>
      </c>
      <c r="CB80" s="3">
        <v>54.3279649268501</v>
      </c>
      <c r="CC80" s="3">
        <v>56.474654961418</v>
      </c>
      <c r="CD80" s="3">
        <v>55.1066320696446</v>
      </c>
      <c r="CE80" s="3">
        <v>55.8597712013592</v>
      </c>
      <c r="CF80" s="3">
        <v>50.8971222926484</v>
      </c>
      <c r="CG80" s="3">
        <v>51.1598408973554</v>
      </c>
      <c r="CH80" s="3">
        <v>58.1525634411142</v>
      </c>
      <c r="CI80" s="3">
        <v>61.3272819253938</v>
      </c>
      <c r="CJ80" s="3">
        <v>64.7496971973782</v>
      </c>
      <c r="CK80" s="3">
        <v>63.3572283027956</v>
      </c>
      <c r="CL80" s="3">
        <v>64.1585499163932</v>
      </c>
      <c r="CM80" s="3">
        <v>66.5222007950964</v>
      </c>
      <c r="CN80" s="3">
        <v>75.8938250678135</v>
      </c>
      <c r="CO80" s="3">
        <v>75.3276896274852</v>
      </c>
      <c r="CP80" s="3">
        <v>73.0582685683352</v>
      </c>
      <c r="CQ80" s="3">
        <v>74.6822160434117</v>
      </c>
      <c r="CR80" s="3">
        <v>76.2237708257288</v>
      </c>
      <c r="CS80" s="3">
        <v>76.4923196598806</v>
      </c>
      <c r="CT80" s="3">
        <v>83.5720803315783</v>
      </c>
      <c r="CU80" s="3">
        <v>88.1622842428217</v>
      </c>
      <c r="CV80" s="3">
        <v>94.1450108040018</v>
      </c>
      <c r="CW80" s="3">
        <v>94.6176328621632</v>
      </c>
      <c r="CX80" s="3">
        <v>95.1315499227596</v>
      </c>
      <c r="CY80" s="3">
        <v>92.8876129224707</v>
      </c>
      <c r="CZ80" s="3">
        <v>88.3151986268813</v>
      </c>
      <c r="DA80" s="3">
        <v>84.5023075241678</v>
      </c>
      <c r="DB80" s="3">
        <v>85.7474179175694</v>
      </c>
      <c r="DC80" s="3">
        <v>93.098740948838</v>
      </c>
      <c r="DD80" s="3">
        <v>91.2821462469248</v>
      </c>
      <c r="DE80" s="3">
        <v>84.7727342061638</v>
      </c>
      <c r="DF80" s="3">
        <v>90.6513945283148</v>
      </c>
      <c r="DG80" s="3">
        <v>90.0327330825218</v>
      </c>
      <c r="DH80" s="3">
        <v>82.0580220089662</v>
      </c>
      <c r="DI80" s="3">
        <v>80.8129494231703</v>
      </c>
      <c r="DJ80" s="3">
        <v>70.995318598732</v>
      </c>
      <c r="DK80" s="3">
        <v>69.4292484570539</v>
      </c>
      <c r="DL80" s="3">
        <v>64.705474609021</v>
      </c>
      <c r="DM80" s="3">
        <v>64.8676838251479</v>
      </c>
      <c r="DN80" s="3">
        <v>67.7840940473256</v>
      </c>
      <c r="DO80" s="3">
        <v>66.4030228708934</v>
      </c>
      <c r="DP80" s="3">
        <v>65.1942376667446</v>
      </c>
      <c r="DQ80" s="3">
        <v>65.8904958947178</v>
      </c>
      <c r="DR80" s="3">
        <v>65.1088690072532</v>
      </c>
      <c r="DS80" s="3">
        <v>71.0821404788688</v>
      </c>
      <c r="DT80" s="3">
        <v>72.9536541934629</v>
      </c>
      <c r="DU80" s="3">
        <v>72.4780681091846</v>
      </c>
      <c r="DV80" s="3">
        <v>73.1795948584043</v>
      </c>
      <c r="DW80" s="3">
        <v>68.0533875167875</v>
      </c>
      <c r="DX80" s="3">
        <v>54.1710160251407</v>
      </c>
      <c r="DY80" s="3">
        <v>58.3795986405756</v>
      </c>
      <c r="DZ80" s="3">
        <v>57.1217899944155</v>
      </c>
      <c r="EA80" s="3">
        <v>56.4629355317567</v>
      </c>
      <c r="EB80" s="3">
        <v>56.8662802274976</v>
      </c>
      <c r="EC80" s="3">
        <v>60.3086117487969</v>
      </c>
      <c r="ED80" s="3">
        <v>56.1234765042234</v>
      </c>
      <c r="EE80" s="3">
        <v>49.2356917623539</v>
      </c>
      <c r="EF80" s="3">
        <v>50.4800222770497</v>
      </c>
    </row>
    <row r="81">
      <c r="A81" s="3" t="s">
        <v>627</v>
      </c>
      <c r="B81" s="3" t="s">
        <v>544</v>
      </c>
      <c r="C81" s="3" t="s">
        <v>628</v>
      </c>
      <c r="D81" s="3">
        <v>75.5930655680146</v>
      </c>
      <c r="E81" s="3">
        <v>71.6185634426395</v>
      </c>
      <c r="F81" s="3">
        <v>73.6335668416774</v>
      </c>
      <c r="G81" s="3">
        <v>76.9944957491432</v>
      </c>
      <c r="H81" s="3">
        <v>79.3509115488843</v>
      </c>
      <c r="I81" s="3">
        <v>81.7787772940888</v>
      </c>
      <c r="J81" s="3">
        <v>84.101801841523</v>
      </c>
      <c r="K81" s="3">
        <v>82.0113722794155</v>
      </c>
      <c r="L81" s="3">
        <v>80.3200555780983</v>
      </c>
      <c r="M81" s="3">
        <v>74.3947898433379</v>
      </c>
      <c r="N81" s="3">
        <v>75.8763995038082</v>
      </c>
      <c r="O81" s="3">
        <v>71.421313781648</v>
      </c>
      <c r="P81" s="3">
        <v>69.7409536828461</v>
      </c>
      <c r="Q81" s="3">
        <v>71.5813720329617</v>
      </c>
      <c r="R81" s="3">
        <v>68.9162502556938</v>
      </c>
      <c r="S81" s="3">
        <v>71.6524499089924</v>
      </c>
      <c r="T81" s="3">
        <v>70.6152982574258</v>
      </c>
      <c r="U81" s="3">
        <v>66.7486108199385</v>
      </c>
      <c r="V81" s="3">
        <v>62.2691491269091</v>
      </c>
      <c r="W81" s="3">
        <v>54.5824173795171</v>
      </c>
      <c r="X81" s="3">
        <v>52.0534828458026</v>
      </c>
      <c r="Y81" s="3">
        <v>59.4450858778103</v>
      </c>
      <c r="Z81" s="3">
        <v>62.3711484643769</v>
      </c>
      <c r="AA81" s="3">
        <v>61.3887269610865</v>
      </c>
      <c r="AB81" s="3">
        <v>57.0851466927324</v>
      </c>
      <c r="AC81" s="3">
        <v>58.233984339065</v>
      </c>
      <c r="AD81" s="3">
        <v>64.1267153688256</v>
      </c>
      <c r="AE81" s="3">
        <v>67.9187074521104</v>
      </c>
      <c r="AF81" s="3">
        <v>70.1955615006423</v>
      </c>
      <c r="AG81" s="3">
        <v>71.181110495628</v>
      </c>
      <c r="AH81" s="3">
        <v>73.1057104695293</v>
      </c>
      <c r="AI81" s="3">
        <v>71.2092289432399</v>
      </c>
      <c r="AJ81" s="3">
        <v>70.7879226118129</v>
      </c>
      <c r="AK81" s="3">
        <v>71.9411759225549</v>
      </c>
      <c r="AL81" s="3">
        <v>76.673987653396</v>
      </c>
      <c r="AM81" s="3">
        <v>82.945226857178</v>
      </c>
      <c r="AN81" s="3">
        <v>82.559976212926</v>
      </c>
      <c r="AO81" s="3">
        <v>80.0926317950622</v>
      </c>
      <c r="AP81" s="3">
        <v>78.6902678244083</v>
      </c>
      <c r="AQ81" s="3">
        <v>77.0818100693098</v>
      </c>
      <c r="AR81" s="3">
        <v>76.4540691066017</v>
      </c>
      <c r="AS81" s="3">
        <v>76.4428279242816</v>
      </c>
      <c r="AT81" s="3">
        <v>76.0156034637396</v>
      </c>
      <c r="AU81" s="3">
        <v>79.1908184803481</v>
      </c>
      <c r="AV81" s="3">
        <v>83.9139732142864</v>
      </c>
      <c r="AW81" s="3">
        <v>86.6168698425629</v>
      </c>
      <c r="AX81" s="3">
        <v>85.6485028727562</v>
      </c>
      <c r="AY81" s="3">
        <v>90.0125332656387</v>
      </c>
      <c r="AZ81" s="3">
        <v>96.1644759195134</v>
      </c>
      <c r="BA81" s="3">
        <v>84.9876651479815</v>
      </c>
      <c r="BB81" s="3">
        <v>85.6308125103776</v>
      </c>
      <c r="BC81" s="3">
        <v>89.7913455085823</v>
      </c>
      <c r="BD81" s="3">
        <v>95.3109502035474</v>
      </c>
      <c r="BE81" s="3">
        <v>94.5084283019642</v>
      </c>
      <c r="BF81" s="3">
        <v>93.6863168006387</v>
      </c>
      <c r="BG81" s="3">
        <v>91.8561926395806</v>
      </c>
      <c r="BH81" s="3">
        <v>90.4348670422769</v>
      </c>
      <c r="BI81" s="3">
        <v>90.2653346041097</v>
      </c>
      <c r="BJ81" s="3">
        <v>89.6550994764498</v>
      </c>
      <c r="BK81" s="3">
        <v>86.0203041035357</v>
      </c>
      <c r="BL81" s="3">
        <v>86.2791201941402</v>
      </c>
      <c r="BM81" s="3">
        <v>92.0335262830396</v>
      </c>
      <c r="BN81" s="3">
        <v>96.1031885057495</v>
      </c>
      <c r="BO81" s="3">
        <v>95.0357253752247</v>
      </c>
      <c r="BP81" s="3">
        <v>92.9954772487745</v>
      </c>
      <c r="BQ81" s="3">
        <v>95.4853113767785</v>
      </c>
      <c r="BR81" s="3">
        <v>97.8354004109429</v>
      </c>
      <c r="BS81" s="3">
        <v>93.5247627000544</v>
      </c>
      <c r="BT81" s="3">
        <v>96.1552986582336</v>
      </c>
      <c r="BU81" s="3">
        <v>91.7435292368943</v>
      </c>
      <c r="BV81" s="3">
        <v>95.1421700319158</v>
      </c>
      <c r="BW81" s="3">
        <v>94.889973762968</v>
      </c>
      <c r="BX81" s="3">
        <v>92.3043848857593</v>
      </c>
      <c r="BY81" s="3">
        <v>86.0825747619417</v>
      </c>
      <c r="BZ81" s="3">
        <v>61.9050560561091</v>
      </c>
      <c r="CA81" s="3">
        <v>67.7476059310328</v>
      </c>
      <c r="CB81" s="3">
        <v>74.8833122378884</v>
      </c>
      <c r="CC81" s="3">
        <v>76.6066065907648</v>
      </c>
      <c r="CD81" s="3">
        <v>72.2635106317658</v>
      </c>
      <c r="CE81" s="3">
        <v>72.1445591446622</v>
      </c>
      <c r="CF81" s="3">
        <v>64.4753181935213</v>
      </c>
      <c r="CG81" s="3">
        <v>59.961791368093</v>
      </c>
      <c r="CH81" s="3">
        <v>69.468618566396</v>
      </c>
      <c r="CI81" s="3">
        <v>74.8015782267523</v>
      </c>
      <c r="CJ81" s="3">
        <v>76.7834121886484</v>
      </c>
      <c r="CK81" s="3">
        <v>79.877330178747</v>
      </c>
      <c r="CL81" s="3">
        <v>91.2562619699134</v>
      </c>
      <c r="CM81" s="3">
        <v>88.6050385043914</v>
      </c>
      <c r="CN81" s="3">
        <v>91.7584393761413</v>
      </c>
      <c r="CO81" s="3">
        <v>93.0544845310845</v>
      </c>
      <c r="CP81" s="3">
        <v>88.2783256243474</v>
      </c>
      <c r="CQ81" s="3">
        <v>86.9067962117984</v>
      </c>
      <c r="CR81" s="3">
        <v>86.4772732275541</v>
      </c>
      <c r="CS81" s="3">
        <v>96.3202995113277</v>
      </c>
      <c r="CT81" s="3">
        <v>101.382716505777</v>
      </c>
      <c r="CU81" s="3">
        <v>103.644800258739</v>
      </c>
      <c r="CV81" s="3">
        <v>113.195250800342</v>
      </c>
      <c r="CW81" s="3">
        <v>121.577469793402</v>
      </c>
      <c r="CX81" s="3">
        <v>146.023115440431</v>
      </c>
      <c r="CY81" s="3">
        <v>148.843321956206</v>
      </c>
      <c r="CZ81" s="3">
        <v>152.236774702716</v>
      </c>
      <c r="DA81" s="3">
        <v>147.575734460422</v>
      </c>
      <c r="DB81" s="3">
        <v>130.721195402558</v>
      </c>
      <c r="DC81" s="3">
        <v>144.284959371556</v>
      </c>
      <c r="DD81" s="3">
        <v>140.967057386411</v>
      </c>
      <c r="DE81" s="3">
        <v>151.3364864357</v>
      </c>
      <c r="DF81" s="3">
        <v>168.13381427533</v>
      </c>
      <c r="DG81" s="3">
        <v>161.179976630642</v>
      </c>
      <c r="DH81" s="3">
        <v>164.012808242791</v>
      </c>
      <c r="DI81" s="3">
        <v>155.005930748646</v>
      </c>
      <c r="DJ81" s="3">
        <v>148.106602507515</v>
      </c>
      <c r="DK81" s="3">
        <v>157.752405494678</v>
      </c>
      <c r="DL81" s="3">
        <v>146.493781210512</v>
      </c>
      <c r="DM81" s="3">
        <v>146.427677461154</v>
      </c>
      <c r="DN81" s="3">
        <v>147.918085361788</v>
      </c>
      <c r="DO81" s="3">
        <v>151.352648490426</v>
      </c>
      <c r="DP81" s="3">
        <v>158.576944262421</v>
      </c>
      <c r="DQ81" s="3">
        <v>153.271040722785</v>
      </c>
      <c r="DR81" s="3">
        <v>137.836324759971</v>
      </c>
      <c r="DS81" s="3">
        <v>141.279763116071</v>
      </c>
      <c r="DT81" s="3">
        <v>140.718183425781</v>
      </c>
      <c r="DU81" s="3">
        <v>147.279824927683</v>
      </c>
      <c r="DV81" s="3">
        <v>148.731305587104</v>
      </c>
      <c r="DW81" s="3">
        <v>156.135311671446</v>
      </c>
      <c r="DX81" s="3">
        <v>156.898015554034</v>
      </c>
      <c r="DY81" s="3">
        <v>152.600136226779</v>
      </c>
      <c r="DZ81" s="3">
        <v>153.675579234901</v>
      </c>
      <c r="EA81" s="3">
        <v>144.011176974998</v>
      </c>
      <c r="EB81" s="3">
        <v>141.450830528705</v>
      </c>
      <c r="EC81" s="3">
        <v>148.592057086891</v>
      </c>
      <c r="ED81" s="3">
        <v>158.043922716509</v>
      </c>
      <c r="EE81" s="3">
        <v>151.162619091216</v>
      </c>
      <c r="EF81" s="3">
        <v>154.420139312744</v>
      </c>
    </row>
    <row r="82">
      <c r="A82" s="3" t="s">
        <v>629</v>
      </c>
      <c r="B82" s="3" t="s">
        <v>511</v>
      </c>
      <c r="C82" s="3" t="s">
        <v>512</v>
      </c>
      <c r="D82" s="3">
        <v>41.8296758900398</v>
      </c>
      <c r="E82" s="3">
        <v>43.9271767206955</v>
      </c>
      <c r="F82" s="3">
        <v>44.4995119624103</v>
      </c>
      <c r="G82" s="3">
        <v>45.2321544290548</v>
      </c>
      <c r="H82" s="3">
        <v>44.8547116050001</v>
      </c>
      <c r="I82" s="3">
        <v>44.8689009404881</v>
      </c>
      <c r="J82" s="3">
        <v>44.9213835079434</v>
      </c>
      <c r="K82" s="3">
        <v>44.0816623471249</v>
      </c>
      <c r="L82" s="3">
        <v>44.9887218469443</v>
      </c>
      <c r="M82" s="3">
        <v>45.4240783524452</v>
      </c>
      <c r="N82" s="3">
        <v>47.379313957523</v>
      </c>
      <c r="O82" s="3">
        <v>48.8673923881953</v>
      </c>
      <c r="P82" s="3">
        <v>50.9221739298151</v>
      </c>
      <c r="Q82" s="3">
        <v>49.181372986325</v>
      </c>
      <c r="R82" s="3">
        <v>46.6721890012379</v>
      </c>
      <c r="S82" s="3">
        <v>47.6866927311002</v>
      </c>
      <c r="T82" s="3">
        <v>47.3319523348794</v>
      </c>
      <c r="U82" s="3">
        <v>45.2516697147948</v>
      </c>
      <c r="V82" s="3">
        <v>46.150821065308</v>
      </c>
      <c r="W82" s="3">
        <v>48.7617808281608</v>
      </c>
      <c r="X82" s="3">
        <v>46.2798979801493</v>
      </c>
      <c r="Y82" s="3">
        <v>48.3789740320994</v>
      </c>
      <c r="Z82" s="3">
        <v>46.3223556904003</v>
      </c>
      <c r="AA82" s="3">
        <v>45.4369982062215</v>
      </c>
      <c r="AB82" s="3">
        <v>47.0447531331168</v>
      </c>
      <c r="AC82" s="3">
        <v>47.6747568286779</v>
      </c>
      <c r="AD82" s="3">
        <v>49.7478566674823</v>
      </c>
      <c r="AE82" s="3">
        <v>49.6400549414147</v>
      </c>
      <c r="AF82" s="3">
        <v>49.0761482695362</v>
      </c>
      <c r="AG82" s="3">
        <v>51.1856160069318</v>
      </c>
      <c r="AH82" s="3">
        <v>53.9334076125837</v>
      </c>
      <c r="AI82" s="3">
        <v>52.6171159159615</v>
      </c>
      <c r="AJ82" s="3">
        <v>52.6434747333413</v>
      </c>
      <c r="AK82" s="3">
        <v>51.0419954887119</v>
      </c>
      <c r="AL82" s="3">
        <v>51.1367624800146</v>
      </c>
      <c r="AM82" s="3">
        <v>53.1307969999467</v>
      </c>
      <c r="AN82" s="3">
        <v>53.5835297088896</v>
      </c>
      <c r="AO82" s="3">
        <v>52.1274139184435</v>
      </c>
      <c r="AP82" s="3">
        <v>54.9460813951532</v>
      </c>
      <c r="AQ82" s="3">
        <v>55.4599298428612</v>
      </c>
      <c r="AR82" s="3">
        <v>56.0401152622911</v>
      </c>
      <c r="AS82" s="3">
        <v>57.2912856987789</v>
      </c>
      <c r="AT82" s="3">
        <v>55.1810513165862</v>
      </c>
      <c r="AU82" s="3">
        <v>56.571898558613</v>
      </c>
      <c r="AV82" s="3">
        <v>56.8749698544154</v>
      </c>
      <c r="AW82" s="3">
        <v>57.26847048645</v>
      </c>
      <c r="AX82" s="3">
        <v>59.5139195712813</v>
      </c>
      <c r="AY82" s="3">
        <v>60.6968268928148</v>
      </c>
      <c r="AZ82" s="3">
        <v>56.0058897598858</v>
      </c>
      <c r="BA82" s="3">
        <v>54.8609734932612</v>
      </c>
      <c r="BB82" s="3">
        <v>52.526116805575</v>
      </c>
      <c r="BC82" s="3">
        <v>48.8150758666377</v>
      </c>
      <c r="BD82" s="3">
        <v>47.8344730981315</v>
      </c>
      <c r="BE82" s="3">
        <v>49.1114315828147</v>
      </c>
      <c r="BF82" s="3">
        <v>52.8569833933874</v>
      </c>
      <c r="BG82" s="3">
        <v>53.4472427549826</v>
      </c>
      <c r="BH82" s="3">
        <v>54.0147656780724</v>
      </c>
      <c r="BI82" s="3">
        <v>54.9172298008644</v>
      </c>
      <c r="BJ82" s="3">
        <v>55.3783924398923</v>
      </c>
      <c r="BK82" s="3">
        <v>57.3318818180485</v>
      </c>
      <c r="BL82" s="3">
        <v>53.7891145722155</v>
      </c>
      <c r="BM82" s="3">
        <v>56.2774958827891</v>
      </c>
      <c r="BN82" s="3">
        <v>59.1614615154637</v>
      </c>
      <c r="BO82" s="3">
        <v>59.4211636927955</v>
      </c>
      <c r="BP82" s="3">
        <v>58.9985796773663</v>
      </c>
      <c r="BQ82" s="3">
        <v>60.3131816800571</v>
      </c>
      <c r="BR82" s="3">
        <v>60.5778049651679</v>
      </c>
      <c r="BS82" s="3">
        <v>60.0542136366274</v>
      </c>
      <c r="BT82" s="3">
        <v>63.0984193930815</v>
      </c>
      <c r="BU82" s="3">
        <v>65.1166130478563</v>
      </c>
      <c r="BV82" s="3">
        <v>65.4304616380022</v>
      </c>
      <c r="BW82" s="3">
        <v>65.6100218974878</v>
      </c>
      <c r="BX82" s="3">
        <v>67.1702502895509</v>
      </c>
      <c r="BY82" s="3">
        <v>69.5799279879945</v>
      </c>
      <c r="BZ82" s="3">
        <v>62.0142092180254</v>
      </c>
      <c r="CA82" s="3">
        <v>62.9649439991068</v>
      </c>
      <c r="CB82" s="3">
        <v>64.5938610566599</v>
      </c>
      <c r="CC82" s="3">
        <v>69.1427183646802</v>
      </c>
      <c r="CD82" s="3">
        <v>64.2738381049376</v>
      </c>
      <c r="CE82" s="3">
        <v>65.1529307938766</v>
      </c>
      <c r="CF82" s="3">
        <v>65.5147919742394</v>
      </c>
      <c r="CG82" s="3">
        <v>67.5011484063717</v>
      </c>
      <c r="CH82" s="3">
        <v>68.7462587365809</v>
      </c>
      <c r="CI82" s="3">
        <v>63.450974407341</v>
      </c>
      <c r="CJ82" s="3">
        <v>61.1120775603947</v>
      </c>
      <c r="CK82" s="3">
        <v>60.7540118966017</v>
      </c>
      <c r="CL82" s="3">
        <v>61.8170860022671</v>
      </c>
      <c r="CM82" s="3">
        <v>66.1016453073504</v>
      </c>
      <c r="CN82" s="3">
        <v>66.0612268558881</v>
      </c>
      <c r="CO82" s="3">
        <v>64.9897031756015</v>
      </c>
      <c r="CP82" s="3">
        <v>64.4982646835372</v>
      </c>
      <c r="CQ82" s="3">
        <v>66.2832954711728</v>
      </c>
      <c r="CR82" s="3">
        <v>65.4097328925032</v>
      </c>
      <c r="CS82" s="3">
        <v>64.2064847887057</v>
      </c>
      <c r="CT82" s="3">
        <v>64.6782260481545</v>
      </c>
      <c r="CU82" s="3">
        <v>66.2970626528995</v>
      </c>
      <c r="CV82" s="3">
        <v>68.6900527932879</v>
      </c>
      <c r="CW82" s="3">
        <v>69.1133628009294</v>
      </c>
      <c r="CX82" s="3">
        <v>72.0527646899723</v>
      </c>
      <c r="CY82" s="3">
        <v>75.6124489555616</v>
      </c>
      <c r="CZ82" s="3">
        <v>73.0553894704135</v>
      </c>
      <c r="DA82" s="3">
        <v>69.5507397388898</v>
      </c>
      <c r="DB82" s="3">
        <v>69.8490239185677</v>
      </c>
      <c r="DC82" s="3">
        <v>73.8376553386242</v>
      </c>
      <c r="DD82" s="3">
        <v>71.054899263535</v>
      </c>
      <c r="DE82" s="3">
        <v>59.4069486813837</v>
      </c>
      <c r="DF82" s="3">
        <v>55.417119928411</v>
      </c>
      <c r="DG82" s="3">
        <v>53.9204063482258</v>
      </c>
      <c r="DH82" s="3">
        <v>56.2491593202981</v>
      </c>
      <c r="DI82" s="3">
        <v>53.2158691132901</v>
      </c>
      <c r="DJ82" s="3">
        <v>49.9654440223636</v>
      </c>
      <c r="DK82" s="3">
        <v>52.4310548816268</v>
      </c>
      <c r="DL82" s="3">
        <v>49.2701709991548</v>
      </c>
      <c r="DM82" s="3">
        <v>48.2607333731018</v>
      </c>
      <c r="DN82" s="3">
        <v>48.8260404662321</v>
      </c>
      <c r="DO82" s="3">
        <v>45.586525032406</v>
      </c>
      <c r="DP82" s="3">
        <v>44.2501070558562</v>
      </c>
      <c r="DQ82" s="3">
        <v>38.7505885678904</v>
      </c>
      <c r="DR82" s="3">
        <v>42.6933280726595</v>
      </c>
      <c r="DS82" s="3">
        <v>45.0783255647613</v>
      </c>
      <c r="DT82" s="3">
        <v>44.3943484010784</v>
      </c>
      <c r="DU82" s="3">
        <v>43.5495456876228</v>
      </c>
      <c r="DV82" s="3">
        <v>45.9831417426431</v>
      </c>
      <c r="DW82" s="3">
        <v>47.5934405294402</v>
      </c>
      <c r="DX82" s="3">
        <v>50.9131804290647</v>
      </c>
      <c r="DY82" s="3">
        <v>49.5879084517384</v>
      </c>
      <c r="DZ82" s="3">
        <v>49.8550640290633</v>
      </c>
      <c r="EA82" s="3">
        <v>54.2919996843804</v>
      </c>
      <c r="EB82" s="3">
        <v>56.8637854238069</v>
      </c>
      <c r="EC82" s="3">
        <v>57.9288311811462</v>
      </c>
      <c r="ED82" s="3">
        <v>57.3140523017146</v>
      </c>
      <c r="EE82" s="3">
        <v>54.6280952635266</v>
      </c>
      <c r="EF82" s="3">
        <v>54.3386109670003</v>
      </c>
    </row>
    <row r="83">
      <c r="A83" s="3" t="s">
        <v>630</v>
      </c>
      <c r="B83" s="3" t="s">
        <v>526</v>
      </c>
      <c r="C83" s="3" t="s">
        <v>631</v>
      </c>
      <c r="D83" s="3">
        <v>27.0108912315949</v>
      </c>
      <c r="E83" s="3">
        <v>27.6945352129108</v>
      </c>
      <c r="F83" s="3">
        <v>30.1078718850888</v>
      </c>
      <c r="G83" s="3">
        <v>30.5847010896445</v>
      </c>
      <c r="H83" s="3">
        <v>33.8515123013463</v>
      </c>
      <c r="I83" s="3">
        <v>35.345951809228</v>
      </c>
      <c r="J83" s="3">
        <v>33.3171156470966</v>
      </c>
      <c r="K83" s="3">
        <v>33.9358563752813</v>
      </c>
      <c r="L83" s="3">
        <v>34.1180656002057</v>
      </c>
      <c r="M83" s="3">
        <v>31.9365678102476</v>
      </c>
      <c r="N83" s="3">
        <v>38.4894143413965</v>
      </c>
      <c r="O83" s="3">
        <v>41.7608413635427</v>
      </c>
      <c r="P83" s="3">
        <v>42.6299387810113</v>
      </c>
      <c r="Q83" s="3">
        <v>40.7228244878279</v>
      </c>
      <c r="R83" s="3">
        <v>40.229493760643</v>
      </c>
      <c r="S83" s="3">
        <v>39.4352077711052</v>
      </c>
      <c r="T83" s="3">
        <v>40.0269250147964</v>
      </c>
      <c r="U83" s="3">
        <v>37.3382310200566</v>
      </c>
      <c r="V83" s="3">
        <v>38.4088049828267</v>
      </c>
      <c r="W83" s="3">
        <v>40.6446560195226</v>
      </c>
      <c r="X83" s="3">
        <v>41.1251249559056</v>
      </c>
      <c r="Y83" s="3">
        <v>43.2956670967954</v>
      </c>
      <c r="Z83" s="3">
        <v>43.9779999284334</v>
      </c>
      <c r="AA83" s="3">
        <v>45.2783742708198</v>
      </c>
      <c r="AB83" s="3">
        <v>41.5436251956052</v>
      </c>
      <c r="AC83" s="3">
        <v>40.5411835449923</v>
      </c>
      <c r="AD83" s="3">
        <v>43.4030149542043</v>
      </c>
      <c r="AE83" s="3">
        <v>41.3099185860777</v>
      </c>
      <c r="AF83" s="3">
        <v>38.4059769849229</v>
      </c>
      <c r="AG83" s="3">
        <v>35.3615442365862</v>
      </c>
      <c r="AH83" s="3">
        <v>34.7878955603251</v>
      </c>
      <c r="AI83" s="3">
        <v>33.3986961981361</v>
      </c>
      <c r="AJ83" s="3">
        <v>34.3901784341606</v>
      </c>
      <c r="AK83" s="3">
        <v>36.5310905927948</v>
      </c>
      <c r="AL83" s="3">
        <v>42.1005929021965</v>
      </c>
      <c r="AM83" s="3">
        <v>45.4153705154546</v>
      </c>
      <c r="AN83" s="3">
        <v>45.4780687666718</v>
      </c>
      <c r="AO83" s="3">
        <v>45.1167883079425</v>
      </c>
      <c r="AP83" s="3">
        <v>43.1753834354036</v>
      </c>
      <c r="AQ83" s="3">
        <v>41.5402895604226</v>
      </c>
      <c r="AR83" s="3">
        <v>44.5905512507173</v>
      </c>
      <c r="AS83" s="3">
        <v>47.9177671926344</v>
      </c>
      <c r="AT83" s="3">
        <v>48.8345890683026</v>
      </c>
      <c r="AU83" s="3">
        <v>44.6890257005112</v>
      </c>
      <c r="AV83" s="3">
        <v>44.2767923359754</v>
      </c>
      <c r="AW83" s="3">
        <v>47.974490879276</v>
      </c>
      <c r="AX83" s="3">
        <v>46.3526771513285</v>
      </c>
      <c r="AY83" s="3">
        <v>50.8424670384986</v>
      </c>
      <c r="AZ83" s="3">
        <v>53.1124107229288</v>
      </c>
      <c r="BA83" s="3">
        <v>49.4433399669948</v>
      </c>
      <c r="BB83" s="3">
        <v>51.3751961176638</v>
      </c>
      <c r="BC83" s="3">
        <v>50.1972331422196</v>
      </c>
      <c r="BD83" s="3">
        <v>49.7417304701964</v>
      </c>
      <c r="BE83" s="3">
        <v>50.1785987248512</v>
      </c>
      <c r="BF83" s="3">
        <v>48.384644735445</v>
      </c>
      <c r="BG83" s="3">
        <v>52.9651352396413</v>
      </c>
      <c r="BH83" s="3">
        <v>54.6739354082592</v>
      </c>
      <c r="BI83" s="3">
        <v>50.4665448042213</v>
      </c>
      <c r="BJ83" s="3">
        <v>53.9818682111373</v>
      </c>
      <c r="BK83" s="3">
        <v>50.9924046141035</v>
      </c>
      <c r="BL83" s="3">
        <v>45.7411699983658</v>
      </c>
      <c r="BM83" s="3">
        <v>48.2535692799669</v>
      </c>
      <c r="BN83" s="3">
        <v>48.0694941491596</v>
      </c>
      <c r="BO83" s="3">
        <v>54.9595180963566</v>
      </c>
      <c r="BP83" s="3">
        <v>53.3007676833131</v>
      </c>
      <c r="BQ83" s="3">
        <v>53.5301310715681</v>
      </c>
      <c r="BR83" s="3">
        <v>58.9152411237474</v>
      </c>
      <c r="BS83" s="3">
        <v>56.4867103788377</v>
      </c>
      <c r="BT83" s="3">
        <v>56.7534132458685</v>
      </c>
      <c r="BU83" s="3">
        <v>52.5868719081702</v>
      </c>
      <c r="BV83" s="3">
        <v>55.5822575383545</v>
      </c>
      <c r="BW83" s="3">
        <v>56.3246018430738</v>
      </c>
      <c r="BX83" s="3">
        <v>57.6960323722758</v>
      </c>
      <c r="BY83" s="3">
        <v>55.0982681350564</v>
      </c>
      <c r="BZ83" s="3">
        <v>34.8518388931684</v>
      </c>
      <c r="CA83" s="3">
        <v>23.4250487266094</v>
      </c>
      <c r="CB83" s="3">
        <v>22.2007143598538</v>
      </c>
      <c r="CC83" s="3">
        <v>29.4374174918436</v>
      </c>
      <c r="CD83" s="3">
        <v>26.2332476542287</v>
      </c>
      <c r="CE83" s="3">
        <v>28.0297967062298</v>
      </c>
      <c r="CF83" s="3">
        <v>30.9695312055337</v>
      </c>
      <c r="CG83" s="3">
        <v>31.2659427300654</v>
      </c>
      <c r="CH83" s="3">
        <v>35.7002273035525</v>
      </c>
      <c r="CI83" s="3">
        <v>40.4448166248834</v>
      </c>
      <c r="CJ83" s="3">
        <v>39.3127219179732</v>
      </c>
      <c r="CK83" s="3">
        <v>43.0580493590431</v>
      </c>
      <c r="CL83" s="3">
        <v>47.4231183670075</v>
      </c>
      <c r="CM83" s="3">
        <v>46.8580675400137</v>
      </c>
      <c r="CN83" s="3">
        <v>45.170339314648</v>
      </c>
      <c r="CO83" s="3">
        <v>44.9691398762026</v>
      </c>
      <c r="CP83" s="3">
        <v>40.946017531574</v>
      </c>
      <c r="CQ83" s="3">
        <v>39.1870907629533</v>
      </c>
      <c r="CR83" s="3">
        <v>40.4863378937514</v>
      </c>
      <c r="CS83" s="3">
        <v>41.0986168045223</v>
      </c>
      <c r="CT83" s="3">
        <v>40.2709159873582</v>
      </c>
      <c r="CU83" s="3">
        <v>37.0846886387662</v>
      </c>
      <c r="CV83" s="3">
        <v>39.0995346997285</v>
      </c>
      <c r="CW83" s="3">
        <v>41.0967803958825</v>
      </c>
      <c r="CX83" s="3">
        <v>35.4333585352646</v>
      </c>
      <c r="CY83" s="3">
        <v>40.4702347523814</v>
      </c>
      <c r="CZ83" s="3">
        <v>39.3417146530323</v>
      </c>
      <c r="DA83" s="3">
        <v>33.1427460439826</v>
      </c>
      <c r="DB83" s="3">
        <v>30.1807540066118</v>
      </c>
      <c r="DC83" s="3">
        <v>32.7854234803007</v>
      </c>
      <c r="DD83" s="3">
        <v>30.5422021360251</v>
      </c>
      <c r="DE83" s="3">
        <v>31.0286020707934</v>
      </c>
      <c r="DF83" s="3">
        <v>33.5578855492397</v>
      </c>
      <c r="DG83" s="3">
        <v>33.3239448615009</v>
      </c>
      <c r="DH83" s="3">
        <v>37.0404069615752</v>
      </c>
      <c r="DI83" s="3">
        <v>37.9823215296653</v>
      </c>
      <c r="DJ83" s="3">
        <v>34.7944889386175</v>
      </c>
      <c r="DK83" s="3">
        <v>33.5633747096678</v>
      </c>
      <c r="DL83" s="3">
        <v>34.2268912368496</v>
      </c>
      <c r="DM83" s="3">
        <v>40.7812257795272</v>
      </c>
      <c r="DN83" s="3">
        <v>46.8436652837088</v>
      </c>
      <c r="DO83" s="3">
        <v>42.8735306219186</v>
      </c>
      <c r="DP83" s="3">
        <v>38.9197198930015</v>
      </c>
      <c r="DQ83" s="3">
        <v>33.5796890270989</v>
      </c>
      <c r="DR83" s="3">
        <v>34.4185658463503</v>
      </c>
      <c r="DS83" s="3">
        <v>39.9148563888045</v>
      </c>
      <c r="DT83" s="3">
        <v>38.9797077279983</v>
      </c>
      <c r="DU83" s="3">
        <v>40.2902589815435</v>
      </c>
      <c r="DV83" s="3">
        <v>43.4277582002492</v>
      </c>
      <c r="DW83" s="3">
        <v>47.3742033986665</v>
      </c>
      <c r="DX83" s="3">
        <v>51.4858896799688</v>
      </c>
      <c r="DY83" s="3">
        <v>49.3204411315269</v>
      </c>
      <c r="DZ83" s="3">
        <v>44.6650514804557</v>
      </c>
      <c r="EA83" s="3">
        <v>39.9027021147752</v>
      </c>
      <c r="EB83" s="3">
        <v>45.8496968239261</v>
      </c>
      <c r="EC83" s="3">
        <v>53.0078059731317</v>
      </c>
      <c r="ED83" s="3">
        <v>62.5532501220703</v>
      </c>
      <c r="EE83" s="3">
        <v>62.2302381424677</v>
      </c>
      <c r="EF83" s="3">
        <v>65.0952770445082</v>
      </c>
    </row>
    <row r="84">
      <c r="A84" s="3" t="s">
        <v>632</v>
      </c>
      <c r="B84" s="3" t="s">
        <v>526</v>
      </c>
      <c r="C84" s="3" t="s">
        <v>587</v>
      </c>
      <c r="D84" s="3">
        <v>72.0504083818589</v>
      </c>
      <c r="E84" s="3">
        <v>69.3519027895055</v>
      </c>
      <c r="F84" s="3">
        <v>71.598725764967</v>
      </c>
      <c r="G84" s="3">
        <v>75.739490038398</v>
      </c>
      <c r="H84" s="3">
        <v>75.0910758771426</v>
      </c>
      <c r="I84" s="3">
        <v>74.501710822207</v>
      </c>
      <c r="J84" s="3">
        <v>72.5672214244523</v>
      </c>
      <c r="K84" s="3">
        <v>70.1210087394234</v>
      </c>
      <c r="L84" s="3">
        <v>68.2858038114521</v>
      </c>
      <c r="M84" s="3">
        <v>68.941211818209</v>
      </c>
      <c r="N84" s="3">
        <v>71.9690035650017</v>
      </c>
      <c r="O84" s="3">
        <v>73.8729241780581</v>
      </c>
      <c r="P84" s="3">
        <v>72.2534316697704</v>
      </c>
      <c r="Q84" s="3">
        <v>74.9479561901576</v>
      </c>
      <c r="R84" s="3">
        <v>74.6629744774501</v>
      </c>
      <c r="S84" s="3">
        <v>74.2706977267831</v>
      </c>
      <c r="T84" s="3">
        <v>76.3834726405286</v>
      </c>
      <c r="U84" s="3">
        <v>78.1992670157606</v>
      </c>
      <c r="V84" s="3">
        <v>80.3425718544791</v>
      </c>
      <c r="W84" s="3">
        <v>76.115376754104</v>
      </c>
      <c r="X84" s="3">
        <v>66.5497335111228</v>
      </c>
      <c r="Y84" s="3">
        <v>65.8662564551477</v>
      </c>
      <c r="Z84" s="3">
        <v>65.2785334719199</v>
      </c>
      <c r="AA84" s="3">
        <v>66.5635234921112</v>
      </c>
      <c r="AB84" s="3">
        <v>63.575826254607</v>
      </c>
      <c r="AC84" s="3">
        <v>66.8921389390245</v>
      </c>
      <c r="AD84" s="3">
        <v>70.416790419345</v>
      </c>
      <c r="AE84" s="3">
        <v>68.7152882683527</v>
      </c>
      <c r="AF84" s="3">
        <v>70.7741682655964</v>
      </c>
      <c r="AG84" s="3">
        <v>73.1035662798129</v>
      </c>
      <c r="AH84" s="3">
        <v>70.4990208070885</v>
      </c>
      <c r="AI84" s="3">
        <v>70.8351964051947</v>
      </c>
      <c r="AJ84" s="3">
        <v>72.4426725536806</v>
      </c>
      <c r="AK84" s="3">
        <v>75.8465668500017</v>
      </c>
      <c r="AL84" s="3">
        <v>81.5059799681129</v>
      </c>
      <c r="AM84" s="3">
        <v>89.9952608418364</v>
      </c>
      <c r="AN84" s="3">
        <v>93.582267232577</v>
      </c>
      <c r="AO84" s="3">
        <v>96.1293513418923</v>
      </c>
      <c r="AP84" s="3">
        <v>96.9341481672146</v>
      </c>
      <c r="AQ84" s="3">
        <v>97.4691683360395</v>
      </c>
      <c r="AR84" s="3">
        <v>103.126765676448</v>
      </c>
      <c r="AS84" s="3">
        <v>111.103485715009</v>
      </c>
      <c r="AT84" s="3">
        <v>112.7538137085</v>
      </c>
      <c r="AU84" s="3">
        <v>110.020757592934</v>
      </c>
      <c r="AV84" s="3">
        <v>107.220008610839</v>
      </c>
      <c r="AW84" s="3">
        <v>115.848478015474</v>
      </c>
      <c r="AX84" s="3">
        <v>123.752482036472</v>
      </c>
      <c r="AY84" s="3">
        <v>137.484537902914</v>
      </c>
      <c r="AZ84" s="3">
        <v>149.538786822136</v>
      </c>
      <c r="BA84" s="3">
        <v>146.424581694497</v>
      </c>
      <c r="BB84" s="3">
        <v>142.024970910142</v>
      </c>
      <c r="BC84" s="3">
        <v>132.1341047572</v>
      </c>
      <c r="BD84" s="3">
        <v>133.464942785437</v>
      </c>
      <c r="BE84" s="3">
        <v>134.320181434561</v>
      </c>
      <c r="BF84" s="3">
        <v>127.143591086194</v>
      </c>
      <c r="BG84" s="3">
        <v>128.879227276149</v>
      </c>
      <c r="BH84" s="3">
        <v>135.40058121447</v>
      </c>
      <c r="BI84" s="3">
        <v>133.404358126486</v>
      </c>
      <c r="BJ84" s="3">
        <v>132.45542179893</v>
      </c>
      <c r="BK84" s="3">
        <v>134.974424981933</v>
      </c>
      <c r="BL84" s="3">
        <v>143.817623825056</v>
      </c>
      <c r="BM84" s="3">
        <v>149.098382760067</v>
      </c>
      <c r="BN84" s="3">
        <v>146.323888804496</v>
      </c>
      <c r="BO84" s="3">
        <v>150.926015076452</v>
      </c>
      <c r="BP84" s="3">
        <v>136.072646039173</v>
      </c>
      <c r="BQ84" s="3">
        <v>143.095454773989</v>
      </c>
      <c r="BR84" s="3">
        <v>153.116911051879</v>
      </c>
      <c r="BS84" s="3">
        <v>140.70759490249</v>
      </c>
      <c r="BT84" s="3">
        <v>150.126915692957</v>
      </c>
      <c r="BU84" s="3">
        <v>158.4253599057</v>
      </c>
      <c r="BV84" s="3">
        <v>163.139676896538</v>
      </c>
      <c r="BW84" s="3">
        <v>159.012656990618</v>
      </c>
      <c r="BX84" s="3">
        <v>160.0199107314</v>
      </c>
      <c r="BY84" s="3">
        <v>156.150809312218</v>
      </c>
      <c r="BZ84" s="3">
        <v>128.673872980902</v>
      </c>
      <c r="CA84" s="3">
        <v>130.766829608949</v>
      </c>
      <c r="CB84" s="3">
        <v>129.978636504388</v>
      </c>
      <c r="CC84" s="3">
        <v>146.822910727412</v>
      </c>
      <c r="CD84" s="3">
        <v>159.66023395764</v>
      </c>
      <c r="CE84" s="3">
        <v>182.860948398809</v>
      </c>
      <c r="CF84" s="3">
        <v>204.305191294251</v>
      </c>
      <c r="CG84" s="3">
        <v>220.153008669997</v>
      </c>
      <c r="CH84" s="3">
        <v>238.779002568239</v>
      </c>
      <c r="CI84" s="3">
        <v>247.307325717304</v>
      </c>
      <c r="CJ84" s="3">
        <v>278.773549367773</v>
      </c>
      <c r="CK84" s="3">
        <v>302.363892653416</v>
      </c>
      <c r="CL84" s="3">
        <v>345.454995155515</v>
      </c>
      <c r="CM84" s="3">
        <v>359.148453979516</v>
      </c>
      <c r="CN84" s="3">
        <v>355.234359140369</v>
      </c>
      <c r="CO84" s="3">
        <v>330.753107549915</v>
      </c>
      <c r="CP84" s="3">
        <v>334.716208261851</v>
      </c>
      <c r="CQ84" s="3">
        <v>354.837653496016</v>
      </c>
      <c r="CR84" s="3">
        <v>342.573593911777</v>
      </c>
      <c r="CS84" s="3">
        <v>324.692725618981</v>
      </c>
      <c r="CT84" s="3">
        <v>339.742686675182</v>
      </c>
      <c r="CU84" s="3">
        <v>335.536816315525</v>
      </c>
      <c r="CV84" s="3">
        <v>357.866303585287</v>
      </c>
      <c r="CW84" s="3">
        <v>358.806671119679</v>
      </c>
      <c r="CX84" s="3">
        <v>382.943032603445</v>
      </c>
      <c r="CY84" s="3">
        <v>397.902950751312</v>
      </c>
      <c r="CZ84" s="3">
        <v>350.238498678692</v>
      </c>
      <c r="DA84" s="3">
        <v>319.04966727972</v>
      </c>
      <c r="DB84" s="3">
        <v>297.219238570644</v>
      </c>
      <c r="DC84" s="3">
        <v>348.368280513411</v>
      </c>
      <c r="DD84" s="3">
        <v>342.860917955486</v>
      </c>
      <c r="DE84" s="3">
        <v>358.414406573882</v>
      </c>
      <c r="DF84" s="3">
        <v>399.087381145147</v>
      </c>
      <c r="DG84" s="3">
        <v>423.171626629177</v>
      </c>
      <c r="DH84" s="3">
        <v>411.860409056971</v>
      </c>
      <c r="DI84" s="3">
        <v>404.57812987951</v>
      </c>
      <c r="DJ84" s="3">
        <v>393.375297164746</v>
      </c>
      <c r="DK84" s="3">
        <v>376.33889595949</v>
      </c>
      <c r="DL84" s="3">
        <v>360.689230945984</v>
      </c>
      <c r="DM84" s="3">
        <v>383.227766998039</v>
      </c>
      <c r="DN84" s="3">
        <v>412.383894521868</v>
      </c>
      <c r="DO84" s="3">
        <v>406.499881383278</v>
      </c>
      <c r="DP84" s="3">
        <v>390.740859671334</v>
      </c>
      <c r="DQ84" s="3">
        <v>370.795644751155</v>
      </c>
      <c r="DR84" s="3">
        <v>365.872114556393</v>
      </c>
      <c r="DS84" s="3">
        <v>373.252927570361</v>
      </c>
      <c r="DT84" s="3">
        <v>385.118408791535</v>
      </c>
      <c r="DU84" s="3">
        <v>368.772802268906</v>
      </c>
      <c r="DV84" s="3">
        <v>377.783132072705</v>
      </c>
      <c r="DW84" s="3">
        <v>397.519143806447</v>
      </c>
      <c r="DX84" s="3">
        <v>388.598519344754</v>
      </c>
      <c r="DY84" s="3">
        <v>369.405318208902</v>
      </c>
      <c r="DZ84" s="3">
        <v>366.898761484749</v>
      </c>
      <c r="EA84" s="3">
        <v>362.046574593441</v>
      </c>
      <c r="EB84" s="3">
        <v>395.358590257673</v>
      </c>
      <c r="EC84" s="3">
        <v>406.287342076082</v>
      </c>
      <c r="ED84" s="3">
        <v>414.007513146729</v>
      </c>
      <c r="EE84" s="3">
        <v>439.102513029794</v>
      </c>
      <c r="EF84" s="3">
        <v>443.223332722982</v>
      </c>
    </row>
    <row r="85">
      <c r="A85" s="3" t="s">
        <v>633</v>
      </c>
      <c r="B85" s="3" t="s">
        <v>517</v>
      </c>
      <c r="C85" s="3" t="s">
        <v>558</v>
      </c>
      <c r="D85" s="3">
        <v>42.9718882539246</v>
      </c>
      <c r="E85" s="3">
        <v>44.1643533740553</v>
      </c>
      <c r="F85" s="3">
        <v>45.9364853556348</v>
      </c>
      <c r="G85" s="3">
        <v>44.9764491295721</v>
      </c>
      <c r="H85" s="3">
        <v>45.4270412478125</v>
      </c>
      <c r="I85" s="3">
        <v>48.7394561870167</v>
      </c>
      <c r="J85" s="3">
        <v>50.1229859747577</v>
      </c>
      <c r="K85" s="3">
        <v>48.835353259607</v>
      </c>
      <c r="L85" s="3">
        <v>51.038415172251</v>
      </c>
      <c r="M85" s="3">
        <v>50.3679481155889</v>
      </c>
      <c r="N85" s="3">
        <v>52.1915930418531</v>
      </c>
      <c r="O85" s="3">
        <v>51.7743358168241</v>
      </c>
      <c r="P85" s="3">
        <v>48.3653012931728</v>
      </c>
      <c r="Q85" s="3">
        <v>47.4439867076812</v>
      </c>
      <c r="R85" s="3">
        <v>47.2151463358154</v>
      </c>
      <c r="S85" s="3">
        <v>46.9302044594428</v>
      </c>
      <c r="T85" s="3">
        <v>47.9190768445161</v>
      </c>
      <c r="U85" s="3">
        <v>47.3776286283158</v>
      </c>
      <c r="V85" s="3">
        <v>46.6935205175928</v>
      </c>
      <c r="W85" s="3">
        <v>44.4096936664752</v>
      </c>
      <c r="X85" s="3">
        <v>42.4410698144572</v>
      </c>
      <c r="Y85" s="3">
        <v>44.957560947308</v>
      </c>
      <c r="Z85" s="3">
        <v>46.3628423439831</v>
      </c>
      <c r="AA85" s="3">
        <v>44.6327166008882</v>
      </c>
      <c r="AB85" s="3">
        <v>40.4095033787825</v>
      </c>
      <c r="AC85" s="3">
        <v>37.75259093317</v>
      </c>
      <c r="AD85" s="3">
        <v>40.3741093500762</v>
      </c>
      <c r="AE85" s="3">
        <v>43.9038414900701</v>
      </c>
      <c r="AF85" s="3">
        <v>45.7252642040082</v>
      </c>
      <c r="AG85" s="3">
        <v>44.9796920266888</v>
      </c>
      <c r="AH85" s="3">
        <v>46.1271236055711</v>
      </c>
      <c r="AI85" s="3">
        <v>48.0384278339444</v>
      </c>
      <c r="AJ85" s="3">
        <v>48.2275020448251</v>
      </c>
      <c r="AK85" s="3">
        <v>46.536793423453</v>
      </c>
      <c r="AL85" s="3">
        <v>52.7695386194825</v>
      </c>
      <c r="AM85" s="3">
        <v>59.5992143661959</v>
      </c>
      <c r="AN85" s="3">
        <v>59.2398779637244</v>
      </c>
      <c r="AO85" s="3">
        <v>58.6967083870643</v>
      </c>
      <c r="AP85" s="3">
        <v>58.6241295549496</v>
      </c>
      <c r="AQ85" s="3">
        <v>55.3577878649974</v>
      </c>
      <c r="AR85" s="3">
        <v>50.7033734848462</v>
      </c>
      <c r="AS85" s="3">
        <v>50.9460596532557</v>
      </c>
      <c r="AT85" s="3">
        <v>51.8729119555796</v>
      </c>
      <c r="AU85" s="3">
        <v>50.8673876346909</v>
      </c>
      <c r="AV85" s="3">
        <v>51.0845095818229</v>
      </c>
      <c r="AW85" s="3">
        <v>55.6560570585402</v>
      </c>
      <c r="AX85" s="3">
        <v>56.1741785114582</v>
      </c>
      <c r="AY85" s="3">
        <v>63.8870223858526</v>
      </c>
      <c r="AZ85" s="3">
        <v>67.4240542901448</v>
      </c>
      <c r="BA85" s="3">
        <v>66.3424380483106</v>
      </c>
      <c r="BB85" s="3">
        <v>64.3679913177622</v>
      </c>
      <c r="BC85" s="3">
        <v>61.4762624325021</v>
      </c>
      <c r="BD85" s="3">
        <v>63.9521685572923</v>
      </c>
      <c r="BE85" s="3">
        <v>63.5365498713294</v>
      </c>
      <c r="BF85" s="3">
        <v>61.6089498449024</v>
      </c>
      <c r="BG85" s="3">
        <v>65.6713599388143</v>
      </c>
      <c r="BH85" s="3">
        <v>67.6438707846439</v>
      </c>
      <c r="BI85" s="3">
        <v>64.4556141604137</v>
      </c>
      <c r="BJ85" s="3">
        <v>60.6848212269583</v>
      </c>
      <c r="BK85" s="3">
        <v>53.7592295842438</v>
      </c>
      <c r="BL85" s="3">
        <v>55.496202433366</v>
      </c>
      <c r="BM85" s="3">
        <v>61.020074603777</v>
      </c>
      <c r="BN85" s="3">
        <v>62.5074599374944</v>
      </c>
      <c r="BO85" s="3">
        <v>66.6821605615618</v>
      </c>
      <c r="BP85" s="3">
        <v>68.5856777273732</v>
      </c>
      <c r="BQ85" s="3">
        <v>68.2451242952474</v>
      </c>
      <c r="BR85" s="3">
        <v>73.4724175808741</v>
      </c>
      <c r="BS85" s="3">
        <v>71.8043037211733</v>
      </c>
      <c r="BT85" s="3">
        <v>73.1358618998663</v>
      </c>
      <c r="BU85" s="3">
        <v>69.7166577688388</v>
      </c>
      <c r="BV85" s="3">
        <v>74.2979983401325</v>
      </c>
      <c r="BW85" s="3">
        <v>75.6546311542371</v>
      </c>
      <c r="BX85" s="3">
        <v>72.2201119753705</v>
      </c>
      <c r="BY85" s="3">
        <v>66.047844832782</v>
      </c>
      <c r="BZ85" s="3">
        <v>40.8310492211319</v>
      </c>
      <c r="CA85" s="3">
        <v>31.8712873487373</v>
      </c>
      <c r="CB85" s="3">
        <v>37.4139010019318</v>
      </c>
      <c r="CC85" s="3">
        <v>48.9795721352225</v>
      </c>
      <c r="CD85" s="3">
        <v>44.7204423434282</v>
      </c>
      <c r="CE85" s="3">
        <v>47.1885515543515</v>
      </c>
      <c r="CF85" s="3">
        <v>50.7350868407779</v>
      </c>
      <c r="CG85" s="3">
        <v>58.1652186756528</v>
      </c>
      <c r="CH85" s="3">
        <v>68.218271555814</v>
      </c>
      <c r="CI85" s="3">
        <v>77.932467992247</v>
      </c>
      <c r="CJ85" s="3">
        <v>85.4625279482711</v>
      </c>
      <c r="CK85" s="3">
        <v>84.7787030692806</v>
      </c>
      <c r="CL85" s="3">
        <v>89.3965495972154</v>
      </c>
      <c r="CM85" s="3">
        <v>94.0267969059495</v>
      </c>
      <c r="CN85" s="3">
        <v>106.887978557686</v>
      </c>
      <c r="CO85" s="3">
        <v>111.677513883149</v>
      </c>
      <c r="CP85" s="3">
        <v>112.822732398752</v>
      </c>
      <c r="CQ85" s="3">
        <v>120.106491474106</v>
      </c>
      <c r="CR85" s="3">
        <v>115.321441139374</v>
      </c>
      <c r="CS85" s="3">
        <v>116.574138254553</v>
      </c>
      <c r="CT85" s="3">
        <v>107.916173082922</v>
      </c>
      <c r="CU85" s="3">
        <v>106.115123266797</v>
      </c>
      <c r="CV85" s="3">
        <v>112.77710161314</v>
      </c>
      <c r="CW85" s="3">
        <v>113.516172322364</v>
      </c>
      <c r="CX85" s="3">
        <v>104.154704068266</v>
      </c>
      <c r="CY85" s="3">
        <v>105.481098996594</v>
      </c>
      <c r="CZ85" s="3">
        <v>101.665872065266</v>
      </c>
      <c r="DA85" s="3">
        <v>94.5658829676158</v>
      </c>
      <c r="DB85" s="3">
        <v>94.6092234836698</v>
      </c>
      <c r="DC85" s="3">
        <v>98.7211425636217</v>
      </c>
      <c r="DD85" s="3">
        <v>92.563020333334</v>
      </c>
      <c r="DE85" s="3">
        <v>90.7920180783642</v>
      </c>
      <c r="DF85" s="3">
        <v>99.9041204610618</v>
      </c>
      <c r="DG85" s="3">
        <v>95.7996389444523</v>
      </c>
      <c r="DH85" s="3">
        <v>101.570410788286</v>
      </c>
      <c r="DI85" s="3">
        <v>108.577311402366</v>
      </c>
      <c r="DJ85" s="3">
        <v>96.9991747811652</v>
      </c>
      <c r="DK85" s="3">
        <v>96.950261628047</v>
      </c>
      <c r="DL85" s="3">
        <v>94.3670131664608</v>
      </c>
      <c r="DM85" s="3">
        <v>110.16714026752</v>
      </c>
      <c r="DN85" s="3">
        <v>109.392155998316</v>
      </c>
      <c r="DO85" s="3">
        <v>92.9721620813086</v>
      </c>
      <c r="DP85" s="3">
        <v>86.3192047771579</v>
      </c>
      <c r="DQ85" s="3">
        <v>84.129804662108</v>
      </c>
      <c r="DR85" s="3">
        <v>83.609989511352</v>
      </c>
      <c r="DS85" s="3">
        <v>103.288859678975</v>
      </c>
      <c r="DT85" s="3">
        <v>104.628360030819</v>
      </c>
      <c r="DU85" s="3">
        <v>111.563879734323</v>
      </c>
      <c r="DV85" s="3">
        <v>121.505529114982</v>
      </c>
      <c r="DW85" s="3">
        <v>123.573894846301</v>
      </c>
      <c r="DX85" s="3">
        <v>122.511530952291</v>
      </c>
      <c r="DY85" s="3">
        <v>123.349415952863</v>
      </c>
      <c r="DZ85" s="3">
        <v>135.820825031643</v>
      </c>
      <c r="EA85" s="3">
        <v>130.043500971393</v>
      </c>
      <c r="EB85" s="3">
        <v>135.150690586882</v>
      </c>
      <c r="EC85" s="3">
        <v>145.105996008679</v>
      </c>
      <c r="ED85" s="3">
        <v>172.924671840179</v>
      </c>
      <c r="EE85" s="3">
        <v>175.697857084728</v>
      </c>
      <c r="EF85" s="3">
        <v>186.156943851047</v>
      </c>
    </row>
    <row r="86">
      <c r="A86" s="3" t="s">
        <v>634</v>
      </c>
      <c r="B86" s="3" t="s">
        <v>505</v>
      </c>
      <c r="C86" s="3" t="s">
        <v>616</v>
      </c>
      <c r="D86" s="3">
        <v>52.5677948139065</v>
      </c>
      <c r="E86" s="3">
        <v>50.7187543801837</v>
      </c>
      <c r="F86" s="3">
        <v>51.2561523435823</v>
      </c>
      <c r="G86" s="3">
        <v>49.3584382136704</v>
      </c>
      <c r="H86" s="3">
        <v>49.4758200524007</v>
      </c>
      <c r="I86" s="3">
        <v>53.0400610436948</v>
      </c>
      <c r="J86" s="3">
        <v>49.8967263973083</v>
      </c>
      <c r="K86" s="3">
        <v>53.3863075819348</v>
      </c>
      <c r="L86" s="3">
        <v>55.7868483801762</v>
      </c>
      <c r="M86" s="3">
        <v>54.0448536297884</v>
      </c>
      <c r="N86" s="3">
        <v>57.6906066615889</v>
      </c>
      <c r="O86" s="3">
        <v>61.1436253836361</v>
      </c>
      <c r="P86" s="3">
        <v>60.5174519412578</v>
      </c>
      <c r="Q86" s="3">
        <v>61.5827482772113</v>
      </c>
      <c r="R86" s="3">
        <v>65.3213401221302</v>
      </c>
      <c r="S86" s="3">
        <v>66.8760315231052</v>
      </c>
      <c r="T86" s="3">
        <v>65.4945889652593</v>
      </c>
      <c r="U86" s="3">
        <v>68.6302138795793</v>
      </c>
      <c r="V86" s="3">
        <v>70.8163268342348</v>
      </c>
      <c r="W86" s="3">
        <v>69.4522014269764</v>
      </c>
      <c r="X86" s="3">
        <v>63.6060912496466</v>
      </c>
      <c r="Y86" s="3">
        <v>60.4667413723064</v>
      </c>
      <c r="Z86" s="3">
        <v>58.0388325672563</v>
      </c>
      <c r="AA86" s="3">
        <v>63.0634549438355</v>
      </c>
      <c r="AB86" s="3">
        <v>63.9805427645756</v>
      </c>
      <c r="AC86" s="3">
        <v>65.4226466018822</v>
      </c>
      <c r="AD86" s="3">
        <v>73.0504126615253</v>
      </c>
      <c r="AE86" s="3">
        <v>74.821379197116</v>
      </c>
      <c r="AF86" s="3">
        <v>75.0643830729074</v>
      </c>
      <c r="AG86" s="3">
        <v>82.2916037324996</v>
      </c>
      <c r="AH86" s="3">
        <v>84.7387040817785</v>
      </c>
      <c r="AI86" s="3">
        <v>80.0458248691468</v>
      </c>
      <c r="AJ86" s="3">
        <v>64.6619009488421</v>
      </c>
      <c r="AK86" s="3">
        <v>62.0247641326447</v>
      </c>
      <c r="AL86" s="3">
        <v>67.4253439441714</v>
      </c>
      <c r="AM86" s="3">
        <v>68.4666710147364</v>
      </c>
      <c r="AN86" s="3">
        <v>66.0374000874001</v>
      </c>
      <c r="AO86" s="3">
        <v>68.649719383341</v>
      </c>
      <c r="AP86" s="3">
        <v>64.9694466088623</v>
      </c>
      <c r="AQ86" s="3">
        <v>63.7291509769282</v>
      </c>
      <c r="AR86" s="3">
        <v>65.8856906940726</v>
      </c>
      <c r="AS86" s="3">
        <v>66.7859704633348</v>
      </c>
      <c r="AT86" s="3">
        <v>65.5484434796466</v>
      </c>
      <c r="AU86" s="3">
        <v>69.0854922305345</v>
      </c>
      <c r="AV86" s="3">
        <v>70.4198166174549</v>
      </c>
      <c r="AW86" s="3">
        <v>75.3524030183706</v>
      </c>
      <c r="AX86" s="3">
        <v>77.1968409614038</v>
      </c>
      <c r="AY86" s="3">
        <v>84.2153153586361</v>
      </c>
      <c r="AZ86" s="3">
        <v>91.4468161183339</v>
      </c>
      <c r="BA86" s="3">
        <v>89.2793349697295</v>
      </c>
      <c r="BB86" s="3">
        <v>84.5817466892873</v>
      </c>
      <c r="BC86" s="3">
        <v>89.1845530797738</v>
      </c>
      <c r="BD86" s="3">
        <v>87.8224930107217</v>
      </c>
      <c r="BE86" s="3">
        <v>88.9321066370374</v>
      </c>
      <c r="BF86" s="3">
        <v>91.2521466946861</v>
      </c>
      <c r="BG86" s="3">
        <v>96.167352138672</v>
      </c>
      <c r="BH86" s="3">
        <v>101.373623762756</v>
      </c>
      <c r="BI86" s="3">
        <v>100.058624689724</v>
      </c>
      <c r="BJ86" s="3">
        <v>103.581852293127</v>
      </c>
      <c r="BK86" s="3">
        <v>97.1572273984089</v>
      </c>
      <c r="BL86" s="3">
        <v>105.040406263612</v>
      </c>
      <c r="BM86" s="3">
        <v>109.486113419097</v>
      </c>
      <c r="BN86" s="3">
        <v>109.803229029724</v>
      </c>
      <c r="BO86" s="3">
        <v>114.327506496252</v>
      </c>
      <c r="BP86" s="3">
        <v>113.482573808918</v>
      </c>
      <c r="BQ86" s="3">
        <v>125.925767829023</v>
      </c>
      <c r="BR86" s="3">
        <v>130.063244173887</v>
      </c>
      <c r="BS86" s="3">
        <v>128.83040481182</v>
      </c>
      <c r="BT86" s="3">
        <v>147.640087192822</v>
      </c>
      <c r="BU86" s="3">
        <v>151.148525819089</v>
      </c>
      <c r="BV86" s="3">
        <v>148.93690955039</v>
      </c>
      <c r="BW86" s="3">
        <v>145.423180263391</v>
      </c>
      <c r="BX86" s="3">
        <v>145.616825697889</v>
      </c>
      <c r="BY86" s="3">
        <v>149.225570444683</v>
      </c>
      <c r="BZ86" s="3">
        <v>139.720187618685</v>
      </c>
      <c r="CA86" s="3">
        <v>162.444149749986</v>
      </c>
      <c r="CB86" s="3">
        <v>169.118243362842</v>
      </c>
      <c r="CC86" s="3">
        <v>178.061352186076</v>
      </c>
      <c r="CD86" s="3">
        <v>179.000062496559</v>
      </c>
      <c r="CE86" s="3">
        <v>186.047921762152</v>
      </c>
      <c r="CF86" s="3">
        <v>190.976052894773</v>
      </c>
      <c r="CG86" s="3">
        <v>203.953567739584</v>
      </c>
      <c r="CH86" s="3">
        <v>201.667191239251</v>
      </c>
      <c r="CI86" s="3">
        <v>199.481768700358</v>
      </c>
      <c r="CJ86" s="3">
        <v>198.016387915835</v>
      </c>
      <c r="CK86" s="3">
        <v>186.561198835077</v>
      </c>
      <c r="CL86" s="3">
        <v>180.283080441061</v>
      </c>
      <c r="CM86" s="3">
        <v>200.406210903639</v>
      </c>
      <c r="CN86" s="3">
        <v>197.533380986275</v>
      </c>
      <c r="CO86" s="3">
        <v>198.942475457041</v>
      </c>
      <c r="CP86" s="3">
        <v>212.316913002668</v>
      </c>
      <c r="CQ86" s="3">
        <v>221.23607450514</v>
      </c>
      <c r="CR86" s="3">
        <v>208.345625467367</v>
      </c>
      <c r="CS86" s="3">
        <v>203.229344952033</v>
      </c>
      <c r="CT86" s="3">
        <v>212.779737903188</v>
      </c>
      <c r="CU86" s="3">
        <v>213.411977562662</v>
      </c>
      <c r="CV86" s="3">
        <v>210.636343477444</v>
      </c>
      <c r="CW86" s="3">
        <v>190.610533351313</v>
      </c>
      <c r="CX86" s="3">
        <v>205.034625491326</v>
      </c>
      <c r="CY86" s="3">
        <v>232.568512450602</v>
      </c>
      <c r="CZ86" s="3">
        <v>211.564230541969</v>
      </c>
      <c r="DA86" s="3">
        <v>224.539006828235</v>
      </c>
      <c r="DB86" s="3">
        <v>237.093500297938</v>
      </c>
      <c r="DC86" s="3">
        <v>239.237056315588</v>
      </c>
      <c r="DD86" s="3">
        <v>231.853949966587</v>
      </c>
      <c r="DE86" s="3">
        <v>233.562023784399</v>
      </c>
      <c r="DF86" s="3">
        <v>242.750394901604</v>
      </c>
      <c r="DG86" s="3">
        <v>235.064715896891</v>
      </c>
      <c r="DH86" s="3">
        <v>227.337306862438</v>
      </c>
      <c r="DI86" s="3">
        <v>217.868772943352</v>
      </c>
      <c r="DJ86" s="3">
        <v>204.294026081451</v>
      </c>
      <c r="DK86" s="3">
        <v>208.68312449096</v>
      </c>
      <c r="DL86" s="3">
        <v>206.739885779107</v>
      </c>
      <c r="DM86" s="3">
        <v>157.584409068337</v>
      </c>
      <c r="DN86" s="3">
        <v>161.958454893354</v>
      </c>
      <c r="DO86" s="3">
        <v>156.289026135682</v>
      </c>
      <c r="DP86" s="3">
        <v>113.430500666226</v>
      </c>
      <c r="DQ86" s="3">
        <v>108.565427390495</v>
      </c>
      <c r="DR86" s="3">
        <v>118.356261571383</v>
      </c>
      <c r="DS86" s="3">
        <v>127.751830867752</v>
      </c>
      <c r="DT86" s="3">
        <v>131.331864284731</v>
      </c>
      <c r="DU86" s="3">
        <v>134.56952620026</v>
      </c>
      <c r="DV86" s="3">
        <v>150.857211706969</v>
      </c>
      <c r="DW86" s="3">
        <v>146.189121082567</v>
      </c>
      <c r="DX86" s="3">
        <v>137.185828479497</v>
      </c>
      <c r="DY86" s="3">
        <v>126.612701778598</v>
      </c>
      <c r="DZ86" s="3">
        <v>122.888424500898</v>
      </c>
      <c r="EA86" s="3">
        <v>116.32158722556</v>
      </c>
      <c r="EB86" s="3">
        <v>82.8765819890793</v>
      </c>
      <c r="EC86" s="3">
        <v>81.0187309792531</v>
      </c>
      <c r="ED86" s="3">
        <v>76.5218573395412</v>
      </c>
      <c r="EE86" s="3">
        <v>76.8567663839311</v>
      </c>
      <c r="EF86" s="3">
        <v>71.994559570537</v>
      </c>
    </row>
    <row r="87">
      <c r="A87" s="3" t="s">
        <v>635</v>
      </c>
      <c r="B87" s="3" t="s">
        <v>494</v>
      </c>
      <c r="C87" s="3" t="s">
        <v>636</v>
      </c>
      <c r="D87" s="3">
        <v>42.8725485237176</v>
      </c>
      <c r="E87" s="3">
        <v>41.7496962873084</v>
      </c>
      <c r="F87" s="3">
        <v>43.6903811600732</v>
      </c>
      <c r="G87" s="3">
        <v>47.2352460613509</v>
      </c>
      <c r="H87" s="3">
        <v>45.9145760580271</v>
      </c>
      <c r="I87" s="3">
        <v>47.938830152999</v>
      </c>
      <c r="J87" s="3">
        <v>48.8944574214371</v>
      </c>
      <c r="K87" s="3">
        <v>49.7168545014071</v>
      </c>
      <c r="L87" s="3">
        <v>50.6716977741792</v>
      </c>
      <c r="M87" s="3">
        <v>49.1977106058783</v>
      </c>
      <c r="N87" s="3">
        <v>51.2134702038948</v>
      </c>
      <c r="O87" s="3">
        <v>53.2603196962243</v>
      </c>
      <c r="P87" s="3">
        <v>56.4240882642121</v>
      </c>
      <c r="Q87" s="3">
        <v>58.0388632994543</v>
      </c>
      <c r="R87" s="3">
        <v>60.3227069758875</v>
      </c>
      <c r="S87" s="3">
        <v>61.7861034050506</v>
      </c>
      <c r="T87" s="3">
        <v>59.7584662005765</v>
      </c>
      <c r="U87" s="3">
        <v>60.1264405659136</v>
      </c>
      <c r="V87" s="3">
        <v>59.8474770924603</v>
      </c>
      <c r="W87" s="3">
        <v>58.9719869234598</v>
      </c>
      <c r="X87" s="3">
        <v>54.1013879494257</v>
      </c>
      <c r="Y87" s="3">
        <v>53.029156372756</v>
      </c>
      <c r="Z87" s="3">
        <v>56.5428739942548</v>
      </c>
      <c r="AA87" s="3">
        <v>57.6027795108775</v>
      </c>
      <c r="AB87" s="3">
        <v>55.8013723671864</v>
      </c>
      <c r="AC87" s="3">
        <v>53.5855473937992</v>
      </c>
      <c r="AD87" s="3">
        <v>58.0713635951332</v>
      </c>
      <c r="AE87" s="3">
        <v>61.9081175953074</v>
      </c>
      <c r="AF87" s="3">
        <v>63.9531235680531</v>
      </c>
      <c r="AG87" s="3">
        <v>65.4231200485293</v>
      </c>
      <c r="AH87" s="3">
        <v>70.1631716514458</v>
      </c>
      <c r="AI87" s="3">
        <v>71.5857463883898</v>
      </c>
      <c r="AJ87" s="3">
        <v>70.4264257071772</v>
      </c>
      <c r="AK87" s="3">
        <v>70.4645716677952</v>
      </c>
      <c r="AL87" s="3">
        <v>71.47264637073</v>
      </c>
      <c r="AM87" s="3">
        <v>76.9592654464912</v>
      </c>
      <c r="AN87" s="3">
        <v>78.4749663594607</v>
      </c>
      <c r="AO87" s="3">
        <v>80.4074711897075</v>
      </c>
      <c r="AP87" s="3">
        <v>83.8599941063652</v>
      </c>
      <c r="AQ87" s="3">
        <v>85.7596242965145</v>
      </c>
      <c r="AR87" s="3">
        <v>91.424537311885</v>
      </c>
      <c r="AS87" s="3">
        <v>93.232467481295</v>
      </c>
      <c r="AT87" s="3">
        <v>93.8103736308096</v>
      </c>
      <c r="AU87" s="3">
        <v>91.6100429873406</v>
      </c>
      <c r="AV87" s="3">
        <v>88.146618804882</v>
      </c>
      <c r="AW87" s="3">
        <v>80.2649807700183</v>
      </c>
      <c r="AX87" s="3">
        <v>80.2818890989836</v>
      </c>
      <c r="AY87" s="3">
        <v>84.9330402835684</v>
      </c>
      <c r="AZ87" s="3">
        <v>88.6408565405666</v>
      </c>
      <c r="BA87" s="3">
        <v>88.1642416113225</v>
      </c>
      <c r="BB87" s="3">
        <v>89.3950576711705</v>
      </c>
      <c r="BC87" s="3">
        <v>86.9962384090632</v>
      </c>
      <c r="BD87" s="3">
        <v>89.2855199034768</v>
      </c>
      <c r="BE87" s="3">
        <v>95.9009052849558</v>
      </c>
      <c r="BF87" s="3">
        <v>97.141250976669</v>
      </c>
      <c r="BG87" s="3">
        <v>95.7329554500206</v>
      </c>
      <c r="BH87" s="3">
        <v>94.7380066490174</v>
      </c>
      <c r="BI87" s="3">
        <v>88.0174876443736</v>
      </c>
      <c r="BJ87" s="3">
        <v>83.1824531216626</v>
      </c>
      <c r="BK87" s="3">
        <v>75.0459641953581</v>
      </c>
      <c r="BL87" s="3">
        <v>74.7326520133963</v>
      </c>
      <c r="BM87" s="3">
        <v>77.6548098544736</v>
      </c>
      <c r="BN87" s="3">
        <v>77.2681986953389</v>
      </c>
      <c r="BO87" s="3">
        <v>80.8105902997561</v>
      </c>
      <c r="BP87" s="3">
        <v>86.5915488404164</v>
      </c>
      <c r="BQ87" s="3">
        <v>88.8924289415582</v>
      </c>
      <c r="BR87" s="3">
        <v>91.3005505477062</v>
      </c>
      <c r="BS87" s="3">
        <v>90.3017497200296</v>
      </c>
      <c r="BT87" s="3">
        <v>94.0542830539928</v>
      </c>
      <c r="BU87" s="3">
        <v>92.6973415966442</v>
      </c>
      <c r="BV87" s="3">
        <v>93.0065742263565</v>
      </c>
      <c r="BW87" s="3">
        <v>95.5966293838193</v>
      </c>
      <c r="BX87" s="3">
        <v>96.852485011702</v>
      </c>
      <c r="BY87" s="3">
        <v>100.897145883461</v>
      </c>
      <c r="BZ87" s="3">
        <v>84.181885674884</v>
      </c>
      <c r="CA87" s="3">
        <v>84.9439954865257</v>
      </c>
      <c r="CB87" s="3">
        <v>101.168293266434</v>
      </c>
      <c r="CC87" s="3">
        <v>103.252027321328</v>
      </c>
      <c r="CD87" s="3">
        <v>111.786268058051</v>
      </c>
      <c r="CE87" s="3">
        <v>109.871072887458</v>
      </c>
      <c r="CF87" s="3">
        <v>102.289425290719</v>
      </c>
      <c r="CG87" s="3">
        <v>110.100588439682</v>
      </c>
      <c r="CH87" s="3">
        <v>113.897079228533</v>
      </c>
      <c r="CI87" s="3">
        <v>112.270332763921</v>
      </c>
      <c r="CJ87" s="3">
        <v>114.79101089164</v>
      </c>
      <c r="CK87" s="3">
        <v>112.97615425279</v>
      </c>
      <c r="CL87" s="3">
        <v>113.317221185809</v>
      </c>
      <c r="CM87" s="3">
        <v>120.422499781584</v>
      </c>
      <c r="CN87" s="3">
        <v>124.69381036202</v>
      </c>
      <c r="CO87" s="3">
        <v>119.58670322113</v>
      </c>
      <c r="CP87" s="3">
        <v>126.850377291945</v>
      </c>
      <c r="CQ87" s="3">
        <v>138.781752713549</v>
      </c>
      <c r="CR87" s="3">
        <v>143.22918633498</v>
      </c>
      <c r="CS87" s="3">
        <v>134.472892673215</v>
      </c>
      <c r="CT87" s="3">
        <v>138.063644254737</v>
      </c>
      <c r="CU87" s="3">
        <v>153.843118849125</v>
      </c>
      <c r="CV87" s="3">
        <v>137.312752170808</v>
      </c>
      <c r="CW87" s="3">
        <v>124.45173573151</v>
      </c>
      <c r="CX87" s="3">
        <v>131.093201546296</v>
      </c>
      <c r="CY87" s="3">
        <v>128.931212696607</v>
      </c>
      <c r="CZ87" s="3">
        <v>130.195889989683</v>
      </c>
      <c r="DA87" s="3">
        <v>126.958757781404</v>
      </c>
      <c r="DB87" s="3">
        <v>127.571536399272</v>
      </c>
      <c r="DC87" s="3">
        <v>128.529069141184</v>
      </c>
      <c r="DD87" s="3">
        <v>118.936803260921</v>
      </c>
      <c r="DE87" s="3">
        <v>125.494581779679</v>
      </c>
      <c r="DF87" s="3">
        <v>140.308347021201</v>
      </c>
      <c r="DG87" s="3">
        <v>145.028987386514</v>
      </c>
      <c r="DH87" s="3">
        <v>142.821383974692</v>
      </c>
      <c r="DI87" s="3">
        <v>138.612802371713</v>
      </c>
      <c r="DJ87" s="3">
        <v>131.119394621017</v>
      </c>
      <c r="DK87" s="3">
        <v>138.026213288908</v>
      </c>
      <c r="DL87" s="3">
        <v>128.473954338566</v>
      </c>
      <c r="DM87" s="3">
        <v>132.484947413208</v>
      </c>
      <c r="DN87" s="3">
        <v>135.356357752135</v>
      </c>
      <c r="DO87" s="3">
        <v>129.782337918225</v>
      </c>
      <c r="DP87" s="3">
        <v>122.06913716112</v>
      </c>
      <c r="DQ87" s="3">
        <v>120.555369397006</v>
      </c>
      <c r="DR87" s="3">
        <v>130.638245931829</v>
      </c>
      <c r="DS87" s="3">
        <v>133.297057697264</v>
      </c>
      <c r="DT87" s="3">
        <v>131.662141963943</v>
      </c>
      <c r="DU87" s="3">
        <v>123.556535579936</v>
      </c>
      <c r="DV87" s="3">
        <v>125.401329653804</v>
      </c>
      <c r="DW87" s="3">
        <v>129.87721114225</v>
      </c>
      <c r="DX87" s="3">
        <v>137.506786527336</v>
      </c>
      <c r="DY87" s="3">
        <v>137.409036757147</v>
      </c>
      <c r="DZ87" s="3">
        <v>141.453295538115</v>
      </c>
      <c r="EA87" s="3">
        <v>149.411143286627</v>
      </c>
      <c r="EB87" s="3">
        <v>153.007011215198</v>
      </c>
      <c r="EC87" s="3">
        <v>151.351312065081</v>
      </c>
      <c r="ED87" s="3">
        <v>158.895718221438</v>
      </c>
      <c r="EE87" s="3">
        <v>154.708198649159</v>
      </c>
      <c r="EF87" s="3">
        <v>152.911819234649</v>
      </c>
    </row>
    <row r="88">
      <c r="A88" s="3" t="s">
        <v>637</v>
      </c>
      <c r="B88" s="3" t="s">
        <v>539</v>
      </c>
      <c r="C88" s="3" t="s">
        <v>638</v>
      </c>
      <c r="D88" s="3">
        <v>19.4299990214028</v>
      </c>
      <c r="E88" s="3">
        <v>20.9925641609437</v>
      </c>
      <c r="F88" s="3">
        <v>20.0399237564541</v>
      </c>
      <c r="G88" s="3">
        <v>19.6154766568431</v>
      </c>
      <c r="H88" s="3">
        <v>20.2097775890001</v>
      </c>
      <c r="I88" s="3">
        <v>21.2379047523059</v>
      </c>
      <c r="J88" s="3">
        <v>21.0039828705423</v>
      </c>
      <c r="K88" s="3">
        <v>18.8119875743106</v>
      </c>
      <c r="L88" s="3">
        <v>19.2191667587667</v>
      </c>
      <c r="M88" s="3">
        <v>19.1910794394583</v>
      </c>
      <c r="N88" s="3">
        <v>21.6421185681081</v>
      </c>
      <c r="O88" s="3">
        <v>22.0883763292212</v>
      </c>
      <c r="P88" s="3">
        <v>21.9743988109992</v>
      </c>
      <c r="Q88" s="3">
        <v>24.0274856607926</v>
      </c>
      <c r="R88" s="3">
        <v>24.139522208271</v>
      </c>
      <c r="S88" s="3">
        <v>24.9969393638096</v>
      </c>
      <c r="T88" s="3">
        <v>23.4333569403461</v>
      </c>
      <c r="U88" s="3">
        <v>24.1675067851526</v>
      </c>
      <c r="V88" s="3">
        <v>25.0180837026879</v>
      </c>
      <c r="W88" s="3">
        <v>27.0865988657274</v>
      </c>
      <c r="X88" s="3">
        <v>27.7135801494925</v>
      </c>
      <c r="Y88" s="3">
        <v>27.3965785346638</v>
      </c>
      <c r="Z88" s="3">
        <v>28.1033617215962</v>
      </c>
      <c r="AA88" s="3">
        <v>29.0391936343966</v>
      </c>
      <c r="AB88" s="3">
        <v>25.1386921692862</v>
      </c>
      <c r="AC88" s="3">
        <v>23.0275968541745</v>
      </c>
      <c r="AD88" s="3">
        <v>26.4559292165275</v>
      </c>
      <c r="AE88" s="3">
        <v>27.9976122305331</v>
      </c>
      <c r="AF88" s="3">
        <v>27.0768904113512</v>
      </c>
      <c r="AG88" s="3">
        <v>28.1042563099736</v>
      </c>
      <c r="AH88" s="3">
        <v>30.5321165508066</v>
      </c>
      <c r="AI88" s="3">
        <v>29.4313081853481</v>
      </c>
      <c r="AJ88" s="3">
        <v>27.9308089752657</v>
      </c>
      <c r="AK88" s="3">
        <v>26.7455243018474</v>
      </c>
      <c r="AL88" s="3">
        <v>25.9035520874382</v>
      </c>
      <c r="AM88" s="3">
        <v>25.7694701048644</v>
      </c>
      <c r="AN88" s="3">
        <v>26.5803625212765</v>
      </c>
      <c r="AO88" s="3">
        <v>28.0093526524015</v>
      </c>
      <c r="AP88" s="3">
        <v>30.431468479172</v>
      </c>
      <c r="AQ88" s="3">
        <v>30.6496071391495</v>
      </c>
      <c r="AR88" s="3">
        <v>30.4940399126833</v>
      </c>
      <c r="AS88" s="3">
        <v>31.1102273723702</v>
      </c>
      <c r="AT88" s="3">
        <v>33.3246589105123</v>
      </c>
      <c r="AU88" s="3">
        <v>33.2684148567036</v>
      </c>
      <c r="AV88" s="3">
        <v>34.3057921136397</v>
      </c>
      <c r="AW88" s="3">
        <v>38.8273662841821</v>
      </c>
      <c r="AX88" s="3">
        <v>43.7529260179293</v>
      </c>
      <c r="AY88" s="3">
        <v>46.9241789343462</v>
      </c>
      <c r="AZ88" s="3">
        <v>47.6942714391959</v>
      </c>
      <c r="BA88" s="3">
        <v>41.8487609346899</v>
      </c>
      <c r="BB88" s="3">
        <v>40.5039791203345</v>
      </c>
      <c r="BC88" s="3">
        <v>41.4494586893303</v>
      </c>
      <c r="BD88" s="3">
        <v>39.904175645643</v>
      </c>
      <c r="BE88" s="3">
        <v>39.2235761348568</v>
      </c>
      <c r="BF88" s="3">
        <v>39.1989547466777</v>
      </c>
      <c r="BG88" s="3">
        <v>41.6211740549873</v>
      </c>
      <c r="BH88" s="3">
        <v>40.2556263404411</v>
      </c>
      <c r="BI88" s="3">
        <v>35.5523681573189</v>
      </c>
      <c r="BJ88" s="3">
        <v>33.3573326699506</v>
      </c>
      <c r="BK88" s="3">
        <v>33.3308813327013</v>
      </c>
      <c r="BL88" s="3">
        <v>35.1321392934699</v>
      </c>
      <c r="BM88" s="3">
        <v>36.9868908624462</v>
      </c>
      <c r="BN88" s="3">
        <v>38.2336068819873</v>
      </c>
      <c r="BO88" s="3">
        <v>41.6772536436094</v>
      </c>
      <c r="BP88" s="3">
        <v>41.4070917437903</v>
      </c>
      <c r="BQ88" s="3">
        <v>42.2443695853812</v>
      </c>
      <c r="BR88" s="3">
        <v>42.1914128737744</v>
      </c>
      <c r="BS88" s="3">
        <v>45.5047747692429</v>
      </c>
      <c r="BT88" s="3">
        <v>48.0405635983913</v>
      </c>
      <c r="BU88" s="3">
        <v>49.9903413993094</v>
      </c>
      <c r="BV88" s="3">
        <v>50.7979245074697</v>
      </c>
      <c r="BW88" s="3">
        <v>51.4075099490863</v>
      </c>
      <c r="BX88" s="3">
        <v>53.3624447105271</v>
      </c>
      <c r="BY88" s="3">
        <v>57.1798807219268</v>
      </c>
      <c r="BZ88" s="3">
        <v>39.3617933721698</v>
      </c>
      <c r="CA88" s="3">
        <v>37.4923787405991</v>
      </c>
      <c r="CB88" s="3">
        <v>48.1704936789458</v>
      </c>
      <c r="CC88" s="3">
        <v>53.0773791093848</v>
      </c>
      <c r="CD88" s="3">
        <v>58.5632131970111</v>
      </c>
      <c r="CE88" s="3">
        <v>68.7697204211564</v>
      </c>
      <c r="CF88" s="3">
        <v>69.2460097733906</v>
      </c>
      <c r="CG88" s="3">
        <v>71.8544685269835</v>
      </c>
      <c r="CH88" s="3">
        <v>70.2228033805502</v>
      </c>
      <c r="CI88" s="3">
        <v>68.6646813930513</v>
      </c>
      <c r="CJ88" s="3">
        <v>69.0661348948608</v>
      </c>
      <c r="CK88" s="3">
        <v>76.2332357376683</v>
      </c>
      <c r="CL88" s="3">
        <v>79.8491521538663</v>
      </c>
      <c r="CM88" s="3">
        <v>91.7025895097868</v>
      </c>
      <c r="CN88" s="3">
        <v>93.3037753032854</v>
      </c>
      <c r="CO88" s="3">
        <v>87.516343081093</v>
      </c>
      <c r="CP88" s="3">
        <v>87.3290205579354</v>
      </c>
      <c r="CQ88" s="3">
        <v>92.9060006806143</v>
      </c>
      <c r="CR88" s="3">
        <v>87.0509795642411</v>
      </c>
      <c r="CS88" s="3">
        <v>83.6884049859431</v>
      </c>
      <c r="CT88" s="3">
        <v>93.5931414898737</v>
      </c>
      <c r="CU88" s="3">
        <v>102.2088746903</v>
      </c>
      <c r="CV88" s="3">
        <v>92.1013333860418</v>
      </c>
      <c r="CW88" s="3">
        <v>82.5547227823108</v>
      </c>
      <c r="CX88" s="3">
        <v>79.6158856322493</v>
      </c>
      <c r="CY88" s="3">
        <v>70.9656906812975</v>
      </c>
      <c r="CZ88" s="3">
        <v>67.8625434988612</v>
      </c>
      <c r="DA88" s="3">
        <v>67.0394886378485</v>
      </c>
      <c r="DB88" s="3">
        <v>72.2256056575999</v>
      </c>
      <c r="DC88" s="3">
        <v>74.1043904373786</v>
      </c>
      <c r="DD88" s="3">
        <v>69.2506290743586</v>
      </c>
      <c r="DE88" s="3">
        <v>70.6175599164607</v>
      </c>
      <c r="DF88" s="3">
        <v>78.8469090518149</v>
      </c>
      <c r="DG88" s="3">
        <v>85.9802693011898</v>
      </c>
      <c r="DH88" s="3">
        <v>92.7437403661602</v>
      </c>
      <c r="DI88" s="3">
        <v>94.897899051458</v>
      </c>
      <c r="DJ88" s="3">
        <v>93.6178552436039</v>
      </c>
      <c r="DK88" s="3">
        <v>100.371078743946</v>
      </c>
      <c r="DL88" s="3">
        <v>107.347414794691</v>
      </c>
      <c r="DM88" s="3">
        <v>114.940445944375</v>
      </c>
      <c r="DN88" s="3">
        <v>123.4038054223</v>
      </c>
      <c r="DO88" s="3">
        <v>120.230363930019</v>
      </c>
      <c r="DP88" s="3">
        <v>111.891923288346</v>
      </c>
      <c r="DQ88" s="3">
        <v>102.458454310053</v>
      </c>
      <c r="DR88" s="3">
        <v>122.22477339594</v>
      </c>
      <c r="DS88" s="3">
        <v>142.460504381823</v>
      </c>
      <c r="DT88" s="3">
        <v>147.471548191561</v>
      </c>
      <c r="DU88" s="3">
        <v>144.084245417502</v>
      </c>
      <c r="DV88" s="3">
        <v>154.663609218413</v>
      </c>
      <c r="DW88" s="3">
        <v>149.472050231085</v>
      </c>
      <c r="DX88" s="3">
        <v>147.352999579552</v>
      </c>
      <c r="DY88" s="3">
        <v>141.837148433696</v>
      </c>
      <c r="DZ88" s="3">
        <v>157.738696300008</v>
      </c>
      <c r="EA88" s="3">
        <v>179.353288817485</v>
      </c>
      <c r="EB88" s="3">
        <v>189.558375794109</v>
      </c>
      <c r="EC88" s="3">
        <v>183.264240630005</v>
      </c>
      <c r="ED88" s="3">
        <v>165.921880384767</v>
      </c>
      <c r="EE88" s="3">
        <v>149.953094482422</v>
      </c>
      <c r="EF88" s="3">
        <v>142.866388108995</v>
      </c>
    </row>
    <row r="89">
      <c r="A89" s="3" t="s">
        <v>639</v>
      </c>
      <c r="B89" s="3" t="s">
        <v>494</v>
      </c>
      <c r="C89" s="3" t="s">
        <v>636</v>
      </c>
      <c r="D89" s="3">
        <v>31.3351470582884</v>
      </c>
      <c r="E89" s="3">
        <v>30.8068189135617</v>
      </c>
      <c r="F89" s="3">
        <v>30.8090116345518</v>
      </c>
      <c r="G89" s="3">
        <v>30.3199796918599</v>
      </c>
      <c r="H89" s="3">
        <v>30.8918288144232</v>
      </c>
      <c r="I89" s="3">
        <v>32.6451034589261</v>
      </c>
      <c r="J89" s="3">
        <v>31.5022922138912</v>
      </c>
      <c r="K89" s="3">
        <v>30.9661922738267</v>
      </c>
      <c r="L89" s="3">
        <v>31.6244265607756</v>
      </c>
      <c r="M89" s="3">
        <v>30.9461683994627</v>
      </c>
      <c r="N89" s="3">
        <v>33.7119032080564</v>
      </c>
      <c r="O89" s="3">
        <v>34.8696173813575</v>
      </c>
      <c r="P89" s="3">
        <v>34.5940209033894</v>
      </c>
      <c r="Q89" s="3">
        <v>35.3636798612956</v>
      </c>
      <c r="R89" s="3">
        <v>35.2977819065678</v>
      </c>
      <c r="S89" s="3">
        <v>34.7916535665749</v>
      </c>
      <c r="T89" s="3">
        <v>35.1968168005865</v>
      </c>
      <c r="U89" s="3">
        <v>35.2692469508402</v>
      </c>
      <c r="V89" s="3">
        <v>36.2909777655307</v>
      </c>
      <c r="W89" s="3">
        <v>36.9052469977823</v>
      </c>
      <c r="X89" s="3">
        <v>35.519245659988</v>
      </c>
      <c r="Y89" s="3">
        <v>36.9827605043335</v>
      </c>
      <c r="Z89" s="3">
        <v>39.534961552133</v>
      </c>
      <c r="AA89" s="3">
        <v>38.8545426249529</v>
      </c>
      <c r="AB89" s="3">
        <v>35.9927140503889</v>
      </c>
      <c r="AC89" s="3">
        <v>35.6359434211368</v>
      </c>
      <c r="AD89" s="3">
        <v>38.1910365186681</v>
      </c>
      <c r="AE89" s="3">
        <v>39.2351690340869</v>
      </c>
      <c r="AF89" s="3">
        <v>40.5851189234344</v>
      </c>
      <c r="AG89" s="3">
        <v>41.0210509322361</v>
      </c>
      <c r="AH89" s="3">
        <v>67.55536745048</v>
      </c>
      <c r="AI89" s="3">
        <v>69.0763320805455</v>
      </c>
      <c r="AJ89" s="3">
        <v>66.3992056302166</v>
      </c>
      <c r="AK89" s="3">
        <v>66.4281369554859</v>
      </c>
      <c r="AL89" s="3">
        <v>67.3408437110081</v>
      </c>
      <c r="AM89" s="3">
        <v>66.7242338373567</v>
      </c>
      <c r="AN89" s="3">
        <v>68.866104042372</v>
      </c>
      <c r="AO89" s="3">
        <v>71.9119568776642</v>
      </c>
      <c r="AP89" s="3">
        <v>73.8711593170337</v>
      </c>
      <c r="AQ89" s="3">
        <v>72.6402750837334</v>
      </c>
      <c r="AR89" s="3">
        <v>71.2921002465728</v>
      </c>
      <c r="AS89" s="3">
        <v>72.8912436918022</v>
      </c>
      <c r="AT89" s="3">
        <v>71.4235025410619</v>
      </c>
      <c r="AU89" s="3">
        <v>69.6010488591089</v>
      </c>
      <c r="AV89" s="3">
        <v>73.7760027022742</v>
      </c>
      <c r="AW89" s="3">
        <v>75.923473650224</v>
      </c>
      <c r="AX89" s="3">
        <v>80.0991447905957</v>
      </c>
      <c r="AY89" s="3">
        <v>80.32230447104</v>
      </c>
      <c r="AZ89" s="3">
        <v>84.9771813877312</v>
      </c>
      <c r="BA89" s="3">
        <v>83.7401275616062</v>
      </c>
      <c r="BB89" s="3">
        <v>85.6144334020185</v>
      </c>
      <c r="BC89" s="3">
        <v>85.9635586797689</v>
      </c>
      <c r="BD89" s="3">
        <v>86.7827905795311</v>
      </c>
      <c r="BE89" s="3">
        <v>86.8905165452787</v>
      </c>
      <c r="BF89" s="3">
        <v>86.9274104437956</v>
      </c>
      <c r="BG89" s="3">
        <v>87.4298248177489</v>
      </c>
      <c r="BH89" s="3">
        <v>91.8564732549313</v>
      </c>
      <c r="BI89" s="3">
        <v>88.7269056530225</v>
      </c>
      <c r="BJ89" s="3">
        <v>88.8694143509741</v>
      </c>
      <c r="BK89" s="3">
        <v>87.8694584797543</v>
      </c>
      <c r="BL89" s="3">
        <v>90.4732373878861</v>
      </c>
      <c r="BM89" s="3">
        <v>98.1899120241437</v>
      </c>
      <c r="BN89" s="3">
        <v>110.84552333845</v>
      </c>
      <c r="BO89" s="3">
        <v>112.864469272341</v>
      </c>
      <c r="BP89" s="3">
        <v>113.799589727649</v>
      </c>
      <c r="BQ89" s="3">
        <v>120.58297440038</v>
      </c>
      <c r="BR89" s="3">
        <v>123.613020937504</v>
      </c>
      <c r="BS89" s="3">
        <v>120.701041779921</v>
      </c>
      <c r="BT89" s="3">
        <v>123.435991570288</v>
      </c>
      <c r="BU89" s="3">
        <v>119.961961635876</v>
      </c>
      <c r="BV89" s="3">
        <v>121.160530956405</v>
      </c>
      <c r="BW89" s="3">
        <v>130.35522248879</v>
      </c>
      <c r="BX89" s="3">
        <v>139.37982535322</v>
      </c>
      <c r="BY89" s="3">
        <v>138.991881011371</v>
      </c>
      <c r="BZ89" s="3">
        <v>119.144127425414</v>
      </c>
      <c r="CA89" s="3">
        <v>131.964316511407</v>
      </c>
      <c r="CB89" s="3">
        <v>140.407190311974</v>
      </c>
      <c r="CC89" s="3">
        <v>149.469782906019</v>
      </c>
      <c r="CD89" s="3">
        <v>165.82935856717</v>
      </c>
      <c r="CE89" s="3">
        <v>179.231639933664</v>
      </c>
      <c r="CF89" s="3">
        <v>179.298884514255</v>
      </c>
      <c r="CG89" s="3">
        <v>196.900611767943</v>
      </c>
      <c r="CH89" s="3">
        <v>200.667274479192</v>
      </c>
      <c r="CI89" s="3">
        <v>194.940288314227</v>
      </c>
      <c r="CJ89" s="3">
        <v>205.255622054841</v>
      </c>
      <c r="CK89" s="3">
        <v>205.27675652606</v>
      </c>
      <c r="CL89" s="3">
        <v>191.48946839187</v>
      </c>
      <c r="CM89" s="3">
        <v>211.470075841932</v>
      </c>
      <c r="CN89" s="3">
        <v>222.147097323258</v>
      </c>
      <c r="CO89" s="3">
        <v>221.464403050465</v>
      </c>
      <c r="CP89" s="3">
        <v>247.199994288035</v>
      </c>
      <c r="CQ89" s="3">
        <v>274.626121741489</v>
      </c>
      <c r="CR89" s="3">
        <v>282.730706097459</v>
      </c>
      <c r="CS89" s="3">
        <v>266.226391170372</v>
      </c>
      <c r="CT89" s="3">
        <v>270.719995698504</v>
      </c>
      <c r="CU89" s="3">
        <v>278.538209910707</v>
      </c>
      <c r="CV89" s="3">
        <v>255.585163119333</v>
      </c>
      <c r="CW89" s="3">
        <v>243.098165881723</v>
      </c>
      <c r="CX89" s="3">
        <v>244.101160900964</v>
      </c>
      <c r="CY89" s="3">
        <v>243.115035917195</v>
      </c>
      <c r="CZ89" s="3">
        <v>218.393503283738</v>
      </c>
      <c r="DA89" s="3">
        <v>222.645855191893</v>
      </c>
      <c r="DB89" s="3">
        <v>231.739006649044</v>
      </c>
      <c r="DC89" s="3">
        <v>252.98389398608</v>
      </c>
      <c r="DD89" s="3">
        <v>240.386299295677</v>
      </c>
      <c r="DE89" s="3">
        <v>227.026028605551</v>
      </c>
      <c r="DF89" s="3">
        <v>227.642440819724</v>
      </c>
      <c r="DG89" s="3">
        <v>234.002706265415</v>
      </c>
      <c r="DH89" s="3">
        <v>234.486021982965</v>
      </c>
      <c r="DI89" s="3">
        <v>226.422668222167</v>
      </c>
      <c r="DJ89" s="3">
        <v>216.774622810206</v>
      </c>
      <c r="DK89" s="3">
        <v>217.884713442838</v>
      </c>
      <c r="DL89" s="3">
        <v>204.97994480637</v>
      </c>
      <c r="DM89" s="3">
        <v>208.133134749626</v>
      </c>
      <c r="DN89" s="3">
        <v>215.26096425046</v>
      </c>
      <c r="DO89" s="3">
        <v>225.656891462486</v>
      </c>
      <c r="DP89" s="3">
        <v>222.696653535947</v>
      </c>
      <c r="DQ89" s="3">
        <v>205.593815209082</v>
      </c>
      <c r="DR89" s="3">
        <v>205.549963071655</v>
      </c>
      <c r="DS89" s="3">
        <v>224.658740002464</v>
      </c>
      <c r="DT89" s="3">
        <v>230.4669182874</v>
      </c>
      <c r="DU89" s="3">
        <v>247.299608598671</v>
      </c>
      <c r="DV89" s="3">
        <v>251.581748603331</v>
      </c>
      <c r="DW89" s="3">
        <v>243.278492454768</v>
      </c>
      <c r="DX89" s="3">
        <v>255.547140428192</v>
      </c>
      <c r="DY89" s="3">
        <v>257.202850041462</v>
      </c>
      <c r="DZ89" s="3">
        <v>252.401799328193</v>
      </c>
      <c r="EA89" s="3">
        <v>269.252004279731</v>
      </c>
      <c r="EB89" s="3">
        <v>271.518369040106</v>
      </c>
      <c r="EC89" s="3">
        <v>263.341560579504</v>
      </c>
      <c r="ED89" s="3">
        <v>239.776754591933</v>
      </c>
      <c r="EE89" s="3">
        <v>232.308777807673</v>
      </c>
      <c r="EF89" s="3">
        <v>239.700277964274</v>
      </c>
    </row>
    <row r="90">
      <c r="A90" s="3" t="s">
        <v>640</v>
      </c>
      <c r="B90" s="3" t="s">
        <v>604</v>
      </c>
      <c r="C90" s="3" t="s">
        <v>641</v>
      </c>
      <c r="D90" s="3">
        <v>67.5457164142867</v>
      </c>
      <c r="E90" s="3">
        <v>70.4826103382849</v>
      </c>
      <c r="F90" s="3">
        <v>73.4766332539955</v>
      </c>
      <c r="G90" s="3">
        <v>72.1978549268988</v>
      </c>
      <c r="H90" s="3">
        <v>74.2584476775537</v>
      </c>
      <c r="I90" s="3">
        <v>76.3025935049264</v>
      </c>
      <c r="J90" s="3">
        <v>78.5299226390601</v>
      </c>
      <c r="K90" s="3">
        <v>80.4887183480873</v>
      </c>
      <c r="L90" s="3">
        <v>81.6272374667704</v>
      </c>
      <c r="M90" s="3">
        <v>79.0809704248643</v>
      </c>
      <c r="N90" s="3">
        <v>82.3411546697193</v>
      </c>
      <c r="O90" s="3">
        <v>85.3324056839272</v>
      </c>
      <c r="P90" s="3">
        <v>86.4959827082766</v>
      </c>
      <c r="Q90" s="3">
        <v>94.0840947833002</v>
      </c>
      <c r="R90" s="3">
        <v>97.5508206509712</v>
      </c>
      <c r="S90" s="3">
        <v>99.039182328777</v>
      </c>
      <c r="T90" s="3">
        <v>101.452472243615</v>
      </c>
      <c r="U90" s="3">
        <v>102.872751866262</v>
      </c>
      <c r="V90" s="3">
        <v>109.243160761493</v>
      </c>
      <c r="W90" s="3">
        <v>98.4671799104608</v>
      </c>
      <c r="X90" s="3">
        <v>94.5400783245976</v>
      </c>
      <c r="Y90" s="3">
        <v>100.356558539229</v>
      </c>
      <c r="Z90" s="3">
        <v>107.732988508391</v>
      </c>
      <c r="AA90" s="3">
        <v>102.582930530683</v>
      </c>
      <c r="AB90" s="3">
        <v>90.8445819507992</v>
      </c>
      <c r="AC90" s="3">
        <v>87.4418707775605</v>
      </c>
      <c r="AD90" s="3">
        <v>91.4687627665189</v>
      </c>
      <c r="AE90" s="3">
        <v>93.6192936770023</v>
      </c>
      <c r="AF90" s="3">
        <v>94.6836879458452</v>
      </c>
      <c r="AG90" s="3">
        <v>91.2656450385593</v>
      </c>
      <c r="AH90" s="3">
        <v>92.2993173182734</v>
      </c>
      <c r="AI90" s="3">
        <v>90.1905193796577</v>
      </c>
      <c r="AJ90" s="3">
        <v>87.2407831131532</v>
      </c>
      <c r="AK90" s="3">
        <v>86.7388011348775</v>
      </c>
      <c r="AL90" s="3">
        <v>90.5798746058666</v>
      </c>
      <c r="AM90" s="3">
        <v>97.6150796371645</v>
      </c>
      <c r="AN90" s="3">
        <v>102.212717208702</v>
      </c>
      <c r="AO90" s="3">
        <v>104.02740405431</v>
      </c>
      <c r="AP90" s="3">
        <v>105.727305569319</v>
      </c>
      <c r="AQ90" s="3">
        <v>107.7257614068</v>
      </c>
      <c r="AR90" s="3">
        <v>103.667328683003</v>
      </c>
      <c r="AS90" s="3">
        <v>100.116630513527</v>
      </c>
      <c r="AT90" s="3">
        <v>101.058379754015</v>
      </c>
      <c r="AU90" s="3">
        <v>98.7029841796619</v>
      </c>
      <c r="AV90" s="3">
        <v>94.2786594280101</v>
      </c>
      <c r="AW90" s="3">
        <v>94.18715395594</v>
      </c>
      <c r="AX90" s="3">
        <v>97.5783804682721</v>
      </c>
      <c r="AY90" s="3">
        <v>103.736026956321</v>
      </c>
      <c r="AZ90" s="3">
        <v>106.639236716322</v>
      </c>
      <c r="BA90" s="3">
        <v>101.482009234806</v>
      </c>
      <c r="BB90" s="3">
        <v>98.3937626764638</v>
      </c>
      <c r="BC90" s="3">
        <v>96.5902797908017</v>
      </c>
      <c r="BD90" s="3">
        <v>97.8625525902561</v>
      </c>
      <c r="BE90" s="3">
        <v>100.235213146852</v>
      </c>
      <c r="BF90" s="3">
        <v>105.672707868173</v>
      </c>
      <c r="BG90" s="3">
        <v>109.410516952716</v>
      </c>
      <c r="BH90" s="3">
        <v>107.846960089455</v>
      </c>
      <c r="BI90" s="3">
        <v>111.708055113853</v>
      </c>
      <c r="BJ90" s="3">
        <v>111.932441552469</v>
      </c>
      <c r="BK90" s="3">
        <v>107.235617683709</v>
      </c>
      <c r="BL90" s="3">
        <v>108.162268655479</v>
      </c>
      <c r="BM90" s="3">
        <v>109.508113106828</v>
      </c>
      <c r="BN90" s="3">
        <v>109.641873977923</v>
      </c>
      <c r="BO90" s="3">
        <v>122.674394406809</v>
      </c>
      <c r="BP90" s="3">
        <v>130.468828370394</v>
      </c>
      <c r="BQ90" s="3">
        <v>135.263500649473</v>
      </c>
      <c r="BR90" s="3">
        <v>140.183823127232</v>
      </c>
      <c r="BS90" s="3">
        <v>134.10872775645</v>
      </c>
      <c r="BT90" s="3">
        <v>132.84047606097</v>
      </c>
      <c r="BU90" s="3">
        <v>127.940221332763</v>
      </c>
      <c r="BV90" s="3">
        <v>140.137079389303</v>
      </c>
      <c r="BW90" s="3">
        <v>144.811606635151</v>
      </c>
      <c r="BX90" s="3">
        <v>141.188427438372</v>
      </c>
      <c r="BY90" s="3">
        <v>135.366414352598</v>
      </c>
      <c r="BZ90" s="3">
        <v>100.713996147065</v>
      </c>
      <c r="CA90" s="3">
        <v>101.349628875744</v>
      </c>
      <c r="CB90" s="3">
        <v>109.537068479431</v>
      </c>
      <c r="CC90" s="3">
        <v>116.109712515302</v>
      </c>
      <c r="CD90" s="3">
        <v>115.284231076091</v>
      </c>
      <c r="CE90" s="3">
        <v>127.221208150217</v>
      </c>
      <c r="CF90" s="3">
        <v>127.915965573693</v>
      </c>
      <c r="CG90" s="3">
        <v>122.970862273619</v>
      </c>
      <c r="CH90" s="3">
        <v>137.024746225081</v>
      </c>
      <c r="CI90" s="3">
        <v>164.596407255447</v>
      </c>
      <c r="CJ90" s="3">
        <v>172.006667636885</v>
      </c>
      <c r="CK90" s="3">
        <v>183.66553541099</v>
      </c>
      <c r="CL90" s="3">
        <v>189.709869331114</v>
      </c>
      <c r="CM90" s="3">
        <v>183.857030902379</v>
      </c>
      <c r="CN90" s="3">
        <v>175.494995552139</v>
      </c>
      <c r="CO90" s="3">
        <v>174.052770963566</v>
      </c>
      <c r="CP90" s="3">
        <v>175.627271104962</v>
      </c>
      <c r="CQ90" s="3">
        <v>175.028669993291</v>
      </c>
      <c r="CR90" s="3">
        <v>177.887444526523</v>
      </c>
      <c r="CS90" s="3">
        <v>170.805643146115</v>
      </c>
      <c r="CT90" s="3">
        <v>159.576037348282</v>
      </c>
      <c r="CU90" s="3">
        <v>148.889084493567</v>
      </c>
      <c r="CV90" s="3">
        <v>146.99235999902</v>
      </c>
      <c r="CW90" s="3">
        <v>146.077514058348</v>
      </c>
      <c r="CX90" s="3">
        <v>136.782196192064</v>
      </c>
      <c r="CY90" s="3">
        <v>125.518882978093</v>
      </c>
      <c r="CZ90" s="3">
        <v>106.250045873362</v>
      </c>
      <c r="DA90" s="3">
        <v>98.6416564980919</v>
      </c>
      <c r="DB90" s="3">
        <v>97.0656366715242</v>
      </c>
      <c r="DC90" s="3">
        <v>113.261890272943</v>
      </c>
      <c r="DD90" s="3">
        <v>105.659482858507</v>
      </c>
      <c r="DE90" s="3">
        <v>98.2392463266583</v>
      </c>
      <c r="DF90" s="3">
        <v>95.6545081719148</v>
      </c>
      <c r="DG90" s="3">
        <v>89.8643719456165</v>
      </c>
      <c r="DH90" s="3">
        <v>98.789341197173</v>
      </c>
      <c r="DI90" s="3">
        <v>105.471256557006</v>
      </c>
      <c r="DJ90" s="3">
        <v>95.1725338070394</v>
      </c>
      <c r="DK90" s="3">
        <v>98.3528792131256</v>
      </c>
      <c r="DL90" s="3">
        <v>93.4247294626471</v>
      </c>
      <c r="DM90" s="3">
        <v>89.5271089261543</v>
      </c>
      <c r="DN90" s="3">
        <v>86.6856161646163</v>
      </c>
      <c r="DO90" s="3">
        <v>85.3647826843311</v>
      </c>
      <c r="DP90" s="3">
        <v>81.094192062762</v>
      </c>
      <c r="DQ90" s="3">
        <v>81.5868771844307</v>
      </c>
      <c r="DR90" s="3">
        <v>89.186552538563</v>
      </c>
      <c r="DS90" s="3">
        <v>91.0069376441174</v>
      </c>
      <c r="DT90" s="3">
        <v>91.6886054069483</v>
      </c>
      <c r="DU90" s="3">
        <v>105.439689443816</v>
      </c>
      <c r="DV90" s="3">
        <v>113.31703150231</v>
      </c>
      <c r="DW90" s="3">
        <v>114.320728030635</v>
      </c>
      <c r="DX90" s="3">
        <v>104.357185484099</v>
      </c>
      <c r="DY90" s="3">
        <v>100.71361081508</v>
      </c>
      <c r="DZ90" s="3">
        <v>94.8399827944797</v>
      </c>
      <c r="EA90" s="3">
        <v>88.6478766696432</v>
      </c>
      <c r="EB90" s="3">
        <v>91.2155672892558</v>
      </c>
      <c r="EC90" s="3">
        <v>94.6029818390144</v>
      </c>
      <c r="ED90" s="3">
        <v>106.646194753358</v>
      </c>
      <c r="EE90" s="3">
        <v>113.383315510717</v>
      </c>
      <c r="EF90" s="3">
        <v>110.083194944594</v>
      </c>
    </row>
    <row r="91">
      <c r="A91" s="3" t="s">
        <v>642</v>
      </c>
      <c r="B91" s="3" t="s">
        <v>505</v>
      </c>
      <c r="C91" s="3" t="s">
        <v>616</v>
      </c>
      <c r="D91" s="3">
        <v>54.1335712614514</v>
      </c>
      <c r="E91" s="3">
        <v>51.8852633426064</v>
      </c>
      <c r="F91" s="3">
        <v>53.5366665976388</v>
      </c>
      <c r="G91" s="3">
        <v>51.4916667029971</v>
      </c>
      <c r="H91" s="3">
        <v>52.2661903018043</v>
      </c>
      <c r="I91" s="3">
        <v>54.0830952780587</v>
      </c>
      <c r="J91" s="3">
        <v>54.9656818563288</v>
      </c>
      <c r="K91" s="3">
        <v>54.7152381170364</v>
      </c>
      <c r="L91" s="3">
        <v>55.779047648112</v>
      </c>
      <c r="M91" s="3">
        <v>57.1647827314294</v>
      </c>
      <c r="N91" s="3">
        <v>63.2857896905196</v>
      </c>
      <c r="O91" s="3">
        <v>68.7940902709961</v>
      </c>
      <c r="P91" s="3">
        <v>69.4434999465942</v>
      </c>
      <c r="Q91" s="3">
        <v>76.3297368099815</v>
      </c>
      <c r="R91" s="3">
        <v>81.2268179113215</v>
      </c>
      <c r="S91" s="3">
        <v>80.8507147289458</v>
      </c>
      <c r="T91" s="3">
        <v>77.4142505645752</v>
      </c>
      <c r="U91" s="3">
        <v>78.899773164229</v>
      </c>
      <c r="V91" s="3">
        <v>79.8540911241011</v>
      </c>
      <c r="W91" s="3">
        <v>77.3728574117025</v>
      </c>
      <c r="X91" s="3">
        <v>67.8907140096029</v>
      </c>
      <c r="Y91" s="3">
        <v>64.1459093960849</v>
      </c>
      <c r="Z91" s="3">
        <v>68.1147501945496</v>
      </c>
      <c r="AA91" s="3">
        <v>77.2374995838512</v>
      </c>
      <c r="AB91" s="3">
        <v>77.7071053354364</v>
      </c>
      <c r="AC91" s="3">
        <v>79.0760004043579</v>
      </c>
      <c r="AD91" s="3">
        <v>79.6720447540283</v>
      </c>
      <c r="AE91" s="3">
        <v>81.1409528823126</v>
      </c>
      <c r="AF91" s="3">
        <v>80.386904943557</v>
      </c>
      <c r="AG91" s="3">
        <v>91.6750001040372</v>
      </c>
      <c r="AH91" s="3">
        <v>95.247250175476</v>
      </c>
      <c r="AI91" s="3">
        <v>93.8593479654063</v>
      </c>
      <c r="AJ91" s="3">
        <v>80.9249997820173</v>
      </c>
      <c r="AK91" s="3">
        <v>76.7061902000791</v>
      </c>
      <c r="AL91" s="3">
        <v>80.6697622026716</v>
      </c>
      <c r="AM91" s="3">
        <v>84.1695229666574</v>
      </c>
      <c r="AN91" s="3">
        <v>77.0182495117188</v>
      </c>
      <c r="AO91" s="3">
        <v>77.9994737725509</v>
      </c>
      <c r="AP91" s="3">
        <v>75.8417393228282</v>
      </c>
      <c r="AQ91" s="3">
        <v>78.6589475932874</v>
      </c>
      <c r="AR91" s="3">
        <v>80.3911358226429</v>
      </c>
      <c r="AS91" s="3">
        <v>72.9063635739413</v>
      </c>
      <c r="AT91" s="3">
        <v>69.4997499465942</v>
      </c>
      <c r="AU91" s="3">
        <v>75.6441302092179</v>
      </c>
      <c r="AV91" s="3">
        <v>83.6720003128052</v>
      </c>
      <c r="AW91" s="3">
        <v>90.5631819638339</v>
      </c>
      <c r="AX91" s="3">
        <v>95.8947617667062</v>
      </c>
      <c r="AY91" s="3">
        <v>107.221999549866</v>
      </c>
      <c r="AZ91" s="3">
        <v>112.534999302455</v>
      </c>
      <c r="BA91" s="3">
        <v>106.570526123047</v>
      </c>
      <c r="BB91" s="3">
        <v>95.5747617085775</v>
      </c>
      <c r="BC91" s="3">
        <v>97.7242853073847</v>
      </c>
      <c r="BD91" s="3">
        <v>93.8902274045077</v>
      </c>
      <c r="BE91" s="3">
        <v>85.081904456729</v>
      </c>
      <c r="BF91" s="3">
        <v>86.63166645595</v>
      </c>
      <c r="BG91" s="3">
        <v>92.1769565084706</v>
      </c>
      <c r="BH91" s="3">
        <v>83.844210775275</v>
      </c>
      <c r="BI91" s="3">
        <v>82.9634787518045</v>
      </c>
      <c r="BJ91" s="3">
        <v>84.9952376229422</v>
      </c>
      <c r="BK91" s="3">
        <v>85.6618419446443</v>
      </c>
      <c r="BL91" s="3">
        <v>95.3161909920828</v>
      </c>
      <c r="BM91" s="3">
        <v>97.8407897949219</v>
      </c>
      <c r="BN91" s="3">
        <v>101.08238074893</v>
      </c>
      <c r="BO91" s="3">
        <v>106.631904420399</v>
      </c>
      <c r="BP91" s="3">
        <v>102.120226773349</v>
      </c>
      <c r="BQ91" s="3">
        <v>107.056500434875</v>
      </c>
      <c r="BR91" s="3">
        <v>108.732727397572</v>
      </c>
      <c r="BS91" s="3">
        <v>95.1152267456055</v>
      </c>
      <c r="BT91" s="3">
        <v>110.597500228882</v>
      </c>
      <c r="BU91" s="3">
        <v>114.65304366402</v>
      </c>
      <c r="BV91" s="3">
        <v>107.477500152588</v>
      </c>
      <c r="BW91" s="3">
        <v>92.1519050598145</v>
      </c>
      <c r="BX91" s="3">
        <v>90.0199997311547</v>
      </c>
      <c r="BY91" s="3">
        <v>88.9257894817152</v>
      </c>
      <c r="BZ91" s="3">
        <v>77.2238637750799</v>
      </c>
      <c r="CA91" s="3">
        <v>77.2800000508626</v>
      </c>
      <c r="CB91" s="3">
        <v>80.4997505187988</v>
      </c>
      <c r="CC91" s="3">
        <v>91.957500631159</v>
      </c>
      <c r="CD91" s="3">
        <v>94.198863809759</v>
      </c>
      <c r="CE91" s="3">
        <v>98.194285256522</v>
      </c>
      <c r="CF91" s="3">
        <v>90.0142856779553</v>
      </c>
      <c r="CG91" s="3">
        <v>93.2013636502353</v>
      </c>
      <c r="CH91" s="3">
        <v>97.7507497787476</v>
      </c>
      <c r="CI91" s="3">
        <v>110.121591221202</v>
      </c>
      <c r="CJ91" s="3">
        <v>108.596315685071</v>
      </c>
      <c r="CK91" s="3">
        <v>105.487104917827</v>
      </c>
      <c r="CL91" s="3">
        <v>107.811086737591</v>
      </c>
      <c r="CM91" s="3">
        <v>116.32571429298</v>
      </c>
      <c r="CN91" s="3">
        <v>110.470000076294</v>
      </c>
      <c r="CO91" s="3">
        <v>100.120909083973</v>
      </c>
      <c r="CP91" s="3">
        <v>99.0983330862863</v>
      </c>
      <c r="CQ91" s="3">
        <v>99.4415907426314</v>
      </c>
      <c r="CR91" s="3">
        <v>89.8071430751256</v>
      </c>
      <c r="CS91" s="3">
        <v>100.529285067604</v>
      </c>
      <c r="CT91" s="3">
        <v>124.173571813674</v>
      </c>
      <c r="CU91" s="3">
        <v>138.100455197421</v>
      </c>
      <c r="CV91" s="3">
        <v>133.805501174927</v>
      </c>
      <c r="CW91" s="3">
        <v>136.913683841103</v>
      </c>
      <c r="CX91" s="3">
        <v>151.145435167396</v>
      </c>
      <c r="CY91" s="3">
        <v>165.830249786377</v>
      </c>
      <c r="CZ91" s="3">
        <v>153.240238189697</v>
      </c>
      <c r="DA91" s="3">
        <v>156.748571123396</v>
      </c>
      <c r="DB91" s="3">
        <v>165.95625</v>
      </c>
      <c r="DC91" s="3">
        <v>160.879780976669</v>
      </c>
      <c r="DD91" s="3">
        <v>139.79904683431</v>
      </c>
      <c r="DE91" s="3">
        <v>144.362618582589</v>
      </c>
      <c r="DF91" s="3">
        <v>158.129285176595</v>
      </c>
      <c r="DG91" s="3">
        <v>143.902856735956</v>
      </c>
      <c r="DH91" s="3">
        <v>146.363999176025</v>
      </c>
      <c r="DI91" s="3">
        <v>147.900789361251</v>
      </c>
      <c r="DJ91" s="3">
        <v>141.340434198794</v>
      </c>
      <c r="DK91" s="3">
        <v>150.278421502364</v>
      </c>
      <c r="DL91" s="3">
        <v>153.080226898193</v>
      </c>
      <c r="DM91" s="3">
        <v>137.655000959124</v>
      </c>
      <c r="DN91" s="3">
        <v>148.898749160767</v>
      </c>
      <c r="DO91" s="3">
        <v>140.984999946926</v>
      </c>
      <c r="DP91" s="3">
        <v>111.771499252319</v>
      </c>
      <c r="DQ91" s="3">
        <v>108.449772574685</v>
      </c>
      <c r="DR91" s="3">
        <v>115.700952620733</v>
      </c>
      <c r="DS91" s="3">
        <v>131.694749832153</v>
      </c>
      <c r="DT91" s="3">
        <v>134.778569539388</v>
      </c>
      <c r="DU91" s="3">
        <v>142.022499084473</v>
      </c>
      <c r="DV91" s="3">
        <v>136.246249961853</v>
      </c>
      <c r="DW91" s="3">
        <v>126.222500020807</v>
      </c>
      <c r="DX91" s="3">
        <v>117.884090596979</v>
      </c>
      <c r="DY91" s="3">
        <v>109.597368340743</v>
      </c>
      <c r="DZ91" s="3">
        <v>105.482727050781</v>
      </c>
      <c r="EA91" s="3">
        <v>96.0693182511763</v>
      </c>
      <c r="EB91" s="3">
        <v>70.872500038147</v>
      </c>
      <c r="EC91" s="3">
        <v>67.8852175007696</v>
      </c>
      <c r="ED91" s="3">
        <v>65.5410000801086</v>
      </c>
      <c r="EE91" s="3">
        <v>72.492380959647</v>
      </c>
      <c r="EF91" s="3">
        <v>73.1533332400852</v>
      </c>
    </row>
    <row r="92">
      <c r="A92" s="3" t="s">
        <v>643</v>
      </c>
      <c r="B92" s="3" t="s">
        <v>526</v>
      </c>
      <c r="C92" s="3" t="s">
        <v>531</v>
      </c>
      <c r="D92" s="3">
        <v>51.1734154519096</v>
      </c>
      <c r="E92" s="3">
        <v>47.456345698552</v>
      </c>
      <c r="F92" s="3">
        <v>53.6439834579248</v>
      </c>
      <c r="G92" s="3">
        <v>55.7914238093233</v>
      </c>
      <c r="H92" s="3">
        <v>57.1876885606072</v>
      </c>
      <c r="I92" s="3">
        <v>59.2293499049581</v>
      </c>
      <c r="J92" s="3">
        <v>59.2189086308486</v>
      </c>
      <c r="K92" s="3">
        <v>58.2091968155726</v>
      </c>
      <c r="L92" s="3">
        <v>56.8927532603798</v>
      </c>
      <c r="M92" s="3">
        <v>51.4840057152415</v>
      </c>
      <c r="N92" s="3">
        <v>54.1629744179502</v>
      </c>
      <c r="O92" s="3">
        <v>49.0205327211177</v>
      </c>
      <c r="P92" s="3">
        <v>47.0083047876326</v>
      </c>
      <c r="Q92" s="3">
        <v>49.1825318086351</v>
      </c>
      <c r="R92" s="3">
        <v>47.8205498872336</v>
      </c>
      <c r="S92" s="3">
        <v>48.8201296257098</v>
      </c>
      <c r="T92" s="3">
        <v>51.3718744185827</v>
      </c>
      <c r="U92" s="3">
        <v>49.5013755841747</v>
      </c>
      <c r="V92" s="3">
        <v>45.0351656892262</v>
      </c>
      <c r="W92" s="3">
        <v>42.3104831166299</v>
      </c>
      <c r="X92" s="3">
        <v>40.7066078154636</v>
      </c>
      <c r="Y92" s="3">
        <v>41.890792783778</v>
      </c>
      <c r="Z92" s="3">
        <v>44.2498091527027</v>
      </c>
      <c r="AA92" s="3">
        <v>42.9397842988209</v>
      </c>
      <c r="AB92" s="3">
        <v>38.6451403644144</v>
      </c>
      <c r="AC92" s="3">
        <v>40.9913386895311</v>
      </c>
      <c r="AD92" s="3">
        <v>44.0705770548366</v>
      </c>
      <c r="AE92" s="3">
        <v>45.294902543974</v>
      </c>
      <c r="AF92" s="3">
        <v>45.3001399543157</v>
      </c>
      <c r="AG92" s="3">
        <v>48.2834160167606</v>
      </c>
      <c r="AH92" s="3">
        <v>49.6487893431522</v>
      </c>
      <c r="AI92" s="3">
        <v>51.0553614112967</v>
      </c>
      <c r="AJ92" s="3">
        <v>49.3653736891032</v>
      </c>
      <c r="AK92" s="3">
        <v>48.4872755642438</v>
      </c>
      <c r="AL92" s="3">
        <v>49.0088792247189</v>
      </c>
      <c r="AM92" s="3">
        <v>53.4551012701831</v>
      </c>
      <c r="AN92" s="3">
        <v>55.3894044340002</v>
      </c>
      <c r="AO92" s="3">
        <v>56.0011473112737</v>
      </c>
      <c r="AP92" s="3">
        <v>56.0304222646282</v>
      </c>
      <c r="AQ92" s="3">
        <v>57.0474045429746</v>
      </c>
      <c r="AR92" s="3">
        <v>57.2643902595558</v>
      </c>
      <c r="AS92" s="3">
        <v>58.0316845035304</v>
      </c>
      <c r="AT92" s="3">
        <v>59.6170087019127</v>
      </c>
      <c r="AU92" s="3">
        <v>60.7435796855003</v>
      </c>
      <c r="AV92" s="3">
        <v>64.1998709168373</v>
      </c>
      <c r="AW92" s="3">
        <v>67.5449927900772</v>
      </c>
      <c r="AX92" s="3">
        <v>68.0927201915814</v>
      </c>
      <c r="AY92" s="3">
        <v>71.0551644576201</v>
      </c>
      <c r="AZ92" s="3">
        <v>74.9893563722549</v>
      </c>
      <c r="BA92" s="3">
        <v>72.7024895912837</v>
      </c>
      <c r="BB92" s="3">
        <v>72.2963681591107</v>
      </c>
      <c r="BC92" s="3">
        <v>68.7000183119531</v>
      </c>
      <c r="BD92" s="3">
        <v>69.0865528858776</v>
      </c>
      <c r="BE92" s="3">
        <v>68.6010801366006</v>
      </c>
      <c r="BF92" s="3">
        <v>69.010342923402</v>
      </c>
      <c r="BG92" s="3">
        <v>75.2941137062657</v>
      </c>
      <c r="BH92" s="3">
        <v>79.7088165535726</v>
      </c>
      <c r="BI92" s="3">
        <v>76.2986450143916</v>
      </c>
      <c r="BJ92" s="3">
        <v>77.3287787394273</v>
      </c>
      <c r="BK92" s="3">
        <v>68.8278934152274</v>
      </c>
      <c r="BL92" s="3">
        <v>71.404987141608</v>
      </c>
      <c r="BM92" s="3">
        <v>81.8919425586884</v>
      </c>
      <c r="BN92" s="3">
        <v>83.8145696321626</v>
      </c>
      <c r="BO92" s="3">
        <v>88.6358725443937</v>
      </c>
      <c r="BP92" s="3">
        <v>86.8306470324921</v>
      </c>
      <c r="BQ92" s="3">
        <v>88.9714576783074</v>
      </c>
      <c r="BR92" s="3">
        <v>91.3891770286083</v>
      </c>
      <c r="BS92" s="3">
        <v>83.9848329524283</v>
      </c>
      <c r="BT92" s="3">
        <v>90.7392354250022</v>
      </c>
      <c r="BU92" s="3">
        <v>91.8869842501894</v>
      </c>
      <c r="BV92" s="3">
        <v>101.616742476545</v>
      </c>
      <c r="BW92" s="3">
        <v>105.670909376817</v>
      </c>
      <c r="BX92" s="3">
        <v>108.927598044169</v>
      </c>
      <c r="BY92" s="3">
        <v>107.920750003812</v>
      </c>
      <c r="BZ92" s="3">
        <v>81.4578295151569</v>
      </c>
      <c r="CA92" s="3">
        <v>81.6467398438823</v>
      </c>
      <c r="CB92" s="3">
        <v>85.1536526473241</v>
      </c>
      <c r="CC92" s="3">
        <v>92.781943468708</v>
      </c>
      <c r="CD92" s="3">
        <v>95.1572088833542</v>
      </c>
      <c r="CE92" s="3">
        <v>103.046113996877</v>
      </c>
      <c r="CF92" s="3">
        <v>104.476841100503</v>
      </c>
      <c r="CG92" s="3">
        <v>106.094036000326</v>
      </c>
      <c r="CH92" s="3">
        <v>114.615533825554</v>
      </c>
      <c r="CI92" s="3">
        <v>116.539469710791</v>
      </c>
      <c r="CJ92" s="3">
        <v>118.862114080308</v>
      </c>
      <c r="CK92" s="3">
        <v>115.271495431228</v>
      </c>
      <c r="CL92" s="3">
        <v>127.304348707281</v>
      </c>
      <c r="CM92" s="3">
        <v>136.15005812437</v>
      </c>
      <c r="CN92" s="3">
        <v>142.845599699312</v>
      </c>
      <c r="CO92" s="3">
        <v>142.956855572064</v>
      </c>
      <c r="CP92" s="3">
        <v>150.463648403908</v>
      </c>
      <c r="CQ92" s="3">
        <v>164.216393484437</v>
      </c>
      <c r="CR92" s="3">
        <v>160.148189932367</v>
      </c>
      <c r="CS92" s="3">
        <v>156.289128452369</v>
      </c>
      <c r="CT92" s="3">
        <v>166.021109340895</v>
      </c>
      <c r="CU92" s="3">
        <v>165.636644529098</v>
      </c>
      <c r="CV92" s="3">
        <v>169.794414869212</v>
      </c>
      <c r="CW92" s="3">
        <v>155.593763377901</v>
      </c>
      <c r="CX92" s="3">
        <v>149.756468209479</v>
      </c>
      <c r="CY92" s="3">
        <v>142.711297116528</v>
      </c>
      <c r="CZ92" s="3">
        <v>127.790100571034</v>
      </c>
      <c r="DA92" s="3">
        <v>121.873794278019</v>
      </c>
      <c r="DB92" s="3">
        <v>120.028943965492</v>
      </c>
      <c r="DC92" s="3">
        <v>129.794616514838</v>
      </c>
      <c r="DD92" s="3">
        <v>120.336512229131</v>
      </c>
      <c r="DE92" s="3">
        <v>119.725276190173</v>
      </c>
      <c r="DF92" s="3">
        <v>133.759265754435</v>
      </c>
      <c r="DG92" s="3">
        <v>133.876227109161</v>
      </c>
      <c r="DH92" s="3">
        <v>137.307948236786</v>
      </c>
      <c r="DI92" s="3">
        <v>149.84032006262</v>
      </c>
      <c r="DJ92" s="3">
        <v>142.866664593037</v>
      </c>
      <c r="DK92" s="3">
        <v>143.180997834069</v>
      </c>
      <c r="DL92" s="3">
        <v>137.451082530052</v>
      </c>
      <c r="DM92" s="3">
        <v>140.001271303505</v>
      </c>
      <c r="DN92" s="3">
        <v>145.325896751752</v>
      </c>
      <c r="DO92" s="3">
        <v>140.102791462602</v>
      </c>
      <c r="DP92" s="3">
        <v>140.567733333748</v>
      </c>
      <c r="DQ92" s="3">
        <v>134.291774086112</v>
      </c>
      <c r="DR92" s="3">
        <v>133.741318734059</v>
      </c>
      <c r="DS92" s="3">
        <v>147.220455037909</v>
      </c>
      <c r="DT92" s="3">
        <v>146.914653267234</v>
      </c>
      <c r="DU92" s="3">
        <v>159.442122151067</v>
      </c>
      <c r="DV92" s="3">
        <v>172.073891577502</v>
      </c>
      <c r="DW92" s="3">
        <v>172.742707116115</v>
      </c>
      <c r="DX92" s="3">
        <v>181.876553169827</v>
      </c>
      <c r="DY92" s="3">
        <v>179.204475808542</v>
      </c>
      <c r="DZ92" s="3">
        <v>181.190558447909</v>
      </c>
      <c r="EA92" s="3">
        <v>178.321113636803</v>
      </c>
      <c r="EB92" s="3">
        <v>185.380791199</v>
      </c>
      <c r="EC92" s="3">
        <v>189.856005601428</v>
      </c>
      <c r="ED92" s="3">
        <v>200.272071477016</v>
      </c>
      <c r="EE92" s="3">
        <v>196.385714576358</v>
      </c>
      <c r="EF92" s="3">
        <v>192.25111134847</v>
      </c>
    </row>
    <row r="93">
      <c r="A93" s="3" t="s">
        <v>644</v>
      </c>
      <c r="B93" s="3" t="s">
        <v>539</v>
      </c>
      <c r="C93" s="3" t="s">
        <v>609</v>
      </c>
      <c r="D93" s="3">
        <v>32.7692751523344</v>
      </c>
      <c r="E93" s="3">
        <v>31.4508641230937</v>
      </c>
      <c r="F93" s="3">
        <v>31.8925424173932</v>
      </c>
      <c r="G93" s="3">
        <v>32.2883112275627</v>
      </c>
      <c r="H93" s="3">
        <v>32.1114202562558</v>
      </c>
      <c r="I93" s="3">
        <v>31.8046110994552</v>
      </c>
      <c r="J93" s="3">
        <v>29.5391837493172</v>
      </c>
      <c r="K93" s="3">
        <v>30.9118423030606</v>
      </c>
      <c r="L93" s="3">
        <v>32.4400571372913</v>
      </c>
      <c r="M93" s="3">
        <v>33.0466055842376</v>
      </c>
      <c r="N93" s="3">
        <v>36.3999266105537</v>
      </c>
      <c r="O93" s="3">
        <v>38.4153993919338</v>
      </c>
      <c r="P93" s="3">
        <v>40.1252694924273</v>
      </c>
      <c r="Q93" s="3">
        <v>41.3488284867912</v>
      </c>
      <c r="R93" s="3">
        <v>43.876350914893</v>
      </c>
      <c r="S93" s="3">
        <v>44.8352860714064</v>
      </c>
      <c r="T93" s="3">
        <v>43.1257125193817</v>
      </c>
      <c r="U93" s="3">
        <v>45.8997061757226</v>
      </c>
      <c r="V93" s="3">
        <v>49.2199681420123</v>
      </c>
      <c r="W93" s="3">
        <v>48.2552237753832</v>
      </c>
      <c r="X93" s="3">
        <v>47.3074733471995</v>
      </c>
      <c r="Y93" s="3">
        <v>44.7610939060948</v>
      </c>
      <c r="Z93" s="3">
        <v>42.4020473326966</v>
      </c>
      <c r="AA93" s="3">
        <v>46.2409007530346</v>
      </c>
      <c r="AB93" s="3">
        <v>47.8484560233792</v>
      </c>
      <c r="AC93" s="3">
        <v>47.2091562364559</v>
      </c>
      <c r="AD93" s="3">
        <v>51.2710826642795</v>
      </c>
      <c r="AE93" s="3">
        <v>50.1622115598925</v>
      </c>
      <c r="AF93" s="3">
        <v>50.2620890656086</v>
      </c>
      <c r="AG93" s="3">
        <v>52.270240328456</v>
      </c>
      <c r="AH93" s="3">
        <v>48.7922850622089</v>
      </c>
      <c r="AI93" s="3">
        <v>48.6623886175414</v>
      </c>
      <c r="AJ93" s="3">
        <v>48.745001087006</v>
      </c>
      <c r="AK93" s="3">
        <v>49.4054138675461</v>
      </c>
      <c r="AL93" s="3">
        <v>55.5132375252677</v>
      </c>
      <c r="AM93" s="3">
        <v>60.2600117489529</v>
      </c>
      <c r="AN93" s="3">
        <v>58.2504800455111</v>
      </c>
      <c r="AO93" s="3">
        <v>59.6098661511317</v>
      </c>
      <c r="AP93" s="3">
        <v>61.3318881934797</v>
      </c>
      <c r="AQ93" s="3">
        <v>67.3425413948175</v>
      </c>
      <c r="AR93" s="3">
        <v>70.200498035277</v>
      </c>
      <c r="AS93" s="3">
        <v>73.0120154935288</v>
      </c>
      <c r="AT93" s="3">
        <v>71.6252170327399</v>
      </c>
      <c r="AU93" s="3">
        <v>67.6331268721302</v>
      </c>
      <c r="AV93" s="3">
        <v>65.8839609464022</v>
      </c>
      <c r="AW93" s="3">
        <v>66.0673887302153</v>
      </c>
      <c r="AX93" s="3">
        <v>67.0805194137992</v>
      </c>
      <c r="AY93" s="3">
        <v>74.0493317934916</v>
      </c>
      <c r="AZ93" s="3">
        <v>80.3166184912807</v>
      </c>
      <c r="BA93" s="3">
        <v>78.0433906717718</v>
      </c>
      <c r="BB93" s="3">
        <v>75.3441721074711</v>
      </c>
      <c r="BC93" s="3">
        <v>73.3926819542309</v>
      </c>
      <c r="BD93" s="3">
        <v>73.7773764231656</v>
      </c>
      <c r="BE93" s="3">
        <v>80.2574192009369</v>
      </c>
      <c r="BF93" s="3">
        <v>91.3201586804306</v>
      </c>
      <c r="BG93" s="3">
        <v>93.3787019153855</v>
      </c>
      <c r="BH93" s="3">
        <v>97.4415098105635</v>
      </c>
      <c r="BI93" s="3">
        <v>90.0426544530936</v>
      </c>
      <c r="BJ93" s="3">
        <v>92.9342535901555</v>
      </c>
      <c r="BK93" s="3">
        <v>86.3461456789462</v>
      </c>
      <c r="BL93" s="3">
        <v>89.2472194123216</v>
      </c>
      <c r="BM93" s="3">
        <v>93.1977939143341</v>
      </c>
      <c r="BN93" s="3">
        <v>95.4902348864359</v>
      </c>
      <c r="BO93" s="3">
        <v>100.244290626131</v>
      </c>
      <c r="BP93" s="3">
        <v>101.699860761946</v>
      </c>
      <c r="BQ93" s="3">
        <v>101.655777632783</v>
      </c>
      <c r="BR93" s="3">
        <v>105.845354740503</v>
      </c>
      <c r="BS93" s="3">
        <v>102.644077755519</v>
      </c>
      <c r="BT93" s="3">
        <v>105.151504143157</v>
      </c>
      <c r="BU93" s="3">
        <v>97.0203254189911</v>
      </c>
      <c r="BV93" s="3">
        <v>98.3979231576075</v>
      </c>
      <c r="BW93" s="3">
        <v>98.8110458487926</v>
      </c>
      <c r="BX93" s="3">
        <v>99.4344118697428</v>
      </c>
      <c r="BY93" s="3">
        <v>101.899703386852</v>
      </c>
      <c r="BZ93" s="3">
        <v>56.15950684945</v>
      </c>
      <c r="CA93" s="3">
        <v>54.298703865011</v>
      </c>
      <c r="CB93" s="3">
        <v>63.9912853765011</v>
      </c>
      <c r="CC93" s="3">
        <v>67.3054203225989</v>
      </c>
      <c r="CD93" s="3">
        <v>65.7318621369078</v>
      </c>
      <c r="CE93" s="3">
        <v>71.2661809150645</v>
      </c>
      <c r="CF93" s="3">
        <v>79.9509797469855</v>
      </c>
      <c r="CG93" s="3">
        <v>86.3975928026727</v>
      </c>
      <c r="CH93" s="3">
        <v>93.3492446050027</v>
      </c>
      <c r="CI93" s="3">
        <v>100.510880313052</v>
      </c>
      <c r="CJ93" s="3">
        <v>106.457770243361</v>
      </c>
      <c r="CK93" s="3">
        <v>113.78533418552</v>
      </c>
      <c r="CL93" s="3">
        <v>123.700932857932</v>
      </c>
      <c r="CM93" s="3">
        <v>127.029934601504</v>
      </c>
      <c r="CN93" s="3">
        <v>123.82749460379</v>
      </c>
      <c r="CO93" s="3">
        <v>121.412050094139</v>
      </c>
      <c r="CP93" s="3">
        <v>129.439905689688</v>
      </c>
      <c r="CQ93" s="3">
        <v>127.502222487829</v>
      </c>
      <c r="CR93" s="3">
        <v>134.34924386639</v>
      </c>
      <c r="CS93" s="3">
        <v>133.708274787969</v>
      </c>
      <c r="CT93" s="3">
        <v>131.75478942689</v>
      </c>
      <c r="CU93" s="3">
        <v>130.873745007494</v>
      </c>
      <c r="CV93" s="3">
        <v>127.897534442906</v>
      </c>
      <c r="CW93" s="3">
        <v>128.669141309559</v>
      </c>
      <c r="CX93" s="3">
        <v>117.949164514246</v>
      </c>
      <c r="CY93" s="3">
        <v>119.533674009793</v>
      </c>
      <c r="CZ93" s="3">
        <v>113.175033021271</v>
      </c>
      <c r="DA93" s="3">
        <v>108.036136483573</v>
      </c>
      <c r="DB93" s="3">
        <v>108.408283984807</v>
      </c>
      <c r="DC93" s="3">
        <v>117.20917153153</v>
      </c>
      <c r="DD93" s="3">
        <v>117.386086066461</v>
      </c>
      <c r="DE93" s="3">
        <v>122.74017370436</v>
      </c>
      <c r="DF93" s="3">
        <v>133.520639794186</v>
      </c>
      <c r="DG93" s="3">
        <v>131.067877011341</v>
      </c>
      <c r="DH93" s="3">
        <v>137.097321048851</v>
      </c>
      <c r="DI93" s="3">
        <v>137.370790156855</v>
      </c>
      <c r="DJ93" s="3">
        <v>139.433655206327</v>
      </c>
      <c r="DK93" s="3">
        <v>142.522310456836</v>
      </c>
      <c r="DL93" s="3">
        <v>146.121041832243</v>
      </c>
      <c r="DM93" s="3">
        <v>154.238854548327</v>
      </c>
      <c r="DN93" s="3">
        <v>159.340636502626</v>
      </c>
      <c r="DO93" s="3">
        <v>151.926494904674</v>
      </c>
      <c r="DP93" s="3">
        <v>140.337096486914</v>
      </c>
      <c r="DQ93" s="3">
        <v>134.153395461425</v>
      </c>
      <c r="DR93" s="3">
        <v>146.142861530413</v>
      </c>
      <c r="DS93" s="3">
        <v>155.272380296429</v>
      </c>
      <c r="DT93" s="3">
        <v>155.245298325122</v>
      </c>
      <c r="DU93" s="3">
        <v>160.586809872042</v>
      </c>
      <c r="DV93" s="3">
        <v>164.637303629427</v>
      </c>
      <c r="DW93" s="3">
        <v>152.35743993241</v>
      </c>
      <c r="DX93" s="3">
        <v>145.341295328188</v>
      </c>
      <c r="DY93" s="3">
        <v>146.792468371543</v>
      </c>
      <c r="DZ93" s="3">
        <v>140.9935557403</v>
      </c>
      <c r="EA93" s="3">
        <v>146.077548897942</v>
      </c>
      <c r="EB93" s="3">
        <v>160.505053372184</v>
      </c>
      <c r="EC93" s="3">
        <v>159.537266015807</v>
      </c>
      <c r="ED93" s="3">
        <v>165.96441532653</v>
      </c>
      <c r="EE93" s="3">
        <v>173.839246395995</v>
      </c>
      <c r="EF93" s="3">
        <v>185.006316292896</v>
      </c>
    </row>
    <row r="94">
      <c r="A94" s="3" t="s">
        <v>645</v>
      </c>
      <c r="B94" s="3" t="s">
        <v>511</v>
      </c>
      <c r="C94" s="3" t="s">
        <v>512</v>
      </c>
      <c r="D94" s="3">
        <v>38.8649949751963</v>
      </c>
      <c r="E94" s="3">
        <v>41.1806095385518</v>
      </c>
      <c r="F94" s="3">
        <v>42.282932278492</v>
      </c>
      <c r="G94" s="3">
        <v>45.1380612488481</v>
      </c>
      <c r="H94" s="3">
        <v>45.2888403837172</v>
      </c>
      <c r="I94" s="3">
        <v>45.5275619686175</v>
      </c>
      <c r="J94" s="3">
        <v>45.5446960856179</v>
      </c>
      <c r="K94" s="3">
        <v>45.2296381525562</v>
      </c>
      <c r="L94" s="3">
        <v>46.2122806142467</v>
      </c>
      <c r="M94" s="3">
        <v>47.5826623762571</v>
      </c>
      <c r="N94" s="3">
        <v>49.3351213552966</v>
      </c>
      <c r="O94" s="3">
        <v>51.1983814356356</v>
      </c>
      <c r="P94" s="3">
        <v>54.1406267310555</v>
      </c>
      <c r="Q94" s="3">
        <v>51.8869676559009</v>
      </c>
      <c r="R94" s="3">
        <v>48.8538841309602</v>
      </c>
      <c r="S94" s="3">
        <v>50.1913462977459</v>
      </c>
      <c r="T94" s="3">
        <v>48.645149942023</v>
      </c>
      <c r="U94" s="3">
        <v>46.5495528622601</v>
      </c>
      <c r="V94" s="3">
        <v>48.113057262141</v>
      </c>
      <c r="W94" s="3">
        <v>50.2542107967433</v>
      </c>
      <c r="X94" s="3">
        <v>48.0625388974634</v>
      </c>
      <c r="Y94" s="3">
        <v>51.4537849345146</v>
      </c>
      <c r="Z94" s="3">
        <v>50.5236895325776</v>
      </c>
      <c r="AA94" s="3">
        <v>50.2155432525493</v>
      </c>
      <c r="AB94" s="3">
        <v>50.8923249601666</v>
      </c>
      <c r="AC94" s="3">
        <v>53.997688728485</v>
      </c>
      <c r="AD94" s="3">
        <v>55.7339038537627</v>
      </c>
      <c r="AE94" s="3">
        <v>56.3041368715812</v>
      </c>
      <c r="AF94" s="3">
        <v>57.2250996384958</v>
      </c>
      <c r="AG94" s="3">
        <v>60.1778585077398</v>
      </c>
      <c r="AH94" s="3">
        <v>63.143848686305</v>
      </c>
      <c r="AI94" s="3">
        <v>61.1990174374687</v>
      </c>
      <c r="AJ94" s="3">
        <v>60.5917727258414</v>
      </c>
      <c r="AK94" s="3">
        <v>60.0759549789315</v>
      </c>
      <c r="AL94" s="3">
        <v>60.3615291312895</v>
      </c>
      <c r="AM94" s="3">
        <v>63.2685298212196</v>
      </c>
      <c r="AN94" s="3">
        <v>64.1463682413813</v>
      </c>
      <c r="AO94" s="3">
        <v>64.499091381897</v>
      </c>
      <c r="AP94" s="3">
        <v>66.3584022886699</v>
      </c>
      <c r="AQ94" s="3">
        <v>68.2130126417526</v>
      </c>
      <c r="AR94" s="3">
        <v>69.6723807434146</v>
      </c>
      <c r="AS94" s="3">
        <v>72.385481477473</v>
      </c>
      <c r="AT94" s="3">
        <v>70.3767776946519</v>
      </c>
      <c r="AU94" s="3">
        <v>72.9226152565501</v>
      </c>
      <c r="AV94" s="3">
        <v>73.5974001768428</v>
      </c>
      <c r="AW94" s="3">
        <v>73.4087230836386</v>
      </c>
      <c r="AX94" s="3">
        <v>75.5072977370484</v>
      </c>
      <c r="AY94" s="3">
        <v>75.3505939830142</v>
      </c>
      <c r="AZ94" s="3">
        <v>70.8746496306214</v>
      </c>
      <c r="BA94" s="3">
        <v>68.8011699239203</v>
      </c>
      <c r="BB94" s="3">
        <v>68.8411154809214</v>
      </c>
      <c r="BC94" s="3">
        <v>70.6004229147568</v>
      </c>
      <c r="BD94" s="3">
        <v>69.3892376530305</v>
      </c>
      <c r="BE94" s="3">
        <v>67.8130566604441</v>
      </c>
      <c r="BF94" s="3">
        <v>72.9622431412031</v>
      </c>
      <c r="BG94" s="3">
        <v>76.1748736530446</v>
      </c>
      <c r="BH94" s="3">
        <v>76.4788715114931</v>
      </c>
      <c r="BI94" s="3">
        <v>77.3606189087409</v>
      </c>
      <c r="BJ94" s="3">
        <v>80.85786490262</v>
      </c>
      <c r="BK94" s="3">
        <v>80.323412077147</v>
      </c>
      <c r="BL94" s="3">
        <v>78.028037779778</v>
      </c>
      <c r="BM94" s="3">
        <v>83.4869633218812</v>
      </c>
      <c r="BN94" s="3">
        <v>86.5311119421591</v>
      </c>
      <c r="BO94" s="3">
        <v>86.7736567202723</v>
      </c>
      <c r="BP94" s="3">
        <v>88.4156093450837</v>
      </c>
      <c r="BQ94" s="3">
        <v>90.9205468980783</v>
      </c>
      <c r="BR94" s="3">
        <v>91.6925279891968</v>
      </c>
      <c r="BS94" s="3">
        <v>91.2817472569907</v>
      </c>
      <c r="BT94" s="3">
        <v>93.0208757516072</v>
      </c>
      <c r="BU94" s="3">
        <v>92.1953538927296</v>
      </c>
      <c r="BV94" s="3">
        <v>87.9917765974038</v>
      </c>
      <c r="BW94" s="3">
        <v>90.7956383852735</v>
      </c>
      <c r="BX94" s="3">
        <v>94.2170130087546</v>
      </c>
      <c r="BY94" s="3">
        <v>94.5444681876407</v>
      </c>
      <c r="BZ94" s="3">
        <v>70.212718275852</v>
      </c>
      <c r="CA94" s="3">
        <v>73.6058045424077</v>
      </c>
      <c r="CB94" s="3">
        <v>73.9205558857738</v>
      </c>
      <c r="CC94" s="3">
        <v>79.3392302407546</v>
      </c>
      <c r="CD94" s="3">
        <v>81.2694776117422</v>
      </c>
      <c r="CE94" s="3">
        <v>85.856346885104</v>
      </c>
      <c r="CF94" s="3">
        <v>85.7306753976159</v>
      </c>
      <c r="CG94" s="3">
        <v>88.6543979244124</v>
      </c>
      <c r="CH94" s="3">
        <v>95.7315707917476</v>
      </c>
      <c r="CI94" s="3">
        <v>91.3105218288204</v>
      </c>
      <c r="CJ94" s="3">
        <v>90.2287970354261</v>
      </c>
      <c r="CK94" s="3">
        <v>90.3478123021988</v>
      </c>
      <c r="CL94" s="3">
        <v>95.3193991837205</v>
      </c>
      <c r="CM94" s="3">
        <v>103.412804144812</v>
      </c>
      <c r="CN94" s="3">
        <v>105.57974812968</v>
      </c>
      <c r="CO94" s="3">
        <v>101.971805096531</v>
      </c>
      <c r="CP94" s="3">
        <v>102.735023210959</v>
      </c>
      <c r="CQ94" s="3">
        <v>106.942579453423</v>
      </c>
      <c r="CR94" s="3">
        <v>104.394732790066</v>
      </c>
      <c r="CS94" s="3">
        <v>102.627234735018</v>
      </c>
      <c r="CT94" s="3">
        <v>100.959972014679</v>
      </c>
      <c r="CU94" s="3">
        <v>104.688590951025</v>
      </c>
      <c r="CV94" s="3">
        <v>107.682224163481</v>
      </c>
      <c r="CW94" s="3">
        <v>107.326234000643</v>
      </c>
      <c r="CX94" s="3">
        <v>115.278110436537</v>
      </c>
      <c r="CY94" s="3">
        <v>124.065105434072</v>
      </c>
      <c r="CZ94" s="3">
        <v>118.890993817638</v>
      </c>
      <c r="DA94" s="3">
        <v>114.303509306994</v>
      </c>
      <c r="DB94" s="3">
        <v>114.911654176101</v>
      </c>
      <c r="DC94" s="3">
        <v>122.006532986856</v>
      </c>
      <c r="DD94" s="3">
        <v>118.853934084101</v>
      </c>
      <c r="DE94" s="3">
        <v>101.187442512027</v>
      </c>
      <c r="DF94" s="3">
        <v>104.825456992912</v>
      </c>
      <c r="DG94" s="3">
        <v>108.824891901578</v>
      </c>
      <c r="DH94" s="3">
        <v>108.459285185184</v>
      </c>
      <c r="DI94" s="3">
        <v>105.598575040179</v>
      </c>
      <c r="DJ94" s="3">
        <v>100.222569374918</v>
      </c>
      <c r="DK94" s="3">
        <v>105.93015592366</v>
      </c>
      <c r="DL94" s="3">
        <v>104.024681828617</v>
      </c>
      <c r="DM94" s="3">
        <v>104.852071613849</v>
      </c>
      <c r="DN94" s="3">
        <v>106.647893786881</v>
      </c>
      <c r="DO94" s="3">
        <v>101.249864951203</v>
      </c>
      <c r="DP94" s="3">
        <v>98.8840816906836</v>
      </c>
      <c r="DQ94" s="3">
        <v>92.6798989787778</v>
      </c>
      <c r="DR94" s="3">
        <v>96.9256670571435</v>
      </c>
      <c r="DS94" s="3">
        <v>105.132810531862</v>
      </c>
      <c r="DT94" s="3">
        <v>103.437644594675</v>
      </c>
      <c r="DU94" s="3">
        <v>102.549314525423</v>
      </c>
      <c r="DV94" s="3">
        <v>106.836543008054</v>
      </c>
      <c r="DW94" s="3">
        <v>105.949842355725</v>
      </c>
      <c r="DX94" s="3">
        <v>111.2944765786</v>
      </c>
      <c r="DY94" s="3">
        <v>109.963802748033</v>
      </c>
      <c r="DZ94" s="3">
        <v>112.403879728641</v>
      </c>
      <c r="EA94" s="3">
        <v>120.249899773607</v>
      </c>
      <c r="EB94" s="3">
        <v>123.783194839782</v>
      </c>
      <c r="EC94" s="3">
        <v>125.7469921068</v>
      </c>
      <c r="ED94" s="3">
        <v>120.711766222061</v>
      </c>
      <c r="EE94" s="3">
        <v>120.571883690009</v>
      </c>
      <c r="EF94" s="3">
        <v>120.654722213745</v>
      </c>
    </row>
    <row r="95">
      <c r="A95" s="3" t="s">
        <v>646</v>
      </c>
      <c r="B95" s="3" t="s">
        <v>511</v>
      </c>
      <c r="C95" s="3" t="s">
        <v>512</v>
      </c>
      <c r="D95" s="3">
        <v>43.0418275382945</v>
      </c>
      <c r="E95" s="3">
        <v>44.9567552624859</v>
      </c>
      <c r="F95" s="3">
        <v>44.6211217760003</v>
      </c>
      <c r="G95" s="3">
        <v>46.0913758188404</v>
      </c>
      <c r="H95" s="3">
        <v>45.9969664711527</v>
      </c>
      <c r="I95" s="3">
        <v>46.1543821584877</v>
      </c>
      <c r="J95" s="3">
        <v>46.8852404639853</v>
      </c>
      <c r="K95" s="3">
        <v>46.7983483410348</v>
      </c>
      <c r="L95" s="3">
        <v>48.2039124632218</v>
      </c>
      <c r="M95" s="3">
        <v>50.9875570772708</v>
      </c>
      <c r="N95" s="3">
        <v>52.9438974934557</v>
      </c>
      <c r="O95" s="3">
        <v>54.4724519479267</v>
      </c>
      <c r="P95" s="3">
        <v>56.8853535752983</v>
      </c>
      <c r="Q95" s="3">
        <v>54.1913738559244</v>
      </c>
      <c r="R95" s="3">
        <v>50.3608863560919</v>
      </c>
      <c r="S95" s="3">
        <v>51.7165049257383</v>
      </c>
      <c r="T95" s="3">
        <v>51.009361840599</v>
      </c>
      <c r="U95" s="3">
        <v>48.8614665014986</v>
      </c>
      <c r="V95" s="3">
        <v>49.1886390857805</v>
      </c>
      <c r="W95" s="3">
        <v>50.3368242954277</v>
      </c>
      <c r="X95" s="3">
        <v>47.0642622704981</v>
      </c>
      <c r="Y95" s="3">
        <v>49.3989524396913</v>
      </c>
      <c r="Z95" s="3">
        <v>46.9218796952555</v>
      </c>
      <c r="AA95" s="3">
        <v>47.6690775915974</v>
      </c>
      <c r="AB95" s="3">
        <v>49.4087262547274</v>
      </c>
      <c r="AC95" s="3">
        <v>52.8921674709902</v>
      </c>
      <c r="AD95" s="3">
        <v>54.0387523586872</v>
      </c>
      <c r="AE95" s="3">
        <v>54.8978171749648</v>
      </c>
      <c r="AF95" s="3">
        <v>54.9441866982682</v>
      </c>
      <c r="AG95" s="3">
        <v>57.2833403628917</v>
      </c>
      <c r="AH95" s="3">
        <v>60.0099377148811</v>
      </c>
      <c r="AI95" s="3">
        <v>58.4468170470795</v>
      </c>
      <c r="AJ95" s="3">
        <v>56.9563265472069</v>
      </c>
      <c r="AK95" s="3">
        <v>55.1774675757525</v>
      </c>
      <c r="AL95" s="3">
        <v>54.0993664564981</v>
      </c>
      <c r="AM95" s="3">
        <v>54.4613069972638</v>
      </c>
      <c r="AN95" s="3">
        <v>55.3755680045098</v>
      </c>
      <c r="AO95" s="3">
        <v>56.7731893017353</v>
      </c>
      <c r="AP95" s="3">
        <v>59.2888985744666</v>
      </c>
      <c r="AQ95" s="3">
        <v>59.7747522772771</v>
      </c>
      <c r="AR95" s="3">
        <v>60.7203410281475</v>
      </c>
      <c r="AS95" s="3">
        <v>62.9788123828872</v>
      </c>
      <c r="AT95" s="3">
        <v>61.5435744250088</v>
      </c>
      <c r="AU95" s="3">
        <v>63.648776093758</v>
      </c>
      <c r="AV95" s="3">
        <v>63.7650715373031</v>
      </c>
      <c r="AW95" s="3">
        <v>63.964435818165</v>
      </c>
      <c r="AX95" s="3">
        <v>66.1478213707457</v>
      </c>
      <c r="AY95" s="3">
        <v>64.6682449703932</v>
      </c>
      <c r="AZ95" s="3">
        <v>59.3708423206806</v>
      </c>
      <c r="BA95" s="3">
        <v>57.1314121688559</v>
      </c>
      <c r="BB95" s="3">
        <v>57.7451860663199</v>
      </c>
      <c r="BC95" s="3">
        <v>59.03892799662</v>
      </c>
      <c r="BD95" s="3">
        <v>58.5599168230403</v>
      </c>
      <c r="BE95" s="3">
        <v>57.7873652504488</v>
      </c>
      <c r="BF95" s="3">
        <v>61.5346280669109</v>
      </c>
      <c r="BG95" s="3">
        <v>62.4035230976249</v>
      </c>
      <c r="BH95" s="3">
        <v>62.675978158751</v>
      </c>
      <c r="BI95" s="3">
        <v>63.1480365205472</v>
      </c>
      <c r="BJ95" s="3">
        <v>66.8341655442324</v>
      </c>
      <c r="BK95" s="3">
        <v>69.1687025574056</v>
      </c>
      <c r="BL95" s="3">
        <v>66.7684217214794</v>
      </c>
      <c r="BM95" s="3">
        <v>69.9190568675501</v>
      </c>
      <c r="BN95" s="3">
        <v>71.2286698816963</v>
      </c>
      <c r="BO95" s="3">
        <v>70.9033481192983</v>
      </c>
      <c r="BP95" s="3">
        <v>69.8146812447012</v>
      </c>
      <c r="BQ95" s="3">
        <v>69.9979098486909</v>
      </c>
      <c r="BR95" s="3">
        <v>70.779291842784</v>
      </c>
      <c r="BS95" s="3">
        <v>72.353193087432</v>
      </c>
      <c r="BT95" s="3">
        <v>76.3636681523809</v>
      </c>
      <c r="BU95" s="3">
        <v>77.0494080959644</v>
      </c>
      <c r="BV95" s="3">
        <v>72.6364150888911</v>
      </c>
      <c r="BW95" s="3">
        <v>73.2391898128841</v>
      </c>
      <c r="BX95" s="3">
        <v>76.1351586795404</v>
      </c>
      <c r="BY95" s="3">
        <v>80.9267703681863</v>
      </c>
      <c r="BZ95" s="3">
        <v>69.5377390611422</v>
      </c>
      <c r="CA95" s="3">
        <v>70.2081838278577</v>
      </c>
      <c r="CB95" s="3">
        <v>68.6675249271938</v>
      </c>
      <c r="CC95" s="3">
        <v>71.3897500083709</v>
      </c>
      <c r="CD95" s="3">
        <v>68.4131834688633</v>
      </c>
      <c r="CE95" s="3">
        <v>69.233831607852</v>
      </c>
      <c r="CF95" s="3">
        <v>69.7273725338702</v>
      </c>
      <c r="CG95" s="3">
        <v>77.6259218721079</v>
      </c>
      <c r="CH95" s="3">
        <v>80.1525669108074</v>
      </c>
      <c r="CI95" s="3">
        <v>77.643622037621</v>
      </c>
      <c r="CJ95" s="3">
        <v>77.4185064406001</v>
      </c>
      <c r="CK95" s="3">
        <v>77.8571817965096</v>
      </c>
      <c r="CL95" s="3">
        <v>78.9922397688798</v>
      </c>
      <c r="CM95" s="3">
        <v>85.0936323090366</v>
      </c>
      <c r="CN95" s="3">
        <v>88.0238035068346</v>
      </c>
      <c r="CO95" s="3">
        <v>87.6353673800909</v>
      </c>
      <c r="CP95" s="3">
        <v>89.2704251070144</v>
      </c>
      <c r="CQ95" s="3">
        <v>92.8860859391568</v>
      </c>
      <c r="CR95" s="3">
        <v>88.978527370371</v>
      </c>
      <c r="CS95" s="3">
        <v>88.8148253520513</v>
      </c>
      <c r="CT95" s="3">
        <v>88.7039169112036</v>
      </c>
      <c r="CU95" s="3">
        <v>90.5176670320328</v>
      </c>
      <c r="CV95" s="3">
        <v>91.4900797774507</v>
      </c>
      <c r="CW95" s="3">
        <v>90.0537709217534</v>
      </c>
      <c r="CX95" s="3">
        <v>95.0822472725277</v>
      </c>
      <c r="CY95" s="3">
        <v>102.054465360405</v>
      </c>
      <c r="CZ95" s="3">
        <v>99.2851893791518</v>
      </c>
      <c r="DA95" s="3">
        <v>95.3621582872984</v>
      </c>
      <c r="DB95" s="3">
        <v>96.2336227136769</v>
      </c>
      <c r="DC95" s="3">
        <v>100.161397151746</v>
      </c>
      <c r="DD95" s="3">
        <v>95.9035437948706</v>
      </c>
      <c r="DE95" s="3">
        <v>82.3963468482638</v>
      </c>
      <c r="DF95" s="3">
        <v>87.8076135640948</v>
      </c>
      <c r="DG95" s="3">
        <v>93.3862917164414</v>
      </c>
      <c r="DH95" s="3">
        <v>94.9606428330112</v>
      </c>
      <c r="DI95" s="3">
        <v>91.4321564363695</v>
      </c>
      <c r="DJ95" s="3">
        <v>88.1491470518898</v>
      </c>
      <c r="DK95" s="3">
        <v>91.4546015446165</v>
      </c>
      <c r="DL95" s="3">
        <v>88.605696024308</v>
      </c>
      <c r="DM95" s="3">
        <v>85.0964788458032</v>
      </c>
      <c r="DN95" s="3">
        <v>86.8150923822146</v>
      </c>
      <c r="DO95" s="3">
        <v>86.0137360291705</v>
      </c>
      <c r="DP95" s="3">
        <v>87.096949436388</v>
      </c>
      <c r="DQ95" s="3">
        <v>83.2950449416386</v>
      </c>
      <c r="DR95" s="3">
        <v>85.7657408631701</v>
      </c>
      <c r="DS95" s="3">
        <v>91.8524507061906</v>
      </c>
      <c r="DT95" s="3">
        <v>93.2525201150265</v>
      </c>
      <c r="DU95" s="3">
        <v>89.7364155464225</v>
      </c>
      <c r="DV95" s="3">
        <v>91.8496243894843</v>
      </c>
      <c r="DW95" s="3">
        <v>93.8146358979615</v>
      </c>
      <c r="DX95" s="3">
        <v>99.6719273692587</v>
      </c>
      <c r="DY95" s="3">
        <v>99.6933723757861</v>
      </c>
      <c r="DZ95" s="3">
        <v>103.075598847174</v>
      </c>
      <c r="EA95" s="3">
        <v>111.186068485806</v>
      </c>
      <c r="EB95" s="3">
        <v>115.303967422249</v>
      </c>
      <c r="EC95" s="3">
        <v>115.145306059234</v>
      </c>
      <c r="ED95" s="3">
        <v>113.058098983448</v>
      </c>
      <c r="EE95" s="3">
        <v>109.934999738421</v>
      </c>
      <c r="EF95" s="3">
        <v>108.547500186496</v>
      </c>
    </row>
    <row r="96">
      <c r="A96" s="3" t="s">
        <v>647</v>
      </c>
      <c r="B96" s="3" t="s">
        <v>494</v>
      </c>
      <c r="C96" s="3" t="s">
        <v>648</v>
      </c>
      <c r="D96" s="3">
        <v>64.8516667683919</v>
      </c>
      <c r="E96" s="3">
        <v>65.6581579509534</v>
      </c>
      <c r="F96" s="3">
        <v>68.7978577386765</v>
      </c>
      <c r="G96" s="3">
        <v>68.9442854381743</v>
      </c>
      <c r="H96" s="3">
        <v>68.1621429806664</v>
      </c>
      <c r="I96" s="3">
        <v>71.433095296224</v>
      </c>
      <c r="J96" s="3">
        <v>72.5734093405984</v>
      </c>
      <c r="K96" s="3">
        <v>72.8647615341913</v>
      </c>
      <c r="L96" s="3">
        <v>74.2290480477469</v>
      </c>
      <c r="M96" s="3">
        <v>74.7104346233866</v>
      </c>
      <c r="N96" s="3">
        <v>75.9713154842979</v>
      </c>
      <c r="O96" s="3">
        <v>75.2643184661865</v>
      </c>
      <c r="P96" s="3">
        <v>75.257250213623</v>
      </c>
      <c r="Q96" s="3">
        <v>74.5834206028988</v>
      </c>
      <c r="R96" s="3">
        <v>79.7618181055242</v>
      </c>
      <c r="S96" s="3">
        <v>82.1690477643694</v>
      </c>
      <c r="T96" s="3">
        <v>82.5122497558594</v>
      </c>
      <c r="U96" s="3">
        <v>81.8422726717862</v>
      </c>
      <c r="V96" s="3">
        <v>79.4788636294278</v>
      </c>
      <c r="W96" s="3">
        <v>78.7590471903483</v>
      </c>
      <c r="X96" s="3">
        <v>74.4833334059942</v>
      </c>
      <c r="Y96" s="3">
        <v>74.8131821372292</v>
      </c>
      <c r="Z96" s="3">
        <v>74.7934997558594</v>
      </c>
      <c r="AA96" s="3">
        <v>70.2802273143421</v>
      </c>
      <c r="AB96" s="3">
        <v>66.8021053514982</v>
      </c>
      <c r="AC96" s="3">
        <v>64.3387501716614</v>
      </c>
      <c r="AD96" s="3">
        <v>70.8540907773104</v>
      </c>
      <c r="AE96" s="3">
        <v>74.2680951073056</v>
      </c>
      <c r="AF96" s="3">
        <v>76.1338094075521</v>
      </c>
      <c r="AG96" s="3">
        <v>76.2034093683416</v>
      </c>
      <c r="AH96" s="3">
        <v>77.5202503204346</v>
      </c>
      <c r="AI96" s="3">
        <v>69.374347852624</v>
      </c>
      <c r="AJ96" s="3">
        <v>64.9038096836635</v>
      </c>
      <c r="AK96" s="3">
        <v>61.46809505281</v>
      </c>
      <c r="AL96" s="3">
        <v>60.6711904434931</v>
      </c>
      <c r="AM96" s="3">
        <v>64.8188093276251</v>
      </c>
      <c r="AN96" s="3">
        <v>64.0847499847412</v>
      </c>
      <c r="AO96" s="3">
        <v>66.0800003252531</v>
      </c>
      <c r="AP96" s="3">
        <v>68.0582605444867</v>
      </c>
      <c r="AQ96" s="3">
        <v>68.0023677223607</v>
      </c>
      <c r="AR96" s="3">
        <v>65.7356812737205</v>
      </c>
      <c r="AS96" s="3">
        <v>65.1650005687367</v>
      </c>
      <c r="AT96" s="3">
        <v>64.6292500495911</v>
      </c>
      <c r="AU96" s="3">
        <v>57.5780432327934</v>
      </c>
      <c r="AV96" s="3">
        <v>58.9512497901917</v>
      </c>
      <c r="AW96" s="3">
        <v>58.7588634490967</v>
      </c>
      <c r="AX96" s="3">
        <v>56.8671429951986</v>
      </c>
      <c r="AY96" s="3">
        <v>69.3097497940064</v>
      </c>
      <c r="AZ96" s="3">
        <v>77.5857140677316</v>
      </c>
      <c r="BA96" s="3">
        <v>73.6836840980932</v>
      </c>
      <c r="BB96" s="3">
        <v>69.1845236278716</v>
      </c>
      <c r="BC96" s="3">
        <v>63.4183333260673</v>
      </c>
      <c r="BD96" s="3">
        <v>66.2938635566018</v>
      </c>
      <c r="BE96" s="3">
        <v>70.6652390616281</v>
      </c>
      <c r="BF96" s="3">
        <v>70.3149998982748</v>
      </c>
      <c r="BG96" s="3">
        <v>72.0495653567107</v>
      </c>
      <c r="BH96" s="3">
        <v>69.4110525030839</v>
      </c>
      <c r="BI96" s="3">
        <v>69.6556519218113</v>
      </c>
      <c r="BJ96" s="3">
        <v>65.426190603347</v>
      </c>
      <c r="BK96" s="3">
        <v>56.1997368461207</v>
      </c>
      <c r="BL96" s="3">
        <v>55.4564286186582</v>
      </c>
      <c r="BM96" s="3">
        <v>57.5510526958265</v>
      </c>
      <c r="BN96" s="3">
        <v>53.2142854418073</v>
      </c>
      <c r="BO96" s="3">
        <v>54.5007145291283</v>
      </c>
      <c r="BP96" s="3">
        <v>50.747499812733</v>
      </c>
      <c r="BQ96" s="3">
        <v>50.0332503318787</v>
      </c>
      <c r="BR96" s="3">
        <v>57.3595457077026</v>
      </c>
      <c r="BS96" s="3">
        <v>57.5388632687655</v>
      </c>
      <c r="BT96" s="3">
        <v>59.4892498970032</v>
      </c>
      <c r="BU96" s="3">
        <v>57.1347822935685</v>
      </c>
      <c r="BV96" s="3">
        <v>69.4175002098083</v>
      </c>
      <c r="BW96" s="3">
        <v>73.1711901710147</v>
      </c>
      <c r="BX96" s="3">
        <v>78.6188098362514</v>
      </c>
      <c r="BY96" s="3">
        <v>83.0713159661544</v>
      </c>
      <c r="BZ96" s="3">
        <v>74.2243177240545</v>
      </c>
      <c r="CA96" s="3">
        <v>74.9042854309082</v>
      </c>
      <c r="CB96" s="3">
        <v>79.3292503356934</v>
      </c>
      <c r="CC96" s="3">
        <v>80.1513631994074</v>
      </c>
      <c r="CD96" s="3">
        <v>84.5602274808017</v>
      </c>
      <c r="CE96" s="3">
        <v>85.0845238821847</v>
      </c>
      <c r="CF96" s="3">
        <v>86.69690486363</v>
      </c>
      <c r="CG96" s="3">
        <v>87.980000409213</v>
      </c>
      <c r="CH96" s="3">
        <v>105.151499557495</v>
      </c>
      <c r="CI96" s="3">
        <v>112.313409285112</v>
      </c>
      <c r="CJ96" s="3">
        <v>119.641052848414</v>
      </c>
      <c r="CK96" s="3">
        <v>107.129736649363</v>
      </c>
      <c r="CL96" s="3">
        <v>107.425434941831</v>
      </c>
      <c r="CM96" s="3">
        <v>110.460238320487</v>
      </c>
      <c r="CN96" s="3">
        <v>123.091000175476</v>
      </c>
      <c r="CO96" s="3">
        <v>121.402272657915</v>
      </c>
      <c r="CP96" s="3">
        <v>120.620476132347</v>
      </c>
      <c r="CQ96" s="3">
        <v>130.682500145652</v>
      </c>
      <c r="CR96" s="3">
        <v>124.345715477353</v>
      </c>
      <c r="CS96" s="3">
        <v>113.031904674712</v>
      </c>
      <c r="CT96" s="3">
        <v>103.47023827689</v>
      </c>
      <c r="CU96" s="3">
        <v>106.054999438199</v>
      </c>
      <c r="CV96" s="3">
        <v>112.029000091553</v>
      </c>
      <c r="CW96" s="3">
        <v>112.681842603182</v>
      </c>
      <c r="CX96" s="3">
        <v>112.15934753418</v>
      </c>
      <c r="CY96" s="3">
        <v>116.250500297546</v>
      </c>
      <c r="CZ96" s="3">
        <v>100.406429109119</v>
      </c>
      <c r="DA96" s="3">
        <v>88.0133336385091</v>
      </c>
      <c r="DB96" s="3">
        <v>84.3182502746582</v>
      </c>
      <c r="DC96" s="3">
        <v>89.4402170595916</v>
      </c>
      <c r="DD96" s="3">
        <v>89.0026185171945</v>
      </c>
      <c r="DE96" s="3">
        <v>88.4611909048898</v>
      </c>
      <c r="DF96" s="3">
        <v>70.5852386837914</v>
      </c>
      <c r="DG96" s="3">
        <v>73.716190519787</v>
      </c>
      <c r="DH96" s="3">
        <v>79.0742502212524</v>
      </c>
      <c r="DI96" s="3">
        <v>83.6205265647487</v>
      </c>
      <c r="DJ96" s="3">
        <v>78.0113041089929</v>
      </c>
      <c r="DK96" s="3">
        <v>84.4644735235917</v>
      </c>
      <c r="DL96" s="3">
        <v>94.823636488481</v>
      </c>
      <c r="DM96" s="3">
        <v>97.9192862737746</v>
      </c>
      <c r="DN96" s="3">
        <v>102.940999794006</v>
      </c>
      <c r="DO96" s="3">
        <v>104.466304281484</v>
      </c>
      <c r="DP96" s="3">
        <v>98.5804998397827</v>
      </c>
      <c r="DQ96" s="3">
        <v>81.8990905068138</v>
      </c>
      <c r="DR96" s="3">
        <v>90.4285712469192</v>
      </c>
      <c r="DS96" s="3">
        <v>105.667500686646</v>
      </c>
      <c r="DT96" s="3">
        <v>106.731428600493</v>
      </c>
      <c r="DU96" s="3">
        <v>118.224250030518</v>
      </c>
      <c r="DV96" s="3">
        <v>135.053499603272</v>
      </c>
      <c r="DW96" s="3">
        <v>132.735680666837</v>
      </c>
      <c r="DX96" s="3">
        <v>139.087272297252</v>
      </c>
      <c r="DY96" s="3">
        <v>142.250527231317</v>
      </c>
      <c r="DZ96" s="3">
        <v>138.982727050781</v>
      </c>
      <c r="EA96" s="3">
        <v>146.388182900169</v>
      </c>
      <c r="EB96" s="3">
        <v>158.684999465942</v>
      </c>
      <c r="EC96" s="3">
        <v>158.904132013736</v>
      </c>
      <c r="ED96" s="3">
        <v>156.29075012207</v>
      </c>
      <c r="EE96" s="3">
        <v>155.162855965751</v>
      </c>
      <c r="EF96" s="3">
        <v>162.061389923096</v>
      </c>
    </row>
    <row r="97">
      <c r="A97" s="3" t="s">
        <v>649</v>
      </c>
      <c r="B97" s="3" t="s">
        <v>544</v>
      </c>
      <c r="C97" s="3" t="s">
        <v>545</v>
      </c>
      <c r="D97" s="3">
        <v>41.3928812821</v>
      </c>
      <c r="E97" s="3">
        <v>42.8592271969442</v>
      </c>
      <c r="F97" s="3">
        <v>44.2897891352919</v>
      </c>
      <c r="G97" s="3">
        <v>47.9372903293496</v>
      </c>
      <c r="H97" s="3">
        <v>49.7328355595465</v>
      </c>
      <c r="I97" s="3">
        <v>53.4175956920179</v>
      </c>
      <c r="J97" s="3">
        <v>54.1452652251092</v>
      </c>
      <c r="K97" s="3">
        <v>51.5794881780231</v>
      </c>
      <c r="L97" s="3">
        <v>49.435410584441</v>
      </c>
      <c r="M97" s="3">
        <v>42.109399553719</v>
      </c>
      <c r="N97" s="3">
        <v>44.2263415123473</v>
      </c>
      <c r="O97" s="3">
        <v>40.849572763712</v>
      </c>
      <c r="P97" s="3">
        <v>41.7847159961461</v>
      </c>
      <c r="Q97" s="3">
        <v>45.038912681178</v>
      </c>
      <c r="R97" s="3">
        <v>41.5145243701413</v>
      </c>
      <c r="S97" s="3">
        <v>45.9624548479096</v>
      </c>
      <c r="T97" s="3">
        <v>46.8847406765168</v>
      </c>
      <c r="U97" s="3">
        <v>43.7850233136572</v>
      </c>
      <c r="V97" s="3">
        <v>37.8788489941453</v>
      </c>
      <c r="W97" s="3">
        <v>31.4508469068262</v>
      </c>
      <c r="X97" s="3">
        <v>27.9284609373079</v>
      </c>
      <c r="Y97" s="3">
        <v>30.7593660166392</v>
      </c>
      <c r="Z97" s="3">
        <v>32.5287967795066</v>
      </c>
      <c r="AA97" s="3">
        <v>24.4705486199884</v>
      </c>
      <c r="AB97" s="3">
        <v>18.9462137811679</v>
      </c>
      <c r="AC97" s="3">
        <v>15.6657444710531</v>
      </c>
      <c r="AD97" s="3">
        <v>17.7239911391042</v>
      </c>
      <c r="AE97" s="3">
        <v>22.6665433036368</v>
      </c>
      <c r="AF97" s="3">
        <v>24.2523547424798</v>
      </c>
      <c r="AG97" s="3">
        <v>26.3881592456651</v>
      </c>
      <c r="AH97" s="3">
        <v>27.1783133341463</v>
      </c>
      <c r="AI97" s="3">
        <v>30.2320413277627</v>
      </c>
      <c r="AJ97" s="3">
        <v>30.4532804413255</v>
      </c>
      <c r="AK97" s="3">
        <v>30.8317068651027</v>
      </c>
      <c r="AL97" s="3">
        <v>30.986794077262</v>
      </c>
      <c r="AM97" s="3">
        <v>34.3196030847414</v>
      </c>
      <c r="AN97" s="3">
        <v>33.9061521778192</v>
      </c>
      <c r="AO97" s="3">
        <v>32.4175464000446</v>
      </c>
      <c r="AP97" s="3">
        <v>29.8313373902387</v>
      </c>
      <c r="AQ97" s="3">
        <v>29.8635851935094</v>
      </c>
      <c r="AR97" s="3">
        <v>27.2866254948576</v>
      </c>
      <c r="AS97" s="3">
        <v>23.200171911438</v>
      </c>
      <c r="AT97" s="3">
        <v>23.087944838304</v>
      </c>
      <c r="AU97" s="3">
        <v>22.9300510651919</v>
      </c>
      <c r="AV97" s="3">
        <v>24.8268425814655</v>
      </c>
      <c r="AW97" s="3">
        <v>26.007473998978</v>
      </c>
      <c r="AX97" s="3">
        <v>28.2440338937938</v>
      </c>
      <c r="AY97" s="3">
        <v>28.6514670365632</v>
      </c>
      <c r="AZ97" s="3">
        <v>31.566688311021</v>
      </c>
      <c r="BA97" s="3">
        <v>25.5484101022257</v>
      </c>
      <c r="BB97" s="3">
        <v>23.3489305801736</v>
      </c>
      <c r="BC97" s="3">
        <v>24.6467181517544</v>
      </c>
      <c r="BD97" s="3">
        <v>29.5124433036933</v>
      </c>
      <c r="BE97" s="3">
        <v>30.7303360036007</v>
      </c>
      <c r="BF97" s="3">
        <v>32.5937423003571</v>
      </c>
      <c r="BG97" s="3">
        <v>31.1502141344769</v>
      </c>
      <c r="BH97" s="3">
        <v>29.8396182928245</v>
      </c>
      <c r="BI97" s="3">
        <v>26.6307920572497</v>
      </c>
      <c r="BJ97" s="3">
        <v>22.1576609884186</v>
      </c>
      <c r="BK97" s="3">
        <v>18.4622156054913</v>
      </c>
      <c r="BL97" s="3">
        <v>19.1192707694177</v>
      </c>
      <c r="BM97" s="3">
        <v>20.4948565657053</v>
      </c>
      <c r="BN97" s="3">
        <v>22.0602678108787</v>
      </c>
      <c r="BO97" s="3">
        <v>24.0858407680035</v>
      </c>
      <c r="BP97" s="3">
        <v>21.9982597295564</v>
      </c>
      <c r="BQ97" s="3">
        <v>19.8088869839577</v>
      </c>
      <c r="BR97" s="3">
        <v>20.1095991719117</v>
      </c>
      <c r="BS97" s="3">
        <v>17.1951884333917</v>
      </c>
      <c r="BT97" s="3">
        <v>18.4274685844634</v>
      </c>
      <c r="BU97" s="3">
        <v>15.8098876579742</v>
      </c>
      <c r="BV97" s="3">
        <v>16.5709728450432</v>
      </c>
      <c r="BW97" s="3">
        <v>18.0028199012937</v>
      </c>
      <c r="BX97" s="3">
        <v>18.5857863402877</v>
      </c>
      <c r="BY97" s="3">
        <v>15.8236611216803</v>
      </c>
      <c r="BZ97" s="3">
        <v>6.85507292322153</v>
      </c>
      <c r="CA97" s="3">
        <v>7.14804854204737</v>
      </c>
      <c r="CB97" s="3">
        <v>9.11784579566865</v>
      </c>
      <c r="CC97" s="3">
        <v>9.60921021765158</v>
      </c>
      <c r="CD97" s="3">
        <v>8.08114046615788</v>
      </c>
      <c r="CE97" s="3">
        <v>8.80959025874961</v>
      </c>
      <c r="CF97" s="3">
        <v>7.53757173171824</v>
      </c>
      <c r="CG97" s="3">
        <v>7.3033156410524</v>
      </c>
      <c r="CH97" s="3">
        <v>9.61036630350602</v>
      </c>
      <c r="CI97" s="3">
        <v>12.3483226638596</v>
      </c>
      <c r="CJ97" s="3">
        <v>14.4642391149105</v>
      </c>
      <c r="CK97" s="3">
        <v>15.6645147432458</v>
      </c>
      <c r="CL97" s="3">
        <v>18.4942254604907</v>
      </c>
      <c r="CM97" s="3">
        <v>17.8828378742757</v>
      </c>
      <c r="CN97" s="3">
        <v>20.5339468742388</v>
      </c>
      <c r="CO97" s="3">
        <v>23.8075049789587</v>
      </c>
      <c r="CP97" s="3">
        <v>22.048911219011</v>
      </c>
      <c r="CQ97" s="3">
        <v>22.2313151691286</v>
      </c>
      <c r="CR97" s="3">
        <v>25.0999151274119</v>
      </c>
      <c r="CS97" s="3">
        <v>32.8044942430465</v>
      </c>
      <c r="CT97" s="3">
        <v>35.32081705135</v>
      </c>
      <c r="CU97" s="3">
        <v>35.3053918805318</v>
      </c>
      <c r="CV97" s="3">
        <v>41.4181510349356</v>
      </c>
      <c r="CW97" s="3">
        <v>44.8809289596529</v>
      </c>
      <c r="CX97" s="3">
        <v>50.1549377042331</v>
      </c>
      <c r="CY97" s="3">
        <v>51.8777124112662</v>
      </c>
      <c r="CZ97" s="3">
        <v>58.6991126224194</v>
      </c>
      <c r="DA97" s="3">
        <v>57.9878537164141</v>
      </c>
      <c r="DB97" s="3">
        <v>48.0066736600141</v>
      </c>
      <c r="DC97" s="3">
        <v>56.5598008347406</v>
      </c>
      <c r="DD97" s="3">
        <v>57.9764453789379</v>
      </c>
      <c r="DE97" s="3">
        <v>63.948764020336</v>
      </c>
      <c r="DF97" s="3">
        <v>62.5031635488407</v>
      </c>
      <c r="DG97" s="3">
        <v>56.6915360496892</v>
      </c>
      <c r="DH97" s="3">
        <v>57.3533139704903</v>
      </c>
      <c r="DI97" s="3">
        <v>53.3016799081933</v>
      </c>
      <c r="DJ97" s="3">
        <v>46.2901523095597</v>
      </c>
      <c r="DK97" s="3">
        <v>49.8699820540587</v>
      </c>
      <c r="DL97" s="3">
        <v>45.2251956805668</v>
      </c>
      <c r="DM97" s="3">
        <v>45.4611406536712</v>
      </c>
      <c r="DN97" s="3">
        <v>47.7118901839663</v>
      </c>
      <c r="DO97" s="3">
        <v>47.3508782068724</v>
      </c>
      <c r="DP97" s="3">
        <v>47.3251932266126</v>
      </c>
      <c r="DQ97" s="3">
        <v>44.5364092313112</v>
      </c>
      <c r="DR97" s="3">
        <v>43.1671516749481</v>
      </c>
      <c r="DS97" s="3">
        <v>43.0593702469084</v>
      </c>
      <c r="DT97" s="3">
        <v>41.8008221727383</v>
      </c>
      <c r="DU97" s="3">
        <v>41.2206679247053</v>
      </c>
      <c r="DV97" s="3">
        <v>45.8504162783719</v>
      </c>
      <c r="DW97" s="3">
        <v>51.2709458570421</v>
      </c>
      <c r="DX97" s="3">
        <v>48.431375184958</v>
      </c>
      <c r="DY97" s="3">
        <v>45.6969396350084</v>
      </c>
      <c r="DZ97" s="3">
        <v>46.1687625254921</v>
      </c>
      <c r="EA97" s="3">
        <v>43.627999550592</v>
      </c>
      <c r="EB97" s="3">
        <v>40.2005379669982</v>
      </c>
      <c r="EC97" s="3">
        <v>40.3542773108042</v>
      </c>
      <c r="ED97" s="3">
        <v>38.4788585459012</v>
      </c>
      <c r="EE97" s="3">
        <v>33.4567492539764</v>
      </c>
      <c r="EF97" s="3">
        <v>35.9336109161377</v>
      </c>
    </row>
    <row r="98">
      <c r="A98" s="3" t="s">
        <v>650</v>
      </c>
      <c r="B98" s="3" t="s">
        <v>604</v>
      </c>
      <c r="C98" s="3" t="s">
        <v>651</v>
      </c>
      <c r="D98" s="3">
        <v>23.0387899747164</v>
      </c>
      <c r="E98" s="3">
        <v>26.8062022242512</v>
      </c>
      <c r="F98" s="3">
        <v>28.6753223414243</v>
      </c>
      <c r="G98" s="3">
        <v>27.4822804631481</v>
      </c>
      <c r="H98" s="3">
        <v>32.5896325639676</v>
      </c>
      <c r="I98" s="3">
        <v>34.9689674047844</v>
      </c>
      <c r="J98" s="3">
        <v>35.43772374164</v>
      </c>
      <c r="K98" s="3">
        <v>35.1820360446226</v>
      </c>
      <c r="L98" s="3">
        <v>36.1696880640711</v>
      </c>
      <c r="M98" s="3">
        <v>34.7927737441796</v>
      </c>
      <c r="N98" s="3">
        <v>41.1066836021979</v>
      </c>
      <c r="O98" s="3">
        <v>45.1259527829444</v>
      </c>
      <c r="P98" s="3">
        <v>47.4895031429758</v>
      </c>
      <c r="Q98" s="3">
        <v>54.8914369942916</v>
      </c>
      <c r="R98" s="3">
        <v>55.2142871634397</v>
      </c>
      <c r="S98" s="3">
        <v>56.7395839326621</v>
      </c>
      <c r="T98" s="3">
        <v>60.4611909346565</v>
      </c>
      <c r="U98" s="3">
        <v>62.7743176713213</v>
      </c>
      <c r="V98" s="3">
        <v>69.9238102061669</v>
      </c>
      <c r="W98" s="3">
        <v>68.8598065998333</v>
      </c>
      <c r="X98" s="3">
        <v>66.532802713493</v>
      </c>
      <c r="Y98" s="3">
        <v>69.0045898827037</v>
      </c>
      <c r="Z98" s="3">
        <v>68.9149785888414</v>
      </c>
      <c r="AA98" s="3">
        <v>67.8286993266891</v>
      </c>
      <c r="AB98" s="3">
        <v>64.7889591275436</v>
      </c>
      <c r="AC98" s="3">
        <v>59.0101756441391</v>
      </c>
      <c r="AD98" s="3">
        <v>63.1586577463133</v>
      </c>
      <c r="AE98" s="3">
        <v>63.4619236519478</v>
      </c>
      <c r="AF98" s="3">
        <v>69.0845007331377</v>
      </c>
      <c r="AG98" s="3">
        <v>73.3311470619899</v>
      </c>
      <c r="AH98" s="3">
        <v>75.3550273540493</v>
      </c>
      <c r="AI98" s="3">
        <v>77.8373680115104</v>
      </c>
      <c r="AJ98" s="3">
        <v>81.0107262019422</v>
      </c>
      <c r="AK98" s="3">
        <v>81.365682558165</v>
      </c>
      <c r="AL98" s="3">
        <v>77.1652686096568</v>
      </c>
      <c r="AM98" s="3">
        <v>77.4125287734929</v>
      </c>
      <c r="AN98" s="3">
        <v>78.5095945225595</v>
      </c>
      <c r="AO98" s="3">
        <v>83.1435255250549</v>
      </c>
      <c r="AP98" s="3">
        <v>87.0557352677426</v>
      </c>
      <c r="AQ98" s="3">
        <v>88.4509240919541</v>
      </c>
      <c r="AR98" s="3">
        <v>102.649836917243</v>
      </c>
      <c r="AS98" s="3">
        <v>109.124559647518</v>
      </c>
      <c r="AT98" s="3">
        <v>108.447718730877</v>
      </c>
      <c r="AU98" s="3">
        <v>114.870118661696</v>
      </c>
      <c r="AV98" s="3">
        <v>115.809763373903</v>
      </c>
      <c r="AW98" s="3">
        <v>113.933148838551</v>
      </c>
      <c r="AX98" s="3">
        <v>107.982898898832</v>
      </c>
      <c r="AY98" s="3">
        <v>103.479929587386</v>
      </c>
      <c r="AZ98" s="3">
        <v>111.599704609199</v>
      </c>
      <c r="BA98" s="3">
        <v>121.354835812919</v>
      </c>
      <c r="BB98" s="3">
        <v>122.621553017564</v>
      </c>
      <c r="BC98" s="3">
        <v>117.529086925657</v>
      </c>
      <c r="BD98" s="3">
        <v>125.850378154385</v>
      </c>
      <c r="BE98" s="3">
        <v>137.123438551776</v>
      </c>
      <c r="BF98" s="3">
        <v>140.354811364966</v>
      </c>
      <c r="BG98" s="3">
        <v>124.792945622946</v>
      </c>
      <c r="BH98" s="3">
        <v>111.758367374699</v>
      </c>
      <c r="BI98" s="3">
        <v>103.020574565247</v>
      </c>
      <c r="BJ98" s="3">
        <v>85.8808138066242</v>
      </c>
      <c r="BK98" s="3">
        <v>78.5917138445956</v>
      </c>
      <c r="BL98" s="3">
        <v>86.3134685101997</v>
      </c>
      <c r="BM98" s="3">
        <v>94.1678815772158</v>
      </c>
      <c r="BN98" s="3">
        <v>97.0824717484027</v>
      </c>
      <c r="BO98" s="3">
        <v>94.8594484099729</v>
      </c>
      <c r="BP98" s="3">
        <v>91.6733651214288</v>
      </c>
      <c r="BQ98" s="3">
        <v>92.9342521347481</v>
      </c>
      <c r="BR98" s="3">
        <v>90.1908456463297</v>
      </c>
      <c r="BS98" s="3">
        <v>90.1120205754533</v>
      </c>
      <c r="BT98" s="3">
        <v>95.7073237702676</v>
      </c>
      <c r="BU98" s="3">
        <v>92.8373635780903</v>
      </c>
      <c r="BV98" s="3">
        <v>95.7656956337793</v>
      </c>
      <c r="BW98" s="3">
        <v>102.549664214377</v>
      </c>
      <c r="BX98" s="3">
        <v>107.792161840291</v>
      </c>
      <c r="BY98" s="3">
        <v>105.185039308381</v>
      </c>
      <c r="BZ98" s="3">
        <v>95.776998325937</v>
      </c>
      <c r="CA98" s="3">
        <v>107.966380763919</v>
      </c>
      <c r="CB98" s="3">
        <v>114.736096499144</v>
      </c>
      <c r="CC98" s="3">
        <v>122.71459827006</v>
      </c>
      <c r="CD98" s="3">
        <v>134.039433242426</v>
      </c>
      <c r="CE98" s="3">
        <v>138.883574410441</v>
      </c>
      <c r="CF98" s="3">
        <v>126.867331590933</v>
      </c>
      <c r="CG98" s="3">
        <v>125.517777648309</v>
      </c>
      <c r="CH98" s="3">
        <v>118.12318036138</v>
      </c>
      <c r="CI98" s="3">
        <v>133.65332604886</v>
      </c>
      <c r="CJ98" s="3">
        <v>138.940224443276</v>
      </c>
      <c r="CK98" s="3">
        <v>140.026073973524</v>
      </c>
      <c r="CL98" s="3">
        <v>129.207548704642</v>
      </c>
      <c r="CM98" s="3">
        <v>138.806841681429</v>
      </c>
      <c r="CN98" s="3">
        <v>137.640404885166</v>
      </c>
      <c r="CO98" s="3">
        <v>140.357182236649</v>
      </c>
      <c r="CP98" s="3">
        <v>139.989896470245</v>
      </c>
      <c r="CQ98" s="3">
        <v>137.701754236952</v>
      </c>
      <c r="CR98" s="3">
        <v>135.505742440715</v>
      </c>
      <c r="CS98" s="3">
        <v>136.789790208044</v>
      </c>
      <c r="CT98" s="3">
        <v>134.008042663155</v>
      </c>
      <c r="CU98" s="3">
        <v>126.408824634767</v>
      </c>
      <c r="CV98" s="3">
        <v>130.831184325776</v>
      </c>
      <c r="CW98" s="3">
        <v>130.069404063727</v>
      </c>
      <c r="CX98" s="3">
        <v>123.733810999987</v>
      </c>
      <c r="CY98" s="3">
        <v>122.261283394491</v>
      </c>
      <c r="CZ98" s="3">
        <v>124.27876862458</v>
      </c>
      <c r="DA98" s="3">
        <v>129.957037325814</v>
      </c>
      <c r="DB98" s="3">
        <v>124.467821696136</v>
      </c>
      <c r="DC98" s="3">
        <v>128.651764759958</v>
      </c>
      <c r="DD98" s="3">
        <v>120.72782294158</v>
      </c>
      <c r="DE98" s="3">
        <v>121.63889066483</v>
      </c>
      <c r="DF98" s="3">
        <v>127.380122290827</v>
      </c>
      <c r="DG98" s="3">
        <v>123.09110310712</v>
      </c>
      <c r="DH98" s="3">
        <v>124.371916712221</v>
      </c>
      <c r="DI98" s="3">
        <v>111.28789247429</v>
      </c>
      <c r="DJ98" s="3">
        <v>112.900011740948</v>
      </c>
      <c r="DK98" s="3">
        <v>125.422637070671</v>
      </c>
      <c r="DL98" s="3">
        <v>124.502233560709</v>
      </c>
      <c r="DM98" s="3">
        <v>126.432872189754</v>
      </c>
      <c r="DN98" s="3">
        <v>134.49053584166</v>
      </c>
      <c r="DO98" s="3">
        <v>121.164872428818</v>
      </c>
      <c r="DP98" s="3">
        <v>119.756160151733</v>
      </c>
      <c r="DQ98" s="3">
        <v>125.057490000866</v>
      </c>
      <c r="DR98" s="3">
        <v>132.282122542023</v>
      </c>
      <c r="DS98" s="3">
        <v>137.336046997994</v>
      </c>
      <c r="DT98" s="3">
        <v>136.709927577462</v>
      </c>
      <c r="DU98" s="3">
        <v>139.115822701302</v>
      </c>
      <c r="DV98" s="3">
        <v>134.064440644076</v>
      </c>
      <c r="DW98" s="3">
        <v>128.286927181745</v>
      </c>
      <c r="DX98" s="3">
        <v>128.975820607568</v>
      </c>
      <c r="DY98" s="3">
        <v>137.173094430706</v>
      </c>
      <c r="DZ98" s="3">
        <v>142.901953724939</v>
      </c>
      <c r="EA98" s="3">
        <v>147.556757073633</v>
      </c>
      <c r="EB98" s="3">
        <v>143.796743690413</v>
      </c>
      <c r="EC98" s="3">
        <v>144.298882577806</v>
      </c>
      <c r="ED98" s="3">
        <v>161.163307080848</v>
      </c>
      <c r="EE98" s="3">
        <v>156.962856111072</v>
      </c>
      <c r="EF98" s="3">
        <v>136.175555547078</v>
      </c>
    </row>
    <row r="99">
      <c r="A99" s="3" t="s">
        <v>652</v>
      </c>
      <c r="B99" s="3" t="s">
        <v>539</v>
      </c>
      <c r="C99" s="3" t="s">
        <v>540</v>
      </c>
      <c r="D99" s="3">
        <v>20.2531987793657</v>
      </c>
      <c r="E99" s="3">
        <v>20.8931800197748</v>
      </c>
      <c r="F99" s="3">
        <v>21.8295877390388</v>
      </c>
      <c r="G99" s="3">
        <v>20.7167885195064</v>
      </c>
      <c r="H99" s="3">
        <v>19.5457704813024</v>
      </c>
      <c r="I99" s="3">
        <v>18.8322753899453</v>
      </c>
      <c r="J99" s="3">
        <v>19.6074434385707</v>
      </c>
      <c r="K99" s="3">
        <v>20.5504579325535</v>
      </c>
      <c r="L99" s="3">
        <v>20.1241706881416</v>
      </c>
      <c r="M99" s="3">
        <v>19.654660794721</v>
      </c>
      <c r="N99" s="3">
        <v>20.5836454221527</v>
      </c>
      <c r="O99" s="3">
        <v>21.3267837105843</v>
      </c>
      <c r="P99" s="3">
        <v>20.9093382363881</v>
      </c>
      <c r="Q99" s="3">
        <v>21.3053933632572</v>
      </c>
      <c r="R99" s="3">
        <v>22.3204603491064</v>
      </c>
      <c r="S99" s="3">
        <v>21.8411770583306</v>
      </c>
      <c r="T99" s="3">
        <v>22.470139269514</v>
      </c>
      <c r="U99" s="3">
        <v>23.2579600838945</v>
      </c>
      <c r="V99" s="3">
        <v>24.6379194301447</v>
      </c>
      <c r="W99" s="3">
        <v>24.7773076651029</v>
      </c>
      <c r="X99" s="3">
        <v>23.4320688534867</v>
      </c>
      <c r="Y99" s="3">
        <v>23.2894334884133</v>
      </c>
      <c r="Z99" s="3">
        <v>26.0586396565694</v>
      </c>
      <c r="AA99" s="3">
        <v>25.5391107613413</v>
      </c>
      <c r="AB99" s="3">
        <v>23.253053435677</v>
      </c>
      <c r="AC99" s="3">
        <v>21.0363913246504</v>
      </c>
      <c r="AD99" s="3">
        <v>21.6968970772955</v>
      </c>
      <c r="AE99" s="3">
        <v>22.1926760943131</v>
      </c>
      <c r="AF99" s="3">
        <v>21.5472719990355</v>
      </c>
      <c r="AG99" s="3">
        <v>21.6426833631507</v>
      </c>
      <c r="AH99" s="3">
        <v>24.433575224433</v>
      </c>
      <c r="AI99" s="3">
        <v>28.0669451188918</v>
      </c>
      <c r="AJ99" s="3">
        <v>28.994382130944</v>
      </c>
      <c r="AK99" s="3">
        <v>27.8597602899095</v>
      </c>
      <c r="AL99" s="3">
        <v>25.6978692584515</v>
      </c>
      <c r="AM99" s="3">
        <v>26.5495896864434</v>
      </c>
      <c r="AN99" s="3">
        <v>27.7227840273866</v>
      </c>
      <c r="AO99" s="3">
        <v>30.0386023860972</v>
      </c>
      <c r="AP99" s="3">
        <v>30.2406140561527</v>
      </c>
      <c r="AQ99" s="3">
        <v>30.3122895847788</v>
      </c>
      <c r="AR99" s="3">
        <v>30.7485827283569</v>
      </c>
      <c r="AS99" s="3">
        <v>31.6203184023381</v>
      </c>
      <c r="AT99" s="3">
        <v>32.506489410098</v>
      </c>
      <c r="AU99" s="3">
        <v>31.9208529582666</v>
      </c>
      <c r="AV99" s="3">
        <v>34.1927737824337</v>
      </c>
      <c r="AW99" s="3">
        <v>34.2244407932248</v>
      </c>
      <c r="AX99" s="3">
        <v>32.6312379677264</v>
      </c>
      <c r="AY99" s="3">
        <v>33.7385050235639</v>
      </c>
      <c r="AZ99" s="3">
        <v>35.3869028632437</v>
      </c>
      <c r="BA99" s="3">
        <v>38.8857107446776</v>
      </c>
      <c r="BB99" s="3">
        <v>38.1774184905578</v>
      </c>
      <c r="BC99" s="3">
        <v>36.3369381745788</v>
      </c>
      <c r="BD99" s="3">
        <v>34.3203423389095</v>
      </c>
      <c r="BE99" s="3">
        <v>34.9861061669117</v>
      </c>
      <c r="BF99" s="3">
        <v>32.408572187718</v>
      </c>
      <c r="BG99" s="3">
        <v>30.8375568942454</v>
      </c>
      <c r="BH99" s="3">
        <v>30.6632523800173</v>
      </c>
      <c r="BI99" s="3">
        <v>27.6493394020067</v>
      </c>
      <c r="BJ99" s="3">
        <v>26.1756846080882</v>
      </c>
      <c r="BK99" s="3">
        <v>25.7678228722205</v>
      </c>
      <c r="BL99" s="3">
        <v>28.2145190515515</v>
      </c>
      <c r="BM99" s="3">
        <v>32.7110000236438</v>
      </c>
      <c r="BN99" s="3">
        <v>33.3047682865398</v>
      </c>
      <c r="BO99" s="3">
        <v>33.8998946167538</v>
      </c>
      <c r="BP99" s="3">
        <v>33.472521668574</v>
      </c>
      <c r="BQ99" s="3">
        <v>35.1102463443017</v>
      </c>
      <c r="BR99" s="3">
        <v>36.7242756986409</v>
      </c>
      <c r="BS99" s="3">
        <v>36.462737849086</v>
      </c>
      <c r="BT99" s="3">
        <v>36.556710449062</v>
      </c>
      <c r="BU99" s="3">
        <v>34.4995497337572</v>
      </c>
      <c r="BV99" s="3">
        <v>32.235898042893</v>
      </c>
      <c r="BW99" s="3">
        <v>32.5392656377009</v>
      </c>
      <c r="BX99" s="3">
        <v>32.4770273043945</v>
      </c>
      <c r="BY99" s="3">
        <v>33.6872324185191</v>
      </c>
      <c r="BZ99" s="3">
        <v>29.9072526385333</v>
      </c>
      <c r="CA99" s="3">
        <v>32.638289427113</v>
      </c>
      <c r="CB99" s="3">
        <v>38.7899188684893</v>
      </c>
      <c r="CC99" s="3">
        <v>45.0968876524018</v>
      </c>
      <c r="CD99" s="3">
        <v>52.5320141343575</v>
      </c>
      <c r="CE99" s="3">
        <v>52.2343931977403</v>
      </c>
      <c r="CF99" s="3">
        <v>48.2464151161893</v>
      </c>
      <c r="CG99" s="3">
        <v>49.3236816341353</v>
      </c>
      <c r="CH99" s="3">
        <v>45.3702896211538</v>
      </c>
      <c r="CI99" s="3">
        <v>47.3525468776334</v>
      </c>
      <c r="CJ99" s="3">
        <v>51.4626814836886</v>
      </c>
      <c r="CK99" s="3">
        <v>56.8734645639853</v>
      </c>
      <c r="CL99" s="3">
        <v>53.741043062523</v>
      </c>
      <c r="CM99" s="3">
        <v>57.86166448974</v>
      </c>
      <c r="CN99" s="3">
        <v>55.8485151191029</v>
      </c>
      <c r="CO99" s="3">
        <v>61.5400750599255</v>
      </c>
      <c r="CP99" s="3">
        <v>65.666193362819</v>
      </c>
      <c r="CQ99" s="3">
        <v>66.7864949108533</v>
      </c>
      <c r="CR99" s="3">
        <v>68.9617959301943</v>
      </c>
      <c r="CS99" s="3">
        <v>69.9875114551676</v>
      </c>
      <c r="CT99" s="3">
        <v>69.4017626756012</v>
      </c>
      <c r="CU99" s="3">
        <v>62.0090820002684</v>
      </c>
      <c r="CV99" s="3">
        <v>58.728782669356</v>
      </c>
      <c r="CW99" s="3">
        <v>54.1228734586317</v>
      </c>
      <c r="CX99" s="3">
        <v>52.1547355661805</v>
      </c>
      <c r="CY99" s="3">
        <v>51.5367458582353</v>
      </c>
      <c r="CZ99" s="3">
        <v>44.9495053930865</v>
      </c>
      <c r="DA99" s="3">
        <v>42.2110670660124</v>
      </c>
      <c r="DB99" s="3">
        <v>42.3753583485433</v>
      </c>
      <c r="DC99" s="3">
        <v>44.9733173638872</v>
      </c>
      <c r="DD99" s="3">
        <v>39.4715098828724</v>
      </c>
      <c r="DE99" s="3">
        <v>36.5154096630257</v>
      </c>
      <c r="DF99" s="3">
        <v>41.5100809203955</v>
      </c>
      <c r="DG99" s="3">
        <v>40.6800396756699</v>
      </c>
      <c r="DH99" s="3">
        <v>44.2059041364611</v>
      </c>
      <c r="DI99" s="3">
        <v>46.3564737086892</v>
      </c>
      <c r="DJ99" s="3">
        <v>41.6143096987</v>
      </c>
      <c r="DK99" s="3">
        <v>42.29410178454</v>
      </c>
      <c r="DL99" s="3">
        <v>42.9850638137891</v>
      </c>
      <c r="DM99" s="3">
        <v>43.3453469576003</v>
      </c>
      <c r="DN99" s="3">
        <v>45.0402375778761</v>
      </c>
      <c r="DO99" s="3">
        <v>42.3156212161957</v>
      </c>
      <c r="DP99" s="3">
        <v>42.7029112361986</v>
      </c>
      <c r="DQ99" s="3">
        <v>40.5174091741678</v>
      </c>
      <c r="DR99" s="3">
        <v>39.2245984437969</v>
      </c>
      <c r="DS99" s="3">
        <v>41.562012435719</v>
      </c>
      <c r="DT99" s="3">
        <v>41.2355413542941</v>
      </c>
      <c r="DU99" s="3">
        <v>42.3744865786087</v>
      </c>
      <c r="DV99" s="3">
        <v>50.3190836205096</v>
      </c>
      <c r="DW99" s="3">
        <v>50.7658350322907</v>
      </c>
      <c r="DX99" s="3">
        <v>50.8950670254414</v>
      </c>
      <c r="DY99" s="3">
        <v>52.991573357895</v>
      </c>
      <c r="DZ99" s="3">
        <v>53.314666150955</v>
      </c>
      <c r="EA99" s="3">
        <v>56.4093808657403</v>
      </c>
      <c r="EB99" s="3">
        <v>61.985162070927</v>
      </c>
      <c r="EC99" s="3">
        <v>64.6515517105858</v>
      </c>
      <c r="ED99" s="3">
        <v>61.6330639241589</v>
      </c>
      <c r="EE99" s="3">
        <v>63.5499999636695</v>
      </c>
      <c r="EF99" s="3">
        <v>64.9962250391642</v>
      </c>
    </row>
    <row r="100">
      <c r="A100" s="3" t="s">
        <v>653</v>
      </c>
      <c r="B100" s="3" t="s">
        <v>547</v>
      </c>
      <c r="C100" s="3" t="s">
        <v>548</v>
      </c>
      <c r="D100" s="3">
        <v>90.9792535296431</v>
      </c>
      <c r="E100" s="3">
        <v>90.3048220160784</v>
      </c>
      <c r="F100" s="3">
        <v>96.9594413509727</v>
      </c>
      <c r="G100" s="3">
        <v>94.5470205423319</v>
      </c>
      <c r="H100" s="3">
        <v>94.4099971883423</v>
      </c>
      <c r="I100" s="3">
        <v>96.7090145395532</v>
      </c>
      <c r="J100" s="3">
        <v>98.1319178401285</v>
      </c>
      <c r="K100" s="3">
        <v>99.4412246816748</v>
      </c>
      <c r="L100" s="3">
        <v>103.327349159942</v>
      </c>
      <c r="M100" s="3">
        <v>98.7518626825646</v>
      </c>
      <c r="N100" s="3">
        <v>100.391572203483</v>
      </c>
      <c r="O100" s="3">
        <v>94.4906595078149</v>
      </c>
      <c r="P100" s="3">
        <v>92.2659034889103</v>
      </c>
      <c r="Q100" s="3">
        <v>98.3547119555756</v>
      </c>
      <c r="R100" s="3">
        <v>103.16827409502</v>
      </c>
      <c r="S100" s="3">
        <v>103.426167292131</v>
      </c>
      <c r="T100" s="3">
        <v>102.737377517437</v>
      </c>
      <c r="U100" s="3">
        <v>103.672722239595</v>
      </c>
      <c r="V100" s="3">
        <v>101.57028284609</v>
      </c>
      <c r="W100" s="3">
        <v>101.846088885978</v>
      </c>
      <c r="X100" s="3">
        <v>99.096999339523</v>
      </c>
      <c r="Y100" s="3">
        <v>107.277008544671</v>
      </c>
      <c r="Z100" s="3">
        <v>106.265453168597</v>
      </c>
      <c r="AA100" s="3">
        <v>105.052627144849</v>
      </c>
      <c r="AB100" s="3">
        <v>95.3373143907791</v>
      </c>
      <c r="AC100" s="3">
        <v>96.0749001628871</v>
      </c>
      <c r="AD100" s="3">
        <v>97.2791328349821</v>
      </c>
      <c r="AE100" s="3">
        <v>103.594209639442</v>
      </c>
      <c r="AF100" s="3">
        <v>106.026332121401</v>
      </c>
      <c r="AG100" s="3">
        <v>108.100792144017</v>
      </c>
      <c r="AH100" s="3">
        <v>108.955139858993</v>
      </c>
      <c r="AI100" s="3">
        <v>111.575452808318</v>
      </c>
      <c r="AJ100" s="3">
        <v>109.565187397656</v>
      </c>
      <c r="AK100" s="3">
        <v>107.366426218862</v>
      </c>
      <c r="AL100" s="3">
        <v>104.636468548477</v>
      </c>
      <c r="AM100" s="3">
        <v>109.310885187567</v>
      </c>
      <c r="AN100" s="3">
        <v>109.463259910174</v>
      </c>
      <c r="AO100" s="3">
        <v>111.893205695925</v>
      </c>
      <c r="AP100" s="3">
        <v>114.484923346601</v>
      </c>
      <c r="AQ100" s="3">
        <v>116.077726724014</v>
      </c>
      <c r="AR100" s="3">
        <v>117.378069043543</v>
      </c>
      <c r="AS100" s="3">
        <v>122.704058430605</v>
      </c>
      <c r="AT100" s="3">
        <v>122.232936404882</v>
      </c>
      <c r="AU100" s="3">
        <v>121.138936968581</v>
      </c>
      <c r="AV100" s="3">
        <v>120.837888003425</v>
      </c>
      <c r="AW100" s="3">
        <v>122.268217951428</v>
      </c>
      <c r="AX100" s="3">
        <v>122.005179463711</v>
      </c>
      <c r="AY100" s="3">
        <v>125.231862711193</v>
      </c>
      <c r="AZ100" s="3">
        <v>127.383879552531</v>
      </c>
      <c r="BA100" s="3">
        <v>122.058762285929</v>
      </c>
      <c r="BB100" s="3">
        <v>124.708742310014</v>
      </c>
      <c r="BC100" s="3">
        <v>133.579318270527</v>
      </c>
      <c r="BD100" s="3">
        <v>135.483198519551</v>
      </c>
      <c r="BE100" s="3">
        <v>133.477984698077</v>
      </c>
      <c r="BF100" s="3">
        <v>132.269756296659</v>
      </c>
      <c r="BG100" s="3">
        <v>137.853302946502</v>
      </c>
      <c r="BH100" s="3">
        <v>145.57839310064</v>
      </c>
      <c r="BI100" s="3">
        <v>141.0696338312</v>
      </c>
      <c r="BJ100" s="3">
        <v>146.737538078987</v>
      </c>
      <c r="BK100" s="3">
        <v>141.174742590019</v>
      </c>
      <c r="BL100" s="3">
        <v>141.394482781321</v>
      </c>
      <c r="BM100" s="3">
        <v>153.132432259565</v>
      </c>
      <c r="BN100" s="3">
        <v>162.624479820659</v>
      </c>
      <c r="BO100" s="3">
        <v>171.800803594311</v>
      </c>
      <c r="BP100" s="3">
        <v>171.024349293091</v>
      </c>
      <c r="BQ100" s="3">
        <v>182.17519753078</v>
      </c>
      <c r="BR100" s="3">
        <v>187.294046760212</v>
      </c>
      <c r="BS100" s="3">
        <v>192.292845643361</v>
      </c>
      <c r="BT100" s="3">
        <v>187.969347144949</v>
      </c>
      <c r="BU100" s="3">
        <v>182.200348255692</v>
      </c>
      <c r="BV100" s="3">
        <v>178.518115002189</v>
      </c>
      <c r="BW100" s="3">
        <v>177.920948257497</v>
      </c>
      <c r="BX100" s="3">
        <v>183.068376633344</v>
      </c>
      <c r="BY100" s="3">
        <v>191.810692848361</v>
      </c>
      <c r="BZ100" s="3">
        <v>161.498766970974</v>
      </c>
      <c r="CA100" s="3">
        <v>164.419049823433</v>
      </c>
      <c r="CB100" s="3">
        <v>188.760864934236</v>
      </c>
      <c r="CC100" s="3">
        <v>198.578418572936</v>
      </c>
      <c r="CD100" s="3">
        <v>193.12885646963</v>
      </c>
      <c r="CE100" s="3">
        <v>185.631070232196</v>
      </c>
      <c r="CF100" s="3">
        <v>192.452347710994</v>
      </c>
      <c r="CG100" s="3">
        <v>190.06433025538</v>
      </c>
      <c r="CH100" s="3">
        <v>199.036406224048</v>
      </c>
      <c r="CI100" s="3">
        <v>209.972659732216</v>
      </c>
      <c r="CJ100" s="3">
        <v>206.463304289043</v>
      </c>
      <c r="CK100" s="3">
        <v>202.699791532779</v>
      </c>
      <c r="CL100" s="3">
        <v>202.503109141907</v>
      </c>
      <c r="CM100" s="3">
        <v>211.456605445026</v>
      </c>
      <c r="CN100" s="3">
        <v>211.793275765307</v>
      </c>
      <c r="CO100" s="3">
        <v>203.003804242918</v>
      </c>
      <c r="CP100" s="3">
        <v>205.723372754297</v>
      </c>
      <c r="CQ100" s="3">
        <v>212.3812117294</v>
      </c>
      <c r="CR100" s="3">
        <v>213.779927260502</v>
      </c>
      <c r="CS100" s="3">
        <v>209.968382752442</v>
      </c>
      <c r="CT100" s="3">
        <v>222.034265300398</v>
      </c>
      <c r="CU100" s="3">
        <v>220.851960377364</v>
      </c>
      <c r="CV100" s="3">
        <v>205.193678894874</v>
      </c>
      <c r="CW100" s="3">
        <v>177.105063334774</v>
      </c>
      <c r="CX100" s="3">
        <v>165.099880230781</v>
      </c>
      <c r="CY100" s="3">
        <v>172.450243761344</v>
      </c>
      <c r="CZ100" s="3">
        <v>157.373690218917</v>
      </c>
      <c r="DA100" s="3">
        <v>152.930831647713</v>
      </c>
      <c r="DB100" s="3">
        <v>153.685186513574</v>
      </c>
      <c r="DC100" s="3">
        <v>164.353198758879</v>
      </c>
      <c r="DD100" s="3">
        <v>154.356095841735</v>
      </c>
      <c r="DE100" s="3">
        <v>143.846652002652</v>
      </c>
      <c r="DF100" s="3">
        <v>142.282302067884</v>
      </c>
      <c r="DG100" s="3">
        <v>143.755942389173</v>
      </c>
      <c r="DH100" s="3">
        <v>147.986932501057</v>
      </c>
      <c r="DI100" s="3">
        <v>152.310066582705</v>
      </c>
      <c r="DJ100" s="3">
        <v>156.233968296976</v>
      </c>
      <c r="DK100" s="3">
        <v>162.079025776502</v>
      </c>
      <c r="DL100" s="3">
        <v>168.644020018558</v>
      </c>
      <c r="DM100" s="3">
        <v>175.265982173194</v>
      </c>
      <c r="DN100" s="3">
        <v>183.528259885574</v>
      </c>
      <c r="DO100" s="3">
        <v>179.746144461224</v>
      </c>
      <c r="DP100" s="3">
        <v>174.554845842687</v>
      </c>
      <c r="DQ100" s="3">
        <v>162.240999678795</v>
      </c>
      <c r="DR100" s="3">
        <v>178.700913624569</v>
      </c>
      <c r="DS100" s="3">
        <v>192.98360901755</v>
      </c>
      <c r="DT100" s="3">
        <v>196.171307265232</v>
      </c>
      <c r="DU100" s="3">
        <v>209.718786127228</v>
      </c>
      <c r="DV100" s="3">
        <v>224.46589159638</v>
      </c>
      <c r="DW100" s="3">
        <v>221.329520154004</v>
      </c>
      <c r="DX100" s="3">
        <v>229.709482010924</v>
      </c>
      <c r="DY100" s="3">
        <v>238.683267763066</v>
      </c>
      <c r="DZ100" s="3">
        <v>240.385064653301</v>
      </c>
      <c r="EA100" s="3">
        <v>240.355434138687</v>
      </c>
      <c r="EB100" s="3">
        <v>250.108801054862</v>
      </c>
      <c r="EC100" s="3">
        <v>254.268112247581</v>
      </c>
      <c r="ED100" s="3">
        <v>245.931265627759</v>
      </c>
      <c r="EE100" s="3">
        <v>243.500405559198</v>
      </c>
      <c r="EF100" s="3">
        <v>237.649721781413</v>
      </c>
    </row>
    <row r="101">
      <c r="A101" s="3" t="s">
        <v>654</v>
      </c>
      <c r="B101" s="3" t="s">
        <v>511</v>
      </c>
      <c r="C101" s="3" t="s">
        <v>512</v>
      </c>
      <c r="D101" s="3">
        <v>35.675143731879</v>
      </c>
      <c r="E101" s="3">
        <v>36.592956161615</v>
      </c>
      <c r="F101" s="3">
        <v>36.372694214202</v>
      </c>
      <c r="G101" s="3">
        <v>37.5632104137916</v>
      </c>
      <c r="H101" s="3">
        <v>37.5382781865722</v>
      </c>
      <c r="I101" s="3">
        <v>37.9087983081465</v>
      </c>
      <c r="J101" s="3">
        <v>38.4876283153545</v>
      </c>
      <c r="K101" s="3">
        <v>38.7075111145085</v>
      </c>
      <c r="L101" s="3">
        <v>39.0878898657212</v>
      </c>
      <c r="M101" s="3">
        <v>41.346357111292</v>
      </c>
      <c r="N101" s="3">
        <v>43.4062154756146</v>
      </c>
      <c r="O101" s="3">
        <v>45.0297078186069</v>
      </c>
      <c r="P101" s="3">
        <v>47.4861143524018</v>
      </c>
      <c r="Q101" s="3">
        <v>45.8325529764456</v>
      </c>
      <c r="R101" s="3">
        <v>42.7091391844824</v>
      </c>
      <c r="S101" s="3">
        <v>42.8659306380985</v>
      </c>
      <c r="T101" s="3">
        <v>43.0764477560095</v>
      </c>
      <c r="U101" s="3">
        <v>41.4958963349336</v>
      </c>
      <c r="V101" s="3">
        <v>43.1594748138311</v>
      </c>
      <c r="W101" s="3">
        <v>46.1164672388787</v>
      </c>
      <c r="X101" s="3">
        <v>45.4463762980468</v>
      </c>
      <c r="Y101" s="3">
        <v>47.4235029376832</v>
      </c>
      <c r="Z101" s="3">
        <v>45.3361908753894</v>
      </c>
      <c r="AA101" s="3">
        <v>45.5875816786619</v>
      </c>
      <c r="AB101" s="3">
        <v>48.3523348978573</v>
      </c>
      <c r="AC101" s="3">
        <v>51.8419683218434</v>
      </c>
      <c r="AD101" s="3">
        <v>53.6696587719929</v>
      </c>
      <c r="AE101" s="3">
        <v>54.4647447035189</v>
      </c>
      <c r="AF101" s="3">
        <v>53.806737049464</v>
      </c>
      <c r="AG101" s="3">
        <v>56.5306592247943</v>
      </c>
      <c r="AH101" s="3">
        <v>58.7776467133964</v>
      </c>
      <c r="AI101" s="3">
        <v>57.0380748851545</v>
      </c>
      <c r="AJ101" s="3">
        <v>56.3894462024248</v>
      </c>
      <c r="AK101" s="3">
        <v>54.2068405229706</v>
      </c>
      <c r="AL101" s="3">
        <v>53.4353368810729</v>
      </c>
      <c r="AM101" s="3">
        <v>53.8805229991806</v>
      </c>
      <c r="AN101" s="3">
        <v>54.9220978081611</v>
      </c>
      <c r="AO101" s="3">
        <v>56.1787794026056</v>
      </c>
      <c r="AP101" s="3">
        <v>58.1593180177312</v>
      </c>
      <c r="AQ101" s="3">
        <v>59.3634722916235</v>
      </c>
      <c r="AR101" s="3">
        <v>60.7784163434611</v>
      </c>
      <c r="AS101" s="3">
        <v>63.5781426255277</v>
      </c>
      <c r="AT101" s="3">
        <v>62.011595719614</v>
      </c>
      <c r="AU101" s="3">
        <v>63.9583100755604</v>
      </c>
      <c r="AV101" s="3">
        <v>64.0495275171197</v>
      </c>
      <c r="AW101" s="3">
        <v>64.1667946577137</v>
      </c>
      <c r="AX101" s="3">
        <v>67.3688829694437</v>
      </c>
      <c r="AY101" s="3">
        <v>67.4469773299293</v>
      </c>
      <c r="AZ101" s="3">
        <v>62.3122930310523</v>
      </c>
      <c r="BA101" s="3">
        <v>59.6705545610344</v>
      </c>
      <c r="BB101" s="3">
        <v>59.4830187823651</v>
      </c>
      <c r="BC101" s="3">
        <v>61.0836402461145</v>
      </c>
      <c r="BD101" s="3">
        <v>60.0130179566093</v>
      </c>
      <c r="BE101" s="3">
        <v>58.9556613675468</v>
      </c>
      <c r="BF101" s="3">
        <v>61.8962406093268</v>
      </c>
      <c r="BG101" s="3">
        <v>62.7799457527549</v>
      </c>
      <c r="BH101" s="3">
        <v>62.7704941824141</v>
      </c>
      <c r="BI101" s="3">
        <v>61.1051123238697</v>
      </c>
      <c r="BJ101" s="3">
        <v>62.28470623225</v>
      </c>
      <c r="BK101" s="3">
        <v>64.6715311042262</v>
      </c>
      <c r="BL101" s="3">
        <v>61.1099530804013</v>
      </c>
      <c r="BM101" s="3">
        <v>63.910195750534</v>
      </c>
      <c r="BN101" s="3">
        <v>68.3744068139213</v>
      </c>
      <c r="BO101" s="3">
        <v>68.4037651424076</v>
      </c>
      <c r="BP101" s="3">
        <v>70.1067352182324</v>
      </c>
      <c r="BQ101" s="3">
        <v>72.1780807125745</v>
      </c>
      <c r="BR101" s="3">
        <v>71.7314872368056</v>
      </c>
      <c r="BS101" s="3">
        <v>71.768039968884</v>
      </c>
      <c r="BT101" s="3">
        <v>75.5789859229158</v>
      </c>
      <c r="BU101" s="3">
        <v>76.403686678748</v>
      </c>
      <c r="BV101" s="3">
        <v>72.658969080511</v>
      </c>
      <c r="BW101" s="3">
        <v>73.4114225193399</v>
      </c>
      <c r="BX101" s="3">
        <v>75.132809276495</v>
      </c>
      <c r="BY101" s="3">
        <v>76.3861298854725</v>
      </c>
      <c r="BZ101" s="3">
        <v>68.5786540101066</v>
      </c>
      <c r="CA101" s="3">
        <v>69.9913912140247</v>
      </c>
      <c r="CB101" s="3">
        <v>61.6784889086876</v>
      </c>
      <c r="CC101" s="3">
        <v>62.9620707622344</v>
      </c>
      <c r="CD101" s="3">
        <v>62.5940047815562</v>
      </c>
      <c r="CE101" s="3">
        <v>62.627972278152</v>
      </c>
      <c r="CF101" s="3">
        <v>63.2490084892719</v>
      </c>
      <c r="CG101" s="3">
        <v>69.4311662673388</v>
      </c>
      <c r="CH101" s="3">
        <v>68.4071727147044</v>
      </c>
      <c r="CI101" s="3">
        <v>62.992921638732</v>
      </c>
      <c r="CJ101" s="3">
        <v>60.3652715490202</v>
      </c>
      <c r="CK101" s="3">
        <v>60.7336305599364</v>
      </c>
      <c r="CL101" s="3">
        <v>62.1454627439</v>
      </c>
      <c r="CM101" s="3">
        <v>66.9215353400932</v>
      </c>
      <c r="CN101" s="3">
        <v>68.7072485395232</v>
      </c>
      <c r="CO101" s="3">
        <v>66.8406226029358</v>
      </c>
      <c r="CP101" s="3">
        <v>64.9433176164255</v>
      </c>
      <c r="CQ101" s="3">
        <v>67.4549479225834</v>
      </c>
      <c r="CR101" s="3">
        <v>66.2541362678695</v>
      </c>
      <c r="CS101" s="3">
        <v>66.6469346955184</v>
      </c>
      <c r="CT101" s="3">
        <v>69.6938525526237</v>
      </c>
      <c r="CU101" s="3">
        <v>74.5613625784696</v>
      </c>
      <c r="CV101" s="3">
        <v>75.3058462642098</v>
      </c>
      <c r="CW101" s="3">
        <v>76.6312175682354</v>
      </c>
      <c r="CX101" s="3">
        <v>81.8928895720438</v>
      </c>
      <c r="CY101" s="3">
        <v>87.9946801324122</v>
      </c>
      <c r="CZ101" s="3">
        <v>87.2929023535086</v>
      </c>
      <c r="DA101" s="3">
        <v>85.625293428583</v>
      </c>
      <c r="DB101" s="3">
        <v>85.7195599364956</v>
      </c>
      <c r="DC101" s="3">
        <v>91.1407660135181</v>
      </c>
      <c r="DD101" s="3">
        <v>89.4460061673745</v>
      </c>
      <c r="DE101" s="3">
        <v>78.1576551782619</v>
      </c>
      <c r="DF101" s="3">
        <v>85.0637837523082</v>
      </c>
      <c r="DG101" s="3">
        <v>90.1384141632402</v>
      </c>
      <c r="DH101" s="3">
        <v>89.0871765415706</v>
      </c>
      <c r="DI101" s="3">
        <v>86.4759229590105</v>
      </c>
      <c r="DJ101" s="3">
        <v>87.5297733454431</v>
      </c>
      <c r="DK101" s="3">
        <v>92.4441935160896</v>
      </c>
      <c r="DL101" s="3">
        <v>91.3523517446167</v>
      </c>
      <c r="DM101" s="3">
        <v>87.4736153443431</v>
      </c>
      <c r="DN101" s="3">
        <v>89.1196062369333</v>
      </c>
      <c r="DO101" s="3">
        <v>85.9241351396894</v>
      </c>
      <c r="DP101" s="3">
        <v>85.5947422346602</v>
      </c>
      <c r="DQ101" s="3">
        <v>83.1585188171456</v>
      </c>
      <c r="DR101" s="3">
        <v>86.798833068443</v>
      </c>
      <c r="DS101" s="3">
        <v>87.898743313703</v>
      </c>
      <c r="DT101" s="3">
        <v>88.1886150872722</v>
      </c>
      <c r="DU101" s="3">
        <v>85.8747898704322</v>
      </c>
      <c r="DV101" s="3">
        <v>86.9657922109651</v>
      </c>
      <c r="DW101" s="3">
        <v>88.6700938564798</v>
      </c>
      <c r="DX101" s="3">
        <v>93.8957965150128</v>
      </c>
      <c r="DY101" s="3">
        <v>89.6838735638065</v>
      </c>
      <c r="DZ101" s="3">
        <v>91.0148379548592</v>
      </c>
      <c r="EA101" s="3">
        <v>99.4852535985352</v>
      </c>
      <c r="EB101" s="3">
        <v>102.824687275009</v>
      </c>
      <c r="EC101" s="3">
        <v>103.383551767312</v>
      </c>
      <c r="ED101" s="3">
        <v>98.0540605697115</v>
      </c>
      <c r="EE101" s="3">
        <v>92.5252382187616</v>
      </c>
      <c r="EF101" s="3">
        <v>90.5797227223714</v>
      </c>
    </row>
    <row r="102">
      <c r="A102" s="3" t="s">
        <v>655</v>
      </c>
      <c r="B102" s="3" t="s">
        <v>526</v>
      </c>
      <c r="C102" s="3" t="s">
        <v>656</v>
      </c>
      <c r="D102" s="3">
        <v>61.8526997194857</v>
      </c>
      <c r="E102" s="3">
        <v>62.5437319931644</v>
      </c>
      <c r="F102" s="3">
        <v>63.4498034662518</v>
      </c>
      <c r="G102" s="3">
        <v>61.1710170738481</v>
      </c>
      <c r="H102" s="3">
        <v>63.3832862919814</v>
      </c>
      <c r="I102" s="3">
        <v>64.6647539178174</v>
      </c>
      <c r="J102" s="3">
        <v>66.8144581012781</v>
      </c>
      <c r="K102" s="3">
        <v>69.48658968179</v>
      </c>
      <c r="L102" s="3">
        <v>69.8669836615966</v>
      </c>
      <c r="M102" s="3">
        <v>66.2885799898435</v>
      </c>
      <c r="N102" s="3">
        <v>70.6172032305869</v>
      </c>
      <c r="O102" s="3">
        <v>73.2914342569652</v>
      </c>
      <c r="P102" s="3">
        <v>75.5411050598504</v>
      </c>
      <c r="Q102" s="3">
        <v>81.1571901657086</v>
      </c>
      <c r="R102" s="3">
        <v>84.3175825884946</v>
      </c>
      <c r="S102" s="3">
        <v>86.0885851356386</v>
      </c>
      <c r="T102" s="3">
        <v>90.3675209209634</v>
      </c>
      <c r="U102" s="3">
        <v>90.0087649992749</v>
      </c>
      <c r="V102" s="3">
        <v>90.33503787386</v>
      </c>
      <c r="W102" s="3">
        <v>92.5994181757518</v>
      </c>
      <c r="X102" s="3">
        <v>89.3763547870923</v>
      </c>
      <c r="Y102" s="3">
        <v>95.5072895109765</v>
      </c>
      <c r="Z102" s="3">
        <v>98.7957755307243</v>
      </c>
      <c r="AA102" s="3">
        <v>102.207006528345</v>
      </c>
      <c r="AB102" s="3">
        <v>95.6582997173317</v>
      </c>
      <c r="AC102" s="3">
        <v>92.7135029034127</v>
      </c>
      <c r="AD102" s="3">
        <v>100.75632550971</v>
      </c>
      <c r="AE102" s="3">
        <v>106.742864201171</v>
      </c>
      <c r="AF102" s="3">
        <v>112.868463458388</v>
      </c>
      <c r="AG102" s="3">
        <v>114.518484615147</v>
      </c>
      <c r="AH102" s="3">
        <v>122.935513773097</v>
      </c>
      <c r="AI102" s="3">
        <v>121.485089034094</v>
      </c>
      <c r="AJ102" s="3">
        <v>123.031730665336</v>
      </c>
      <c r="AK102" s="3">
        <v>119.924284242667</v>
      </c>
      <c r="AL102" s="3">
        <v>111.754358131118</v>
      </c>
      <c r="AM102" s="3">
        <v>108.161932132401</v>
      </c>
      <c r="AN102" s="3">
        <v>110.620530856996</v>
      </c>
      <c r="AO102" s="3">
        <v>117.117105051734</v>
      </c>
      <c r="AP102" s="3">
        <v>124.952423194006</v>
      </c>
      <c r="AQ102" s="3">
        <v>126.962454677679</v>
      </c>
      <c r="AR102" s="3">
        <v>126.887930908663</v>
      </c>
      <c r="AS102" s="3">
        <v>129.424217878229</v>
      </c>
      <c r="AT102" s="3">
        <v>131.740610768937</v>
      </c>
      <c r="AU102" s="3">
        <v>132.98112907818</v>
      </c>
      <c r="AV102" s="3">
        <v>104.389985747005</v>
      </c>
      <c r="AW102" s="3">
        <v>102.81734276303</v>
      </c>
      <c r="AX102" s="3">
        <v>102.766831774251</v>
      </c>
      <c r="AY102" s="3">
        <v>110.470086585318</v>
      </c>
      <c r="AZ102" s="3">
        <v>115.640024094349</v>
      </c>
      <c r="BA102" s="3">
        <v>109.228192230236</v>
      </c>
      <c r="BB102" s="3">
        <v>113.282943758474</v>
      </c>
      <c r="BC102" s="3">
        <v>110.762945123393</v>
      </c>
      <c r="BD102" s="3">
        <v>107.431096016466</v>
      </c>
      <c r="BE102" s="3">
        <v>117.029806930437</v>
      </c>
      <c r="BF102" s="3">
        <v>119.316277535936</v>
      </c>
      <c r="BG102" s="3">
        <v>123.332714397819</v>
      </c>
      <c r="BH102" s="3">
        <v>127.235113902934</v>
      </c>
      <c r="BI102" s="3">
        <v>113.310172374302</v>
      </c>
      <c r="BJ102" s="3">
        <v>96.8381715069121</v>
      </c>
      <c r="BK102" s="3">
        <v>91.4357121275221</v>
      </c>
      <c r="BL102" s="3">
        <v>94.4593898745452</v>
      </c>
      <c r="BM102" s="3">
        <v>103.214785836596</v>
      </c>
      <c r="BN102" s="3">
        <v>106.699031022656</v>
      </c>
      <c r="BO102" s="3">
        <v>118.4724512522</v>
      </c>
      <c r="BP102" s="3">
        <v>115.95963097547</v>
      </c>
      <c r="BQ102" s="3">
        <v>125.161096311105</v>
      </c>
      <c r="BR102" s="3">
        <v>132.548567224838</v>
      </c>
      <c r="BS102" s="3">
        <v>135.937962752399</v>
      </c>
      <c r="BT102" s="3">
        <v>137.07422754948</v>
      </c>
      <c r="BU102" s="3">
        <v>134.340889263473</v>
      </c>
      <c r="BV102" s="3">
        <v>132.098109382689</v>
      </c>
      <c r="BW102" s="3">
        <v>133.03682333737</v>
      </c>
      <c r="BX102" s="3">
        <v>143.912369938383</v>
      </c>
      <c r="BY102" s="3">
        <v>149.776811298965</v>
      </c>
      <c r="BZ102" s="3">
        <v>127.688460280477</v>
      </c>
      <c r="CA102" s="3">
        <v>121.364255257257</v>
      </c>
      <c r="CB102" s="3">
        <v>141.878602266456</v>
      </c>
      <c r="CC102" s="3">
        <v>164.569199018132</v>
      </c>
      <c r="CD102" s="3">
        <v>161.900639327228</v>
      </c>
      <c r="CE102" s="3">
        <v>158.492167744547</v>
      </c>
      <c r="CF102" s="3">
        <v>156.34336045495</v>
      </c>
      <c r="CG102" s="3">
        <v>152.4076759679</v>
      </c>
      <c r="CH102" s="3">
        <v>156.765860403549</v>
      </c>
      <c r="CI102" s="3">
        <v>179.918578700156</v>
      </c>
      <c r="CJ102" s="3">
        <v>176.392298433639</v>
      </c>
      <c r="CK102" s="3">
        <v>171.696580778117</v>
      </c>
      <c r="CL102" s="3">
        <v>168.839072462678</v>
      </c>
      <c r="CM102" s="3">
        <v>195.312704623543</v>
      </c>
      <c r="CN102" s="3">
        <v>230.342070383942</v>
      </c>
      <c r="CO102" s="3">
        <v>228.029398188691</v>
      </c>
      <c r="CP102" s="3">
        <v>244.629601486554</v>
      </c>
      <c r="CQ102" s="3">
        <v>253.87833066826</v>
      </c>
      <c r="CR102" s="3">
        <v>262.955215697041</v>
      </c>
      <c r="CS102" s="3">
        <v>256.904590980134</v>
      </c>
      <c r="CT102" s="3">
        <v>276.546649240529</v>
      </c>
      <c r="CU102" s="3">
        <v>281.984325415006</v>
      </c>
      <c r="CV102" s="3">
        <v>246.185630696565</v>
      </c>
      <c r="CW102" s="3">
        <v>221.154449172618</v>
      </c>
      <c r="CX102" s="3">
        <v>226.752716207218</v>
      </c>
      <c r="CY102" s="3">
        <v>212.529688751159</v>
      </c>
      <c r="CZ102" s="3">
        <v>195.313553099324</v>
      </c>
      <c r="DA102" s="3">
        <v>182.662778745001</v>
      </c>
      <c r="DB102" s="3">
        <v>190.42944578789</v>
      </c>
      <c r="DC102" s="3">
        <v>205.646275073621</v>
      </c>
      <c r="DD102" s="3">
        <v>180.188195141578</v>
      </c>
      <c r="DE102" s="3">
        <v>163.461851867536</v>
      </c>
      <c r="DF102" s="3">
        <v>182.885973765099</v>
      </c>
      <c r="DG102" s="3">
        <v>193.715512974438</v>
      </c>
      <c r="DH102" s="3">
        <v>209.936399497278</v>
      </c>
      <c r="DI102" s="3">
        <v>210.032335803611</v>
      </c>
      <c r="DJ102" s="3">
        <v>197.299171711432</v>
      </c>
      <c r="DK102" s="3">
        <v>197.212903219859</v>
      </c>
      <c r="DL102" s="3">
        <v>203.165423244086</v>
      </c>
      <c r="DM102" s="3">
        <v>222.909225979017</v>
      </c>
      <c r="DN102" s="3">
        <v>220.244468459011</v>
      </c>
      <c r="DO102" s="3">
        <v>195.738636006831</v>
      </c>
      <c r="DP102" s="3">
        <v>192.558518110687</v>
      </c>
      <c r="DQ102" s="3">
        <v>175.348640583816</v>
      </c>
      <c r="DR102" s="3">
        <v>194.463524679655</v>
      </c>
      <c r="DS102" s="3">
        <v>236.268561877432</v>
      </c>
      <c r="DT102" s="3">
        <v>242.892766906498</v>
      </c>
      <c r="DU102" s="3">
        <v>254.382608373138</v>
      </c>
      <c r="DV102" s="3">
        <v>262.623797608024</v>
      </c>
      <c r="DW102" s="3">
        <v>238.74279554536</v>
      </c>
      <c r="DX102" s="3">
        <v>237.092200307683</v>
      </c>
      <c r="DY102" s="3">
        <v>237.449057225737</v>
      </c>
      <c r="DZ102" s="3">
        <v>256.528728176657</v>
      </c>
      <c r="EA102" s="3">
        <v>290.717841745706</v>
      </c>
      <c r="EB102" s="3">
        <v>298.159249903922</v>
      </c>
      <c r="EC102" s="3">
        <v>280.481806103083</v>
      </c>
      <c r="ED102" s="3">
        <v>260.323109153411</v>
      </c>
      <c r="EE102" s="3">
        <v>261.489047459194</v>
      </c>
      <c r="EF102" s="3">
        <v>259.810832129584</v>
      </c>
    </row>
    <row r="103">
      <c r="A103" s="3" t="s">
        <v>657</v>
      </c>
      <c r="B103" s="3" t="s">
        <v>511</v>
      </c>
      <c r="C103" s="3" t="s">
        <v>512</v>
      </c>
      <c r="D103" s="3">
        <v>30.9770485354569</v>
      </c>
      <c r="E103" s="3">
        <v>33.3515665043724</v>
      </c>
      <c r="F103" s="3">
        <v>35.0646232501406</v>
      </c>
      <c r="G103" s="3">
        <v>37.8711098398939</v>
      </c>
      <c r="H103" s="3">
        <v>36.9584347764974</v>
      </c>
      <c r="I103" s="3">
        <v>37.8385567333751</v>
      </c>
      <c r="J103" s="3">
        <v>38.2263641328285</v>
      </c>
      <c r="K103" s="3">
        <v>38.5565385784602</v>
      </c>
      <c r="L103" s="3">
        <v>38.8978249098217</v>
      </c>
      <c r="M103" s="3">
        <v>40.0649724586186</v>
      </c>
      <c r="N103" s="3">
        <v>42.4580961263064</v>
      </c>
      <c r="O103" s="3">
        <v>44.0740431407005</v>
      </c>
      <c r="P103" s="3">
        <v>46.0362922084412</v>
      </c>
      <c r="Q103" s="3">
        <v>44.641161719492</v>
      </c>
      <c r="R103" s="3">
        <v>43.2135943508279</v>
      </c>
      <c r="S103" s="3">
        <v>42.7921843059333</v>
      </c>
      <c r="T103" s="3">
        <v>41.6116386926304</v>
      </c>
      <c r="U103" s="3">
        <v>39.7580996326743</v>
      </c>
      <c r="V103" s="3">
        <v>40.3065360782202</v>
      </c>
      <c r="W103" s="3">
        <v>41.7553603038246</v>
      </c>
      <c r="X103" s="3">
        <v>41.2970568102147</v>
      </c>
      <c r="Y103" s="3">
        <v>44.3703312670044</v>
      </c>
      <c r="Z103" s="3">
        <v>41.7984819617467</v>
      </c>
      <c r="AA103" s="3">
        <v>41.7133568846339</v>
      </c>
      <c r="AB103" s="3">
        <v>41.8349123345926</v>
      </c>
      <c r="AC103" s="3">
        <v>44.984078681851</v>
      </c>
      <c r="AD103" s="3">
        <v>49.287367857054</v>
      </c>
      <c r="AE103" s="3">
        <v>49.7181460363031</v>
      </c>
      <c r="AF103" s="3">
        <v>50.2673226161763</v>
      </c>
      <c r="AG103" s="3">
        <v>52.3106895018089</v>
      </c>
      <c r="AH103" s="3">
        <v>55.0204655604389</v>
      </c>
      <c r="AI103" s="3">
        <v>53.1601788763897</v>
      </c>
      <c r="AJ103" s="3">
        <v>52.3700315306952</v>
      </c>
      <c r="AK103" s="3">
        <v>50.9217951182784</v>
      </c>
      <c r="AL103" s="3">
        <v>50.1984114228376</v>
      </c>
      <c r="AM103" s="3">
        <v>50.7163223590225</v>
      </c>
      <c r="AN103" s="3">
        <v>52.0003052388024</v>
      </c>
      <c r="AO103" s="3">
        <v>54.4464425608338</v>
      </c>
      <c r="AP103" s="3">
        <v>57.4311294915308</v>
      </c>
      <c r="AQ103" s="3">
        <v>58.4653530400771</v>
      </c>
      <c r="AR103" s="3">
        <v>57.5764031946154</v>
      </c>
      <c r="AS103" s="3">
        <v>58.8934456068606</v>
      </c>
      <c r="AT103" s="3">
        <v>56.9693674461189</v>
      </c>
      <c r="AU103" s="3">
        <v>58.4255651283106</v>
      </c>
      <c r="AV103" s="3">
        <v>58.4453853805421</v>
      </c>
      <c r="AW103" s="3">
        <v>57.9020101866414</v>
      </c>
      <c r="AX103" s="3">
        <v>59.3567458179654</v>
      </c>
      <c r="AY103" s="3">
        <v>51.4145606560637</v>
      </c>
      <c r="AZ103" s="3">
        <v>46.5174082009874</v>
      </c>
      <c r="BA103" s="3">
        <v>44.9643300185275</v>
      </c>
      <c r="BB103" s="3">
        <v>46.0821075507663</v>
      </c>
      <c r="BC103" s="3">
        <v>48.1428035631755</v>
      </c>
      <c r="BD103" s="3">
        <v>46.8518279888618</v>
      </c>
      <c r="BE103" s="3">
        <v>45.7256016552722</v>
      </c>
      <c r="BF103" s="3">
        <v>49.7468896265266</v>
      </c>
      <c r="BG103" s="3">
        <v>51.2437203582281</v>
      </c>
      <c r="BH103" s="3">
        <v>51.2624256854251</v>
      </c>
      <c r="BI103" s="3">
        <v>53.024075001053</v>
      </c>
      <c r="BJ103" s="3">
        <v>44.8749894465053</v>
      </c>
      <c r="BK103" s="3">
        <v>44.2451224022556</v>
      </c>
      <c r="BL103" s="3">
        <v>43.4533724530429</v>
      </c>
      <c r="BM103" s="3">
        <v>45.9815361284378</v>
      </c>
      <c r="BN103" s="3">
        <v>48.9830302072928</v>
      </c>
      <c r="BO103" s="3">
        <v>49.7303062080378</v>
      </c>
      <c r="BP103" s="3">
        <v>47.0476810946644</v>
      </c>
      <c r="BQ103" s="3">
        <v>48.8841464127429</v>
      </c>
      <c r="BR103" s="3">
        <v>54.8873436872711</v>
      </c>
      <c r="BS103" s="3">
        <v>57.633629904904</v>
      </c>
      <c r="BT103" s="3">
        <v>57.7107468270469</v>
      </c>
      <c r="BU103" s="3">
        <v>56.3516182336233</v>
      </c>
      <c r="BV103" s="3">
        <v>54.2112054050114</v>
      </c>
      <c r="BW103" s="3">
        <v>58.097205535756</v>
      </c>
      <c r="BX103" s="3">
        <v>61.1458057286011</v>
      </c>
      <c r="BY103" s="3">
        <v>61.1461961321693</v>
      </c>
      <c r="BZ103" s="3">
        <v>45.6411825964562</v>
      </c>
      <c r="CA103" s="3">
        <v>46.8555346798048</v>
      </c>
      <c r="CB103" s="3">
        <v>45.9794874100188</v>
      </c>
      <c r="CC103" s="3">
        <v>47.3742056471411</v>
      </c>
      <c r="CD103" s="3">
        <v>45.4115870288639</v>
      </c>
      <c r="CE103" s="3">
        <v>43.4044497767976</v>
      </c>
      <c r="CF103" s="3">
        <v>42.2533755935092</v>
      </c>
      <c r="CG103" s="3">
        <v>46.7852399247534</v>
      </c>
      <c r="CH103" s="3">
        <v>51.7112361472228</v>
      </c>
      <c r="CI103" s="3">
        <v>51.7820879599485</v>
      </c>
      <c r="CJ103" s="3">
        <v>50.9937125697981</v>
      </c>
      <c r="CK103" s="3">
        <v>48.1031262579825</v>
      </c>
      <c r="CL103" s="3">
        <v>49.0343185841821</v>
      </c>
      <c r="CM103" s="3">
        <v>50.9038189209253</v>
      </c>
      <c r="CN103" s="3">
        <v>49.2097936495385</v>
      </c>
      <c r="CO103" s="3">
        <v>48.2191628087115</v>
      </c>
      <c r="CP103" s="3">
        <v>48.9661213254003</v>
      </c>
      <c r="CQ103" s="3">
        <v>49.0148779338882</v>
      </c>
      <c r="CR103" s="3">
        <v>49.9339990165682</v>
      </c>
      <c r="CS103" s="3">
        <v>50.5202088739771</v>
      </c>
      <c r="CT103" s="3">
        <v>56.0225288402512</v>
      </c>
      <c r="CU103" s="3">
        <v>58.4432029562694</v>
      </c>
      <c r="CV103" s="3">
        <v>56.1709502109781</v>
      </c>
      <c r="CW103" s="3">
        <v>53.4272088536375</v>
      </c>
      <c r="CX103" s="3">
        <v>58.2708295449688</v>
      </c>
      <c r="CY103" s="3">
        <v>63.303194317063</v>
      </c>
      <c r="CZ103" s="3">
        <v>60.1611662704668</v>
      </c>
      <c r="DA103" s="3">
        <v>57.2204107376738</v>
      </c>
      <c r="DB103" s="3">
        <v>56.0027552522971</v>
      </c>
      <c r="DC103" s="3">
        <v>62.3663359664044</v>
      </c>
      <c r="DD103" s="3">
        <v>59.4828725219747</v>
      </c>
      <c r="DE103" s="3">
        <v>52.2751881028393</v>
      </c>
      <c r="DF103" s="3">
        <v>55.1766746924069</v>
      </c>
      <c r="DG103" s="3">
        <v>59.6135958969715</v>
      </c>
      <c r="DH103" s="3">
        <v>61.7909597678935</v>
      </c>
      <c r="DI103" s="3">
        <v>61.7585689052381</v>
      </c>
      <c r="DJ103" s="3">
        <v>62.2580236092414</v>
      </c>
      <c r="DK103" s="3">
        <v>67.2538284682808</v>
      </c>
      <c r="DL103" s="3">
        <v>65.4762051728248</v>
      </c>
      <c r="DM103" s="3">
        <v>63.363797056937</v>
      </c>
      <c r="DN103" s="3">
        <v>66.2251648603595</v>
      </c>
      <c r="DO103" s="3">
        <v>65.5281443760632</v>
      </c>
      <c r="DP103" s="3">
        <v>64.4394136802861</v>
      </c>
      <c r="DQ103" s="3">
        <v>60.057833564892</v>
      </c>
      <c r="DR103" s="3">
        <v>61.5318815099381</v>
      </c>
      <c r="DS103" s="3">
        <v>65.5527747468593</v>
      </c>
      <c r="DT103" s="3">
        <v>66.9186347442958</v>
      </c>
      <c r="DU103" s="3">
        <v>63.6469101583279</v>
      </c>
      <c r="DV103" s="3">
        <v>66.1264677674893</v>
      </c>
      <c r="DW103" s="3">
        <v>67.7063144161139</v>
      </c>
      <c r="DX103" s="3">
        <v>72.218010973131</v>
      </c>
      <c r="DY103" s="3">
        <v>71.0860993631396</v>
      </c>
      <c r="DZ103" s="3">
        <v>72.9760150577497</v>
      </c>
      <c r="EA103" s="3">
        <v>81.7680888313165</v>
      </c>
      <c r="EB103" s="3">
        <v>84.3477759455986</v>
      </c>
      <c r="EC103" s="3">
        <v>83.9738904711908</v>
      </c>
      <c r="ED103" s="3">
        <v>83.2560352682345</v>
      </c>
      <c r="EE103" s="3">
        <v>80.8135560857292</v>
      </c>
      <c r="EF103" s="3">
        <v>64.8022999304775</v>
      </c>
    </row>
    <row r="104">
      <c r="A104" s="3" t="s">
        <v>658</v>
      </c>
      <c r="B104" s="3" t="s">
        <v>505</v>
      </c>
      <c r="C104" s="3" t="s">
        <v>601</v>
      </c>
      <c r="D104" s="3">
        <v>63.0347584316529</v>
      </c>
      <c r="E104" s="3">
        <v>59.1324786131826</v>
      </c>
      <c r="F104" s="3">
        <v>60.4925815379328</v>
      </c>
      <c r="G104" s="3">
        <v>61.6316856172976</v>
      </c>
      <c r="H104" s="3">
        <v>65.0830862592479</v>
      </c>
      <c r="I104" s="3">
        <v>66.7702192749156</v>
      </c>
      <c r="J104" s="3">
        <v>65.9326352591932</v>
      </c>
      <c r="K104" s="3">
        <v>66.5433591326422</v>
      </c>
      <c r="L104" s="3">
        <v>66.2658229167057</v>
      </c>
      <c r="M104" s="3">
        <v>64.9814670042001</v>
      </c>
      <c r="N104" s="3">
        <v>64.0927270606664</v>
      </c>
      <c r="O104" s="3">
        <v>66.3873143884915</v>
      </c>
      <c r="P104" s="3">
        <v>65.3014472087758</v>
      </c>
      <c r="Q104" s="3">
        <v>70.3453234426839</v>
      </c>
      <c r="R104" s="3">
        <v>73.082679567296</v>
      </c>
      <c r="S104" s="3">
        <v>73.9819284401572</v>
      </c>
      <c r="T104" s="3">
        <v>78.0528708372323</v>
      </c>
      <c r="U104" s="3">
        <v>77.9158449819122</v>
      </c>
      <c r="V104" s="3">
        <v>78.6130840342278</v>
      </c>
      <c r="W104" s="3">
        <v>75.6432096847633</v>
      </c>
      <c r="X104" s="3">
        <v>69.5401098246237</v>
      </c>
      <c r="Y104" s="3">
        <v>74.3817195097598</v>
      </c>
      <c r="Z104" s="3">
        <v>75.8400029761653</v>
      </c>
      <c r="AA104" s="3">
        <v>78.0443343835254</v>
      </c>
      <c r="AB104" s="3">
        <v>75.3807637686133</v>
      </c>
      <c r="AC104" s="3">
        <v>80.0182060819285</v>
      </c>
      <c r="AD104" s="3">
        <v>83.5992142381628</v>
      </c>
      <c r="AE104" s="3">
        <v>85.6277049898434</v>
      </c>
      <c r="AF104" s="3">
        <v>83.4748897633569</v>
      </c>
      <c r="AG104" s="3">
        <v>82.7873285035408</v>
      </c>
      <c r="AH104" s="3">
        <v>83.6754217143477</v>
      </c>
      <c r="AI104" s="3">
        <v>83.2747975765051</v>
      </c>
      <c r="AJ104" s="3">
        <v>79.8125891100794</v>
      </c>
      <c r="AK104" s="3">
        <v>78.907467358822</v>
      </c>
      <c r="AL104" s="3">
        <v>71.6271369299059</v>
      </c>
      <c r="AM104" s="3">
        <v>70.613532288013</v>
      </c>
      <c r="AN104" s="3">
        <v>72.1643521659377</v>
      </c>
      <c r="AO104" s="3">
        <v>75.5680499502694</v>
      </c>
      <c r="AP104" s="3">
        <v>77.4295454307847</v>
      </c>
      <c r="AQ104" s="3">
        <v>78.0098614501724</v>
      </c>
      <c r="AR104" s="3">
        <v>84.1240018303099</v>
      </c>
      <c r="AS104" s="3">
        <v>88.4223432562078</v>
      </c>
      <c r="AT104" s="3">
        <v>88.34771869822</v>
      </c>
      <c r="AU104" s="3">
        <v>93.8844355604587</v>
      </c>
      <c r="AV104" s="3">
        <v>99.8235400921235</v>
      </c>
      <c r="AW104" s="3">
        <v>101.076945347975</v>
      </c>
      <c r="AX104" s="3">
        <v>113.952337259137</v>
      </c>
      <c r="AY104" s="3">
        <v>116.813971517976</v>
      </c>
      <c r="AZ104" s="3">
        <v>122.048692527458</v>
      </c>
      <c r="BA104" s="3">
        <v>127.009861037514</v>
      </c>
      <c r="BB104" s="3">
        <v>133.59967490281</v>
      </c>
      <c r="BC104" s="3">
        <v>138.597282281355</v>
      </c>
      <c r="BD104" s="3">
        <v>132.280814697852</v>
      </c>
      <c r="BE104" s="3">
        <v>140.11060032064</v>
      </c>
      <c r="BF104" s="3">
        <v>130.30433933094</v>
      </c>
      <c r="BG104" s="3">
        <v>125.850268532534</v>
      </c>
      <c r="BH104" s="3">
        <v>130.561753086548</v>
      </c>
      <c r="BI104" s="3">
        <v>122.713826303915</v>
      </c>
      <c r="BJ104" s="3">
        <v>131.678900222936</v>
      </c>
      <c r="BK104" s="3">
        <v>124.954683035356</v>
      </c>
      <c r="BL104" s="3">
        <v>119.449541042129</v>
      </c>
      <c r="BM104" s="3">
        <v>142.302432991439</v>
      </c>
      <c r="BN104" s="3">
        <v>149.09842769245</v>
      </c>
      <c r="BO104" s="3">
        <v>156.734297879387</v>
      </c>
      <c r="BP104" s="3">
        <v>156.407116328868</v>
      </c>
      <c r="BQ104" s="3">
        <v>166.335928786897</v>
      </c>
      <c r="BR104" s="3">
        <v>175.641547364267</v>
      </c>
      <c r="BS104" s="3">
        <v>177.556808602461</v>
      </c>
      <c r="BT104" s="3">
        <v>185.027211828488</v>
      </c>
      <c r="BU104" s="3">
        <v>178.856231656812</v>
      </c>
      <c r="BV104" s="3">
        <v>178.778248216689</v>
      </c>
      <c r="BW104" s="3">
        <v>189.870388308484</v>
      </c>
      <c r="BX104" s="3">
        <v>195.62109196267</v>
      </c>
      <c r="BY104" s="3">
        <v>192.015428839403</v>
      </c>
      <c r="BZ104" s="3">
        <v>158.753162906164</v>
      </c>
      <c r="CA104" s="3">
        <v>154.510954772713</v>
      </c>
      <c r="CB104" s="3">
        <v>165.975175806816</v>
      </c>
      <c r="CC104" s="3">
        <v>184.199292108962</v>
      </c>
      <c r="CD104" s="3">
        <v>182.141538519516</v>
      </c>
      <c r="CE104" s="3">
        <v>196.967264976857</v>
      </c>
      <c r="CF104" s="3">
        <v>203.631616979224</v>
      </c>
      <c r="CG104" s="3">
        <v>212.361518922608</v>
      </c>
      <c r="CH104" s="3">
        <v>230.381663482523</v>
      </c>
      <c r="CI104" s="3">
        <v>240.278326259283</v>
      </c>
      <c r="CJ104" s="3">
        <v>239.015031674489</v>
      </c>
      <c r="CK104" s="3">
        <v>263.369851595072</v>
      </c>
      <c r="CL104" s="3">
        <v>273.606118320341</v>
      </c>
      <c r="CM104" s="3">
        <v>290.597119110832</v>
      </c>
      <c r="CN104" s="3">
        <v>283.262030783141</v>
      </c>
      <c r="CO104" s="3">
        <v>289.096235914406</v>
      </c>
      <c r="CP104" s="3">
        <v>307.859304808204</v>
      </c>
      <c r="CQ104" s="3">
        <v>314.177373607833</v>
      </c>
      <c r="CR104" s="3">
        <v>310.510280360584</v>
      </c>
      <c r="CS104" s="3">
        <v>301.670013753407</v>
      </c>
      <c r="CT104" s="3">
        <v>327.527375557361</v>
      </c>
      <c r="CU104" s="3">
        <v>338.773674640735</v>
      </c>
      <c r="CV104" s="3">
        <v>311.382513145219</v>
      </c>
      <c r="CW104" s="3">
        <v>292.162986181598</v>
      </c>
      <c r="CX104" s="3">
        <v>264.296302923544</v>
      </c>
      <c r="CY104" s="3">
        <v>256.055210001773</v>
      </c>
      <c r="CZ104" s="3">
        <v>228.828685359471</v>
      </c>
      <c r="DA104" s="3">
        <v>243.062533660405</v>
      </c>
      <c r="DB104" s="3">
        <v>244.158200317468</v>
      </c>
      <c r="DC104" s="3">
        <v>258.276047079119</v>
      </c>
      <c r="DD104" s="3">
        <v>230.585638054071</v>
      </c>
      <c r="DE104" s="3">
        <v>203.741723491878</v>
      </c>
      <c r="DF104" s="3">
        <v>207.746195678548</v>
      </c>
      <c r="DG104" s="3">
        <v>232.169231633856</v>
      </c>
      <c r="DH104" s="3">
        <v>256.38121861499</v>
      </c>
      <c r="DI104" s="3">
        <v>245.801390452312</v>
      </c>
      <c r="DJ104" s="3">
        <v>234.298174273401</v>
      </c>
      <c r="DK104" s="3">
        <v>240.153336421739</v>
      </c>
      <c r="DL104" s="3">
        <v>195.522787847732</v>
      </c>
      <c r="DM104" s="3">
        <v>183.802680014618</v>
      </c>
      <c r="DN104" s="3">
        <v>181.702805848002</v>
      </c>
      <c r="DO104" s="3">
        <v>157.636526235414</v>
      </c>
      <c r="DP104" s="3">
        <v>147.327827612916</v>
      </c>
      <c r="DQ104" s="3">
        <v>134.581535082103</v>
      </c>
      <c r="DR104" s="3">
        <v>115.904375103082</v>
      </c>
      <c r="DS104" s="3">
        <v>137.582065487705</v>
      </c>
      <c r="DT104" s="3">
        <v>130.536509652167</v>
      </c>
      <c r="DU104" s="3">
        <v>141.760402177124</v>
      </c>
      <c r="DV104" s="3">
        <v>145.441743721769</v>
      </c>
      <c r="DW104" s="3">
        <v>142.859781090474</v>
      </c>
      <c r="DX104" s="3">
        <v>128.453559538759</v>
      </c>
      <c r="DY104" s="3">
        <v>114.957621525291</v>
      </c>
      <c r="DZ104" s="3">
        <v>100.931118015472</v>
      </c>
      <c r="EA104" s="3">
        <v>91.5162330460822</v>
      </c>
      <c r="EB104" s="3">
        <v>89.3402044026274</v>
      </c>
      <c r="EC104" s="3">
        <v>90.5964048948146</v>
      </c>
      <c r="ED104" s="3">
        <v>66.4141330271499</v>
      </c>
      <c r="EE104" s="3">
        <v>77.3638098580497</v>
      </c>
      <c r="EF104" s="3">
        <v>77.2033335367839</v>
      </c>
    </row>
    <row r="105">
      <c r="A105" s="3" t="s">
        <v>659</v>
      </c>
      <c r="B105" s="3" t="s">
        <v>547</v>
      </c>
      <c r="C105" s="3" t="s">
        <v>548</v>
      </c>
      <c r="D105" s="3">
        <v>56.8295169766872</v>
      </c>
      <c r="E105" s="3">
        <v>59.37350319973</v>
      </c>
      <c r="F105" s="3">
        <v>62.5697719098013</v>
      </c>
      <c r="G105" s="3">
        <v>63.0216898521849</v>
      </c>
      <c r="H105" s="3">
        <v>62.5804663676304</v>
      </c>
      <c r="I105" s="3">
        <v>64.642379955358</v>
      </c>
      <c r="J105" s="3">
        <v>63.3145705254803</v>
      </c>
      <c r="K105" s="3">
        <v>59.0822358392414</v>
      </c>
      <c r="L105" s="3">
        <v>61.0777095371</v>
      </c>
      <c r="M105" s="3">
        <v>56.2614729737966</v>
      </c>
      <c r="N105" s="3">
        <v>61.977171157123</v>
      </c>
      <c r="O105" s="3">
        <v>57.08932146628</v>
      </c>
      <c r="P105" s="3">
        <v>53.0661021184077</v>
      </c>
      <c r="Q105" s="3">
        <v>54.9415798016855</v>
      </c>
      <c r="R105" s="3">
        <v>52.4785724239744</v>
      </c>
      <c r="S105" s="3">
        <v>54.5422914133684</v>
      </c>
      <c r="T105" s="3">
        <v>58.1058499010258</v>
      </c>
      <c r="U105" s="3">
        <v>59.3458455864654</v>
      </c>
      <c r="V105" s="3">
        <v>57.9538094183414</v>
      </c>
      <c r="W105" s="3">
        <v>56.0927790899536</v>
      </c>
      <c r="X105" s="3">
        <v>51.7905220503761</v>
      </c>
      <c r="Y105" s="3">
        <v>52.8112981392182</v>
      </c>
      <c r="Z105" s="3">
        <v>52.9570937951135</v>
      </c>
      <c r="AA105" s="3">
        <v>52.0531519538336</v>
      </c>
      <c r="AB105" s="3">
        <v>47.6549263603538</v>
      </c>
      <c r="AC105" s="3">
        <v>46.5407172280628</v>
      </c>
      <c r="AD105" s="3">
        <v>53.8388342835286</v>
      </c>
      <c r="AE105" s="3">
        <v>56.7149673122011</v>
      </c>
      <c r="AF105" s="3">
        <v>56.7675393694837</v>
      </c>
      <c r="AG105" s="3">
        <v>54.6024684236096</v>
      </c>
      <c r="AH105" s="3">
        <v>53.4755293458211</v>
      </c>
      <c r="AI105" s="3">
        <v>50.5403432658818</v>
      </c>
      <c r="AJ105" s="3">
        <v>50.6116204576585</v>
      </c>
      <c r="AK105" s="3">
        <v>51.3767267806894</v>
      </c>
      <c r="AL105" s="3">
        <v>57.048896996512</v>
      </c>
      <c r="AM105" s="3">
        <v>58.9856662634192</v>
      </c>
      <c r="AN105" s="3">
        <v>60.1940065564973</v>
      </c>
      <c r="AO105" s="3">
        <v>61.6441609318437</v>
      </c>
      <c r="AP105" s="3">
        <v>61.5482446695004</v>
      </c>
      <c r="AQ105" s="3">
        <v>62.5471115197302</v>
      </c>
      <c r="AR105" s="3">
        <v>61.7802800316486</v>
      </c>
      <c r="AS105" s="3">
        <v>64.9913201980308</v>
      </c>
      <c r="AT105" s="3">
        <v>66.8173138763834</v>
      </c>
      <c r="AU105" s="3">
        <v>66.255817460252</v>
      </c>
      <c r="AV105" s="3">
        <v>68.1614857917539</v>
      </c>
      <c r="AW105" s="3">
        <v>71.0885714738155</v>
      </c>
      <c r="AX105" s="3">
        <v>71.809274676078</v>
      </c>
      <c r="AY105" s="3">
        <v>73.245179151789</v>
      </c>
      <c r="AZ105" s="3">
        <v>77.9341552371887</v>
      </c>
      <c r="BA105" s="3">
        <v>79.2500889692732</v>
      </c>
      <c r="BB105" s="3">
        <v>84.4188657092572</v>
      </c>
      <c r="BC105" s="3">
        <v>84.4675868302328</v>
      </c>
      <c r="BD105" s="3">
        <v>84.9582117284288</v>
      </c>
      <c r="BE105" s="3">
        <v>84.4826888035963</v>
      </c>
      <c r="BF105" s="3">
        <v>80.7406398664319</v>
      </c>
      <c r="BG105" s="3">
        <v>80.0313896917508</v>
      </c>
      <c r="BH105" s="3">
        <v>78.8231570069446</v>
      </c>
      <c r="BI105" s="3">
        <v>68.6245323967614</v>
      </c>
      <c r="BJ105" s="3">
        <v>65.6485186069205</v>
      </c>
      <c r="BK105" s="3">
        <v>59.1135680595802</v>
      </c>
      <c r="BL105" s="3">
        <v>63.157860627754</v>
      </c>
      <c r="BM105" s="3">
        <v>67.0058297429701</v>
      </c>
      <c r="BN105" s="3">
        <v>64.8874438630327</v>
      </c>
      <c r="BO105" s="3">
        <v>67.2625374312154</v>
      </c>
      <c r="BP105" s="3">
        <v>59.7760746093047</v>
      </c>
      <c r="BQ105" s="3">
        <v>60.6886491131814</v>
      </c>
      <c r="BR105" s="3">
        <v>64.4418549871401</v>
      </c>
      <c r="BS105" s="3">
        <v>54.8569230214686</v>
      </c>
      <c r="BT105" s="3">
        <v>59.6001408992361</v>
      </c>
      <c r="BU105" s="3">
        <v>61.143784757275</v>
      </c>
      <c r="BV105" s="3">
        <v>66.8344702872819</v>
      </c>
      <c r="BW105" s="3">
        <v>65.7226371420386</v>
      </c>
      <c r="BX105" s="3">
        <v>62.820320522711</v>
      </c>
      <c r="BY105" s="3">
        <v>60.5515424212098</v>
      </c>
      <c r="BZ105" s="3">
        <v>40.9061335391055</v>
      </c>
      <c r="CA105" s="3">
        <v>46.6225945185324</v>
      </c>
      <c r="CB105" s="3">
        <v>54.1546957652003</v>
      </c>
      <c r="CC105" s="3">
        <v>61.0797914190326</v>
      </c>
      <c r="CD105" s="3">
        <v>63.8157963561983</v>
      </c>
      <c r="CE105" s="3">
        <v>63.1829583300769</v>
      </c>
      <c r="CF105" s="3">
        <v>68.8824554452089</v>
      </c>
      <c r="CG105" s="3">
        <v>72.8997320491243</v>
      </c>
      <c r="CH105" s="3">
        <v>81.2976657885473</v>
      </c>
      <c r="CI105" s="3">
        <v>88.6993620856562</v>
      </c>
      <c r="CJ105" s="3">
        <v>91.8389374200817</v>
      </c>
      <c r="CK105" s="3">
        <v>94.4543061600989</v>
      </c>
      <c r="CL105" s="3">
        <v>99.4346621731886</v>
      </c>
      <c r="CM105" s="3">
        <v>100.194259328383</v>
      </c>
      <c r="CN105" s="3">
        <v>110.381781497203</v>
      </c>
      <c r="CO105" s="3">
        <v>108.43929766365</v>
      </c>
      <c r="CP105" s="3">
        <v>99.6113670542811</v>
      </c>
      <c r="CQ105" s="3">
        <v>100.327854291233</v>
      </c>
      <c r="CR105" s="3">
        <v>94.7928489108918</v>
      </c>
      <c r="CS105" s="3">
        <v>94.7563639441347</v>
      </c>
      <c r="CT105" s="3">
        <v>99.9826764983374</v>
      </c>
      <c r="CU105" s="3">
        <v>103.493800823566</v>
      </c>
      <c r="CV105" s="3">
        <v>109.754891415503</v>
      </c>
      <c r="CW105" s="3">
        <v>108.741559541804</v>
      </c>
      <c r="CX105" s="3">
        <v>99.7137009545297</v>
      </c>
      <c r="CY105" s="3">
        <v>98.0444796883753</v>
      </c>
      <c r="CZ105" s="3">
        <v>94.754226648202</v>
      </c>
      <c r="DA105" s="3">
        <v>89.5981181619326</v>
      </c>
      <c r="DB105" s="3">
        <v>83.1536971664786</v>
      </c>
      <c r="DC105" s="3">
        <v>88.385533228708</v>
      </c>
      <c r="DD105" s="3">
        <v>74.8324940846114</v>
      </c>
      <c r="DE105" s="3">
        <v>68.4333672917804</v>
      </c>
      <c r="DF105" s="3">
        <v>77.0097961637618</v>
      </c>
      <c r="DG105" s="3">
        <v>77.6844007648349</v>
      </c>
      <c r="DH105" s="3">
        <v>82.3016074943205</v>
      </c>
      <c r="DI105" s="3">
        <v>81.163126922826</v>
      </c>
      <c r="DJ105" s="3">
        <v>77.0128265368799</v>
      </c>
      <c r="DK105" s="3">
        <v>77.2353057006308</v>
      </c>
      <c r="DL105" s="3">
        <v>75.8353320479773</v>
      </c>
      <c r="DM105" s="3">
        <v>76.6948277352858</v>
      </c>
      <c r="DN105" s="3">
        <v>81.9713230216812</v>
      </c>
      <c r="DO105" s="3">
        <v>79.3446727178958</v>
      </c>
      <c r="DP105" s="3">
        <v>75.3087863789275</v>
      </c>
      <c r="DQ105" s="3">
        <v>70.0424084705589</v>
      </c>
      <c r="DR105" s="3">
        <v>75.9267983476204</v>
      </c>
      <c r="DS105" s="3">
        <v>84.0826084114935</v>
      </c>
      <c r="DT105" s="3">
        <v>83.8529228442371</v>
      </c>
      <c r="DU105" s="3">
        <v>81.5282872173007</v>
      </c>
      <c r="DV105" s="3">
        <v>89.9715076598586</v>
      </c>
      <c r="DW105" s="3">
        <v>95.9697394016978</v>
      </c>
      <c r="DX105" s="3">
        <v>97.2672961213134</v>
      </c>
      <c r="DY105" s="3">
        <v>97.8284184436532</v>
      </c>
      <c r="DZ105" s="3">
        <v>96.4114445467613</v>
      </c>
      <c r="EA105" s="3">
        <v>96.3819298150736</v>
      </c>
      <c r="EB105" s="3">
        <v>103.285867442884</v>
      </c>
      <c r="EC105" s="3">
        <v>107.424931640485</v>
      </c>
      <c r="ED105" s="3">
        <v>101.745618685039</v>
      </c>
      <c r="EE105" s="3">
        <v>96.0830703693672</v>
      </c>
      <c r="EF105" s="3">
        <v>91.0605549282498</v>
      </c>
    </row>
    <row r="106">
      <c r="A106" s="3" t="s">
        <v>660</v>
      </c>
      <c r="B106" s="3" t="s">
        <v>526</v>
      </c>
      <c r="C106" s="3" t="s">
        <v>531</v>
      </c>
      <c r="D106" s="3">
        <v>50.1308134860387</v>
      </c>
      <c r="E106" s="3">
        <v>47.5959511366775</v>
      </c>
      <c r="F106" s="3">
        <v>48.0760098597592</v>
      </c>
      <c r="G106" s="3">
        <v>50.0541251931701</v>
      </c>
      <c r="H106" s="3">
        <v>49.786769696644</v>
      </c>
      <c r="I106" s="3">
        <v>50.0798907983671</v>
      </c>
      <c r="J106" s="3">
        <v>49.978342436611</v>
      </c>
      <c r="K106" s="3">
        <v>47.5315918827292</v>
      </c>
      <c r="L106" s="3">
        <v>48.211292805602</v>
      </c>
      <c r="M106" s="3">
        <v>46.1895151307421</v>
      </c>
      <c r="N106" s="3">
        <v>48.6730914984495</v>
      </c>
      <c r="O106" s="3">
        <v>47.0511227182081</v>
      </c>
      <c r="P106" s="3">
        <v>45.1015432373646</v>
      </c>
      <c r="Q106" s="3">
        <v>44.1953778176429</v>
      </c>
      <c r="R106" s="3">
        <v>43.2128400751805</v>
      </c>
      <c r="S106" s="3">
        <v>44.0122143295569</v>
      </c>
      <c r="T106" s="3">
        <v>45.9086558004501</v>
      </c>
      <c r="U106" s="3">
        <v>45.0169894395819</v>
      </c>
      <c r="V106" s="3">
        <v>40.8807877256048</v>
      </c>
      <c r="W106" s="3">
        <v>37.793651716397</v>
      </c>
      <c r="X106" s="3">
        <v>35.2477543716718</v>
      </c>
      <c r="Y106" s="3">
        <v>36.0286267350463</v>
      </c>
      <c r="Z106" s="3">
        <v>38.3310428479656</v>
      </c>
      <c r="AA106" s="3">
        <v>37.0723896581875</v>
      </c>
      <c r="AB106" s="3">
        <v>34.6433298830822</v>
      </c>
      <c r="AC106" s="3">
        <v>37.2128363647899</v>
      </c>
      <c r="AD106" s="3">
        <v>41.5168317682358</v>
      </c>
      <c r="AE106" s="3">
        <v>43.3779254827605</v>
      </c>
      <c r="AF106" s="3">
        <v>41.746611390806</v>
      </c>
      <c r="AG106" s="3">
        <v>41.7070599772778</v>
      </c>
      <c r="AH106" s="3">
        <v>43.7425596953248</v>
      </c>
      <c r="AI106" s="3">
        <v>43.2540043943248</v>
      </c>
      <c r="AJ106" s="3">
        <v>41.9424273187131</v>
      </c>
      <c r="AK106" s="3">
        <v>41.1352658935895</v>
      </c>
      <c r="AL106" s="3">
        <v>43.4487593869026</v>
      </c>
      <c r="AM106" s="3">
        <v>46.1736923513034</v>
      </c>
      <c r="AN106" s="3">
        <v>47.0839854649802</v>
      </c>
      <c r="AO106" s="3">
        <v>50.2213999543397</v>
      </c>
      <c r="AP106" s="3">
        <v>48.9528859463342</v>
      </c>
      <c r="AQ106" s="3">
        <v>48.8022796831242</v>
      </c>
      <c r="AR106" s="3">
        <v>48.4902946222586</v>
      </c>
      <c r="AS106" s="3">
        <v>49.2057640146371</v>
      </c>
      <c r="AT106" s="3">
        <v>49.5158895990964</v>
      </c>
      <c r="AU106" s="3">
        <v>49.2506721293985</v>
      </c>
      <c r="AV106" s="3">
        <v>51.514981068712</v>
      </c>
      <c r="AW106" s="3">
        <v>54.0846990999351</v>
      </c>
      <c r="AX106" s="3">
        <v>51.905583693362</v>
      </c>
      <c r="AY106" s="3">
        <v>56.6372646129293</v>
      </c>
      <c r="AZ106" s="3">
        <v>61.0334824939723</v>
      </c>
      <c r="BA106" s="3">
        <v>59.7250231940114</v>
      </c>
      <c r="BB106" s="3">
        <v>59.2856789135964</v>
      </c>
      <c r="BC106" s="3">
        <v>57.7874322265704</v>
      </c>
      <c r="BD106" s="3">
        <v>60.4731878370038</v>
      </c>
      <c r="BE106" s="3">
        <v>60.7296254570142</v>
      </c>
      <c r="BF106" s="3">
        <v>59.4846675206409</v>
      </c>
      <c r="BG106" s="3">
        <v>63.5982905738648</v>
      </c>
      <c r="BH106" s="3">
        <v>66.1108681218739</v>
      </c>
      <c r="BI106" s="3">
        <v>62.2715617551633</v>
      </c>
      <c r="BJ106" s="3">
        <v>58.6229804748197</v>
      </c>
      <c r="BK106" s="3">
        <v>52.3280461879205</v>
      </c>
      <c r="BL106" s="3">
        <v>53.4959244105608</v>
      </c>
      <c r="BM106" s="3">
        <v>58.5564667662477</v>
      </c>
      <c r="BN106" s="3">
        <v>58.8795152072694</v>
      </c>
      <c r="BO106" s="3">
        <v>62.2200372554646</v>
      </c>
      <c r="BP106" s="3">
        <v>57.0671142308902</v>
      </c>
      <c r="BQ106" s="3">
        <v>56.0412166730205</v>
      </c>
      <c r="BR106" s="3">
        <v>57.5612707370751</v>
      </c>
      <c r="BS106" s="3">
        <v>51.8852211849653</v>
      </c>
      <c r="BT106" s="3">
        <v>56.5641598833997</v>
      </c>
      <c r="BU106" s="3">
        <v>59.6690511210994</v>
      </c>
      <c r="BV106" s="3">
        <v>65.1170421613296</v>
      </c>
      <c r="BW106" s="3">
        <v>67.2342193852914</v>
      </c>
      <c r="BX106" s="3">
        <v>67.9242197270976</v>
      </c>
      <c r="BY106" s="3">
        <v>63.9475397786289</v>
      </c>
      <c r="BZ106" s="3">
        <v>45.5509307803137</v>
      </c>
      <c r="CA106" s="3">
        <v>46.0331796278241</v>
      </c>
      <c r="CB106" s="3">
        <v>50.4958080926669</v>
      </c>
      <c r="CC106" s="3">
        <v>56.6459762492674</v>
      </c>
      <c r="CD106" s="3">
        <v>56.4028831190692</v>
      </c>
      <c r="CE106" s="3">
        <v>61.8467689772475</v>
      </c>
      <c r="CF106" s="3">
        <v>61.3492944528692</v>
      </c>
      <c r="CG106" s="3">
        <v>62.0487095310651</v>
      </c>
      <c r="CH106" s="3">
        <v>68.5572048854322</v>
      </c>
      <c r="CI106" s="3">
        <v>73.2356126021918</v>
      </c>
      <c r="CJ106" s="3">
        <v>75.3019020003418</v>
      </c>
      <c r="CK106" s="3">
        <v>78.4744669713991</v>
      </c>
      <c r="CL106" s="3">
        <v>82.8969938023462</v>
      </c>
      <c r="CM106" s="3">
        <v>84.541751835091</v>
      </c>
      <c r="CN106" s="3">
        <v>86.7872581422511</v>
      </c>
      <c r="CO106" s="3">
        <v>89.4566593669569</v>
      </c>
      <c r="CP106" s="3">
        <v>90.5087324521404</v>
      </c>
      <c r="CQ106" s="3">
        <v>95.4386556470418</v>
      </c>
      <c r="CR106" s="3">
        <v>92.2433186000933</v>
      </c>
      <c r="CS106" s="3">
        <v>89.1164370278559</v>
      </c>
      <c r="CT106" s="3">
        <v>89.3094332888536</v>
      </c>
      <c r="CU106" s="3">
        <v>85.7311150655356</v>
      </c>
      <c r="CV106" s="3">
        <v>88.3508094422962</v>
      </c>
      <c r="CW106" s="3">
        <v>88.7192643597709</v>
      </c>
      <c r="CX106" s="3">
        <v>89.6990999452022</v>
      </c>
      <c r="CY106" s="3">
        <v>88.9002955004411</v>
      </c>
      <c r="CZ106" s="3">
        <v>81.1498288445292</v>
      </c>
      <c r="DA106" s="3">
        <v>80.2417605261917</v>
      </c>
      <c r="DB106" s="3">
        <v>77.4788467462141</v>
      </c>
      <c r="DC106" s="3">
        <v>83.5452219414717</v>
      </c>
      <c r="DD106" s="3">
        <v>75.3240757323277</v>
      </c>
      <c r="DE106" s="3">
        <v>77.1829344145004</v>
      </c>
      <c r="DF106" s="3">
        <v>88.707359409198</v>
      </c>
      <c r="DG106" s="3">
        <v>91.6785111628488</v>
      </c>
      <c r="DH106" s="3">
        <v>89.0732908302568</v>
      </c>
      <c r="DI106" s="3">
        <v>82.7781916199342</v>
      </c>
      <c r="DJ106" s="3">
        <v>80.7246752100542</v>
      </c>
      <c r="DK106" s="3">
        <v>81.9405445794026</v>
      </c>
      <c r="DL106" s="3">
        <v>79.3449182597057</v>
      </c>
      <c r="DM106" s="3">
        <v>83.2454630656991</v>
      </c>
      <c r="DN106" s="3">
        <v>88.4775751101906</v>
      </c>
      <c r="DO106" s="3">
        <v>93.7691174810581</v>
      </c>
      <c r="DP106" s="3">
        <v>95.8390874729155</v>
      </c>
      <c r="DQ106" s="3">
        <v>91.0326209466626</v>
      </c>
      <c r="DR106" s="3">
        <v>86.2992073029773</v>
      </c>
      <c r="DS106" s="3">
        <v>91.3930201987512</v>
      </c>
      <c r="DT106" s="3">
        <v>93.0853062961618</v>
      </c>
      <c r="DU106" s="3">
        <v>101.122508613176</v>
      </c>
      <c r="DV106" s="3">
        <v>109.320805580448</v>
      </c>
      <c r="DW106" s="3">
        <v>110.158789864132</v>
      </c>
      <c r="DX106" s="3">
        <v>110.521110512804</v>
      </c>
      <c r="DY106" s="3">
        <v>107.103595393196</v>
      </c>
      <c r="DZ106" s="3">
        <v>113.223097399972</v>
      </c>
      <c r="EA106" s="3">
        <v>104.205799451312</v>
      </c>
      <c r="EB106" s="3">
        <v>103.009892719816</v>
      </c>
      <c r="EC106" s="3">
        <v>109.525733255932</v>
      </c>
      <c r="ED106" s="3">
        <v>126.3128944042</v>
      </c>
      <c r="EE106" s="3">
        <v>128.515475318545</v>
      </c>
      <c r="EF106" s="3">
        <v>124.600278430515</v>
      </c>
    </row>
    <row r="107">
      <c r="A107" s="3" t="s">
        <v>661</v>
      </c>
      <c r="B107" s="3" t="s">
        <v>544</v>
      </c>
      <c r="C107" s="3" t="s">
        <v>545</v>
      </c>
      <c r="D107" s="3">
        <v>62.4040506047495</v>
      </c>
      <c r="E107" s="3">
        <v>66.1335242591118</v>
      </c>
      <c r="F107" s="3">
        <v>71.0501284308504</v>
      </c>
      <c r="G107" s="3">
        <v>75.1145475754217</v>
      </c>
      <c r="H107" s="3">
        <v>77.10212773845</v>
      </c>
      <c r="I107" s="3">
        <v>84.0005122560355</v>
      </c>
      <c r="J107" s="3">
        <v>86.5033444595994</v>
      </c>
      <c r="K107" s="3">
        <v>80.6925513788463</v>
      </c>
      <c r="L107" s="3">
        <v>77.4228176172611</v>
      </c>
      <c r="M107" s="3">
        <v>69.3115915033813</v>
      </c>
      <c r="N107" s="3">
        <v>72.8081982405148</v>
      </c>
      <c r="O107" s="3">
        <v>68.0887413663365</v>
      </c>
      <c r="P107" s="3">
        <v>66.4923602078056</v>
      </c>
      <c r="Q107" s="3">
        <v>70.6381402703112</v>
      </c>
      <c r="R107" s="3">
        <v>66.9434006937794</v>
      </c>
      <c r="S107" s="3">
        <v>72.6174024281125</v>
      </c>
      <c r="T107" s="3">
        <v>69.7570701663611</v>
      </c>
      <c r="U107" s="3">
        <v>67.002048340943</v>
      </c>
      <c r="V107" s="3">
        <v>61.23270940521</v>
      </c>
      <c r="W107" s="3">
        <v>57.5707749582217</v>
      </c>
      <c r="X107" s="3">
        <v>57.32768147096</v>
      </c>
      <c r="Y107" s="3">
        <v>63.3939714091668</v>
      </c>
      <c r="Z107" s="3">
        <v>63.8623081376012</v>
      </c>
      <c r="AA107" s="3">
        <v>57.0975697073848</v>
      </c>
      <c r="AB107" s="3">
        <v>49.577564953218</v>
      </c>
      <c r="AC107" s="3">
        <v>51.7423738917884</v>
      </c>
      <c r="AD107" s="3">
        <v>55.3897808889523</v>
      </c>
      <c r="AE107" s="3">
        <v>58.4665305842938</v>
      </c>
      <c r="AF107" s="3">
        <v>61.4330319071867</v>
      </c>
      <c r="AG107" s="3">
        <v>62.5934265741798</v>
      </c>
      <c r="AH107" s="3">
        <v>62.7277645503015</v>
      </c>
      <c r="AI107" s="3">
        <v>67.7342440246019</v>
      </c>
      <c r="AJ107" s="3">
        <v>69.8910506016327</v>
      </c>
      <c r="AK107" s="3">
        <v>72.2309884836111</v>
      </c>
      <c r="AL107" s="3">
        <v>71.6115624618526</v>
      </c>
      <c r="AM107" s="3">
        <v>79.4042546188044</v>
      </c>
      <c r="AN107" s="3">
        <v>79.6159725879448</v>
      </c>
      <c r="AO107" s="3">
        <v>76.0667955280253</v>
      </c>
      <c r="AP107" s="3">
        <v>73.6913970796348</v>
      </c>
      <c r="AQ107" s="3">
        <v>73.3955348665645</v>
      </c>
      <c r="AR107" s="3">
        <v>70.7511595683176</v>
      </c>
      <c r="AS107" s="3">
        <v>68.1030538709944</v>
      </c>
      <c r="AT107" s="3">
        <v>70.8518535407499</v>
      </c>
      <c r="AU107" s="3">
        <v>66.8738970470419</v>
      </c>
      <c r="AV107" s="3">
        <v>70.4438292953269</v>
      </c>
      <c r="AW107" s="3">
        <v>74.483469646151</v>
      </c>
      <c r="AX107" s="3">
        <v>78.9400933143841</v>
      </c>
      <c r="AY107" s="3">
        <v>79.0214541346998</v>
      </c>
      <c r="AZ107" s="3">
        <v>87.9057957503797</v>
      </c>
      <c r="BA107" s="3">
        <v>82.385379812661</v>
      </c>
      <c r="BB107" s="3">
        <v>78.7385838524553</v>
      </c>
      <c r="BC107" s="3">
        <v>84.9904237659618</v>
      </c>
      <c r="BD107" s="3">
        <v>92.0464003563313</v>
      </c>
      <c r="BE107" s="3">
        <v>91.4452029231996</v>
      </c>
      <c r="BF107" s="3">
        <v>96.7072948504155</v>
      </c>
      <c r="BG107" s="3">
        <v>92.7078358471208</v>
      </c>
      <c r="BH107" s="3">
        <v>92.3317190999423</v>
      </c>
      <c r="BI107" s="3">
        <v>92.6561709141884</v>
      </c>
      <c r="BJ107" s="3">
        <v>80.3449469620596</v>
      </c>
      <c r="BK107" s="3">
        <v>74.6980081985732</v>
      </c>
      <c r="BL107" s="3">
        <v>75.1143284185188</v>
      </c>
      <c r="BM107" s="3">
        <v>74.7940348058139</v>
      </c>
      <c r="BN107" s="3">
        <v>71.7640159958314</v>
      </c>
      <c r="BO107" s="3">
        <v>77.8325892504166</v>
      </c>
      <c r="BP107" s="3">
        <v>71.0126746048117</v>
      </c>
      <c r="BQ107" s="3">
        <v>67.9852156881373</v>
      </c>
      <c r="BR107" s="3">
        <v>68.4642034165671</v>
      </c>
      <c r="BS107" s="3">
        <v>59.8842598713965</v>
      </c>
      <c r="BT107" s="3">
        <v>61.3117883280447</v>
      </c>
      <c r="BU107" s="3">
        <v>54.45929703559</v>
      </c>
      <c r="BV107" s="3">
        <v>56.909005213159</v>
      </c>
      <c r="BW107" s="3">
        <v>60.749099517599</v>
      </c>
      <c r="BX107" s="3">
        <v>65.337190235</v>
      </c>
      <c r="BY107" s="3">
        <v>56.8691557180079</v>
      </c>
      <c r="BZ107" s="3">
        <v>32.5257044804259</v>
      </c>
      <c r="CA107" s="3">
        <v>33.2583781580154</v>
      </c>
      <c r="CB107" s="3">
        <v>39.4192442265663</v>
      </c>
      <c r="CC107" s="3">
        <v>42.4098739934358</v>
      </c>
      <c r="CD107" s="3">
        <v>38.2279146336916</v>
      </c>
      <c r="CE107" s="3">
        <v>37.4718549983047</v>
      </c>
      <c r="CF107" s="3">
        <v>31.8373502750331</v>
      </c>
      <c r="CG107" s="3">
        <v>29.0627224573754</v>
      </c>
      <c r="CH107" s="3">
        <v>34.8931207121926</v>
      </c>
      <c r="CI107" s="3">
        <v>41.0658148790144</v>
      </c>
      <c r="CJ107" s="3">
        <v>45.9990969293298</v>
      </c>
      <c r="CK107" s="3">
        <v>49.5202557908635</v>
      </c>
      <c r="CL107" s="3">
        <v>58.1317711799618</v>
      </c>
      <c r="CM107" s="3">
        <v>58.472683246358</v>
      </c>
      <c r="CN107" s="3">
        <v>65.5521076551041</v>
      </c>
      <c r="CO107" s="3">
        <v>69.4629091145095</v>
      </c>
      <c r="CP107" s="3">
        <v>63.9481274328404</v>
      </c>
      <c r="CQ107" s="3">
        <v>56.9673614606729</v>
      </c>
      <c r="CR107" s="3">
        <v>60.6570313841238</v>
      </c>
      <c r="CS107" s="3">
        <v>75.0650167246651</v>
      </c>
      <c r="CT107" s="3">
        <v>76.708973071799</v>
      </c>
      <c r="CU107" s="3">
        <v>74.1749973538007</v>
      </c>
      <c r="CV107" s="3">
        <v>87.5798047573705</v>
      </c>
      <c r="CW107" s="3">
        <v>96.6517518401552</v>
      </c>
      <c r="CX107" s="3">
        <v>102.504483376651</v>
      </c>
      <c r="CY107" s="3">
        <v>104.459502513421</v>
      </c>
      <c r="CZ107" s="3">
        <v>109.681098236629</v>
      </c>
      <c r="DA107" s="3">
        <v>112.186893204895</v>
      </c>
      <c r="DB107" s="3">
        <v>92.0861931912907</v>
      </c>
      <c r="DC107" s="3">
        <v>102.056748457532</v>
      </c>
      <c r="DD107" s="3">
        <v>105.964765854622</v>
      </c>
      <c r="DE107" s="3">
        <v>115.859978663487</v>
      </c>
      <c r="DF107" s="3">
        <v>129.12153602767</v>
      </c>
      <c r="DG107" s="3">
        <v>118.15982630296</v>
      </c>
      <c r="DH107" s="3">
        <v>120.063769899161</v>
      </c>
      <c r="DI107" s="3">
        <v>115.007632477529</v>
      </c>
      <c r="DJ107" s="3">
        <v>103.343938957383</v>
      </c>
      <c r="DK107" s="3">
        <v>111.975814949731</v>
      </c>
      <c r="DL107" s="3">
        <v>105.46475543645</v>
      </c>
      <c r="DM107" s="3">
        <v>105.11277631345</v>
      </c>
      <c r="DN107" s="3">
        <v>114.983405396016</v>
      </c>
      <c r="DO107" s="3">
        <v>122.642372731915</v>
      </c>
      <c r="DP107" s="3">
        <v>123.201965979183</v>
      </c>
      <c r="DQ107" s="3">
        <v>121.862840261101</v>
      </c>
      <c r="DR107" s="3">
        <v>117.997863312997</v>
      </c>
      <c r="DS107" s="3">
        <v>116.190406618306</v>
      </c>
      <c r="DT107" s="3">
        <v>111.826531725388</v>
      </c>
      <c r="DU107" s="3">
        <v>109.662138093006</v>
      </c>
      <c r="DV107" s="3">
        <v>118.708226650571</v>
      </c>
      <c r="DW107" s="3">
        <v>131.061643092676</v>
      </c>
      <c r="DX107" s="3">
        <v>125.503664274838</v>
      </c>
      <c r="DY107" s="3">
        <v>119.163412135273</v>
      </c>
      <c r="DZ107" s="3">
        <v>125.375455248814</v>
      </c>
      <c r="EA107" s="3">
        <v>124.71447864918</v>
      </c>
      <c r="EB107" s="3">
        <v>120.946631241592</v>
      </c>
      <c r="EC107" s="3">
        <v>125.84053967474</v>
      </c>
      <c r="ED107" s="3">
        <v>130.843571010746</v>
      </c>
      <c r="EE107" s="3">
        <v>123.959951177989</v>
      </c>
      <c r="EF107" s="3">
        <v>131.351665223983</v>
      </c>
    </row>
    <row r="108">
      <c r="A108" s="3" t="s">
        <v>662</v>
      </c>
      <c r="B108" s="3" t="s">
        <v>536</v>
      </c>
      <c r="C108" s="3" t="s">
        <v>554</v>
      </c>
      <c r="D108" s="3">
        <v>31.3685088089622</v>
      </c>
      <c r="E108" s="3">
        <v>33.7719809131319</v>
      </c>
      <c r="F108" s="3">
        <v>34.0423653268724</v>
      </c>
      <c r="G108" s="3">
        <v>34.6906031669374</v>
      </c>
      <c r="H108" s="3">
        <v>36.1431578999028</v>
      </c>
      <c r="I108" s="3">
        <v>36.7628786804143</v>
      </c>
      <c r="J108" s="3">
        <v>38.3821929651442</v>
      </c>
      <c r="K108" s="3">
        <v>39.1508154272044</v>
      </c>
      <c r="L108" s="3">
        <v>38.0086070369348</v>
      </c>
      <c r="M108" s="3">
        <v>39.4593698567679</v>
      </c>
      <c r="N108" s="3">
        <v>41.9596555522101</v>
      </c>
      <c r="O108" s="3">
        <v>43.3724958306061</v>
      </c>
      <c r="P108" s="3">
        <v>46.8766044880755</v>
      </c>
      <c r="Q108" s="3">
        <v>47.4215761638127</v>
      </c>
      <c r="R108" s="3">
        <v>47.371068747541</v>
      </c>
      <c r="S108" s="3">
        <v>46.4943793863003</v>
      </c>
      <c r="T108" s="3">
        <v>45.2482734738133</v>
      </c>
      <c r="U108" s="3">
        <v>43.9632864453382</v>
      </c>
      <c r="V108" s="3">
        <v>45.5669990006518</v>
      </c>
      <c r="W108" s="3">
        <v>45.7770491567612</v>
      </c>
      <c r="X108" s="3">
        <v>43.9688454804538</v>
      </c>
      <c r="Y108" s="3">
        <v>48.2295368258665</v>
      </c>
      <c r="Z108" s="3">
        <v>48.6185013574674</v>
      </c>
      <c r="AA108" s="3">
        <v>49.3921959911096</v>
      </c>
      <c r="AB108" s="3">
        <v>49.0679442376542</v>
      </c>
      <c r="AC108" s="3">
        <v>45.8099010838549</v>
      </c>
      <c r="AD108" s="3">
        <v>50.5643137766697</v>
      </c>
      <c r="AE108" s="3">
        <v>50.2750363587834</v>
      </c>
      <c r="AF108" s="3">
        <v>48.6158880356313</v>
      </c>
      <c r="AG108" s="3">
        <v>46.2074670348666</v>
      </c>
      <c r="AH108" s="3">
        <v>49.1826913835315</v>
      </c>
      <c r="AI108" s="3">
        <v>46.8371162836663</v>
      </c>
      <c r="AJ108" s="3">
        <v>46.4367318256148</v>
      </c>
      <c r="AK108" s="3">
        <v>45.7477322154726</v>
      </c>
      <c r="AL108" s="3">
        <v>45.0710601321185</v>
      </c>
      <c r="AM108" s="3">
        <v>46.9856273131138</v>
      </c>
      <c r="AN108" s="3">
        <v>47.5698372563086</v>
      </c>
      <c r="AO108" s="3">
        <v>46.4084925780754</v>
      </c>
      <c r="AP108" s="3">
        <v>47.3297841739577</v>
      </c>
      <c r="AQ108" s="3">
        <v>48.3876899000802</v>
      </c>
      <c r="AR108" s="3">
        <v>49.2952062054359</v>
      </c>
      <c r="AS108" s="3">
        <v>51.0337284508527</v>
      </c>
      <c r="AT108" s="3">
        <v>50.6202088585598</v>
      </c>
      <c r="AU108" s="3">
        <v>51.652414194284</v>
      </c>
      <c r="AV108" s="3">
        <v>51.3175712306321</v>
      </c>
      <c r="AW108" s="3">
        <v>51.3764221923752</v>
      </c>
      <c r="AX108" s="3">
        <v>52.7738319900936</v>
      </c>
      <c r="AY108" s="3">
        <v>50.2174339839501</v>
      </c>
      <c r="AZ108" s="3">
        <v>47.8858973127595</v>
      </c>
      <c r="BA108" s="3">
        <v>44.4991123615011</v>
      </c>
      <c r="BB108" s="3">
        <v>45.8579594176416</v>
      </c>
      <c r="BC108" s="3">
        <v>48.3940799949043</v>
      </c>
      <c r="BD108" s="3">
        <v>48.3295146833905</v>
      </c>
      <c r="BE108" s="3">
        <v>49.9129023737178</v>
      </c>
      <c r="BF108" s="3">
        <v>50.7768109058456</v>
      </c>
      <c r="BG108" s="3">
        <v>52.9406797925362</v>
      </c>
      <c r="BH108" s="3">
        <v>53.2569906521582</v>
      </c>
      <c r="BI108" s="3">
        <v>51.6578659963094</v>
      </c>
      <c r="BJ108" s="3">
        <v>54.3154969385748</v>
      </c>
      <c r="BK108" s="3">
        <v>54.9468639361461</v>
      </c>
      <c r="BL108" s="3">
        <v>54.9583524116705</v>
      </c>
      <c r="BM108" s="3">
        <v>58.7927208073111</v>
      </c>
      <c r="BN108" s="3">
        <v>59.8744273759824</v>
      </c>
      <c r="BO108" s="3">
        <v>61.251559894838</v>
      </c>
      <c r="BP108" s="3">
        <v>61.5914421427143</v>
      </c>
      <c r="BQ108" s="3">
        <v>62.7829049653248</v>
      </c>
      <c r="BR108" s="3">
        <v>63.9398397625898</v>
      </c>
      <c r="BS108" s="3">
        <v>66.5755706275441</v>
      </c>
      <c r="BT108" s="3">
        <v>69.8311191653162</v>
      </c>
      <c r="BU108" s="3">
        <v>71.9405303410347</v>
      </c>
      <c r="BV108" s="3">
        <v>70.2452460883599</v>
      </c>
      <c r="BW108" s="3">
        <v>67.3474912747144</v>
      </c>
      <c r="BX108" s="3">
        <v>67.7101434541667</v>
      </c>
      <c r="BY108" s="3">
        <v>69.5691775279718</v>
      </c>
      <c r="BZ108" s="3">
        <v>55.6489318466242</v>
      </c>
      <c r="CA108" s="3">
        <v>53.3474023020237</v>
      </c>
      <c r="CB108" s="3">
        <v>50.6071529754297</v>
      </c>
      <c r="CC108" s="3">
        <v>51.6184952855217</v>
      </c>
      <c r="CD108" s="3">
        <v>47.5787984487427</v>
      </c>
      <c r="CE108" s="3">
        <v>46.2408984848073</v>
      </c>
      <c r="CF108" s="3">
        <v>46.3046329730802</v>
      </c>
      <c r="CG108" s="3">
        <v>44.5158083451676</v>
      </c>
      <c r="CH108" s="3">
        <v>49.4341504803599</v>
      </c>
      <c r="CI108" s="3">
        <v>50.82597904851</v>
      </c>
      <c r="CJ108" s="3">
        <v>51.7416820202634</v>
      </c>
      <c r="CK108" s="3">
        <v>56.8862870190629</v>
      </c>
      <c r="CL108" s="3">
        <v>61.5039548773118</v>
      </c>
      <c r="CM108" s="3">
        <v>63.4619793382472</v>
      </c>
      <c r="CN108" s="3">
        <v>64.6482976598634</v>
      </c>
      <c r="CO108" s="3">
        <v>68.9219481329334</v>
      </c>
      <c r="CP108" s="3">
        <v>72.1662688417362</v>
      </c>
      <c r="CQ108" s="3">
        <v>72.7703951345677</v>
      </c>
      <c r="CR108" s="3">
        <v>72.1974959561719</v>
      </c>
      <c r="CS108" s="3">
        <v>74.5231222814006</v>
      </c>
      <c r="CT108" s="3">
        <v>75.7665075062967</v>
      </c>
      <c r="CU108" s="3">
        <v>77.3821807590951</v>
      </c>
      <c r="CV108" s="3">
        <v>79.6104382698733</v>
      </c>
      <c r="CW108" s="3">
        <v>77.4893247047184</v>
      </c>
      <c r="CX108" s="3">
        <v>78.4259635843707</v>
      </c>
      <c r="CY108" s="3">
        <v>80.8002639070925</v>
      </c>
      <c r="CZ108" s="3">
        <v>68.0723616411401</v>
      </c>
      <c r="DA108" s="3">
        <v>65.0599580551316</v>
      </c>
      <c r="DB108" s="3">
        <v>65.5786164774934</v>
      </c>
      <c r="DC108" s="3">
        <v>69.5389730553832</v>
      </c>
      <c r="DD108" s="3">
        <v>65.0112260420564</v>
      </c>
      <c r="DE108" s="3">
        <v>58.4901475638929</v>
      </c>
      <c r="DF108" s="3">
        <v>56.7180534141474</v>
      </c>
      <c r="DG108" s="3">
        <v>56.0356619905542</v>
      </c>
      <c r="DH108" s="3">
        <v>55.9712774766888</v>
      </c>
      <c r="DI108" s="3">
        <v>59.6305170621108</v>
      </c>
      <c r="DJ108" s="3">
        <v>54.5251896654961</v>
      </c>
      <c r="DK108" s="3">
        <v>56.5112276799402</v>
      </c>
      <c r="DL108" s="3">
        <v>57.5703125214981</v>
      </c>
      <c r="DM108" s="3">
        <v>60.5510571965375</v>
      </c>
      <c r="DN108" s="3">
        <v>63.3357700154546</v>
      </c>
      <c r="DO108" s="3">
        <v>61.0239453472769</v>
      </c>
      <c r="DP108" s="3">
        <v>58.3880844841934</v>
      </c>
      <c r="DQ108" s="3">
        <v>55.2594387095723</v>
      </c>
      <c r="DR108" s="3">
        <v>52.8258647349791</v>
      </c>
      <c r="DS108" s="3">
        <v>57.2474796871097</v>
      </c>
      <c r="DT108" s="3">
        <v>58.2481128318963</v>
      </c>
      <c r="DU108" s="3">
        <v>57.2872806757112</v>
      </c>
      <c r="DV108" s="3">
        <v>60.2282831148667</v>
      </c>
      <c r="DW108" s="3">
        <v>60.7781086845668</v>
      </c>
      <c r="DX108" s="3">
        <v>64.2449365620575</v>
      </c>
      <c r="DY108" s="3">
        <v>64.9750174880263</v>
      </c>
      <c r="DZ108" s="3">
        <v>67.9109628413967</v>
      </c>
      <c r="EA108" s="3">
        <v>70.4517835689668</v>
      </c>
      <c r="EB108" s="3">
        <v>74.8943563925703</v>
      </c>
      <c r="EC108" s="3">
        <v>73.2429880794176</v>
      </c>
      <c r="ED108" s="3">
        <v>73.0699039453568</v>
      </c>
      <c r="EE108" s="3">
        <v>71.9871498168934</v>
      </c>
      <c r="EF108" s="3">
        <v>69.1355548434787</v>
      </c>
    </row>
    <row r="109">
      <c r="A109" s="3" t="s">
        <v>663</v>
      </c>
      <c r="B109" s="3" t="s">
        <v>511</v>
      </c>
      <c r="C109" s="3" t="s">
        <v>512</v>
      </c>
      <c r="D109" s="3">
        <v>29.5054741521959</v>
      </c>
      <c r="E109" s="3">
        <v>30.6850349828099</v>
      </c>
      <c r="F109" s="3">
        <v>31.1216190203446</v>
      </c>
      <c r="G109" s="3">
        <v>32.1787419398024</v>
      </c>
      <c r="H109" s="3">
        <v>32.1302150032568</v>
      </c>
      <c r="I109" s="3">
        <v>32.4328979124622</v>
      </c>
      <c r="J109" s="3">
        <v>32.2709450872425</v>
      </c>
      <c r="K109" s="3">
        <v>31.2019670494575</v>
      </c>
      <c r="L109" s="3">
        <v>32.1733259166743</v>
      </c>
      <c r="M109" s="3">
        <v>33.6660368225506</v>
      </c>
      <c r="N109" s="3">
        <v>35.5756552377339</v>
      </c>
      <c r="O109" s="3">
        <v>37.6159869833473</v>
      </c>
      <c r="P109" s="3">
        <v>39.3544800366248</v>
      </c>
      <c r="Q109" s="3">
        <v>38.4196207821848</v>
      </c>
      <c r="R109" s="3">
        <v>36.2842109564597</v>
      </c>
      <c r="S109" s="3">
        <v>36.3249609642</v>
      </c>
      <c r="T109" s="3">
        <v>35.4343025515773</v>
      </c>
      <c r="U109" s="3">
        <v>34.1052949049478</v>
      </c>
      <c r="V109" s="3">
        <v>34.6520265715363</v>
      </c>
      <c r="W109" s="3">
        <v>36.4439653001998</v>
      </c>
      <c r="X109" s="3">
        <v>34.6763858274987</v>
      </c>
      <c r="Y109" s="3">
        <v>37.8557448312838</v>
      </c>
      <c r="Z109" s="3">
        <v>37.3276739297264</v>
      </c>
      <c r="AA109" s="3">
        <v>37.5699687750268</v>
      </c>
      <c r="AB109" s="3">
        <v>38.3441553339283</v>
      </c>
      <c r="AC109" s="3">
        <v>40.7157212721361</v>
      </c>
      <c r="AD109" s="3">
        <v>42.5702012093876</v>
      </c>
      <c r="AE109" s="3">
        <v>42.4024745659778</v>
      </c>
      <c r="AF109" s="3">
        <v>42.1592163179852</v>
      </c>
      <c r="AG109" s="3">
        <v>42.9772881815155</v>
      </c>
      <c r="AH109" s="3">
        <v>44.3408036892171</v>
      </c>
      <c r="AI109" s="3">
        <v>42.5393748015768</v>
      </c>
      <c r="AJ109" s="3">
        <v>41.5303886739455</v>
      </c>
      <c r="AK109" s="3">
        <v>40.7818221602291</v>
      </c>
      <c r="AL109" s="3">
        <v>40.2978699653948</v>
      </c>
      <c r="AM109" s="3">
        <v>41.3042761782621</v>
      </c>
      <c r="AN109" s="3">
        <v>42.2264708362359</v>
      </c>
      <c r="AO109" s="3">
        <v>43.4408151648225</v>
      </c>
      <c r="AP109" s="3">
        <v>45.4745323241412</v>
      </c>
      <c r="AQ109" s="3">
        <v>46.155339126481</v>
      </c>
      <c r="AR109" s="3">
        <v>46.648393715015</v>
      </c>
      <c r="AS109" s="3">
        <v>48.6274988233209</v>
      </c>
      <c r="AT109" s="3">
        <v>47.2172604419038</v>
      </c>
      <c r="AU109" s="3">
        <v>48.7340487603026</v>
      </c>
      <c r="AV109" s="3">
        <v>48.6969078557539</v>
      </c>
      <c r="AW109" s="3">
        <v>48.3746711619157</v>
      </c>
      <c r="AX109" s="3">
        <v>50.5498875286201</v>
      </c>
      <c r="AY109" s="3">
        <v>50.5626025607351</v>
      </c>
      <c r="AZ109" s="3">
        <v>49.1106197000561</v>
      </c>
      <c r="BA109" s="3">
        <v>46.0255495577834</v>
      </c>
      <c r="BB109" s="3">
        <v>45.8869803994925</v>
      </c>
      <c r="BC109" s="3">
        <v>47.6333562949592</v>
      </c>
      <c r="BD109" s="3">
        <v>46.3021359557903</v>
      </c>
      <c r="BE109" s="3">
        <v>44.7186212060259</v>
      </c>
      <c r="BF109" s="3">
        <v>47.8224386514244</v>
      </c>
      <c r="BG109" s="3">
        <v>49.8879932184323</v>
      </c>
      <c r="BH109" s="3">
        <v>50.5459278010264</v>
      </c>
      <c r="BI109" s="3">
        <v>50.9717622292664</v>
      </c>
      <c r="BJ109" s="3">
        <v>53.4036621494063</v>
      </c>
      <c r="BK109" s="3">
        <v>55.2231010512865</v>
      </c>
      <c r="BL109" s="3">
        <v>54.2567551961646</v>
      </c>
      <c r="BM109" s="3">
        <v>57.1790530999737</v>
      </c>
      <c r="BN109" s="3">
        <v>58.1813622437877</v>
      </c>
      <c r="BO109" s="3">
        <v>58.2853904659306</v>
      </c>
      <c r="BP109" s="3">
        <v>60.1903078216604</v>
      </c>
      <c r="BQ109" s="3">
        <v>63.5181646193234</v>
      </c>
      <c r="BR109" s="3">
        <v>63.991225093603</v>
      </c>
      <c r="BS109" s="3">
        <v>65.368733663069</v>
      </c>
      <c r="BT109" s="3">
        <v>69.2915202840625</v>
      </c>
      <c r="BU109" s="3">
        <v>71.150324610994</v>
      </c>
      <c r="BV109" s="3">
        <v>68.1927387449953</v>
      </c>
      <c r="BW109" s="3">
        <v>69.4136140580307</v>
      </c>
      <c r="BX109" s="3">
        <v>73.7340625246206</v>
      </c>
      <c r="BY109" s="3">
        <v>77.9434311322754</v>
      </c>
      <c r="BZ109" s="3">
        <v>70.8099507865029</v>
      </c>
      <c r="CA109" s="3">
        <v>72.1212946135234</v>
      </c>
      <c r="CB109" s="3">
        <v>66.8536945917885</v>
      </c>
      <c r="CC109" s="3">
        <v>72.2544289199703</v>
      </c>
      <c r="CD109" s="3">
        <v>74.2306438587731</v>
      </c>
      <c r="CE109" s="3">
        <v>74.2667284170996</v>
      </c>
      <c r="CF109" s="3">
        <v>70.896951389023</v>
      </c>
      <c r="CG109" s="3">
        <v>77.9300179602609</v>
      </c>
      <c r="CH109" s="3">
        <v>78.3147253546218</v>
      </c>
      <c r="CI109" s="3">
        <v>73.8083237386463</v>
      </c>
      <c r="CJ109" s="3">
        <v>76.3748771883812</v>
      </c>
      <c r="CK109" s="3">
        <v>73.0655716464098</v>
      </c>
      <c r="CL109" s="3">
        <v>71.7974872468892</v>
      </c>
      <c r="CM109" s="3">
        <v>76.4273645565943</v>
      </c>
      <c r="CN109" s="3">
        <v>73.3704077334656</v>
      </c>
      <c r="CO109" s="3">
        <v>71.4336823725846</v>
      </c>
      <c r="CP109" s="3">
        <v>73.9759457071991</v>
      </c>
      <c r="CQ109" s="3">
        <v>78.8957994632582</v>
      </c>
      <c r="CR109" s="3">
        <v>75.9729517821066</v>
      </c>
      <c r="CS109" s="3">
        <v>75.7043287616963</v>
      </c>
      <c r="CT109" s="3">
        <v>74.2330426809532</v>
      </c>
      <c r="CU109" s="3">
        <v>78.3501415859797</v>
      </c>
      <c r="CV109" s="3">
        <v>77.8856433844104</v>
      </c>
      <c r="CW109" s="3">
        <v>75.1149408280796</v>
      </c>
      <c r="CX109" s="3">
        <v>76.012912639934</v>
      </c>
      <c r="CY109" s="3">
        <v>81.9710389291057</v>
      </c>
      <c r="CZ109" s="3">
        <v>80.9969924314282</v>
      </c>
      <c r="DA109" s="3">
        <v>77.23400622427</v>
      </c>
      <c r="DB109" s="3">
        <v>76.0694894059025</v>
      </c>
      <c r="DC109" s="3">
        <v>82.981962080901</v>
      </c>
      <c r="DD109" s="3">
        <v>79.7168709543215</v>
      </c>
      <c r="DE109" s="3">
        <v>68.3226252252252</v>
      </c>
      <c r="DF109" s="3">
        <v>71.6441822137175</v>
      </c>
      <c r="DG109" s="3">
        <v>76.892815655141</v>
      </c>
      <c r="DH109" s="3">
        <v>75.9411811631114</v>
      </c>
      <c r="DI109" s="3">
        <v>72.9268851318928</v>
      </c>
      <c r="DJ109" s="3">
        <v>69.7285626707673</v>
      </c>
      <c r="DK109" s="3">
        <v>73.1167117823169</v>
      </c>
      <c r="DL109" s="3">
        <v>69.211628959204</v>
      </c>
      <c r="DM109" s="3">
        <v>65.8480470947874</v>
      </c>
      <c r="DN109" s="3">
        <v>67.4870215722769</v>
      </c>
      <c r="DO109" s="3">
        <v>61.6293229946333</v>
      </c>
      <c r="DP109" s="3">
        <v>58.2489784618742</v>
      </c>
      <c r="DQ109" s="3">
        <v>52.0347932465564</v>
      </c>
      <c r="DR109" s="3">
        <v>53.6917343298233</v>
      </c>
      <c r="DS109" s="3">
        <v>58.0063577497072</v>
      </c>
      <c r="DT109" s="3">
        <v>54.5020503618919</v>
      </c>
      <c r="DU109" s="3">
        <v>53.9803348540359</v>
      </c>
      <c r="DV109" s="3">
        <v>56.7722553671529</v>
      </c>
      <c r="DW109" s="3">
        <v>57.2911446299154</v>
      </c>
      <c r="DX109" s="3">
        <v>58.4010093892479</v>
      </c>
      <c r="DY109" s="3">
        <v>57.0589039323732</v>
      </c>
      <c r="DZ109" s="3">
        <v>59.0931725340817</v>
      </c>
      <c r="EA109" s="3">
        <v>64.4980889645773</v>
      </c>
      <c r="EB109" s="3">
        <v>66.1650476303321</v>
      </c>
      <c r="EC109" s="3">
        <v>64.6959300284138</v>
      </c>
      <c r="ED109" s="3">
        <v>61.5418953472098</v>
      </c>
      <c r="EE109" s="3">
        <v>58.621891585048</v>
      </c>
      <c r="EF109" s="3">
        <v>56.9105554156833</v>
      </c>
    </row>
    <row r="110">
      <c r="A110" s="3" t="s">
        <v>664</v>
      </c>
      <c r="B110" s="3" t="s">
        <v>526</v>
      </c>
      <c r="C110" s="3" t="s">
        <v>531</v>
      </c>
      <c r="D110" s="3">
        <v>57.0406306853856</v>
      </c>
      <c r="E110" s="3">
        <v>54.5933173939319</v>
      </c>
      <c r="F110" s="3">
        <v>56.1775227149846</v>
      </c>
      <c r="G110" s="3">
        <v>56.4354759923978</v>
      </c>
      <c r="H110" s="3">
        <v>56.0118667989113</v>
      </c>
      <c r="I110" s="3">
        <v>58.2417324015114</v>
      </c>
      <c r="J110" s="3">
        <v>59.1649257908161</v>
      </c>
      <c r="K110" s="3">
        <v>53.1665384198318</v>
      </c>
      <c r="L110" s="3">
        <v>51.8724110699295</v>
      </c>
      <c r="M110" s="3">
        <v>48.1004938517225</v>
      </c>
      <c r="N110" s="3">
        <v>52.9580554435908</v>
      </c>
      <c r="O110" s="3">
        <v>52.9291079327816</v>
      </c>
      <c r="P110" s="3">
        <v>50.9837680432255</v>
      </c>
      <c r="Q110" s="3">
        <v>55.0259647906199</v>
      </c>
      <c r="R110" s="3">
        <v>53.403084016166</v>
      </c>
      <c r="S110" s="3">
        <v>54.045229214163</v>
      </c>
      <c r="T110" s="3">
        <v>57.2219984830243</v>
      </c>
      <c r="U110" s="3">
        <v>56.0475137364572</v>
      </c>
      <c r="V110" s="3">
        <v>51.1528013564037</v>
      </c>
      <c r="W110" s="3">
        <v>46.6649851252884</v>
      </c>
      <c r="X110" s="3">
        <v>43.2486918773995</v>
      </c>
      <c r="Y110" s="3">
        <v>42.4103334948521</v>
      </c>
      <c r="Z110" s="3">
        <v>45.4853943483323</v>
      </c>
      <c r="AA110" s="3">
        <v>42.7501002872598</v>
      </c>
      <c r="AB110" s="3">
        <v>39.7581182747605</v>
      </c>
      <c r="AC110" s="3">
        <v>44.0871625120984</v>
      </c>
      <c r="AD110" s="3">
        <v>49.3420742171866</v>
      </c>
      <c r="AE110" s="3">
        <v>50.5698997133983</v>
      </c>
      <c r="AF110" s="3">
        <v>50.3705790941731</v>
      </c>
      <c r="AG110" s="3">
        <v>50.0361592160759</v>
      </c>
      <c r="AH110" s="3">
        <v>51.5148013222914</v>
      </c>
      <c r="AI110" s="3">
        <v>55.1773813935304</v>
      </c>
      <c r="AJ110" s="3">
        <v>53.411992167748</v>
      </c>
      <c r="AK110" s="3">
        <v>52.9826298612027</v>
      </c>
      <c r="AL110" s="3">
        <v>54.1200832974026</v>
      </c>
      <c r="AM110" s="3">
        <v>57.1343340374372</v>
      </c>
      <c r="AN110" s="3">
        <v>57.4853416557991</v>
      </c>
      <c r="AO110" s="3">
        <v>59.7394448731302</v>
      </c>
      <c r="AP110" s="3">
        <v>61.3511666903282</v>
      </c>
      <c r="AQ110" s="3">
        <v>63.2657237530829</v>
      </c>
      <c r="AR110" s="3">
        <v>65.4760971270785</v>
      </c>
      <c r="AS110" s="3">
        <v>65.1660602609708</v>
      </c>
      <c r="AT110" s="3">
        <v>67.6010738286293</v>
      </c>
      <c r="AU110" s="3">
        <v>61.8972900099621</v>
      </c>
      <c r="AV110" s="3">
        <v>64.5288116296811</v>
      </c>
      <c r="AW110" s="3">
        <v>67.2851634190976</v>
      </c>
      <c r="AX110" s="3">
        <v>66.8729281111925</v>
      </c>
      <c r="AY110" s="3">
        <v>66.8492880279035</v>
      </c>
      <c r="AZ110" s="3">
        <v>72.0267109930829</v>
      </c>
      <c r="BA110" s="3">
        <v>71.2586612380757</v>
      </c>
      <c r="BB110" s="3">
        <v>70.0537000467848</v>
      </c>
      <c r="BC110" s="3">
        <v>67.6286787398114</v>
      </c>
      <c r="BD110" s="3">
        <v>67.2807788233441</v>
      </c>
      <c r="BE110" s="3">
        <v>68.6577440650856</v>
      </c>
      <c r="BF110" s="3">
        <v>68.3263653010401</v>
      </c>
      <c r="BG110" s="3">
        <v>71.8024629123427</v>
      </c>
      <c r="BH110" s="3">
        <v>75.8348996544001</v>
      </c>
      <c r="BI110" s="3">
        <v>69.9725486733556</v>
      </c>
      <c r="BJ110" s="3">
        <v>65.1492669814823</v>
      </c>
      <c r="BK110" s="3">
        <v>61.8024291215332</v>
      </c>
      <c r="BL110" s="3">
        <v>61.639323841372</v>
      </c>
      <c r="BM110" s="3">
        <v>68.7139699901064</v>
      </c>
      <c r="BN110" s="3">
        <v>71.3186356549187</v>
      </c>
      <c r="BO110" s="3">
        <v>74.179198115952</v>
      </c>
      <c r="BP110" s="3">
        <v>70.8371957259579</v>
      </c>
      <c r="BQ110" s="3">
        <v>71.5069493724152</v>
      </c>
      <c r="BR110" s="3">
        <v>72.5710092798034</v>
      </c>
      <c r="BS110" s="3">
        <v>70.6352268675009</v>
      </c>
      <c r="BT110" s="3">
        <v>75.8020499452141</v>
      </c>
      <c r="BU110" s="3">
        <v>74.1516385686995</v>
      </c>
      <c r="BV110" s="3">
        <v>82.8718879747506</v>
      </c>
      <c r="BW110" s="3">
        <v>85.2619538433645</v>
      </c>
      <c r="BX110" s="3">
        <v>86.8589815772751</v>
      </c>
      <c r="BY110" s="3">
        <v>91.9651043641181</v>
      </c>
      <c r="BZ110" s="3">
        <v>72.8377453276178</v>
      </c>
      <c r="CA110" s="3">
        <v>72.0451822002216</v>
      </c>
      <c r="CB110" s="3">
        <v>73.1991880676329</v>
      </c>
      <c r="CC110" s="3">
        <v>81.2131401944238</v>
      </c>
      <c r="CD110" s="3">
        <v>83.9066958461825</v>
      </c>
      <c r="CE110" s="3">
        <v>92.2273056679923</v>
      </c>
      <c r="CF110" s="3">
        <v>94.2416573448346</v>
      </c>
      <c r="CG110" s="3">
        <v>98.4860476722546</v>
      </c>
      <c r="CH110" s="3">
        <v>107.36140328449</v>
      </c>
      <c r="CI110" s="3">
        <v>109.205180048574</v>
      </c>
      <c r="CJ110" s="3">
        <v>114.897086016742</v>
      </c>
      <c r="CK110" s="3">
        <v>116.023604387162</v>
      </c>
      <c r="CL110" s="3">
        <v>127.789995446174</v>
      </c>
      <c r="CM110" s="3">
        <v>132.468777999739</v>
      </c>
      <c r="CN110" s="3">
        <v>136.135931979062</v>
      </c>
      <c r="CO110" s="3">
        <v>137.171751888854</v>
      </c>
      <c r="CP110" s="3">
        <v>144.593284279377</v>
      </c>
      <c r="CQ110" s="3">
        <v>156.91775772125</v>
      </c>
      <c r="CR110" s="3">
        <v>150.477448072874</v>
      </c>
      <c r="CS110" s="3">
        <v>148.802541815749</v>
      </c>
      <c r="CT110" s="3">
        <v>162.095484521827</v>
      </c>
      <c r="CU110" s="3">
        <v>159.908782388709</v>
      </c>
      <c r="CV110" s="3">
        <v>156.513286645</v>
      </c>
      <c r="CW110" s="3">
        <v>145.965848906684</v>
      </c>
      <c r="CX110" s="3">
        <v>144.802397375674</v>
      </c>
      <c r="CY110" s="3">
        <v>139.03477331992</v>
      </c>
      <c r="CZ110" s="3">
        <v>134.987624967747</v>
      </c>
      <c r="DA110" s="3">
        <v>128.176431135393</v>
      </c>
      <c r="DB110" s="3">
        <v>126.891316097887</v>
      </c>
      <c r="DC110" s="3">
        <v>142.337128947184</v>
      </c>
      <c r="DD110" s="3">
        <v>133.71710157519</v>
      </c>
      <c r="DE110" s="3">
        <v>135.725192435686</v>
      </c>
      <c r="DF110" s="3">
        <v>155.662233859716</v>
      </c>
      <c r="DG110" s="3">
        <v>153.633949235236</v>
      </c>
      <c r="DH110" s="3">
        <v>155.354398495262</v>
      </c>
      <c r="DI110" s="3">
        <v>164.419937335184</v>
      </c>
      <c r="DJ110" s="3">
        <v>164.968316606095</v>
      </c>
      <c r="DK110" s="3">
        <v>158.612268358707</v>
      </c>
      <c r="DL110" s="3">
        <v>168.561893497426</v>
      </c>
      <c r="DM110" s="3">
        <v>187.270523891806</v>
      </c>
      <c r="DN110" s="3">
        <v>199.943393356964</v>
      </c>
      <c r="DO110" s="3">
        <v>216.008044941857</v>
      </c>
      <c r="DP110" s="3">
        <v>218.51871464578</v>
      </c>
      <c r="DQ110" s="3">
        <v>202.299257290514</v>
      </c>
      <c r="DR110" s="3">
        <v>220.195808826105</v>
      </c>
      <c r="DS110" s="3">
        <v>232.044953122659</v>
      </c>
      <c r="DT110" s="3">
        <v>238.572503203033</v>
      </c>
      <c r="DU110" s="3">
        <v>272.981327710344</v>
      </c>
      <c r="DV110" s="3">
        <v>299.668013694727</v>
      </c>
      <c r="DW110" s="3">
        <v>314.15598308811</v>
      </c>
      <c r="DX110" s="3">
        <v>328.638342034143</v>
      </c>
      <c r="DY110" s="3">
        <v>319.220517834147</v>
      </c>
      <c r="DZ110" s="3">
        <v>312.719695791412</v>
      </c>
      <c r="EA110" s="3">
        <v>291.845280504693</v>
      </c>
      <c r="EB110" s="3">
        <v>309.296687215327</v>
      </c>
      <c r="EC110" s="3">
        <v>338.491017076351</v>
      </c>
      <c r="ED110" s="3">
        <v>362.328432960451</v>
      </c>
      <c r="EE110" s="3">
        <v>353.195475987026</v>
      </c>
      <c r="EF110" s="3">
        <v>343.633057488336</v>
      </c>
    </row>
    <row r="111">
      <c r="A111" s="3" t="s">
        <v>665</v>
      </c>
      <c r="B111" s="3" t="s">
        <v>511</v>
      </c>
      <c r="C111" s="3" t="s">
        <v>512</v>
      </c>
      <c r="D111" s="3">
        <v>15.7911037082425</v>
      </c>
      <c r="E111" s="3">
        <v>16.7059424750153</v>
      </c>
      <c r="F111" s="3">
        <v>17.0200335593627</v>
      </c>
      <c r="G111" s="3">
        <v>18.6153932637844</v>
      </c>
      <c r="H111" s="3">
        <v>19.6589341700578</v>
      </c>
      <c r="I111" s="3">
        <v>21.0884586410962</v>
      </c>
      <c r="J111" s="3">
        <v>20.6059044270909</v>
      </c>
      <c r="K111" s="3">
        <v>19.7575030920598</v>
      </c>
      <c r="L111" s="3">
        <v>20.6675850230438</v>
      </c>
      <c r="M111" s="3">
        <v>21.5551904153737</v>
      </c>
      <c r="N111" s="3">
        <v>22.630842805016</v>
      </c>
      <c r="O111" s="3">
        <v>23.7801735023902</v>
      </c>
      <c r="P111" s="3">
        <v>24.3141645316157</v>
      </c>
      <c r="Q111" s="3">
        <v>22.9165490348402</v>
      </c>
      <c r="R111" s="3">
        <v>21.5727005521327</v>
      </c>
      <c r="S111" s="3">
        <v>21.9376869170044</v>
      </c>
      <c r="T111" s="3">
        <v>21.494891142693</v>
      </c>
      <c r="U111" s="3">
        <v>20.4215783496385</v>
      </c>
      <c r="V111" s="3">
        <v>20.367088042067</v>
      </c>
      <c r="W111" s="3">
        <v>19.827464634267</v>
      </c>
      <c r="X111" s="3">
        <v>18.4706488792031</v>
      </c>
      <c r="Y111" s="3">
        <v>19.8078183041306</v>
      </c>
      <c r="Z111" s="3">
        <v>19.7660212215593</v>
      </c>
      <c r="AA111" s="3">
        <v>20.0275105876192</v>
      </c>
      <c r="AB111" s="3">
        <v>20.463974640241</v>
      </c>
      <c r="AC111" s="3">
        <v>21.9322386260697</v>
      </c>
      <c r="AD111" s="3">
        <v>23.4304009593113</v>
      </c>
      <c r="AE111" s="3">
        <v>23.3366598599224</v>
      </c>
      <c r="AF111" s="3">
        <v>23.5347560727586</v>
      </c>
      <c r="AG111" s="3">
        <v>24.5479639036926</v>
      </c>
      <c r="AH111" s="3">
        <v>25.3244765862733</v>
      </c>
      <c r="AI111" s="3">
        <v>24.971831608071</v>
      </c>
      <c r="AJ111" s="3">
        <v>25.0494924445954</v>
      </c>
      <c r="AK111" s="3">
        <v>23.4006419102287</v>
      </c>
      <c r="AL111" s="3">
        <v>22.2255721885793</v>
      </c>
      <c r="AM111" s="3">
        <v>22.9838100791406</v>
      </c>
      <c r="AN111" s="3">
        <v>22.9779542423736</v>
      </c>
      <c r="AO111" s="3">
        <v>23.4912322609597</v>
      </c>
      <c r="AP111" s="3">
        <v>24.4384577239059</v>
      </c>
      <c r="AQ111" s="3">
        <v>24.779542638949</v>
      </c>
      <c r="AR111" s="3">
        <v>25.0015810563471</v>
      </c>
      <c r="AS111" s="3">
        <v>26.0451354065066</v>
      </c>
      <c r="AT111" s="3">
        <v>24.9280508055621</v>
      </c>
      <c r="AU111" s="3">
        <v>26.0376415513258</v>
      </c>
      <c r="AV111" s="3">
        <v>26.3371839129042</v>
      </c>
      <c r="AW111" s="3">
        <v>27.6956767455639</v>
      </c>
      <c r="AX111" s="3">
        <v>29.4104283887135</v>
      </c>
      <c r="AY111" s="3">
        <v>28.3420683512116</v>
      </c>
      <c r="AZ111" s="3">
        <v>27.0496158906875</v>
      </c>
      <c r="BA111" s="3">
        <v>26.2935953013945</v>
      </c>
      <c r="BB111" s="3">
        <v>27.3318726367647</v>
      </c>
      <c r="BC111" s="3">
        <v>27.939557301225</v>
      </c>
      <c r="BD111" s="3">
        <v>28.28326091551</v>
      </c>
      <c r="BE111" s="3">
        <v>28.3323462797992</v>
      </c>
      <c r="BF111" s="3">
        <v>29.1169646084981</v>
      </c>
      <c r="BG111" s="3">
        <v>30.4041691493352</v>
      </c>
      <c r="BH111" s="3">
        <v>30.2206771826686</v>
      </c>
      <c r="BI111" s="3">
        <v>30.0368383998987</v>
      </c>
      <c r="BJ111" s="3">
        <v>31.3486421644122</v>
      </c>
      <c r="BK111" s="3">
        <v>32.1303914802148</v>
      </c>
      <c r="BL111" s="3">
        <v>31.624222854974</v>
      </c>
      <c r="BM111" s="3">
        <v>33.664413014533</v>
      </c>
      <c r="BN111" s="3">
        <v>35.336989877519</v>
      </c>
      <c r="BO111" s="3">
        <v>35.4167823852307</v>
      </c>
      <c r="BP111" s="3">
        <v>36.5422259972744</v>
      </c>
      <c r="BQ111" s="3">
        <v>38.3228011388963</v>
      </c>
      <c r="BR111" s="3">
        <v>39.5728475185435</v>
      </c>
      <c r="BS111" s="3">
        <v>41.8484137979085</v>
      </c>
      <c r="BT111" s="3">
        <v>44.2404951868864</v>
      </c>
      <c r="BU111" s="3">
        <v>45.5450057135332</v>
      </c>
      <c r="BV111" s="3">
        <v>45.162945245856</v>
      </c>
      <c r="BW111" s="3">
        <v>45.9920648908305</v>
      </c>
      <c r="BX111" s="3">
        <v>48.3668508456944</v>
      </c>
      <c r="BY111" s="3">
        <v>51.0353788898987</v>
      </c>
      <c r="BZ111" s="3">
        <v>40.3395243427878</v>
      </c>
      <c r="CA111" s="3">
        <v>37.9382070440425</v>
      </c>
      <c r="CB111" s="3">
        <v>38.4243478961612</v>
      </c>
      <c r="CC111" s="3">
        <v>39.1549190901316</v>
      </c>
      <c r="CD111" s="3">
        <v>39.5361916689072</v>
      </c>
      <c r="CE111" s="3">
        <v>40.2096746594178</v>
      </c>
      <c r="CF111" s="3">
        <v>38.9016554091218</v>
      </c>
      <c r="CG111" s="3">
        <v>42.2664157284773</v>
      </c>
      <c r="CH111" s="3">
        <v>44.0695574023958</v>
      </c>
      <c r="CI111" s="3">
        <v>41.1497228942057</v>
      </c>
      <c r="CJ111" s="3">
        <v>38.4673540299584</v>
      </c>
      <c r="CK111" s="3">
        <v>38.3129679994439</v>
      </c>
      <c r="CL111" s="3">
        <v>39.1078589658971</v>
      </c>
      <c r="CM111" s="3">
        <v>43.1758158471273</v>
      </c>
      <c r="CN111" s="3">
        <v>44.3818839332632</v>
      </c>
      <c r="CO111" s="3">
        <v>43.7752440986306</v>
      </c>
      <c r="CP111" s="3">
        <v>42.7701050481713</v>
      </c>
      <c r="CQ111" s="3">
        <v>46.0862269119228</v>
      </c>
      <c r="CR111" s="3">
        <v>46.1496208297679</v>
      </c>
      <c r="CS111" s="3">
        <v>43.5412013786677</v>
      </c>
      <c r="CT111" s="3">
        <v>44.3940570946677</v>
      </c>
      <c r="CU111" s="3">
        <v>46.1751377657971</v>
      </c>
      <c r="CV111" s="3">
        <v>47.129177202623</v>
      </c>
      <c r="CW111" s="3">
        <v>46.3633709683032</v>
      </c>
      <c r="CX111" s="3">
        <v>48.3647887364712</v>
      </c>
      <c r="CY111" s="3">
        <v>53.4254501493876</v>
      </c>
      <c r="CZ111" s="3">
        <v>51.8820882507895</v>
      </c>
      <c r="DA111" s="3">
        <v>49.4834681145561</v>
      </c>
      <c r="DB111" s="3">
        <v>48.6706208078852</v>
      </c>
      <c r="DC111" s="3">
        <v>52.9648605932428</v>
      </c>
      <c r="DD111" s="3">
        <v>51.05053227766</v>
      </c>
      <c r="DE111" s="3">
        <v>45.9814188642792</v>
      </c>
      <c r="DF111" s="3">
        <v>49.8075045240492</v>
      </c>
      <c r="DG111" s="3">
        <v>52.140406964983</v>
      </c>
      <c r="DH111" s="3">
        <v>48.6334478969895</v>
      </c>
      <c r="DI111" s="3">
        <v>49.0542469219001</v>
      </c>
      <c r="DJ111" s="3">
        <v>47.9152637231814</v>
      </c>
      <c r="DK111" s="3">
        <v>50.1529302947588</v>
      </c>
      <c r="DL111" s="3">
        <v>48.0885417102239</v>
      </c>
      <c r="DM111" s="3">
        <v>46.3789207189245</v>
      </c>
      <c r="DN111" s="3">
        <v>46.8365076464332</v>
      </c>
      <c r="DO111" s="3">
        <v>45.3738634247856</v>
      </c>
      <c r="DP111" s="3">
        <v>45.087705913052</v>
      </c>
      <c r="DQ111" s="3">
        <v>43.7332297855488</v>
      </c>
      <c r="DR111" s="3">
        <v>46.9311562888212</v>
      </c>
      <c r="DS111" s="3">
        <v>48.3038243194409</v>
      </c>
      <c r="DT111" s="3">
        <v>48.266691734901</v>
      </c>
      <c r="DU111" s="3">
        <v>47.9904061790955</v>
      </c>
      <c r="DV111" s="3">
        <v>49.5713045654684</v>
      </c>
      <c r="DW111" s="3">
        <v>50.6577850727142</v>
      </c>
      <c r="DX111" s="3">
        <v>53.8081699228116</v>
      </c>
      <c r="DY111" s="3">
        <v>52.5738620649791</v>
      </c>
      <c r="DZ111" s="3">
        <v>53.2775342169355</v>
      </c>
      <c r="EA111" s="3">
        <v>58.0144871839573</v>
      </c>
      <c r="EB111" s="3">
        <v>62.1828428341628</v>
      </c>
      <c r="EC111" s="3">
        <v>65.9558345476271</v>
      </c>
      <c r="ED111" s="3">
        <v>74.2924080306289</v>
      </c>
      <c r="EE111" s="3">
        <v>75.2503569466727</v>
      </c>
      <c r="EF111" s="3">
        <v>78.8005551232232</v>
      </c>
    </row>
    <row r="112">
      <c r="A112" s="3" t="s">
        <v>666</v>
      </c>
      <c r="B112" s="3" t="s">
        <v>494</v>
      </c>
      <c r="C112" s="3" t="s">
        <v>497</v>
      </c>
      <c r="D112" s="3">
        <v>11.3228570847284</v>
      </c>
      <c r="E112" s="3">
        <v>11.1976754288924</v>
      </c>
      <c r="F112" s="3">
        <v>12.0465476853507</v>
      </c>
      <c r="G112" s="3">
        <v>12.9965474946158</v>
      </c>
      <c r="H112" s="3">
        <v>13.936904839107</v>
      </c>
      <c r="I112" s="3">
        <v>13.7485316821507</v>
      </c>
      <c r="J112" s="3">
        <v>14.4889014417475</v>
      </c>
      <c r="K112" s="3">
        <v>16.0367856706892</v>
      </c>
      <c r="L112" s="3">
        <v>16.8613095056443</v>
      </c>
      <c r="M112" s="3">
        <v>17.9262679556142</v>
      </c>
      <c r="N112" s="3">
        <v>20.7649998413889</v>
      </c>
      <c r="O112" s="3">
        <v>21.7326517538591</v>
      </c>
      <c r="P112" s="3">
        <v>21.6644166946411</v>
      </c>
      <c r="Q112" s="3">
        <v>22.0648247066297</v>
      </c>
      <c r="R112" s="3">
        <v>23.4190150174228</v>
      </c>
      <c r="S112" s="3">
        <v>23.1699205126081</v>
      </c>
      <c r="T112" s="3">
        <v>21.4936250686646</v>
      </c>
      <c r="U112" s="3">
        <v>22.9994698437777</v>
      </c>
      <c r="V112" s="3">
        <v>25.2084469795227</v>
      </c>
      <c r="W112" s="3">
        <v>23.9778968720209</v>
      </c>
      <c r="X112" s="3">
        <v>23.2048017411005</v>
      </c>
      <c r="Y112" s="3">
        <v>24.8856438723477</v>
      </c>
      <c r="Z112" s="3">
        <v>26.29104180336</v>
      </c>
      <c r="AA112" s="3">
        <v>26.7421592365612</v>
      </c>
      <c r="AB112" s="3">
        <v>25.8157017858405</v>
      </c>
      <c r="AC112" s="3">
        <v>27.7262499809265</v>
      </c>
      <c r="AD112" s="3">
        <v>28.9344694397666</v>
      </c>
      <c r="AE112" s="3">
        <v>35.3339682533627</v>
      </c>
      <c r="AF112" s="3">
        <v>34.265079498291</v>
      </c>
      <c r="AG112" s="3">
        <v>33.1211362318559</v>
      </c>
      <c r="AH112" s="3">
        <v>35.4232500076294</v>
      </c>
      <c r="AI112" s="3">
        <v>38.1618838102921</v>
      </c>
      <c r="AJ112" s="3">
        <v>39.1765875135149</v>
      </c>
      <c r="AK112" s="3">
        <v>37.9707141603742</v>
      </c>
      <c r="AL112" s="3">
        <v>29.6813490731376</v>
      </c>
      <c r="AM112" s="3">
        <v>29.7138891674223</v>
      </c>
      <c r="AN112" s="3">
        <v>32.1869998455048</v>
      </c>
      <c r="AO112" s="3">
        <v>30.6637717799136</v>
      </c>
      <c r="AP112" s="3">
        <v>31.097391543181</v>
      </c>
      <c r="AQ112" s="3">
        <v>32.4705261933176</v>
      </c>
      <c r="AR112" s="3">
        <v>37.3390150937167</v>
      </c>
      <c r="AS112" s="3">
        <v>39.0671970194036</v>
      </c>
      <c r="AT112" s="3">
        <v>39.1315000534058</v>
      </c>
      <c r="AU112" s="3">
        <v>38.1247102488642</v>
      </c>
      <c r="AV112" s="3">
        <v>37.2795837402344</v>
      </c>
      <c r="AW112" s="3">
        <v>36.303333195773</v>
      </c>
      <c r="AX112" s="3">
        <v>35.5801589602516</v>
      </c>
      <c r="AY112" s="3">
        <v>38.2724168777466</v>
      </c>
      <c r="AZ112" s="3">
        <v>40.3615874335879</v>
      </c>
      <c r="BA112" s="3">
        <v>43.649473893015</v>
      </c>
      <c r="BB112" s="3">
        <v>46.1586507161458</v>
      </c>
      <c r="BC112" s="3">
        <v>45.4596032642183</v>
      </c>
      <c r="BD112" s="3">
        <v>45.2631816864014</v>
      </c>
      <c r="BE112" s="3">
        <v>49.2615083058675</v>
      </c>
      <c r="BF112" s="3">
        <v>49.33293678647</v>
      </c>
      <c r="BG112" s="3">
        <v>47.050000232199</v>
      </c>
      <c r="BH112" s="3">
        <v>50.4225439774363</v>
      </c>
      <c r="BI112" s="3">
        <v>49.3352172685706</v>
      </c>
      <c r="BJ112" s="3">
        <v>50.9626187824068</v>
      </c>
      <c r="BK112" s="3">
        <v>51.9271930895354</v>
      </c>
      <c r="BL112" s="3">
        <v>53.1126189458938</v>
      </c>
      <c r="BM112" s="3">
        <v>57.534473619963</v>
      </c>
      <c r="BN112" s="3">
        <v>60.4875398363386</v>
      </c>
      <c r="BO112" s="3">
        <v>61.5831743876139</v>
      </c>
      <c r="BP112" s="3">
        <v>58.3665151596069</v>
      </c>
      <c r="BQ112" s="3">
        <v>61.641499710083</v>
      </c>
      <c r="BR112" s="3">
        <v>65.5768936330622</v>
      </c>
      <c r="BS112" s="3">
        <v>72.2037882371382</v>
      </c>
      <c r="BT112" s="3">
        <v>73.2029998779297</v>
      </c>
      <c r="BU112" s="3">
        <v>75.6844926917035</v>
      </c>
      <c r="BV112" s="3">
        <v>80.116250038147</v>
      </c>
      <c r="BW112" s="3">
        <v>78.8769042605446</v>
      </c>
      <c r="BX112" s="3">
        <v>78.0531739734468</v>
      </c>
      <c r="BY112" s="3">
        <v>75.6488597267552</v>
      </c>
      <c r="BZ112" s="3">
        <v>63.4154549511996</v>
      </c>
      <c r="CA112" s="3">
        <v>70.0186502365839</v>
      </c>
      <c r="CB112" s="3">
        <v>72.3570003509522</v>
      </c>
      <c r="CC112" s="3">
        <v>71.1215908744118</v>
      </c>
      <c r="CD112" s="3">
        <v>73.2968189933083</v>
      </c>
      <c r="CE112" s="3">
        <v>79.052856808617</v>
      </c>
      <c r="CF112" s="3">
        <v>81.8240472702753</v>
      </c>
      <c r="CG112" s="3">
        <v>80.6627277027477</v>
      </c>
      <c r="CH112" s="3">
        <v>81.6122493743897</v>
      </c>
      <c r="CI112" s="3">
        <v>86.4147723804821</v>
      </c>
      <c r="CJ112" s="3">
        <v>87.3873682524028</v>
      </c>
      <c r="CK112" s="3">
        <v>85.082631362112</v>
      </c>
      <c r="CL112" s="3">
        <v>81.8830435379692</v>
      </c>
      <c r="CM112" s="3">
        <v>89.8814284915016</v>
      </c>
      <c r="CN112" s="3">
        <v>92.2517499923706</v>
      </c>
      <c r="CO112" s="3">
        <v>99.9604544206099</v>
      </c>
      <c r="CP112" s="3">
        <v>107.500238146101</v>
      </c>
      <c r="CQ112" s="3">
        <v>115.367726759477</v>
      </c>
      <c r="CR112" s="3">
        <v>119.315951937721</v>
      </c>
      <c r="CS112" s="3">
        <v>112.52095249721</v>
      </c>
      <c r="CT112" s="3">
        <v>116.176666441418</v>
      </c>
      <c r="CU112" s="3">
        <v>120.923409375277</v>
      </c>
      <c r="CV112" s="3">
        <v>116.761250495911</v>
      </c>
      <c r="CW112" s="3">
        <v>109.61526328639</v>
      </c>
      <c r="CX112" s="3">
        <v>110.199999436088</v>
      </c>
      <c r="CY112" s="3">
        <v>119.842499732971</v>
      </c>
      <c r="CZ112" s="3">
        <v>98.2252380734398</v>
      </c>
      <c r="DA112" s="3">
        <v>93.5580954778762</v>
      </c>
      <c r="DB112" s="3">
        <v>99.6352502822876</v>
      </c>
      <c r="DC112" s="3">
        <v>99.551956674327</v>
      </c>
      <c r="DD112" s="3">
        <v>89.267142704555</v>
      </c>
      <c r="DE112" s="3">
        <v>83.7266669500442</v>
      </c>
      <c r="DF112" s="3">
        <v>73.228571392241</v>
      </c>
      <c r="DG112" s="3">
        <v>74.279285975865</v>
      </c>
      <c r="DH112" s="3">
        <v>77.4172496795655</v>
      </c>
      <c r="DI112" s="3">
        <v>78.2726317957828</v>
      </c>
      <c r="DJ112" s="3">
        <v>79.7354349882706</v>
      </c>
      <c r="DK112" s="3">
        <v>84.8931575574373</v>
      </c>
      <c r="DL112" s="3">
        <v>87.0202276056463</v>
      </c>
      <c r="DM112" s="3">
        <v>88.4457146780831</v>
      </c>
      <c r="DN112" s="3">
        <v>90.7604997634888</v>
      </c>
      <c r="DO112" s="3">
        <v>78.1832612079123</v>
      </c>
      <c r="DP112" s="3">
        <v>72.9269996643066</v>
      </c>
      <c r="DQ112" s="3">
        <v>69.0999999479814</v>
      </c>
      <c r="DR112" s="3">
        <v>66.4888093130929</v>
      </c>
      <c r="DS112" s="3">
        <v>73.1370000839233</v>
      </c>
      <c r="DT112" s="3">
        <v>74.5259524754115</v>
      </c>
      <c r="DU112" s="3">
        <v>85.9360004425049</v>
      </c>
      <c r="DV112" s="3">
        <v>91.7450004577637</v>
      </c>
      <c r="DW112" s="3">
        <v>89.847953969782</v>
      </c>
      <c r="DX112" s="3">
        <v>87.3404541015625</v>
      </c>
      <c r="DY112" s="3">
        <v>88.6628948010896</v>
      </c>
      <c r="DZ112" s="3">
        <v>83.7986364364624</v>
      </c>
      <c r="EA112" s="3">
        <v>66.5497726093639</v>
      </c>
      <c r="EB112" s="3">
        <v>67.3144998550415</v>
      </c>
      <c r="EC112" s="3">
        <v>68.0947827878206</v>
      </c>
      <c r="ED112" s="3">
        <v>68.3222497940064</v>
      </c>
      <c r="EE112" s="3">
        <v>73.3973806472052</v>
      </c>
      <c r="EF112" s="3">
        <v>71.2594441307916</v>
      </c>
    </row>
    <row r="113">
      <c r="A113" s="3" t="s">
        <v>667</v>
      </c>
      <c r="B113" s="3" t="s">
        <v>511</v>
      </c>
      <c r="C113" s="3" t="s">
        <v>512</v>
      </c>
      <c r="D113" s="3">
        <v>13.2582596575678</v>
      </c>
      <c r="E113" s="3">
        <v>14.3983878055239</v>
      </c>
      <c r="F113" s="3">
        <v>15.1938437965089</v>
      </c>
      <c r="G113" s="3">
        <v>17.1650797763766</v>
      </c>
      <c r="H113" s="3">
        <v>17.284068662592</v>
      </c>
      <c r="I113" s="3">
        <v>17.9275744796708</v>
      </c>
      <c r="J113" s="3">
        <v>16.1785079724832</v>
      </c>
      <c r="K113" s="3">
        <v>15.7955090712333</v>
      </c>
      <c r="L113" s="3">
        <v>16.6545457271374</v>
      </c>
      <c r="M113" s="3">
        <v>17.345336949297</v>
      </c>
      <c r="N113" s="3">
        <v>18.0892747777891</v>
      </c>
      <c r="O113" s="3">
        <v>18.3353872648392</v>
      </c>
      <c r="P113" s="3">
        <v>18.4957014566687</v>
      </c>
      <c r="Q113" s="3">
        <v>17.3848292563085</v>
      </c>
      <c r="R113" s="3">
        <v>16.569850670096</v>
      </c>
      <c r="S113" s="3">
        <v>16.8587068455394</v>
      </c>
      <c r="T113" s="3">
        <v>17.2501034431454</v>
      </c>
      <c r="U113" s="3">
        <v>16.9915296748433</v>
      </c>
      <c r="V113" s="3">
        <v>16.4187061620015</v>
      </c>
      <c r="W113" s="3">
        <v>16.593456682637</v>
      </c>
      <c r="X113" s="3">
        <v>15.4005354318546</v>
      </c>
      <c r="Y113" s="3">
        <v>15.4427165439157</v>
      </c>
      <c r="Z113" s="3">
        <v>14.6291785835735</v>
      </c>
      <c r="AA113" s="3">
        <v>14.0193166365919</v>
      </c>
      <c r="AB113" s="3">
        <v>14.4640924368271</v>
      </c>
      <c r="AC113" s="3">
        <v>16.3624164172928</v>
      </c>
      <c r="AD113" s="3">
        <v>18.0289493372834</v>
      </c>
      <c r="AE113" s="3">
        <v>18.1854636968732</v>
      </c>
      <c r="AF113" s="3">
        <v>18.2986263501356</v>
      </c>
      <c r="AG113" s="3">
        <v>18.3623905143058</v>
      </c>
      <c r="AH113" s="3">
        <v>19.3637266511774</v>
      </c>
      <c r="AI113" s="3">
        <v>18.7273093213054</v>
      </c>
      <c r="AJ113" s="3">
        <v>18.1979330910208</v>
      </c>
      <c r="AK113" s="3">
        <v>17.4821108416188</v>
      </c>
      <c r="AL113" s="3">
        <v>17.3606955771572</v>
      </c>
      <c r="AM113" s="3">
        <v>18.7183625855812</v>
      </c>
      <c r="AN113" s="3">
        <v>19.1397325412367</v>
      </c>
      <c r="AO113" s="3">
        <v>19.3518971448738</v>
      </c>
      <c r="AP113" s="3">
        <v>19.5928853504444</v>
      </c>
      <c r="AQ113" s="3">
        <v>19.4082065758769</v>
      </c>
      <c r="AR113" s="3">
        <v>19.0598948861392</v>
      </c>
      <c r="AS113" s="3">
        <v>20.1485976464517</v>
      </c>
      <c r="AT113" s="3">
        <v>20.2078936214564</v>
      </c>
      <c r="AU113" s="3">
        <v>21.0587240882686</v>
      </c>
      <c r="AV113" s="3">
        <v>20.8561810715716</v>
      </c>
      <c r="AW113" s="3">
        <v>21.7069723821327</v>
      </c>
      <c r="AX113" s="3">
        <v>23.0472741576217</v>
      </c>
      <c r="AY113" s="3">
        <v>22.6062122250215</v>
      </c>
      <c r="AZ113" s="3">
        <v>21.557024083969</v>
      </c>
      <c r="BA113" s="3">
        <v>20.9176391040062</v>
      </c>
      <c r="BB113" s="3">
        <v>21.3442629443614</v>
      </c>
      <c r="BC113" s="3">
        <v>21.9198159431271</v>
      </c>
      <c r="BD113" s="3">
        <v>22.90960135563</v>
      </c>
      <c r="BE113" s="3">
        <v>23.4311286240513</v>
      </c>
      <c r="BF113" s="3">
        <v>24.0581074313646</v>
      </c>
      <c r="BG113" s="3">
        <v>24.8495355427796</v>
      </c>
      <c r="BH113" s="3">
        <v>25.1268009090862</v>
      </c>
      <c r="BI113" s="3">
        <v>25.0276349675051</v>
      </c>
      <c r="BJ113" s="3">
        <v>26.0119870170523</v>
      </c>
      <c r="BK113" s="3">
        <v>26.6248815240517</v>
      </c>
      <c r="BL113" s="3">
        <v>26.4148389207681</v>
      </c>
      <c r="BM113" s="3">
        <v>27.8048279625918</v>
      </c>
      <c r="BN113" s="3">
        <v>28.7968329789933</v>
      </c>
      <c r="BO113" s="3">
        <v>29.0484901205563</v>
      </c>
      <c r="BP113" s="3">
        <v>28.7631906904759</v>
      </c>
      <c r="BQ113" s="3">
        <v>29.0911761100317</v>
      </c>
      <c r="BR113" s="3">
        <v>28.0894266878285</v>
      </c>
      <c r="BS113" s="3">
        <v>26.7341001758634</v>
      </c>
      <c r="BT113" s="3">
        <v>28.4953740651454</v>
      </c>
      <c r="BU113" s="3">
        <v>27.547683042898</v>
      </c>
      <c r="BV113" s="3">
        <v>26.5542068753164</v>
      </c>
      <c r="BW113" s="3">
        <v>26.7519148951571</v>
      </c>
      <c r="BX113" s="3">
        <v>27.8902859487886</v>
      </c>
      <c r="BY113" s="3">
        <v>29.0043025845706</v>
      </c>
      <c r="BZ113" s="3">
        <v>22.6685432727493</v>
      </c>
      <c r="CA113" s="3">
        <v>22.1722686229885</v>
      </c>
      <c r="CB113" s="3">
        <v>22.1233940726286</v>
      </c>
      <c r="CC113" s="3">
        <v>23.2496712866166</v>
      </c>
      <c r="CD113" s="3">
        <v>23.0120098812412</v>
      </c>
      <c r="CE113" s="3">
        <v>22.9846718304167</v>
      </c>
      <c r="CF113" s="3">
        <v>22.0815814857553</v>
      </c>
      <c r="CG113" s="3">
        <v>24.5058896117203</v>
      </c>
      <c r="CH113" s="3">
        <v>26.2550685684207</v>
      </c>
      <c r="CI113" s="3">
        <v>25.815866879905</v>
      </c>
      <c r="CJ113" s="3">
        <v>26.1932131116481</v>
      </c>
      <c r="CK113" s="3">
        <v>26.043942033377</v>
      </c>
      <c r="CL113" s="3">
        <v>26.2125717809835</v>
      </c>
      <c r="CM113" s="3">
        <v>28.1369562345607</v>
      </c>
      <c r="CN113" s="3">
        <v>28.2195851022311</v>
      </c>
      <c r="CO113" s="3">
        <v>28.676362926157</v>
      </c>
      <c r="CP113" s="3">
        <v>28.8396442229994</v>
      </c>
      <c r="CQ113" s="3">
        <v>30.5933166819029</v>
      </c>
      <c r="CR113" s="3">
        <v>31.5795117816513</v>
      </c>
      <c r="CS113" s="3">
        <v>31.7521201959139</v>
      </c>
      <c r="CT113" s="3">
        <v>34.462151951121</v>
      </c>
      <c r="CU113" s="3">
        <v>34.7212987116046</v>
      </c>
      <c r="CV113" s="3">
        <v>36.1737465809894</v>
      </c>
      <c r="CW113" s="3">
        <v>37.9231538342436</v>
      </c>
      <c r="CX113" s="3">
        <v>39.9411585955567</v>
      </c>
      <c r="CY113" s="3">
        <v>44.1167129914998</v>
      </c>
      <c r="CZ113" s="3">
        <v>43.2334227640259</v>
      </c>
      <c r="DA113" s="3">
        <v>40.9657333740506</v>
      </c>
      <c r="DB113" s="3">
        <v>40.4580379681564</v>
      </c>
      <c r="DC113" s="3">
        <v>41.6542082288373</v>
      </c>
      <c r="DD113" s="3">
        <v>39.3592231618279</v>
      </c>
      <c r="DE113" s="3">
        <v>34.4740959554441</v>
      </c>
      <c r="DF113" s="3">
        <v>35.6056751727436</v>
      </c>
      <c r="DG113" s="3">
        <v>39.2286768557914</v>
      </c>
      <c r="DH113" s="3">
        <v>39.552356588339</v>
      </c>
      <c r="DI113" s="3">
        <v>38.4973977114186</v>
      </c>
      <c r="DJ113" s="3">
        <v>38.2637834917057</v>
      </c>
      <c r="DK113" s="3">
        <v>40.0287267421269</v>
      </c>
      <c r="DL113" s="3">
        <v>38.6296863992822</v>
      </c>
      <c r="DM113" s="3">
        <v>37.9489219909549</v>
      </c>
      <c r="DN113" s="3">
        <v>39.4283152475998</v>
      </c>
      <c r="DO113" s="3">
        <v>38.1711565487975</v>
      </c>
      <c r="DP113" s="3">
        <v>38.3259855868231</v>
      </c>
      <c r="DQ113" s="3">
        <v>36.9043418200115</v>
      </c>
      <c r="DR113" s="3">
        <v>37.6846817174811</v>
      </c>
      <c r="DS113" s="3">
        <v>35.8416879787184</v>
      </c>
      <c r="DT113" s="3">
        <v>34.1701390932692</v>
      </c>
      <c r="DU113" s="3">
        <v>33.4647697858444</v>
      </c>
      <c r="DV113" s="3">
        <v>35.603591155905</v>
      </c>
      <c r="DW113" s="3">
        <v>36.0841387412297</v>
      </c>
      <c r="DX113" s="3">
        <v>36.9020828169388</v>
      </c>
      <c r="DY113" s="3">
        <v>34.913032757676</v>
      </c>
      <c r="DZ113" s="3">
        <v>34.9362780645207</v>
      </c>
      <c r="EA113" s="3">
        <v>37.2122341579686</v>
      </c>
      <c r="EB113" s="3">
        <v>39.182411951566</v>
      </c>
      <c r="EC113" s="3">
        <v>39.8275739673466</v>
      </c>
      <c r="ED113" s="3">
        <v>38.5787612800935</v>
      </c>
      <c r="EE113" s="3">
        <v>37.3635713486444</v>
      </c>
      <c r="EF113" s="3">
        <v>38.73277759552</v>
      </c>
    </row>
    <row r="114">
      <c r="A114" s="3" t="s">
        <v>668</v>
      </c>
      <c r="B114" s="3" t="s">
        <v>526</v>
      </c>
      <c r="C114" s="3" t="s">
        <v>596</v>
      </c>
      <c r="D114" s="3">
        <v>37.2874368128665</v>
      </c>
      <c r="E114" s="3">
        <v>35.3890679228166</v>
      </c>
      <c r="F114" s="3">
        <v>34.0518880104999</v>
      </c>
      <c r="G114" s="3">
        <v>34.5744275390733</v>
      </c>
      <c r="H114" s="3">
        <v>38.3101502463722</v>
      </c>
      <c r="I114" s="3">
        <v>39.1774286272444</v>
      </c>
      <c r="J114" s="3">
        <v>38.9574553726873</v>
      </c>
      <c r="K114" s="3">
        <v>36.1128759603589</v>
      </c>
      <c r="L114" s="3">
        <v>36.4784375514837</v>
      </c>
      <c r="M114" s="3">
        <v>35.0891091928267</v>
      </c>
      <c r="N114" s="3">
        <v>38.5671629447482</v>
      </c>
      <c r="O114" s="3">
        <v>39.3465667577103</v>
      </c>
      <c r="P114" s="3">
        <v>38.5102148821927</v>
      </c>
      <c r="Q114" s="3">
        <v>40.1204482344824</v>
      </c>
      <c r="R114" s="3">
        <v>42.4411957618936</v>
      </c>
      <c r="S114" s="3">
        <v>41.003168993967</v>
      </c>
      <c r="T114" s="3">
        <v>41.5735237748512</v>
      </c>
      <c r="U114" s="3">
        <v>41.9942264205904</v>
      </c>
      <c r="V114" s="3">
        <v>40.233033911311</v>
      </c>
      <c r="W114" s="3">
        <v>42.9499373938247</v>
      </c>
      <c r="X114" s="3">
        <v>42.3566415399385</v>
      </c>
      <c r="Y114" s="3">
        <v>44.1200185001516</v>
      </c>
      <c r="Z114" s="3">
        <v>43.6165132521919</v>
      </c>
      <c r="AA114" s="3">
        <v>41.4963665558906</v>
      </c>
      <c r="AB114" s="3">
        <v>38.7126492799249</v>
      </c>
      <c r="AC114" s="3">
        <v>40.7400071970918</v>
      </c>
      <c r="AD114" s="3">
        <v>42.6897010800896</v>
      </c>
      <c r="AE114" s="3">
        <v>43.4498617611785</v>
      </c>
      <c r="AF114" s="3">
        <v>43.0802739243037</v>
      </c>
      <c r="AG114" s="3">
        <v>43.7424735260131</v>
      </c>
      <c r="AH114" s="3">
        <v>44.8448772099385</v>
      </c>
      <c r="AI114" s="3">
        <v>45.8711842959298</v>
      </c>
      <c r="AJ114" s="3">
        <v>45.8091629760306</v>
      </c>
      <c r="AK114" s="3">
        <v>45.7577510949402</v>
      </c>
      <c r="AL114" s="3">
        <v>46.3620143408924</v>
      </c>
      <c r="AM114" s="3">
        <v>49.2090258164473</v>
      </c>
      <c r="AN114" s="3">
        <v>48.1494203282928</v>
      </c>
      <c r="AO114" s="3">
        <v>49.7152180214741</v>
      </c>
      <c r="AP114" s="3">
        <v>51.0072839677441</v>
      </c>
      <c r="AQ114" s="3">
        <v>51.0223772049385</v>
      </c>
      <c r="AR114" s="3">
        <v>48.5226158390008</v>
      </c>
      <c r="AS114" s="3">
        <v>50.7024327485414</v>
      </c>
      <c r="AT114" s="3">
        <v>53.0313908541841</v>
      </c>
      <c r="AU114" s="3">
        <v>51.375774471008</v>
      </c>
      <c r="AV114" s="3">
        <v>52.5998303672637</v>
      </c>
      <c r="AW114" s="3">
        <v>54.3731544290042</v>
      </c>
      <c r="AX114" s="3">
        <v>54.7071817674581</v>
      </c>
      <c r="AY114" s="3">
        <v>59.4616511159018</v>
      </c>
      <c r="AZ114" s="3">
        <v>60.6984481727747</v>
      </c>
      <c r="BA114" s="3">
        <v>58.3318847539756</v>
      </c>
      <c r="BB114" s="3">
        <v>58.3646910283915</v>
      </c>
      <c r="BC114" s="3">
        <v>58.6800636958559</v>
      </c>
      <c r="BD114" s="3">
        <v>64.6497540727358</v>
      </c>
      <c r="BE114" s="3">
        <v>69.6791812870185</v>
      </c>
      <c r="BF114" s="3">
        <v>68.0141964254568</v>
      </c>
      <c r="BG114" s="3">
        <v>68.4434613332954</v>
      </c>
      <c r="BH114" s="3">
        <v>68.6013346504225</v>
      </c>
      <c r="BI114" s="3">
        <v>63.5444871778634</v>
      </c>
      <c r="BJ114" s="3">
        <v>67.1878643291576</v>
      </c>
      <c r="BK114" s="3">
        <v>64.8714141809449</v>
      </c>
      <c r="BL114" s="3">
        <v>63.3874865057707</v>
      </c>
      <c r="BM114" s="3">
        <v>68.0376356371532</v>
      </c>
      <c r="BN114" s="3">
        <v>70.1423615495</v>
      </c>
      <c r="BO114" s="3">
        <v>73.3754015226793</v>
      </c>
      <c r="BP114" s="3">
        <v>68.8083448690084</v>
      </c>
      <c r="BQ114" s="3">
        <v>69.0378742545055</v>
      </c>
      <c r="BR114" s="3">
        <v>70.1643007731322</v>
      </c>
      <c r="BS114" s="3">
        <v>66.9887739531132</v>
      </c>
      <c r="BT114" s="3">
        <v>69.1213188902075</v>
      </c>
      <c r="BU114" s="3">
        <v>68.7780313516906</v>
      </c>
      <c r="BV114" s="3">
        <v>71.2400899337052</v>
      </c>
      <c r="BW114" s="3">
        <v>71.3888093228063</v>
      </c>
      <c r="BX114" s="3">
        <v>71.7279000865319</v>
      </c>
      <c r="BY114" s="3">
        <v>69.1941664533238</v>
      </c>
      <c r="BZ114" s="3">
        <v>61.1285845375488</v>
      </c>
      <c r="CA114" s="3">
        <v>66.3609387900548</v>
      </c>
      <c r="CB114" s="3">
        <v>69.2270940652971</v>
      </c>
      <c r="CC114" s="3">
        <v>71.6976933143794</v>
      </c>
      <c r="CD114" s="3">
        <v>75.2596320186448</v>
      </c>
      <c r="CE114" s="3">
        <v>82.0418971327862</v>
      </c>
      <c r="CF114" s="3">
        <v>85.635881652414</v>
      </c>
      <c r="CG114" s="3">
        <v>87.6190689637094</v>
      </c>
      <c r="CH114" s="3">
        <v>84.6801928856822</v>
      </c>
      <c r="CI114" s="3">
        <v>87.9604406328231</v>
      </c>
      <c r="CJ114" s="3">
        <v>89.7120433655716</v>
      </c>
      <c r="CK114" s="3">
        <v>89.2139692638958</v>
      </c>
      <c r="CL114" s="3">
        <v>96.1178358748002</v>
      </c>
      <c r="CM114" s="3">
        <v>104.9894735806</v>
      </c>
      <c r="CN114" s="3">
        <v>113.979571069423</v>
      </c>
      <c r="CO114" s="3">
        <v>119.657895464103</v>
      </c>
      <c r="CP114" s="3">
        <v>122.695028677117</v>
      </c>
      <c r="CQ114" s="3">
        <v>119.020787383583</v>
      </c>
      <c r="CR114" s="3">
        <v>119.120690360039</v>
      </c>
      <c r="CS114" s="3">
        <v>113.619247213059</v>
      </c>
      <c r="CT114" s="3">
        <v>121.96029122567</v>
      </c>
      <c r="CU114" s="3">
        <v>125.380373483502</v>
      </c>
      <c r="CV114" s="3">
        <v>117.429427535429</v>
      </c>
      <c r="CW114" s="3">
        <v>104.414883958014</v>
      </c>
      <c r="CX114" s="3">
        <v>99.1270141121052</v>
      </c>
      <c r="CY114" s="3">
        <v>95.2786360269966</v>
      </c>
      <c r="CZ114" s="3">
        <v>103.793259883455</v>
      </c>
      <c r="DA114" s="3">
        <v>97.8503601800616</v>
      </c>
      <c r="DB114" s="3">
        <v>95.8178197968242</v>
      </c>
      <c r="DC114" s="3">
        <v>102.494699386015</v>
      </c>
      <c r="DD114" s="3">
        <v>92.6678169959229</v>
      </c>
      <c r="DE114" s="3">
        <v>89.4799459199772</v>
      </c>
      <c r="DF114" s="3">
        <v>104.446151961428</v>
      </c>
      <c r="DG114" s="3">
        <v>106.726818553538</v>
      </c>
      <c r="DH114" s="3">
        <v>105.084064199344</v>
      </c>
      <c r="DI114" s="3">
        <v>108.513734092191</v>
      </c>
      <c r="DJ114" s="3">
        <v>104.50605329076</v>
      </c>
      <c r="DK114" s="3">
        <v>107.079961650474</v>
      </c>
      <c r="DL114" s="3">
        <v>111.790613702555</v>
      </c>
      <c r="DM114" s="3">
        <v>114.196017426044</v>
      </c>
      <c r="DN114" s="3">
        <v>120.897687936229</v>
      </c>
      <c r="DO114" s="3">
        <v>115.863179633211</v>
      </c>
      <c r="DP114" s="3">
        <v>113.847033723631</v>
      </c>
      <c r="DQ114" s="3">
        <v>112.358702788953</v>
      </c>
      <c r="DR114" s="3">
        <v>113.842848965868</v>
      </c>
      <c r="DS114" s="3">
        <v>122.405650264852</v>
      </c>
      <c r="DT114" s="3">
        <v>125.741185028201</v>
      </c>
      <c r="DU114" s="3">
        <v>121.417900284506</v>
      </c>
      <c r="DV114" s="3">
        <v>118.873066902203</v>
      </c>
      <c r="DW114" s="3">
        <v>114.720583622979</v>
      </c>
      <c r="DX114" s="3">
        <v>115.707232867269</v>
      </c>
      <c r="DY114" s="3">
        <v>124.257686187334</v>
      </c>
      <c r="DZ114" s="3">
        <v>121.580725570623</v>
      </c>
      <c r="EA114" s="3">
        <v>120.235440076906</v>
      </c>
      <c r="EB114" s="3">
        <v>123.545837757465</v>
      </c>
      <c r="EC114" s="3">
        <v>120.744912594956</v>
      </c>
      <c r="ED114" s="3">
        <v>119.593699893382</v>
      </c>
      <c r="EE114" s="3">
        <v>116.504285358247</v>
      </c>
      <c r="EF114" s="3">
        <v>112.051388634576</v>
      </c>
    </row>
    <row r="115">
      <c r="A115" s="3" t="s">
        <v>669</v>
      </c>
      <c r="B115" s="3" t="s">
        <v>539</v>
      </c>
      <c r="C115" s="3" t="s">
        <v>574</v>
      </c>
      <c r="D115" s="3">
        <v>64.2041624183807</v>
      </c>
      <c r="E115" s="3">
        <v>70.4175665452004</v>
      </c>
      <c r="F115" s="3">
        <v>70.6050537529115</v>
      </c>
      <c r="G115" s="3">
        <v>67.5040928367529</v>
      </c>
      <c r="H115" s="3">
        <v>67.0948514115601</v>
      </c>
      <c r="I115" s="3">
        <v>71.9500713051211</v>
      </c>
      <c r="J115" s="3">
        <v>75.774718338754</v>
      </c>
      <c r="K115" s="3">
        <v>80.8104171570473</v>
      </c>
      <c r="L115" s="3">
        <v>81.7955051004481</v>
      </c>
      <c r="M115" s="3">
        <v>76.5511816398599</v>
      </c>
      <c r="N115" s="3">
        <v>81.5402750563648</v>
      </c>
      <c r="O115" s="3">
        <v>83.8479475793178</v>
      </c>
      <c r="P115" s="3">
        <v>81.2311893433654</v>
      </c>
      <c r="Q115" s="3">
        <v>83.4704724858918</v>
      </c>
      <c r="R115" s="3">
        <v>87.9032647090124</v>
      </c>
      <c r="S115" s="3">
        <v>93.0848443699948</v>
      </c>
      <c r="T115" s="3">
        <v>99.529022589848</v>
      </c>
      <c r="U115" s="3">
        <v>102.921550295129</v>
      </c>
      <c r="V115" s="3">
        <v>103.41268177623</v>
      </c>
      <c r="W115" s="3">
        <v>113.856033073589</v>
      </c>
      <c r="X115" s="3">
        <v>113.053332290746</v>
      </c>
      <c r="Y115" s="3">
        <v>120.382283295347</v>
      </c>
      <c r="Z115" s="3">
        <v>122.692177764495</v>
      </c>
      <c r="AA115" s="3">
        <v>120.642041880237</v>
      </c>
      <c r="AB115" s="3">
        <v>104.291097892069</v>
      </c>
      <c r="AC115" s="3">
        <v>97.4990662726352</v>
      </c>
      <c r="AD115" s="3">
        <v>104.868154779995</v>
      </c>
      <c r="AE115" s="3">
        <v>102.74050358492</v>
      </c>
      <c r="AF115" s="3">
        <v>108.067334386785</v>
      </c>
      <c r="AG115" s="3">
        <v>102.513048835991</v>
      </c>
      <c r="AH115" s="3">
        <v>109.114823250992</v>
      </c>
      <c r="AI115" s="3">
        <v>109.53052090922</v>
      </c>
      <c r="AJ115" s="3">
        <v>107.605705751434</v>
      </c>
      <c r="AK115" s="3">
        <v>118.172002834736</v>
      </c>
      <c r="AL115" s="3">
        <v>120.863202546095</v>
      </c>
      <c r="AM115" s="3">
        <v>114.509823234589</v>
      </c>
      <c r="AN115" s="3">
        <v>114.477805565702</v>
      </c>
      <c r="AO115" s="3">
        <v>116.623285326694</v>
      </c>
      <c r="AP115" s="3">
        <v>122.165340908731</v>
      </c>
      <c r="AQ115" s="3">
        <v>126.005393503</v>
      </c>
      <c r="AR115" s="3">
        <v>136.865078326958</v>
      </c>
      <c r="AS115" s="3">
        <v>143.525901515919</v>
      </c>
      <c r="AT115" s="3">
        <v>148.532649479096</v>
      </c>
      <c r="AU115" s="3">
        <v>143.28106912238</v>
      </c>
      <c r="AV115" s="3">
        <v>140.058735627372</v>
      </c>
      <c r="AW115" s="3">
        <v>141.246829105389</v>
      </c>
      <c r="AX115" s="3">
        <v>119.454886104664</v>
      </c>
      <c r="AY115" s="3">
        <v>117.162935574515</v>
      </c>
      <c r="AZ115" s="3">
        <v>125.31134657678</v>
      </c>
      <c r="BA115" s="3">
        <v>108.232210240282</v>
      </c>
      <c r="BB115" s="3">
        <v>106.560135176092</v>
      </c>
      <c r="BC115" s="3">
        <v>107.003588694502</v>
      </c>
      <c r="BD115" s="3">
        <v>112.080655254288</v>
      </c>
      <c r="BE115" s="3">
        <v>119.983970035099</v>
      </c>
      <c r="BF115" s="3">
        <v>124.919447217107</v>
      </c>
      <c r="BG115" s="3">
        <v>129.16939697724</v>
      </c>
      <c r="BH115" s="3">
        <v>127.720320338841</v>
      </c>
      <c r="BI115" s="3">
        <v>119.558650002328</v>
      </c>
      <c r="BJ115" s="3">
        <v>118.77576978791</v>
      </c>
      <c r="BK115" s="3">
        <v>114.961563119719</v>
      </c>
      <c r="BL115" s="3">
        <v>113.695780688656</v>
      </c>
      <c r="BM115" s="3">
        <v>124.900148134798</v>
      </c>
      <c r="BN115" s="3">
        <v>120.781016100021</v>
      </c>
      <c r="BO115" s="3">
        <v>123.016512630736</v>
      </c>
      <c r="BP115" s="3">
        <v>117.985745673364</v>
      </c>
      <c r="BQ115" s="3">
        <v>124.307612571146</v>
      </c>
      <c r="BR115" s="3">
        <v>134.095593534884</v>
      </c>
      <c r="BS115" s="3">
        <v>127.866136410327</v>
      </c>
      <c r="BT115" s="3">
        <v>131.051946763047</v>
      </c>
      <c r="BU115" s="3">
        <v>134.883169096302</v>
      </c>
      <c r="BV115" s="3">
        <v>104.924975120718</v>
      </c>
      <c r="BW115" s="3">
        <v>108.404372857659</v>
      </c>
      <c r="BX115" s="3">
        <v>109.617247435441</v>
      </c>
      <c r="BY115" s="3">
        <v>111.405291398732</v>
      </c>
      <c r="BZ115" s="3">
        <v>69.2270571909515</v>
      </c>
      <c r="CA115" s="3">
        <v>61.1123808906192</v>
      </c>
      <c r="CB115" s="3">
        <v>71.9114999771118</v>
      </c>
      <c r="CC115" s="3">
        <v>85.0193179737438</v>
      </c>
      <c r="CD115" s="3">
        <v>84.9959092573686</v>
      </c>
      <c r="CE115" s="3">
        <v>88.7473807561965</v>
      </c>
      <c r="CF115" s="3">
        <v>96.0345241001674</v>
      </c>
      <c r="CG115" s="3">
        <v>94.3515911102295</v>
      </c>
      <c r="CH115" s="3">
        <v>116.860749816895</v>
      </c>
      <c r="CI115" s="3">
        <v>126.912045392123</v>
      </c>
      <c r="CJ115" s="3">
        <v>137.608947753906</v>
      </c>
      <c r="CK115" s="3">
        <v>148.724736063104</v>
      </c>
      <c r="CL115" s="3">
        <v>171.260434689729</v>
      </c>
      <c r="CM115" s="3">
        <v>174.651666913714</v>
      </c>
      <c r="CN115" s="3">
        <v>171.140000915527</v>
      </c>
      <c r="CO115" s="3">
        <v>169.64954549616</v>
      </c>
      <c r="CP115" s="3">
        <v>162.150238400414</v>
      </c>
      <c r="CQ115" s="3">
        <v>147.443637154319</v>
      </c>
      <c r="CR115" s="3">
        <v>154.165237426758</v>
      </c>
      <c r="CS115" s="3">
        <v>167.391666230701</v>
      </c>
      <c r="CT115" s="3">
        <v>174.038095746722</v>
      </c>
      <c r="CU115" s="3">
        <v>168.463409423828</v>
      </c>
      <c r="CV115" s="3">
        <v>178.971750640869</v>
      </c>
      <c r="CW115" s="3">
        <v>196.36131567704</v>
      </c>
      <c r="CX115" s="3">
        <v>186.19086953868</v>
      </c>
      <c r="CY115" s="3">
        <v>185.247499847412</v>
      </c>
      <c r="CZ115" s="3">
        <v>132.960951850528</v>
      </c>
      <c r="DA115" s="3">
        <v>110.811906178792</v>
      </c>
      <c r="DB115" s="3">
        <v>97.125500869751</v>
      </c>
      <c r="DC115" s="3">
        <v>107.133478247601</v>
      </c>
      <c r="DD115" s="3">
        <v>100.817380995978</v>
      </c>
      <c r="DE115" s="3">
        <v>95.4361901056199</v>
      </c>
      <c r="DF115" s="3">
        <v>96.9195229666574</v>
      </c>
      <c r="DG115" s="3">
        <v>91.7052379789807</v>
      </c>
      <c r="DH115" s="3">
        <v>104.537750244141</v>
      </c>
      <c r="DI115" s="3">
        <v>112.865262282522</v>
      </c>
      <c r="DJ115" s="3">
        <v>98.2297830996306</v>
      </c>
      <c r="DK115" s="3">
        <v>92.8015785217285</v>
      </c>
      <c r="DL115" s="3">
        <v>93.850454677235</v>
      </c>
      <c r="DM115" s="3">
        <v>107.032380966913</v>
      </c>
      <c r="DN115" s="3">
        <v>116.994750022888</v>
      </c>
      <c r="DO115" s="3">
        <v>108.830216946809</v>
      </c>
      <c r="DP115" s="3">
        <v>105.322750663757</v>
      </c>
      <c r="DQ115" s="3">
        <v>98.4970456903631</v>
      </c>
      <c r="DR115" s="3">
        <v>123.546189626058</v>
      </c>
      <c r="DS115" s="3">
        <v>146.941999816895</v>
      </c>
      <c r="DT115" s="3">
        <v>149.316429138184</v>
      </c>
      <c r="DU115" s="3">
        <v>140.588251113892</v>
      </c>
      <c r="DV115" s="3">
        <v>135.856749343872</v>
      </c>
      <c r="DW115" s="3">
        <v>132.30454566262</v>
      </c>
      <c r="DX115" s="3">
        <v>114.613408695568</v>
      </c>
      <c r="DY115" s="3">
        <v>122.908947994834</v>
      </c>
      <c r="DZ115" s="3">
        <v>129.365682255138</v>
      </c>
      <c r="EA115" s="3">
        <v>129.342045350508</v>
      </c>
      <c r="EB115" s="3">
        <v>139.1375</v>
      </c>
      <c r="EC115" s="3">
        <v>154.604564500892</v>
      </c>
      <c r="ED115" s="3">
        <v>177.967000579834</v>
      </c>
      <c r="EE115" s="3">
        <v>185.990475609189</v>
      </c>
      <c r="EF115" s="3">
        <v>180.843889448378</v>
      </c>
    </row>
    <row r="116">
      <c r="A116" s="3" t="s">
        <v>670</v>
      </c>
      <c r="B116" s="3" t="s">
        <v>539</v>
      </c>
      <c r="C116" s="3" t="s">
        <v>671</v>
      </c>
      <c r="D116" s="3">
        <v>9.22469420515766</v>
      </c>
      <c r="E116" s="3">
        <v>8.77998549041509</v>
      </c>
      <c r="F116" s="3">
        <v>8.97552481724825</v>
      </c>
      <c r="G116" s="3">
        <v>9.33507714461094</v>
      </c>
      <c r="H116" s="3">
        <v>9.3315721226297</v>
      </c>
      <c r="I116" s="3">
        <v>9.88283922278841</v>
      </c>
      <c r="J116" s="3">
        <v>10.2833785443183</v>
      </c>
      <c r="K116" s="3">
        <v>10.1777108933613</v>
      </c>
      <c r="L116" s="3">
        <v>9.79461761866198</v>
      </c>
      <c r="M116" s="3">
        <v>8.34665416409978</v>
      </c>
      <c r="N116" s="3">
        <v>8.88120533397564</v>
      </c>
      <c r="O116" s="3">
        <v>9.10738448846508</v>
      </c>
      <c r="P116" s="3">
        <v>8.97164520993576</v>
      </c>
      <c r="Q116" s="3">
        <v>9.69652127850844</v>
      </c>
      <c r="R116" s="3">
        <v>9.75594494721821</v>
      </c>
      <c r="S116" s="3">
        <v>9.60357224147097</v>
      </c>
      <c r="T116" s="3">
        <v>9.41804208702241</v>
      </c>
      <c r="U116" s="3">
        <v>9.21573956187868</v>
      </c>
      <c r="V116" s="3">
        <v>8.96534462036756</v>
      </c>
      <c r="W116" s="3">
        <v>8.81401212058996</v>
      </c>
      <c r="X116" s="3">
        <v>8.49893831775729</v>
      </c>
      <c r="Y116" s="3">
        <v>9.17677923893355</v>
      </c>
      <c r="Z116" s="3">
        <v>8.95651680278306</v>
      </c>
      <c r="AA116" s="3">
        <v>8.74046343266144</v>
      </c>
      <c r="AB116" s="3">
        <v>7.78427323064244</v>
      </c>
      <c r="AC116" s="3">
        <v>7.62204364083146</v>
      </c>
      <c r="AD116" s="3">
        <v>8.55483145299424</v>
      </c>
      <c r="AE116" s="3">
        <v>8.4882617722664</v>
      </c>
      <c r="AF116" s="3">
        <v>8.64856752316495</v>
      </c>
      <c r="AG116" s="3">
        <v>8.44973913533908</v>
      </c>
      <c r="AH116" s="3">
        <v>8.65215076203116</v>
      </c>
      <c r="AI116" s="3">
        <v>8.08402682964429</v>
      </c>
      <c r="AJ116" s="3">
        <v>8.03928069410536</v>
      </c>
      <c r="AK116" s="3">
        <v>7.90284571373366</v>
      </c>
      <c r="AL116" s="3">
        <v>7.82013863635361</v>
      </c>
      <c r="AM116" s="3">
        <v>8.35425299305912</v>
      </c>
      <c r="AN116" s="3">
        <v>8.42283238453015</v>
      </c>
      <c r="AO116" s="3">
        <v>8.445135326346</v>
      </c>
      <c r="AP116" s="3">
        <v>8.24434890210841</v>
      </c>
      <c r="AQ116" s="3">
        <v>7.70425792613628</v>
      </c>
      <c r="AR116" s="3">
        <v>7.54067698643655</v>
      </c>
      <c r="AS116" s="3">
        <v>7.64353970733113</v>
      </c>
      <c r="AT116" s="3">
        <v>7.84667822450536</v>
      </c>
      <c r="AU116" s="3">
        <v>7.4970829291916</v>
      </c>
      <c r="AV116" s="3">
        <v>8.06057953681431</v>
      </c>
      <c r="AW116" s="3">
        <v>8.48390515852868</v>
      </c>
      <c r="AX116" s="3">
        <v>8.53404936549107</v>
      </c>
      <c r="AY116" s="3">
        <v>8.81966447775885</v>
      </c>
      <c r="AZ116" s="3">
        <v>8.69001523819057</v>
      </c>
      <c r="BA116" s="3">
        <v>7.66733883703446</v>
      </c>
      <c r="BB116" s="3">
        <v>7.75856970982866</v>
      </c>
      <c r="BC116" s="3">
        <v>8.10959123389285</v>
      </c>
      <c r="BD116" s="3">
        <v>8.26383867610248</v>
      </c>
      <c r="BE116" s="3">
        <v>8.57831987244136</v>
      </c>
      <c r="BF116" s="3">
        <v>7.85277876544399</v>
      </c>
      <c r="BG116" s="3">
        <v>7.22708049117917</v>
      </c>
      <c r="BH116" s="3">
        <v>6.99147465396498</v>
      </c>
      <c r="BI116" s="3">
        <v>6.63456577686071</v>
      </c>
      <c r="BJ116" s="3">
        <v>7.03147213591191</v>
      </c>
      <c r="BK116" s="3">
        <v>6.36344019016214</v>
      </c>
      <c r="BL116" s="3">
        <v>6.39606518992316</v>
      </c>
      <c r="BM116" s="3">
        <v>6.60407327422798</v>
      </c>
      <c r="BN116" s="3">
        <v>6.5867511659074</v>
      </c>
      <c r="BO116" s="3">
        <v>7.26598954187872</v>
      </c>
      <c r="BP116" s="3">
        <v>7.87493194613658</v>
      </c>
      <c r="BQ116" s="3">
        <v>7.71859885538767</v>
      </c>
      <c r="BR116" s="3">
        <v>7.88165422359219</v>
      </c>
      <c r="BS116" s="3">
        <v>7.21033360025158</v>
      </c>
      <c r="BT116" s="3">
        <v>7.29196971191278</v>
      </c>
      <c r="BU116" s="3">
        <v>6.99262233630619</v>
      </c>
      <c r="BV116" s="3">
        <v>7.16061939553691</v>
      </c>
      <c r="BW116" s="3">
        <v>7.4013760720203</v>
      </c>
      <c r="BX116" s="3">
        <v>7.33384674294143</v>
      </c>
      <c r="BY116" s="3">
        <v>6.52278990134851</v>
      </c>
      <c r="BZ116" s="3">
        <v>4.53606795379579</v>
      </c>
      <c r="CA116" s="3">
        <v>4.0345064206232</v>
      </c>
      <c r="CB116" s="3">
        <v>4.28574139167154</v>
      </c>
      <c r="CC116" s="3">
        <v>5.2080505754399</v>
      </c>
      <c r="CD116" s="3">
        <v>5.31195969712004</v>
      </c>
      <c r="CE116" s="3">
        <v>5.64524333094941</v>
      </c>
      <c r="CF116" s="3">
        <v>5.61089802478829</v>
      </c>
      <c r="CG116" s="3">
        <v>6.16379234283367</v>
      </c>
      <c r="CH116" s="3">
        <v>6.93216371342165</v>
      </c>
      <c r="CI116" s="3">
        <v>7.38977117483855</v>
      </c>
      <c r="CJ116" s="3">
        <v>8.1904826402337</v>
      </c>
      <c r="CK116" s="3">
        <v>9.39235455142276</v>
      </c>
      <c r="CL116" s="3">
        <v>10.192659788739</v>
      </c>
      <c r="CM116" s="3">
        <v>9.96382620459654</v>
      </c>
      <c r="CN116" s="3">
        <v>10.0569756615202</v>
      </c>
      <c r="CO116" s="3">
        <v>12.388336659493</v>
      </c>
      <c r="CP116" s="3">
        <v>11.5534124704194</v>
      </c>
      <c r="CQ116" s="3">
        <v>10.8956390823929</v>
      </c>
      <c r="CR116" s="3">
        <v>10.8408929407142</v>
      </c>
      <c r="CS116" s="3">
        <v>12.6159825067656</v>
      </c>
      <c r="CT116" s="3">
        <v>15.9255189565445</v>
      </c>
      <c r="CU116" s="3">
        <v>16.446694415626</v>
      </c>
      <c r="CV116" s="3">
        <v>18.4639381418942</v>
      </c>
      <c r="CW116" s="3">
        <v>14.9233988867294</v>
      </c>
      <c r="CX116" s="3">
        <v>13.7754014723164</v>
      </c>
      <c r="CY116" s="3">
        <v>12.7606286054108</v>
      </c>
      <c r="CZ116" s="3">
        <v>11.0952012730437</v>
      </c>
      <c r="DA116" s="3">
        <v>10.2709739639618</v>
      </c>
      <c r="DB116" s="3">
        <v>10.0972684724931</v>
      </c>
      <c r="DC116" s="3">
        <v>13.0310170882032</v>
      </c>
      <c r="DD116" s="3">
        <v>11.641513482747</v>
      </c>
      <c r="DE116" s="3">
        <v>10.1767086265195</v>
      </c>
      <c r="DF116" s="3">
        <v>11.6326774486129</v>
      </c>
      <c r="DG116" s="3">
        <v>10.6087101269663</v>
      </c>
      <c r="DH116" s="3">
        <v>10.7035686949858</v>
      </c>
      <c r="DI116" s="3">
        <v>11.299911862935</v>
      </c>
      <c r="DJ116" s="3">
        <v>10.85038253602</v>
      </c>
      <c r="DK116" s="3">
        <v>11.0885381620575</v>
      </c>
      <c r="DL116" s="3">
        <v>10.7309264376809</v>
      </c>
      <c r="DM116" s="3">
        <v>12.5961471285943</v>
      </c>
      <c r="DN116" s="3">
        <v>13.1705542077923</v>
      </c>
      <c r="DO116" s="3">
        <v>11.3179400721879</v>
      </c>
      <c r="DP116" s="3">
        <v>11.3727744448823</v>
      </c>
      <c r="DQ116" s="3">
        <v>10.6934618789958</v>
      </c>
      <c r="DR116" s="3">
        <v>9.56350482806963</v>
      </c>
      <c r="DS116" s="3">
        <v>10.7923876411632</v>
      </c>
      <c r="DT116" s="3">
        <v>10.7913751015906</v>
      </c>
      <c r="DU116" s="3">
        <v>11.6623761406002</v>
      </c>
      <c r="DV116" s="3">
        <v>11.9982919489056</v>
      </c>
      <c r="DW116" s="3">
        <v>12.3441928650877</v>
      </c>
      <c r="DX116" s="3">
        <v>11.7957216093326</v>
      </c>
      <c r="DY116" s="3">
        <v>11.7045993075602</v>
      </c>
      <c r="DZ116" s="3">
        <v>12.6429331051382</v>
      </c>
      <c r="EA116" s="3">
        <v>10.3419418678884</v>
      </c>
      <c r="EB116" s="3">
        <v>10.6073777256342</v>
      </c>
      <c r="EC116" s="3">
        <v>10.6421445493138</v>
      </c>
      <c r="ED116" s="3">
        <v>10.9282794883034</v>
      </c>
      <c r="EE116" s="3">
        <v>10.2597618557158</v>
      </c>
      <c r="EF116" s="3">
        <v>9.97944439782037</v>
      </c>
    </row>
    <row r="117">
      <c r="A117" s="3" t="s">
        <v>672</v>
      </c>
      <c r="B117" s="3" t="s">
        <v>526</v>
      </c>
      <c r="C117" s="3" t="s">
        <v>673</v>
      </c>
      <c r="D117" s="3">
        <v>17.2548641689292</v>
      </c>
      <c r="E117" s="3">
        <v>16.8875647471934</v>
      </c>
      <c r="F117" s="3">
        <v>18.3137607986178</v>
      </c>
      <c r="G117" s="3">
        <v>18.869647599804</v>
      </c>
      <c r="H117" s="3">
        <v>18.286358363405</v>
      </c>
      <c r="I117" s="3">
        <v>18.695999926371</v>
      </c>
      <c r="J117" s="3">
        <v>17.5421007126771</v>
      </c>
      <c r="K117" s="3">
        <v>16.9683694160748</v>
      </c>
      <c r="L117" s="3">
        <v>17.3816567467764</v>
      </c>
      <c r="M117" s="3">
        <v>16.3596574672731</v>
      </c>
      <c r="N117" s="3">
        <v>17.0202841872677</v>
      </c>
      <c r="O117" s="3">
        <v>17.7355248596136</v>
      </c>
      <c r="P117" s="3">
        <v>17.4339175972826</v>
      </c>
      <c r="Q117" s="3">
        <v>16.3894734847281</v>
      </c>
      <c r="R117" s="3">
        <v>15.8652399527112</v>
      </c>
      <c r="S117" s="3">
        <v>15.8621611402745</v>
      </c>
      <c r="T117" s="3">
        <v>16.4162479813103</v>
      </c>
      <c r="U117" s="3">
        <v>16.3744729313841</v>
      </c>
      <c r="V117" s="3">
        <v>16.0641445899284</v>
      </c>
      <c r="W117" s="3">
        <v>15.4342275557981</v>
      </c>
      <c r="X117" s="3">
        <v>14.6248078115005</v>
      </c>
      <c r="Y117" s="3">
        <v>14.7280036330039</v>
      </c>
      <c r="Z117" s="3">
        <v>15.6278089539482</v>
      </c>
      <c r="AA117" s="3">
        <v>15.7922312774905</v>
      </c>
      <c r="AB117" s="3">
        <v>15.0824398185241</v>
      </c>
      <c r="AC117" s="3">
        <v>17.0830866756308</v>
      </c>
      <c r="AD117" s="3">
        <v>18.8133444485652</v>
      </c>
      <c r="AE117" s="3">
        <v>18.3896928758685</v>
      </c>
      <c r="AF117" s="3">
        <v>18.2162650701349</v>
      </c>
      <c r="AG117" s="3">
        <v>17.7814657721309</v>
      </c>
      <c r="AH117" s="3">
        <v>17.2279153689833</v>
      </c>
      <c r="AI117" s="3">
        <v>17.3199123347874</v>
      </c>
      <c r="AJ117" s="3">
        <v>16.4264284364774</v>
      </c>
      <c r="AK117" s="3">
        <v>15.9420027506979</v>
      </c>
      <c r="AL117" s="3">
        <v>17.5593393721648</v>
      </c>
      <c r="AM117" s="3">
        <v>19.4555765686311</v>
      </c>
      <c r="AN117" s="3">
        <v>19.7116470200163</v>
      </c>
      <c r="AO117" s="3">
        <v>20.3407980883758</v>
      </c>
      <c r="AP117" s="3">
        <v>20.7640702071949</v>
      </c>
      <c r="AQ117" s="3">
        <v>19.3647523846188</v>
      </c>
      <c r="AR117" s="3">
        <v>18.1165200118516</v>
      </c>
      <c r="AS117" s="3">
        <v>17.6768880350747</v>
      </c>
      <c r="AT117" s="3">
        <v>17.805521035881</v>
      </c>
      <c r="AU117" s="3">
        <v>17.3769962405768</v>
      </c>
      <c r="AV117" s="3">
        <v>18.0337325633614</v>
      </c>
      <c r="AW117" s="3">
        <v>19.2641497629254</v>
      </c>
      <c r="AX117" s="3">
        <v>20.0402994853326</v>
      </c>
      <c r="AY117" s="3">
        <v>22.2825047023707</v>
      </c>
      <c r="AZ117" s="3">
        <v>22.8332687180964</v>
      </c>
      <c r="BA117" s="3">
        <v>22.5567299029228</v>
      </c>
      <c r="BB117" s="3">
        <v>23.349788909468</v>
      </c>
      <c r="BC117" s="3">
        <v>21.6129288622477</v>
      </c>
      <c r="BD117" s="3">
        <v>21.7674017594414</v>
      </c>
      <c r="BE117" s="3">
        <v>21.816348553605</v>
      </c>
      <c r="BF117" s="3">
        <v>22.7329115018457</v>
      </c>
      <c r="BG117" s="3">
        <v>24.6852833271121</v>
      </c>
      <c r="BH117" s="3">
        <v>24.6963756045526</v>
      </c>
      <c r="BI117" s="3">
        <v>22.5025292854403</v>
      </c>
      <c r="BJ117" s="3">
        <v>23.7325658488608</v>
      </c>
      <c r="BK117" s="3">
        <v>22.9264686723147</v>
      </c>
      <c r="BL117" s="3">
        <v>23.8659762753771</v>
      </c>
      <c r="BM117" s="3">
        <v>26.6657014628531</v>
      </c>
      <c r="BN117" s="3">
        <v>26.8235858978926</v>
      </c>
      <c r="BO117" s="3">
        <v>29.4943332766366</v>
      </c>
      <c r="BP117" s="3">
        <v>28.0049835216153</v>
      </c>
      <c r="BQ117" s="3">
        <v>27.8218807401892</v>
      </c>
      <c r="BR117" s="3">
        <v>27.1384006919141</v>
      </c>
      <c r="BS117" s="3">
        <v>25.9834119654998</v>
      </c>
      <c r="BT117" s="3">
        <v>28.0477152485361</v>
      </c>
      <c r="BU117" s="3">
        <v>30.1029442678612</v>
      </c>
      <c r="BV117" s="3">
        <v>31.8234750634344</v>
      </c>
      <c r="BW117" s="3">
        <v>31.9400131911603</v>
      </c>
      <c r="BX117" s="3">
        <v>31.690111485673</v>
      </c>
      <c r="BY117" s="3">
        <v>32.9063317508631</v>
      </c>
      <c r="BZ117" s="3">
        <v>28.4760177215686</v>
      </c>
      <c r="CA117" s="3">
        <v>30.069912047605</v>
      </c>
      <c r="CB117" s="3">
        <v>34.2820810607311</v>
      </c>
      <c r="CC117" s="3">
        <v>37.0720502498507</v>
      </c>
      <c r="CD117" s="3">
        <v>39.6707615999501</v>
      </c>
      <c r="CE117" s="3">
        <v>42.8948590577193</v>
      </c>
      <c r="CF117" s="3">
        <v>40.4182590335322</v>
      </c>
      <c r="CG117" s="3">
        <v>40.0781967848378</v>
      </c>
      <c r="CH117" s="3">
        <v>42.4430705372363</v>
      </c>
      <c r="CI117" s="3">
        <v>44.4054671259763</v>
      </c>
      <c r="CJ117" s="3">
        <v>44.3469626289089</v>
      </c>
      <c r="CK117" s="3">
        <v>42.7213921181574</v>
      </c>
      <c r="CL117" s="3">
        <v>43.3483779872996</v>
      </c>
      <c r="CM117" s="3">
        <v>46.5935328592656</v>
      </c>
      <c r="CN117" s="3">
        <v>48.4974458060036</v>
      </c>
      <c r="CO117" s="3">
        <v>47.6354327324966</v>
      </c>
      <c r="CP117" s="3">
        <v>49.1799577731126</v>
      </c>
      <c r="CQ117" s="3">
        <v>50.9092394920705</v>
      </c>
      <c r="CR117" s="3">
        <v>49.4776615240216</v>
      </c>
      <c r="CS117" s="3">
        <v>50.1285999739699</v>
      </c>
      <c r="CT117" s="3">
        <v>55.1365323991103</v>
      </c>
      <c r="CU117" s="3">
        <v>57.8415247754274</v>
      </c>
      <c r="CV117" s="3">
        <v>54.4928585856068</v>
      </c>
      <c r="CW117" s="3">
        <v>49.2470751922182</v>
      </c>
      <c r="CX117" s="3">
        <v>51.9794641736485</v>
      </c>
      <c r="CY117" s="3">
        <v>53.6234034049631</v>
      </c>
      <c r="CZ117" s="3">
        <v>49.5080111601482</v>
      </c>
      <c r="DA117" s="3">
        <v>48.1250411041094</v>
      </c>
      <c r="DB117" s="3">
        <v>45.8635623704156</v>
      </c>
      <c r="DC117" s="3">
        <v>50.1979187678014</v>
      </c>
      <c r="DD117" s="3">
        <v>45.7549521123645</v>
      </c>
      <c r="DE117" s="3">
        <v>44.0315204932565</v>
      </c>
      <c r="DF117" s="3">
        <v>48.1205365290643</v>
      </c>
      <c r="DG117" s="3">
        <v>46.6452262719893</v>
      </c>
      <c r="DH117" s="3">
        <v>45.9913498325549</v>
      </c>
      <c r="DI117" s="3">
        <v>50.0588460601397</v>
      </c>
      <c r="DJ117" s="3">
        <v>50.0619348422544</v>
      </c>
      <c r="DK117" s="3">
        <v>50.8497204140651</v>
      </c>
      <c r="DL117" s="3">
        <v>52.3514501211068</v>
      </c>
      <c r="DM117" s="3">
        <v>53.8873887295543</v>
      </c>
      <c r="DN117" s="3">
        <v>55.7349171834018</v>
      </c>
      <c r="DO117" s="3">
        <v>55.3304400075045</v>
      </c>
      <c r="DP117" s="3">
        <v>53.2032241927466</v>
      </c>
      <c r="DQ117" s="3">
        <v>55.5013036636658</v>
      </c>
      <c r="DR117" s="3">
        <v>58.3713397706055</v>
      </c>
      <c r="DS117" s="3">
        <v>62.1540255522811</v>
      </c>
      <c r="DT117" s="3">
        <v>64.2774798445764</v>
      </c>
      <c r="DU117" s="3">
        <v>69.5176720926917</v>
      </c>
      <c r="DV117" s="3">
        <v>74.5832375941089</v>
      </c>
      <c r="DW117" s="3">
        <v>70.25770503615</v>
      </c>
      <c r="DX117" s="3">
        <v>65.9850994240489</v>
      </c>
      <c r="DY117" s="3">
        <v>63.4931169958061</v>
      </c>
      <c r="DZ117" s="3">
        <v>66.0491395802258</v>
      </c>
      <c r="EA117" s="3">
        <v>66.6752586349499</v>
      </c>
      <c r="EB117" s="3">
        <v>69.1932949876096</v>
      </c>
      <c r="EC117" s="3">
        <v>74.4386217933895</v>
      </c>
      <c r="ED117" s="3">
        <v>82.2020000457764</v>
      </c>
      <c r="EE117" s="3">
        <v>77.7585716247558</v>
      </c>
      <c r="EF117" s="3">
        <v>74.0002776251899</v>
      </c>
    </row>
    <row r="118">
      <c r="A118" s="3" t="s">
        <v>674</v>
      </c>
      <c r="B118" s="3" t="s">
        <v>547</v>
      </c>
      <c r="C118" s="3" t="s">
        <v>675</v>
      </c>
      <c r="D118" s="3">
        <v>30.3646705290454</v>
      </c>
      <c r="E118" s="3">
        <v>28.3403859813298</v>
      </c>
      <c r="F118" s="3">
        <v>27.7264228897001</v>
      </c>
      <c r="G118" s="3">
        <v>29.1296691141499</v>
      </c>
      <c r="H118" s="3">
        <v>30.124293354304</v>
      </c>
      <c r="I118" s="3">
        <v>30.3755494810636</v>
      </c>
      <c r="J118" s="3">
        <v>33.6474503426176</v>
      </c>
      <c r="K118" s="3">
        <v>32.2082909357075</v>
      </c>
      <c r="L118" s="3">
        <v>30.0801394603221</v>
      </c>
      <c r="M118" s="3">
        <v>27.3468122108421</v>
      </c>
      <c r="N118" s="3">
        <v>25.1958177369724</v>
      </c>
      <c r="O118" s="3">
        <v>21.2136750593431</v>
      </c>
      <c r="P118" s="3">
        <v>18.2838085643011</v>
      </c>
      <c r="Q118" s="3">
        <v>17.9777020429427</v>
      </c>
      <c r="R118" s="3">
        <v>17.2595805432265</v>
      </c>
      <c r="S118" s="3">
        <v>18.2026673031712</v>
      </c>
      <c r="T118" s="3">
        <v>20.0218098565952</v>
      </c>
      <c r="U118" s="3">
        <v>17.9408224039268</v>
      </c>
      <c r="V118" s="3">
        <v>14.051194339982</v>
      </c>
      <c r="W118" s="3">
        <v>9.27908327515589</v>
      </c>
      <c r="X118" s="3">
        <v>9.53322139849324</v>
      </c>
      <c r="Y118" s="3">
        <v>11.0538804745086</v>
      </c>
      <c r="Z118" s="3">
        <v>8.74210790599101</v>
      </c>
      <c r="AA118" s="3">
        <v>6.45201300045721</v>
      </c>
      <c r="AB118" s="3">
        <v>4.36149947045493</v>
      </c>
      <c r="AC118" s="3">
        <v>5.59016011590018</v>
      </c>
      <c r="AD118" s="3">
        <v>8.91793539660708</v>
      </c>
      <c r="AE118" s="3">
        <v>9.97407390775561</v>
      </c>
      <c r="AF118" s="3">
        <v>10.4515582045397</v>
      </c>
      <c r="AG118" s="3">
        <v>10.0799026188294</v>
      </c>
      <c r="AH118" s="3">
        <v>11.2094479162559</v>
      </c>
      <c r="AI118" s="3">
        <v>10.8825254126157</v>
      </c>
      <c r="AJ118" s="3">
        <v>9.55731385356749</v>
      </c>
      <c r="AK118" s="3">
        <v>9.3987344091477</v>
      </c>
      <c r="AL118" s="3">
        <v>12.4008075213155</v>
      </c>
      <c r="AM118" s="3">
        <v>13.4180267865253</v>
      </c>
      <c r="AN118" s="3">
        <v>14.1673662756546</v>
      </c>
      <c r="AO118" s="3">
        <v>13.899051510161</v>
      </c>
      <c r="AP118" s="3">
        <v>11.7558476199333</v>
      </c>
      <c r="AQ118" s="3">
        <v>11.9563413042099</v>
      </c>
      <c r="AR118" s="3">
        <v>10.8294574663843</v>
      </c>
      <c r="AS118" s="3">
        <v>10.7850474275709</v>
      </c>
      <c r="AT118" s="3">
        <v>11.9867127494838</v>
      </c>
      <c r="AU118" s="3">
        <v>13.4364791907979</v>
      </c>
      <c r="AV118" s="3">
        <v>13.1176339667391</v>
      </c>
      <c r="AW118" s="3">
        <v>13.4081777957624</v>
      </c>
      <c r="AX118" s="3">
        <v>13.0161194288412</v>
      </c>
      <c r="AY118" s="3">
        <v>15.0923318349773</v>
      </c>
      <c r="AZ118" s="3">
        <v>17.9975860496446</v>
      </c>
      <c r="BA118" s="3">
        <v>16.9887494774721</v>
      </c>
      <c r="BB118" s="3">
        <v>16.6957566647861</v>
      </c>
      <c r="BC118" s="3">
        <v>16.1293994099635</v>
      </c>
      <c r="BD118" s="3">
        <v>14.9584769841678</v>
      </c>
      <c r="BE118" s="3">
        <v>15.7470094141951</v>
      </c>
      <c r="BF118" s="3">
        <v>15.4079369798417</v>
      </c>
      <c r="BG118" s="3">
        <v>13.6192571447914</v>
      </c>
      <c r="BH118" s="3">
        <v>12.7688560407526</v>
      </c>
      <c r="BI118" s="3">
        <v>11.5689794711618</v>
      </c>
      <c r="BJ118" s="3">
        <v>10.7851568508292</v>
      </c>
      <c r="BK118" s="3">
        <v>9.95075693984714</v>
      </c>
      <c r="BL118" s="3">
        <v>10.4955691100645</v>
      </c>
      <c r="BM118" s="3">
        <v>11.5334178978743</v>
      </c>
      <c r="BN118" s="3">
        <v>11.7245340200675</v>
      </c>
      <c r="BO118" s="3">
        <v>12.4446780581267</v>
      </c>
      <c r="BP118" s="3">
        <v>10.0282990993957</v>
      </c>
      <c r="BQ118" s="3">
        <v>10.1351107551072</v>
      </c>
      <c r="BR118" s="3">
        <v>10.5944356539049</v>
      </c>
      <c r="BS118" s="3">
        <v>8.91568154610791</v>
      </c>
      <c r="BT118" s="3">
        <v>9.36553681520747</v>
      </c>
      <c r="BU118" s="3">
        <v>8.89879502830297</v>
      </c>
      <c r="BV118" s="3">
        <v>10.4764672240056</v>
      </c>
      <c r="BW118" s="3">
        <v>11.7667503200154</v>
      </c>
      <c r="BX118" s="3">
        <v>11.7411794966696</v>
      </c>
      <c r="BY118" s="3">
        <v>11.0876965894896</v>
      </c>
      <c r="BZ118" s="3">
        <v>7.13829289936982</v>
      </c>
      <c r="CA118" s="3">
        <v>7.45071566674832</v>
      </c>
      <c r="CB118" s="3">
        <v>8.41084147787358</v>
      </c>
      <c r="CC118" s="3">
        <v>10.0658083418659</v>
      </c>
      <c r="CD118" s="3">
        <v>12.3419044329669</v>
      </c>
      <c r="CE118" s="3">
        <v>13.5460187201411</v>
      </c>
      <c r="CF118" s="3">
        <v>15.1087777554589</v>
      </c>
      <c r="CG118" s="3">
        <v>16.1142433910496</v>
      </c>
      <c r="CH118" s="3">
        <v>19.483467172243</v>
      </c>
      <c r="CI118" s="3">
        <v>23.3381593219527</v>
      </c>
      <c r="CJ118" s="3">
        <v>28.0120583381626</v>
      </c>
      <c r="CK118" s="3">
        <v>31.1462341164986</v>
      </c>
      <c r="CL118" s="3">
        <v>32.5080471567127</v>
      </c>
      <c r="CM118" s="3">
        <v>34.2443287476752</v>
      </c>
      <c r="CN118" s="3">
        <v>39.7311372987754</v>
      </c>
      <c r="CO118" s="3">
        <v>36.996753630844</v>
      </c>
      <c r="CP118" s="3">
        <v>33.8206341727484</v>
      </c>
      <c r="CQ118" s="3">
        <v>34.1914085166014</v>
      </c>
      <c r="CR118" s="3">
        <v>32.3683550450878</v>
      </c>
      <c r="CS118" s="3">
        <v>34.515576427163</v>
      </c>
      <c r="CT118" s="3">
        <v>36.8077103610486</v>
      </c>
      <c r="CU118" s="3">
        <v>37.0943400437803</v>
      </c>
      <c r="CV118" s="3">
        <v>39.528254988979</v>
      </c>
      <c r="CW118" s="3">
        <v>40.1140017588385</v>
      </c>
      <c r="CX118" s="3">
        <v>46.2613475820383</v>
      </c>
      <c r="CY118" s="3">
        <v>45.0048342812849</v>
      </c>
      <c r="CZ118" s="3">
        <v>36.0615218895897</v>
      </c>
      <c r="DA118" s="3">
        <v>34.7743770996742</v>
      </c>
      <c r="DB118" s="3">
        <v>26.8827034705484</v>
      </c>
      <c r="DC118" s="3">
        <v>29.5973837186346</v>
      </c>
      <c r="DD118" s="3">
        <v>27.8937356821359</v>
      </c>
      <c r="DE118" s="3">
        <v>29.0103561722004</v>
      </c>
      <c r="DF118" s="3">
        <v>34.9271414712037</v>
      </c>
      <c r="DG118" s="3">
        <v>37.5201920611588</v>
      </c>
      <c r="DH118" s="3">
        <v>42.2707821018513</v>
      </c>
      <c r="DI118" s="3">
        <v>41.175365016639</v>
      </c>
      <c r="DJ118" s="3">
        <v>38.0838493439124</v>
      </c>
      <c r="DK118" s="3">
        <v>39.3927147806734</v>
      </c>
      <c r="DL118" s="3">
        <v>34.7276826032011</v>
      </c>
      <c r="DM118" s="3">
        <v>37.7468214045895</v>
      </c>
      <c r="DN118" s="3">
        <v>40.2500110549667</v>
      </c>
      <c r="DO118" s="3">
        <v>39.8323200191021</v>
      </c>
      <c r="DP118" s="3">
        <v>38.3002943899027</v>
      </c>
      <c r="DQ118" s="3">
        <v>34.7722996102746</v>
      </c>
      <c r="DR118" s="3">
        <v>34.9150076733697</v>
      </c>
      <c r="DS118" s="3">
        <v>39.3940402743017</v>
      </c>
      <c r="DT118" s="3">
        <v>39.5808222552817</v>
      </c>
      <c r="DU118" s="3">
        <v>37.9549772613503</v>
      </c>
      <c r="DV118" s="3">
        <v>41.9780262781154</v>
      </c>
      <c r="DW118" s="3">
        <v>49.1332051590269</v>
      </c>
      <c r="DX118" s="3">
        <v>51.4607038587916</v>
      </c>
      <c r="DY118" s="3">
        <v>48.9582053609847</v>
      </c>
      <c r="DZ118" s="3">
        <v>47.6374856412869</v>
      </c>
      <c r="EA118" s="3">
        <v>42.6596056490017</v>
      </c>
      <c r="EB118" s="3">
        <v>44.013667541978</v>
      </c>
      <c r="EC118" s="3">
        <v>48.1616214057613</v>
      </c>
      <c r="ED118" s="3">
        <v>44.4485644280096</v>
      </c>
      <c r="EE118" s="3">
        <v>40.8711060016375</v>
      </c>
      <c r="EF118" s="3">
        <v>38.7071445414414</v>
      </c>
    </row>
    <row r="119">
      <c r="A119" s="3" t="s">
        <v>676</v>
      </c>
      <c r="B119" s="3" t="s">
        <v>526</v>
      </c>
      <c r="C119" s="3" t="s">
        <v>596</v>
      </c>
      <c r="D119" s="3">
        <v>120.636373732552</v>
      </c>
      <c r="E119" s="3">
        <v>114.763640990454</v>
      </c>
      <c r="F119" s="3">
        <v>118.049553181651</v>
      </c>
      <c r="G119" s="3">
        <v>116.634762955622</v>
      </c>
      <c r="H119" s="3">
        <v>120.723254296376</v>
      </c>
      <c r="I119" s="3">
        <v>126.221181981176</v>
      </c>
      <c r="J119" s="3">
        <v>131.619317473665</v>
      </c>
      <c r="K119" s="3">
        <v>129.316417730496</v>
      </c>
      <c r="L119" s="3">
        <v>135.370185604736</v>
      </c>
      <c r="M119" s="3">
        <v>138.785025185375</v>
      </c>
      <c r="N119" s="3">
        <v>149.845114953667</v>
      </c>
      <c r="O119" s="3">
        <v>154.166057146674</v>
      </c>
      <c r="P119" s="3">
        <v>151.761557733324</v>
      </c>
      <c r="Q119" s="3">
        <v>152.903910283656</v>
      </c>
      <c r="R119" s="3">
        <v>149.863093222836</v>
      </c>
      <c r="S119" s="3">
        <v>148.232498457907</v>
      </c>
      <c r="T119" s="3">
        <v>151.802398332024</v>
      </c>
      <c r="U119" s="3">
        <v>155.259291941484</v>
      </c>
      <c r="V119" s="3">
        <v>147.946677931976</v>
      </c>
      <c r="W119" s="3">
        <v>141.45780127834</v>
      </c>
      <c r="X119" s="3">
        <v>129.230774952266</v>
      </c>
      <c r="Y119" s="3">
        <v>134.24263544386</v>
      </c>
      <c r="Z119" s="3">
        <v>140.893720854696</v>
      </c>
      <c r="AA119" s="3">
        <v>131.471861023346</v>
      </c>
      <c r="AB119" s="3">
        <v>115.653989503672</v>
      </c>
      <c r="AC119" s="3">
        <v>115.545282428953</v>
      </c>
      <c r="AD119" s="3">
        <v>133.110750514733</v>
      </c>
      <c r="AE119" s="3">
        <v>145.006828780937</v>
      </c>
      <c r="AF119" s="3">
        <v>142.432338611091</v>
      </c>
      <c r="AG119" s="3">
        <v>140.223845140325</v>
      </c>
      <c r="AH119" s="3">
        <v>139.489663025772</v>
      </c>
      <c r="AI119" s="3">
        <v>145.210045626358</v>
      </c>
      <c r="AJ119" s="3">
        <v>147.49286587651</v>
      </c>
      <c r="AK119" s="3">
        <v>152.399825579122</v>
      </c>
      <c r="AL119" s="3">
        <v>161.895302983984</v>
      </c>
      <c r="AM119" s="3">
        <v>171.786482796073</v>
      </c>
      <c r="AN119" s="3">
        <v>167.122230415414</v>
      </c>
      <c r="AO119" s="3">
        <v>168.964008796518</v>
      </c>
      <c r="AP119" s="3">
        <v>170.703388053392</v>
      </c>
      <c r="AQ119" s="3">
        <v>168.756202316347</v>
      </c>
      <c r="AR119" s="3">
        <v>169.743131340907</v>
      </c>
      <c r="AS119" s="3">
        <v>185.551661783095</v>
      </c>
      <c r="AT119" s="3">
        <v>190.69822583475</v>
      </c>
      <c r="AU119" s="3">
        <v>184.911495409752</v>
      </c>
      <c r="AV119" s="3">
        <v>192.736690336444</v>
      </c>
      <c r="AW119" s="3">
        <v>199.453469500879</v>
      </c>
      <c r="AX119" s="3">
        <v>196.156735082808</v>
      </c>
      <c r="AY119" s="3">
        <v>216.587438309732</v>
      </c>
      <c r="AZ119" s="3">
        <v>239.130919771045</v>
      </c>
      <c r="BA119" s="3">
        <v>220.074067687001</v>
      </c>
      <c r="BB119" s="3">
        <v>217.681777767105</v>
      </c>
      <c r="BC119" s="3">
        <v>218.531757213307</v>
      </c>
      <c r="BD119" s="3">
        <v>221.641138681383</v>
      </c>
      <c r="BE119" s="3">
        <v>224.93226133438</v>
      </c>
      <c r="BF119" s="3">
        <v>210.213850688048</v>
      </c>
      <c r="BG119" s="3">
        <v>220.060965883683</v>
      </c>
      <c r="BH119" s="3">
        <v>221.31964731989</v>
      </c>
      <c r="BI119" s="3">
        <v>201.633192130657</v>
      </c>
      <c r="BJ119" s="3">
        <v>202.521579376155</v>
      </c>
      <c r="BK119" s="3">
        <v>164.585612416204</v>
      </c>
      <c r="BL119" s="3">
        <v>154.116047475106</v>
      </c>
      <c r="BM119" s="3">
        <v>163.73767277183</v>
      </c>
      <c r="BN119" s="3">
        <v>160.484062902478</v>
      </c>
      <c r="BO119" s="3">
        <v>173.134363058888</v>
      </c>
      <c r="BP119" s="3">
        <v>155.519671044913</v>
      </c>
      <c r="BQ119" s="3">
        <v>146.399214886466</v>
      </c>
      <c r="BR119" s="3">
        <v>151.932284345078</v>
      </c>
      <c r="BS119" s="3">
        <v>143.537128447354</v>
      </c>
      <c r="BT119" s="3">
        <v>144.497436771716</v>
      </c>
      <c r="BU119" s="3">
        <v>135.556474767889</v>
      </c>
      <c r="BV119" s="3">
        <v>145.335775341002</v>
      </c>
      <c r="BW119" s="3">
        <v>141.864735321786</v>
      </c>
      <c r="BX119" s="3">
        <v>141.702077684893</v>
      </c>
      <c r="BY119" s="3">
        <v>140.407278435846</v>
      </c>
      <c r="BZ119" s="3">
        <v>107.208012332367</v>
      </c>
      <c r="CA119" s="3">
        <v>112.169022189331</v>
      </c>
      <c r="CB119" s="3">
        <v>108.946424217178</v>
      </c>
      <c r="CC119" s="3">
        <v>126.083100429897</v>
      </c>
      <c r="CD119" s="3">
        <v>150.585876116254</v>
      </c>
      <c r="CE119" s="3">
        <v>185.357332912766</v>
      </c>
      <c r="CF119" s="3">
        <v>220.445333550778</v>
      </c>
      <c r="CG119" s="3">
        <v>252.043962679146</v>
      </c>
      <c r="CH119" s="3">
        <v>257.639508855464</v>
      </c>
      <c r="CI119" s="3">
        <v>262.491104715993</v>
      </c>
      <c r="CJ119" s="3">
        <v>232.577376267833</v>
      </c>
      <c r="CK119" s="3">
        <v>236.084163542328</v>
      </c>
      <c r="CL119" s="3">
        <v>248.977086316753</v>
      </c>
      <c r="CM119" s="3">
        <v>265.662917065142</v>
      </c>
      <c r="CN119" s="3">
        <v>287.089504314232</v>
      </c>
      <c r="CO119" s="3">
        <v>278.06095249285</v>
      </c>
      <c r="CP119" s="3">
        <v>274.488895830461</v>
      </c>
      <c r="CQ119" s="3">
        <v>254.883368670632</v>
      </c>
      <c r="CR119" s="3">
        <v>232.886825464872</v>
      </c>
      <c r="CS119" s="3">
        <v>213.642834560442</v>
      </c>
      <c r="CT119" s="3">
        <v>229.432028403248</v>
      </c>
      <c r="CU119" s="3">
        <v>231.89483494255</v>
      </c>
      <c r="CV119" s="3">
        <v>237.956203812158</v>
      </c>
      <c r="CW119" s="3">
        <v>219.479039283327</v>
      </c>
      <c r="CX119" s="3">
        <v>208.099476061789</v>
      </c>
      <c r="CY119" s="3">
        <v>195.0136283218</v>
      </c>
      <c r="CZ119" s="3">
        <v>195.671907299999</v>
      </c>
      <c r="DA119" s="3">
        <v>213.189986742294</v>
      </c>
      <c r="DB119" s="3">
        <v>213.273806465923</v>
      </c>
      <c r="DC119" s="3">
        <v>216.994614179526</v>
      </c>
      <c r="DD119" s="3">
        <v>169.88803102253</v>
      </c>
      <c r="DE119" s="3">
        <v>147.944420300776</v>
      </c>
      <c r="DF119" s="3">
        <v>160.659823461282</v>
      </c>
      <c r="DG119" s="3">
        <v>167.064459726129</v>
      </c>
      <c r="DH119" s="3">
        <v>179.347443966556</v>
      </c>
      <c r="DI119" s="3">
        <v>199.657666068398</v>
      </c>
      <c r="DJ119" s="3">
        <v>204.181493356541</v>
      </c>
      <c r="DK119" s="3">
        <v>221.064677643542</v>
      </c>
      <c r="DL119" s="3">
        <v>218.561116914112</v>
      </c>
      <c r="DM119" s="3">
        <v>223.280116293504</v>
      </c>
      <c r="DN119" s="3">
        <v>250.41534127737</v>
      </c>
      <c r="DO119" s="3">
        <v>255.595744098681</v>
      </c>
      <c r="DP119" s="3">
        <v>251.139040407711</v>
      </c>
      <c r="DQ119" s="3">
        <v>241.44219420924</v>
      </c>
      <c r="DR119" s="3">
        <v>244.698385458603</v>
      </c>
      <c r="DS119" s="3">
        <v>258.643576583651</v>
      </c>
      <c r="DT119" s="3">
        <v>242.993676276957</v>
      </c>
      <c r="DU119" s="3">
        <v>236.123532250176</v>
      </c>
      <c r="DV119" s="3">
        <v>256.475132369253</v>
      </c>
      <c r="DW119" s="3">
        <v>266.199658962244</v>
      </c>
      <c r="DX119" s="3">
        <v>252.90537976769</v>
      </c>
      <c r="DY119" s="3">
        <v>253.751962136151</v>
      </c>
      <c r="DZ119" s="3">
        <v>297.45569941993</v>
      </c>
      <c r="EA119" s="3">
        <v>286.161430829002</v>
      </c>
      <c r="EB119" s="3">
        <v>279.391838703411</v>
      </c>
      <c r="EC119" s="3">
        <v>267.577927037871</v>
      </c>
      <c r="ED119" s="3">
        <v>288.502043753447</v>
      </c>
      <c r="EE119" s="3">
        <v>280.30325601673</v>
      </c>
      <c r="EF119" s="3">
        <v>275.166666666667</v>
      </c>
    </row>
    <row r="120">
      <c r="A120" s="3" t="s">
        <v>677</v>
      </c>
      <c r="B120" s="3" t="s">
        <v>511</v>
      </c>
      <c r="C120" s="3" t="s">
        <v>512</v>
      </c>
      <c r="D120" s="3">
        <v>19.9356098806771</v>
      </c>
      <c r="E120" s="3">
        <v>19.8527740712381</v>
      </c>
      <c r="F120" s="3">
        <v>20.3059145684089</v>
      </c>
      <c r="G120" s="3">
        <v>21.5435663410566</v>
      </c>
      <c r="H120" s="3">
        <v>21.0908851971139</v>
      </c>
      <c r="I120" s="3">
        <v>22.1475317908696</v>
      </c>
      <c r="J120" s="3">
        <v>20.8400203181852</v>
      </c>
      <c r="K120" s="3">
        <v>21.244387433907</v>
      </c>
      <c r="L120" s="3">
        <v>22.2972442411184</v>
      </c>
      <c r="M120" s="3">
        <v>22.86578397172</v>
      </c>
      <c r="N120" s="3">
        <v>24.1563400368674</v>
      </c>
      <c r="O120" s="3">
        <v>25.0773234102905</v>
      </c>
      <c r="P120" s="3">
        <v>26.2643901886313</v>
      </c>
      <c r="Q120" s="3">
        <v>24.9489602994166</v>
      </c>
      <c r="R120" s="3">
        <v>23.2362089993671</v>
      </c>
      <c r="S120" s="3">
        <v>23.701834743689</v>
      </c>
      <c r="T120" s="3">
        <v>23.7681632667143</v>
      </c>
      <c r="U120" s="3">
        <v>22.711000693366</v>
      </c>
      <c r="V120" s="3">
        <v>22.3742139959259</v>
      </c>
      <c r="W120" s="3">
        <v>22.8556683505612</v>
      </c>
      <c r="X120" s="3">
        <v>21.0272892543226</v>
      </c>
      <c r="Y120" s="3">
        <v>21.5046648656743</v>
      </c>
      <c r="Z120" s="3">
        <v>20.9392507291462</v>
      </c>
      <c r="AA120" s="3">
        <v>21.8806507013878</v>
      </c>
      <c r="AB120" s="3">
        <v>21.8362102691506</v>
      </c>
      <c r="AC120" s="3">
        <v>22.9758027328651</v>
      </c>
      <c r="AD120" s="3">
        <v>24.547103495353</v>
      </c>
      <c r="AE120" s="3">
        <v>24.2860428597904</v>
      </c>
      <c r="AF120" s="3">
        <v>23.0817076179389</v>
      </c>
      <c r="AG120" s="3">
        <v>23.5945280103388</v>
      </c>
      <c r="AH120" s="3">
        <v>25.1070691529695</v>
      </c>
      <c r="AI120" s="3">
        <v>23.2938392469664</v>
      </c>
      <c r="AJ120" s="3">
        <v>23.6587758049493</v>
      </c>
      <c r="AK120" s="3">
        <v>23.0542308376141</v>
      </c>
      <c r="AL120" s="3">
        <v>23.2816559669368</v>
      </c>
      <c r="AM120" s="3">
        <v>22.2358924206531</v>
      </c>
      <c r="AN120" s="3">
        <v>21.8039586172101</v>
      </c>
      <c r="AO120" s="3">
        <v>22.1590765148538</v>
      </c>
      <c r="AP120" s="3">
        <v>22.729855015601</v>
      </c>
      <c r="AQ120" s="3">
        <v>22.5901919956103</v>
      </c>
      <c r="AR120" s="3">
        <v>21.1218692036794</v>
      </c>
      <c r="AS120" s="3">
        <v>21.5726671238019</v>
      </c>
      <c r="AT120" s="3">
        <v>22.2746020498868</v>
      </c>
      <c r="AU120" s="3">
        <v>24.0352895718587</v>
      </c>
      <c r="AV120" s="3">
        <v>23.3885423458641</v>
      </c>
      <c r="AW120" s="3">
        <v>23.6619432911909</v>
      </c>
      <c r="AX120" s="3">
        <v>25.3234330145074</v>
      </c>
      <c r="AY120" s="3">
        <v>23.8836039106948</v>
      </c>
      <c r="AZ120" s="3">
        <v>23.1801747631357</v>
      </c>
      <c r="BA120" s="3">
        <v>24.4448540129035</v>
      </c>
      <c r="BB120" s="3">
        <v>25.2254337268001</v>
      </c>
      <c r="BC120" s="3">
        <v>26.1216410558096</v>
      </c>
      <c r="BD120" s="3">
        <v>25.9002734827734</v>
      </c>
      <c r="BE120" s="3">
        <v>26.52459428357</v>
      </c>
      <c r="BF120" s="3">
        <v>27.3385272160023</v>
      </c>
      <c r="BG120" s="3">
        <v>28.3976272230546</v>
      </c>
      <c r="BH120" s="3">
        <v>28.9432308674765</v>
      </c>
      <c r="BI120" s="3">
        <v>29.2283397844901</v>
      </c>
      <c r="BJ120" s="3">
        <v>29.5906592155931</v>
      </c>
      <c r="BK120" s="3">
        <v>29.8330405721226</v>
      </c>
      <c r="BL120" s="3">
        <v>29.9341648891471</v>
      </c>
      <c r="BM120" s="3">
        <v>31.2243540534343</v>
      </c>
      <c r="BN120" s="3">
        <v>32.5629065871273</v>
      </c>
      <c r="BO120" s="3">
        <v>32.3523602732771</v>
      </c>
      <c r="BP120" s="3">
        <v>33.4768764706278</v>
      </c>
      <c r="BQ120" s="3">
        <v>34.3763226465736</v>
      </c>
      <c r="BR120" s="3">
        <v>34.8417975653394</v>
      </c>
      <c r="BS120" s="3">
        <v>35.8683974090604</v>
      </c>
      <c r="BT120" s="3">
        <v>38.2658080212206</v>
      </c>
      <c r="BU120" s="3">
        <v>38.5484839777249</v>
      </c>
      <c r="BV120" s="3">
        <v>38.1784478469808</v>
      </c>
      <c r="BW120" s="3">
        <v>39.1349677967931</v>
      </c>
      <c r="BX120" s="3">
        <v>39.6877548741871</v>
      </c>
      <c r="BY120" s="3">
        <v>41.4342532829039</v>
      </c>
      <c r="BZ120" s="3">
        <v>32.928824486808</v>
      </c>
      <c r="CA120" s="3">
        <v>34.8919803084292</v>
      </c>
      <c r="CB120" s="3">
        <v>33.4949887379932</v>
      </c>
      <c r="CC120" s="3">
        <v>33.5793274871872</v>
      </c>
      <c r="CD120" s="3">
        <v>29.8407708044584</v>
      </c>
      <c r="CE120" s="3">
        <v>24.1372181482772</v>
      </c>
      <c r="CF120" s="3">
        <v>24.1965256696197</v>
      </c>
      <c r="CG120" s="3">
        <v>26.2201218609005</v>
      </c>
      <c r="CH120" s="3">
        <v>24.2944189192372</v>
      </c>
      <c r="CI120" s="3">
        <v>25.1494521304782</v>
      </c>
      <c r="CJ120" s="3">
        <v>26.0594079779329</v>
      </c>
      <c r="CK120" s="3">
        <v>27.8545295201274</v>
      </c>
      <c r="CL120" s="3">
        <v>29.4042566925853</v>
      </c>
      <c r="CM120" s="3">
        <v>30.7293207275806</v>
      </c>
      <c r="CN120" s="3">
        <v>32.5754856702049</v>
      </c>
      <c r="CO120" s="3">
        <v>32.9728131021236</v>
      </c>
      <c r="CP120" s="3">
        <v>32.7829697740694</v>
      </c>
      <c r="CQ120" s="3">
        <v>33.6301684632215</v>
      </c>
      <c r="CR120" s="3">
        <v>32.9324113778855</v>
      </c>
      <c r="CS120" s="3">
        <v>32.1380642708836</v>
      </c>
      <c r="CT120" s="3">
        <v>34.33743542635</v>
      </c>
      <c r="CU120" s="3">
        <v>35.3189035394343</v>
      </c>
      <c r="CV120" s="3">
        <v>36.562072298219</v>
      </c>
      <c r="CW120" s="3">
        <v>36.8142951446679</v>
      </c>
      <c r="CX120" s="3">
        <v>39.1608448925209</v>
      </c>
      <c r="CY120" s="3">
        <v>41.6508396624513</v>
      </c>
      <c r="CZ120" s="3">
        <v>38.397398317147</v>
      </c>
      <c r="DA120" s="3">
        <v>35.2202509576505</v>
      </c>
      <c r="DB120" s="3">
        <v>34.2932324270085</v>
      </c>
      <c r="DC120" s="3">
        <v>36.4524908796673</v>
      </c>
      <c r="DD120" s="3">
        <v>36.621947838665</v>
      </c>
      <c r="DE120" s="3">
        <v>33.7101410016534</v>
      </c>
      <c r="DF120" s="3">
        <v>35.2702117644672</v>
      </c>
      <c r="DG120" s="3">
        <v>38.3446879671719</v>
      </c>
      <c r="DH120" s="3">
        <v>38.5828198852688</v>
      </c>
      <c r="DI120" s="3">
        <v>37.18298191278</v>
      </c>
      <c r="DJ120" s="3">
        <v>36.4370393362652</v>
      </c>
      <c r="DK120" s="3">
        <v>37.9573898926598</v>
      </c>
      <c r="DL120" s="3">
        <v>35.9797755902639</v>
      </c>
      <c r="DM120" s="3">
        <v>36.1992399150128</v>
      </c>
      <c r="DN120" s="3">
        <v>36.9201758843668</v>
      </c>
      <c r="DO120" s="3">
        <v>34.6115654738698</v>
      </c>
      <c r="DP120" s="3">
        <v>33.9786775035064</v>
      </c>
      <c r="DQ120" s="3">
        <v>33.1890081256867</v>
      </c>
      <c r="DR120" s="3">
        <v>35.0726549692716</v>
      </c>
      <c r="DS120" s="3">
        <v>35.4270732553326</v>
      </c>
      <c r="DT120" s="3">
        <v>35.8278352591541</v>
      </c>
      <c r="DU120" s="3">
        <v>35.6710069197466</v>
      </c>
      <c r="DV120" s="3">
        <v>36.7696481126347</v>
      </c>
      <c r="DW120" s="3">
        <v>36.8724043331515</v>
      </c>
      <c r="DX120" s="3">
        <v>38.6474082410745</v>
      </c>
      <c r="DY120" s="3">
        <v>37.9998578744204</v>
      </c>
      <c r="DZ120" s="3">
        <v>38.7827924735327</v>
      </c>
      <c r="EA120" s="3">
        <v>42.2114333743636</v>
      </c>
      <c r="EB120" s="3">
        <v>43.6230143856659</v>
      </c>
      <c r="EC120" s="3">
        <v>42.9282110100176</v>
      </c>
      <c r="ED120" s="3">
        <v>41.6230508751702</v>
      </c>
      <c r="EE120" s="3">
        <v>40.2945240565709</v>
      </c>
      <c r="EF120" s="3">
        <v>39.6449999279446</v>
      </c>
    </row>
    <row r="121">
      <c r="A121" s="3" t="s">
        <v>678</v>
      </c>
      <c r="B121" s="3" t="s">
        <v>491</v>
      </c>
      <c r="C121" s="3" t="s">
        <v>501</v>
      </c>
      <c r="D121" s="3">
        <v>97.2178573608398</v>
      </c>
      <c r="E121" s="3">
        <v>109.905263398823</v>
      </c>
      <c r="F121" s="3">
        <v>110.71166628883</v>
      </c>
      <c r="G121" s="3">
        <v>106.865476154146</v>
      </c>
      <c r="H121" s="3">
        <v>105.326428912935</v>
      </c>
      <c r="I121" s="3">
        <v>110.63571475801</v>
      </c>
      <c r="J121" s="3">
        <v>111.509090770375</v>
      </c>
      <c r="K121" s="3">
        <v>117.57857131958</v>
      </c>
      <c r="L121" s="3">
        <v>123.465476444789</v>
      </c>
      <c r="M121" s="3">
        <v>115.832174052363</v>
      </c>
      <c r="N121" s="3">
        <v>127.234474583676</v>
      </c>
      <c r="O121" s="3">
        <v>131.710455114191</v>
      </c>
      <c r="P121" s="3">
        <v>122.791000366211</v>
      </c>
      <c r="Q121" s="3">
        <v>115.269999855443</v>
      </c>
      <c r="R121" s="3">
        <v>115.117499611594</v>
      </c>
      <c r="S121" s="3">
        <v>117.486666361491</v>
      </c>
      <c r="T121" s="3">
        <v>125.687249755859</v>
      </c>
      <c r="U121" s="3">
        <v>125.424091165716</v>
      </c>
      <c r="V121" s="3">
        <v>121.91181789745</v>
      </c>
      <c r="W121" s="3">
        <v>128.207857404436</v>
      </c>
      <c r="X121" s="3">
        <v>117.40571412586</v>
      </c>
      <c r="Y121" s="3">
        <v>118.150227113204</v>
      </c>
      <c r="Z121" s="3">
        <v>106.06549949646</v>
      </c>
      <c r="AA121" s="3">
        <v>99.7195450175892</v>
      </c>
      <c r="AB121" s="3">
        <v>93.6581577501799</v>
      </c>
      <c r="AC121" s="3">
        <v>91.5877506256104</v>
      </c>
      <c r="AD121" s="3">
        <v>101.236818313599</v>
      </c>
      <c r="AE121" s="3">
        <v>100.842380705334</v>
      </c>
      <c r="AF121" s="3">
        <v>104.922380901518</v>
      </c>
      <c r="AG121" s="3">
        <v>115.891363664107</v>
      </c>
      <c r="AH121" s="3">
        <v>118.551249694824</v>
      </c>
      <c r="AI121" s="3">
        <v>124.360435154127</v>
      </c>
      <c r="AJ121" s="3">
        <v>120.644285474505</v>
      </c>
      <c r="AK121" s="3">
        <v>122.148809887114</v>
      </c>
      <c r="AL121" s="3">
        <v>140.65571412586</v>
      </c>
      <c r="AM121" s="3">
        <v>143.402617681594</v>
      </c>
      <c r="AN121" s="3">
        <v>141.88424987793</v>
      </c>
      <c r="AO121" s="3">
        <v>140.387368854723</v>
      </c>
      <c r="AP121" s="3">
        <v>144.958044300909</v>
      </c>
      <c r="AQ121" s="3">
        <v>136.322366614091</v>
      </c>
      <c r="AR121" s="3">
        <v>128.339773351496</v>
      </c>
      <c r="AS121" s="3">
        <v>129.239318500866</v>
      </c>
      <c r="AT121" s="3">
        <v>126.303249359131</v>
      </c>
      <c r="AU121" s="3">
        <v>118.237173495085</v>
      </c>
      <c r="AV121" s="3">
        <v>117.826749801636</v>
      </c>
      <c r="AW121" s="3">
        <v>118.582954233343</v>
      </c>
      <c r="AX121" s="3">
        <v>122.327856699626</v>
      </c>
      <c r="AY121" s="3">
        <v>132.178499221802</v>
      </c>
      <c r="AZ121" s="3">
        <v>138.74880872454</v>
      </c>
      <c r="BA121" s="3">
        <v>143.269999052349</v>
      </c>
      <c r="BB121" s="3">
        <v>147.83880905878</v>
      </c>
      <c r="BC121" s="3">
        <v>151.589048113142</v>
      </c>
      <c r="BD121" s="3">
        <v>171.044773795388</v>
      </c>
      <c r="BE121" s="3">
        <v>176.796905154274</v>
      </c>
      <c r="BF121" s="3">
        <v>175.14452398391</v>
      </c>
      <c r="BG121" s="3">
        <v>181.227825994077</v>
      </c>
      <c r="BH121" s="3">
        <v>193.258158232036</v>
      </c>
      <c r="BI121" s="3">
        <v>174.069782091224</v>
      </c>
      <c r="BJ121" s="3">
        <v>176.397141592843</v>
      </c>
      <c r="BK121" s="3">
        <v>164.362631948371</v>
      </c>
      <c r="BL121" s="3">
        <v>160.112855820429</v>
      </c>
      <c r="BM121" s="3">
        <v>166.547369706003</v>
      </c>
      <c r="BN121" s="3">
        <v>156.225714183989</v>
      </c>
      <c r="BO121" s="3">
        <v>164.479046776181</v>
      </c>
      <c r="BP121" s="3">
        <v>143.741590673273</v>
      </c>
      <c r="BQ121" s="3">
        <v>140.912250518799</v>
      </c>
      <c r="BR121" s="3">
        <v>146.605682373047</v>
      </c>
      <c r="BS121" s="3">
        <v>130.988636363636</v>
      </c>
      <c r="BT121" s="3">
        <v>137.3827501297</v>
      </c>
      <c r="BU121" s="3">
        <v>137.502825861392</v>
      </c>
      <c r="BV121" s="3">
        <v>145.522750854492</v>
      </c>
      <c r="BW121" s="3">
        <v>140.056905110677</v>
      </c>
      <c r="BX121" s="3">
        <v>134.328810010638</v>
      </c>
      <c r="BY121" s="3">
        <v>126.43157938907</v>
      </c>
      <c r="BZ121" s="3">
        <v>107.204772775823</v>
      </c>
      <c r="CA121" s="3">
        <v>122.311905088879</v>
      </c>
      <c r="CB121" s="3">
        <v>140.359999465942</v>
      </c>
      <c r="CC121" s="3">
        <v>141.081364024769</v>
      </c>
      <c r="CD121" s="3">
        <v>144.137272921476</v>
      </c>
      <c r="CE121" s="3">
        <v>136.240237281436</v>
      </c>
      <c r="CF121" s="3">
        <v>123.115237826393</v>
      </c>
      <c r="CG121" s="3">
        <v>128.913636641069</v>
      </c>
      <c r="CH121" s="3">
        <v>154.70599937439</v>
      </c>
      <c r="CI121" s="3">
        <v>171.767954739657</v>
      </c>
      <c r="CJ121" s="3">
        <v>193.663685447291</v>
      </c>
      <c r="CK121" s="3">
        <v>198.780526412161</v>
      </c>
      <c r="CL121" s="3">
        <v>197.936304175335</v>
      </c>
      <c r="CM121" s="3">
        <v>206.816429138184</v>
      </c>
      <c r="CN121" s="3">
        <v>182.498750305176</v>
      </c>
      <c r="CO121" s="3">
        <v>187.535226648504</v>
      </c>
      <c r="CP121" s="3">
        <v>190.986190795898</v>
      </c>
      <c r="CQ121" s="3">
        <v>205.832500457764</v>
      </c>
      <c r="CR121" s="3">
        <v>202.964761643183</v>
      </c>
      <c r="CS121" s="3">
        <v>204.188333057222</v>
      </c>
      <c r="CT121" s="3">
        <v>227.202856154669</v>
      </c>
      <c r="CU121" s="3">
        <v>233.41295485063</v>
      </c>
      <c r="CV121" s="3">
        <v>226.564749908447</v>
      </c>
      <c r="CW121" s="3">
        <v>201.079210783306</v>
      </c>
      <c r="CX121" s="3">
        <v>202.426304029382</v>
      </c>
      <c r="CY121" s="3">
        <v>200.854251098633</v>
      </c>
      <c r="CZ121" s="3">
        <v>165.176190694173</v>
      </c>
      <c r="DA121" s="3">
        <v>157.289048331124</v>
      </c>
      <c r="DB121" s="3">
        <v>154.696999359131</v>
      </c>
      <c r="DC121" s="3">
        <v>167.947390680728</v>
      </c>
      <c r="DD121" s="3">
        <v>151.278570992606</v>
      </c>
      <c r="DE121" s="3">
        <v>145.326665969122</v>
      </c>
      <c r="DF121" s="3">
        <v>146.73547581264</v>
      </c>
      <c r="DG121" s="3">
        <v>147.03023710705</v>
      </c>
      <c r="DH121" s="3">
        <v>145.007000732422</v>
      </c>
      <c r="DI121" s="3">
        <v>146.292368838662</v>
      </c>
      <c r="DJ121" s="3">
        <v>141.88630377728</v>
      </c>
      <c r="DK121" s="3">
        <v>140.422893724943</v>
      </c>
      <c r="DL121" s="3">
        <v>138.815454309637</v>
      </c>
      <c r="DM121" s="3">
        <v>146.945952279227</v>
      </c>
      <c r="DN121" s="3">
        <v>150.118251037598</v>
      </c>
      <c r="DO121" s="3">
        <v>158.34500088899</v>
      </c>
      <c r="DP121" s="3">
        <v>160.395999526978</v>
      </c>
      <c r="DQ121" s="3">
        <v>153.141818653453</v>
      </c>
      <c r="DR121" s="3">
        <v>161.2471429734</v>
      </c>
      <c r="DS121" s="3">
        <v>175.483499908447</v>
      </c>
      <c r="DT121" s="3">
        <v>178.81214250837</v>
      </c>
      <c r="DU121" s="3">
        <v>184.552749633789</v>
      </c>
      <c r="DV121" s="3">
        <v>190.490999984741</v>
      </c>
      <c r="DW121" s="3">
        <v>185.216364080256</v>
      </c>
      <c r="DX121" s="3">
        <v>170.425226384943</v>
      </c>
      <c r="DY121" s="3">
        <v>168.222632157175</v>
      </c>
      <c r="DZ121" s="3">
        <v>177.208181901412</v>
      </c>
      <c r="EA121" s="3">
        <v>194.905909798362</v>
      </c>
      <c r="EB121" s="3">
        <v>210.685749816894</v>
      </c>
      <c r="EC121" s="3">
        <v>221.083912393321</v>
      </c>
      <c r="ED121" s="3">
        <v>242.014999771118</v>
      </c>
      <c r="EE121" s="3">
        <v>255.713096981957</v>
      </c>
      <c r="EF121" s="3">
        <v>263.929722256131</v>
      </c>
    </row>
    <row r="122">
      <c r="A122" s="3" t="s">
        <v>679</v>
      </c>
      <c r="B122" s="3" t="s">
        <v>491</v>
      </c>
      <c r="C122" s="3" t="s">
        <v>499</v>
      </c>
      <c r="D122" s="3">
        <v>43.6334499317826</v>
      </c>
      <c r="E122" s="3">
        <v>44.5676838188784</v>
      </c>
      <c r="F122" s="3">
        <v>45.3089391126984</v>
      </c>
      <c r="G122" s="3">
        <v>44.1511352159371</v>
      </c>
      <c r="H122" s="3">
        <v>45.0631000151965</v>
      </c>
      <c r="I122" s="3">
        <v>45.6359879636445</v>
      </c>
      <c r="J122" s="3">
        <v>47.0882626299556</v>
      </c>
      <c r="K122" s="3">
        <v>47.2912161694535</v>
      </c>
      <c r="L122" s="3">
        <v>48.2198840865218</v>
      </c>
      <c r="M122" s="3">
        <v>46.5164390848386</v>
      </c>
      <c r="N122" s="3">
        <v>50.0780722559758</v>
      </c>
      <c r="O122" s="3">
        <v>52.4696493463319</v>
      </c>
      <c r="P122" s="3">
        <v>53.2152196245525</v>
      </c>
      <c r="Q122" s="3">
        <v>55.9183503824834</v>
      </c>
      <c r="R122" s="3">
        <v>56.9327007232901</v>
      </c>
      <c r="S122" s="3">
        <v>55.5018476026526</v>
      </c>
      <c r="T122" s="3">
        <v>54.4457918353228</v>
      </c>
      <c r="U122" s="3">
        <v>53.6917597913852</v>
      </c>
      <c r="V122" s="3">
        <v>54.1200636156644</v>
      </c>
      <c r="W122" s="3">
        <v>58.3137071560448</v>
      </c>
      <c r="X122" s="3">
        <v>58.530763665788</v>
      </c>
      <c r="Y122" s="3">
        <v>60.3250401137724</v>
      </c>
      <c r="Z122" s="3">
        <v>56.6723918380432</v>
      </c>
      <c r="AA122" s="3">
        <v>53.2151755566851</v>
      </c>
      <c r="AB122" s="3">
        <v>50.9239084203478</v>
      </c>
      <c r="AC122" s="3">
        <v>50.6976616530515</v>
      </c>
      <c r="AD122" s="3">
        <v>53.2421776648341</v>
      </c>
      <c r="AE122" s="3">
        <v>56.036965677622</v>
      </c>
      <c r="AF122" s="3">
        <v>62.4459063758625</v>
      </c>
      <c r="AG122" s="3">
        <v>63.6486687393232</v>
      </c>
      <c r="AH122" s="3">
        <v>66.9821298299689</v>
      </c>
      <c r="AI122" s="3">
        <v>68.916279491399</v>
      </c>
      <c r="AJ122" s="3">
        <v>67.5429484601763</v>
      </c>
      <c r="AK122" s="3">
        <v>66.3203302309141</v>
      </c>
      <c r="AL122" s="3">
        <v>66.7562946649133</v>
      </c>
      <c r="AM122" s="3">
        <v>66.3392149749478</v>
      </c>
      <c r="AN122" s="3">
        <v>68.7462869037092</v>
      </c>
      <c r="AO122" s="3">
        <v>70.6270172480278</v>
      </c>
      <c r="AP122" s="3">
        <v>71.2936856354859</v>
      </c>
      <c r="AQ122" s="3">
        <v>71.183606851723</v>
      </c>
      <c r="AR122" s="3">
        <v>73.4274103077273</v>
      </c>
      <c r="AS122" s="3">
        <v>75.1377909800685</v>
      </c>
      <c r="AT122" s="3">
        <v>78.1767178910224</v>
      </c>
      <c r="AU122" s="3">
        <v>79.9055538332914</v>
      </c>
      <c r="AV122" s="3">
        <v>81.7579778173074</v>
      </c>
      <c r="AW122" s="3">
        <v>83.5596929561697</v>
      </c>
      <c r="AX122" s="3">
        <v>81.6941222225023</v>
      </c>
      <c r="AY122" s="3">
        <v>83.7429101691617</v>
      </c>
      <c r="AZ122" s="3">
        <v>86.9107769116945</v>
      </c>
      <c r="BA122" s="3">
        <v>86.3015512185453</v>
      </c>
      <c r="BB122" s="3">
        <v>87.4019300526463</v>
      </c>
      <c r="BC122" s="3">
        <v>85.3395754642948</v>
      </c>
      <c r="BD122" s="3">
        <v>91.3365283192235</v>
      </c>
      <c r="BE122" s="3">
        <v>94.4414643323425</v>
      </c>
      <c r="BF122" s="3">
        <v>96.067438977549</v>
      </c>
      <c r="BG122" s="3">
        <v>94.8925223109076</v>
      </c>
      <c r="BH122" s="3">
        <v>97.3295009967039</v>
      </c>
      <c r="BI122" s="3">
        <v>93.2522722722754</v>
      </c>
      <c r="BJ122" s="3">
        <v>93.9860984246195</v>
      </c>
      <c r="BK122" s="3">
        <v>92.222840046077</v>
      </c>
      <c r="BL122" s="3">
        <v>92.9039582766136</v>
      </c>
      <c r="BM122" s="3">
        <v>96.5763731385302</v>
      </c>
      <c r="BN122" s="3">
        <v>97.195549382684</v>
      </c>
      <c r="BO122" s="3">
        <v>101.549919264249</v>
      </c>
      <c r="BP122" s="3">
        <v>105.943424313666</v>
      </c>
      <c r="BQ122" s="3">
        <v>109.604351455503</v>
      </c>
      <c r="BR122" s="3">
        <v>116.911327585823</v>
      </c>
      <c r="BS122" s="3">
        <v>121.68308204973</v>
      </c>
      <c r="BT122" s="3">
        <v>120.904209327957</v>
      </c>
      <c r="BU122" s="3">
        <v>117.870944587343</v>
      </c>
      <c r="BV122" s="3">
        <v>121.901507715967</v>
      </c>
      <c r="BW122" s="3">
        <v>124.509055141896</v>
      </c>
      <c r="BX122" s="3">
        <v>130.799187678297</v>
      </c>
      <c r="BY122" s="3">
        <v>135.192358279634</v>
      </c>
      <c r="BZ122" s="3">
        <v>112.740910651079</v>
      </c>
      <c r="CA122" s="3">
        <v>112.213993400732</v>
      </c>
      <c r="CB122" s="3">
        <v>120.84411617136</v>
      </c>
      <c r="CC122" s="3">
        <v>125.281066127662</v>
      </c>
      <c r="CD122" s="3">
        <v>127.747315948095</v>
      </c>
      <c r="CE122" s="3">
        <v>132.823683819422</v>
      </c>
      <c r="CF122" s="3">
        <v>134.640694908349</v>
      </c>
      <c r="CG122" s="3">
        <v>129.708094126928</v>
      </c>
      <c r="CH122" s="3">
        <v>129.428592104948</v>
      </c>
      <c r="CI122" s="3">
        <v>132.226008187683</v>
      </c>
      <c r="CJ122" s="3">
        <v>120.696430494568</v>
      </c>
      <c r="CK122" s="3">
        <v>122.394544919754</v>
      </c>
      <c r="CL122" s="3">
        <v>130.932277144239</v>
      </c>
      <c r="CM122" s="3">
        <v>138.264590622389</v>
      </c>
      <c r="CN122" s="3">
        <v>137.305788301425</v>
      </c>
      <c r="CO122" s="3">
        <v>133.885497821194</v>
      </c>
      <c r="CP122" s="3">
        <v>134.802431935537</v>
      </c>
      <c r="CQ122" s="3">
        <v>121.264924036852</v>
      </c>
      <c r="CR122" s="3">
        <v>114.917562278283</v>
      </c>
      <c r="CS122" s="3">
        <v>111.268855888111</v>
      </c>
      <c r="CT122" s="3">
        <v>103.302527416877</v>
      </c>
      <c r="CU122" s="3">
        <v>99.0879153071633</v>
      </c>
      <c r="CV122" s="3">
        <v>106.091603571373</v>
      </c>
      <c r="CW122" s="3">
        <v>98.7425603932158</v>
      </c>
      <c r="CX122" s="3">
        <v>87.4761967732862</v>
      </c>
      <c r="CY122" s="3">
        <v>94.598002984696</v>
      </c>
      <c r="CZ122" s="3">
        <v>92.1224587783671</v>
      </c>
      <c r="DA122" s="3">
        <v>91.2136729258735</v>
      </c>
      <c r="DB122" s="3">
        <v>89.7035052800125</v>
      </c>
      <c r="DC122" s="3">
        <v>92.2275139601178</v>
      </c>
      <c r="DD122" s="3">
        <v>79.3142218499583</v>
      </c>
      <c r="DE122" s="3">
        <v>73.4831318740946</v>
      </c>
      <c r="DF122" s="3">
        <v>61.5301529953159</v>
      </c>
      <c r="DG122" s="3">
        <v>65.7543654863</v>
      </c>
      <c r="DH122" s="3">
        <v>67.6142367215153</v>
      </c>
      <c r="DI122" s="3">
        <v>66.4596178845955</v>
      </c>
      <c r="DJ122" s="3">
        <v>52.8478554134461</v>
      </c>
      <c r="DK122" s="3">
        <v>53.2993355516993</v>
      </c>
      <c r="DL122" s="3">
        <v>52.7013796671295</v>
      </c>
      <c r="DM122" s="3">
        <v>52.1401129389199</v>
      </c>
      <c r="DN122" s="3">
        <v>57.8432161087676</v>
      </c>
      <c r="DO122" s="3">
        <v>54.6682097065547</v>
      </c>
      <c r="DP122" s="3">
        <v>54.5268572470906</v>
      </c>
      <c r="DQ122" s="3">
        <v>50.2383461197491</v>
      </c>
      <c r="DR122" s="3">
        <v>52.2122227489972</v>
      </c>
      <c r="DS122" s="3">
        <v>58.4033756919614</v>
      </c>
      <c r="DT122" s="3">
        <v>60.3815841714878</v>
      </c>
      <c r="DU122" s="3">
        <v>62.2336215609637</v>
      </c>
      <c r="DV122" s="3">
        <v>69.2108523436678</v>
      </c>
      <c r="DW122" s="3">
        <v>70.5741916441738</v>
      </c>
      <c r="DX122" s="3">
        <v>73.8448492543282</v>
      </c>
      <c r="DY122" s="3">
        <v>75.3539856028121</v>
      </c>
      <c r="DZ122" s="3">
        <v>74.9302964208119</v>
      </c>
      <c r="EA122" s="3">
        <v>77.5370831710848</v>
      </c>
      <c r="EB122" s="3">
        <v>83.038337624847</v>
      </c>
      <c r="EC122" s="3">
        <v>87.5495525973671</v>
      </c>
      <c r="ED122" s="3">
        <v>86.7584674294716</v>
      </c>
      <c r="EE122" s="3">
        <v>83.1682977252706</v>
      </c>
      <c r="EF122" s="3">
        <v>79.2500002119276</v>
      </c>
    </row>
    <row r="123">
      <c r="A123" s="3" t="s">
        <v>680</v>
      </c>
      <c r="B123" s="3" t="s">
        <v>517</v>
      </c>
      <c r="C123" s="3" t="s">
        <v>681</v>
      </c>
      <c r="D123" s="3">
        <v>14.8088855350084</v>
      </c>
      <c r="E123" s="3">
        <v>14.8307854542674</v>
      </c>
      <c r="F123" s="3">
        <v>15.7817256181225</v>
      </c>
      <c r="G123" s="3">
        <v>15.2000518271598</v>
      </c>
      <c r="H123" s="3">
        <v>14.3102001988478</v>
      </c>
      <c r="I123" s="3">
        <v>14.9332742368168</v>
      </c>
      <c r="J123" s="3">
        <v>14.8515727250335</v>
      </c>
      <c r="K123" s="3">
        <v>14.0398147962816</v>
      </c>
      <c r="L123" s="3">
        <v>14.4257357390101</v>
      </c>
      <c r="M123" s="3">
        <v>13.6573053191304</v>
      </c>
      <c r="N123" s="3">
        <v>14.279428114526</v>
      </c>
      <c r="O123" s="3">
        <v>14.278149981604</v>
      </c>
      <c r="P123" s="3">
        <v>13.1060622999716</v>
      </c>
      <c r="Q123" s="3">
        <v>13.494270444163</v>
      </c>
      <c r="R123" s="3">
        <v>13.6962100884803</v>
      </c>
      <c r="S123" s="3">
        <v>13.8432027909145</v>
      </c>
      <c r="T123" s="3">
        <v>14.6355834812899</v>
      </c>
      <c r="U123" s="3">
        <v>15.0765811502064</v>
      </c>
      <c r="V123" s="3">
        <v>15.2095112125519</v>
      </c>
      <c r="W123" s="3">
        <v>14.8136965414897</v>
      </c>
      <c r="X123" s="3">
        <v>13.9553445629266</v>
      </c>
      <c r="Y123" s="3">
        <v>13.7541922673065</v>
      </c>
      <c r="Z123" s="3">
        <v>14.6407290167152</v>
      </c>
      <c r="AA123" s="3">
        <v>14.7891728016807</v>
      </c>
      <c r="AB123" s="3">
        <v>12.6236930304356</v>
      </c>
      <c r="AC123" s="3">
        <v>11.1112003884213</v>
      </c>
      <c r="AD123" s="3">
        <v>12.3872294600211</v>
      </c>
      <c r="AE123" s="3">
        <v>12.9119993791586</v>
      </c>
      <c r="AF123" s="3">
        <v>13.2421004388794</v>
      </c>
      <c r="AG123" s="3">
        <v>13.4388263063943</v>
      </c>
      <c r="AH123" s="3">
        <v>13.3833742548005</v>
      </c>
      <c r="AI123" s="3">
        <v>14.404759115744</v>
      </c>
      <c r="AJ123" s="3">
        <v>15.1435527633876</v>
      </c>
      <c r="AK123" s="3">
        <v>15.4780443557906</v>
      </c>
      <c r="AL123" s="3">
        <v>18.0733160155117</v>
      </c>
      <c r="AM123" s="3">
        <v>20.1629994558387</v>
      </c>
      <c r="AN123" s="3">
        <v>20.0800078052721</v>
      </c>
      <c r="AO123" s="3">
        <v>20.2377165081203</v>
      </c>
      <c r="AP123" s="3">
        <v>19.8492962635759</v>
      </c>
      <c r="AQ123" s="3">
        <v>18.7219755303597</v>
      </c>
      <c r="AR123" s="3">
        <v>18.4773864932814</v>
      </c>
      <c r="AS123" s="3">
        <v>18.8296352798643</v>
      </c>
      <c r="AT123" s="3">
        <v>19.9194739021286</v>
      </c>
      <c r="AU123" s="3">
        <v>20.2670525797028</v>
      </c>
      <c r="AV123" s="3">
        <v>20.2360793793254</v>
      </c>
      <c r="AW123" s="3">
        <v>21.6436080652012</v>
      </c>
      <c r="AX123" s="3">
        <v>21.9239638437174</v>
      </c>
      <c r="AY123" s="3">
        <v>23.3662497763369</v>
      </c>
      <c r="AZ123" s="3">
        <v>24.6313208977253</v>
      </c>
      <c r="BA123" s="3">
        <v>25.1833911464854</v>
      </c>
      <c r="BB123" s="3">
        <v>25.4374449342216</v>
      </c>
      <c r="BC123" s="3">
        <v>24.7099342158581</v>
      </c>
      <c r="BD123" s="3">
        <v>25.1780580787085</v>
      </c>
      <c r="BE123" s="3">
        <v>23.6550713081337</v>
      </c>
      <c r="BF123" s="3">
        <v>22.7795334992051</v>
      </c>
      <c r="BG123" s="3">
        <v>23.0003494833182</v>
      </c>
      <c r="BH123" s="3">
        <v>22.6576070381554</v>
      </c>
      <c r="BI123" s="3">
        <v>21.1693692031821</v>
      </c>
      <c r="BJ123" s="3">
        <v>21.408527201348</v>
      </c>
      <c r="BK123" s="3">
        <v>19.0108515190214</v>
      </c>
      <c r="BL123" s="3">
        <v>20.5321486877096</v>
      </c>
      <c r="BM123" s="3">
        <v>21.4444714058591</v>
      </c>
      <c r="BN123" s="3">
        <v>21.1197828039428</v>
      </c>
      <c r="BO123" s="3">
        <v>21.7447449896197</v>
      </c>
      <c r="BP123" s="3">
        <v>21.9415603527917</v>
      </c>
      <c r="BQ123" s="3">
        <v>21.6939400706486</v>
      </c>
      <c r="BR123" s="3">
        <v>22.8734995314176</v>
      </c>
      <c r="BS123" s="3">
        <v>21.1060809665174</v>
      </c>
      <c r="BT123" s="3">
        <v>22.1148238238887</v>
      </c>
      <c r="BU123" s="3">
        <v>22.1972860900573</v>
      </c>
      <c r="BV123" s="3">
        <v>24.3617782348407</v>
      </c>
      <c r="BW123" s="3">
        <v>24.8638209081636</v>
      </c>
      <c r="BX123" s="3">
        <v>24.0861391889935</v>
      </c>
      <c r="BY123" s="3">
        <v>23.5082608208865</v>
      </c>
      <c r="BZ123" s="3">
        <v>14.2382821673346</v>
      </c>
      <c r="CA123" s="3">
        <v>13.7313006064989</v>
      </c>
      <c r="CB123" s="3">
        <v>14.7053310212954</v>
      </c>
      <c r="CC123" s="3">
        <v>17.6163822089591</v>
      </c>
      <c r="CD123" s="3">
        <v>15.9117698993724</v>
      </c>
      <c r="CE123" s="3">
        <v>17.2216143848422</v>
      </c>
      <c r="CF123" s="3">
        <v>17.7557186079405</v>
      </c>
      <c r="CG123" s="3">
        <v>19.6759822628664</v>
      </c>
      <c r="CH123" s="3">
        <v>21.6949454903098</v>
      </c>
      <c r="CI123" s="3">
        <v>23.1928862152646</v>
      </c>
      <c r="CJ123" s="3">
        <v>26.2206254353461</v>
      </c>
      <c r="CK123" s="3">
        <v>28.3886822196839</v>
      </c>
      <c r="CL123" s="3">
        <v>32.2444724773357</v>
      </c>
      <c r="CM123" s="3">
        <v>33.2991271604369</v>
      </c>
      <c r="CN123" s="3">
        <v>36.2443034986481</v>
      </c>
      <c r="CO123" s="3">
        <v>34.6589636231761</v>
      </c>
      <c r="CP123" s="3">
        <v>32.2400713713038</v>
      </c>
      <c r="CQ123" s="3">
        <v>33.1516026381591</v>
      </c>
      <c r="CR123" s="3">
        <v>34.9398283981474</v>
      </c>
      <c r="CS123" s="3">
        <v>38.7479155700942</v>
      </c>
      <c r="CT123" s="3">
        <v>38.7472862041572</v>
      </c>
      <c r="CU123" s="3">
        <v>38.0630251727413</v>
      </c>
      <c r="CV123" s="3">
        <v>41.623671512453</v>
      </c>
      <c r="CW123" s="3">
        <v>42.3643976076903</v>
      </c>
      <c r="CX123" s="3">
        <v>40.3067996176548</v>
      </c>
      <c r="CY123" s="3">
        <v>35.5669877737634</v>
      </c>
      <c r="CZ123" s="3">
        <v>33.0955056404427</v>
      </c>
      <c r="DA123" s="3">
        <v>32.1298952581853</v>
      </c>
      <c r="DB123" s="3">
        <v>30.2792318163523</v>
      </c>
      <c r="DC123" s="3">
        <v>31.9460180522584</v>
      </c>
      <c r="DD123" s="3">
        <v>30.6059975872891</v>
      </c>
      <c r="DE123" s="3">
        <v>30.7885326523752</v>
      </c>
      <c r="DF123" s="3">
        <v>32.43690447227</v>
      </c>
      <c r="DG123" s="3">
        <v>29.857171525745</v>
      </c>
      <c r="DH123" s="3">
        <v>31.6704860818574</v>
      </c>
      <c r="DI123" s="3">
        <v>33.8248716212825</v>
      </c>
      <c r="DJ123" s="3">
        <v>26.8042953281964</v>
      </c>
      <c r="DK123" s="3">
        <v>24.6837451808443</v>
      </c>
      <c r="DL123" s="3">
        <v>23.0094454111744</v>
      </c>
      <c r="DM123" s="3">
        <v>24.3623546759487</v>
      </c>
      <c r="DN123" s="3">
        <v>26.079645572484</v>
      </c>
      <c r="DO123" s="3">
        <v>25.1853187850251</v>
      </c>
      <c r="DP123" s="3">
        <v>24.9487027748741</v>
      </c>
      <c r="DQ123" s="3">
        <v>23.0045063608161</v>
      </c>
      <c r="DR123" s="3">
        <v>25.2855796301536</v>
      </c>
      <c r="DS123" s="3">
        <v>31.4254214200328</v>
      </c>
      <c r="DT123" s="3">
        <v>33.3528005401292</v>
      </c>
      <c r="DU123" s="3">
        <v>32.3629045958244</v>
      </c>
      <c r="DV123" s="3">
        <v>34.7883917554814</v>
      </c>
      <c r="DW123" s="3">
        <v>34.8640761496638</v>
      </c>
      <c r="DX123" s="3">
        <v>36.7883620670979</v>
      </c>
      <c r="DY123" s="3">
        <v>35.0181795641652</v>
      </c>
      <c r="DZ123" s="3">
        <v>38.6520624296504</v>
      </c>
      <c r="EA123" s="3">
        <v>39.8655934399084</v>
      </c>
      <c r="EB123" s="3">
        <v>41.5733710190408</v>
      </c>
      <c r="EC123" s="3">
        <v>43.0937202761606</v>
      </c>
      <c r="ED123" s="3">
        <v>46.1525291073983</v>
      </c>
      <c r="EE123" s="3">
        <v>44.6027436140812</v>
      </c>
      <c r="EF123" s="3">
        <v>43.3741663826837</v>
      </c>
    </row>
    <row r="124">
      <c r="A124" s="3" t="s">
        <v>682</v>
      </c>
      <c r="B124" s="3" t="s">
        <v>547</v>
      </c>
      <c r="C124" s="3" t="s">
        <v>594</v>
      </c>
      <c r="D124" s="3">
        <v>52.3251322262504</v>
      </c>
      <c r="E124" s="3">
        <v>51.2123508825415</v>
      </c>
      <c r="F124" s="3">
        <v>55.8679478322495</v>
      </c>
      <c r="G124" s="3">
        <v>54.3004973817105</v>
      </c>
      <c r="H124" s="3">
        <v>52.9914551147533</v>
      </c>
      <c r="I124" s="3">
        <v>53.4080417965178</v>
      </c>
      <c r="J124" s="3">
        <v>49.2173394695099</v>
      </c>
      <c r="K124" s="3">
        <v>46.6294744997718</v>
      </c>
      <c r="L124" s="3">
        <v>44.2972641160989</v>
      </c>
      <c r="M124" s="3">
        <v>40.074755748495</v>
      </c>
      <c r="N124" s="3">
        <v>40.2906029853736</v>
      </c>
      <c r="O124" s="3">
        <v>40.0075193316197</v>
      </c>
      <c r="P124" s="3">
        <v>41.356228110343</v>
      </c>
      <c r="Q124" s="3">
        <v>44.5102146689804</v>
      </c>
      <c r="R124" s="3">
        <v>43.0384282549624</v>
      </c>
      <c r="S124" s="3">
        <v>41.7463750641398</v>
      </c>
      <c r="T124" s="3">
        <v>42.0716849221687</v>
      </c>
      <c r="U124" s="3">
        <v>39.5883985791682</v>
      </c>
      <c r="V124" s="3">
        <v>35.59315882316</v>
      </c>
      <c r="W124" s="3">
        <v>33.0827505240094</v>
      </c>
      <c r="X124" s="3">
        <v>27.9055306321151</v>
      </c>
      <c r="Y124" s="3">
        <v>26.8297911712014</v>
      </c>
      <c r="Z124" s="3">
        <v>29.9636817708978</v>
      </c>
      <c r="AA124" s="3">
        <v>28.7893807802202</v>
      </c>
      <c r="AB124" s="3">
        <v>25.7000724878278</v>
      </c>
      <c r="AC124" s="3">
        <v>26.2679405491306</v>
      </c>
      <c r="AD124" s="3">
        <v>29.1072437204468</v>
      </c>
      <c r="AE124" s="3">
        <v>29.4968394530725</v>
      </c>
      <c r="AF124" s="3">
        <v>34.1920110418591</v>
      </c>
      <c r="AG124" s="3">
        <v>34.9647283266832</v>
      </c>
      <c r="AH124" s="3">
        <v>34.7256104456479</v>
      </c>
      <c r="AI124" s="3">
        <v>34.8679851919331</v>
      </c>
      <c r="AJ124" s="3">
        <v>34.6671983499549</v>
      </c>
      <c r="AK124" s="3">
        <v>34.8218572676766</v>
      </c>
      <c r="AL124" s="3">
        <v>39.04393854415</v>
      </c>
      <c r="AM124" s="3">
        <v>42.1646233643195</v>
      </c>
      <c r="AN124" s="3">
        <v>43.8370818335846</v>
      </c>
      <c r="AO124" s="3">
        <v>43.0511130673771</v>
      </c>
      <c r="AP124" s="3">
        <v>44.5020683450245</v>
      </c>
      <c r="AQ124" s="3">
        <v>54.057116582957</v>
      </c>
      <c r="AR124" s="3">
        <v>54.4548390819062</v>
      </c>
      <c r="AS124" s="3">
        <v>55.7415133516118</v>
      </c>
      <c r="AT124" s="3">
        <v>56.0837357913016</v>
      </c>
      <c r="AU124" s="3">
        <v>61.9842094320447</v>
      </c>
      <c r="AV124" s="3">
        <v>65.6825955410803</v>
      </c>
      <c r="AW124" s="3">
        <v>68.6746305150156</v>
      </c>
      <c r="AX124" s="3">
        <v>68.9483604089557</v>
      </c>
      <c r="AY124" s="3">
        <v>68.53796568553</v>
      </c>
      <c r="AZ124" s="3">
        <v>69.8796542633112</v>
      </c>
      <c r="BA124" s="3">
        <v>62.4975165088719</v>
      </c>
      <c r="BB124" s="3">
        <v>59.4896044927858</v>
      </c>
      <c r="BC124" s="3">
        <v>59.4475248132056</v>
      </c>
      <c r="BD124" s="3">
        <v>65.5473365927513</v>
      </c>
      <c r="BE124" s="3">
        <v>65.9488429395663</v>
      </c>
      <c r="BF124" s="3">
        <v>65.7978913303918</v>
      </c>
      <c r="BG124" s="3">
        <v>64.3803073533221</v>
      </c>
      <c r="BH124" s="3">
        <v>64.0719102925784</v>
      </c>
      <c r="BI124" s="3">
        <v>62.3735777871167</v>
      </c>
      <c r="BJ124" s="3">
        <v>61.0114567596572</v>
      </c>
      <c r="BK124" s="3">
        <v>57.6206095514835</v>
      </c>
      <c r="BL124" s="3">
        <v>59.0467183646832</v>
      </c>
      <c r="BM124" s="3">
        <v>64.580788144102</v>
      </c>
      <c r="BN124" s="3">
        <v>66.8316533900232</v>
      </c>
      <c r="BO124" s="3">
        <v>69.4748839515872</v>
      </c>
      <c r="BP124" s="3">
        <v>65.4810634931302</v>
      </c>
      <c r="BQ124" s="3">
        <v>70.1546599053611</v>
      </c>
      <c r="BR124" s="3">
        <v>73.5741127055174</v>
      </c>
      <c r="BS124" s="3">
        <v>74.5271493967099</v>
      </c>
      <c r="BT124" s="3">
        <v>77.4222359366528</v>
      </c>
      <c r="BU124" s="3">
        <v>73.4187388893249</v>
      </c>
      <c r="BV124" s="3">
        <v>85.4860229829141</v>
      </c>
      <c r="BW124" s="3">
        <v>87.239373446014</v>
      </c>
      <c r="BX124" s="3">
        <v>86.4366034025521</v>
      </c>
      <c r="BY124" s="3">
        <v>90.4579568214122</v>
      </c>
      <c r="BZ124" s="3">
        <v>70.0897954325118</v>
      </c>
      <c r="CA124" s="3">
        <v>75.0980065044149</v>
      </c>
      <c r="CB124" s="3">
        <v>81.7120170408294</v>
      </c>
      <c r="CC124" s="3">
        <v>88.8145297484402</v>
      </c>
      <c r="CD124" s="3">
        <v>93.0849712977993</v>
      </c>
      <c r="CE124" s="3">
        <v>96.9344451345325</v>
      </c>
      <c r="CF124" s="3">
        <v>96.5642690927192</v>
      </c>
      <c r="CG124" s="3">
        <v>95.1930299802039</v>
      </c>
      <c r="CH124" s="3">
        <v>100.00672229151</v>
      </c>
      <c r="CI124" s="3">
        <v>104.180826113323</v>
      </c>
      <c r="CJ124" s="3">
        <v>104.53318379885</v>
      </c>
      <c r="CK124" s="3">
        <v>97.876968823618</v>
      </c>
      <c r="CL124" s="3">
        <v>97.2811504037877</v>
      </c>
      <c r="CM124" s="3">
        <v>103.095784955851</v>
      </c>
      <c r="CN124" s="3">
        <v>106.02167455155</v>
      </c>
      <c r="CO124" s="3">
        <v>104.80007229082</v>
      </c>
      <c r="CP124" s="3">
        <v>96.5844751257777</v>
      </c>
      <c r="CQ124" s="3">
        <v>85.8830433570602</v>
      </c>
      <c r="CR124" s="3">
        <v>86.7078553483071</v>
      </c>
      <c r="CS124" s="3">
        <v>83.3485060106397</v>
      </c>
      <c r="CT124" s="3">
        <v>94.4915317318214</v>
      </c>
      <c r="CU124" s="3">
        <v>96.965012405806</v>
      </c>
      <c r="CV124" s="3">
        <v>100.43265833548</v>
      </c>
      <c r="CW124" s="3">
        <v>105.214827665446</v>
      </c>
      <c r="CX124" s="3">
        <v>115.887191269033</v>
      </c>
      <c r="CY124" s="3">
        <v>124.458716588784</v>
      </c>
      <c r="CZ124" s="3">
        <v>110.849345731102</v>
      </c>
      <c r="DA124" s="3">
        <v>103.135569016609</v>
      </c>
      <c r="DB124" s="3">
        <v>97.1150102536413</v>
      </c>
      <c r="DC124" s="3">
        <v>102.414320378437</v>
      </c>
      <c r="DD124" s="3">
        <v>99.3680142110999</v>
      </c>
      <c r="DE124" s="3">
        <v>106.582272634172</v>
      </c>
      <c r="DF124" s="3">
        <v>117.298374813318</v>
      </c>
      <c r="DG124" s="3">
        <v>117.905042000168</v>
      </c>
      <c r="DH124" s="3">
        <v>119.626607256381</v>
      </c>
      <c r="DI124" s="3">
        <v>120.130967181216</v>
      </c>
      <c r="DJ124" s="3">
        <v>113.540838841728</v>
      </c>
      <c r="DK124" s="3">
        <v>114.555069124444</v>
      </c>
      <c r="DL124" s="3">
        <v>103.092553729109</v>
      </c>
      <c r="DM124" s="3">
        <v>99.9593347247029</v>
      </c>
      <c r="DN124" s="3">
        <v>91.5677049775796</v>
      </c>
      <c r="DO124" s="3">
        <v>84.1081788611154</v>
      </c>
      <c r="DP124" s="3">
        <v>69.7226444073002</v>
      </c>
      <c r="DQ124" s="3">
        <v>58.8402918415396</v>
      </c>
      <c r="DR124" s="3">
        <v>50.4859694834562</v>
      </c>
      <c r="DS124" s="3">
        <v>55.930779571869</v>
      </c>
      <c r="DT124" s="3">
        <v>56.2632375721411</v>
      </c>
      <c r="DU124" s="3">
        <v>51.387914793555</v>
      </c>
      <c r="DV124" s="3">
        <v>60.3075723913225</v>
      </c>
      <c r="DW124" s="3">
        <v>57.3742523565254</v>
      </c>
      <c r="DX124" s="3">
        <v>61.3582874678462</v>
      </c>
      <c r="DY124" s="3">
        <v>54.9562253554882</v>
      </c>
      <c r="DZ124" s="3">
        <v>56.4096106457685</v>
      </c>
      <c r="EA124" s="3">
        <v>61.6907913622957</v>
      </c>
      <c r="EB124" s="3">
        <v>61.9962602099401</v>
      </c>
      <c r="EC124" s="3">
        <v>62.0490727734766</v>
      </c>
      <c r="ED124" s="3">
        <v>58.3228513062111</v>
      </c>
      <c r="EE124" s="3">
        <v>52.813541033817</v>
      </c>
      <c r="EF124" s="3">
        <v>52.8233332104153</v>
      </c>
    </row>
    <row r="125">
      <c r="A125" s="3" t="s">
        <v>683</v>
      </c>
      <c r="B125" s="3" t="s">
        <v>604</v>
      </c>
      <c r="C125" s="3" t="s">
        <v>641</v>
      </c>
      <c r="BN125" s="3">
        <v>35.8799009217865</v>
      </c>
      <c r="BO125" s="3">
        <v>34.5716577929611</v>
      </c>
      <c r="BP125" s="3">
        <v>34.4250221396678</v>
      </c>
      <c r="BQ125" s="3">
        <v>32.590803644667</v>
      </c>
      <c r="BR125" s="3">
        <v>33.8645973423642</v>
      </c>
      <c r="BS125" s="3">
        <v>31.6500254840997</v>
      </c>
      <c r="BT125" s="3">
        <v>30.6974807988792</v>
      </c>
      <c r="BU125" s="3">
        <v>29.5153618768318</v>
      </c>
      <c r="BV125" s="3">
        <v>32.298651666429</v>
      </c>
      <c r="BW125" s="3">
        <v>34.0181467106654</v>
      </c>
      <c r="BX125" s="3">
        <v>34.8229122887238</v>
      </c>
      <c r="BY125" s="3">
        <v>33.8588726664278</v>
      </c>
      <c r="BZ125" s="3">
        <v>24.1536919988169</v>
      </c>
      <c r="CA125" s="3">
        <v>23.8840903974387</v>
      </c>
      <c r="CB125" s="3">
        <v>25.0014873064762</v>
      </c>
      <c r="CC125" s="3">
        <v>27.1070254374401</v>
      </c>
      <c r="CD125" s="3">
        <v>24.1724572314641</v>
      </c>
      <c r="CE125" s="3">
        <v>24.3305851444441</v>
      </c>
      <c r="CF125" s="3">
        <v>26.1836291014586</v>
      </c>
      <c r="CG125" s="3">
        <v>25.865857462431</v>
      </c>
      <c r="CH125" s="3">
        <v>25.9886863524034</v>
      </c>
      <c r="CI125" s="3">
        <v>27.4269401725457</v>
      </c>
      <c r="CJ125" s="3">
        <v>29.3800252159857</v>
      </c>
      <c r="CK125" s="3">
        <v>30.4844813637063</v>
      </c>
      <c r="CL125" s="3">
        <v>38.3909217473298</v>
      </c>
      <c r="CM125" s="3">
        <v>35.7640293765557</v>
      </c>
      <c r="CN125" s="3">
        <v>35.718899422262</v>
      </c>
      <c r="CO125" s="3">
        <v>35.6801203340012</v>
      </c>
      <c r="CP125" s="3">
        <v>34.4156417838075</v>
      </c>
      <c r="CQ125" s="3">
        <v>34.911020510523</v>
      </c>
      <c r="CR125" s="3">
        <v>35.9731521538377</v>
      </c>
      <c r="CS125" s="3">
        <v>40.0328695294589</v>
      </c>
      <c r="CT125" s="3">
        <v>38.2727931256556</v>
      </c>
      <c r="CU125" s="3">
        <v>35.0426992492396</v>
      </c>
      <c r="CV125" s="3">
        <v>37.2614596352557</v>
      </c>
      <c r="CW125" s="3">
        <v>40.0729321919291</v>
      </c>
      <c r="CX125" s="3">
        <v>39.3808351664521</v>
      </c>
      <c r="CY125" s="3">
        <v>37.0294967688435</v>
      </c>
      <c r="CZ125" s="3">
        <v>33.0585660190244</v>
      </c>
      <c r="DA125" s="3">
        <v>31.7908039447009</v>
      </c>
      <c r="DB125" s="3">
        <v>32.467340643099</v>
      </c>
      <c r="DC125" s="3">
        <v>33.4320641260479</v>
      </c>
      <c r="DD125" s="3">
        <v>32.0059525837162</v>
      </c>
      <c r="DE125" s="3">
        <v>29.2609894232725</v>
      </c>
      <c r="DF125" s="3">
        <v>29.5059969057123</v>
      </c>
      <c r="DG125" s="3">
        <v>30.0692146427737</v>
      </c>
      <c r="DH125" s="3">
        <v>31.1665415840856</v>
      </c>
      <c r="DI125" s="3">
        <v>34.5532933524294</v>
      </c>
      <c r="DJ125" s="3">
        <v>32.8398820535403</v>
      </c>
      <c r="DK125" s="3">
        <v>32.7348237344187</v>
      </c>
      <c r="DL125" s="3">
        <v>30.7904624276966</v>
      </c>
      <c r="DM125" s="3">
        <v>32.4345759299197</v>
      </c>
      <c r="DN125" s="3">
        <v>32.824545940276</v>
      </c>
      <c r="DO125" s="3">
        <v>32.6855440984674</v>
      </c>
      <c r="DP125" s="3">
        <v>31.0142679044683</v>
      </c>
      <c r="DQ125" s="3">
        <v>30.1844250301157</v>
      </c>
      <c r="DR125" s="3">
        <v>29.9112830970974</v>
      </c>
      <c r="DS125" s="3">
        <v>29.2790421546489</v>
      </c>
      <c r="DT125" s="3">
        <v>30.5547407639409</v>
      </c>
      <c r="DU125" s="3">
        <v>29.8725138269311</v>
      </c>
      <c r="DV125" s="3">
        <v>29.4913257475542</v>
      </c>
      <c r="DW125" s="3">
        <v>30.8802187867066</v>
      </c>
      <c r="DX125" s="3">
        <v>32.7537170180172</v>
      </c>
      <c r="DY125" s="3">
        <v>33.8180899386351</v>
      </c>
      <c r="DZ125" s="3">
        <v>35.9924901282533</v>
      </c>
      <c r="EA125" s="3">
        <v>39.3064475984405</v>
      </c>
      <c r="EB125" s="3">
        <v>40.7144621122518</v>
      </c>
      <c r="EC125" s="3">
        <v>41.9243478360383</v>
      </c>
      <c r="ED125" s="3">
        <v>45.6264999389648</v>
      </c>
      <c r="EE125" s="3">
        <v>47.8976191566104</v>
      </c>
      <c r="EF125" s="3">
        <v>48.8934723536174</v>
      </c>
    </row>
    <row r="126">
      <c r="A126" s="3" t="s">
        <v>684</v>
      </c>
      <c r="B126" s="3" t="s">
        <v>526</v>
      </c>
      <c r="C126" s="3" t="s">
        <v>562</v>
      </c>
      <c r="D126" s="3">
        <v>75.9088037266755</v>
      </c>
      <c r="E126" s="3">
        <v>82.282160437144</v>
      </c>
      <c r="F126" s="3">
        <v>85.5237543171731</v>
      </c>
      <c r="G126" s="3">
        <v>85.559175745455</v>
      </c>
      <c r="H126" s="3">
        <v>89.9783125981237</v>
      </c>
      <c r="I126" s="3">
        <v>93.9627422231713</v>
      </c>
      <c r="J126" s="3">
        <v>93.4507198824829</v>
      </c>
      <c r="K126" s="3">
        <v>95.393663162679</v>
      </c>
      <c r="L126" s="3">
        <v>100.591745877518</v>
      </c>
      <c r="M126" s="3">
        <v>100.156642740749</v>
      </c>
      <c r="N126" s="3">
        <v>113.855568408706</v>
      </c>
      <c r="O126" s="3">
        <v>112.960953871193</v>
      </c>
      <c r="P126" s="3">
        <v>110.359929182209</v>
      </c>
      <c r="Q126" s="3">
        <v>111.334959121461</v>
      </c>
      <c r="R126" s="3">
        <v>108.476893413954</v>
      </c>
      <c r="S126" s="3">
        <v>108.188435070625</v>
      </c>
      <c r="T126" s="3">
        <v>112.73254707348</v>
      </c>
      <c r="U126" s="3">
        <v>114.807234007219</v>
      </c>
      <c r="V126" s="3">
        <v>118.203655049729</v>
      </c>
      <c r="W126" s="3">
        <v>119.998542744776</v>
      </c>
      <c r="X126" s="3">
        <v>113.504209600521</v>
      </c>
      <c r="Y126" s="3">
        <v>116.78208223334</v>
      </c>
      <c r="Z126" s="3">
        <v>118.10043134247</v>
      </c>
      <c r="AA126" s="3">
        <v>114.497732524771</v>
      </c>
      <c r="AB126" s="3">
        <v>105.781649067164</v>
      </c>
      <c r="AC126" s="3">
        <v>109.598458526437</v>
      </c>
      <c r="AD126" s="3">
        <v>109.454242890909</v>
      </c>
      <c r="AE126" s="3">
        <v>111.252080356248</v>
      </c>
      <c r="AF126" s="3">
        <v>118.124091343938</v>
      </c>
      <c r="AG126" s="3">
        <v>114.721429026096</v>
      </c>
      <c r="AH126" s="3">
        <v>118.021504979079</v>
      </c>
      <c r="AI126" s="3">
        <v>124.99758602465</v>
      </c>
      <c r="AJ126" s="3">
        <v>126.609487320079</v>
      </c>
      <c r="AK126" s="3">
        <v>126.258945768539</v>
      </c>
      <c r="AL126" s="3">
        <v>136.163248601685</v>
      </c>
      <c r="AM126" s="3">
        <v>145.790534152936</v>
      </c>
      <c r="AN126" s="3">
        <v>147.953346419321</v>
      </c>
      <c r="AO126" s="3">
        <v>155.481130739405</v>
      </c>
      <c r="AP126" s="3">
        <v>158.82491837077</v>
      </c>
      <c r="AQ126" s="3">
        <v>158.791093398516</v>
      </c>
      <c r="AR126" s="3">
        <v>164.981340174231</v>
      </c>
      <c r="AS126" s="3">
        <v>168.76737374039</v>
      </c>
      <c r="AT126" s="3">
        <v>168.924835816739</v>
      </c>
      <c r="AU126" s="3">
        <v>168.17955573534</v>
      </c>
      <c r="AV126" s="3">
        <v>169.891112133024</v>
      </c>
      <c r="AW126" s="3">
        <v>178.202824393047</v>
      </c>
      <c r="AX126" s="3">
        <v>170.372247376808</v>
      </c>
      <c r="AY126" s="3">
        <v>169.912909409564</v>
      </c>
      <c r="AZ126" s="3">
        <v>178.804431066361</v>
      </c>
      <c r="BA126" s="3">
        <v>185.680182987416</v>
      </c>
      <c r="BB126" s="3">
        <v>189.709756861604</v>
      </c>
      <c r="BC126" s="3">
        <v>185.914432600522</v>
      </c>
      <c r="BD126" s="3">
        <v>172.043521903135</v>
      </c>
      <c r="BE126" s="3">
        <v>166.95729982638</v>
      </c>
      <c r="BF126" s="3">
        <v>166.207135300803</v>
      </c>
      <c r="BG126" s="3">
        <v>166.264267101073</v>
      </c>
      <c r="BH126" s="3">
        <v>171.196854342258</v>
      </c>
      <c r="BI126" s="3">
        <v>164.88971091169</v>
      </c>
      <c r="BJ126" s="3">
        <v>155.443143718018</v>
      </c>
      <c r="BK126" s="3">
        <v>141.510627089064</v>
      </c>
      <c r="BL126" s="3">
        <v>142.166523624865</v>
      </c>
      <c r="BM126" s="3">
        <v>149.435106816085</v>
      </c>
      <c r="BN126" s="3">
        <v>146.032366505722</v>
      </c>
      <c r="BO126" s="3">
        <v>151.626150829233</v>
      </c>
      <c r="BP126" s="3">
        <v>147.295994675372</v>
      </c>
      <c r="BQ126" s="3">
        <v>151.198604718332</v>
      </c>
      <c r="BR126" s="3">
        <v>162.048208680417</v>
      </c>
      <c r="BS126" s="3">
        <v>161.481894913607</v>
      </c>
      <c r="BT126" s="3">
        <v>165.496003249266</v>
      </c>
      <c r="BU126" s="3">
        <v>155.624144093539</v>
      </c>
      <c r="BV126" s="3">
        <v>161.541774585686</v>
      </c>
      <c r="BW126" s="3">
        <v>158.322350497173</v>
      </c>
      <c r="BX126" s="3">
        <v>160.576288661214</v>
      </c>
      <c r="BY126" s="3">
        <v>161.568850636466</v>
      </c>
      <c r="BZ126" s="3">
        <v>121.95322671424</v>
      </c>
      <c r="CA126" s="3">
        <v>119.651823196988</v>
      </c>
      <c r="CB126" s="3">
        <v>120.895413777474</v>
      </c>
      <c r="CC126" s="3">
        <v>137.697169914094</v>
      </c>
      <c r="CD126" s="3">
        <v>132.325403167456</v>
      </c>
      <c r="CE126" s="3">
        <v>137.189597560506</v>
      </c>
      <c r="CF126" s="3">
        <v>129.779981882943</v>
      </c>
      <c r="CG126" s="3">
        <v>126.739776830594</v>
      </c>
      <c r="CH126" s="3">
        <v>133.993921631054</v>
      </c>
      <c r="CI126" s="3">
        <v>137.367219379939</v>
      </c>
      <c r="CJ126" s="3">
        <v>137.85610425421</v>
      </c>
      <c r="CK126" s="3">
        <v>147.308319549604</v>
      </c>
      <c r="CL126" s="3">
        <v>159.724750091362</v>
      </c>
      <c r="CM126" s="3">
        <v>169.928936757763</v>
      </c>
      <c r="CN126" s="3">
        <v>175.652239848928</v>
      </c>
      <c r="CO126" s="3">
        <v>175.005106228826</v>
      </c>
      <c r="CP126" s="3">
        <v>176.349550200439</v>
      </c>
      <c r="CQ126" s="3">
        <v>183.594530031935</v>
      </c>
      <c r="CR126" s="3">
        <v>183.861341660324</v>
      </c>
      <c r="CS126" s="3">
        <v>189.639302585404</v>
      </c>
      <c r="CT126" s="3">
        <v>185.719819736979</v>
      </c>
      <c r="CU126" s="3">
        <v>188.61283881877</v>
      </c>
      <c r="CV126" s="3">
        <v>196.209251204603</v>
      </c>
      <c r="CW126" s="3">
        <v>201.77520966309</v>
      </c>
      <c r="CX126" s="3">
        <v>222.507424490853</v>
      </c>
      <c r="CY126" s="3">
        <v>227.699877476727</v>
      </c>
      <c r="CZ126" s="3">
        <v>214.211922188947</v>
      </c>
      <c r="DA126" s="3">
        <v>209.154585912021</v>
      </c>
      <c r="DB126" s="3">
        <v>205.982358320856</v>
      </c>
      <c r="DC126" s="3">
        <v>221.311999535196</v>
      </c>
      <c r="DD126" s="3">
        <v>213.830536224718</v>
      </c>
      <c r="DE126" s="3">
        <v>222.254856882653</v>
      </c>
      <c r="DF126" s="3">
        <v>237.49604426731</v>
      </c>
      <c r="DG126" s="3">
        <v>236.71154317137</v>
      </c>
      <c r="DH126" s="3">
        <v>227.868246018336</v>
      </c>
      <c r="DI126" s="3">
        <v>221.975022806661</v>
      </c>
      <c r="DJ126" s="3">
        <v>214.612489978738</v>
      </c>
      <c r="DK126" s="3">
        <v>217.458396909679</v>
      </c>
      <c r="DL126" s="3">
        <v>202.10079358159</v>
      </c>
      <c r="DM126" s="3">
        <v>204.888894126922</v>
      </c>
      <c r="DN126" s="3">
        <v>210.036017867169</v>
      </c>
      <c r="DO126" s="3">
        <v>218.134272089579</v>
      </c>
      <c r="DP126" s="3">
        <v>214.292668687459</v>
      </c>
      <c r="DQ126" s="3">
        <v>228.32479715642</v>
      </c>
      <c r="DR126" s="3">
        <v>238.753005437278</v>
      </c>
      <c r="DS126" s="3">
        <v>246.744776263316</v>
      </c>
      <c r="DT126" s="3">
        <v>250.355671677839</v>
      </c>
      <c r="DU126" s="3">
        <v>264.59071228985</v>
      </c>
      <c r="DV126" s="3">
        <v>271.305742269599</v>
      </c>
      <c r="DW126" s="3">
        <v>283.90928433407</v>
      </c>
      <c r="DX126" s="3">
        <v>290.296530703439</v>
      </c>
      <c r="DY126" s="3">
        <v>291.563877399564</v>
      </c>
      <c r="DZ126" s="3">
        <v>284.637522813472</v>
      </c>
      <c r="EA126" s="3">
        <v>290.131774950351</v>
      </c>
      <c r="EB126" s="3">
        <v>298.651068782403</v>
      </c>
      <c r="EC126" s="3">
        <v>299.932697367084</v>
      </c>
      <c r="ED126" s="3">
        <v>292.479621344716</v>
      </c>
      <c r="EE126" s="3">
        <v>266.212542331358</v>
      </c>
      <c r="EF126" s="3">
        <v>263.536430934224</v>
      </c>
    </row>
    <row r="127">
      <c r="A127" s="3" t="s">
        <v>685</v>
      </c>
      <c r="B127" s="3" t="s">
        <v>526</v>
      </c>
      <c r="C127" s="3" t="s">
        <v>562</v>
      </c>
      <c r="D127" s="3">
        <v>105.459582031032</v>
      </c>
      <c r="E127" s="3">
        <v>100.585319008511</v>
      </c>
      <c r="F127" s="3">
        <v>102.988775427583</v>
      </c>
      <c r="G127" s="3">
        <v>105.093623929919</v>
      </c>
      <c r="H127" s="3">
        <v>106.687540126715</v>
      </c>
      <c r="I127" s="3">
        <v>107.884270826451</v>
      </c>
      <c r="J127" s="3">
        <v>106.157973413632</v>
      </c>
      <c r="K127" s="3">
        <v>104.441098231531</v>
      </c>
      <c r="L127" s="3">
        <v>105.300247977364</v>
      </c>
      <c r="M127" s="3">
        <v>102.341451880614</v>
      </c>
      <c r="N127" s="3">
        <v>108.069647399846</v>
      </c>
      <c r="O127" s="3">
        <v>104.609005484969</v>
      </c>
      <c r="P127" s="3">
        <v>99.5561691362904</v>
      </c>
      <c r="Q127" s="3">
        <v>103.070529115036</v>
      </c>
      <c r="R127" s="3">
        <v>105.3506767431</v>
      </c>
      <c r="S127" s="3">
        <v>110.43068694487</v>
      </c>
      <c r="T127" s="3">
        <v>113.41794826168</v>
      </c>
      <c r="U127" s="3">
        <v>113.664296730602</v>
      </c>
      <c r="V127" s="3">
        <v>110.884216253151</v>
      </c>
      <c r="W127" s="3">
        <v>106.400001091698</v>
      </c>
      <c r="X127" s="3">
        <v>104.411798381687</v>
      </c>
      <c r="Y127" s="3">
        <v>119.123634838348</v>
      </c>
      <c r="Z127" s="3">
        <v>127.143636340402</v>
      </c>
      <c r="AA127" s="3">
        <v>129.398393186647</v>
      </c>
      <c r="AB127" s="3">
        <v>122.694969637055</v>
      </c>
      <c r="AC127" s="3">
        <v>122.505080069847</v>
      </c>
      <c r="AD127" s="3">
        <v>131.445697290317</v>
      </c>
      <c r="AE127" s="3">
        <v>132.977508476868</v>
      </c>
      <c r="AF127" s="3">
        <v>128.735524116508</v>
      </c>
      <c r="AG127" s="3">
        <v>130.655919018231</v>
      </c>
      <c r="AH127" s="3">
        <v>138.608942075178</v>
      </c>
      <c r="AI127" s="3">
        <v>135.145401375786</v>
      </c>
      <c r="AJ127" s="3">
        <v>130.981852831938</v>
      </c>
      <c r="AK127" s="3">
        <v>126.580688210361</v>
      </c>
      <c r="AL127" s="3">
        <v>131.705027768235</v>
      </c>
      <c r="AM127" s="3">
        <v>138.1964424014</v>
      </c>
      <c r="AN127" s="3">
        <v>135.878771853949</v>
      </c>
      <c r="AO127" s="3">
        <v>131.817882756995</v>
      </c>
      <c r="AP127" s="3">
        <v>131.9031113706</v>
      </c>
      <c r="AQ127" s="3">
        <v>131.739949814667</v>
      </c>
      <c r="AR127" s="3">
        <v>125.339503342488</v>
      </c>
      <c r="AS127" s="3">
        <v>124.46464556236</v>
      </c>
      <c r="AT127" s="3">
        <v>117.529613982689</v>
      </c>
      <c r="AU127" s="3">
        <v>111.683943903986</v>
      </c>
      <c r="AV127" s="3">
        <v>109.563137691454</v>
      </c>
      <c r="AW127" s="3">
        <v>103.462934743337</v>
      </c>
      <c r="AX127" s="3">
        <v>85.7193465376705</v>
      </c>
      <c r="AY127" s="3">
        <v>79.7898689200417</v>
      </c>
      <c r="AZ127" s="3">
        <v>79.2002124087396</v>
      </c>
      <c r="BA127" s="3">
        <v>67.7926663393324</v>
      </c>
      <c r="BB127" s="3">
        <v>64.4074980383938</v>
      </c>
      <c r="BC127" s="3">
        <v>62.6286683873303</v>
      </c>
      <c r="BD127" s="3">
        <v>66.5498830397905</v>
      </c>
      <c r="BE127" s="3">
        <v>62.3882163643692</v>
      </c>
      <c r="BF127" s="3">
        <v>62.5104591312744</v>
      </c>
      <c r="BG127" s="3">
        <v>58.8177491822894</v>
      </c>
      <c r="BH127" s="3">
        <v>56.9882900627712</v>
      </c>
      <c r="BI127" s="3">
        <v>57.2852911948531</v>
      </c>
      <c r="BJ127" s="3">
        <v>38.9587910110051</v>
      </c>
      <c r="BK127" s="3">
        <v>33.8256373713078</v>
      </c>
      <c r="BL127" s="3">
        <v>40.995566501873</v>
      </c>
      <c r="BM127" s="3">
        <v>48.4089570306925</v>
      </c>
      <c r="BN127" s="3">
        <v>48.4239539085873</v>
      </c>
      <c r="BO127" s="3">
        <v>46.1606859954224</v>
      </c>
      <c r="BP127" s="3">
        <v>48.2693170686285</v>
      </c>
      <c r="BQ127" s="3">
        <v>49.4652101472795</v>
      </c>
      <c r="BR127" s="3">
        <v>50.4610305763815</v>
      </c>
      <c r="BS127" s="3">
        <v>42.9482165505659</v>
      </c>
      <c r="BT127" s="3">
        <v>44.2372984620789</v>
      </c>
      <c r="BU127" s="3">
        <v>43.2472871086627</v>
      </c>
      <c r="BV127" s="3">
        <v>54.8133887406819</v>
      </c>
      <c r="BW127" s="3">
        <v>54.0681673552546</v>
      </c>
      <c r="BX127" s="3">
        <v>58.2296420909688</v>
      </c>
      <c r="BY127" s="3">
        <v>60.0778821405785</v>
      </c>
      <c r="BZ127" s="3">
        <v>39.7161703663966</v>
      </c>
      <c r="CA127" s="3">
        <v>33.1622176418927</v>
      </c>
      <c r="CB127" s="3">
        <v>30.7991735975605</v>
      </c>
      <c r="CC127" s="3">
        <v>35.3148738963958</v>
      </c>
      <c r="CD127" s="3">
        <v>33.3739993328726</v>
      </c>
      <c r="CE127" s="3">
        <v>31.5886314159597</v>
      </c>
      <c r="CF127" s="3">
        <v>30.7346803206311</v>
      </c>
      <c r="CG127" s="3">
        <v>34.1634781421766</v>
      </c>
      <c r="CH127" s="3">
        <v>45.0306839841254</v>
      </c>
      <c r="CI127" s="3">
        <v>52.8492614022307</v>
      </c>
      <c r="CJ127" s="3">
        <v>55.1952584445682</v>
      </c>
      <c r="CK127" s="3">
        <v>57.8154360608231</v>
      </c>
      <c r="CL127" s="3">
        <v>64.6290399577426</v>
      </c>
      <c r="CM127" s="3">
        <v>65.7531610785698</v>
      </c>
      <c r="CN127" s="3">
        <v>64.9745488844715</v>
      </c>
      <c r="CO127" s="3">
        <v>66.1690126344998</v>
      </c>
      <c r="CP127" s="3">
        <v>63.4815884321428</v>
      </c>
      <c r="CQ127" s="3">
        <v>63.3999064467705</v>
      </c>
      <c r="CR127" s="3">
        <v>63.0676174609444</v>
      </c>
      <c r="CS127" s="3">
        <v>64.1457171668641</v>
      </c>
      <c r="CT127" s="3">
        <v>64.089149621757</v>
      </c>
      <c r="CU127" s="3">
        <v>57.8895290112665</v>
      </c>
      <c r="CV127" s="3">
        <v>60.0594566498685</v>
      </c>
      <c r="CW127" s="3">
        <v>59.6959414317241</v>
      </c>
      <c r="CX127" s="3">
        <v>57.0600479951298</v>
      </c>
      <c r="CY127" s="3">
        <v>54.3212424654953</v>
      </c>
      <c r="CZ127" s="3">
        <v>46.6031181603397</v>
      </c>
      <c r="DA127" s="3">
        <v>43.14452331185</v>
      </c>
      <c r="DB127" s="3">
        <v>40.4189955012401</v>
      </c>
      <c r="DC127" s="3">
        <v>47.1891975192791</v>
      </c>
      <c r="DD127" s="3">
        <v>42.2126274415808</v>
      </c>
      <c r="DE127" s="3">
        <v>42.8497431323903</v>
      </c>
      <c r="DF127" s="3">
        <v>51.950831490827</v>
      </c>
      <c r="DG127" s="3">
        <v>50.9280693939986</v>
      </c>
      <c r="DH127" s="3">
        <v>60.7757660718517</v>
      </c>
      <c r="DI127" s="3">
        <v>65.3147149053104</v>
      </c>
      <c r="DJ127" s="3">
        <v>71.3205208199547</v>
      </c>
      <c r="DK127" s="3">
        <v>76.5037126276172</v>
      </c>
      <c r="DL127" s="3">
        <v>80.3032926031042</v>
      </c>
      <c r="DM127" s="3">
        <v>83.466416500775</v>
      </c>
      <c r="DN127" s="3">
        <v>88.1275747610548</v>
      </c>
      <c r="DO127" s="3">
        <v>89.6000471966927</v>
      </c>
      <c r="DP127" s="3">
        <v>89.7269645902028</v>
      </c>
      <c r="DQ127" s="3">
        <v>86.8090554376276</v>
      </c>
      <c r="DR127" s="3">
        <v>91.7947917791401</v>
      </c>
      <c r="DS127" s="3">
        <v>97.7969426214487</v>
      </c>
      <c r="DT127" s="3">
        <v>102.183502560739</v>
      </c>
      <c r="DU127" s="3">
        <v>115.139150611842</v>
      </c>
      <c r="DV127" s="3">
        <v>133.853264659687</v>
      </c>
      <c r="DW127" s="3">
        <v>153.231579949073</v>
      </c>
      <c r="DX127" s="3">
        <v>162.923968421829</v>
      </c>
      <c r="DY127" s="3">
        <v>160.437152849299</v>
      </c>
      <c r="DZ127" s="3">
        <v>162.875889321773</v>
      </c>
      <c r="EA127" s="3">
        <v>167.662894338504</v>
      </c>
      <c r="EB127" s="3">
        <v>176.655249214149</v>
      </c>
      <c r="EC127" s="3">
        <v>184.905285498939</v>
      </c>
      <c r="ED127" s="3">
        <v>179.263204430381</v>
      </c>
      <c r="EE127" s="3">
        <v>170.381417189889</v>
      </c>
      <c r="EF127" s="3">
        <v>182.086388481988</v>
      </c>
    </row>
    <row r="128">
      <c r="A128" s="3" t="s">
        <v>686</v>
      </c>
      <c r="B128" s="3" t="s">
        <v>494</v>
      </c>
      <c r="C128" s="3" t="s">
        <v>495</v>
      </c>
      <c r="D128" s="3">
        <v>55.3160242305085</v>
      </c>
      <c r="E128" s="3">
        <v>58.4420012962018</v>
      </c>
      <c r="F128" s="3">
        <v>54.890919113272</v>
      </c>
      <c r="G128" s="3">
        <v>51.4011597282641</v>
      </c>
      <c r="H128" s="3">
        <v>57.4787847933094</v>
      </c>
      <c r="I128" s="3">
        <v>57.9773463201431</v>
      </c>
      <c r="J128" s="3">
        <v>63.5658908352618</v>
      </c>
      <c r="K128" s="3">
        <v>70.4017637992548</v>
      </c>
      <c r="L128" s="3">
        <v>75.9675612856623</v>
      </c>
      <c r="M128" s="3">
        <v>75.4754872564226</v>
      </c>
      <c r="N128" s="3">
        <v>74.7097640594297</v>
      </c>
      <c r="O128" s="3">
        <v>71.7451299478607</v>
      </c>
      <c r="P128" s="3">
        <v>72.4233371770427</v>
      </c>
      <c r="Q128" s="3">
        <v>72.9177504588004</v>
      </c>
      <c r="R128" s="3">
        <v>72.1497761284635</v>
      </c>
      <c r="S128" s="3">
        <v>72.6742020136197</v>
      </c>
      <c r="T128" s="3">
        <v>76.9549459746854</v>
      </c>
      <c r="U128" s="3">
        <v>84.1405493170595</v>
      </c>
      <c r="V128" s="3">
        <v>83.216970966795</v>
      </c>
      <c r="W128" s="3">
        <v>80.8713319482268</v>
      </c>
      <c r="X128" s="3">
        <v>75.2631217863065</v>
      </c>
      <c r="Y128" s="3">
        <v>73.887023852675</v>
      </c>
      <c r="Z128" s="3">
        <v>77.0075147862061</v>
      </c>
      <c r="AA128" s="3">
        <v>74.1235105012476</v>
      </c>
      <c r="AB128" s="3">
        <v>67.3648277199191</v>
      </c>
      <c r="AC128" s="3">
        <v>63.2469708120769</v>
      </c>
      <c r="AD128" s="3">
        <v>65.2811845109745</v>
      </c>
      <c r="AE128" s="3">
        <v>70.908765620506</v>
      </c>
      <c r="AF128" s="3">
        <v>61.6912002102925</v>
      </c>
      <c r="AG128" s="3">
        <v>61.1985145030246</v>
      </c>
      <c r="AH128" s="3">
        <v>62.1756527442458</v>
      </c>
      <c r="AI128" s="3">
        <v>58.3449482436834</v>
      </c>
      <c r="AJ128" s="3">
        <v>57.9689350955481</v>
      </c>
      <c r="AK128" s="3">
        <v>54.9265449580702</v>
      </c>
      <c r="AL128" s="3">
        <v>55.1441531720886</v>
      </c>
      <c r="AM128" s="3">
        <v>54.1283196829303</v>
      </c>
      <c r="AN128" s="3">
        <v>53.9922047098056</v>
      </c>
      <c r="AO128" s="3">
        <v>51.5262685668517</v>
      </c>
      <c r="AP128" s="3">
        <v>50.9035644701334</v>
      </c>
      <c r="AQ128" s="3">
        <v>49.7882146715817</v>
      </c>
      <c r="AR128" s="3">
        <v>49.174974787115</v>
      </c>
      <c r="AS128" s="3">
        <v>50.0722463079766</v>
      </c>
      <c r="AT128" s="3">
        <v>54.1160861264585</v>
      </c>
      <c r="AU128" s="3">
        <v>55.7589460074417</v>
      </c>
      <c r="AV128" s="3">
        <v>62.7905874056103</v>
      </c>
      <c r="AW128" s="3">
        <v>60.9749792258981</v>
      </c>
      <c r="AX128" s="3">
        <v>55.0873957834035</v>
      </c>
      <c r="AY128" s="3">
        <v>56.185575827014</v>
      </c>
      <c r="AZ128" s="3">
        <v>60.7257012413362</v>
      </c>
      <c r="BA128" s="3">
        <v>61.399649183604</v>
      </c>
      <c r="BB128" s="3">
        <v>59.5839004835218</v>
      </c>
      <c r="BC128" s="3">
        <v>56.9592164234628</v>
      </c>
      <c r="BD128" s="3">
        <v>51.4054390907597</v>
      </c>
      <c r="BE128" s="3">
        <v>54.4023748166272</v>
      </c>
      <c r="BF128" s="3">
        <v>58.8603502962275</v>
      </c>
      <c r="BG128" s="3">
        <v>58.5600975158218</v>
      </c>
      <c r="BH128" s="3">
        <v>57.6638011269726</v>
      </c>
      <c r="BI128" s="3">
        <v>57.5503823115695</v>
      </c>
      <c r="BJ128" s="3">
        <v>54.0852006054839</v>
      </c>
      <c r="BK128" s="3">
        <v>51.5920020914324</v>
      </c>
      <c r="BL128" s="3">
        <v>53.3572663825279</v>
      </c>
      <c r="BM128" s="3">
        <v>52.4765665732956</v>
      </c>
      <c r="BN128" s="3">
        <v>50.9235917966355</v>
      </c>
      <c r="BO128" s="3">
        <v>51.7386872299674</v>
      </c>
      <c r="BP128" s="3">
        <v>51.8984851474204</v>
      </c>
      <c r="BQ128" s="3">
        <v>53.1118030864416</v>
      </c>
      <c r="BR128" s="3">
        <v>53.7200587702641</v>
      </c>
      <c r="BS128" s="3">
        <v>51.1500271031833</v>
      </c>
      <c r="BT128" s="3">
        <v>52.4848989263487</v>
      </c>
      <c r="BU128" s="3">
        <v>51.5897264189931</v>
      </c>
      <c r="BV128" s="3">
        <v>52.6457901442311</v>
      </c>
      <c r="BW128" s="3">
        <v>53.9211673271162</v>
      </c>
      <c r="BX128" s="3">
        <v>52.4133662141644</v>
      </c>
      <c r="BY128" s="3">
        <v>56.2482788050999</v>
      </c>
      <c r="BZ128" s="3">
        <v>60.7460343839162</v>
      </c>
      <c r="CA128" s="3">
        <v>64.4486461116826</v>
      </c>
      <c r="CB128" s="3">
        <v>63.0306489471685</v>
      </c>
      <c r="CC128" s="3">
        <v>62.3347946477</v>
      </c>
      <c r="CD128" s="3">
        <v>62.7764237536359</v>
      </c>
      <c r="CE128" s="3">
        <v>56.2868016481232</v>
      </c>
      <c r="CF128" s="3">
        <v>53.9092782540622</v>
      </c>
      <c r="CG128" s="3">
        <v>51.9116261017836</v>
      </c>
      <c r="CH128" s="3">
        <v>50.2749403076675</v>
      </c>
      <c r="CI128" s="3">
        <v>50.0474072990226</v>
      </c>
      <c r="CJ128" s="3">
        <v>54.2527114875298</v>
      </c>
      <c r="CK128" s="3">
        <v>55.4842287578909</v>
      </c>
      <c r="CL128" s="3">
        <v>54.6844774488417</v>
      </c>
      <c r="CM128" s="3">
        <v>56.1616146142538</v>
      </c>
      <c r="CN128" s="3">
        <v>57.7536141866487</v>
      </c>
      <c r="CO128" s="3">
        <v>58.2580180645075</v>
      </c>
      <c r="CP128" s="3">
        <v>59.4707183570995</v>
      </c>
      <c r="CQ128" s="3">
        <v>61.3612626369615</v>
      </c>
      <c r="CR128" s="3">
        <v>62.1501414975241</v>
      </c>
      <c r="CS128" s="3">
        <v>59.0590829089506</v>
      </c>
      <c r="CT128" s="3">
        <v>59.3172188029064</v>
      </c>
      <c r="CU128" s="3">
        <v>62.7595983258422</v>
      </c>
      <c r="CV128" s="3">
        <v>62.1971606532963</v>
      </c>
      <c r="CW128" s="3">
        <v>55.4574858356865</v>
      </c>
      <c r="CX128" s="3">
        <v>53.0262754576845</v>
      </c>
      <c r="CY128" s="3">
        <v>55.2378154443973</v>
      </c>
      <c r="CZ128" s="3">
        <v>56.0641931771766</v>
      </c>
      <c r="DA128" s="3">
        <v>55.3677354277877</v>
      </c>
      <c r="DB128" s="3">
        <v>55.9874675777274</v>
      </c>
      <c r="DC128" s="3">
        <v>57.2183212857705</v>
      </c>
      <c r="DD128" s="3">
        <v>58.82150659712</v>
      </c>
      <c r="DE128" s="3">
        <v>61.8316892507069</v>
      </c>
      <c r="DF128" s="3">
        <v>75.8886648677591</v>
      </c>
      <c r="DG128" s="3">
        <v>80.0190289159797</v>
      </c>
      <c r="DH128" s="3">
        <v>78.5392645637214</v>
      </c>
      <c r="DI128" s="3">
        <v>77.9560938347801</v>
      </c>
      <c r="DJ128" s="3">
        <v>74.3018450661959</v>
      </c>
      <c r="DK128" s="3">
        <v>78.1533858721052</v>
      </c>
      <c r="DL128" s="3">
        <v>73.5281409217097</v>
      </c>
      <c r="DM128" s="3">
        <v>72.6578955228372</v>
      </c>
      <c r="DN128" s="3">
        <v>72.7137198343364</v>
      </c>
      <c r="DO128" s="3">
        <v>73.3838173718776</v>
      </c>
      <c r="DP128" s="3">
        <v>71.9094396784839</v>
      </c>
      <c r="DQ128" s="3">
        <v>73.2591921747036</v>
      </c>
      <c r="DR128" s="3">
        <v>73.0568781280933</v>
      </c>
      <c r="DS128" s="3">
        <v>76.317605319053</v>
      </c>
      <c r="DT128" s="3">
        <v>79.4492447799453</v>
      </c>
      <c r="DU128" s="3">
        <v>71.1528241213499</v>
      </c>
      <c r="DV128" s="3">
        <v>71.0248137830422</v>
      </c>
      <c r="DW128" s="3">
        <v>66.2218251277094</v>
      </c>
      <c r="DX128" s="3">
        <v>63.9989727170265</v>
      </c>
      <c r="DY128" s="3">
        <v>64.5787468286807</v>
      </c>
      <c r="DZ128" s="3">
        <v>70.3408546987838</v>
      </c>
      <c r="EA128" s="3">
        <v>74.2176414422338</v>
      </c>
      <c r="EB128" s="3">
        <v>81.0454382414418</v>
      </c>
      <c r="EC128" s="3">
        <v>85.5821889423862</v>
      </c>
      <c r="ED128" s="3">
        <v>90.7284117315032</v>
      </c>
      <c r="EE128" s="3">
        <v>92.1222682976485</v>
      </c>
      <c r="EF128" s="3">
        <v>92.0602775149875</v>
      </c>
    </row>
    <row r="129">
      <c r="A129" s="3" t="s">
        <v>687</v>
      </c>
      <c r="B129" s="3" t="s">
        <v>505</v>
      </c>
      <c r="C129" s="3" t="s">
        <v>583</v>
      </c>
      <c r="D129" s="3">
        <v>33.5718942574785</v>
      </c>
      <c r="E129" s="3">
        <v>33.691209808621</v>
      </c>
      <c r="F129" s="3">
        <v>35.0094724450484</v>
      </c>
      <c r="G129" s="3">
        <v>36.0298958423786</v>
      </c>
      <c r="H129" s="3">
        <v>37.3428048232526</v>
      </c>
      <c r="I129" s="3">
        <v>37.6931564240629</v>
      </c>
      <c r="J129" s="3">
        <v>36.9488046702736</v>
      </c>
      <c r="K129" s="3">
        <v>36.7225400119319</v>
      </c>
      <c r="L129" s="3">
        <v>36.4752111697567</v>
      </c>
      <c r="M129" s="3">
        <v>35.4315583865483</v>
      </c>
      <c r="N129" s="3">
        <v>36.5419740060922</v>
      </c>
      <c r="O129" s="3">
        <v>37.48693715772</v>
      </c>
      <c r="P129" s="3">
        <v>38.013321863153</v>
      </c>
      <c r="Q129" s="3">
        <v>37.8243022610888</v>
      </c>
      <c r="R129" s="3">
        <v>37.8713760030112</v>
      </c>
      <c r="S129" s="3">
        <v>40.3032299449236</v>
      </c>
      <c r="T129" s="3">
        <v>40.3760695500197</v>
      </c>
      <c r="U129" s="3">
        <v>39.8954284579849</v>
      </c>
      <c r="V129" s="3">
        <v>41.2881212639208</v>
      </c>
      <c r="W129" s="3">
        <v>41.9354608613037</v>
      </c>
      <c r="X129" s="3">
        <v>40.9350145486548</v>
      </c>
      <c r="Y129" s="3">
        <v>41.5112296219896</v>
      </c>
      <c r="Z129" s="3">
        <v>41.6526027415714</v>
      </c>
      <c r="AA129" s="3">
        <v>42.4429168983543</v>
      </c>
      <c r="AB129" s="3">
        <v>40.7356568453185</v>
      </c>
      <c r="AC129" s="3">
        <v>42.0238967334815</v>
      </c>
      <c r="AD129" s="3">
        <v>44.7565991177821</v>
      </c>
      <c r="AE129" s="3">
        <v>46.1421093241995</v>
      </c>
      <c r="AF129" s="3">
        <v>46.4647779965267</v>
      </c>
      <c r="AG129" s="3">
        <v>48.3146263009429</v>
      </c>
      <c r="AH129" s="3">
        <v>53.3987986937424</v>
      </c>
      <c r="AI129" s="3">
        <v>52.836743883645</v>
      </c>
      <c r="AJ129" s="3">
        <v>49.1898201212101</v>
      </c>
      <c r="AK129" s="3">
        <v>46.410337992843</v>
      </c>
      <c r="AL129" s="3">
        <v>46.2784768237993</v>
      </c>
      <c r="AM129" s="3">
        <v>46.7021775591457</v>
      </c>
      <c r="AN129" s="3">
        <v>46.7440974500353</v>
      </c>
      <c r="AO129" s="3">
        <v>46.618432577974</v>
      </c>
      <c r="AP129" s="3">
        <v>45.4088017837308</v>
      </c>
      <c r="AQ129" s="3">
        <v>44.06143140686</v>
      </c>
      <c r="AR129" s="3">
        <v>43.1280965272167</v>
      </c>
      <c r="AS129" s="3">
        <v>43.4597170414767</v>
      </c>
      <c r="AT129" s="3">
        <v>41.7271684001061</v>
      </c>
      <c r="AU129" s="3">
        <v>43.1640327818647</v>
      </c>
      <c r="AV129" s="3">
        <v>41.3839264979871</v>
      </c>
      <c r="AW129" s="3">
        <v>39.9723119019126</v>
      </c>
      <c r="AX129" s="3">
        <v>41.2159777782763</v>
      </c>
      <c r="AY129" s="3">
        <v>44.8288579350744</v>
      </c>
      <c r="AZ129" s="3">
        <v>46.2778990603004</v>
      </c>
      <c r="BA129" s="3">
        <v>42.8120411739867</v>
      </c>
      <c r="BB129" s="3">
        <v>38.3799751604326</v>
      </c>
      <c r="BC129" s="3">
        <v>35.2556613309108</v>
      </c>
      <c r="BD129" s="3">
        <v>33.6029324116757</v>
      </c>
      <c r="BE129" s="3">
        <v>35.0685282395405</v>
      </c>
      <c r="BF129" s="3">
        <v>35.2777911032762</v>
      </c>
      <c r="BG129" s="3">
        <v>36.81639673438</v>
      </c>
      <c r="BH129" s="3">
        <v>36.4826343502886</v>
      </c>
      <c r="BI129" s="3">
        <v>35.3549781099244</v>
      </c>
      <c r="BJ129" s="3">
        <v>35.4107608838457</v>
      </c>
      <c r="BK129" s="3">
        <v>31.3743170992852</v>
      </c>
      <c r="BL129" s="3">
        <v>34.2726061130468</v>
      </c>
      <c r="BM129" s="3">
        <v>36.9749920074156</v>
      </c>
      <c r="BN129" s="3">
        <v>39.6127716071763</v>
      </c>
      <c r="BO129" s="3">
        <v>42.1665988379322</v>
      </c>
      <c r="BP129" s="3">
        <v>42.5298941365765</v>
      </c>
      <c r="BQ129" s="3">
        <v>43.2568708198287</v>
      </c>
      <c r="BR129" s="3">
        <v>44.4708224353135</v>
      </c>
      <c r="BS129" s="3">
        <v>44.9023304109937</v>
      </c>
      <c r="BT129" s="3">
        <v>45.476800073328</v>
      </c>
      <c r="BU129" s="3">
        <v>44.3026592071069</v>
      </c>
      <c r="BV129" s="3">
        <v>44.1779354675499</v>
      </c>
      <c r="BW129" s="3">
        <v>44.5572703640295</v>
      </c>
      <c r="BX129" s="3">
        <v>45.0354930012689</v>
      </c>
      <c r="BY129" s="3">
        <v>44.6790445400378</v>
      </c>
      <c r="BZ129" s="3">
        <v>44.5373680388292</v>
      </c>
      <c r="CA129" s="3">
        <v>49.9893185333954</v>
      </c>
      <c r="CB129" s="3">
        <v>52.1696781189589</v>
      </c>
      <c r="CC129" s="3">
        <v>52.6793737736602</v>
      </c>
      <c r="CD129" s="3">
        <v>54.8687873183358</v>
      </c>
      <c r="CE129" s="3">
        <v>55.3049741782422</v>
      </c>
      <c r="CF129" s="3">
        <v>51.7321675579754</v>
      </c>
      <c r="CG129" s="3">
        <v>53.4862685769125</v>
      </c>
      <c r="CH129" s="3">
        <v>52.7658380735146</v>
      </c>
      <c r="CI129" s="3">
        <v>51.8283559179764</v>
      </c>
      <c r="CJ129" s="3">
        <v>50.1484438053234</v>
      </c>
      <c r="CK129" s="3">
        <v>50.1017173115037</v>
      </c>
      <c r="CL129" s="3">
        <v>51.5179768425076</v>
      </c>
      <c r="CM129" s="3">
        <v>54.1391881119442</v>
      </c>
      <c r="CN129" s="3">
        <v>55.6842154461648</v>
      </c>
      <c r="CO129" s="3">
        <v>54.5896160964435</v>
      </c>
      <c r="CP129" s="3">
        <v>53.173374530857</v>
      </c>
      <c r="CQ129" s="3">
        <v>52.5715851412632</v>
      </c>
      <c r="CR129" s="3">
        <v>52.6457079703602</v>
      </c>
      <c r="CS129" s="3">
        <v>55.6324519995131</v>
      </c>
      <c r="CT129" s="3">
        <v>56.7195816542217</v>
      </c>
      <c r="CU129" s="3">
        <v>59.0360356130594</v>
      </c>
      <c r="CV129" s="3">
        <v>62.1527474229052</v>
      </c>
      <c r="CW129" s="3">
        <v>61.4973892621493</v>
      </c>
      <c r="CX129" s="3">
        <v>59.2263997603406</v>
      </c>
      <c r="CY129" s="3">
        <v>64.6785110782841</v>
      </c>
      <c r="CZ129" s="3">
        <v>64.3154533352469</v>
      </c>
      <c r="DA129" s="3">
        <v>62.9867994485417</v>
      </c>
      <c r="DB129" s="3">
        <v>68.7939527072358</v>
      </c>
      <c r="DC129" s="3">
        <v>70.8279730824066</v>
      </c>
      <c r="DD129" s="3">
        <v>70.7970689509646</v>
      </c>
      <c r="DE129" s="3">
        <v>72.182149037705</v>
      </c>
      <c r="DF129" s="3">
        <v>74.5677229384191</v>
      </c>
      <c r="DG129" s="3">
        <v>79.6472450604357</v>
      </c>
      <c r="DH129" s="3">
        <v>75.3582664496811</v>
      </c>
      <c r="DI129" s="3">
        <v>72.3022338900121</v>
      </c>
      <c r="DJ129" s="3">
        <v>75.6867486273358</v>
      </c>
      <c r="DK129" s="3">
        <v>81.819779268452</v>
      </c>
      <c r="DL129" s="3">
        <v>82.662983588719</v>
      </c>
      <c r="DM129" s="3">
        <v>76.358531475429</v>
      </c>
      <c r="DN129" s="3">
        <v>71.52789459001</v>
      </c>
      <c r="DO129" s="3">
        <v>67.2728398541448</v>
      </c>
      <c r="DP129" s="3">
        <v>62.0312800967149</v>
      </c>
      <c r="DQ129" s="3">
        <v>60.5362925352549</v>
      </c>
      <c r="DR129" s="3">
        <v>61.9351637462332</v>
      </c>
      <c r="DS129" s="3">
        <v>62.4513025265625</v>
      </c>
      <c r="DT129" s="3">
        <v>61.8745404202149</v>
      </c>
      <c r="DU129" s="3">
        <v>61.8881968066007</v>
      </c>
      <c r="DV129" s="3">
        <v>64.5318835315056</v>
      </c>
      <c r="DW129" s="3">
        <v>67.5548627778762</v>
      </c>
      <c r="DX129" s="3">
        <v>67.7904713860032</v>
      </c>
      <c r="DY129" s="3">
        <v>64.5506256117026</v>
      </c>
      <c r="DZ129" s="3">
        <v>62.9237809870918</v>
      </c>
      <c r="EA129" s="3">
        <v>68.4366301459016</v>
      </c>
      <c r="EB129" s="3">
        <v>72.723138390399</v>
      </c>
      <c r="EC129" s="3">
        <v>69.7952988557835</v>
      </c>
      <c r="ED129" s="3">
        <v>64.7009557242712</v>
      </c>
      <c r="EE129" s="3">
        <v>64.3014031822305</v>
      </c>
      <c r="EF129" s="3">
        <v>60.220260751584</v>
      </c>
    </row>
    <row r="130">
      <c r="A130" s="3" t="s">
        <v>688</v>
      </c>
      <c r="B130" s="3" t="s">
        <v>491</v>
      </c>
      <c r="C130" s="3" t="s">
        <v>550</v>
      </c>
      <c r="D130" s="3">
        <v>13.5004572280156</v>
      </c>
      <c r="E130" s="3">
        <v>13.931052691958</v>
      </c>
      <c r="F130" s="3">
        <v>14.7187738883992</v>
      </c>
      <c r="G130" s="3">
        <v>15.7570427874566</v>
      </c>
      <c r="H130" s="3">
        <v>15.862237034187</v>
      </c>
      <c r="I130" s="3">
        <v>16.2510827645587</v>
      </c>
      <c r="J130" s="3">
        <v>16.3849366897089</v>
      </c>
      <c r="K130" s="3">
        <v>15.3112652820636</v>
      </c>
      <c r="L130" s="3">
        <v>15.6002051376442</v>
      </c>
      <c r="M130" s="3">
        <v>14.134010112162</v>
      </c>
      <c r="N130" s="3">
        <v>15.7314228441183</v>
      </c>
      <c r="O130" s="3">
        <v>16.6238495928788</v>
      </c>
      <c r="P130" s="3">
        <v>17.8056850711461</v>
      </c>
      <c r="Q130" s="3">
        <v>18.7279051710351</v>
      </c>
      <c r="R130" s="3">
        <v>17.9969966668397</v>
      </c>
      <c r="S130" s="3">
        <v>17.0753287687584</v>
      </c>
      <c r="T130" s="3">
        <v>16.2920165938048</v>
      </c>
      <c r="U130" s="3">
        <v>15.9766880973255</v>
      </c>
      <c r="V130" s="3">
        <v>14.6837363091848</v>
      </c>
      <c r="W130" s="3">
        <v>13.5658530084974</v>
      </c>
      <c r="X130" s="3">
        <v>13.4193152625662</v>
      </c>
      <c r="Y130" s="3">
        <v>13.5607108739396</v>
      </c>
      <c r="Z130" s="3">
        <v>14.5839674779745</v>
      </c>
      <c r="AA130" s="3">
        <v>14.2424885053812</v>
      </c>
      <c r="AB130" s="3">
        <v>13.5367475416931</v>
      </c>
      <c r="AC130" s="3">
        <v>14.3664808969957</v>
      </c>
      <c r="AD130" s="3">
        <v>15.4542524639949</v>
      </c>
      <c r="AE130" s="3">
        <v>16.1382950485228</v>
      </c>
      <c r="AF130" s="3">
        <v>15.0749381674763</v>
      </c>
      <c r="AG130" s="3">
        <v>16.1665160595104</v>
      </c>
      <c r="AH130" s="3">
        <v>16.7936963558876</v>
      </c>
      <c r="AI130" s="3">
        <v>17.9616282341064</v>
      </c>
      <c r="AJ130" s="3">
        <v>18.1976775983778</v>
      </c>
      <c r="AK130" s="3">
        <v>18.7073352930208</v>
      </c>
      <c r="AL130" s="3">
        <v>18.7339888969419</v>
      </c>
      <c r="AM130" s="3">
        <v>19.528004406652</v>
      </c>
      <c r="AN130" s="3">
        <v>20.1007796431016</v>
      </c>
      <c r="AO130" s="3">
        <v>21.7005095443653</v>
      </c>
      <c r="AP130" s="3">
        <v>22.1362047655555</v>
      </c>
      <c r="AQ130" s="3">
        <v>21.9253394628541</v>
      </c>
      <c r="AR130" s="3">
        <v>23.4725021832177</v>
      </c>
      <c r="AS130" s="3">
        <v>24.0369927792618</v>
      </c>
      <c r="AT130" s="3">
        <v>24.9042869469442</v>
      </c>
      <c r="AU130" s="3">
        <v>23.3403952674961</v>
      </c>
      <c r="AV130" s="3">
        <v>23.9542355317351</v>
      </c>
      <c r="AW130" s="3">
        <v>24.7895245613221</v>
      </c>
      <c r="AX130" s="3">
        <v>25.995555421111</v>
      </c>
      <c r="AY130" s="3">
        <v>26.3884513354575</v>
      </c>
      <c r="AZ130" s="3">
        <v>27.7051780044221</v>
      </c>
      <c r="BA130" s="3">
        <v>24.2748050993239</v>
      </c>
      <c r="BB130" s="3">
        <v>23.8442988801021</v>
      </c>
      <c r="BC130" s="3">
        <v>22.4827816327134</v>
      </c>
      <c r="BD130" s="3">
        <v>22.4990157849552</v>
      </c>
      <c r="BE130" s="3">
        <v>23.4830580175652</v>
      </c>
      <c r="BF130" s="3">
        <v>24.6137984693767</v>
      </c>
      <c r="BG130" s="3">
        <v>27.381393118161</v>
      </c>
      <c r="BH130" s="3">
        <v>28.9511158071874</v>
      </c>
      <c r="BI130" s="3">
        <v>27.178708773708</v>
      </c>
      <c r="BJ130" s="3">
        <v>26.9173551100705</v>
      </c>
      <c r="BK130" s="3">
        <v>25.8380051081628</v>
      </c>
      <c r="BL130" s="3">
        <v>25.3593219001855</v>
      </c>
      <c r="BM130" s="3">
        <v>28.5585128275759</v>
      </c>
      <c r="BN130" s="3">
        <v>28.8206521432209</v>
      </c>
      <c r="BO130" s="3">
        <v>28.9167960402598</v>
      </c>
      <c r="BP130" s="3">
        <v>25.6079304617249</v>
      </c>
      <c r="BQ130" s="3">
        <v>26.867647212308</v>
      </c>
      <c r="BR130" s="3">
        <v>28.1535694792308</v>
      </c>
      <c r="BS130" s="3">
        <v>23.8344052802416</v>
      </c>
      <c r="BT130" s="3">
        <v>24.325723443801</v>
      </c>
      <c r="BU130" s="3">
        <v>24.8321826076354</v>
      </c>
      <c r="BV130" s="3">
        <v>25.2521261399344</v>
      </c>
      <c r="BW130" s="3">
        <v>24.6222396581054</v>
      </c>
      <c r="BX130" s="3">
        <v>25.3173447531663</v>
      </c>
      <c r="BY130" s="3">
        <v>23.5337077233376</v>
      </c>
      <c r="BZ130" s="3">
        <v>18.9127079131965</v>
      </c>
      <c r="CA130" s="3">
        <v>17.6962275583312</v>
      </c>
      <c r="CB130" s="3">
        <v>18.4315564796418</v>
      </c>
      <c r="CC130" s="3">
        <v>22.9641093633566</v>
      </c>
      <c r="CD130" s="3">
        <v>24.8973956299325</v>
      </c>
      <c r="CE130" s="3">
        <v>28.2725472470379</v>
      </c>
      <c r="CF130" s="3">
        <v>28.3671894613768</v>
      </c>
      <c r="CG130" s="3">
        <v>30.1070330994885</v>
      </c>
      <c r="CH130" s="3">
        <v>31.6651472281716</v>
      </c>
      <c r="CI130" s="3">
        <v>32.6534654238833</v>
      </c>
      <c r="CJ130" s="3">
        <v>32.9937480849073</v>
      </c>
      <c r="CK130" s="3">
        <v>33.2029509417878</v>
      </c>
      <c r="CL130" s="3">
        <v>36.0549750480788</v>
      </c>
      <c r="CM130" s="3">
        <v>40.3920378267099</v>
      </c>
      <c r="CN130" s="3">
        <v>39.5717844710813</v>
      </c>
      <c r="CO130" s="3">
        <v>37.3781281146954</v>
      </c>
      <c r="CP130" s="3">
        <v>36.5563587343033</v>
      </c>
      <c r="CQ130" s="3">
        <v>36.589056949497</v>
      </c>
      <c r="CR130" s="3">
        <v>34.7642758449602</v>
      </c>
      <c r="CS130" s="3">
        <v>33.5428957590782</v>
      </c>
      <c r="CT130" s="3">
        <v>34.5337029291067</v>
      </c>
      <c r="CU130" s="3">
        <v>33.8434258528592</v>
      </c>
      <c r="CV130" s="3">
        <v>34.3840020694317</v>
      </c>
      <c r="CW130" s="3">
        <v>38.0663159075725</v>
      </c>
      <c r="CX130" s="3">
        <v>34.7083360362318</v>
      </c>
      <c r="CY130" s="3">
        <v>31.9572185732341</v>
      </c>
      <c r="CZ130" s="3">
        <v>32.2418329010966</v>
      </c>
      <c r="DA130" s="3">
        <v>30.840413204046</v>
      </c>
      <c r="DB130" s="3">
        <v>30.8438627752127</v>
      </c>
      <c r="DC130" s="3">
        <v>33.221749202552</v>
      </c>
      <c r="DD130" s="3">
        <v>29.6912547750571</v>
      </c>
      <c r="DE130" s="3">
        <v>28.9489236524493</v>
      </c>
      <c r="DF130" s="3">
        <v>31.1687365829963</v>
      </c>
      <c r="DG130" s="3">
        <v>30.6854783357004</v>
      </c>
      <c r="DH130" s="3">
        <v>33.3398243322779</v>
      </c>
      <c r="DI130" s="3">
        <v>32.8867096987715</v>
      </c>
      <c r="DJ130" s="3">
        <v>31.9736296048886</v>
      </c>
      <c r="DK130" s="3">
        <v>32.244813311192</v>
      </c>
      <c r="DL130" s="3">
        <v>29.7188936302811</v>
      </c>
      <c r="DM130" s="3">
        <v>31.7883993722983</v>
      </c>
      <c r="DN130" s="3">
        <v>32.693173238539</v>
      </c>
      <c r="DO130" s="3">
        <v>31.1116202093701</v>
      </c>
      <c r="DP130" s="3">
        <v>30.1357118653332</v>
      </c>
      <c r="DQ130" s="3">
        <v>27.1136039739539</v>
      </c>
      <c r="DR130" s="3">
        <v>26.9735751585356</v>
      </c>
      <c r="DS130" s="3">
        <v>28.8873473725237</v>
      </c>
      <c r="DT130" s="3">
        <v>29.8606122035302</v>
      </c>
      <c r="DU130" s="3">
        <v>31.2016134090424</v>
      </c>
      <c r="DV130" s="3">
        <v>32.0407232767647</v>
      </c>
      <c r="DW130" s="3">
        <v>31.2621539696052</v>
      </c>
      <c r="DX130" s="3">
        <v>34.318933533268</v>
      </c>
      <c r="DY130" s="3">
        <v>37.7920064636068</v>
      </c>
      <c r="DZ130" s="3">
        <v>42.4519745202793</v>
      </c>
      <c r="EA130" s="3">
        <v>39.7788937639655</v>
      </c>
      <c r="EB130" s="3">
        <v>42.7587645774642</v>
      </c>
      <c r="EC130" s="3">
        <v>46.0324591549179</v>
      </c>
      <c r="ED130" s="3">
        <v>47.6842764182299</v>
      </c>
      <c r="EE130" s="3">
        <v>48.1528572809129</v>
      </c>
      <c r="EF130" s="3">
        <v>49.5655552546183</v>
      </c>
    </row>
    <row r="131">
      <c r="A131" s="3" t="s">
        <v>689</v>
      </c>
      <c r="B131" s="3" t="s">
        <v>539</v>
      </c>
      <c r="C131" s="3" t="s">
        <v>671</v>
      </c>
      <c r="D131" s="3">
        <v>29.2878146031909</v>
      </c>
      <c r="E131" s="3">
        <v>27.0794439420571</v>
      </c>
      <c r="F131" s="3">
        <v>26.8567783711904</v>
      </c>
      <c r="G131" s="3">
        <v>25.8451285475852</v>
      </c>
      <c r="H131" s="3">
        <v>26.136509543472</v>
      </c>
      <c r="I131" s="3">
        <v>27.6914724816906</v>
      </c>
      <c r="J131" s="3">
        <v>28.2394917817237</v>
      </c>
      <c r="K131" s="3">
        <v>26.1265645090156</v>
      </c>
      <c r="L131" s="3">
        <v>25.9360866012017</v>
      </c>
      <c r="M131" s="3">
        <v>24.0691657600496</v>
      </c>
      <c r="N131" s="3">
        <v>24.5502304795283</v>
      </c>
      <c r="O131" s="3">
        <v>25.595675034444</v>
      </c>
      <c r="P131" s="3">
        <v>26.7945801809029</v>
      </c>
      <c r="Q131" s="3">
        <v>28.6837416320274</v>
      </c>
      <c r="R131" s="3">
        <v>29.7422253255969</v>
      </c>
      <c r="S131" s="3">
        <v>28.6017840166657</v>
      </c>
      <c r="T131" s="3">
        <v>27.7308485081507</v>
      </c>
      <c r="U131" s="3">
        <v>28.0930734121512</v>
      </c>
      <c r="V131" s="3">
        <v>25.1355883826206</v>
      </c>
      <c r="W131" s="3">
        <v>24.2453240458123</v>
      </c>
      <c r="X131" s="3">
        <v>23.9251838769722</v>
      </c>
      <c r="Y131" s="3">
        <v>27.0245653492788</v>
      </c>
      <c r="Z131" s="3">
        <v>28.7050385758027</v>
      </c>
      <c r="AA131" s="3">
        <v>28.2493366920314</v>
      </c>
      <c r="AB131" s="3">
        <v>24.597793720693</v>
      </c>
      <c r="AC131" s="3">
        <v>23.435778582293</v>
      </c>
      <c r="AD131" s="3">
        <v>25.5594069532041</v>
      </c>
      <c r="AE131" s="3">
        <v>25.5286299815173</v>
      </c>
      <c r="AF131" s="3">
        <v>25.4941397942598</v>
      </c>
      <c r="AG131" s="3">
        <v>24.2796391505352</v>
      </c>
      <c r="AH131" s="3">
        <v>25.4983921024035</v>
      </c>
      <c r="AI131" s="3">
        <v>26.1620876901252</v>
      </c>
      <c r="AJ131" s="3">
        <v>26.6212091453428</v>
      </c>
      <c r="AK131" s="3">
        <v>26.9110640861048</v>
      </c>
      <c r="AL131" s="3">
        <v>27.6784660446592</v>
      </c>
      <c r="AM131" s="3">
        <v>30.6801882418078</v>
      </c>
      <c r="AN131" s="3">
        <v>31.5197724532796</v>
      </c>
      <c r="AO131" s="3">
        <v>31.1275889913638</v>
      </c>
      <c r="AP131" s="3">
        <v>31.1866088466246</v>
      </c>
      <c r="AQ131" s="3">
        <v>29.3506198559925</v>
      </c>
      <c r="AR131" s="3">
        <v>28.8110633525161</v>
      </c>
      <c r="AS131" s="3">
        <v>29.9110618178482</v>
      </c>
      <c r="AT131" s="3">
        <v>31.1077806731362</v>
      </c>
      <c r="AU131" s="3">
        <v>30.7506977007883</v>
      </c>
      <c r="AV131" s="3">
        <v>33.9461412672103</v>
      </c>
      <c r="AW131" s="3">
        <v>39.333344678831</v>
      </c>
      <c r="AX131" s="3">
        <v>38.1546393999459</v>
      </c>
      <c r="AY131" s="3">
        <v>37.2155678614675</v>
      </c>
      <c r="AZ131" s="3">
        <v>38.6442329311222</v>
      </c>
      <c r="BA131" s="3">
        <v>36.6073544512862</v>
      </c>
      <c r="BB131" s="3">
        <v>33.3068342179106</v>
      </c>
      <c r="BC131" s="3">
        <v>34.1499445001515</v>
      </c>
      <c r="BD131" s="3">
        <v>33.6003893166244</v>
      </c>
      <c r="BE131" s="3">
        <v>38.5671263552034</v>
      </c>
      <c r="BF131" s="3">
        <v>35.2828743608954</v>
      </c>
      <c r="BG131" s="3">
        <v>33.2849540549433</v>
      </c>
      <c r="BH131" s="3">
        <v>31.6113449911539</v>
      </c>
      <c r="BI131" s="3">
        <v>30.0340289796943</v>
      </c>
      <c r="BJ131" s="3">
        <v>33.064917058165</v>
      </c>
      <c r="BK131" s="3">
        <v>32.1723656160887</v>
      </c>
      <c r="BL131" s="3">
        <v>33.9407029397711</v>
      </c>
      <c r="BM131" s="3">
        <v>36.3617965464016</v>
      </c>
      <c r="BN131" s="3">
        <v>35.3799626251155</v>
      </c>
      <c r="BO131" s="3">
        <v>36.6052136421951</v>
      </c>
      <c r="BP131" s="3">
        <v>34.3390977828678</v>
      </c>
      <c r="BQ131" s="3">
        <v>34.2574126477768</v>
      </c>
      <c r="BR131" s="3">
        <v>37.1360820563931</v>
      </c>
      <c r="BS131" s="3">
        <v>35.7879017941683</v>
      </c>
      <c r="BT131" s="3">
        <v>36.2492644698968</v>
      </c>
      <c r="BU131" s="3">
        <v>34.2382657417525</v>
      </c>
      <c r="BV131" s="3">
        <v>35.3381979157772</v>
      </c>
      <c r="BW131" s="3">
        <v>34.7664075474658</v>
      </c>
      <c r="BX131" s="3">
        <v>33.6124622935103</v>
      </c>
      <c r="BY131" s="3">
        <v>32.6383565738139</v>
      </c>
      <c r="BZ131" s="3">
        <v>22.991709901376</v>
      </c>
      <c r="CA131" s="3">
        <v>21.0933236383347</v>
      </c>
      <c r="CB131" s="3">
        <v>23.3055929390329</v>
      </c>
      <c r="CC131" s="3">
        <v>26.7192478991126</v>
      </c>
      <c r="CD131" s="3">
        <v>25.0195101089734</v>
      </c>
      <c r="CE131" s="3">
        <v>27.6357820369881</v>
      </c>
      <c r="CF131" s="3">
        <v>29.6499539624037</v>
      </c>
      <c r="CG131" s="3">
        <v>32.37765557268</v>
      </c>
      <c r="CH131" s="3">
        <v>39.861750774778</v>
      </c>
      <c r="CI131" s="3">
        <v>41.526373462743</v>
      </c>
      <c r="CJ131" s="3">
        <v>47.8394645841175</v>
      </c>
      <c r="CK131" s="3">
        <v>51.8465013893318</v>
      </c>
      <c r="CL131" s="3">
        <v>54.847809201252</v>
      </c>
      <c r="CM131" s="3">
        <v>57.1123571710314</v>
      </c>
      <c r="CN131" s="3">
        <v>55.374119212145</v>
      </c>
      <c r="CO131" s="3">
        <v>59.3984334197353</v>
      </c>
      <c r="CP131" s="3">
        <v>55.4721005283791</v>
      </c>
      <c r="CQ131" s="3">
        <v>50.789633271478</v>
      </c>
      <c r="CR131" s="3">
        <v>49.3309429345697</v>
      </c>
      <c r="CS131" s="3">
        <v>55.1135050623645</v>
      </c>
      <c r="CT131" s="3">
        <v>58.7723419927831</v>
      </c>
      <c r="CU131" s="3">
        <v>56.8661076611084</v>
      </c>
      <c r="CV131" s="3">
        <v>56.5095442834696</v>
      </c>
      <c r="CW131" s="3">
        <v>48.2966039522051</v>
      </c>
      <c r="CX131" s="3">
        <v>42.3978285026271</v>
      </c>
      <c r="CY131" s="3">
        <v>39.3207246615808</v>
      </c>
      <c r="CZ131" s="3">
        <v>36.7199776873825</v>
      </c>
      <c r="DA131" s="3">
        <v>33.9981301609192</v>
      </c>
      <c r="DB131" s="3">
        <v>32.3188120637521</v>
      </c>
      <c r="DC131" s="3">
        <v>37.2852372679911</v>
      </c>
      <c r="DD131" s="3">
        <v>37.3746882483086</v>
      </c>
      <c r="DE131" s="3">
        <v>33.8314899758388</v>
      </c>
      <c r="DF131" s="3">
        <v>38.6106557506978</v>
      </c>
      <c r="DG131" s="3">
        <v>35.9344160075492</v>
      </c>
      <c r="DH131" s="3">
        <v>35.5433097257268</v>
      </c>
      <c r="DI131" s="3">
        <v>40.2166486244936</v>
      </c>
      <c r="DJ131" s="3">
        <v>35.6755175293557</v>
      </c>
      <c r="DK131" s="3">
        <v>33.821315849477</v>
      </c>
      <c r="DL131" s="3">
        <v>32.2229791553917</v>
      </c>
      <c r="DM131" s="3">
        <v>35.94572526311</v>
      </c>
      <c r="DN131" s="3">
        <v>38.575429730895</v>
      </c>
      <c r="DO131" s="3">
        <v>33.9711623136611</v>
      </c>
      <c r="DP131" s="3">
        <v>32.6719542150513</v>
      </c>
      <c r="DQ131" s="3">
        <v>29.5077622225459</v>
      </c>
      <c r="DR131" s="3">
        <v>28.1040193531414</v>
      </c>
      <c r="DS131" s="3">
        <v>34.2874554777217</v>
      </c>
      <c r="DT131" s="3">
        <v>35.4063639912412</v>
      </c>
      <c r="DU131" s="3">
        <v>38.6637820652518</v>
      </c>
      <c r="DV131" s="3">
        <v>41.0740046778558</v>
      </c>
      <c r="DW131" s="3">
        <v>43.8935065829022</v>
      </c>
      <c r="DX131" s="3">
        <v>44.3778732258126</v>
      </c>
      <c r="DY131" s="3">
        <v>46.5305943887746</v>
      </c>
      <c r="DZ131" s="3">
        <v>46.7781702166632</v>
      </c>
      <c r="EA131" s="3">
        <v>44.7785907210857</v>
      </c>
      <c r="EB131" s="3">
        <v>46.9468309549142</v>
      </c>
      <c r="EC131" s="3">
        <v>48.8215412793003</v>
      </c>
      <c r="ED131" s="3">
        <v>55.5857821519738</v>
      </c>
      <c r="EE131" s="3">
        <v>52.8337176807872</v>
      </c>
      <c r="EF131" s="3">
        <v>51.9816664589776</v>
      </c>
    </row>
    <row r="132">
      <c r="A132" s="3" t="s">
        <v>690</v>
      </c>
      <c r="B132" s="3" t="s">
        <v>604</v>
      </c>
      <c r="C132" s="3" t="s">
        <v>691</v>
      </c>
      <c r="D132" s="3">
        <v>28.374819148688</v>
      </c>
      <c r="E132" s="3">
        <v>29.666769171878</v>
      </c>
      <c r="F132" s="3">
        <v>29.5757183740466</v>
      </c>
      <c r="G132" s="3">
        <v>27.2994284207052</v>
      </c>
      <c r="H132" s="3">
        <v>27.0270482412964</v>
      </c>
      <c r="I132" s="3">
        <v>28.2458686930145</v>
      </c>
      <c r="J132" s="3">
        <v>29.5314009974546</v>
      </c>
      <c r="K132" s="3">
        <v>29.0749578997718</v>
      </c>
      <c r="L132" s="3">
        <v>29.4844853325817</v>
      </c>
      <c r="M132" s="3">
        <v>27.8066119660517</v>
      </c>
      <c r="N132" s="3">
        <v>27.5616790802362</v>
      </c>
      <c r="O132" s="3">
        <v>26.3831656442202</v>
      </c>
      <c r="P132" s="3">
        <v>25.7167622843034</v>
      </c>
      <c r="Q132" s="3">
        <v>26.9065278891685</v>
      </c>
      <c r="R132" s="3">
        <v>28.2057746327509</v>
      </c>
      <c r="S132" s="3">
        <v>27.3852024187013</v>
      </c>
      <c r="T132" s="3">
        <v>27.2940316625201</v>
      </c>
      <c r="U132" s="3">
        <v>27.450512436336</v>
      </c>
      <c r="V132" s="3">
        <v>30.7201710632817</v>
      </c>
      <c r="W132" s="3">
        <v>33.3272099662339</v>
      </c>
      <c r="X132" s="3">
        <v>32.299863489536</v>
      </c>
      <c r="Y132" s="3">
        <v>34.4270961569865</v>
      </c>
      <c r="Z132" s="3">
        <v>37.8178076301864</v>
      </c>
      <c r="AA132" s="3">
        <v>38.4208348855941</v>
      </c>
      <c r="AB132" s="3">
        <v>36.727675441935</v>
      </c>
      <c r="AC132" s="3">
        <v>36.1890118684241</v>
      </c>
      <c r="AD132" s="3">
        <v>37.1571657834822</v>
      </c>
      <c r="AE132" s="3">
        <v>37.7337230419759</v>
      </c>
      <c r="AF132" s="3">
        <v>36.1570823274188</v>
      </c>
      <c r="AG132" s="3">
        <v>35.8875410572582</v>
      </c>
      <c r="AH132" s="3">
        <v>36.8797574527342</v>
      </c>
      <c r="AI132" s="3">
        <v>39.8430440106536</v>
      </c>
      <c r="AJ132" s="3">
        <v>39.9038813335134</v>
      </c>
      <c r="AK132" s="3">
        <v>40.5853864815159</v>
      </c>
      <c r="AL132" s="3">
        <v>39.1567203014341</v>
      </c>
      <c r="AM132" s="3">
        <v>39.8884725249155</v>
      </c>
      <c r="AN132" s="3">
        <v>41.3526813967246</v>
      </c>
      <c r="AO132" s="3">
        <v>41.6715822741014</v>
      </c>
      <c r="AP132" s="3">
        <v>42.5370055215399</v>
      </c>
      <c r="AQ132" s="3">
        <v>42.880922150517</v>
      </c>
      <c r="AR132" s="3">
        <v>47.8577735319561</v>
      </c>
      <c r="AS132" s="3">
        <v>48.553059906001</v>
      </c>
      <c r="AT132" s="3">
        <v>47.9771417253209</v>
      </c>
      <c r="AU132" s="3">
        <v>46.7317131708344</v>
      </c>
      <c r="AV132" s="3">
        <v>47.1088890577985</v>
      </c>
      <c r="AW132" s="3">
        <v>49.7636145272716</v>
      </c>
      <c r="AX132" s="3">
        <v>52.1427880486474</v>
      </c>
      <c r="AY132" s="3">
        <v>52.5135969799224</v>
      </c>
      <c r="AZ132" s="3">
        <v>56.6812636763664</v>
      </c>
      <c r="BA132" s="3">
        <v>54.4467188835316</v>
      </c>
      <c r="BB132" s="3">
        <v>54.5899042593766</v>
      </c>
      <c r="BC132" s="3">
        <v>51.8777726767861</v>
      </c>
      <c r="BD132" s="3">
        <v>53.4412825169227</v>
      </c>
      <c r="BE132" s="3">
        <v>57.2349233451922</v>
      </c>
      <c r="BF132" s="3">
        <v>59.752749625093</v>
      </c>
      <c r="BG132" s="3">
        <v>61.837269679131</v>
      </c>
      <c r="BH132" s="3">
        <v>59.061344862502</v>
      </c>
      <c r="BI132" s="3">
        <v>55.9768071620952</v>
      </c>
      <c r="BJ132" s="3">
        <v>53.0913134544971</v>
      </c>
      <c r="BK132" s="3">
        <v>52.3246872407949</v>
      </c>
      <c r="BL132" s="3">
        <v>53.7803159415802</v>
      </c>
      <c r="BM132" s="3">
        <v>55.8360239501294</v>
      </c>
      <c r="BN132" s="3">
        <v>58.952815613112</v>
      </c>
      <c r="BO132" s="3">
        <v>61.2643877315432</v>
      </c>
      <c r="BP132" s="3">
        <v>57.5737105735842</v>
      </c>
      <c r="BQ132" s="3">
        <v>54.035628830647</v>
      </c>
      <c r="BR132" s="3">
        <v>57.3759512844435</v>
      </c>
      <c r="BS132" s="3">
        <v>58.9331244076337</v>
      </c>
      <c r="BT132" s="3">
        <v>60.780353872128</v>
      </c>
      <c r="BU132" s="3">
        <v>61.3714801375569</v>
      </c>
      <c r="BV132" s="3">
        <v>64.8687718389359</v>
      </c>
      <c r="BW132" s="3">
        <v>66.8144568398802</v>
      </c>
      <c r="BX132" s="3">
        <v>71.4755740350961</v>
      </c>
      <c r="BY132" s="3">
        <v>72.8567304108616</v>
      </c>
      <c r="BZ132" s="3">
        <v>58.9564037334549</v>
      </c>
      <c r="CA132" s="3">
        <v>61.3314421520196</v>
      </c>
      <c r="CB132" s="3">
        <v>68.7193241565479</v>
      </c>
      <c r="CC132" s="3">
        <v>71.3249410026709</v>
      </c>
      <c r="CD132" s="3">
        <v>75.362906116207</v>
      </c>
      <c r="CE132" s="3">
        <v>76.8449312374124</v>
      </c>
      <c r="CF132" s="3">
        <v>75.4849314392269</v>
      </c>
      <c r="CG132" s="3">
        <v>76.7950223613884</v>
      </c>
      <c r="CH132" s="3">
        <v>86.7769391760833</v>
      </c>
      <c r="CI132" s="3">
        <v>88.0728179936712</v>
      </c>
      <c r="CJ132" s="3">
        <v>89.5618028196704</v>
      </c>
      <c r="CK132" s="3">
        <v>102.336837050279</v>
      </c>
      <c r="CL132" s="3">
        <v>102.058541085719</v>
      </c>
      <c r="CM132" s="3">
        <v>113.141614677197</v>
      </c>
      <c r="CN132" s="3">
        <v>115.020752752518</v>
      </c>
      <c r="CO132" s="3">
        <v>120.563435618415</v>
      </c>
      <c r="CP132" s="3">
        <v>127.990488468783</v>
      </c>
      <c r="CQ132" s="3">
        <v>137.695074028537</v>
      </c>
      <c r="CR132" s="3">
        <v>140.874295473015</v>
      </c>
      <c r="CS132" s="3">
        <v>139.362714854654</v>
      </c>
      <c r="CT132" s="3">
        <v>146.468633223724</v>
      </c>
      <c r="CU132" s="3">
        <v>144.614682607314</v>
      </c>
      <c r="CV132" s="3">
        <v>135.623651496626</v>
      </c>
      <c r="CW132" s="3">
        <v>136.565687679348</v>
      </c>
      <c r="CX132" s="3">
        <v>134.54176440972</v>
      </c>
      <c r="CY132" s="3">
        <v>128.166561633675</v>
      </c>
      <c r="CZ132" s="3">
        <v>112.583933117198</v>
      </c>
      <c r="DA132" s="3">
        <v>111.954097847181</v>
      </c>
      <c r="DB132" s="3">
        <v>111.930867804364</v>
      </c>
      <c r="DC132" s="3">
        <v>115.921731157213</v>
      </c>
      <c r="DD132" s="3">
        <v>103.068037049199</v>
      </c>
      <c r="DE132" s="3">
        <v>98.3593923583245</v>
      </c>
      <c r="DF132" s="3">
        <v>93.5874057367007</v>
      </c>
      <c r="DG132" s="3">
        <v>92.1566392520696</v>
      </c>
      <c r="DH132" s="3">
        <v>92.4314298058566</v>
      </c>
      <c r="DI132" s="3">
        <v>96.010375778795</v>
      </c>
      <c r="DJ132" s="3">
        <v>97.3949793495559</v>
      </c>
      <c r="DK132" s="3">
        <v>105.17006677464</v>
      </c>
      <c r="DL132" s="3">
        <v>115.471859826311</v>
      </c>
      <c r="DM132" s="3">
        <v>121.995850960754</v>
      </c>
      <c r="DN132" s="3">
        <v>122.656360890612</v>
      </c>
      <c r="DO132" s="3">
        <v>130.022786656728</v>
      </c>
      <c r="DP132" s="3">
        <v>133.828858400684</v>
      </c>
      <c r="DQ132" s="3">
        <v>133.626731545184</v>
      </c>
      <c r="DR132" s="3">
        <v>132.770361605824</v>
      </c>
      <c r="DS132" s="3">
        <v>134.9537815572</v>
      </c>
      <c r="DT132" s="3">
        <v>143.16980844886</v>
      </c>
      <c r="DU132" s="3">
        <v>142.319084004907</v>
      </c>
      <c r="DV132" s="3">
        <v>141.896611633552</v>
      </c>
      <c r="DW132" s="3">
        <v>156.449222719171</v>
      </c>
      <c r="DX132" s="3">
        <v>171.05649822879</v>
      </c>
      <c r="DY132" s="3">
        <v>177.074890353499</v>
      </c>
      <c r="DZ132" s="3">
        <v>180.403357130072</v>
      </c>
      <c r="EA132" s="3">
        <v>163.177343654828</v>
      </c>
      <c r="EB132" s="3">
        <v>158.273063599224</v>
      </c>
      <c r="EC132" s="3">
        <v>165.446039695417</v>
      </c>
      <c r="ED132" s="3">
        <v>173.280157787369</v>
      </c>
      <c r="EE132" s="3">
        <v>186.391837124215</v>
      </c>
      <c r="EF132" s="3">
        <v>194.499027676053</v>
      </c>
    </row>
    <row r="133">
      <c r="A133" s="3" t="s">
        <v>692</v>
      </c>
      <c r="B133" s="3" t="s">
        <v>539</v>
      </c>
      <c r="C133" s="3" t="s">
        <v>552</v>
      </c>
      <c r="D133" s="3">
        <v>60.8934741156281</v>
      </c>
      <c r="E133" s="3">
        <v>61.6565582952708</v>
      </c>
      <c r="F133" s="3">
        <v>63.440414796839</v>
      </c>
      <c r="G133" s="3">
        <v>63.8155727270289</v>
      </c>
      <c r="H133" s="3">
        <v>62.969519718105</v>
      </c>
      <c r="I133" s="3">
        <v>64.0885420298573</v>
      </c>
      <c r="J133" s="3">
        <v>64.4044453678888</v>
      </c>
      <c r="K133" s="3">
        <v>63.4976261320147</v>
      </c>
      <c r="L133" s="3">
        <v>65.9431077372261</v>
      </c>
      <c r="M133" s="3">
        <v>67.2027461169611</v>
      </c>
      <c r="N133" s="3">
        <v>74.821680564058</v>
      </c>
      <c r="O133" s="3">
        <v>78.5813992082386</v>
      </c>
      <c r="P133" s="3">
        <v>74.5475437520851</v>
      </c>
      <c r="Q133" s="3">
        <v>72.3654945815908</v>
      </c>
      <c r="R133" s="3">
        <v>71.37008839879</v>
      </c>
      <c r="S133" s="3">
        <v>69.9840378331391</v>
      </c>
      <c r="T133" s="3">
        <v>70.4790712960328</v>
      </c>
      <c r="U133" s="3">
        <v>69.4807832020734</v>
      </c>
      <c r="V133" s="3">
        <v>67.823087118851</v>
      </c>
      <c r="W133" s="3">
        <v>65.7439863277144</v>
      </c>
      <c r="X133" s="3">
        <v>63.8261054627149</v>
      </c>
      <c r="Y133" s="3">
        <v>65.851460715959</v>
      </c>
      <c r="Z133" s="3">
        <v>68.8493194526405</v>
      </c>
      <c r="AA133" s="3">
        <v>67.2511289165274</v>
      </c>
      <c r="AB133" s="3">
        <v>62.3958862023528</v>
      </c>
      <c r="AC133" s="3">
        <v>68.0772621495014</v>
      </c>
      <c r="AD133" s="3">
        <v>74.6343381225492</v>
      </c>
      <c r="AE133" s="3">
        <v>76.2014057569889</v>
      </c>
      <c r="AF133" s="3">
        <v>74.7249899706145</v>
      </c>
      <c r="AG133" s="3">
        <v>76.1073634419289</v>
      </c>
      <c r="AH133" s="3">
        <v>80.176914770177</v>
      </c>
      <c r="AI133" s="3">
        <v>80.3615867864178</v>
      </c>
      <c r="AJ133" s="3">
        <v>78.4725008930899</v>
      </c>
      <c r="AK133" s="3">
        <v>75.0571625466206</v>
      </c>
      <c r="AL133" s="3">
        <v>73.7316865150708</v>
      </c>
      <c r="AM133" s="3">
        <v>77.5631105952214</v>
      </c>
      <c r="AN133" s="3">
        <v>77.3623989469595</v>
      </c>
      <c r="AO133" s="3">
        <v>77.7726660755484</v>
      </c>
      <c r="AP133" s="3">
        <v>75.0073092933527</v>
      </c>
      <c r="AQ133" s="3">
        <v>73.1371653057933</v>
      </c>
      <c r="AR133" s="3">
        <v>73.6184107961714</v>
      </c>
      <c r="AS133" s="3">
        <v>74.4196065304589</v>
      </c>
      <c r="AT133" s="3">
        <v>68.3890562320149</v>
      </c>
      <c r="AU133" s="3">
        <v>66.9073958297062</v>
      </c>
      <c r="AV133" s="3">
        <v>71.5075561501596</v>
      </c>
      <c r="AW133" s="3">
        <v>75.6926518681379</v>
      </c>
      <c r="AX133" s="3">
        <v>70.7916755427373</v>
      </c>
      <c r="AY133" s="3">
        <v>76.7724995742093</v>
      </c>
      <c r="AZ133" s="3">
        <v>83.6929273435466</v>
      </c>
      <c r="BA133" s="3">
        <v>79.7869972119921</v>
      </c>
      <c r="BB133" s="3">
        <v>74.5744156452203</v>
      </c>
      <c r="BC133" s="3">
        <v>73.7895091916232</v>
      </c>
      <c r="BD133" s="3">
        <v>75.027196027685</v>
      </c>
      <c r="BE133" s="3">
        <v>77.6315627154269</v>
      </c>
      <c r="BF133" s="3">
        <v>78.6424630890937</v>
      </c>
      <c r="BG133" s="3">
        <v>82.1766345497893</v>
      </c>
      <c r="BH133" s="3">
        <v>84.402394035641</v>
      </c>
      <c r="BI133" s="3">
        <v>82.5197565526154</v>
      </c>
      <c r="BJ133" s="3">
        <v>84.3041890636839</v>
      </c>
      <c r="BK133" s="3">
        <v>82.4387083676565</v>
      </c>
      <c r="BL133" s="3">
        <v>81.2435052198837</v>
      </c>
      <c r="BM133" s="3">
        <v>89.4795000704788</v>
      </c>
      <c r="BN133" s="3">
        <v>91.6625019156061</v>
      </c>
      <c r="BO133" s="3">
        <v>93.3605719237072</v>
      </c>
      <c r="BP133" s="3">
        <v>83.9506482090525</v>
      </c>
      <c r="BQ133" s="3">
        <v>87.6191012341754</v>
      </c>
      <c r="BR133" s="3">
        <v>86.8048660078712</v>
      </c>
      <c r="BS133" s="3">
        <v>77.286448447488</v>
      </c>
      <c r="BT133" s="3">
        <v>83.238431025299</v>
      </c>
      <c r="BU133" s="3">
        <v>85.335843201545</v>
      </c>
      <c r="BV133" s="3">
        <v>90.6408866367508</v>
      </c>
      <c r="BW133" s="3">
        <v>91.2794140954726</v>
      </c>
      <c r="BX133" s="3">
        <v>87.1216898843001</v>
      </c>
      <c r="BY133" s="3">
        <v>82.740180823233</v>
      </c>
      <c r="BZ133" s="3">
        <v>64.3199131096022</v>
      </c>
      <c r="CA133" s="3">
        <v>63.1353235107029</v>
      </c>
      <c r="CB133" s="3">
        <v>67.3975908434326</v>
      </c>
      <c r="CC133" s="3">
        <v>77.4492500453555</v>
      </c>
      <c r="CD133" s="3">
        <v>77.6741453920476</v>
      </c>
      <c r="CE133" s="3">
        <v>82.9379673104726</v>
      </c>
      <c r="CF133" s="3">
        <v>87.4216694472454</v>
      </c>
      <c r="CG133" s="3">
        <v>87.2199213895514</v>
      </c>
      <c r="CH133" s="3">
        <v>87.2951162032403</v>
      </c>
      <c r="CI133" s="3">
        <v>88.1027556072179</v>
      </c>
      <c r="CJ133" s="3">
        <v>91.5341633697403</v>
      </c>
      <c r="CK133" s="3">
        <v>91.3466202488086</v>
      </c>
      <c r="CL133" s="3">
        <v>103.388003027151</v>
      </c>
      <c r="CM133" s="3">
        <v>108.386839485786</v>
      </c>
      <c r="CN133" s="3">
        <v>118.662479550244</v>
      </c>
      <c r="CO133" s="3">
        <v>115.999579232483</v>
      </c>
      <c r="CP133" s="3">
        <v>116.885095293873</v>
      </c>
      <c r="CQ133" s="3">
        <v>113.491728121544</v>
      </c>
      <c r="CR133" s="3">
        <v>111.909688648154</v>
      </c>
      <c r="CS133" s="3">
        <v>117.401967011518</v>
      </c>
      <c r="CT133" s="3">
        <v>123.913168706339</v>
      </c>
      <c r="CU133" s="3">
        <v>123.940277023504</v>
      </c>
      <c r="CV133" s="3">
        <v>125.486539748689</v>
      </c>
      <c r="CW133" s="3">
        <v>118.198443685099</v>
      </c>
      <c r="CX133" s="3">
        <v>116.567859244597</v>
      </c>
      <c r="CY133" s="3">
        <v>122.604351783913</v>
      </c>
      <c r="CZ133" s="3">
        <v>123.494259418196</v>
      </c>
      <c r="DA133" s="3">
        <v>126.093687421775</v>
      </c>
      <c r="DB133" s="3">
        <v>131.30386117737</v>
      </c>
      <c r="DC133" s="3">
        <v>145.957261737966</v>
      </c>
      <c r="DD133" s="3">
        <v>146.872158740322</v>
      </c>
      <c r="DE133" s="3">
        <v>152.113889150705</v>
      </c>
      <c r="DF133" s="3">
        <v>170.233741161861</v>
      </c>
      <c r="DG133" s="3">
        <v>170.015985618175</v>
      </c>
      <c r="DH133" s="3">
        <v>158.865310205381</v>
      </c>
      <c r="DI133" s="3">
        <v>164.794728941267</v>
      </c>
      <c r="DJ133" s="3">
        <v>157.144501702726</v>
      </c>
      <c r="DK133" s="3">
        <v>157.860141458377</v>
      </c>
      <c r="DL133" s="3">
        <v>158.424797599239</v>
      </c>
      <c r="DM133" s="3">
        <v>152.11263993005</v>
      </c>
      <c r="DN133" s="3">
        <v>156.211117451923</v>
      </c>
      <c r="DO133" s="3">
        <v>148.721590505747</v>
      </c>
      <c r="DP133" s="3">
        <v>142.932136811633</v>
      </c>
      <c r="DQ133" s="3">
        <v>134.257756109157</v>
      </c>
      <c r="DR133" s="3">
        <v>130.569593482441</v>
      </c>
      <c r="DS133" s="3">
        <v>133.250519947576</v>
      </c>
      <c r="DT133" s="3">
        <v>135.831015295102</v>
      </c>
      <c r="DU133" s="3">
        <v>140.195387921506</v>
      </c>
      <c r="DV133" s="3">
        <v>149.562957361479</v>
      </c>
      <c r="DW133" s="3">
        <v>150.674812827369</v>
      </c>
      <c r="DX133" s="3">
        <v>148.499775153898</v>
      </c>
      <c r="DY133" s="3">
        <v>138.884562499617</v>
      </c>
      <c r="DZ133" s="3">
        <v>135.884031626289</v>
      </c>
      <c r="EA133" s="3">
        <v>138.281454514667</v>
      </c>
      <c r="EB133" s="3">
        <v>137.201263685574</v>
      </c>
      <c r="EC133" s="3">
        <v>129.489692821309</v>
      </c>
      <c r="ED133" s="3">
        <v>121.639273090613</v>
      </c>
      <c r="EE133" s="3">
        <v>120.377676534594</v>
      </c>
      <c r="EF133" s="3">
        <v>117.608055326674</v>
      </c>
    </row>
    <row r="134">
      <c r="A134" s="3" t="s">
        <v>693</v>
      </c>
      <c r="B134" s="3" t="s">
        <v>491</v>
      </c>
      <c r="C134" s="3" t="s">
        <v>694</v>
      </c>
      <c r="D134" s="3">
        <v>32.5253025759</v>
      </c>
      <c r="E134" s="3">
        <v>34.0915279688423</v>
      </c>
      <c r="F134" s="3">
        <v>38.6852332014607</v>
      </c>
      <c r="G134" s="3">
        <v>40.0270174477587</v>
      </c>
      <c r="H134" s="3">
        <v>40.4844824770324</v>
      </c>
      <c r="I134" s="3">
        <v>42.9812687211027</v>
      </c>
      <c r="J134" s="3">
        <v>41.8714362840578</v>
      </c>
      <c r="K134" s="3">
        <v>40.2100884381849</v>
      </c>
      <c r="L134" s="3">
        <v>38.1536549857102</v>
      </c>
      <c r="M134" s="3">
        <v>38.1268324115896</v>
      </c>
      <c r="N134" s="3">
        <v>41.1800772776389</v>
      </c>
      <c r="O134" s="3">
        <v>39.7426269203747</v>
      </c>
      <c r="P134" s="3">
        <v>38.2785332621533</v>
      </c>
      <c r="Q134" s="3">
        <v>38.4498189900747</v>
      </c>
      <c r="R134" s="3">
        <v>36.0720972910132</v>
      </c>
      <c r="S134" s="3">
        <v>34.5782283103154</v>
      </c>
      <c r="T134" s="3">
        <v>33.983481545722</v>
      </c>
      <c r="U134" s="3">
        <v>34.0659174185291</v>
      </c>
      <c r="V134" s="3">
        <v>32.5412669130853</v>
      </c>
      <c r="W134" s="3">
        <v>29.6687725067675</v>
      </c>
      <c r="X134" s="3">
        <v>27.4222669345329</v>
      </c>
      <c r="Y134" s="3">
        <v>26.9014817122863</v>
      </c>
      <c r="Z134" s="3">
        <v>28.0512007157621</v>
      </c>
      <c r="AA134" s="3">
        <v>28.1356776865603</v>
      </c>
      <c r="AB134" s="3">
        <v>26.1584611694404</v>
      </c>
      <c r="AC134" s="3">
        <v>28.6089670908119</v>
      </c>
      <c r="AD134" s="3">
        <v>30.9199652180689</v>
      </c>
      <c r="AE134" s="3">
        <v>32.4087062632694</v>
      </c>
      <c r="AF134" s="3">
        <v>31.9071619216435</v>
      </c>
      <c r="AG134" s="3">
        <v>33.1245770379006</v>
      </c>
      <c r="AH134" s="3">
        <v>36.0404528093976</v>
      </c>
      <c r="AI134" s="3">
        <v>42.3172272317071</v>
      </c>
      <c r="AJ134" s="3">
        <v>38.3284324748471</v>
      </c>
      <c r="AK134" s="3">
        <v>38.737301635483</v>
      </c>
      <c r="AL134" s="3">
        <v>40.4252182688775</v>
      </c>
      <c r="AM134" s="3">
        <v>40.4232020062995</v>
      </c>
      <c r="AN134" s="3">
        <v>39.1609930231157</v>
      </c>
      <c r="AO134" s="3">
        <v>40.8756233558981</v>
      </c>
      <c r="AP134" s="3">
        <v>41.9656136431046</v>
      </c>
      <c r="AQ134" s="3">
        <v>40.7855819651306</v>
      </c>
      <c r="AR134" s="3">
        <v>42.2132965034614</v>
      </c>
      <c r="AS134" s="3">
        <v>42.3874925035811</v>
      </c>
      <c r="AT134" s="3">
        <v>42.1245922146554</v>
      </c>
      <c r="AU134" s="3">
        <v>42.4973252538727</v>
      </c>
      <c r="AV134" s="3">
        <v>43.4645726800633</v>
      </c>
      <c r="AW134" s="3">
        <v>45.8849867143248</v>
      </c>
      <c r="AX134" s="3">
        <v>50.4430417380821</v>
      </c>
      <c r="AY134" s="3">
        <v>50.2631933481691</v>
      </c>
      <c r="AZ134" s="3">
        <v>52.0719845017466</v>
      </c>
      <c r="BA134" s="3">
        <v>52.0490613184803</v>
      </c>
      <c r="BB134" s="3">
        <v>50.1450726225971</v>
      </c>
      <c r="BC134" s="3">
        <v>49.8461919286203</v>
      </c>
      <c r="BD134" s="3">
        <v>50.6773467247928</v>
      </c>
      <c r="BE134" s="3">
        <v>51.9330836815106</v>
      </c>
      <c r="BF134" s="3">
        <v>53.5623480955978</v>
      </c>
      <c r="BG134" s="3">
        <v>55.4336104619702</v>
      </c>
      <c r="BH134" s="3">
        <v>59.0756335261938</v>
      </c>
      <c r="BI134" s="3">
        <v>55.6247448357615</v>
      </c>
      <c r="BJ134" s="3">
        <v>56.2892074634458</v>
      </c>
      <c r="BK134" s="3">
        <v>55.3680643292267</v>
      </c>
      <c r="BL134" s="3">
        <v>57.3829239699285</v>
      </c>
      <c r="BM134" s="3">
        <v>64.8765066795099</v>
      </c>
      <c r="BN134" s="3">
        <v>73.1245246584878</v>
      </c>
      <c r="BO134" s="3">
        <v>76.2492243352087</v>
      </c>
      <c r="BP134" s="3">
        <v>68.0655286871915</v>
      </c>
      <c r="BQ134" s="3">
        <v>69.9838771453534</v>
      </c>
      <c r="BR134" s="3">
        <v>70.0372756539573</v>
      </c>
      <c r="BS134" s="3">
        <v>68.7486344458626</v>
      </c>
      <c r="BT134" s="3">
        <v>74.3243279297483</v>
      </c>
      <c r="BU134" s="3">
        <v>76.6118417752631</v>
      </c>
      <c r="BV134" s="3">
        <v>84.9531868359048</v>
      </c>
      <c r="BW134" s="3">
        <v>86.4229273099095</v>
      </c>
      <c r="BX134" s="3">
        <v>87.6151914975785</v>
      </c>
      <c r="BY134" s="3">
        <v>85.9428406440246</v>
      </c>
      <c r="BZ134" s="3">
        <v>69.1650983167987</v>
      </c>
      <c r="CA134" s="3">
        <v>70.1553067528606</v>
      </c>
      <c r="CB134" s="3">
        <v>73.527380292824</v>
      </c>
      <c r="CC134" s="3">
        <v>85.7387710409513</v>
      </c>
      <c r="CD134" s="3">
        <v>89.1113467057147</v>
      </c>
      <c r="CE134" s="3">
        <v>92.8182572504326</v>
      </c>
      <c r="CF134" s="3">
        <v>89.0755099614158</v>
      </c>
      <c r="CG134" s="3">
        <v>89.1796507403016</v>
      </c>
      <c r="CH134" s="3">
        <v>103.995071286477</v>
      </c>
      <c r="CI134" s="3">
        <v>108.752304616185</v>
      </c>
      <c r="CJ134" s="3">
        <v>110.267980287957</v>
      </c>
      <c r="CK134" s="3">
        <v>114.168397955807</v>
      </c>
      <c r="CL134" s="3">
        <v>115.848190988513</v>
      </c>
      <c r="CM134" s="3">
        <v>126.524586710107</v>
      </c>
      <c r="CN134" s="3">
        <v>128.356621821428</v>
      </c>
      <c r="CO134" s="3">
        <v>131.275243278079</v>
      </c>
      <c r="CP134" s="3">
        <v>138.305642861936</v>
      </c>
      <c r="CQ134" s="3">
        <v>154.481133455706</v>
      </c>
      <c r="CR134" s="3">
        <v>156.298856820463</v>
      </c>
      <c r="CS134" s="3">
        <v>144.758876493469</v>
      </c>
      <c r="CT134" s="3">
        <v>132.245128234022</v>
      </c>
      <c r="CU134" s="3">
        <v>124.974431387102</v>
      </c>
      <c r="CV134" s="3">
        <v>119.201376768555</v>
      </c>
      <c r="CW134" s="3">
        <v>111.181747962473</v>
      </c>
      <c r="CX134" s="3">
        <v>106.379227900208</v>
      </c>
      <c r="CY134" s="3">
        <v>105.711863139929</v>
      </c>
      <c r="CZ134" s="3">
        <v>96.9199333280062</v>
      </c>
      <c r="DA134" s="3">
        <v>93.5741487531661</v>
      </c>
      <c r="DB134" s="3">
        <v>95.1184803450002</v>
      </c>
      <c r="DC134" s="3">
        <v>90.6173310051894</v>
      </c>
      <c r="DD134" s="3">
        <v>81.7470073047682</v>
      </c>
      <c r="DE134" s="3">
        <v>78.1766520484552</v>
      </c>
      <c r="DF134" s="3">
        <v>84.8511784728225</v>
      </c>
      <c r="DG134" s="3">
        <v>88.789706884763</v>
      </c>
      <c r="DH134" s="3">
        <v>93.1737017622952</v>
      </c>
      <c r="DI134" s="3">
        <v>93.9412676968329</v>
      </c>
      <c r="DJ134" s="3">
        <v>93.3898503956573</v>
      </c>
      <c r="DK134" s="3">
        <v>94.8396822961833</v>
      </c>
      <c r="DL134" s="3">
        <v>99.1228143843424</v>
      </c>
      <c r="DM134" s="3">
        <v>101.314712928959</v>
      </c>
      <c r="DN134" s="3">
        <v>103.030927250136</v>
      </c>
      <c r="DO134" s="3">
        <v>101.111565552226</v>
      </c>
      <c r="DP134" s="3">
        <v>102.524467823633</v>
      </c>
      <c r="DQ134" s="3">
        <v>102.116221160176</v>
      </c>
      <c r="DR134" s="3">
        <v>115.259289425785</v>
      </c>
      <c r="DS134" s="3">
        <v>123.603602841023</v>
      </c>
      <c r="DT134" s="3">
        <v>122.051861329081</v>
      </c>
      <c r="DU134" s="3">
        <v>124.247873694563</v>
      </c>
      <c r="DV134" s="3">
        <v>142.710629056051</v>
      </c>
      <c r="DW134" s="3">
        <v>142.544715691298</v>
      </c>
      <c r="DX134" s="3">
        <v>164.628157100053</v>
      </c>
      <c r="DY134" s="3">
        <v>160.339537197705</v>
      </c>
      <c r="DZ134" s="3">
        <v>167.784023633751</v>
      </c>
      <c r="EA134" s="3">
        <v>171.439577774515</v>
      </c>
      <c r="EB134" s="3">
        <v>175.584101088872</v>
      </c>
      <c r="EC134" s="3">
        <v>168.642751981927</v>
      </c>
      <c r="ED134" s="3">
        <v>208.463547659348</v>
      </c>
      <c r="EE134" s="3">
        <v>212.527015282363</v>
      </c>
      <c r="EF134" s="3">
        <v>212.413333892822</v>
      </c>
    </row>
    <row r="135">
      <c r="A135" s="3" t="s">
        <v>695</v>
      </c>
      <c r="B135" s="3" t="s">
        <v>517</v>
      </c>
      <c r="C135" s="3" t="s">
        <v>696</v>
      </c>
      <c r="D135" s="3">
        <v>140.572024575027</v>
      </c>
      <c r="E135" s="3">
        <v>132.327997341434</v>
      </c>
      <c r="F135" s="3">
        <v>136.281098989506</v>
      </c>
      <c r="G135" s="3">
        <v>129.59017720033</v>
      </c>
      <c r="H135" s="3">
        <v>128.884342068992</v>
      </c>
      <c r="I135" s="3">
        <v>135.526858171721</v>
      </c>
      <c r="J135" s="3">
        <v>138.997963330327</v>
      </c>
      <c r="K135" s="3">
        <v>141.678092343542</v>
      </c>
      <c r="L135" s="3">
        <v>149.551698385244</v>
      </c>
      <c r="M135" s="3">
        <v>148.869853730297</v>
      </c>
      <c r="N135" s="3">
        <v>155.605391944431</v>
      </c>
      <c r="O135" s="3">
        <v>157.783507590287</v>
      </c>
      <c r="P135" s="3">
        <v>149.390291948337</v>
      </c>
      <c r="Q135" s="3">
        <v>152.806715827558</v>
      </c>
      <c r="R135" s="3">
        <v>155.852231020336</v>
      </c>
      <c r="S135" s="3">
        <v>161.513378244348</v>
      </c>
      <c r="T135" s="3">
        <v>166.833359858763</v>
      </c>
      <c r="U135" s="3">
        <v>174.886390526127</v>
      </c>
      <c r="V135" s="3">
        <v>172.745780547369</v>
      </c>
      <c r="W135" s="3">
        <v>162.789564447833</v>
      </c>
      <c r="X135" s="3">
        <v>151.104239078637</v>
      </c>
      <c r="Y135" s="3">
        <v>151.477122786471</v>
      </c>
      <c r="Z135" s="3">
        <v>159.460505853858</v>
      </c>
      <c r="AA135" s="3">
        <v>152.204294062635</v>
      </c>
      <c r="AB135" s="3">
        <v>133.965672374424</v>
      </c>
      <c r="AC135" s="3">
        <v>124.581762988722</v>
      </c>
      <c r="AD135" s="3">
        <v>128.516614097852</v>
      </c>
      <c r="AE135" s="3">
        <v>133.486849682483</v>
      </c>
      <c r="AF135" s="3">
        <v>132.59826142051</v>
      </c>
      <c r="AG135" s="3">
        <v>125.560614520479</v>
      </c>
      <c r="AH135" s="3">
        <v>131.353525938024</v>
      </c>
      <c r="AI135" s="3">
        <v>137.413328439537</v>
      </c>
      <c r="AJ135" s="3">
        <v>140.284167732568</v>
      </c>
      <c r="AK135" s="3">
        <v>144.147339685304</v>
      </c>
      <c r="AL135" s="3">
        <v>167.686063344497</v>
      </c>
      <c r="AM135" s="3">
        <v>200.445364339828</v>
      </c>
      <c r="AN135" s="3">
        <v>201.428513274874</v>
      </c>
      <c r="AO135" s="3">
        <v>206.203179496248</v>
      </c>
      <c r="AP135" s="3">
        <v>204.971528304144</v>
      </c>
      <c r="AQ135" s="3">
        <v>190.211413288969</v>
      </c>
      <c r="AR135" s="3">
        <v>188.201246619243</v>
      </c>
      <c r="AS135" s="3">
        <v>187.371468329401</v>
      </c>
      <c r="AT135" s="3">
        <v>190.953603659864</v>
      </c>
      <c r="AU135" s="3">
        <v>191.324398712271</v>
      </c>
      <c r="AV135" s="3">
        <v>193.302838429016</v>
      </c>
      <c r="AW135" s="3">
        <v>206.176216160478</v>
      </c>
      <c r="AX135" s="3">
        <v>204.81773226625</v>
      </c>
      <c r="AY135" s="3">
        <v>217.690378294025</v>
      </c>
      <c r="AZ135" s="3">
        <v>221.689224945444</v>
      </c>
      <c r="BA135" s="3">
        <v>223.164888367911</v>
      </c>
      <c r="BB135" s="3">
        <v>224.035434774685</v>
      </c>
      <c r="BC135" s="3">
        <v>214.966527153505</v>
      </c>
      <c r="BD135" s="3">
        <v>203.298603519817</v>
      </c>
      <c r="BE135" s="3">
        <v>196.885237493566</v>
      </c>
      <c r="BF135" s="3">
        <v>197.845816293197</v>
      </c>
      <c r="BG135" s="3">
        <v>202.835971781609</v>
      </c>
      <c r="BH135" s="3">
        <v>200.509870806535</v>
      </c>
      <c r="BI135" s="3">
        <v>190.657598316199</v>
      </c>
      <c r="BJ135" s="3">
        <v>179.963864767215</v>
      </c>
      <c r="BK135" s="3">
        <v>149.819709507943</v>
      </c>
      <c r="BL135" s="3">
        <v>162.337743523162</v>
      </c>
      <c r="BM135" s="3">
        <v>170.14113464214</v>
      </c>
      <c r="BN135" s="3">
        <v>169.818819516291</v>
      </c>
      <c r="BO135" s="3">
        <v>176.293651172194</v>
      </c>
      <c r="BP135" s="3">
        <v>171.741716735022</v>
      </c>
      <c r="BQ135" s="3">
        <v>168.999013772433</v>
      </c>
      <c r="BR135" s="3">
        <v>186.448150044193</v>
      </c>
      <c r="BS135" s="3">
        <v>177.260087387736</v>
      </c>
      <c r="BT135" s="3">
        <v>186.233307433713</v>
      </c>
      <c r="BU135" s="3">
        <v>181.561350666539</v>
      </c>
      <c r="BV135" s="3">
        <v>193.665710980819</v>
      </c>
      <c r="BW135" s="3">
        <v>199.531251447589</v>
      </c>
      <c r="BX135" s="3">
        <v>213.530256508069</v>
      </c>
      <c r="BY135" s="3">
        <v>205.145692978632</v>
      </c>
      <c r="BZ135" s="3">
        <v>149.089551804346</v>
      </c>
      <c r="CA135" s="3">
        <v>154.523281413258</v>
      </c>
      <c r="CB135" s="3">
        <v>162.896665396435</v>
      </c>
      <c r="CC135" s="3">
        <v>184.030668599774</v>
      </c>
      <c r="CD135" s="3">
        <v>183.956155435999</v>
      </c>
      <c r="CE135" s="3">
        <v>184.395701587397</v>
      </c>
      <c r="CF135" s="3">
        <v>179.966130943445</v>
      </c>
      <c r="CG135" s="3">
        <v>183.164452662936</v>
      </c>
      <c r="CH135" s="3">
        <v>196.127040769965</v>
      </c>
      <c r="CI135" s="3">
        <v>222.901209366305</v>
      </c>
      <c r="CJ135" s="3">
        <v>260.088633615218</v>
      </c>
      <c r="CK135" s="3">
        <v>276.322074312377</v>
      </c>
      <c r="CL135" s="3">
        <v>305.352113403594</v>
      </c>
      <c r="CM135" s="3">
        <v>305.644202262582</v>
      </c>
      <c r="CN135" s="3">
        <v>330.276184456613</v>
      </c>
      <c r="CO135" s="3">
        <v>341.038107243779</v>
      </c>
      <c r="CP135" s="3">
        <v>339.01337759394</v>
      </c>
      <c r="CQ135" s="3">
        <v>366.584267861119</v>
      </c>
      <c r="CR135" s="3">
        <v>365.303806141319</v>
      </c>
      <c r="CS135" s="3">
        <v>366.556651136912</v>
      </c>
      <c r="CT135" s="3">
        <v>368.626007952067</v>
      </c>
      <c r="CU135" s="3">
        <v>357.140974256768</v>
      </c>
      <c r="CV135" s="3">
        <v>342.70704513327</v>
      </c>
      <c r="CW135" s="3">
        <v>329.570676103996</v>
      </c>
      <c r="CX135" s="3">
        <v>310.085645897725</v>
      </c>
      <c r="CY135" s="3">
        <v>299.666091416264</v>
      </c>
      <c r="CZ135" s="3">
        <v>289.442132635733</v>
      </c>
      <c r="DA135" s="3">
        <v>279.941742772165</v>
      </c>
      <c r="DB135" s="3">
        <v>286.509376390134</v>
      </c>
      <c r="DC135" s="3">
        <v>318.834222269152</v>
      </c>
      <c r="DD135" s="3">
        <v>301.137322204361</v>
      </c>
      <c r="DE135" s="3">
        <v>295.52036279593</v>
      </c>
      <c r="DF135" s="3">
        <v>351.012156214066</v>
      </c>
      <c r="DG135" s="3">
        <v>337.199240550552</v>
      </c>
      <c r="DH135" s="3">
        <v>333.707350210378</v>
      </c>
      <c r="DI135" s="3">
        <v>347.99676898359</v>
      </c>
      <c r="DJ135" s="3">
        <v>312.013587261747</v>
      </c>
      <c r="DK135" s="3">
        <v>317.343602486402</v>
      </c>
      <c r="DL135" s="3">
        <v>311.236829346938</v>
      </c>
      <c r="DM135" s="3">
        <v>314.297089134619</v>
      </c>
      <c r="DN135" s="3">
        <v>322.908181937191</v>
      </c>
      <c r="DO135" s="3">
        <v>322.50235457216</v>
      </c>
      <c r="DP135" s="3">
        <v>319.834398167238</v>
      </c>
      <c r="DQ135" s="3">
        <v>296.468556279825</v>
      </c>
      <c r="DR135" s="3">
        <v>320.599827598898</v>
      </c>
      <c r="DS135" s="3">
        <v>357.448399146031</v>
      </c>
      <c r="DT135" s="3">
        <v>372.891807909758</v>
      </c>
      <c r="DU135" s="3">
        <v>377.296057365335</v>
      </c>
      <c r="DV135" s="3">
        <v>388.762955476282</v>
      </c>
      <c r="DW135" s="3">
        <v>404.190336863882</v>
      </c>
      <c r="DX135" s="3">
        <v>446.288064476785</v>
      </c>
      <c r="DY135" s="3">
        <v>448.349353556346</v>
      </c>
      <c r="DZ135" s="3">
        <v>478.907060150726</v>
      </c>
      <c r="EA135" s="3">
        <v>489.104389952686</v>
      </c>
      <c r="EB135" s="3">
        <v>486.395633887026</v>
      </c>
      <c r="EC135" s="3">
        <v>510.60458251477</v>
      </c>
      <c r="ED135" s="3">
        <v>580.01931870242</v>
      </c>
      <c r="EE135" s="3">
        <v>583.786430722191</v>
      </c>
      <c r="EF135" s="3">
        <v>603.963331434462</v>
      </c>
    </row>
    <row r="136">
      <c r="A136" s="3" t="s">
        <v>697</v>
      </c>
      <c r="B136" s="3" t="s">
        <v>526</v>
      </c>
      <c r="C136" s="3" t="s">
        <v>673</v>
      </c>
      <c r="D136" s="3">
        <v>209.986096305712</v>
      </c>
      <c r="E136" s="3">
        <v>201.341100568507</v>
      </c>
      <c r="F136" s="3">
        <v>210.36281774981</v>
      </c>
      <c r="G136" s="3">
        <v>210.311864117111</v>
      </c>
      <c r="H136" s="3">
        <v>211.398859436753</v>
      </c>
      <c r="I136" s="3">
        <v>218.108880497924</v>
      </c>
      <c r="J136" s="3">
        <v>204.753979079725</v>
      </c>
      <c r="K136" s="3">
        <v>202.306315401115</v>
      </c>
      <c r="L136" s="3">
        <v>209.942474622387</v>
      </c>
      <c r="M136" s="3">
        <v>203.11282606063</v>
      </c>
      <c r="N136" s="3">
        <v>209.004692159761</v>
      </c>
      <c r="O136" s="3">
        <v>211.387505213945</v>
      </c>
      <c r="P136" s="3">
        <v>204.814379006694</v>
      </c>
      <c r="Q136" s="3">
        <v>201.387464909566</v>
      </c>
      <c r="R136" s="3">
        <v>199.205686734439</v>
      </c>
      <c r="S136" s="3">
        <v>203.462290772985</v>
      </c>
      <c r="T136" s="3">
        <v>209.869912759842</v>
      </c>
      <c r="U136" s="3">
        <v>205.125985381532</v>
      </c>
      <c r="V136" s="3">
        <v>197.211662763358</v>
      </c>
      <c r="W136" s="3">
        <v>191.687670222261</v>
      </c>
      <c r="X136" s="3">
        <v>186.423797066676</v>
      </c>
      <c r="Y136" s="3">
        <v>183.126112349833</v>
      </c>
      <c r="Z136" s="3">
        <v>174.937640930633</v>
      </c>
      <c r="AA136" s="3">
        <v>171.024152367493</v>
      </c>
      <c r="AB136" s="3">
        <v>164.335237084457</v>
      </c>
      <c r="AC136" s="3">
        <v>181.937600295195</v>
      </c>
      <c r="AD136" s="3">
        <v>194.100659387547</v>
      </c>
      <c r="AE136" s="3">
        <v>201.039031001192</v>
      </c>
      <c r="AF136" s="3">
        <v>198.451086119314</v>
      </c>
      <c r="AG136" s="3">
        <v>194.347749084576</v>
      </c>
      <c r="AH136" s="3">
        <v>195.132184234439</v>
      </c>
      <c r="AI136" s="3">
        <v>198.424863003535</v>
      </c>
      <c r="AJ136" s="3">
        <v>195.141629747325</v>
      </c>
      <c r="AK136" s="3">
        <v>187.280204142775</v>
      </c>
      <c r="AL136" s="3">
        <v>192.334110630812</v>
      </c>
      <c r="AM136" s="3">
        <v>208.273789112218</v>
      </c>
      <c r="AN136" s="3">
        <v>213.164886173881</v>
      </c>
      <c r="AO136" s="3">
        <v>223.683556927571</v>
      </c>
      <c r="AP136" s="3">
        <v>215.734736305811</v>
      </c>
      <c r="AQ136" s="3">
        <v>188.088624372376</v>
      </c>
      <c r="AR136" s="3">
        <v>161.911444175397</v>
      </c>
      <c r="AS136" s="3">
        <v>156.298997304014</v>
      </c>
      <c r="AT136" s="3">
        <v>153.519479174093</v>
      </c>
      <c r="AU136" s="3">
        <v>146.743883677035</v>
      </c>
      <c r="AV136" s="3">
        <v>153.300781360292</v>
      </c>
      <c r="AW136" s="3">
        <v>171.205008540046</v>
      </c>
      <c r="AX136" s="3">
        <v>182.170795865031</v>
      </c>
      <c r="AY136" s="3">
        <v>206.228714238019</v>
      </c>
      <c r="AZ136" s="3">
        <v>221.82381072875</v>
      </c>
      <c r="BA136" s="3">
        <v>239.400601348174</v>
      </c>
      <c r="BB136" s="3">
        <v>249.987521477324</v>
      </c>
      <c r="BC136" s="3">
        <v>258.99285973173</v>
      </c>
      <c r="BD136" s="3">
        <v>271.798667268815</v>
      </c>
      <c r="BE136" s="3">
        <v>285.096272170567</v>
      </c>
      <c r="BF136" s="3">
        <v>293.280531711212</v>
      </c>
      <c r="BG136" s="3">
        <v>325.499495544532</v>
      </c>
      <c r="BH136" s="3">
        <v>324.453684367454</v>
      </c>
      <c r="BI136" s="3">
        <v>280.627838162253</v>
      </c>
      <c r="BJ136" s="3">
        <v>274.365961851151</v>
      </c>
      <c r="BK136" s="3">
        <v>263.091293194899</v>
      </c>
      <c r="BL136" s="3">
        <v>264.525563207607</v>
      </c>
      <c r="BM136" s="3">
        <v>283.526889204738</v>
      </c>
      <c r="BN136" s="3">
        <v>275.011580325206</v>
      </c>
      <c r="BO136" s="3">
        <v>279.982321649252</v>
      </c>
      <c r="BP136" s="3">
        <v>248.250827458013</v>
      </c>
      <c r="BQ136" s="3">
        <v>251.976789869692</v>
      </c>
      <c r="BR136" s="3">
        <v>256.05267278201</v>
      </c>
      <c r="BS136" s="3">
        <v>252.618245595956</v>
      </c>
      <c r="BT136" s="3">
        <v>268.732407569483</v>
      </c>
      <c r="BU136" s="3">
        <v>282.864091800801</v>
      </c>
      <c r="BV136" s="3">
        <v>299.857934412908</v>
      </c>
      <c r="BW136" s="3">
        <v>309.306391017903</v>
      </c>
      <c r="BX136" s="3">
        <v>313.23555059662</v>
      </c>
      <c r="BY136" s="3">
        <v>283.307395620598</v>
      </c>
      <c r="BZ136" s="3">
        <v>239.411762847946</v>
      </c>
      <c r="CA136" s="3">
        <v>252.889015578378</v>
      </c>
      <c r="CB136" s="3">
        <v>272.154750296348</v>
      </c>
      <c r="CC136" s="3">
        <v>293.139513864676</v>
      </c>
      <c r="CD136" s="3">
        <v>310.547328550097</v>
      </c>
      <c r="CE136" s="3">
        <v>334.546483895947</v>
      </c>
      <c r="CF136" s="3">
        <v>336.795896418001</v>
      </c>
      <c r="CG136" s="3">
        <v>352.539725407408</v>
      </c>
      <c r="CH136" s="3">
        <v>382.301994547556</v>
      </c>
      <c r="CI136" s="3">
        <v>389.65839246945</v>
      </c>
      <c r="CJ136" s="3">
        <v>372.085709344768</v>
      </c>
      <c r="CK136" s="3">
        <v>358.912031021428</v>
      </c>
      <c r="CL136" s="3">
        <v>378.501663379826</v>
      </c>
      <c r="CM136" s="3">
        <v>395.088017710058</v>
      </c>
      <c r="CN136" s="3">
        <v>442.084554064552</v>
      </c>
      <c r="CO136" s="3">
        <v>435.461399740591</v>
      </c>
      <c r="CP136" s="3">
        <v>436.411611016798</v>
      </c>
      <c r="CQ136" s="3">
        <v>421.357537688832</v>
      </c>
      <c r="CR136" s="3">
        <v>398.138110030488</v>
      </c>
      <c r="CS136" s="3">
        <v>409.300443581462</v>
      </c>
      <c r="CT136" s="3">
        <v>468.394814293447</v>
      </c>
      <c r="CU136" s="3">
        <v>488.78034296554</v>
      </c>
      <c r="CV136" s="3">
        <v>485.03390869733</v>
      </c>
      <c r="CW136" s="3">
        <v>465.137833027016</v>
      </c>
      <c r="CX136" s="3">
        <v>481.749016288786</v>
      </c>
      <c r="CY136" s="3">
        <v>496.110516576919</v>
      </c>
      <c r="CZ136" s="3">
        <v>465.03344038155</v>
      </c>
      <c r="DA136" s="3">
        <v>461.483311397354</v>
      </c>
      <c r="DB136" s="3">
        <v>460.981424721728</v>
      </c>
      <c r="DC136" s="3">
        <v>554.02216088496</v>
      </c>
      <c r="DD136" s="3">
        <v>521.343469125787</v>
      </c>
      <c r="DE136" s="3">
        <v>510.824455290913</v>
      </c>
      <c r="DF136" s="3">
        <v>583.551325713294</v>
      </c>
      <c r="DG136" s="3">
        <v>565.720406197002</v>
      </c>
      <c r="DH136" s="3">
        <v>554.033483432103</v>
      </c>
      <c r="DI136" s="3">
        <v>651.277196843587</v>
      </c>
      <c r="DJ136" s="3">
        <v>668.631241914844</v>
      </c>
      <c r="DK136" s="3">
        <v>653.252243772918</v>
      </c>
      <c r="DL136" s="3">
        <v>665.29825707962</v>
      </c>
      <c r="DM136" s="3">
        <v>714.654662301994</v>
      </c>
      <c r="DN136" s="3">
        <v>756.73753583114</v>
      </c>
      <c r="DO136" s="3">
        <v>705.301207575928</v>
      </c>
      <c r="DP136" s="3">
        <v>685.358273482048</v>
      </c>
      <c r="DQ136" s="3">
        <v>702.655800517462</v>
      </c>
      <c r="DR136" s="3">
        <v>779.622924449346</v>
      </c>
      <c r="DS136" s="3">
        <v>811.125178588741</v>
      </c>
      <c r="DT136" s="3">
        <v>845.404242830076</v>
      </c>
      <c r="DU136" s="3">
        <v>943.069795682267</v>
      </c>
      <c r="DV136" s="3">
        <v>989.818756782999</v>
      </c>
      <c r="DW136" s="3">
        <v>964.778356522993</v>
      </c>
      <c r="DX136" s="3">
        <v>939.362272703584</v>
      </c>
      <c r="DY136" s="3">
        <v>900.930532267563</v>
      </c>
      <c r="DZ136" s="3">
        <v>935.544872745218</v>
      </c>
      <c r="EA136" s="3">
        <v>961.920915082258</v>
      </c>
      <c r="EB136" s="4">
        <v>1001.09094280474</v>
      </c>
      <c r="EC136" s="4">
        <v>1075.09986561692</v>
      </c>
      <c r="ED136" s="4">
        <v>1181.49551395948</v>
      </c>
      <c r="EE136" s="4">
        <v>1131.48333740234</v>
      </c>
      <c r="EF136" s="4">
        <v>1092.09777492947</v>
      </c>
    </row>
    <row r="137">
      <c r="A137" s="3" t="s">
        <v>698</v>
      </c>
      <c r="B137" s="3" t="s">
        <v>544</v>
      </c>
      <c r="C137" s="3" t="s">
        <v>699</v>
      </c>
      <c r="D137" s="3">
        <v>41.0833506891233</v>
      </c>
      <c r="E137" s="3">
        <v>43.8674928286921</v>
      </c>
      <c r="F137" s="3">
        <v>47.1482763685826</v>
      </c>
      <c r="G137" s="3">
        <v>50.1673633063988</v>
      </c>
      <c r="H137" s="3">
        <v>52.557605278973</v>
      </c>
      <c r="I137" s="3">
        <v>56.1311645340394</v>
      </c>
      <c r="J137" s="3">
        <v>58.8918858863069</v>
      </c>
      <c r="K137" s="3">
        <v>56.7956144798542</v>
      </c>
      <c r="L137" s="3">
        <v>54.8803057533476</v>
      </c>
      <c r="M137" s="3">
        <v>46.3868118600489</v>
      </c>
      <c r="N137" s="3">
        <v>42.5246707096796</v>
      </c>
      <c r="O137" s="3">
        <v>32.9701510132146</v>
      </c>
      <c r="P137" s="3">
        <v>33.0190965309786</v>
      </c>
      <c r="Q137" s="3">
        <v>36.0343216892526</v>
      </c>
      <c r="R137" s="3">
        <v>35.3161517271302</v>
      </c>
      <c r="S137" s="3">
        <v>39.1059133941717</v>
      </c>
      <c r="T137" s="3">
        <v>39.1952859489035</v>
      </c>
      <c r="U137" s="3">
        <v>37.7001376333053</v>
      </c>
      <c r="V137" s="3">
        <v>34.9343319438964</v>
      </c>
      <c r="W137" s="3">
        <v>32.9465375289782</v>
      </c>
      <c r="X137" s="3">
        <v>31.4596390784096</v>
      </c>
      <c r="Y137" s="3">
        <v>32.3803259254539</v>
      </c>
      <c r="Z137" s="3">
        <v>32.6474524054833</v>
      </c>
      <c r="AA137" s="3">
        <v>30.6626718037408</v>
      </c>
      <c r="AB137" s="3">
        <v>26.4484183077486</v>
      </c>
      <c r="AC137" s="3">
        <v>26.4517087500457</v>
      </c>
      <c r="AD137" s="3">
        <v>29.9353962053593</v>
      </c>
      <c r="AE137" s="3">
        <v>32.6603674002756</v>
      </c>
      <c r="AF137" s="3">
        <v>34.6541343815449</v>
      </c>
      <c r="AG137" s="3">
        <v>37.7516702212726</v>
      </c>
      <c r="AH137" s="3">
        <v>37.9807676231758</v>
      </c>
      <c r="AI137" s="3">
        <v>37.8877776938207</v>
      </c>
      <c r="AJ137" s="3">
        <v>36.4685267829148</v>
      </c>
      <c r="AK137" s="3">
        <v>40.4106951862322</v>
      </c>
      <c r="AL137" s="3">
        <v>41.5285742176302</v>
      </c>
      <c r="AM137" s="3">
        <v>46.7607509186879</v>
      </c>
      <c r="AN137" s="3">
        <v>48.3143867039098</v>
      </c>
      <c r="AO137" s="3">
        <v>47.5602274037362</v>
      </c>
      <c r="AP137" s="3">
        <v>44.1059237559816</v>
      </c>
      <c r="AQ137" s="3">
        <v>42.0031401781673</v>
      </c>
      <c r="AR137" s="3">
        <v>39.865439178061</v>
      </c>
      <c r="AS137" s="3">
        <v>38.084359985424</v>
      </c>
      <c r="AT137" s="3">
        <v>37.751495229715</v>
      </c>
      <c r="AU137" s="3">
        <v>34.815495172254</v>
      </c>
      <c r="AV137" s="3">
        <v>37.143417279458</v>
      </c>
      <c r="AW137" s="3">
        <v>38.3426929944597</v>
      </c>
      <c r="AX137" s="3">
        <v>37.3431882600881</v>
      </c>
      <c r="AY137" s="3">
        <v>40.0270114827214</v>
      </c>
      <c r="AZ137" s="3">
        <v>46.6791438518975</v>
      </c>
      <c r="BA137" s="3">
        <v>42.6243247182551</v>
      </c>
      <c r="BB137" s="3">
        <v>40.6927166417456</v>
      </c>
      <c r="BC137" s="3">
        <v>43.9814757354457</v>
      </c>
      <c r="BD137" s="3">
        <v>46.1221802012196</v>
      </c>
      <c r="BE137" s="3">
        <v>41.5706749520799</v>
      </c>
      <c r="BF137" s="3">
        <v>38.7586711378038</v>
      </c>
      <c r="BG137" s="3">
        <v>36.3014263520591</v>
      </c>
      <c r="BH137" s="3">
        <v>34.7405428270593</v>
      </c>
      <c r="BI137" s="3">
        <v>34.3438952763588</v>
      </c>
      <c r="BJ137" s="3">
        <v>29.5741815923239</v>
      </c>
      <c r="BK137" s="3">
        <v>25.4520172815295</v>
      </c>
      <c r="BL137" s="3">
        <v>27.0058239996888</v>
      </c>
      <c r="BM137" s="3">
        <v>28.0605433345981</v>
      </c>
      <c r="BN137" s="3">
        <v>26.031020173212</v>
      </c>
      <c r="BO137" s="3">
        <v>27.4629020755009</v>
      </c>
      <c r="BP137" s="3">
        <v>22.6814399025754</v>
      </c>
      <c r="BQ137" s="3">
        <v>20.0012896415029</v>
      </c>
      <c r="BR137" s="3">
        <v>20.8983148960757</v>
      </c>
      <c r="BS137" s="3">
        <v>17.3622442447985</v>
      </c>
      <c r="BT137" s="3">
        <v>18.1898786908224</v>
      </c>
      <c r="BU137" s="3">
        <v>17.4201708263813</v>
      </c>
      <c r="BV137" s="3">
        <v>18.978336551398</v>
      </c>
      <c r="BW137" s="3">
        <v>21.640917307713</v>
      </c>
      <c r="BX137" s="3">
        <v>21.7577337996558</v>
      </c>
      <c r="BY137" s="3">
        <v>19.4465527020592</v>
      </c>
      <c r="BZ137" s="3">
        <v>8.05504124970918</v>
      </c>
      <c r="CA137" s="3">
        <v>7.64273475027726</v>
      </c>
      <c r="CB137" s="3">
        <v>10.0745625872304</v>
      </c>
      <c r="CC137" s="3">
        <v>12.3266963683956</v>
      </c>
      <c r="CD137" s="3">
        <v>12.5570401610565</v>
      </c>
      <c r="CE137" s="3">
        <v>14.8779745869412</v>
      </c>
      <c r="CF137" s="3">
        <v>13.3420708821379</v>
      </c>
      <c r="CG137" s="3">
        <v>11.5447494790951</v>
      </c>
      <c r="CH137" s="3">
        <v>14.0492970919875</v>
      </c>
      <c r="CI137" s="3">
        <v>17.9991086028548</v>
      </c>
      <c r="CJ137" s="3">
        <v>18.7035114806197</v>
      </c>
      <c r="CK137" s="3">
        <v>18.8545682902062</v>
      </c>
      <c r="CL137" s="3">
        <v>21.249025595447</v>
      </c>
      <c r="CM137" s="3">
        <v>19.350675832835</v>
      </c>
      <c r="CN137" s="3">
        <v>21.0616482444237</v>
      </c>
      <c r="CO137" s="3">
        <v>22.3986144976913</v>
      </c>
      <c r="CP137" s="3">
        <v>20.182001658095</v>
      </c>
      <c r="CQ137" s="3">
        <v>18.653977270118</v>
      </c>
      <c r="CR137" s="3">
        <v>19.3758799088082</v>
      </c>
      <c r="CS137" s="3">
        <v>23.477580893996</v>
      </c>
      <c r="CT137" s="3">
        <v>22.3427037159867</v>
      </c>
      <c r="CU137" s="3">
        <v>21.49721316287</v>
      </c>
      <c r="CV137" s="3">
        <v>26.3883249156887</v>
      </c>
      <c r="CW137" s="3">
        <v>30.5328587594786</v>
      </c>
      <c r="CX137" s="3">
        <v>34.3425202149142</v>
      </c>
      <c r="CY137" s="3">
        <v>36.6390527098829</v>
      </c>
      <c r="CZ137" s="3">
        <v>35.3089303298551</v>
      </c>
      <c r="DA137" s="3">
        <v>34.8910650835083</v>
      </c>
      <c r="DB137" s="3">
        <v>27.5491636830371</v>
      </c>
      <c r="DC137" s="3">
        <v>27.9992153862888</v>
      </c>
      <c r="DD137" s="3">
        <v>26.4861311094853</v>
      </c>
      <c r="DE137" s="3">
        <v>30.2312796026568</v>
      </c>
      <c r="DF137" s="3">
        <v>35.8410123342244</v>
      </c>
      <c r="DG137" s="3">
        <v>35.6317739472049</v>
      </c>
      <c r="DH137" s="3">
        <v>38.9430244452833</v>
      </c>
      <c r="DI137" s="3">
        <v>36.5871944075198</v>
      </c>
      <c r="DJ137" s="3">
        <v>32.186982394288</v>
      </c>
      <c r="DK137" s="3">
        <v>32.2126041205026</v>
      </c>
      <c r="DL137" s="3">
        <v>28.770208407635</v>
      </c>
      <c r="DM137" s="3">
        <v>30.9011152829668</v>
      </c>
      <c r="DN137" s="3">
        <v>35.6393237678806</v>
      </c>
      <c r="DO137" s="3">
        <v>38.1513998763675</v>
      </c>
      <c r="DP137" s="3">
        <v>40.2991236610075</v>
      </c>
      <c r="DQ137" s="3">
        <v>39.7810537196975</v>
      </c>
      <c r="DR137" s="3">
        <v>37.4195242312277</v>
      </c>
      <c r="DS137" s="3">
        <v>35.2771968672241</v>
      </c>
      <c r="DT137" s="3">
        <v>34.5752355324957</v>
      </c>
      <c r="DU137" s="3">
        <v>34.2052049574916</v>
      </c>
      <c r="DV137" s="3">
        <v>36.603636777345</v>
      </c>
      <c r="DW137" s="3">
        <v>38.954578751562</v>
      </c>
      <c r="DX137" s="3">
        <v>36.3549977720537</v>
      </c>
      <c r="DY137" s="3">
        <v>33.5686821145339</v>
      </c>
      <c r="DZ137" s="3">
        <v>33.6717085227164</v>
      </c>
      <c r="EA137" s="3">
        <v>31.0920551358196</v>
      </c>
      <c r="EB137" s="3">
        <v>28.8056910297784</v>
      </c>
      <c r="EC137" s="3">
        <v>29.0618843579722</v>
      </c>
      <c r="ED137" s="3">
        <v>30.1714275291438</v>
      </c>
      <c r="EE137" s="3">
        <v>28.2568689103897</v>
      </c>
      <c r="EF137" s="3">
        <v>28.0147221353319</v>
      </c>
    </row>
    <row r="138">
      <c r="A138" s="3" t="s">
        <v>700</v>
      </c>
      <c r="B138" s="3" t="s">
        <v>539</v>
      </c>
      <c r="C138" s="3" t="s">
        <v>701</v>
      </c>
      <c r="D138" s="3">
        <v>36.8061186242532</v>
      </c>
      <c r="E138" s="3">
        <v>37.0893504548875</v>
      </c>
      <c r="F138" s="3">
        <v>38.8949947951904</v>
      </c>
      <c r="G138" s="3">
        <v>38.9737908580059</v>
      </c>
      <c r="H138" s="3">
        <v>38.9646306965496</v>
      </c>
      <c r="I138" s="3">
        <v>37.5828487424832</v>
      </c>
      <c r="J138" s="3">
        <v>37.6334085003264</v>
      </c>
      <c r="K138" s="3">
        <v>36.8157839732995</v>
      </c>
      <c r="L138" s="3">
        <v>38.8248829169512</v>
      </c>
      <c r="M138" s="3">
        <v>40.2961159910568</v>
      </c>
      <c r="N138" s="3">
        <v>41.3898234701103</v>
      </c>
      <c r="O138" s="3">
        <v>40.87666519631</v>
      </c>
      <c r="P138" s="3">
        <v>39.0881687967048</v>
      </c>
      <c r="Q138" s="3">
        <v>44.0552208234728</v>
      </c>
      <c r="R138" s="3">
        <v>45.0921861255396</v>
      </c>
      <c r="S138" s="3">
        <v>49.3909773153723</v>
      </c>
      <c r="T138" s="3">
        <v>52.7970136441499</v>
      </c>
      <c r="U138" s="3">
        <v>54.752639016778</v>
      </c>
      <c r="V138" s="3">
        <v>57.7698861432899</v>
      </c>
      <c r="W138" s="3">
        <v>57.2612896652741</v>
      </c>
      <c r="X138" s="3">
        <v>56.1081993630036</v>
      </c>
      <c r="Y138" s="3">
        <v>55.4532365792906</v>
      </c>
      <c r="Z138" s="3">
        <v>57.0845948144524</v>
      </c>
      <c r="AA138" s="3">
        <v>51.1542513023328</v>
      </c>
      <c r="AB138" s="3">
        <v>52.3863850706751</v>
      </c>
      <c r="AC138" s="3">
        <v>55.1630118912251</v>
      </c>
      <c r="AD138" s="3">
        <v>58.6234735963834</v>
      </c>
      <c r="AE138" s="3">
        <v>62.3284037913883</v>
      </c>
      <c r="AF138" s="3">
        <v>64.3533261527727</v>
      </c>
      <c r="AG138" s="3">
        <v>64.3550135491308</v>
      </c>
      <c r="AH138" s="3">
        <v>62.4496912079298</v>
      </c>
      <c r="AI138" s="3">
        <v>61.748910116065</v>
      </c>
      <c r="AJ138" s="3">
        <v>60.4737502626531</v>
      </c>
      <c r="AK138" s="3">
        <v>61.4100617064576</v>
      </c>
      <c r="AL138" s="3">
        <v>64.5468423075126</v>
      </c>
      <c r="AM138" s="3">
        <v>62.8993799335352</v>
      </c>
      <c r="AN138" s="3">
        <v>63.4554188660715</v>
      </c>
      <c r="AO138" s="3">
        <v>72.9507258814314</v>
      </c>
      <c r="AP138" s="3">
        <v>75.7771749135183</v>
      </c>
      <c r="AQ138" s="3">
        <v>75.0891079384521</v>
      </c>
      <c r="AR138" s="3">
        <v>78.2007021462807</v>
      </c>
      <c r="AS138" s="3">
        <v>84.6724473199042</v>
      </c>
      <c r="AT138" s="3">
        <v>85.6969362575386</v>
      </c>
      <c r="AU138" s="3">
        <v>76.575572623603</v>
      </c>
      <c r="AV138" s="3">
        <v>74.265308410558</v>
      </c>
      <c r="AW138" s="3">
        <v>74.5828267617795</v>
      </c>
      <c r="AX138" s="3">
        <v>72.7222279696564</v>
      </c>
      <c r="AY138" s="3">
        <v>72.2049794765664</v>
      </c>
      <c r="AZ138" s="3">
        <v>72.5596020914084</v>
      </c>
      <c r="BA138" s="3">
        <v>76.0480009996557</v>
      </c>
      <c r="BB138" s="3">
        <v>70.2293490958101</v>
      </c>
      <c r="BC138" s="3">
        <v>67.4470508112316</v>
      </c>
      <c r="BD138" s="3">
        <v>69.1432234940711</v>
      </c>
      <c r="BE138" s="3">
        <v>71.535965250129</v>
      </c>
      <c r="BF138" s="3">
        <v>76.9411313908811</v>
      </c>
      <c r="BG138" s="3">
        <v>79.2005696702793</v>
      </c>
      <c r="BH138" s="3">
        <v>83.0996260677076</v>
      </c>
      <c r="BI138" s="3">
        <v>78.2562561493379</v>
      </c>
      <c r="BJ138" s="3">
        <v>77.5112976745182</v>
      </c>
      <c r="BK138" s="3">
        <v>66.7758905379796</v>
      </c>
      <c r="BL138" s="3">
        <v>69.4848863679383</v>
      </c>
      <c r="BM138" s="3">
        <v>71.3947999917135</v>
      </c>
      <c r="BN138" s="3">
        <v>69.7987061875106</v>
      </c>
      <c r="BO138" s="3">
        <v>73.608469288837</v>
      </c>
      <c r="BP138" s="3">
        <v>80.5657141370628</v>
      </c>
      <c r="BQ138" s="3">
        <v>85.887566701202</v>
      </c>
      <c r="BR138" s="3">
        <v>91.5184349371858</v>
      </c>
      <c r="BS138" s="3">
        <v>92.1378532682426</v>
      </c>
      <c r="BT138" s="3">
        <v>95.4335211109379</v>
      </c>
      <c r="BU138" s="3">
        <v>91.5710741886297</v>
      </c>
      <c r="BV138" s="3">
        <v>79.4535921426459</v>
      </c>
      <c r="BW138" s="3">
        <v>84.5908536213072</v>
      </c>
      <c r="BX138" s="3">
        <v>85.8862559905017</v>
      </c>
      <c r="BY138" s="3">
        <v>79.1555794876274</v>
      </c>
      <c r="BZ138" s="3">
        <v>51.7209004602921</v>
      </c>
      <c r="CA138" s="3">
        <v>60.9798198638241</v>
      </c>
      <c r="CB138" s="3">
        <v>57.4101902889985</v>
      </c>
      <c r="CC138" s="3">
        <v>62.7388159090456</v>
      </c>
      <c r="CD138" s="3">
        <v>63.0482748660346</v>
      </c>
      <c r="CE138" s="3">
        <v>66.1328649265004</v>
      </c>
      <c r="CF138" s="3">
        <v>66.5902097745928</v>
      </c>
      <c r="CG138" s="3">
        <v>72.5594897838349</v>
      </c>
      <c r="CH138" s="3">
        <v>75.3221935517697</v>
      </c>
      <c r="CI138" s="3">
        <v>78.6096087752214</v>
      </c>
      <c r="CJ138" s="3">
        <v>81.6593629413724</v>
      </c>
      <c r="CK138" s="3">
        <v>79.5475311029282</v>
      </c>
      <c r="CL138" s="3">
        <v>82.3487981523295</v>
      </c>
      <c r="CM138" s="3">
        <v>83.6597476258993</v>
      </c>
      <c r="CN138" s="3">
        <v>83.4307641775124</v>
      </c>
      <c r="CO138" s="3">
        <v>81.6218908643698</v>
      </c>
      <c r="CP138" s="3">
        <v>83.6217238581275</v>
      </c>
      <c r="CQ138" s="3">
        <v>85.5092738707707</v>
      </c>
      <c r="CR138" s="3">
        <v>83.9216816530116</v>
      </c>
      <c r="CS138" s="3">
        <v>78.8393578233248</v>
      </c>
      <c r="CT138" s="3">
        <v>85.6881750202716</v>
      </c>
      <c r="CU138" s="3">
        <v>86.9276409827818</v>
      </c>
      <c r="CV138" s="3">
        <v>86.3975741725186</v>
      </c>
      <c r="CW138" s="3">
        <v>83.8605135695565</v>
      </c>
      <c r="CX138" s="3">
        <v>78.4326715318434</v>
      </c>
      <c r="CY138" s="3">
        <v>76.1498491395829</v>
      </c>
      <c r="CZ138" s="3">
        <v>78.9122845586578</v>
      </c>
      <c r="DA138" s="3">
        <v>75.3847284535924</v>
      </c>
      <c r="DB138" s="3">
        <v>71.8823779588356</v>
      </c>
      <c r="DC138" s="3">
        <v>72.0732019814095</v>
      </c>
      <c r="DD138" s="3">
        <v>68.0798780203042</v>
      </c>
      <c r="DE138" s="3">
        <v>60.1438409970325</v>
      </c>
      <c r="DF138" s="3">
        <v>55.1969521082349</v>
      </c>
      <c r="DG138" s="3">
        <v>54.1009046019318</v>
      </c>
      <c r="DH138" s="3">
        <v>57.4037006586875</v>
      </c>
      <c r="DI138" s="3">
        <v>53.6403777634488</v>
      </c>
      <c r="DJ138" s="3">
        <v>46.6069059961505</v>
      </c>
      <c r="DK138" s="3">
        <v>48.4902332345266</v>
      </c>
      <c r="DL138" s="3">
        <v>56.0407237764033</v>
      </c>
      <c r="DM138" s="3">
        <v>56.934601280777</v>
      </c>
      <c r="DN138" s="3">
        <v>59.7218296981188</v>
      </c>
      <c r="DO138" s="3">
        <v>62.213579615379</v>
      </c>
      <c r="DP138" s="3">
        <v>64.1010654831033</v>
      </c>
      <c r="DQ138" s="3">
        <v>52.7887676767162</v>
      </c>
      <c r="DR138" s="3">
        <v>43.2714055020105</v>
      </c>
      <c r="DS138" s="3">
        <v>47.5756013567498</v>
      </c>
      <c r="DT138" s="3">
        <v>46.9061451593973</v>
      </c>
      <c r="DU138" s="3">
        <v>48.4683247588632</v>
      </c>
      <c r="DV138" s="3">
        <v>51.4598621621629</v>
      </c>
      <c r="DW138" s="3">
        <v>56.0385964636415</v>
      </c>
      <c r="DX138" s="3">
        <v>59.6540308004972</v>
      </c>
      <c r="DY138" s="3">
        <v>58.113310137285</v>
      </c>
      <c r="DZ138" s="3">
        <v>58.5340369356826</v>
      </c>
      <c r="EA138" s="3">
        <v>64.4038533601704</v>
      </c>
      <c r="EB138" s="3">
        <v>68.8670004437875</v>
      </c>
      <c r="EC138" s="3">
        <v>69.7815368578409</v>
      </c>
      <c r="ED138" s="3">
        <v>63.2796401182362</v>
      </c>
      <c r="EE138" s="3">
        <v>61.2866669609433</v>
      </c>
      <c r="EF138" s="3">
        <v>57.3483334647285</v>
      </c>
    </row>
    <row r="139">
      <c r="A139" s="3" t="s">
        <v>702</v>
      </c>
      <c r="B139" s="3" t="s">
        <v>517</v>
      </c>
      <c r="C139" s="3" t="s">
        <v>681</v>
      </c>
      <c r="D139" s="3">
        <v>6.3355834285056</v>
      </c>
      <c r="E139" s="3">
        <v>5.98948594458774</v>
      </c>
      <c r="F139" s="3">
        <v>6.46032325368651</v>
      </c>
      <c r="G139" s="3">
        <v>6.33651492668783</v>
      </c>
      <c r="H139" s="3">
        <v>6.06671765656286</v>
      </c>
      <c r="I139" s="3">
        <v>6.33071794259368</v>
      </c>
      <c r="J139" s="3">
        <v>6.48867927393588</v>
      </c>
      <c r="K139" s="3">
        <v>6.46517689785995</v>
      </c>
      <c r="L139" s="3">
        <v>6.65351407140805</v>
      </c>
      <c r="M139" s="3">
        <v>6.37671098557629</v>
      </c>
      <c r="N139" s="3">
        <v>6.76408542677496</v>
      </c>
      <c r="O139" s="3">
        <v>6.93526059068917</v>
      </c>
      <c r="P139" s="3">
        <v>6.75302894112615</v>
      </c>
      <c r="Q139" s="3">
        <v>7.13647092950732</v>
      </c>
      <c r="R139" s="3">
        <v>7.4380306612203</v>
      </c>
      <c r="S139" s="3">
        <v>7.47588655373045</v>
      </c>
      <c r="T139" s="3">
        <v>7.54512485721963</v>
      </c>
      <c r="U139" s="3">
        <v>7.73445775362602</v>
      </c>
      <c r="V139" s="3">
        <v>7.83378374430048</v>
      </c>
      <c r="W139" s="3">
        <v>7.73832744648536</v>
      </c>
      <c r="X139" s="3">
        <v>7.24849438425701</v>
      </c>
      <c r="Y139" s="3">
        <v>7.41765977371417</v>
      </c>
      <c r="Z139" s="3">
        <v>7.87486053693476</v>
      </c>
      <c r="AA139" s="3">
        <v>7.71074889262807</v>
      </c>
      <c r="AB139" s="3">
        <v>6.57541111974</v>
      </c>
      <c r="AC139" s="3">
        <v>5.90775948418057</v>
      </c>
      <c r="AD139" s="3">
        <v>6.59513842251298</v>
      </c>
      <c r="AE139" s="3">
        <v>6.8355172881563</v>
      </c>
      <c r="AF139" s="3">
        <v>7.00145553367323</v>
      </c>
      <c r="AG139" s="3">
        <v>6.66312807452912</v>
      </c>
      <c r="AH139" s="3">
        <v>6.35635151840406</v>
      </c>
      <c r="AI139" s="3">
        <v>6.71201223979016</v>
      </c>
      <c r="AJ139" s="3">
        <v>6.90665976278953</v>
      </c>
      <c r="AK139" s="3">
        <v>7.11568713594526</v>
      </c>
      <c r="AL139" s="3">
        <v>8.16953972433248</v>
      </c>
      <c r="AM139" s="3">
        <v>9.34920849747188</v>
      </c>
      <c r="AN139" s="3">
        <v>9.48860080690793</v>
      </c>
      <c r="AO139" s="3">
        <v>9.81401918606469</v>
      </c>
      <c r="AP139" s="3">
        <v>9.77691479241687</v>
      </c>
      <c r="AQ139" s="3">
        <v>9.24278171225319</v>
      </c>
      <c r="AR139" s="3">
        <v>9.15025748313855</v>
      </c>
      <c r="AS139" s="3">
        <v>9.31276478910442</v>
      </c>
      <c r="AT139" s="3">
        <v>9.71271163242195</v>
      </c>
      <c r="AU139" s="3">
        <v>9.26007329274985</v>
      </c>
      <c r="AV139" s="3">
        <v>9.36337247426639</v>
      </c>
      <c r="AW139" s="3">
        <v>10.046209024143</v>
      </c>
      <c r="AX139" s="3">
        <v>9.82355505951156</v>
      </c>
      <c r="AY139" s="3">
        <v>10.6190885134234</v>
      </c>
      <c r="AZ139" s="3">
        <v>11.3481655102084</v>
      </c>
      <c r="BA139" s="3">
        <v>11.4625029499405</v>
      </c>
      <c r="BB139" s="3">
        <v>11.5295207495924</v>
      </c>
      <c r="BC139" s="3">
        <v>10.8567526058262</v>
      </c>
      <c r="BD139" s="3">
        <v>10.9608784514481</v>
      </c>
      <c r="BE139" s="3">
        <v>11.2743192571761</v>
      </c>
      <c r="BF139" s="3">
        <v>11.0932766644536</v>
      </c>
      <c r="BG139" s="3">
        <v>11.7936708681172</v>
      </c>
      <c r="BH139" s="3">
        <v>11.7556519014309</v>
      </c>
      <c r="BI139" s="3">
        <v>10.7709920032045</v>
      </c>
      <c r="BJ139" s="3">
        <v>10.8422950108885</v>
      </c>
      <c r="BK139" s="3">
        <v>9.31476507453052</v>
      </c>
      <c r="BL139" s="3">
        <v>9.76687572702411</v>
      </c>
      <c r="BM139" s="3">
        <v>10.4644333165972</v>
      </c>
      <c r="BN139" s="3">
        <v>10.1879426231315</v>
      </c>
      <c r="BO139" s="3">
        <v>10.2671797623189</v>
      </c>
      <c r="BP139" s="3">
        <v>10.1549868684267</v>
      </c>
      <c r="BQ139" s="3">
        <v>10.2162290395601</v>
      </c>
      <c r="BR139" s="3">
        <v>10.7118458657066</v>
      </c>
      <c r="BS139" s="3">
        <v>9.93620215171232</v>
      </c>
      <c r="BT139" s="3">
        <v>10.9535975765554</v>
      </c>
      <c r="BU139" s="3">
        <v>10.9431882117549</v>
      </c>
      <c r="BV139" s="3">
        <v>11.4751386574773</v>
      </c>
      <c r="BW139" s="3">
        <v>11.8231770319</v>
      </c>
      <c r="BX139" s="3">
        <v>11.2256432081297</v>
      </c>
      <c r="BY139" s="3">
        <v>10.7289513266024</v>
      </c>
      <c r="BZ139" s="3">
        <v>7.28456165691016</v>
      </c>
      <c r="CA139" s="3">
        <v>6.54725288183388</v>
      </c>
      <c r="CB139" s="3">
        <v>6.65699129783145</v>
      </c>
      <c r="CC139" s="3">
        <v>8.02145534916161</v>
      </c>
      <c r="CD139" s="3">
        <v>7.24155475961417</v>
      </c>
      <c r="CE139" s="3">
        <v>7.74702018288413</v>
      </c>
      <c r="CF139" s="3">
        <v>7.7190847111037</v>
      </c>
      <c r="CG139" s="3">
        <v>8.0653011050416</v>
      </c>
      <c r="CH139" s="3">
        <v>9.58593553614071</v>
      </c>
      <c r="CI139" s="3">
        <v>10.4281560664254</v>
      </c>
      <c r="CJ139" s="3">
        <v>11.7085822820529</v>
      </c>
      <c r="CK139" s="3">
        <v>12.1864388329616</v>
      </c>
      <c r="CL139" s="3">
        <v>13.3894704864619</v>
      </c>
      <c r="CM139" s="3">
        <v>13.2269756446557</v>
      </c>
      <c r="CN139" s="3">
        <v>13.1255835088993</v>
      </c>
      <c r="CO139" s="3">
        <v>12.3617973412843</v>
      </c>
      <c r="CP139" s="3">
        <v>11.8880546652672</v>
      </c>
      <c r="CQ139" s="3">
        <v>12.656043347435</v>
      </c>
      <c r="CR139" s="3">
        <v>12.9716253944129</v>
      </c>
      <c r="CS139" s="3">
        <v>13.8164193409159</v>
      </c>
      <c r="CT139" s="3">
        <v>13.7184419817014</v>
      </c>
      <c r="CU139" s="3">
        <v>13.1109888526125</v>
      </c>
      <c r="CV139" s="3">
        <v>14.1727715046278</v>
      </c>
      <c r="CW139" s="3">
        <v>13.6406309241518</v>
      </c>
      <c r="CX139" s="3">
        <v>13.0200311460777</v>
      </c>
      <c r="CY139" s="3">
        <v>12.1382942624068</v>
      </c>
      <c r="CZ139" s="3">
        <v>11.6765057137297</v>
      </c>
      <c r="DA139" s="3">
        <v>11.1698446941883</v>
      </c>
      <c r="DB139" s="3">
        <v>11.1619639140545</v>
      </c>
      <c r="DC139" s="3">
        <v>12.2025636679914</v>
      </c>
      <c r="DD139" s="3">
        <v>12.106334090573</v>
      </c>
      <c r="DE139" s="3">
        <v>12.506061338587</v>
      </c>
      <c r="DF139" s="3">
        <v>13.5544338253799</v>
      </c>
      <c r="DG139" s="3">
        <v>12.895723613393</v>
      </c>
      <c r="DH139" s="3">
        <v>13.1503128182264</v>
      </c>
      <c r="DI139" s="3">
        <v>13.8464864316873</v>
      </c>
      <c r="DJ139" s="3">
        <v>11.220417267642</v>
      </c>
      <c r="DK139" s="3">
        <v>10.3820312793475</v>
      </c>
      <c r="DL139" s="3">
        <v>9.2604309039727</v>
      </c>
      <c r="DM139" s="3">
        <v>9.98213996512406</v>
      </c>
      <c r="DN139" s="3">
        <v>10.7045553211162</v>
      </c>
      <c r="DO139" s="3">
        <v>10.7081002591281</v>
      </c>
      <c r="DP139" s="3">
        <v>9.99651457268208</v>
      </c>
      <c r="DQ139" s="3">
        <v>9.35925751298158</v>
      </c>
      <c r="DR139" s="3">
        <v>10.0770581449674</v>
      </c>
      <c r="DS139" s="3">
        <v>11.733383220317</v>
      </c>
      <c r="DT139" s="3">
        <v>12.2124122821987</v>
      </c>
      <c r="DU139" s="3">
        <v>12.109659284573</v>
      </c>
      <c r="DV139" s="3">
        <v>12.8512248988338</v>
      </c>
      <c r="DW139" s="3">
        <v>13.0971781858142</v>
      </c>
      <c r="DX139" s="3">
        <v>13.4705471645338</v>
      </c>
      <c r="DY139" s="3">
        <v>12.493036774012</v>
      </c>
      <c r="DZ139" s="3">
        <v>13.7912065195688</v>
      </c>
      <c r="EA139" s="3">
        <v>13.7074305625099</v>
      </c>
      <c r="EB139" s="3">
        <v>14.3729537732923</v>
      </c>
      <c r="EC139" s="3">
        <v>15.0579049029668</v>
      </c>
      <c r="ED139" s="3">
        <v>17.1905049574661</v>
      </c>
      <c r="EE139" s="3">
        <v>16.8722699855036</v>
      </c>
      <c r="EF139" s="3">
        <v>16.7472223175897</v>
      </c>
    </row>
    <row r="140">
      <c r="A140" s="3" t="s">
        <v>703</v>
      </c>
      <c r="B140" s="3" t="s">
        <v>539</v>
      </c>
      <c r="C140" s="3" t="s">
        <v>704</v>
      </c>
      <c r="D140" s="3">
        <v>62.2543736693576</v>
      </c>
      <c r="E140" s="3">
        <v>60.2094079639296</v>
      </c>
      <c r="F140" s="3">
        <v>62.6666943125094</v>
      </c>
      <c r="G140" s="3">
        <v>61.0163469309059</v>
      </c>
      <c r="H140" s="3">
        <v>60.9660457713456</v>
      </c>
      <c r="I140" s="3">
        <v>62.8608881107197</v>
      </c>
      <c r="J140" s="3">
        <v>63.2502163981974</v>
      </c>
      <c r="K140" s="3">
        <v>67.226888672431</v>
      </c>
      <c r="L140" s="3">
        <v>71.6912455509034</v>
      </c>
      <c r="M140" s="3">
        <v>73.3238736959242</v>
      </c>
      <c r="N140" s="3">
        <v>76.9026712451634</v>
      </c>
      <c r="O140" s="3">
        <v>79.8104494706579</v>
      </c>
      <c r="P140" s="3">
        <v>82.5681629412342</v>
      </c>
      <c r="Q140" s="3">
        <v>88.0413004914848</v>
      </c>
      <c r="R140" s="3">
        <v>91.3923170451563</v>
      </c>
      <c r="S140" s="3">
        <v>90.0592242077855</v>
      </c>
      <c r="T140" s="3">
        <v>88.6826063411458</v>
      </c>
      <c r="U140" s="3">
        <v>89.1166626809854</v>
      </c>
      <c r="V140" s="3">
        <v>91.0807098068491</v>
      </c>
      <c r="W140" s="3">
        <v>94.2110960045367</v>
      </c>
      <c r="X140" s="3">
        <v>92.941002830982</v>
      </c>
      <c r="Y140" s="3">
        <v>97.8872713285698</v>
      </c>
      <c r="Z140" s="3">
        <v>102.212151988516</v>
      </c>
      <c r="AA140" s="3">
        <v>107.069233425077</v>
      </c>
      <c r="AB140" s="3">
        <v>99.8473454000467</v>
      </c>
      <c r="AC140" s="3">
        <v>97.6825889934465</v>
      </c>
      <c r="AD140" s="3">
        <v>104.580690951917</v>
      </c>
      <c r="AE140" s="3">
        <v>109.372339205196</v>
      </c>
      <c r="AF140" s="3">
        <v>108.742835503956</v>
      </c>
      <c r="AG140" s="3">
        <v>104.774126124972</v>
      </c>
      <c r="AH140" s="3">
        <v>109.982526563953</v>
      </c>
      <c r="AI140" s="3">
        <v>111.10108739315</v>
      </c>
      <c r="AJ140" s="3">
        <v>105.721212078683</v>
      </c>
      <c r="AK140" s="3">
        <v>103.488341410918</v>
      </c>
      <c r="AL140" s="3">
        <v>103.852199512601</v>
      </c>
      <c r="AM140" s="3">
        <v>110.434204888842</v>
      </c>
      <c r="AN140" s="3">
        <v>112.217228505153</v>
      </c>
      <c r="AO140" s="3">
        <v>116.335951235518</v>
      </c>
      <c r="AP140" s="3">
        <v>122.170167483211</v>
      </c>
      <c r="AQ140" s="3">
        <v>123.677490208293</v>
      </c>
      <c r="AR140" s="3">
        <v>129.545935275814</v>
      </c>
      <c r="AS140" s="3">
        <v>128.99110381933</v>
      </c>
      <c r="AT140" s="3">
        <v>125.660691890863</v>
      </c>
      <c r="AU140" s="3">
        <v>126.309841924111</v>
      </c>
      <c r="AV140" s="3">
        <v>133.239686086109</v>
      </c>
      <c r="AW140" s="3">
        <v>138.63120487075</v>
      </c>
      <c r="AX140" s="3">
        <v>141.434134320881</v>
      </c>
      <c r="AY140" s="3">
        <v>156.026031849857</v>
      </c>
      <c r="AZ140" s="3">
        <v>167.05501625248</v>
      </c>
      <c r="BA140" s="3">
        <v>157.989418102131</v>
      </c>
      <c r="BB140" s="3">
        <v>151.057441818185</v>
      </c>
      <c r="BC140" s="3">
        <v>150.065846497921</v>
      </c>
      <c r="BD140" s="3">
        <v>158.413225608178</v>
      </c>
      <c r="BE140" s="3">
        <v>167.881902019204</v>
      </c>
      <c r="BF140" s="3">
        <v>169.374261894163</v>
      </c>
      <c r="BG140" s="3">
        <v>168.909679439724</v>
      </c>
      <c r="BH140" s="3">
        <v>179.151200879437</v>
      </c>
      <c r="BI140" s="3">
        <v>161.873047790102</v>
      </c>
      <c r="BJ140" s="3">
        <v>152.613060772756</v>
      </c>
      <c r="BK140" s="3">
        <v>147.391990533505</v>
      </c>
      <c r="BL140" s="3">
        <v>152.911105974501</v>
      </c>
      <c r="BM140" s="3">
        <v>161.733200741475</v>
      </c>
      <c r="BN140" s="3">
        <v>160.800534391775</v>
      </c>
      <c r="BO140" s="3">
        <v>175.921411190463</v>
      </c>
      <c r="BP140" s="3">
        <v>168.111508702837</v>
      </c>
      <c r="BQ140" s="3">
        <v>177.160551469637</v>
      </c>
      <c r="BR140" s="3">
        <v>187.330142083416</v>
      </c>
      <c r="BS140" s="3">
        <v>186.429360327872</v>
      </c>
      <c r="BT140" s="3">
        <v>202.080328105629</v>
      </c>
      <c r="BU140" s="3">
        <v>205.280533103434</v>
      </c>
      <c r="BV140" s="3">
        <v>202.036602316088</v>
      </c>
      <c r="BW140" s="3">
        <v>192.10560329106</v>
      </c>
      <c r="BX140" s="3">
        <v>201.068060522377</v>
      </c>
      <c r="BY140" s="3">
        <v>211.409566090664</v>
      </c>
      <c r="BZ140" s="3">
        <v>173.900076192031</v>
      </c>
      <c r="CA140" s="3">
        <v>179.573944138174</v>
      </c>
      <c r="CB140" s="3">
        <v>210.044108521366</v>
      </c>
      <c r="CC140" s="3">
        <v>223.277878028756</v>
      </c>
      <c r="CD140" s="3">
        <v>231.298327648012</v>
      </c>
      <c r="CE140" s="3">
        <v>251.341103739279</v>
      </c>
      <c r="CF140" s="3">
        <v>248.738827186701</v>
      </c>
      <c r="CG140" s="3">
        <v>253.937894648936</v>
      </c>
      <c r="CH140" s="3">
        <v>249.045726413141</v>
      </c>
      <c r="CI140" s="3">
        <v>243.363924129719</v>
      </c>
      <c r="CJ140" s="3">
        <v>248.212825727125</v>
      </c>
      <c r="CK140" s="3">
        <v>248.448032335311</v>
      </c>
      <c r="CL140" s="3">
        <v>253.307787933895</v>
      </c>
      <c r="CM140" s="3">
        <v>292.177369154543</v>
      </c>
      <c r="CN140" s="3">
        <v>295.881661983056</v>
      </c>
      <c r="CO140" s="3">
        <v>285.061662531047</v>
      </c>
      <c r="CP140" s="3">
        <v>296.9915562083</v>
      </c>
      <c r="CQ140" s="3">
        <v>301.025055804614</v>
      </c>
      <c r="CR140" s="3">
        <v>307.441437087534</v>
      </c>
      <c r="CS140" s="3">
        <v>322.26320187732</v>
      </c>
      <c r="CT140" s="3">
        <v>355.706965051432</v>
      </c>
      <c r="CU140" s="3">
        <v>375.029195385531</v>
      </c>
      <c r="CV140" s="3">
        <v>350.351597310807</v>
      </c>
      <c r="CW140" s="3">
        <v>321.215267619903</v>
      </c>
      <c r="CX140" s="3">
        <v>299.059067208869</v>
      </c>
      <c r="CY140" s="3">
        <v>284.282561260377</v>
      </c>
      <c r="CZ140" s="3">
        <v>275.639145565906</v>
      </c>
      <c r="DA140" s="3">
        <v>267.28077655429</v>
      </c>
      <c r="DB140" s="3">
        <v>274.535984612931</v>
      </c>
      <c r="DC140" s="3">
        <v>290.211020370276</v>
      </c>
      <c r="DD140" s="3">
        <v>265.879543139952</v>
      </c>
      <c r="DE140" s="3">
        <v>268.445537191022</v>
      </c>
      <c r="DF140" s="3">
        <v>289.692896844536</v>
      </c>
      <c r="DG140" s="3">
        <v>305.609673529557</v>
      </c>
      <c r="DH140" s="3">
        <v>303.333210223337</v>
      </c>
      <c r="DI140" s="3">
        <v>299.002261012357</v>
      </c>
      <c r="DJ140" s="3">
        <v>275.219405336212</v>
      </c>
      <c r="DK140" s="3">
        <v>281.76504283284</v>
      </c>
      <c r="DL140" s="3">
        <v>278.015810523313</v>
      </c>
      <c r="DM140" s="3">
        <v>289.958224266725</v>
      </c>
      <c r="DN140" s="3">
        <v>306.22667180844</v>
      </c>
      <c r="DO140" s="3">
        <v>316.335895192074</v>
      </c>
      <c r="DP140" s="3">
        <v>308.165941593939</v>
      </c>
      <c r="DQ140" s="3">
        <v>281.171113527841</v>
      </c>
      <c r="DR140" s="3">
        <v>292.392762719682</v>
      </c>
      <c r="DS140" s="3">
        <v>331.283182853727</v>
      </c>
      <c r="DT140" s="3">
        <v>343.435879353778</v>
      </c>
      <c r="DU140" s="3">
        <v>355.182063043923</v>
      </c>
      <c r="DV140" s="3">
        <v>372.766987706971</v>
      </c>
      <c r="DW140" s="3">
        <v>339.75666819114</v>
      </c>
      <c r="DX140" s="3">
        <v>331.486340480745</v>
      </c>
      <c r="DY140" s="3">
        <v>337.087229987211</v>
      </c>
      <c r="DZ140" s="3">
        <v>349.511101876317</v>
      </c>
      <c r="EA140" s="3">
        <v>356.579211981198</v>
      </c>
      <c r="EB140" s="3">
        <v>379.319507278736</v>
      </c>
      <c r="EC140" s="3">
        <v>405.31106600398</v>
      </c>
      <c r="ED140" s="3">
        <v>406.497213187949</v>
      </c>
      <c r="EE140" s="3">
        <v>409.900716145833</v>
      </c>
      <c r="EF140" s="3">
        <v>402.956943088108</v>
      </c>
    </row>
    <row r="141">
      <c r="A141" s="3" t="s">
        <v>705</v>
      </c>
      <c r="B141" s="3" t="s">
        <v>544</v>
      </c>
      <c r="C141" s="3" t="s">
        <v>545</v>
      </c>
      <c r="D141" s="3">
        <v>65.7041588275065</v>
      </c>
      <c r="E141" s="3">
        <v>65.6373639083137</v>
      </c>
      <c r="F141" s="3">
        <v>68.0310934335197</v>
      </c>
      <c r="G141" s="3">
        <v>72.1972158491375</v>
      </c>
      <c r="H141" s="3">
        <v>74.5280100578147</v>
      </c>
      <c r="I141" s="3">
        <v>80.1626280362834</v>
      </c>
      <c r="J141" s="3">
        <v>83.5815886889059</v>
      </c>
      <c r="K141" s="3">
        <v>83.5113995283924</v>
      </c>
      <c r="L141" s="3">
        <v>82.648351658352</v>
      </c>
      <c r="M141" s="3">
        <v>70.313851820326</v>
      </c>
      <c r="N141" s="3">
        <v>69.5844235395678</v>
      </c>
      <c r="O141" s="3">
        <v>60.9890791875978</v>
      </c>
      <c r="P141" s="3">
        <v>59.1160226841786</v>
      </c>
      <c r="Q141" s="3">
        <v>63.0004759535869</v>
      </c>
      <c r="R141" s="3">
        <v>59.3191160388014</v>
      </c>
      <c r="S141" s="3">
        <v>63.2793178235457</v>
      </c>
      <c r="T141" s="3">
        <v>60.2413969883281</v>
      </c>
      <c r="U141" s="3">
        <v>57.700809760943</v>
      </c>
      <c r="V141" s="3">
        <v>52.9008566855926</v>
      </c>
      <c r="W141" s="3">
        <v>48.1519725123254</v>
      </c>
      <c r="X141" s="3">
        <v>45.4382281002135</v>
      </c>
      <c r="Y141" s="3">
        <v>50.1127716602401</v>
      </c>
      <c r="Z141" s="3">
        <v>51.6651074133182</v>
      </c>
      <c r="AA141" s="3">
        <v>44.2076130938599</v>
      </c>
      <c r="AB141" s="3">
        <v>34.7767570218748</v>
      </c>
      <c r="AC141" s="3">
        <v>35.4363456622569</v>
      </c>
      <c r="AD141" s="3">
        <v>43.1950143477103</v>
      </c>
      <c r="AE141" s="3">
        <v>49.6386896142744</v>
      </c>
      <c r="AF141" s="3">
        <v>50.1494717749269</v>
      </c>
      <c r="AG141" s="3">
        <v>50.478036671079</v>
      </c>
      <c r="AH141" s="3">
        <v>48.7348466471915</v>
      </c>
      <c r="AI141" s="3">
        <v>48.2486936932924</v>
      </c>
      <c r="AJ141" s="3">
        <v>42.7973128638018</v>
      </c>
      <c r="AK141" s="3">
        <v>45.4971524175632</v>
      </c>
      <c r="AL141" s="3">
        <v>43.5083346083306</v>
      </c>
      <c r="AM141" s="3">
        <v>54.3788244507563</v>
      </c>
      <c r="AN141" s="3">
        <v>51.6399416909002</v>
      </c>
      <c r="AO141" s="3">
        <v>45.9749422287188</v>
      </c>
      <c r="AP141" s="3">
        <v>42.7191107939029</v>
      </c>
      <c r="AQ141" s="3">
        <v>42.8878158619705</v>
      </c>
      <c r="AR141" s="3">
        <v>42.5516315248814</v>
      </c>
      <c r="AS141" s="3">
        <v>38.7369136886144</v>
      </c>
      <c r="AT141" s="3">
        <v>38.8132654048258</v>
      </c>
      <c r="AU141" s="3">
        <v>35.8865756704611</v>
      </c>
      <c r="AV141" s="3">
        <v>38.1076323873466</v>
      </c>
      <c r="AW141" s="3">
        <v>39.827710641255</v>
      </c>
      <c r="AX141" s="3">
        <v>40.1902445127626</v>
      </c>
      <c r="AY141" s="3">
        <v>40.8411754641572</v>
      </c>
      <c r="AZ141" s="3">
        <v>47.0670110590338</v>
      </c>
      <c r="BA141" s="3">
        <v>40.9978234806935</v>
      </c>
      <c r="BB141" s="3">
        <v>43.6047016236639</v>
      </c>
      <c r="BC141" s="3">
        <v>49.6752785477889</v>
      </c>
      <c r="BD141" s="3">
        <v>55.4067935281821</v>
      </c>
      <c r="BE141" s="3">
        <v>56.2601760227484</v>
      </c>
      <c r="BF141" s="3">
        <v>59.3348855269244</v>
      </c>
      <c r="BG141" s="3">
        <v>58.8532709284578</v>
      </c>
      <c r="BH141" s="3">
        <v>61.1751152310194</v>
      </c>
      <c r="BI141" s="3">
        <v>59.7347093644137</v>
      </c>
      <c r="BJ141" s="3">
        <v>51.3511977314242</v>
      </c>
      <c r="BK141" s="3">
        <v>43.6554708753723</v>
      </c>
      <c r="BL141" s="3">
        <v>45.6805578086302</v>
      </c>
      <c r="BM141" s="3">
        <v>51.1865676127068</v>
      </c>
      <c r="BN141" s="3">
        <v>53.6637712990549</v>
      </c>
      <c r="BO141" s="3">
        <v>58.7059470277974</v>
      </c>
      <c r="BP141" s="3">
        <v>57.2583741724499</v>
      </c>
      <c r="BQ141" s="3">
        <v>54.1592692364595</v>
      </c>
      <c r="BR141" s="3">
        <v>56.8089651973536</v>
      </c>
      <c r="BS141" s="3">
        <v>56.1979924455225</v>
      </c>
      <c r="BT141" s="3">
        <v>59.4642341356901</v>
      </c>
      <c r="BU141" s="3">
        <v>59.8797810803292</v>
      </c>
      <c r="BV141" s="3">
        <v>62.6488672141618</v>
      </c>
      <c r="BW141" s="3">
        <v>59.097401987551</v>
      </c>
      <c r="BX141" s="3">
        <v>61.9798547934658</v>
      </c>
      <c r="BY141" s="3">
        <v>54.3443399726784</v>
      </c>
      <c r="BZ141" s="3">
        <v>35.6976649120182</v>
      </c>
      <c r="CA141" s="3">
        <v>36.1927740045397</v>
      </c>
      <c r="CB141" s="3">
        <v>43.6717900411935</v>
      </c>
      <c r="CC141" s="3">
        <v>48.5928953522454</v>
      </c>
      <c r="CD141" s="3">
        <v>46.0373114466755</v>
      </c>
      <c r="CE141" s="3">
        <v>47.4843240146473</v>
      </c>
      <c r="CF141" s="3">
        <v>40.8258324277037</v>
      </c>
      <c r="CG141" s="3">
        <v>35.9825236162395</v>
      </c>
      <c r="CH141" s="3">
        <v>42.0700748971879</v>
      </c>
      <c r="CI141" s="3">
        <v>50.8565624884581</v>
      </c>
      <c r="CJ141" s="3">
        <v>56.3777227813391</v>
      </c>
      <c r="CK141" s="3">
        <v>57.9515335437785</v>
      </c>
      <c r="CL141" s="3">
        <v>66.5788437360267</v>
      </c>
      <c r="CM141" s="3">
        <v>67.9300685471038</v>
      </c>
      <c r="CN141" s="3">
        <v>78.2071467268012</v>
      </c>
      <c r="CO141" s="3">
        <v>84.341761658357</v>
      </c>
      <c r="CP141" s="3">
        <v>76.3123468770622</v>
      </c>
      <c r="CQ141" s="3">
        <v>66.6881466695363</v>
      </c>
      <c r="CR141" s="3">
        <v>68.9209951248653</v>
      </c>
      <c r="CS141" s="3">
        <v>83.3904670595592</v>
      </c>
      <c r="CT141" s="3">
        <v>77.6729212084282</v>
      </c>
      <c r="CU141" s="3">
        <v>72.813579645816</v>
      </c>
      <c r="CV141" s="3">
        <v>84.5724585258805</v>
      </c>
      <c r="CW141" s="3">
        <v>90.7665353203566</v>
      </c>
      <c r="CX141" s="3">
        <v>97.1993068700588</v>
      </c>
      <c r="CY141" s="3">
        <v>105.764009865865</v>
      </c>
      <c r="CZ141" s="3">
        <v>109.712199951416</v>
      </c>
      <c r="DA141" s="3">
        <v>112.679020650914</v>
      </c>
      <c r="DB141" s="3">
        <v>98.1923957476646</v>
      </c>
      <c r="DC141" s="3">
        <v>110.032840181176</v>
      </c>
      <c r="DD141" s="3">
        <v>113.131375396584</v>
      </c>
      <c r="DE141" s="3">
        <v>126.182320648288</v>
      </c>
      <c r="DF141" s="3">
        <v>140.003424331718</v>
      </c>
      <c r="DG141" s="3">
        <v>134.188732640343</v>
      </c>
      <c r="DH141" s="3">
        <v>145.52759851268</v>
      </c>
      <c r="DI141" s="3">
        <v>137.189135630353</v>
      </c>
      <c r="DJ141" s="3">
        <v>126.051930810818</v>
      </c>
      <c r="DK141" s="3">
        <v>140.656690712077</v>
      </c>
      <c r="DL141" s="3">
        <v>130.744307113953</v>
      </c>
      <c r="DM141" s="3">
        <v>131.220230577538</v>
      </c>
      <c r="DN141" s="3">
        <v>137.366748663865</v>
      </c>
      <c r="DO141" s="3">
        <v>150.54484021641</v>
      </c>
      <c r="DP141" s="3">
        <v>154.950009337088</v>
      </c>
      <c r="DQ141" s="3">
        <v>151.58570921574</v>
      </c>
      <c r="DR141" s="3">
        <v>141.170496291649</v>
      </c>
      <c r="DS141" s="3">
        <v>139.697554489429</v>
      </c>
      <c r="DT141" s="3">
        <v>139.637418114169</v>
      </c>
      <c r="DU141" s="3">
        <v>143.84061944152</v>
      </c>
      <c r="DV141" s="3">
        <v>146.790226303237</v>
      </c>
      <c r="DW141" s="3">
        <v>154.604626811704</v>
      </c>
      <c r="DX141" s="3">
        <v>154.410772589446</v>
      </c>
      <c r="DY141" s="3">
        <v>145.79009397777</v>
      </c>
      <c r="DZ141" s="3">
        <v>148.437369666116</v>
      </c>
      <c r="EA141" s="3">
        <v>135.193027814341</v>
      </c>
      <c r="EB141" s="3">
        <v>130.447149341013</v>
      </c>
      <c r="EC141" s="3">
        <v>137.781648289525</v>
      </c>
      <c r="ED141" s="3">
        <v>143.477979410936</v>
      </c>
      <c r="EE141" s="3">
        <v>137.0413302025</v>
      </c>
      <c r="EF141" s="3">
        <v>143.665000067817</v>
      </c>
    </row>
    <row r="142">
      <c r="A142" s="3" t="s">
        <v>706</v>
      </c>
      <c r="B142" s="3" t="s">
        <v>517</v>
      </c>
      <c r="C142" s="3" t="s">
        <v>522</v>
      </c>
      <c r="D142" s="3">
        <v>27.5396682165776</v>
      </c>
      <c r="E142" s="3">
        <v>27.089855961445</v>
      </c>
      <c r="F142" s="3">
        <v>28.1195522208252</v>
      </c>
      <c r="G142" s="3">
        <v>27.7071127828587</v>
      </c>
      <c r="H142" s="3">
        <v>27.7804429041629</v>
      </c>
      <c r="I142" s="3">
        <v>28.5916534541016</v>
      </c>
      <c r="J142" s="3">
        <v>28.7229334537975</v>
      </c>
      <c r="K142" s="3">
        <v>28.2303461657975</v>
      </c>
      <c r="L142" s="3">
        <v>29.8540753003362</v>
      </c>
      <c r="M142" s="3">
        <v>29.6612517969044</v>
      </c>
      <c r="N142" s="3">
        <v>32.4411997307722</v>
      </c>
      <c r="O142" s="3">
        <v>33.4296247426222</v>
      </c>
      <c r="P142" s="3">
        <v>32.4266676588311</v>
      </c>
      <c r="Q142" s="3">
        <v>32.7871731033906</v>
      </c>
      <c r="R142" s="3">
        <v>33.9012474764124</v>
      </c>
      <c r="S142" s="3">
        <v>33.9745398542056</v>
      </c>
      <c r="T142" s="3">
        <v>33.6040611070936</v>
      </c>
      <c r="U142" s="3">
        <v>33.9778159978641</v>
      </c>
      <c r="V142" s="3">
        <v>37.1121833378362</v>
      </c>
      <c r="W142" s="3">
        <v>38.653483805597</v>
      </c>
      <c r="X142" s="3">
        <v>36.9932451798559</v>
      </c>
      <c r="Y142" s="3">
        <v>38.3647571938718</v>
      </c>
      <c r="Z142" s="3">
        <v>37.7432945889195</v>
      </c>
      <c r="AA142" s="3">
        <v>36.4217658566999</v>
      </c>
      <c r="AB142" s="3">
        <v>32.8596893182706</v>
      </c>
      <c r="AC142" s="3">
        <v>33.4903086264557</v>
      </c>
      <c r="AD142" s="3">
        <v>36.8710790307853</v>
      </c>
      <c r="AE142" s="3">
        <v>37.5074183845737</v>
      </c>
      <c r="AF142" s="3">
        <v>36.7527666460058</v>
      </c>
      <c r="AG142" s="3">
        <v>36.342281079757</v>
      </c>
      <c r="AH142" s="3">
        <v>36.0968126445382</v>
      </c>
      <c r="AI142" s="3">
        <v>33.3630835153175</v>
      </c>
      <c r="AJ142" s="3">
        <v>34.8837459808988</v>
      </c>
      <c r="AK142" s="3">
        <v>36.0893279907863</v>
      </c>
      <c r="AL142" s="3">
        <v>38.5262664441661</v>
      </c>
      <c r="AM142" s="3">
        <v>40.1500555638331</v>
      </c>
      <c r="AN142" s="3">
        <v>40.4855720553085</v>
      </c>
      <c r="AO142" s="3">
        <v>40.3365355213156</v>
      </c>
      <c r="AP142" s="3">
        <v>40.8225048131654</v>
      </c>
      <c r="AQ142" s="3">
        <v>40.248477345088</v>
      </c>
      <c r="AR142" s="3">
        <v>41.3287370322556</v>
      </c>
      <c r="AS142" s="3">
        <v>43.3790000923745</v>
      </c>
      <c r="AT142" s="3">
        <v>45.0808117636905</v>
      </c>
      <c r="AU142" s="3">
        <v>46.9312425117936</v>
      </c>
      <c r="AV142" s="3">
        <v>45.7855953293267</v>
      </c>
      <c r="AW142" s="3">
        <v>47.1044539203283</v>
      </c>
      <c r="AX142" s="3">
        <v>47.4416409833532</v>
      </c>
      <c r="AY142" s="3">
        <v>47.651861857903</v>
      </c>
      <c r="AZ142" s="3">
        <v>47.9506379897084</v>
      </c>
      <c r="BA142" s="3">
        <v>46.6296234493958</v>
      </c>
      <c r="BB142" s="3">
        <v>45.5399019852185</v>
      </c>
      <c r="BC142" s="3">
        <v>44.4469954171608</v>
      </c>
      <c r="BD142" s="3">
        <v>45.2479941813672</v>
      </c>
      <c r="BE142" s="3">
        <v>45.0616282425768</v>
      </c>
      <c r="BF142" s="3">
        <v>45.1609379199981</v>
      </c>
      <c r="BG142" s="3">
        <v>44.3305065346859</v>
      </c>
      <c r="BH142" s="3">
        <v>43.2456084254039</v>
      </c>
      <c r="BI142" s="3">
        <v>40.9441140954857</v>
      </c>
      <c r="BJ142" s="3">
        <v>38.891540312309</v>
      </c>
      <c r="BK142" s="3">
        <v>36.8894417599384</v>
      </c>
      <c r="BL142" s="3">
        <v>39.334353249521</v>
      </c>
      <c r="BM142" s="3">
        <v>42.2106429671155</v>
      </c>
      <c r="BN142" s="3">
        <v>42.779080986948</v>
      </c>
      <c r="BO142" s="3">
        <v>44.3644864971185</v>
      </c>
      <c r="BP142" s="3">
        <v>46.2885778517837</v>
      </c>
      <c r="BQ142" s="3">
        <v>48.4282560972167</v>
      </c>
      <c r="BR142" s="3">
        <v>50.4896547339377</v>
      </c>
      <c r="BS142" s="3">
        <v>51.3389955787994</v>
      </c>
      <c r="BT142" s="3">
        <v>53.278511447352</v>
      </c>
      <c r="BU142" s="3">
        <v>51.667587019006</v>
      </c>
      <c r="BV142" s="3">
        <v>54.1944764830387</v>
      </c>
      <c r="BW142" s="3">
        <v>54.1378993038276</v>
      </c>
      <c r="BX142" s="3">
        <v>53.1947544146397</v>
      </c>
      <c r="BY142" s="3">
        <v>51.3902128795469</v>
      </c>
      <c r="BZ142" s="3">
        <v>35.9203353095376</v>
      </c>
      <c r="CA142" s="3">
        <v>33.5902919864799</v>
      </c>
      <c r="CB142" s="3">
        <v>32.0226624724525</v>
      </c>
      <c r="CC142" s="3">
        <v>36.9770779806531</v>
      </c>
      <c r="CD142" s="3">
        <v>35.9876087453721</v>
      </c>
      <c r="CE142" s="3">
        <v>37.7327582332611</v>
      </c>
      <c r="CF142" s="3">
        <v>34.7325213902351</v>
      </c>
      <c r="CG142" s="3">
        <v>34.8892752830484</v>
      </c>
      <c r="CH142" s="3">
        <v>40.2389416668092</v>
      </c>
      <c r="CI142" s="3">
        <v>42.9600369194631</v>
      </c>
      <c r="CJ142" s="3">
        <v>46.2412144490056</v>
      </c>
      <c r="CK142" s="3">
        <v>46.1230793876002</v>
      </c>
      <c r="CL142" s="3">
        <v>55.1277014252874</v>
      </c>
      <c r="CM142" s="3">
        <v>62.0191020615815</v>
      </c>
      <c r="CN142" s="3">
        <v>60.5961612724732</v>
      </c>
      <c r="CO142" s="3">
        <v>59.3558896930702</v>
      </c>
      <c r="CP142" s="3">
        <v>57.6530758822155</v>
      </c>
      <c r="CQ142" s="3">
        <v>61.9114287813806</v>
      </c>
      <c r="CR142" s="3">
        <v>64.7231908489667</v>
      </c>
      <c r="CS142" s="3">
        <v>67.6312205468354</v>
      </c>
      <c r="CT142" s="3">
        <v>66.7179711137002</v>
      </c>
      <c r="CU142" s="3">
        <v>63.7627247085967</v>
      </c>
      <c r="CV142" s="3">
        <v>66.6813383152646</v>
      </c>
      <c r="CW142" s="3">
        <v>66.5471768430497</v>
      </c>
      <c r="CX142" s="3">
        <v>65.7161305216882</v>
      </c>
      <c r="CY142" s="3">
        <v>68.569446615505</v>
      </c>
      <c r="CZ142" s="3">
        <v>66.2315721434829</v>
      </c>
      <c r="DA142" s="3">
        <v>64.2551488281124</v>
      </c>
      <c r="DB142" s="3">
        <v>60.8613276392706</v>
      </c>
      <c r="DC142" s="3">
        <v>63.0088428934946</v>
      </c>
      <c r="DD142" s="3">
        <v>61.5054687790494</v>
      </c>
      <c r="DE142" s="3">
        <v>63.5015620587315</v>
      </c>
      <c r="DF142" s="3">
        <v>70.5236409105659</v>
      </c>
      <c r="DG142" s="3">
        <v>72.1972102444696</v>
      </c>
      <c r="DH142" s="3">
        <v>73.2549342950122</v>
      </c>
      <c r="DI142" s="3">
        <v>73.711554380981</v>
      </c>
      <c r="DJ142" s="3">
        <v>67.8531983559925</v>
      </c>
      <c r="DK142" s="3">
        <v>67.2671837948707</v>
      </c>
      <c r="DL142" s="3">
        <v>67.5482333626188</v>
      </c>
      <c r="DM142" s="3">
        <v>68.7247377864565</v>
      </c>
      <c r="DN142" s="3">
        <v>70.9515370368775</v>
      </c>
      <c r="DO142" s="3">
        <v>70.150376127263</v>
      </c>
      <c r="DP142" s="3">
        <v>70.7364993321399</v>
      </c>
      <c r="DQ142" s="3">
        <v>69.5849382861894</v>
      </c>
      <c r="DR142" s="3">
        <v>73.7361493701264</v>
      </c>
      <c r="DS142" s="3">
        <v>78.050567135576</v>
      </c>
      <c r="DT142" s="3">
        <v>82.4642086075442</v>
      </c>
      <c r="DU142" s="3">
        <v>90.5541191206661</v>
      </c>
      <c r="DV142" s="3">
        <v>97.5285564652636</v>
      </c>
      <c r="DW142" s="3">
        <v>98.086257833783</v>
      </c>
      <c r="DX142" s="3">
        <v>99.3151559504068</v>
      </c>
      <c r="DY142" s="3">
        <v>100.504911172099</v>
      </c>
      <c r="DZ142" s="3">
        <v>102.165312725261</v>
      </c>
      <c r="EA142" s="3">
        <v>109.292403350975</v>
      </c>
      <c r="EB142" s="3">
        <v>115.723673355365</v>
      </c>
      <c r="EC142" s="3">
        <v>116.72784460199</v>
      </c>
      <c r="ED142" s="3">
        <v>117.121005264086</v>
      </c>
      <c r="EE142" s="3">
        <v>113.232856750488</v>
      </c>
      <c r="EF142" s="3">
        <v>110.607222027249</v>
      </c>
    </row>
    <row r="143">
      <c r="A143" s="3" t="s">
        <v>707</v>
      </c>
      <c r="B143" s="3" t="s">
        <v>526</v>
      </c>
      <c r="C143" s="3" t="s">
        <v>708</v>
      </c>
      <c r="D143" s="3">
        <v>68.5921103753612</v>
      </c>
      <c r="E143" s="3">
        <v>70.7331668939675</v>
      </c>
      <c r="F143" s="3">
        <v>71.2649442419609</v>
      </c>
      <c r="G143" s="3">
        <v>70.9006959763724</v>
      </c>
      <c r="H143" s="3">
        <v>70.6338599291792</v>
      </c>
      <c r="I143" s="3">
        <v>72.1834406938875</v>
      </c>
      <c r="J143" s="3">
        <v>73.0979367692445</v>
      </c>
      <c r="K143" s="3">
        <v>72.1984408200597</v>
      </c>
      <c r="L143" s="3">
        <v>72.9733224791031</v>
      </c>
      <c r="M143" s="3">
        <v>70.3138249360309</v>
      </c>
      <c r="N143" s="3">
        <v>75.0756632441978</v>
      </c>
      <c r="O143" s="3">
        <v>76.9741574352476</v>
      </c>
      <c r="P143" s="3">
        <v>77.1315181174992</v>
      </c>
      <c r="Q143" s="3">
        <v>79.8736797049474</v>
      </c>
      <c r="R143" s="3">
        <v>80.2385984991496</v>
      </c>
      <c r="S143" s="3">
        <v>80.3152698456516</v>
      </c>
      <c r="T143" s="3">
        <v>81.3670305763305</v>
      </c>
      <c r="U143" s="3">
        <v>81.5382253555923</v>
      </c>
      <c r="V143" s="3">
        <v>81.2239581894683</v>
      </c>
      <c r="W143" s="3">
        <v>80.8045573991575</v>
      </c>
      <c r="X143" s="3">
        <v>76.5420709466352</v>
      </c>
      <c r="Y143" s="3">
        <v>78.5678083513992</v>
      </c>
      <c r="Z143" s="3">
        <v>81.5783652970911</v>
      </c>
      <c r="AA143" s="3">
        <v>81.4544573181405</v>
      </c>
      <c r="AB143" s="3">
        <v>78.220870280159</v>
      </c>
      <c r="AC143" s="3">
        <v>81.865819447124</v>
      </c>
      <c r="AD143" s="3">
        <v>87.236897071005</v>
      </c>
      <c r="AE143" s="3">
        <v>90.5835770170516</v>
      </c>
      <c r="AF143" s="3">
        <v>90.8048098678453</v>
      </c>
      <c r="AG143" s="3">
        <v>92.3298849799729</v>
      </c>
      <c r="AH143" s="3">
        <v>93.923204261328</v>
      </c>
      <c r="AI143" s="3">
        <v>93.2955106035391</v>
      </c>
      <c r="AJ143" s="3">
        <v>92.5217940192091</v>
      </c>
      <c r="AK143" s="3">
        <v>88.6974540693726</v>
      </c>
      <c r="AL143" s="3">
        <v>90.8132311240106</v>
      </c>
      <c r="AM143" s="3">
        <v>94.2816221413383</v>
      </c>
      <c r="AN143" s="3">
        <v>95.7567998350147</v>
      </c>
      <c r="AO143" s="3">
        <v>99.5356085827548</v>
      </c>
      <c r="AP143" s="3">
        <v>102.996598083082</v>
      </c>
      <c r="AQ143" s="3">
        <v>102.761326545534</v>
      </c>
      <c r="AR143" s="3">
        <v>107.955065828402</v>
      </c>
      <c r="AS143" s="3">
        <v>110.04524811146</v>
      </c>
      <c r="AT143" s="3">
        <v>111.368146995779</v>
      </c>
      <c r="AU143" s="3">
        <v>113.279794297391</v>
      </c>
      <c r="AV143" s="3">
        <v>114.607340242169</v>
      </c>
      <c r="AW143" s="3">
        <v>119.016288895944</v>
      </c>
      <c r="AX143" s="3">
        <v>122.284924235253</v>
      </c>
      <c r="AY143" s="3">
        <v>127.874682775687</v>
      </c>
      <c r="AZ143" s="3">
        <v>131.148450428208</v>
      </c>
      <c r="BA143" s="3">
        <v>126.853296247479</v>
      </c>
      <c r="BB143" s="3">
        <v>124.395870657124</v>
      </c>
      <c r="BC143" s="3">
        <v>122.074418461351</v>
      </c>
      <c r="BD143" s="3">
        <v>123.09429425738</v>
      </c>
      <c r="BE143" s="3">
        <v>124.330836388898</v>
      </c>
      <c r="BF143" s="3">
        <v>125.936417116495</v>
      </c>
      <c r="BG143" s="3">
        <v>131.270724540599</v>
      </c>
      <c r="BH143" s="3">
        <v>138.628765517972</v>
      </c>
      <c r="BI143" s="3">
        <v>133.165216735434</v>
      </c>
      <c r="BJ143" s="3">
        <v>129.149698339926</v>
      </c>
      <c r="BK143" s="3">
        <v>120.007132998826</v>
      </c>
      <c r="BL143" s="3">
        <v>122.061250437833</v>
      </c>
      <c r="BM143" s="3">
        <v>133.687006980211</v>
      </c>
      <c r="BN143" s="3">
        <v>138.199007916589</v>
      </c>
      <c r="BO143" s="3">
        <v>146.576286182567</v>
      </c>
      <c r="BP143" s="3">
        <v>150.130667711425</v>
      </c>
      <c r="BQ143" s="3">
        <v>154.17513107781</v>
      </c>
      <c r="BR143" s="3">
        <v>156.033013385025</v>
      </c>
      <c r="BS143" s="3">
        <v>146.705045911785</v>
      </c>
      <c r="BT143" s="3">
        <v>150.674028637152</v>
      </c>
      <c r="BU143" s="3">
        <v>149.194955248097</v>
      </c>
      <c r="BV143" s="3">
        <v>161.375787959407</v>
      </c>
      <c r="BW143" s="3">
        <v>158.510511033204</v>
      </c>
      <c r="BX143" s="3">
        <v>161.156849712943</v>
      </c>
      <c r="BY143" s="3">
        <v>157.997246613604</v>
      </c>
      <c r="BZ143" s="3">
        <v>126.523792155808</v>
      </c>
      <c r="CA143" s="3">
        <v>123.937303089328</v>
      </c>
      <c r="CB143" s="3">
        <v>123.756950039286</v>
      </c>
      <c r="CC143" s="3">
        <v>135.619149922211</v>
      </c>
      <c r="CD143" s="3">
        <v>136.265715775666</v>
      </c>
      <c r="CE143" s="3">
        <v>145.10139870739</v>
      </c>
      <c r="CF143" s="3">
        <v>152.124344185726</v>
      </c>
      <c r="CG143" s="3">
        <v>156.435385764312</v>
      </c>
      <c r="CH143" s="3">
        <v>181.758730464598</v>
      </c>
      <c r="CI143" s="3">
        <v>194.328301089455</v>
      </c>
      <c r="CJ143" s="3">
        <v>190.269621072261</v>
      </c>
      <c r="CK143" s="3">
        <v>187.159965196466</v>
      </c>
      <c r="CL143" s="3">
        <v>196.194108014099</v>
      </c>
      <c r="CM143" s="3">
        <v>208.600782178613</v>
      </c>
      <c r="CN143" s="3">
        <v>209.562596651159</v>
      </c>
      <c r="CO143" s="3">
        <v>207.200655709272</v>
      </c>
      <c r="CP143" s="3">
        <v>210.785724215534</v>
      </c>
      <c r="CQ143" s="3">
        <v>215.343288845281</v>
      </c>
      <c r="CR143" s="3">
        <v>206.660678704183</v>
      </c>
      <c r="CS143" s="3">
        <v>203.630264935923</v>
      </c>
      <c r="CT143" s="3">
        <v>205.657221656957</v>
      </c>
      <c r="CU143" s="3">
        <v>193.15491929605</v>
      </c>
      <c r="CV143" s="3">
        <v>196.746571119155</v>
      </c>
      <c r="CW143" s="3">
        <v>178.644240144187</v>
      </c>
      <c r="CX143" s="3">
        <v>179.313783972195</v>
      </c>
      <c r="CY143" s="3">
        <v>182.080352765779</v>
      </c>
      <c r="CZ143" s="3">
        <v>184.04916790394</v>
      </c>
      <c r="DA143" s="3">
        <v>175.313009254897</v>
      </c>
      <c r="DB143" s="3">
        <v>167.768595984925</v>
      </c>
      <c r="DC143" s="3">
        <v>186.817671831506</v>
      </c>
      <c r="DD143" s="3">
        <v>171.496540441523</v>
      </c>
      <c r="DE143" s="3">
        <v>172.563973630454</v>
      </c>
      <c r="DF143" s="3">
        <v>203.515065292867</v>
      </c>
      <c r="DG143" s="3">
        <v>204.779980647779</v>
      </c>
      <c r="DH143" s="3">
        <v>199.832511219853</v>
      </c>
      <c r="DI143" s="3">
        <v>191.764546352773</v>
      </c>
      <c r="DJ143" s="3">
        <v>184.133506928907</v>
      </c>
      <c r="DK143" s="3">
        <v>187.636174722957</v>
      </c>
      <c r="DL143" s="3">
        <v>189.282098322571</v>
      </c>
      <c r="DM143" s="3">
        <v>193.941097624929</v>
      </c>
      <c r="DN143" s="3">
        <v>199.017810874051</v>
      </c>
      <c r="DO143" s="3">
        <v>183.217660983718</v>
      </c>
      <c r="DP143" s="3">
        <v>184.413882723618</v>
      </c>
      <c r="DQ143" s="3">
        <v>177.742331806814</v>
      </c>
      <c r="DR143" s="3">
        <v>185.30495999348</v>
      </c>
      <c r="DS143" s="3">
        <v>198.262467736595</v>
      </c>
      <c r="DT143" s="3">
        <v>198.127196583444</v>
      </c>
      <c r="DU143" s="3">
        <v>192.72306038199</v>
      </c>
      <c r="DV143" s="3">
        <v>196.9636265153</v>
      </c>
      <c r="DW143" s="3">
        <v>192.716737138282</v>
      </c>
      <c r="DX143" s="3">
        <v>197.847163366966</v>
      </c>
      <c r="DY143" s="3">
        <v>208.489328627672</v>
      </c>
      <c r="DZ143" s="3">
        <v>209.895747957335</v>
      </c>
      <c r="EA143" s="3">
        <v>199.703721592297</v>
      </c>
      <c r="EB143" s="3">
        <v>203.309377163</v>
      </c>
      <c r="EC143" s="3">
        <v>210.49202961396</v>
      </c>
      <c r="ED143" s="3">
        <v>224.034112531365</v>
      </c>
      <c r="EE143" s="3">
        <v>228.784523373558</v>
      </c>
      <c r="EF143" s="3">
        <v>222.323055691189</v>
      </c>
    </row>
    <row r="144">
      <c r="A144" s="3" t="s">
        <v>709</v>
      </c>
      <c r="B144" s="3" t="s">
        <v>491</v>
      </c>
      <c r="C144" s="3" t="s">
        <v>710</v>
      </c>
      <c r="D144" s="3">
        <v>9.34636783809977</v>
      </c>
      <c r="E144" s="3">
        <v>9.55936530742924</v>
      </c>
      <c r="F144" s="3">
        <v>10.0449875420668</v>
      </c>
      <c r="G144" s="3">
        <v>10.6515243152725</v>
      </c>
      <c r="H144" s="3">
        <v>10.7304183896866</v>
      </c>
      <c r="I144" s="3">
        <v>11.1833695348004</v>
      </c>
      <c r="J144" s="3">
        <v>11.3792839124273</v>
      </c>
      <c r="K144" s="3">
        <v>11.8286482062613</v>
      </c>
      <c r="L144" s="3">
        <v>12.0922417159344</v>
      </c>
      <c r="M144" s="3">
        <v>11.4410896794638</v>
      </c>
      <c r="N144" s="3">
        <v>12.2110197838999</v>
      </c>
      <c r="O144" s="3">
        <v>12.9563311271983</v>
      </c>
      <c r="P144" s="3">
        <v>12.9675390187212</v>
      </c>
      <c r="Q144" s="3">
        <v>12.4252617053483</v>
      </c>
      <c r="R144" s="3">
        <v>10.9677201366245</v>
      </c>
      <c r="S144" s="3">
        <v>10.8508174818808</v>
      </c>
      <c r="T144" s="3">
        <v>11.1511063034646</v>
      </c>
      <c r="U144" s="3">
        <v>10.7745611444528</v>
      </c>
      <c r="V144" s="3">
        <v>10.2428128600569</v>
      </c>
      <c r="W144" s="3">
        <v>9.5500365358713</v>
      </c>
      <c r="X144" s="3">
        <v>8.98363922921949</v>
      </c>
      <c r="Y144" s="3">
        <v>9.48175784942945</v>
      </c>
      <c r="Z144" s="3">
        <v>10.129413620179</v>
      </c>
      <c r="AA144" s="3">
        <v>8.98999344676697</v>
      </c>
      <c r="AB144" s="3">
        <v>7.76285421954823</v>
      </c>
      <c r="AC144" s="3">
        <v>7.45704060963252</v>
      </c>
      <c r="AD144" s="3">
        <v>8.81024816494948</v>
      </c>
      <c r="AE144" s="3">
        <v>9.42838468924066</v>
      </c>
      <c r="AF144" s="3">
        <v>9.00070076363085</v>
      </c>
      <c r="AG144" s="3">
        <v>9.93049439220105</v>
      </c>
      <c r="AH144" s="3">
        <v>10.4166747992187</v>
      </c>
      <c r="AI144" s="3">
        <v>10.9623103970244</v>
      </c>
      <c r="AJ144" s="3">
        <v>11.3538208864955</v>
      </c>
      <c r="AK144" s="3">
        <v>11.3566915951867</v>
      </c>
      <c r="AL144" s="3">
        <v>11.8341094251812</v>
      </c>
      <c r="AM144" s="3">
        <v>11.9389405927289</v>
      </c>
      <c r="AN144" s="3">
        <v>11.5803164821152</v>
      </c>
      <c r="AO144" s="3">
        <v>12.4755643112248</v>
      </c>
      <c r="AP144" s="3">
        <v>13.642957466186</v>
      </c>
      <c r="AQ144" s="3">
        <v>14.2216438260182</v>
      </c>
      <c r="AR144" s="3">
        <v>14.9296889979341</v>
      </c>
      <c r="AS144" s="3">
        <v>14.1706609305018</v>
      </c>
      <c r="AT144" s="3">
        <v>14.5781515007594</v>
      </c>
      <c r="AU144" s="3">
        <v>15.0875036536044</v>
      </c>
      <c r="AV144" s="3">
        <v>15.5247192891008</v>
      </c>
      <c r="AW144" s="3">
        <v>16.8455262672185</v>
      </c>
      <c r="AX144" s="3">
        <v>17.0930757522248</v>
      </c>
      <c r="AY144" s="3">
        <v>16.9126671010011</v>
      </c>
      <c r="AZ144" s="3">
        <v>18.2648124371299</v>
      </c>
      <c r="BA144" s="3">
        <v>17.3750496253357</v>
      </c>
      <c r="BB144" s="3">
        <v>18.6880483074198</v>
      </c>
      <c r="BC144" s="3">
        <v>17.3719574334277</v>
      </c>
      <c r="BD144" s="3">
        <v>17.7697991177564</v>
      </c>
      <c r="BE144" s="3">
        <v>18.883994875125</v>
      </c>
      <c r="BF144" s="3">
        <v>18.824596518846</v>
      </c>
      <c r="BG144" s="3">
        <v>19.559161882704</v>
      </c>
      <c r="BH144" s="3">
        <v>20.4941377428546</v>
      </c>
      <c r="BI144" s="3">
        <v>19.8422441979434</v>
      </c>
      <c r="BJ144" s="3">
        <v>19.4603284035651</v>
      </c>
      <c r="BK144" s="3">
        <v>17.7513202979179</v>
      </c>
      <c r="BL144" s="3">
        <v>17.4853768654097</v>
      </c>
      <c r="BM144" s="3">
        <v>18.8869093509698</v>
      </c>
      <c r="BN144" s="3">
        <v>16.0314139636695</v>
      </c>
      <c r="BO144" s="3">
        <v>16.5189720649818</v>
      </c>
      <c r="BP144" s="3">
        <v>15.9633483244451</v>
      </c>
      <c r="BQ144" s="3">
        <v>16.7637471629482</v>
      </c>
      <c r="BR144" s="3">
        <v>17.7145102267355</v>
      </c>
      <c r="BS144" s="3">
        <v>15.8315153713686</v>
      </c>
      <c r="BT144" s="3">
        <v>15.694941688074</v>
      </c>
      <c r="BU144" s="3">
        <v>14.4333661655401</v>
      </c>
      <c r="BV144" s="3">
        <v>16.5008859717801</v>
      </c>
      <c r="BW144" s="3">
        <v>17.2198760402658</v>
      </c>
      <c r="BX144" s="3">
        <v>18.161677454627</v>
      </c>
      <c r="BY144" s="3">
        <v>18.8141477830394</v>
      </c>
      <c r="BZ144" s="3">
        <v>14.9079155890238</v>
      </c>
      <c r="CA144" s="3">
        <v>13.1564151576693</v>
      </c>
      <c r="CB144" s="3">
        <v>13.3816428769094</v>
      </c>
      <c r="CC144" s="3">
        <v>14.4207339899297</v>
      </c>
      <c r="CD144" s="3">
        <v>14.9971946078331</v>
      </c>
      <c r="CE144" s="3">
        <v>15.9560537712791</v>
      </c>
      <c r="CF144" s="3">
        <v>16.6018925195451</v>
      </c>
      <c r="CG144" s="3">
        <v>16.6315994465232</v>
      </c>
      <c r="CH144" s="3">
        <v>17.5712083932974</v>
      </c>
      <c r="CI144" s="3">
        <v>20.8185976103845</v>
      </c>
      <c r="CJ144" s="3">
        <v>22.1596260763737</v>
      </c>
      <c r="CK144" s="3">
        <v>23.5702663328614</v>
      </c>
      <c r="CL144" s="3">
        <v>26.721147694335</v>
      </c>
      <c r="CM144" s="3">
        <v>29.6277817463825</v>
      </c>
      <c r="CN144" s="3">
        <v>29.2784242509052</v>
      </c>
      <c r="CO144" s="3">
        <v>26.4667931953467</v>
      </c>
      <c r="CP144" s="3">
        <v>25.7964627305606</v>
      </c>
      <c r="CQ144" s="3">
        <v>25.9824362198284</v>
      </c>
      <c r="CR144" s="3">
        <v>25.2783666702418</v>
      </c>
      <c r="CS144" s="3">
        <v>25.7739521687932</v>
      </c>
      <c r="CT144" s="3">
        <v>28.8837039109051</v>
      </c>
      <c r="CU144" s="3">
        <v>33.3489783279143</v>
      </c>
      <c r="CV144" s="3">
        <v>33.798803018399</v>
      </c>
      <c r="CW144" s="3">
        <v>33.2036353077209</v>
      </c>
      <c r="CX144" s="3">
        <v>33.3179046192346</v>
      </c>
      <c r="CY144" s="3">
        <v>34.1512759768018</v>
      </c>
      <c r="CZ144" s="3">
        <v>33.6186172366201</v>
      </c>
      <c r="DA144" s="3">
        <v>32.7908812017047</v>
      </c>
      <c r="DB144" s="3">
        <v>29.3820132284248</v>
      </c>
      <c r="DC144" s="3">
        <v>30.4893664169072</v>
      </c>
      <c r="DD144" s="3">
        <v>24.5618299714132</v>
      </c>
      <c r="DE144" s="3">
        <v>24.200960624045</v>
      </c>
      <c r="DF144" s="3">
        <v>26.8480032473138</v>
      </c>
      <c r="DG144" s="3">
        <v>25.8064572129992</v>
      </c>
      <c r="DH144" s="3">
        <v>26.278882196115</v>
      </c>
      <c r="DI144" s="3">
        <v>27.824054409029</v>
      </c>
      <c r="DJ144" s="3">
        <v>26.5022083575891</v>
      </c>
      <c r="DK144" s="3">
        <v>28.0320068478757</v>
      </c>
      <c r="DL144" s="3">
        <v>28.3870704175029</v>
      </c>
      <c r="DM144" s="3">
        <v>28.5088730874121</v>
      </c>
      <c r="DN144" s="3">
        <v>30.7661586478712</v>
      </c>
      <c r="DO144" s="3">
        <v>30.1253657157335</v>
      </c>
      <c r="DP144" s="3">
        <v>26.598133107273</v>
      </c>
      <c r="DQ144" s="3">
        <v>25.2030444947671</v>
      </c>
      <c r="DR144" s="3">
        <v>26.7795366932333</v>
      </c>
      <c r="DS144" s="3">
        <v>28.8694657332308</v>
      </c>
      <c r="DT144" s="3">
        <v>28.636692838008</v>
      </c>
      <c r="DU144" s="3">
        <v>27.6533045181253</v>
      </c>
      <c r="DV144" s="3">
        <v>29.2651428316394</v>
      </c>
      <c r="DW144" s="3">
        <v>27.9672558202426</v>
      </c>
      <c r="DX144" s="3">
        <v>30.38038325348</v>
      </c>
      <c r="DY144" s="3">
        <v>35.2700524824596</v>
      </c>
      <c r="DZ144" s="3">
        <v>35.7990094117114</v>
      </c>
      <c r="EA144" s="3">
        <v>33.9564170165743</v>
      </c>
      <c r="EB144" s="3">
        <v>34.3184010750351</v>
      </c>
      <c r="EC144" s="3">
        <v>36.1618767596869</v>
      </c>
      <c r="ED144" s="3">
        <v>36.6555309691471</v>
      </c>
      <c r="EE144" s="3">
        <v>34.330701964612</v>
      </c>
      <c r="EF144" s="3">
        <v>33.0252777735392</v>
      </c>
    </row>
    <row r="145">
      <c r="A145" s="3" t="s">
        <v>711</v>
      </c>
      <c r="B145" s="3" t="s">
        <v>505</v>
      </c>
      <c r="C145" s="3" t="s">
        <v>583</v>
      </c>
      <c r="D145" s="3">
        <v>17.7935121041168</v>
      </c>
      <c r="E145" s="3">
        <v>17.7081205884524</v>
      </c>
      <c r="F145" s="3">
        <v>18.6672285667552</v>
      </c>
      <c r="G145" s="3">
        <v>18.8272548648721</v>
      </c>
      <c r="H145" s="3">
        <v>18.9634574367086</v>
      </c>
      <c r="I145" s="3">
        <v>19.3193204944284</v>
      </c>
      <c r="J145" s="3">
        <v>19.0295622663942</v>
      </c>
      <c r="K145" s="3">
        <v>18.8718451019714</v>
      </c>
      <c r="L145" s="3">
        <v>20.0195793927175</v>
      </c>
      <c r="M145" s="3">
        <v>20.5628962670337</v>
      </c>
      <c r="N145" s="3">
        <v>21.5779317407532</v>
      </c>
      <c r="O145" s="3">
        <v>20.7816147898668</v>
      </c>
      <c r="P145" s="3">
        <v>20.6488327635745</v>
      </c>
      <c r="Q145" s="3">
        <v>22.1035586903659</v>
      </c>
      <c r="R145" s="3">
        <v>22.6584178818584</v>
      </c>
      <c r="S145" s="3">
        <v>22.627937237609</v>
      </c>
      <c r="T145" s="3">
        <v>22.6355283372434</v>
      </c>
      <c r="U145" s="3">
        <v>22.8507051718282</v>
      </c>
      <c r="V145" s="3">
        <v>23.2068930414326</v>
      </c>
      <c r="W145" s="3">
        <v>24.474704932052</v>
      </c>
      <c r="X145" s="3">
        <v>24.72681914129</v>
      </c>
      <c r="Y145" s="3">
        <v>26.6091636132623</v>
      </c>
      <c r="Z145" s="3">
        <v>27.7849439061063</v>
      </c>
      <c r="AA145" s="3">
        <v>31.6625586951388</v>
      </c>
      <c r="AB145" s="3">
        <v>31.4918044878195</v>
      </c>
      <c r="AC145" s="3">
        <v>34.1551217204835</v>
      </c>
      <c r="AD145" s="3">
        <v>35.4984929638777</v>
      </c>
      <c r="AE145" s="3">
        <v>32.6982134567503</v>
      </c>
      <c r="AF145" s="3">
        <v>30.5722994490888</v>
      </c>
      <c r="AG145" s="3">
        <v>28.3051105172324</v>
      </c>
      <c r="AH145" s="3">
        <v>29.9013030348245</v>
      </c>
      <c r="AI145" s="3">
        <v>30.5901563436677</v>
      </c>
      <c r="AJ145" s="3">
        <v>30.6089032019028</v>
      </c>
      <c r="AK145" s="3">
        <v>31.0165321221778</v>
      </c>
      <c r="AL145" s="3">
        <v>29.620353898234</v>
      </c>
      <c r="AM145" s="3">
        <v>28.3289403597693</v>
      </c>
      <c r="AN145" s="3">
        <v>29.5879450960905</v>
      </c>
      <c r="AO145" s="3">
        <v>30.0512993097465</v>
      </c>
      <c r="AP145" s="3">
        <v>28.7292472670953</v>
      </c>
      <c r="AQ145" s="3">
        <v>28.6309519141344</v>
      </c>
      <c r="AR145" s="3">
        <v>28.539285265329</v>
      </c>
      <c r="AS145" s="3">
        <v>28.5219420172568</v>
      </c>
      <c r="AT145" s="3">
        <v>27.7353038192044</v>
      </c>
      <c r="AU145" s="3">
        <v>27.752129103067</v>
      </c>
      <c r="AV145" s="3">
        <v>26.1648344325249</v>
      </c>
      <c r="AW145" s="3">
        <v>26.0713219296688</v>
      </c>
      <c r="AX145" s="3">
        <v>27.653344338013</v>
      </c>
      <c r="AY145" s="3">
        <v>30.9218415267067</v>
      </c>
      <c r="AZ145" s="3">
        <v>29.6191764974746</v>
      </c>
      <c r="BA145" s="3">
        <v>27.9649433671819</v>
      </c>
      <c r="BB145" s="3">
        <v>28.0729679490115</v>
      </c>
      <c r="BC145" s="3">
        <v>29.9418897159475</v>
      </c>
      <c r="BD145" s="3">
        <v>30.4764629662773</v>
      </c>
      <c r="BE145" s="3">
        <v>30.7080057935905</v>
      </c>
      <c r="BF145" s="3">
        <v>31.3624598671318</v>
      </c>
      <c r="BG145" s="3">
        <v>32.0035143777827</v>
      </c>
      <c r="BH145" s="3">
        <v>34.5130370970437</v>
      </c>
      <c r="BI145" s="3">
        <v>34.8982659650962</v>
      </c>
      <c r="BJ145" s="3">
        <v>38.3450510359603</v>
      </c>
      <c r="BK145" s="3">
        <v>37.440839372558</v>
      </c>
      <c r="BL145" s="3">
        <v>36.3768854269638</v>
      </c>
      <c r="BM145" s="3">
        <v>36.7130417183832</v>
      </c>
      <c r="BN145" s="3">
        <v>37.1830853401405</v>
      </c>
      <c r="BO145" s="3">
        <v>35.4754308044562</v>
      </c>
      <c r="BP145" s="3">
        <v>34.1082804833322</v>
      </c>
      <c r="BQ145" s="3">
        <v>35.5680458464177</v>
      </c>
      <c r="BR145" s="3">
        <v>35.7529206326487</v>
      </c>
      <c r="BS145" s="3">
        <v>36.1766542209984</v>
      </c>
      <c r="BT145" s="3">
        <v>37.4749753722368</v>
      </c>
      <c r="BU145" s="3">
        <v>36.2523255300873</v>
      </c>
      <c r="BV145" s="3">
        <v>37.0312275127133</v>
      </c>
      <c r="BW145" s="3">
        <v>39.4400941640909</v>
      </c>
      <c r="BX145" s="3">
        <v>40.2083072724563</v>
      </c>
      <c r="BY145" s="3">
        <v>40.7211507031036</v>
      </c>
      <c r="BZ145" s="3">
        <v>38.622100775604</v>
      </c>
      <c r="CA145" s="3">
        <v>42.2404494884026</v>
      </c>
      <c r="CB145" s="3">
        <v>41.7013940995162</v>
      </c>
      <c r="CC145" s="3">
        <v>42.3663078797772</v>
      </c>
      <c r="CD145" s="3">
        <v>43.5707527005984</v>
      </c>
      <c r="CE145" s="3">
        <v>45.8403037866773</v>
      </c>
      <c r="CF145" s="3">
        <v>43.9854016814678</v>
      </c>
      <c r="CG145" s="3">
        <v>43.8729738682532</v>
      </c>
      <c r="CH145" s="3">
        <v>44.5074281600395</v>
      </c>
      <c r="CI145" s="3">
        <v>42.0504590636558</v>
      </c>
      <c r="CJ145" s="3">
        <v>41.0013803281676</v>
      </c>
      <c r="CK145" s="3">
        <v>42.9388962630102</v>
      </c>
      <c r="CL145" s="3">
        <v>42.8715941734851</v>
      </c>
      <c r="CM145" s="3">
        <v>42.1192594609393</v>
      </c>
      <c r="CN145" s="3">
        <v>42.8996123964389</v>
      </c>
      <c r="CO145" s="3">
        <v>43.4831872916203</v>
      </c>
      <c r="CP145" s="3">
        <v>42.9102813750779</v>
      </c>
      <c r="CQ145" s="3">
        <v>41.4611033592951</v>
      </c>
      <c r="CR145" s="3">
        <v>38.0542316680706</v>
      </c>
      <c r="CS145" s="3">
        <v>38.0673970857464</v>
      </c>
      <c r="CT145" s="3">
        <v>39.1887974649339</v>
      </c>
      <c r="CU145" s="3">
        <v>42.0868608086569</v>
      </c>
      <c r="CV145" s="3">
        <v>44.5309140134781</v>
      </c>
      <c r="CW145" s="3">
        <v>43.4518553082475</v>
      </c>
      <c r="CX145" s="3">
        <v>45.9988213201544</v>
      </c>
      <c r="CY145" s="3">
        <v>48.7447018614815</v>
      </c>
      <c r="CZ145" s="3">
        <v>46.6687504329669</v>
      </c>
      <c r="DA145" s="3">
        <v>42.3249295234337</v>
      </c>
      <c r="DB145" s="3">
        <v>44.2055957950338</v>
      </c>
      <c r="DC145" s="3">
        <v>46.451836556524</v>
      </c>
      <c r="DD145" s="3">
        <v>43.0129567355334</v>
      </c>
      <c r="DE145" s="3">
        <v>42.355337155515</v>
      </c>
      <c r="DF145" s="3">
        <v>44.3531087037424</v>
      </c>
      <c r="DG145" s="3">
        <v>43.0732386357828</v>
      </c>
      <c r="DH145" s="3">
        <v>42.4449506059346</v>
      </c>
      <c r="DI145" s="3">
        <v>42.1918942207246</v>
      </c>
      <c r="DJ145" s="3">
        <v>37.0635653864986</v>
      </c>
      <c r="DK145" s="3">
        <v>37.6345971994304</v>
      </c>
      <c r="DL145" s="3">
        <v>37.3360667714273</v>
      </c>
      <c r="DM145" s="3">
        <v>38.2134279870208</v>
      </c>
      <c r="DN145" s="3">
        <v>37.8179612097939</v>
      </c>
      <c r="DO145" s="3">
        <v>37.9555707351507</v>
      </c>
      <c r="DP145" s="3">
        <v>36.1517681024163</v>
      </c>
      <c r="DQ145" s="3">
        <v>32.2638459495186</v>
      </c>
      <c r="DR145" s="3">
        <v>30.992766157102</v>
      </c>
      <c r="DS145" s="3">
        <v>30.2973754044008</v>
      </c>
      <c r="DT145" s="3">
        <v>30.1725912815412</v>
      </c>
      <c r="DU145" s="3">
        <v>29.0146144314856</v>
      </c>
      <c r="DV145" s="3">
        <v>33.0229745712017</v>
      </c>
      <c r="DW145" s="3">
        <v>33.7933432678477</v>
      </c>
      <c r="DX145" s="3">
        <v>34.1412234415305</v>
      </c>
      <c r="DY145" s="3">
        <v>29.7405680022826</v>
      </c>
      <c r="DZ145" s="3">
        <v>30.4623577652613</v>
      </c>
      <c r="EA145" s="3">
        <v>31.6187883454376</v>
      </c>
      <c r="EB145" s="3">
        <v>31.2828017782465</v>
      </c>
      <c r="EC145" s="3">
        <v>30.7599649889228</v>
      </c>
      <c r="ED145" s="3">
        <v>30.3163284059531</v>
      </c>
      <c r="EE145" s="3">
        <v>31.8647283284005</v>
      </c>
      <c r="EF145" s="3">
        <v>30.4206295647236</v>
      </c>
    </row>
    <row r="146">
      <c r="A146" s="3" t="s">
        <v>712</v>
      </c>
      <c r="B146" s="3" t="s">
        <v>536</v>
      </c>
      <c r="C146" s="3" t="s">
        <v>713</v>
      </c>
      <c r="D146" s="3">
        <v>12.5358396125706</v>
      </c>
      <c r="E146" s="3">
        <v>12.4390345072128</v>
      </c>
      <c r="F146" s="3">
        <v>13.2219585388836</v>
      </c>
      <c r="G146" s="3">
        <v>13.734523311478</v>
      </c>
      <c r="H146" s="3">
        <v>14.2703007900612</v>
      </c>
      <c r="I146" s="3">
        <v>14.7490609733678</v>
      </c>
      <c r="J146" s="3">
        <v>15.0925969619272</v>
      </c>
      <c r="K146" s="3">
        <v>14.7922683537412</v>
      </c>
      <c r="L146" s="3">
        <v>14.7043025911774</v>
      </c>
      <c r="M146" s="3">
        <v>14.6230176858692</v>
      </c>
      <c r="N146" s="3">
        <v>15.379530486007</v>
      </c>
      <c r="O146" s="3">
        <v>16.0205607310414</v>
      </c>
      <c r="P146" s="3">
        <v>16.1641880043281</v>
      </c>
      <c r="Q146" s="3">
        <v>15.3926229306646</v>
      </c>
      <c r="R146" s="3">
        <v>14.168282809529</v>
      </c>
      <c r="S146" s="3">
        <v>13.9694659269187</v>
      </c>
      <c r="T146" s="3">
        <v>13.8683576012498</v>
      </c>
      <c r="U146" s="3">
        <v>13.7720345643489</v>
      </c>
      <c r="V146" s="3">
        <v>14.2704025763651</v>
      </c>
      <c r="W146" s="3">
        <v>13.0076488068187</v>
      </c>
      <c r="X146" s="3">
        <v>11.7329292199483</v>
      </c>
      <c r="Y146" s="3">
        <v>12.0233628796922</v>
      </c>
      <c r="Z146" s="3">
        <v>11.865667305433</v>
      </c>
      <c r="AA146" s="3">
        <v>11.1992815870172</v>
      </c>
      <c r="AB146" s="3">
        <v>9.95922459526338</v>
      </c>
      <c r="AC146" s="3">
        <v>10.3251315060309</v>
      </c>
      <c r="AD146" s="3">
        <v>11.7163513073401</v>
      </c>
      <c r="AE146" s="3">
        <v>11.3104043045281</v>
      </c>
      <c r="AF146" s="3">
        <v>11.2614992885936</v>
      </c>
      <c r="AG146" s="3">
        <v>11.4356523612258</v>
      </c>
      <c r="AH146" s="3">
        <v>12.4246491093037</v>
      </c>
      <c r="AI146" s="3">
        <v>13.1609648479495</v>
      </c>
      <c r="AJ146" s="3">
        <v>11.945298831113</v>
      </c>
      <c r="AK146" s="3">
        <v>11.4317106814868</v>
      </c>
      <c r="AL146" s="3">
        <v>12.1077396735634</v>
      </c>
      <c r="AM146" s="3">
        <v>13.9277315766806</v>
      </c>
      <c r="AN146" s="3">
        <v>13.7815324314628</v>
      </c>
      <c r="AO146" s="3">
        <v>13.7171425308344</v>
      </c>
      <c r="AP146" s="3">
        <v>13.658206766506</v>
      </c>
      <c r="AQ146" s="3">
        <v>14.1555383721982</v>
      </c>
      <c r="AR146" s="3">
        <v>13.6253557615624</v>
      </c>
      <c r="AS146" s="3">
        <v>14.0347233450396</v>
      </c>
      <c r="AT146" s="3">
        <v>14.0413740150955</v>
      </c>
      <c r="AU146" s="3">
        <v>13.8027671545706</v>
      </c>
      <c r="AV146" s="3">
        <v>14.0144366446151</v>
      </c>
      <c r="AW146" s="3">
        <v>14.777687617443</v>
      </c>
      <c r="AX146" s="3">
        <v>15.3281024756525</v>
      </c>
      <c r="AY146" s="3">
        <v>15.4947915579423</v>
      </c>
      <c r="AZ146" s="3">
        <v>16.1570107487249</v>
      </c>
      <c r="BA146" s="3">
        <v>15.2310566940201</v>
      </c>
      <c r="BB146" s="3">
        <v>14.6116050811425</v>
      </c>
      <c r="BC146" s="3">
        <v>15.1480335245484</v>
      </c>
      <c r="BD146" s="3">
        <v>16.3642126436058</v>
      </c>
      <c r="BE146" s="3">
        <v>17.0562799075619</v>
      </c>
      <c r="BF146" s="3">
        <v>16.9262321125999</v>
      </c>
      <c r="BG146" s="3">
        <v>16.8648686556224</v>
      </c>
      <c r="BH146" s="3">
        <v>17.0496329195526</v>
      </c>
      <c r="BI146" s="3">
        <v>15.7697970125806</v>
      </c>
      <c r="BJ146" s="3">
        <v>15.3855845563067</v>
      </c>
      <c r="BK146" s="3">
        <v>14.2411463375884</v>
      </c>
      <c r="BL146" s="3">
        <v>14.2398170436814</v>
      </c>
      <c r="BM146" s="3">
        <v>15.3969038525146</v>
      </c>
      <c r="BN146" s="3">
        <v>15.8127387035298</v>
      </c>
      <c r="BO146" s="3">
        <v>15.8499234814319</v>
      </c>
      <c r="BP146" s="3">
        <v>15.8555065273637</v>
      </c>
      <c r="BQ146" s="3">
        <v>15.1862895960143</v>
      </c>
      <c r="BR146" s="3">
        <v>15.0852285533184</v>
      </c>
      <c r="BS146" s="3">
        <v>13.6201099695655</v>
      </c>
      <c r="BT146" s="3">
        <v>14.3069060413497</v>
      </c>
      <c r="BU146" s="3">
        <v>14.1124463070935</v>
      </c>
      <c r="BV146" s="3">
        <v>14.5137164980464</v>
      </c>
      <c r="BW146" s="3">
        <v>15.4558749132811</v>
      </c>
      <c r="BX146" s="3">
        <v>15.0032186403339</v>
      </c>
      <c r="BY146" s="3">
        <v>14.1911989371341</v>
      </c>
      <c r="BZ146" s="3">
        <v>10.1223146253228</v>
      </c>
      <c r="CA146" s="3">
        <v>9.69097239244214</v>
      </c>
      <c r="CB146" s="3">
        <v>9.74335882350654</v>
      </c>
      <c r="CC146" s="3">
        <v>10.766047661522</v>
      </c>
      <c r="CD146" s="3">
        <v>9.48791049708136</v>
      </c>
      <c r="CE146" s="3">
        <v>9.73204751574363</v>
      </c>
      <c r="CF146" s="3">
        <v>9.80335567743918</v>
      </c>
      <c r="CG146" s="3">
        <v>9.75440466654395</v>
      </c>
      <c r="CH146" s="3">
        <v>11.528272452537</v>
      </c>
      <c r="CI146" s="3">
        <v>12.7292279670418</v>
      </c>
      <c r="CJ146" s="3">
        <v>12.602145758975</v>
      </c>
      <c r="CK146" s="3">
        <v>13.2851984284582</v>
      </c>
      <c r="CL146" s="3">
        <v>14.8847706482759</v>
      </c>
      <c r="CM146" s="3">
        <v>15.3034338625338</v>
      </c>
      <c r="CN146" s="3">
        <v>15.0858408565224</v>
      </c>
      <c r="CO146" s="3">
        <v>15.4218350565238</v>
      </c>
      <c r="CP146" s="3">
        <v>14.3728886774261</v>
      </c>
      <c r="CQ146" s="3">
        <v>13.8455586620326</v>
      </c>
      <c r="CR146" s="3">
        <v>14.4416946878175</v>
      </c>
      <c r="CS146" s="3">
        <v>14.5772206146605</v>
      </c>
      <c r="CT146" s="3">
        <v>15.3038508448276</v>
      </c>
      <c r="CU146" s="3">
        <v>14.4384533121912</v>
      </c>
      <c r="CV146" s="3">
        <v>15.3027980237593</v>
      </c>
      <c r="CW146" s="3">
        <v>15.9722431663914</v>
      </c>
      <c r="CX146" s="3">
        <v>16.0978236647004</v>
      </c>
      <c r="CY146" s="3">
        <v>17.2116240343282</v>
      </c>
      <c r="CZ146" s="3">
        <v>17.298710845097</v>
      </c>
      <c r="DA146" s="3">
        <v>15.7322548092031</v>
      </c>
      <c r="DB146" s="3">
        <v>14.5097288539898</v>
      </c>
      <c r="DC146" s="3">
        <v>16.2999187338357</v>
      </c>
      <c r="DD146" s="3">
        <v>15.0890354104528</v>
      </c>
      <c r="DE146" s="3">
        <v>15.3080998231087</v>
      </c>
      <c r="DF146" s="3">
        <v>16.0329051129935</v>
      </c>
      <c r="DG146" s="3">
        <v>15.2287553138501</v>
      </c>
      <c r="DH146" s="3">
        <v>15.6118907648153</v>
      </c>
      <c r="DI146" s="3">
        <v>16.2618533096605</v>
      </c>
      <c r="DJ146" s="3">
        <v>14.4725425680021</v>
      </c>
      <c r="DK146" s="3">
        <v>14.8007598678724</v>
      </c>
      <c r="DL146" s="3">
        <v>15.439617551381</v>
      </c>
      <c r="DM146" s="3">
        <v>15.5640391825984</v>
      </c>
      <c r="DN146" s="3">
        <v>16.1647178904079</v>
      </c>
      <c r="DO146" s="3">
        <v>15.0568237956811</v>
      </c>
      <c r="DP146" s="3">
        <v>14.8299823377521</v>
      </c>
      <c r="DQ146" s="3">
        <v>14.7464791842484</v>
      </c>
      <c r="DR146" s="3">
        <v>15.7294724626075</v>
      </c>
      <c r="DS146" s="3">
        <v>17.5702261930342</v>
      </c>
      <c r="DT146" s="3">
        <v>18.7921022420687</v>
      </c>
      <c r="DU146" s="3">
        <v>18.810405958402</v>
      </c>
      <c r="DV146" s="3">
        <v>19.8173718377884</v>
      </c>
      <c r="DW146" s="3">
        <v>18.9046539925685</v>
      </c>
      <c r="DX146" s="3">
        <v>17.7233319175015</v>
      </c>
      <c r="DY146" s="3">
        <v>17.3587862737907</v>
      </c>
      <c r="DZ146" s="3">
        <v>17.3331330933668</v>
      </c>
      <c r="EA146" s="3">
        <v>16.204623021946</v>
      </c>
      <c r="EB146" s="3">
        <v>17.1789089713113</v>
      </c>
      <c r="EC146" s="3">
        <v>17.3603149670069</v>
      </c>
      <c r="ED146" s="3">
        <v>17.5470985443958</v>
      </c>
      <c r="EE146" s="3">
        <v>18.1029254736012</v>
      </c>
      <c r="EF146" s="3">
        <v>17.1833332909478</v>
      </c>
    </row>
    <row r="147">
      <c r="A147" s="3" t="s">
        <v>714</v>
      </c>
      <c r="B147" s="3" t="s">
        <v>505</v>
      </c>
      <c r="C147" s="3" t="s">
        <v>715</v>
      </c>
      <c r="D147" s="3">
        <v>76.1917270910489</v>
      </c>
      <c r="E147" s="3">
        <v>80.8844921152296</v>
      </c>
      <c r="F147" s="3">
        <v>82.1519287757927</v>
      </c>
      <c r="G147" s="3">
        <v>78.0904584900834</v>
      </c>
      <c r="H147" s="3">
        <v>75.6700864458391</v>
      </c>
      <c r="I147" s="3">
        <v>76.7224467582464</v>
      </c>
      <c r="J147" s="3">
        <v>73.9692552588328</v>
      </c>
      <c r="K147" s="3">
        <v>71.5152134062702</v>
      </c>
      <c r="L147" s="3">
        <v>73.1761603656243</v>
      </c>
      <c r="M147" s="3">
        <v>73.9348907222255</v>
      </c>
      <c r="N147" s="3">
        <v>76.3710628629743</v>
      </c>
      <c r="O147" s="3">
        <v>80.9039653825438</v>
      </c>
      <c r="P147" s="3">
        <v>84.8276966259878</v>
      </c>
      <c r="Q147" s="3">
        <v>83.8682581323621</v>
      </c>
      <c r="R147" s="3">
        <v>80.7005877503352</v>
      </c>
      <c r="S147" s="3">
        <v>78.5612494124902</v>
      </c>
      <c r="T147" s="3">
        <v>75.3969740075125</v>
      </c>
      <c r="U147" s="3">
        <v>72.7124068936861</v>
      </c>
      <c r="V147" s="3">
        <v>73.2586248681409</v>
      </c>
      <c r="W147" s="3">
        <v>72.9640552554084</v>
      </c>
      <c r="X147" s="3">
        <v>73.734768520944</v>
      </c>
      <c r="Y147" s="3">
        <v>76.1557943235761</v>
      </c>
      <c r="Z147" s="3">
        <v>69.6665338733731</v>
      </c>
      <c r="AA147" s="3">
        <v>71.9753645764891</v>
      </c>
      <c r="AB147" s="3">
        <v>69.4978125049107</v>
      </c>
      <c r="AC147" s="3">
        <v>73.2447834396054</v>
      </c>
      <c r="AD147" s="3">
        <v>75.1513541523895</v>
      </c>
      <c r="AE147" s="3">
        <v>75.1908442516637</v>
      </c>
      <c r="AF147" s="3">
        <v>75.4322552999365</v>
      </c>
      <c r="AG147" s="3">
        <v>79.2115017777053</v>
      </c>
      <c r="AH147" s="3">
        <v>90.5890139088019</v>
      </c>
      <c r="AI147" s="3">
        <v>91.3357276323636</v>
      </c>
      <c r="AJ147" s="3">
        <v>80.1444630943695</v>
      </c>
      <c r="AK147" s="3">
        <v>79.6361284622847</v>
      </c>
      <c r="AL147" s="3">
        <v>82.3350131036526</v>
      </c>
      <c r="AM147" s="3">
        <v>84.1128268195939</v>
      </c>
      <c r="AN147" s="3">
        <v>87.6061974435982</v>
      </c>
      <c r="AO147" s="3">
        <v>89.7938433689169</v>
      </c>
      <c r="AP147" s="3">
        <v>91.2182001938394</v>
      </c>
      <c r="AQ147" s="3">
        <v>91.0419420979796</v>
      </c>
      <c r="AR147" s="3">
        <v>92.2048615225231</v>
      </c>
      <c r="AS147" s="3">
        <v>94.8697914948126</v>
      </c>
      <c r="AT147" s="3">
        <v>89.3318729575453</v>
      </c>
      <c r="AU147" s="3">
        <v>89.4115888195961</v>
      </c>
      <c r="AV147" s="3">
        <v>91.5864214879135</v>
      </c>
      <c r="AW147" s="3">
        <v>92.0213183935735</v>
      </c>
      <c r="AX147" s="3">
        <v>91.8727489194178</v>
      </c>
      <c r="AY147" s="3">
        <v>97.1126482940565</v>
      </c>
      <c r="AZ147" s="3">
        <v>94.4960476715497</v>
      </c>
      <c r="BA147" s="3">
        <v>85.1613715195852</v>
      </c>
      <c r="BB147" s="3">
        <v>85.3959430249992</v>
      </c>
      <c r="BC147" s="3">
        <v>82.3579673708022</v>
      </c>
      <c r="BD147" s="3">
        <v>79.0466244817158</v>
      </c>
      <c r="BE147" s="3">
        <v>79.7828807150965</v>
      </c>
      <c r="BF147" s="3">
        <v>81.3566665772429</v>
      </c>
      <c r="BG147" s="3">
        <v>86.1372783157005</v>
      </c>
      <c r="BH147" s="3">
        <v>90.2152178471596</v>
      </c>
      <c r="BI147" s="3">
        <v>91.1296991354832</v>
      </c>
      <c r="BJ147" s="3">
        <v>93.9011387483893</v>
      </c>
      <c r="BK147" s="3">
        <v>93.9888667586214</v>
      </c>
      <c r="BL147" s="3">
        <v>93.2781793799644</v>
      </c>
      <c r="BM147" s="3">
        <v>95.3878504780561</v>
      </c>
      <c r="BN147" s="3">
        <v>98.578555130212</v>
      </c>
      <c r="BO147" s="3">
        <v>103.772367000699</v>
      </c>
      <c r="BP147" s="3">
        <v>112.557364815853</v>
      </c>
      <c r="BQ147" s="3">
        <v>121.294533532441</v>
      </c>
      <c r="BR147" s="3">
        <v>127.02452429254</v>
      </c>
      <c r="BS147" s="3">
        <v>138.430256183512</v>
      </c>
      <c r="BT147" s="3">
        <v>137.885554065382</v>
      </c>
      <c r="BU147" s="3">
        <v>135.546197612342</v>
      </c>
      <c r="BV147" s="3">
        <v>129.657745858268</v>
      </c>
      <c r="BW147" s="3">
        <v>132.576689420838</v>
      </c>
      <c r="BX147" s="3">
        <v>134.428527876366</v>
      </c>
      <c r="BY147" s="3">
        <v>140.824938867361</v>
      </c>
      <c r="BZ147" s="3">
        <v>123.532022526347</v>
      </c>
      <c r="CA147" s="3">
        <v>126.1377566581</v>
      </c>
      <c r="CB147" s="3">
        <v>119.101737191925</v>
      </c>
      <c r="CC147" s="3">
        <v>119.627819480306</v>
      </c>
      <c r="CD147" s="3">
        <v>123.347064244253</v>
      </c>
      <c r="CE147" s="3">
        <v>133.170916386241</v>
      </c>
      <c r="CF147" s="3">
        <v>130.573510062113</v>
      </c>
      <c r="CG147" s="3">
        <v>132.101162086932</v>
      </c>
      <c r="CH147" s="3">
        <v>136.231145180757</v>
      </c>
      <c r="CI147" s="3">
        <v>137.809607422288</v>
      </c>
      <c r="CJ147" s="3">
        <v>136.947897493262</v>
      </c>
      <c r="CK147" s="3">
        <v>136.749342108372</v>
      </c>
      <c r="CL147" s="3">
        <v>141.219682039202</v>
      </c>
      <c r="CM147" s="3">
        <v>148.025140992764</v>
      </c>
      <c r="CN147" s="3">
        <v>157.878086220982</v>
      </c>
      <c r="CO147" s="3">
        <v>160.598393980659</v>
      </c>
      <c r="CP147" s="3">
        <v>164.224200324491</v>
      </c>
      <c r="CQ147" s="3">
        <v>165.64292018016</v>
      </c>
      <c r="CR147" s="3">
        <v>162.313778599799</v>
      </c>
      <c r="CS147" s="3">
        <v>166.078772597138</v>
      </c>
      <c r="CT147" s="3">
        <v>165.944254752273</v>
      </c>
      <c r="CU147" s="3">
        <v>174.291258235304</v>
      </c>
      <c r="CV147" s="3">
        <v>183.871030762523</v>
      </c>
      <c r="CW147" s="3">
        <v>189.568009882284</v>
      </c>
      <c r="CX147" s="3">
        <v>196.416127291841</v>
      </c>
      <c r="CY147" s="3">
        <v>210.390459304022</v>
      </c>
      <c r="CZ147" s="3">
        <v>205.353454096971</v>
      </c>
      <c r="DA147" s="3">
        <v>200.218637789648</v>
      </c>
      <c r="DB147" s="3">
        <v>206.343443900786</v>
      </c>
      <c r="DC147" s="3">
        <v>216.473597862307</v>
      </c>
      <c r="DD147" s="3">
        <v>212.178260738842</v>
      </c>
      <c r="DE147" s="3">
        <v>215.837346982528</v>
      </c>
      <c r="DF147" s="3">
        <v>217.630359454429</v>
      </c>
      <c r="DG147" s="3">
        <v>223.97457814408</v>
      </c>
      <c r="DH147" s="3">
        <v>211.898048788086</v>
      </c>
      <c r="DI147" s="3">
        <v>226.272100881795</v>
      </c>
      <c r="DJ147" s="3">
        <v>233.103282748892</v>
      </c>
      <c r="DK147" s="3">
        <v>249.069081290436</v>
      </c>
      <c r="DL147" s="3">
        <v>257.619650114512</v>
      </c>
      <c r="DM147" s="3">
        <v>247.103739258935</v>
      </c>
      <c r="DN147" s="3">
        <v>232.506054282368</v>
      </c>
      <c r="DO147" s="3">
        <v>213.796540493138</v>
      </c>
      <c r="DP147" s="3">
        <v>201.90466562755</v>
      </c>
      <c r="DQ147" s="3">
        <v>185.594185918595</v>
      </c>
      <c r="DR147" s="3">
        <v>184.867419123021</v>
      </c>
      <c r="DS147" s="3">
        <v>180.050960339561</v>
      </c>
      <c r="DT147" s="3">
        <v>185.673893378725</v>
      </c>
      <c r="DU147" s="3">
        <v>188.289925787388</v>
      </c>
      <c r="DV147" s="3">
        <v>190.163692584826</v>
      </c>
      <c r="DW147" s="3">
        <v>185.96935596019</v>
      </c>
      <c r="DX147" s="3">
        <v>197.55744674347</v>
      </c>
      <c r="DY147" s="3">
        <v>186.031489894236</v>
      </c>
      <c r="DZ147" s="3">
        <v>186.086529296794</v>
      </c>
      <c r="EA147" s="3">
        <v>194.631424113746</v>
      </c>
      <c r="EB147" s="3">
        <v>195.594801404672</v>
      </c>
      <c r="EC147" s="3">
        <v>183.838457019083</v>
      </c>
      <c r="ED147" s="3">
        <v>175.268540254948</v>
      </c>
      <c r="EE147" s="3">
        <v>175.725000290644</v>
      </c>
      <c r="EF147" s="3">
        <v>157.267777760824</v>
      </c>
    </row>
    <row r="148">
      <c r="A148" s="3" t="s">
        <v>716</v>
      </c>
      <c r="B148" s="3" t="s">
        <v>494</v>
      </c>
      <c r="C148" s="3" t="s">
        <v>598</v>
      </c>
      <c r="D148" s="3">
        <v>90.0624952462347</v>
      </c>
      <c r="E148" s="3">
        <v>93.2789206091758</v>
      </c>
      <c r="F148" s="3">
        <v>104.027556828212</v>
      </c>
      <c r="G148" s="3">
        <v>101.52985597725</v>
      </c>
      <c r="H148" s="3">
        <v>110.14355126638</v>
      </c>
      <c r="I148" s="3">
        <v>116.348151864168</v>
      </c>
      <c r="J148" s="3">
        <v>119.256430384853</v>
      </c>
      <c r="K148" s="3">
        <v>112.433755266897</v>
      </c>
      <c r="L148" s="3">
        <v>121.100045182529</v>
      </c>
      <c r="M148" s="3">
        <v>120.114301256272</v>
      </c>
      <c r="N148" s="3">
        <v>127.170541641505</v>
      </c>
      <c r="O148" s="3">
        <v>133.161706759347</v>
      </c>
      <c r="P148" s="3">
        <v>137.166939357016</v>
      </c>
      <c r="Q148" s="3">
        <v>143.614325309637</v>
      </c>
      <c r="R148" s="3">
        <v>158.655142163686</v>
      </c>
      <c r="S148" s="3">
        <v>165.894277053473</v>
      </c>
      <c r="T148" s="3">
        <v>161.778188654637</v>
      </c>
      <c r="U148" s="3">
        <v>190.397411435408</v>
      </c>
      <c r="V148" s="3">
        <v>173.767422426868</v>
      </c>
      <c r="W148" s="3">
        <v>171.627678425288</v>
      </c>
      <c r="X148" s="3">
        <v>171.908351929012</v>
      </c>
      <c r="Y148" s="3">
        <v>167.651512696832</v>
      </c>
      <c r="Z148" s="3">
        <v>160.629731136152</v>
      </c>
      <c r="AA148" s="3">
        <v>163.067931831086</v>
      </c>
      <c r="AB148" s="3">
        <v>157.326993569865</v>
      </c>
      <c r="AC148" s="3">
        <v>156.268205547061</v>
      </c>
      <c r="AD148" s="3">
        <v>171.905731808198</v>
      </c>
      <c r="AE148" s="3">
        <v>164.193126107012</v>
      </c>
      <c r="AF148" s="3">
        <v>161.026932316201</v>
      </c>
      <c r="AG148" s="3">
        <v>173.815086070111</v>
      </c>
      <c r="AH148" s="3">
        <v>156.10099121926</v>
      </c>
      <c r="AI148" s="3">
        <v>166.63032469151</v>
      </c>
      <c r="AJ148" s="3">
        <v>165.158132002475</v>
      </c>
      <c r="AK148" s="3">
        <v>164.052712459653</v>
      </c>
      <c r="AL148" s="3">
        <v>180.55506741309</v>
      </c>
      <c r="AM148" s="3">
        <v>193.002508340724</v>
      </c>
      <c r="AN148" s="3">
        <v>190.175333303772</v>
      </c>
      <c r="AO148" s="3">
        <v>191.486000848582</v>
      </c>
      <c r="AP148" s="3">
        <v>201.015055899452</v>
      </c>
      <c r="AQ148" s="3">
        <v>201.332700464464</v>
      </c>
      <c r="AR148" s="3">
        <v>216.10959746584</v>
      </c>
      <c r="AS148" s="3">
        <v>221.320585484814</v>
      </c>
      <c r="AT148" s="3">
        <v>223.951610109314</v>
      </c>
      <c r="AU148" s="3">
        <v>235.608273331865</v>
      </c>
      <c r="AV148" s="3">
        <v>234.686974166611</v>
      </c>
      <c r="AW148" s="3">
        <v>232.12355261338</v>
      </c>
      <c r="AX148" s="3">
        <v>231.680801939463</v>
      </c>
      <c r="AY148" s="3">
        <v>237.645471409257</v>
      </c>
      <c r="AZ148" s="3">
        <v>257.996012593679</v>
      </c>
      <c r="BA148" s="3">
        <v>255.448614977875</v>
      </c>
      <c r="BB148" s="3">
        <v>255.7915989726</v>
      </c>
      <c r="BC148" s="3">
        <v>275.66967755423</v>
      </c>
      <c r="BD148" s="3">
        <v>274.509102967766</v>
      </c>
      <c r="BE148" s="3">
        <v>284.278225189994</v>
      </c>
      <c r="BF148" s="3">
        <v>298.007027863208</v>
      </c>
      <c r="BG148" s="3">
        <v>310.70464904527</v>
      </c>
      <c r="BH148" s="3">
        <v>318.926194193185</v>
      </c>
      <c r="BI148" s="3">
        <v>311.753023445819</v>
      </c>
      <c r="BJ148" s="3">
        <v>308.590718535505</v>
      </c>
      <c r="BK148" s="3">
        <v>284.718812203275</v>
      </c>
      <c r="BL148" s="3">
        <v>276.11415868979</v>
      </c>
      <c r="BM148" s="3">
        <v>288.500541752504</v>
      </c>
      <c r="BN148" s="3">
        <v>262.617742344401</v>
      </c>
      <c r="BO148" s="3">
        <v>246.35304451663</v>
      </c>
      <c r="BP148" s="3">
        <v>237.311634014587</v>
      </c>
      <c r="BQ148" s="3">
        <v>244.697374118648</v>
      </c>
      <c r="BR148" s="3">
        <v>264.855656552129</v>
      </c>
      <c r="BS148" s="3">
        <v>279.72579006311</v>
      </c>
      <c r="BT148" s="3">
        <v>262.088851829373</v>
      </c>
      <c r="BU148" s="3">
        <v>263.185955745014</v>
      </c>
      <c r="BV148" s="3">
        <v>310.82144953871</v>
      </c>
      <c r="BW148" s="3">
        <v>342.292372328708</v>
      </c>
      <c r="BX148" s="3">
        <v>346.925058266645</v>
      </c>
      <c r="BY148" s="3">
        <v>340.484527578007</v>
      </c>
      <c r="BZ148" s="3">
        <v>288.030413457197</v>
      </c>
      <c r="CA148" s="3">
        <v>336.588595377872</v>
      </c>
      <c r="CB148" s="3">
        <v>374.294546813879</v>
      </c>
      <c r="CC148" s="3">
        <v>371.532257829201</v>
      </c>
      <c r="CD148" s="3">
        <v>379.483680950689</v>
      </c>
      <c r="CE148" s="3">
        <v>397.300293651782</v>
      </c>
      <c r="CF148" s="3">
        <v>388.668391207045</v>
      </c>
      <c r="CG148" s="3">
        <v>412.419038174134</v>
      </c>
      <c r="CH148" s="3">
        <v>407.958956397299</v>
      </c>
      <c r="CI148" s="3">
        <v>387.810487599632</v>
      </c>
      <c r="CJ148" s="3">
        <v>399.014761865857</v>
      </c>
      <c r="CK148" s="3">
        <v>367.763168836092</v>
      </c>
      <c r="CL148" s="3">
        <v>391.796499209329</v>
      </c>
      <c r="CM148" s="3">
        <v>416.945862001678</v>
      </c>
      <c r="CN148" s="3">
        <v>437.968036823867</v>
      </c>
      <c r="CO148" s="3">
        <v>417.49857607389</v>
      </c>
      <c r="CP148" s="3">
        <v>443.544599072123</v>
      </c>
      <c r="CQ148" s="3">
        <v>401.61800190828</v>
      </c>
      <c r="CR148" s="3">
        <v>393.371668184542</v>
      </c>
      <c r="CS148" s="3">
        <v>419.90270469092</v>
      </c>
      <c r="CT148" s="3">
        <v>432.29084529886</v>
      </c>
      <c r="CU148" s="3">
        <v>438.529115864182</v>
      </c>
      <c r="CV148" s="3">
        <v>384.512367959819</v>
      </c>
      <c r="CW148" s="3">
        <v>412.639435694876</v>
      </c>
      <c r="CX148" s="3">
        <v>424.650511944986</v>
      </c>
      <c r="CY148" s="3">
        <v>440.0930055759</v>
      </c>
      <c r="CZ148" s="3">
        <v>427.579355742891</v>
      </c>
      <c r="DA148" s="3">
        <v>435.774837615826</v>
      </c>
      <c r="DB148" s="3">
        <v>471.905963373934</v>
      </c>
      <c r="DC148" s="3">
        <v>478.550372310886</v>
      </c>
      <c r="DD148" s="3">
        <v>476.896110672332</v>
      </c>
      <c r="DE148" s="3">
        <v>501.036152281533</v>
      </c>
      <c r="DF148" s="3">
        <v>530.210276848406</v>
      </c>
      <c r="DG148" s="3">
        <v>514.429845651191</v>
      </c>
      <c r="DH148" s="3">
        <v>484.071335327935</v>
      </c>
      <c r="DI148" s="3">
        <v>489.334311260535</v>
      </c>
      <c r="DJ148" s="3">
        <v>483.543369131192</v>
      </c>
      <c r="DK148" s="3">
        <v>505.184826862502</v>
      </c>
      <c r="DL148" s="3">
        <v>511.082440788031</v>
      </c>
      <c r="DM148" s="3">
        <v>468.46556535031</v>
      </c>
      <c r="DN148" s="3">
        <v>437.040230361542</v>
      </c>
      <c r="DO148" s="3">
        <v>478.791425672334</v>
      </c>
      <c r="DP148" s="3">
        <v>471.609028992821</v>
      </c>
      <c r="DQ148" s="3">
        <v>501.287633412428</v>
      </c>
      <c r="DR148" s="3">
        <v>491.584347271426</v>
      </c>
      <c r="DS148" s="3">
        <v>465.059657042642</v>
      </c>
      <c r="DT148" s="3">
        <v>417.747980299261</v>
      </c>
      <c r="DU148" s="3">
        <v>361.966352437957</v>
      </c>
      <c r="DV148" s="3">
        <v>342.533945008502</v>
      </c>
      <c r="DW148" s="3">
        <v>314.929191392536</v>
      </c>
      <c r="DX148" s="3">
        <v>336.999055091301</v>
      </c>
      <c r="DY148" s="3">
        <v>354.179629909556</v>
      </c>
      <c r="DZ148" s="3">
        <v>379.926273657349</v>
      </c>
      <c r="EA148" s="3">
        <v>352.177115139192</v>
      </c>
      <c r="EB148" s="3">
        <v>327.313362846117</v>
      </c>
      <c r="EC148" s="3">
        <v>255.09031762684</v>
      </c>
      <c r="ED148" s="3">
        <v>282.922801391607</v>
      </c>
      <c r="EE148" s="3">
        <v>265.603786388384</v>
      </c>
      <c r="EF148" s="3">
        <v>279.413334740533</v>
      </c>
    </row>
    <row r="149">
      <c r="A149" s="3" t="s">
        <v>717</v>
      </c>
      <c r="B149" s="3" t="s">
        <v>491</v>
      </c>
      <c r="C149" s="3" t="s">
        <v>499</v>
      </c>
      <c r="D149" s="3">
        <v>111.640925377083</v>
      </c>
      <c r="E149" s="3">
        <v>109.748540816596</v>
      </c>
      <c r="F149" s="3">
        <v>114.30480857952</v>
      </c>
      <c r="G149" s="3">
        <v>117.980686556221</v>
      </c>
      <c r="H149" s="3">
        <v>115.301853427347</v>
      </c>
      <c r="I149" s="3">
        <v>112.264348102444</v>
      </c>
      <c r="J149" s="3">
        <v>117.004099824579</v>
      </c>
      <c r="K149" s="3">
        <v>116.601300092063</v>
      </c>
      <c r="L149" s="3">
        <v>118.118277027265</v>
      </c>
      <c r="M149" s="3">
        <v>108.645597290268</v>
      </c>
      <c r="N149" s="3">
        <v>100.807609885478</v>
      </c>
      <c r="O149" s="3">
        <v>99.3842995239458</v>
      </c>
      <c r="P149" s="3">
        <v>96.9965052259565</v>
      </c>
      <c r="Q149" s="3">
        <v>99.8067082280431</v>
      </c>
      <c r="R149" s="3">
        <v>99.941168330857</v>
      </c>
      <c r="S149" s="3">
        <v>103.140760618257</v>
      </c>
      <c r="T149" s="3">
        <v>108.520159669843</v>
      </c>
      <c r="U149" s="3">
        <v>105.467461063964</v>
      </c>
      <c r="V149" s="3">
        <v>103.772916523611</v>
      </c>
      <c r="W149" s="3">
        <v>97.114105567844</v>
      </c>
      <c r="X149" s="3">
        <v>92.4068511420222</v>
      </c>
      <c r="Y149" s="3">
        <v>92.8322516009523</v>
      </c>
      <c r="Z149" s="3">
        <v>87.8637055416787</v>
      </c>
      <c r="AA149" s="3">
        <v>88.5215422929208</v>
      </c>
      <c r="AB149" s="3">
        <v>82.3760364934226</v>
      </c>
      <c r="AC149" s="3">
        <v>82.3232468798812</v>
      </c>
      <c r="AD149" s="3">
        <v>92.8149720115851</v>
      </c>
      <c r="AE149" s="3">
        <v>96.7813256538856</v>
      </c>
      <c r="AF149" s="3">
        <v>96.6954750137129</v>
      </c>
      <c r="AG149" s="3">
        <v>99.055236743968</v>
      </c>
      <c r="AH149" s="3">
        <v>103.471329274435</v>
      </c>
      <c r="AI149" s="3">
        <v>105.921662364258</v>
      </c>
      <c r="AJ149" s="3">
        <v>103.547898015931</v>
      </c>
      <c r="AK149" s="3">
        <v>101.508472380107</v>
      </c>
      <c r="AL149" s="3">
        <v>105.351195094989</v>
      </c>
      <c r="AM149" s="3">
        <v>110.133940357022</v>
      </c>
      <c r="AN149" s="3">
        <v>113.551892662691</v>
      </c>
      <c r="AO149" s="3">
        <v>119.650521528477</v>
      </c>
      <c r="AP149" s="3">
        <v>118.638252689382</v>
      </c>
      <c r="AQ149" s="3">
        <v>112.279197890398</v>
      </c>
      <c r="AR149" s="3">
        <v>103.687525727713</v>
      </c>
      <c r="AS149" s="3">
        <v>104.281220015635</v>
      </c>
      <c r="AT149" s="3">
        <v>101.842239423479</v>
      </c>
      <c r="AU149" s="3">
        <v>97.4497231820352</v>
      </c>
      <c r="AV149" s="3">
        <v>99.2072208855695</v>
      </c>
      <c r="AW149" s="3">
        <v>103.77788644028</v>
      </c>
      <c r="AX149" s="3">
        <v>104.248641731239</v>
      </c>
      <c r="AY149" s="3">
        <v>106.597948803155</v>
      </c>
      <c r="AZ149" s="3">
        <v>113.321365933634</v>
      </c>
      <c r="BA149" s="3">
        <v>107.825127494671</v>
      </c>
      <c r="BB149" s="3">
        <v>109.02956114374</v>
      </c>
      <c r="BC149" s="3">
        <v>105.64942642533</v>
      </c>
      <c r="BD149" s="3">
        <v>101.12799951583</v>
      </c>
      <c r="BE149" s="3">
        <v>101.077380291168</v>
      </c>
      <c r="BF149" s="3">
        <v>102.208197252982</v>
      </c>
      <c r="BG149" s="3">
        <v>103.548388545376</v>
      </c>
      <c r="BH149" s="3">
        <v>106.010511920951</v>
      </c>
      <c r="BI149" s="3">
        <v>98.0600501168303</v>
      </c>
      <c r="BJ149" s="3">
        <v>86.8038941936202</v>
      </c>
      <c r="BK149" s="3">
        <v>84.9154991224089</v>
      </c>
      <c r="BL149" s="3">
        <v>89.8610739429151</v>
      </c>
      <c r="BM149" s="3">
        <v>99.7991600639208</v>
      </c>
      <c r="BN149" s="3">
        <v>101.606355366597</v>
      </c>
      <c r="BO149" s="3">
        <v>103.625293120197</v>
      </c>
      <c r="BP149" s="3">
        <v>99.4636192519703</v>
      </c>
      <c r="BQ149" s="3">
        <v>100.339625301023</v>
      </c>
      <c r="BR149" s="3">
        <v>107.432129776055</v>
      </c>
      <c r="BS149" s="3">
        <v>101.756042143502</v>
      </c>
      <c r="BT149" s="3">
        <v>106.291271450868</v>
      </c>
      <c r="BU149" s="3">
        <v>103.512763772265</v>
      </c>
      <c r="BV149" s="3">
        <v>102.377605341915</v>
      </c>
      <c r="BW149" s="3">
        <v>101.58859232861</v>
      </c>
      <c r="BX149" s="3">
        <v>104.355375576683</v>
      </c>
      <c r="BY149" s="3">
        <v>113.649422103449</v>
      </c>
      <c r="BZ149" s="3">
        <v>86.2119704744251</v>
      </c>
      <c r="CA149" s="3">
        <v>91.0210509497618</v>
      </c>
      <c r="CB149" s="3">
        <v>93.8769154216867</v>
      </c>
      <c r="CC149" s="3">
        <v>96.406128136731</v>
      </c>
      <c r="CD149" s="3">
        <v>95.1378659833416</v>
      </c>
      <c r="CE149" s="3">
        <v>98.0016566979392</v>
      </c>
      <c r="CF149" s="3">
        <v>95.8871220333094</v>
      </c>
      <c r="CG149" s="3">
        <v>94.3746947981867</v>
      </c>
      <c r="CH149" s="3">
        <v>93.3952707504484</v>
      </c>
      <c r="CI149" s="3">
        <v>99.5018198052652</v>
      </c>
      <c r="CJ149" s="3">
        <v>100.357193158369</v>
      </c>
      <c r="CK149" s="3">
        <v>97.2742455516529</v>
      </c>
      <c r="CL149" s="3">
        <v>103.35599995871</v>
      </c>
      <c r="CM149" s="3">
        <v>110.918131215966</v>
      </c>
      <c r="CN149" s="3">
        <v>117.746999605099</v>
      </c>
      <c r="CO149" s="3">
        <v>120.158247964427</v>
      </c>
      <c r="CP149" s="3">
        <v>115.311426864298</v>
      </c>
      <c r="CQ149" s="3">
        <v>116.340305263388</v>
      </c>
      <c r="CR149" s="3">
        <v>113.610051317367</v>
      </c>
      <c r="CS149" s="3">
        <v>113.548265958452</v>
      </c>
      <c r="CT149" s="3">
        <v>104.038111856523</v>
      </c>
      <c r="CU149" s="3">
        <v>109.990191604345</v>
      </c>
      <c r="CV149" s="3">
        <v>117.142027138136</v>
      </c>
      <c r="CW149" s="3">
        <v>115.278068367859</v>
      </c>
      <c r="CX149" s="3">
        <v>112.829378552937</v>
      </c>
      <c r="CY149" s="3">
        <v>116.657169664413</v>
      </c>
      <c r="CZ149" s="3">
        <v>119.801139403146</v>
      </c>
      <c r="DA149" s="3">
        <v>124.748468543949</v>
      </c>
      <c r="DB149" s="3">
        <v>120.878838012416</v>
      </c>
      <c r="DC149" s="3">
        <v>120.633828452414</v>
      </c>
      <c r="DD149" s="3">
        <v>114.430576821028</v>
      </c>
      <c r="DE149" s="3">
        <v>114.245390557865</v>
      </c>
      <c r="DF149" s="3">
        <v>131.027654842655</v>
      </c>
      <c r="DG149" s="3">
        <v>133.062561709708</v>
      </c>
      <c r="DH149" s="3">
        <v>129.904734947589</v>
      </c>
      <c r="DI149" s="3">
        <v>124.417625404874</v>
      </c>
      <c r="DJ149" s="3">
        <v>118.215379460311</v>
      </c>
      <c r="DK149" s="3">
        <v>119.500475378233</v>
      </c>
      <c r="DL149" s="3">
        <v>117.568853719532</v>
      </c>
      <c r="DM149" s="3">
        <v>126.19050516878</v>
      </c>
      <c r="DN149" s="3">
        <v>128.800131332448</v>
      </c>
      <c r="DO149" s="3">
        <v>136.704999347821</v>
      </c>
      <c r="DP149" s="3">
        <v>139.685656989297</v>
      </c>
      <c r="DQ149" s="3">
        <v>134.074504413854</v>
      </c>
      <c r="DR149" s="3">
        <v>145.616340080379</v>
      </c>
      <c r="DS149" s="3">
        <v>156.382045564123</v>
      </c>
      <c r="DT149" s="3">
        <v>164.440481127314</v>
      </c>
      <c r="DU149" s="3">
        <v>179.475527073405</v>
      </c>
      <c r="DV149" s="3">
        <v>187.493756969433</v>
      </c>
      <c r="DW149" s="3">
        <v>177.797245304802</v>
      </c>
      <c r="DX149" s="3">
        <v>165.131529351381</v>
      </c>
      <c r="DY149" s="3">
        <v>167.335338861787</v>
      </c>
      <c r="DZ149" s="3">
        <v>180.00817330704</v>
      </c>
      <c r="EA149" s="3">
        <v>191.301891466828</v>
      </c>
      <c r="EB149" s="3">
        <v>211.075243560645</v>
      </c>
      <c r="EC149" s="3">
        <v>223.184540393046</v>
      </c>
      <c r="ED149" s="3">
        <v>214.085785360524</v>
      </c>
      <c r="EE149" s="3">
        <v>227.644999186198</v>
      </c>
      <c r="EF149" s="3">
        <v>222.691944970025</v>
      </c>
    </row>
    <row r="150">
      <c r="A150" s="3" t="s">
        <v>718</v>
      </c>
      <c r="B150" s="3" t="s">
        <v>517</v>
      </c>
      <c r="C150" s="3" t="s">
        <v>607</v>
      </c>
      <c r="D150" s="3">
        <v>37.391663592749</v>
      </c>
      <c r="E150" s="3">
        <v>36.8731963917324</v>
      </c>
      <c r="F150" s="3">
        <v>35.9230734962368</v>
      </c>
      <c r="G150" s="3">
        <v>34.4785901238159</v>
      </c>
      <c r="H150" s="3">
        <v>33.9013922831148</v>
      </c>
      <c r="I150" s="3">
        <v>33.5670899370338</v>
      </c>
      <c r="J150" s="3">
        <v>33.4111194555909</v>
      </c>
      <c r="K150" s="3">
        <v>33.1251303245948</v>
      </c>
      <c r="L150" s="3">
        <v>33.9983793079954</v>
      </c>
      <c r="M150" s="3">
        <v>35.2520729170234</v>
      </c>
      <c r="N150" s="3">
        <v>38.5436228155301</v>
      </c>
      <c r="O150" s="3">
        <v>39.1829043100034</v>
      </c>
      <c r="P150" s="3">
        <v>37.4695217182625</v>
      </c>
      <c r="Q150" s="3">
        <v>40.3273949254062</v>
      </c>
      <c r="R150" s="3">
        <v>41.047128718847</v>
      </c>
      <c r="S150" s="3">
        <v>40.1321829605614</v>
      </c>
      <c r="T150" s="3">
        <v>41.5072841130478</v>
      </c>
      <c r="U150" s="3">
        <v>41.2576200654657</v>
      </c>
      <c r="V150" s="3">
        <v>40.4158599211359</v>
      </c>
      <c r="W150" s="3">
        <v>41.6443308096612</v>
      </c>
      <c r="X150" s="3">
        <v>40.8555681547923</v>
      </c>
      <c r="Y150" s="3">
        <v>42.6328151066872</v>
      </c>
      <c r="Z150" s="3">
        <v>46.3895422122069</v>
      </c>
      <c r="AA150" s="3">
        <v>45.0860874106576</v>
      </c>
      <c r="AB150" s="3">
        <v>44.747838110098</v>
      </c>
      <c r="AC150" s="3">
        <v>43.703871236431</v>
      </c>
      <c r="AD150" s="3">
        <v>41.8706037020196</v>
      </c>
      <c r="AE150" s="3">
        <v>42.5851330640719</v>
      </c>
      <c r="AF150" s="3">
        <v>46.5498618862811</v>
      </c>
      <c r="AG150" s="3">
        <v>46.1013426856536</v>
      </c>
      <c r="AH150" s="3">
        <v>46.688510936573</v>
      </c>
      <c r="AI150" s="3">
        <v>49.7316023507541</v>
      </c>
      <c r="AJ150" s="3">
        <v>50.2469631548946</v>
      </c>
      <c r="AK150" s="3">
        <v>48.0910090903647</v>
      </c>
      <c r="AL150" s="3">
        <v>49.3088899012088</v>
      </c>
      <c r="AM150" s="3">
        <v>52.1544806543262</v>
      </c>
      <c r="AN150" s="3">
        <v>51.6112769691272</v>
      </c>
      <c r="AO150" s="3">
        <v>52.5540997804226</v>
      </c>
      <c r="AP150" s="3">
        <v>54.0366249476874</v>
      </c>
      <c r="AQ150" s="3">
        <v>54.523628904928</v>
      </c>
      <c r="AR150" s="3">
        <v>53.9974985591304</v>
      </c>
      <c r="AS150" s="3">
        <v>57.9074337043675</v>
      </c>
      <c r="AT150" s="3">
        <v>60.0132523649766</v>
      </c>
      <c r="AU150" s="3">
        <v>59.2533650679251</v>
      </c>
      <c r="AV150" s="3">
        <v>60.2567170559512</v>
      </c>
      <c r="AW150" s="3">
        <v>61.9586914489776</v>
      </c>
      <c r="AX150" s="3">
        <v>61.3092938920855</v>
      </c>
      <c r="AY150" s="3">
        <v>64.5787102492306</v>
      </c>
      <c r="AZ150" s="3">
        <v>67.6361018127619</v>
      </c>
      <c r="BA150" s="3">
        <v>65.4005757693186</v>
      </c>
      <c r="BB150" s="3">
        <v>67.1414348325709</v>
      </c>
      <c r="BC150" s="3">
        <v>66.6885533558648</v>
      </c>
      <c r="BD150" s="3">
        <v>65.3581339608241</v>
      </c>
      <c r="BE150" s="3">
        <v>68.3054929071486</v>
      </c>
      <c r="BF150" s="3">
        <v>68.9442522403762</v>
      </c>
      <c r="BG150" s="3">
        <v>67.6784673530458</v>
      </c>
      <c r="BH150" s="3">
        <v>71.0651621090308</v>
      </c>
      <c r="BI150" s="3">
        <v>68.4987582342499</v>
      </c>
      <c r="BJ150" s="3">
        <v>73.1620137829897</v>
      </c>
      <c r="BK150" s="3">
        <v>70.5402223212527</v>
      </c>
      <c r="BL150" s="3">
        <v>68.8905498388826</v>
      </c>
      <c r="BM150" s="3">
        <v>70.2397089441321</v>
      </c>
      <c r="BN150" s="3">
        <v>68.8177853239749</v>
      </c>
      <c r="BO150" s="3">
        <v>73.1110158809405</v>
      </c>
      <c r="BP150" s="3">
        <v>75.1496602420621</v>
      </c>
      <c r="BQ150" s="3">
        <v>79.2292596814579</v>
      </c>
      <c r="BR150" s="3">
        <v>83.5403014533676</v>
      </c>
      <c r="BS150" s="3">
        <v>85.1601444281304</v>
      </c>
      <c r="BT150" s="3">
        <v>86.5230685690812</v>
      </c>
      <c r="BU150" s="3">
        <v>86.9317189848809</v>
      </c>
      <c r="BV150" s="3">
        <v>86.5517588924506</v>
      </c>
      <c r="BW150" s="3">
        <v>86.7628391331871</v>
      </c>
      <c r="BX150" s="3">
        <v>89.9011676687317</v>
      </c>
      <c r="BY150" s="3">
        <v>88.3437804010419</v>
      </c>
      <c r="BZ150" s="3">
        <v>77.0773792717565</v>
      </c>
      <c r="CA150" s="3">
        <v>81.6522583406515</v>
      </c>
      <c r="CB150" s="3">
        <v>87.5869493452261</v>
      </c>
      <c r="CC150" s="3">
        <v>89.1458934935914</v>
      </c>
      <c r="CD150" s="3">
        <v>88.361883289855</v>
      </c>
      <c r="CE150" s="3">
        <v>95.8485010887846</v>
      </c>
      <c r="CF150" s="3">
        <v>94.9511838600027</v>
      </c>
      <c r="CG150" s="3">
        <v>94.5382885630423</v>
      </c>
      <c r="CH150" s="3">
        <v>94.979073158588</v>
      </c>
      <c r="CI150" s="3">
        <v>104.930235144557</v>
      </c>
      <c r="CJ150" s="3">
        <v>108.535057703143</v>
      </c>
      <c r="CK150" s="3">
        <v>107.157455131486</v>
      </c>
      <c r="CL150" s="3">
        <v>107.556739091366</v>
      </c>
      <c r="CM150" s="3">
        <v>112.408400083819</v>
      </c>
      <c r="CN150" s="3">
        <v>107.631102303432</v>
      </c>
      <c r="CO150" s="3">
        <v>108.646989925006</v>
      </c>
      <c r="CP150" s="3">
        <v>113.69601872923</v>
      </c>
      <c r="CQ150" s="3">
        <v>112.918586347557</v>
      </c>
      <c r="CR150" s="3">
        <v>113.36582946743</v>
      </c>
      <c r="CS150" s="3">
        <v>122.349367726748</v>
      </c>
      <c r="CT150" s="3">
        <v>128.94499208935</v>
      </c>
      <c r="CU150" s="3">
        <v>128.796091873367</v>
      </c>
      <c r="CV150" s="3">
        <v>123.382959471089</v>
      </c>
      <c r="CW150" s="3">
        <v>121.101534392875</v>
      </c>
      <c r="CX150" s="3">
        <v>126.783715574152</v>
      </c>
      <c r="CY150" s="3">
        <v>119.445922719201</v>
      </c>
      <c r="CZ150" s="3">
        <v>96.6691977363156</v>
      </c>
      <c r="DA150" s="3">
        <v>93.9992974865348</v>
      </c>
      <c r="DB150" s="3">
        <v>93.3622392711185</v>
      </c>
      <c r="DC150" s="3">
        <v>102.352503192482</v>
      </c>
      <c r="DD150" s="3">
        <v>94.2233293171005</v>
      </c>
      <c r="DE150" s="3">
        <v>89.8505589842159</v>
      </c>
      <c r="DF150" s="3">
        <v>98.8941168076759</v>
      </c>
      <c r="DG150" s="3">
        <v>100.943813551917</v>
      </c>
      <c r="DH150" s="3">
        <v>103.672657294602</v>
      </c>
      <c r="DI150" s="3">
        <v>103.746486495628</v>
      </c>
      <c r="DJ150" s="3">
        <v>97.3295523807756</v>
      </c>
      <c r="DK150" s="3">
        <v>104.574446754029</v>
      </c>
      <c r="DL150" s="3">
        <v>105.003055986182</v>
      </c>
      <c r="DM150" s="3">
        <v>107.837590512808</v>
      </c>
      <c r="DN150" s="3">
        <v>112.81207122335</v>
      </c>
      <c r="DO150" s="3">
        <v>112.634729267465</v>
      </c>
      <c r="DP150" s="3">
        <v>111.762191682955</v>
      </c>
      <c r="DQ150" s="3">
        <v>107.449389087476</v>
      </c>
      <c r="DR150" s="3">
        <v>108.968497531425</v>
      </c>
      <c r="DS150" s="3">
        <v>118.822918124968</v>
      </c>
      <c r="DT150" s="3">
        <v>125.407740510443</v>
      </c>
      <c r="DU150" s="3">
        <v>132.903728909311</v>
      </c>
      <c r="DV150" s="3">
        <v>135.616699068594</v>
      </c>
      <c r="DW150" s="3">
        <v>132.323858374</v>
      </c>
      <c r="DX150" s="3">
        <v>132.887624250031</v>
      </c>
      <c r="DY150" s="3">
        <v>134.861888375274</v>
      </c>
      <c r="DZ150" s="3">
        <v>145.597934350701</v>
      </c>
      <c r="EA150" s="3">
        <v>154.971269440731</v>
      </c>
      <c r="EB150" s="3">
        <v>160.086911179467</v>
      </c>
      <c r="EC150" s="3">
        <v>163.256428777548</v>
      </c>
      <c r="ED150" s="3">
        <v>156.998085295318</v>
      </c>
      <c r="EE150" s="3">
        <v>153.50955839405</v>
      </c>
      <c r="EF150" s="3">
        <v>150.663888719347</v>
      </c>
    </row>
    <row r="151">
      <c r="A151" s="3" t="s">
        <v>719</v>
      </c>
      <c r="B151" s="3" t="s">
        <v>547</v>
      </c>
      <c r="C151" s="3" t="s">
        <v>548</v>
      </c>
      <c r="D151" s="3">
        <v>66.6304167765656</v>
      </c>
      <c r="E151" s="3">
        <v>69.3252530094737</v>
      </c>
      <c r="F151" s="3">
        <v>72.9215676606186</v>
      </c>
      <c r="G151" s="3">
        <v>73.7955923292361</v>
      </c>
      <c r="H151" s="3">
        <v>76.3756998818673</v>
      </c>
      <c r="I151" s="3">
        <v>79.375457638857</v>
      </c>
      <c r="J151" s="3">
        <v>81.3273116558912</v>
      </c>
      <c r="K151" s="3">
        <v>78.191075725111</v>
      </c>
      <c r="L151" s="3">
        <v>77.4944892778796</v>
      </c>
      <c r="M151" s="3">
        <v>74.8154212453622</v>
      </c>
      <c r="N151" s="3">
        <v>77.6563661302253</v>
      </c>
      <c r="O151" s="3">
        <v>80.1996796603114</v>
      </c>
      <c r="P151" s="3">
        <v>82.2741403868572</v>
      </c>
      <c r="Q151" s="3">
        <v>90.1987426607082</v>
      </c>
      <c r="R151" s="3">
        <v>93.9221749040621</v>
      </c>
      <c r="S151" s="3">
        <v>92.8972836979651</v>
      </c>
      <c r="T151" s="3">
        <v>92.5900984001653</v>
      </c>
      <c r="U151" s="3">
        <v>88.9619172503678</v>
      </c>
      <c r="V151" s="3">
        <v>88.8663298935554</v>
      </c>
      <c r="W151" s="3">
        <v>90.0425656962209</v>
      </c>
      <c r="X151" s="3">
        <v>84.4666491032298</v>
      </c>
      <c r="Y151" s="3">
        <v>88.7175407603027</v>
      </c>
      <c r="Z151" s="3">
        <v>92.8309580934472</v>
      </c>
      <c r="AA151" s="3">
        <v>95.4950789545037</v>
      </c>
      <c r="AB151" s="3">
        <v>92.2561024259519</v>
      </c>
      <c r="AC151" s="3">
        <v>88.3026970669466</v>
      </c>
      <c r="AD151" s="3">
        <v>88.6815824270363</v>
      </c>
      <c r="AE151" s="3">
        <v>95.8491784918054</v>
      </c>
      <c r="AF151" s="3">
        <v>100.722916850558</v>
      </c>
      <c r="AG151" s="3">
        <v>102.310561709861</v>
      </c>
      <c r="AH151" s="3">
        <v>106.320722775522</v>
      </c>
      <c r="AI151" s="3">
        <v>110.120349921673</v>
      </c>
      <c r="AJ151" s="3">
        <v>112.464839600003</v>
      </c>
      <c r="AK151" s="3">
        <v>108.737012722622</v>
      </c>
      <c r="AL151" s="3">
        <v>100.003794973731</v>
      </c>
      <c r="AM151" s="3">
        <v>98.0223767172159</v>
      </c>
      <c r="AN151" s="3">
        <v>96.0628329008172</v>
      </c>
      <c r="AO151" s="3">
        <v>98.3889444172892</v>
      </c>
      <c r="AP151" s="3">
        <v>105.932804227444</v>
      </c>
      <c r="AQ151" s="3">
        <v>110.582353723971</v>
      </c>
      <c r="AR151" s="3">
        <v>111.348498619515</v>
      </c>
      <c r="AS151" s="3">
        <v>112.39922785374</v>
      </c>
      <c r="AT151" s="3">
        <v>110.150519269287</v>
      </c>
      <c r="AU151" s="3">
        <v>112.118877998072</v>
      </c>
      <c r="AV151" s="3">
        <v>117.852725568653</v>
      </c>
      <c r="AW151" s="3">
        <v>122.637387067634</v>
      </c>
      <c r="AX151" s="3">
        <v>124.374449912633</v>
      </c>
      <c r="AY151" s="3">
        <v>127.399311554463</v>
      </c>
      <c r="AZ151" s="3">
        <v>128.400552472017</v>
      </c>
      <c r="BA151" s="3">
        <v>119.145196924596</v>
      </c>
      <c r="BB151" s="3">
        <v>115.061818608691</v>
      </c>
      <c r="BC151" s="3">
        <v>116.41407930702</v>
      </c>
      <c r="BD151" s="3">
        <v>107.849660770318</v>
      </c>
      <c r="BE151" s="3">
        <v>104.603283043279</v>
      </c>
      <c r="BF151" s="3">
        <v>107.710700093891</v>
      </c>
      <c r="BG151" s="3">
        <v>111.369855334611</v>
      </c>
      <c r="BH151" s="3">
        <v>113.470565874689</v>
      </c>
      <c r="BI151" s="3">
        <v>116.834412337454</v>
      </c>
      <c r="BJ151" s="3">
        <v>120.910154514648</v>
      </c>
      <c r="BK151" s="3">
        <v>113.89967274347</v>
      </c>
      <c r="BL151" s="3">
        <v>116.091163332391</v>
      </c>
      <c r="BM151" s="3">
        <v>115.698069429966</v>
      </c>
      <c r="BN151" s="3">
        <v>107.416938214191</v>
      </c>
      <c r="BO151" s="3">
        <v>114.605471653786</v>
      </c>
      <c r="BP151" s="3">
        <v>116.357799557316</v>
      </c>
      <c r="BQ151" s="3">
        <v>126.18373879772</v>
      </c>
      <c r="BR151" s="3">
        <v>124.020406709538</v>
      </c>
      <c r="BS151" s="3">
        <v>101.349540281522</v>
      </c>
      <c r="BT151" s="3">
        <v>104.105392970694</v>
      </c>
      <c r="BU151" s="3">
        <v>103.048272818069</v>
      </c>
      <c r="BV151" s="3">
        <v>116.26949692952</v>
      </c>
      <c r="BW151" s="3">
        <v>113.459459612012</v>
      </c>
      <c r="BX151" s="3">
        <v>113.731944334485</v>
      </c>
      <c r="BY151" s="3">
        <v>116.555217416581</v>
      </c>
      <c r="BZ151" s="3">
        <v>96.4341918709924</v>
      </c>
      <c r="CA151" s="3">
        <v>104.809011037848</v>
      </c>
      <c r="CB151" s="3">
        <v>115.075036292814</v>
      </c>
      <c r="CC151" s="3">
        <v>113.249966201521</v>
      </c>
      <c r="CD151" s="3">
        <v>112.267881647284</v>
      </c>
      <c r="CE151" s="3">
        <v>109.922538408494</v>
      </c>
      <c r="CF151" s="3">
        <v>107.787516909623</v>
      </c>
      <c r="CG151" s="3">
        <v>101.113017776986</v>
      </c>
      <c r="CH151" s="3">
        <v>98.6400392917937</v>
      </c>
      <c r="CI151" s="3">
        <v>100.10509448099</v>
      </c>
      <c r="CJ151" s="3">
        <v>104.235201238101</v>
      </c>
      <c r="CK151" s="3">
        <v>119.528439496197</v>
      </c>
      <c r="CL151" s="3">
        <v>122.204765107552</v>
      </c>
      <c r="CM151" s="3">
        <v>127.590214683497</v>
      </c>
      <c r="CN151" s="3">
        <v>127.867768379038</v>
      </c>
      <c r="CO151" s="3">
        <v>132.071628767926</v>
      </c>
      <c r="CP151" s="3">
        <v>132.983945695351</v>
      </c>
      <c r="CQ151" s="3">
        <v>137.611538171929</v>
      </c>
      <c r="CR151" s="3">
        <v>128.292888199676</v>
      </c>
      <c r="CS151" s="3">
        <v>130.768656395305</v>
      </c>
      <c r="CT151" s="3">
        <v>134.876752106541</v>
      </c>
      <c r="CU151" s="3">
        <v>132.158869104665</v>
      </c>
      <c r="CV151" s="3">
        <v>129.173177024248</v>
      </c>
      <c r="CW151" s="3">
        <v>121.945018489788</v>
      </c>
      <c r="CX151" s="3">
        <v>115.209548542941</v>
      </c>
      <c r="CY151" s="3">
        <v>115.74891255732</v>
      </c>
      <c r="CZ151" s="3">
        <v>117.15170678411</v>
      </c>
      <c r="DA151" s="3">
        <v>112.816488662855</v>
      </c>
      <c r="DB151" s="3">
        <v>110.136058622385</v>
      </c>
      <c r="DC151" s="3">
        <v>112.192270800039</v>
      </c>
      <c r="DD151" s="3">
        <v>96.6561639406983</v>
      </c>
      <c r="DE151" s="3">
        <v>85.9272173820936</v>
      </c>
      <c r="DF151" s="3">
        <v>91.3842185488757</v>
      </c>
      <c r="DG151" s="3">
        <v>98.4159514917416</v>
      </c>
      <c r="DH151" s="3">
        <v>105.482526380567</v>
      </c>
      <c r="DI151" s="3">
        <v>95.127634281832</v>
      </c>
      <c r="DJ151" s="3">
        <v>82.4806671641816</v>
      </c>
      <c r="DK151" s="3">
        <v>89.5238569583528</v>
      </c>
      <c r="DL151" s="3">
        <v>82.3548545664173</v>
      </c>
      <c r="DM151" s="3">
        <v>74.952887781369</v>
      </c>
      <c r="DN151" s="3">
        <v>78.9692903817962</v>
      </c>
      <c r="DO151" s="3">
        <v>66.3067125120309</v>
      </c>
      <c r="DP151" s="3">
        <v>66.3226351125317</v>
      </c>
      <c r="DQ151" s="3">
        <v>63.9797479336356</v>
      </c>
      <c r="DR151" s="3">
        <v>71.1144626315922</v>
      </c>
      <c r="DS151" s="3">
        <v>76.6609464774409</v>
      </c>
      <c r="DT151" s="3">
        <v>78.8604894795193</v>
      </c>
      <c r="DU151" s="3">
        <v>77.9661265196143</v>
      </c>
      <c r="DV151" s="3">
        <v>79.7030927630766</v>
      </c>
      <c r="DW151" s="3">
        <v>83.6289360257312</v>
      </c>
      <c r="DX151" s="3">
        <v>93.4379607015468</v>
      </c>
      <c r="DY151" s="3">
        <v>95.227333507894</v>
      </c>
      <c r="DZ151" s="3">
        <v>96.3695897075638</v>
      </c>
      <c r="EA151" s="3">
        <v>97.637343612883</v>
      </c>
      <c r="EB151" s="3">
        <v>102.93362508733</v>
      </c>
      <c r="EC151" s="3">
        <v>102.406563951317</v>
      </c>
      <c r="ED151" s="3">
        <v>90.8369803586144</v>
      </c>
      <c r="EE151" s="3">
        <v>86.8775722079721</v>
      </c>
      <c r="EF151" s="3">
        <v>84.2924999660916</v>
      </c>
    </row>
    <row r="152">
      <c r="A152" s="3" t="s">
        <v>720</v>
      </c>
      <c r="B152" s="3" t="s">
        <v>491</v>
      </c>
      <c r="C152" s="3" t="s">
        <v>503</v>
      </c>
      <c r="D152" s="3">
        <v>18.926128888564</v>
      </c>
      <c r="E152" s="3">
        <v>18.326658005156</v>
      </c>
      <c r="F152" s="3">
        <v>18.7305199884622</v>
      </c>
      <c r="G152" s="3">
        <v>19.9270622145947</v>
      </c>
      <c r="H152" s="3">
        <v>19.941757257457</v>
      </c>
      <c r="I152" s="3">
        <v>22.1127869451921</v>
      </c>
      <c r="J152" s="3">
        <v>24.8161938044335</v>
      </c>
      <c r="K152" s="3">
        <v>25.8992771787227</v>
      </c>
      <c r="L152" s="3">
        <v>26.5033308794753</v>
      </c>
      <c r="M152" s="3">
        <v>25.0383078702531</v>
      </c>
      <c r="N152" s="3">
        <v>26.5226747738933</v>
      </c>
      <c r="O152" s="3">
        <v>28.324188995297</v>
      </c>
      <c r="P152" s="3">
        <v>27.5178294437243</v>
      </c>
      <c r="Q152" s="3">
        <v>26.1408152102236</v>
      </c>
      <c r="R152" s="3">
        <v>24.5207328982836</v>
      </c>
      <c r="S152" s="3">
        <v>24.7136390037993</v>
      </c>
      <c r="T152" s="3">
        <v>25.7156386778097</v>
      </c>
      <c r="U152" s="3">
        <v>24.8627309814455</v>
      </c>
      <c r="V152" s="3">
        <v>22.8169865482581</v>
      </c>
      <c r="W152" s="3">
        <v>22.2289318033616</v>
      </c>
      <c r="X152" s="3">
        <v>22.8030777766681</v>
      </c>
      <c r="Y152" s="3">
        <v>25.7609566034052</v>
      </c>
      <c r="Z152" s="3">
        <v>26.5687374487341</v>
      </c>
      <c r="AA152" s="3">
        <v>27.4946722688866</v>
      </c>
      <c r="AB152" s="3">
        <v>24.6665392483723</v>
      </c>
      <c r="AC152" s="3">
        <v>23.2696751689636</v>
      </c>
      <c r="AD152" s="3">
        <v>25.1439108362351</v>
      </c>
      <c r="AE152" s="3">
        <v>25.267014114306</v>
      </c>
      <c r="AF152" s="3">
        <v>24.3948030978487</v>
      </c>
      <c r="AG152" s="3">
        <v>25.6144101311924</v>
      </c>
      <c r="AH152" s="3">
        <v>27.6597839086253</v>
      </c>
      <c r="AI152" s="3">
        <v>28.3397116174142</v>
      </c>
      <c r="AJ152" s="3">
        <v>29.7561405238295</v>
      </c>
      <c r="AK152" s="3">
        <v>29.6373021701252</v>
      </c>
      <c r="AL152" s="3">
        <v>28.3917792783223</v>
      </c>
      <c r="AM152" s="3">
        <v>29.4513656152366</v>
      </c>
      <c r="AN152" s="3">
        <v>30.1514296832074</v>
      </c>
      <c r="AO152" s="3">
        <v>29.772270662632</v>
      </c>
      <c r="AP152" s="3">
        <v>29.2120622358398</v>
      </c>
      <c r="AQ152" s="3">
        <v>29.7185440299756</v>
      </c>
      <c r="AR152" s="3">
        <v>29.8652061786699</v>
      </c>
      <c r="AS152" s="3">
        <v>29.1661387348604</v>
      </c>
      <c r="AT152" s="3">
        <v>28.4921399035634</v>
      </c>
      <c r="AU152" s="3">
        <v>29.6909350395584</v>
      </c>
      <c r="AV152" s="3">
        <v>30.4888334126266</v>
      </c>
      <c r="AW152" s="3">
        <v>33.8017484613497</v>
      </c>
      <c r="AX152" s="3">
        <v>38.2044777714661</v>
      </c>
      <c r="AY152" s="3">
        <v>37.7523406882715</v>
      </c>
      <c r="AZ152" s="3">
        <v>38.152693247292</v>
      </c>
      <c r="BA152" s="3">
        <v>38.9036074154502</v>
      </c>
      <c r="BB152" s="3">
        <v>42.9731473244527</v>
      </c>
      <c r="BC152" s="3">
        <v>43.5251378433412</v>
      </c>
      <c r="BD152" s="3">
        <v>46.012994155224</v>
      </c>
      <c r="BE152" s="3">
        <v>45.6416363761141</v>
      </c>
      <c r="BF152" s="3">
        <v>43.4359065762487</v>
      </c>
      <c r="BG152" s="3">
        <v>41.2696119040834</v>
      </c>
      <c r="BH152" s="3">
        <v>39.6160196730242</v>
      </c>
      <c r="BI152" s="3">
        <v>39.2733166339465</v>
      </c>
      <c r="BJ152" s="3">
        <v>41.0762859469136</v>
      </c>
      <c r="BK152" s="3">
        <v>40.4639192390451</v>
      </c>
      <c r="BL152" s="3">
        <v>41.020484090409</v>
      </c>
      <c r="BM152" s="3">
        <v>43.9197750712876</v>
      </c>
      <c r="BN152" s="3">
        <v>46.3969478261981</v>
      </c>
      <c r="BO152" s="3">
        <v>48.3821198616835</v>
      </c>
      <c r="BP152" s="3">
        <v>40.4005088451029</v>
      </c>
      <c r="BQ152" s="3">
        <v>40.5157042024955</v>
      </c>
      <c r="BR152" s="3">
        <v>43.4690122686412</v>
      </c>
      <c r="BS152" s="3">
        <v>40.9655880811012</v>
      </c>
      <c r="BT152" s="3">
        <v>44.746811264664</v>
      </c>
      <c r="BU152" s="3">
        <v>45.9377243518432</v>
      </c>
      <c r="BV152" s="3">
        <v>51.0759424328464</v>
      </c>
      <c r="BW152" s="3">
        <v>51.0603072006753</v>
      </c>
      <c r="BX152" s="3">
        <v>54.5160058149375</v>
      </c>
      <c r="BY152" s="3">
        <v>57.0745355652189</v>
      </c>
      <c r="BZ152" s="3">
        <v>45.982247410749</v>
      </c>
      <c r="CA152" s="3">
        <v>51.6922958334584</v>
      </c>
      <c r="CB152" s="3">
        <v>53.6089354113628</v>
      </c>
      <c r="CC152" s="3">
        <v>54.2396550783453</v>
      </c>
      <c r="CD152" s="3">
        <v>50.5091657390637</v>
      </c>
      <c r="CE152" s="3">
        <v>44.0422012457902</v>
      </c>
      <c r="CF152" s="3">
        <v>44.9597019895242</v>
      </c>
      <c r="CG152" s="3">
        <v>45.8435530599917</v>
      </c>
      <c r="CH152" s="3">
        <v>41.4199919694236</v>
      </c>
      <c r="CI152" s="3">
        <v>44.4957148849907</v>
      </c>
      <c r="CJ152" s="3">
        <v>49.7261497134918</v>
      </c>
      <c r="CK152" s="3">
        <v>54.515906335794</v>
      </c>
      <c r="CL152" s="3">
        <v>57.2275257786522</v>
      </c>
      <c r="CM152" s="3">
        <v>57.4443880988856</v>
      </c>
      <c r="CN152" s="3">
        <v>51.3697690900456</v>
      </c>
      <c r="CO152" s="3">
        <v>52.0413092186539</v>
      </c>
      <c r="CP152" s="3">
        <v>50.563994026128</v>
      </c>
      <c r="CQ152" s="3">
        <v>49.2907891526627</v>
      </c>
      <c r="CR152" s="3">
        <v>49.6846696022048</v>
      </c>
      <c r="CS152" s="3">
        <v>48.3857554330554</v>
      </c>
      <c r="CT152" s="3">
        <v>46.4430295176994</v>
      </c>
      <c r="CU152" s="3">
        <v>47.1382685225151</v>
      </c>
      <c r="CV152" s="3">
        <v>49.0722467999378</v>
      </c>
      <c r="CW152" s="3">
        <v>44.4488941498319</v>
      </c>
      <c r="CX152" s="3">
        <v>45.0454337196773</v>
      </c>
      <c r="CY152" s="3">
        <v>43.9388678169901</v>
      </c>
      <c r="CZ152" s="3">
        <v>40.908908468151</v>
      </c>
      <c r="DA152" s="3">
        <v>37.3679331248338</v>
      </c>
      <c r="DB152" s="3">
        <v>36.1039800900884</v>
      </c>
      <c r="DC152" s="3">
        <v>33.285886627695</v>
      </c>
      <c r="DD152" s="3">
        <v>27.7606230186715</v>
      </c>
      <c r="DE152" s="3">
        <v>25.3390132251629</v>
      </c>
      <c r="DF152" s="3">
        <v>28.0225122204506</v>
      </c>
      <c r="DG152" s="3">
        <v>26.5899594510416</v>
      </c>
      <c r="DH152" s="3">
        <v>27.8693153761625</v>
      </c>
      <c r="DI152" s="3">
        <v>26.9375138301922</v>
      </c>
      <c r="DJ152" s="3">
        <v>27.4747476402919</v>
      </c>
      <c r="DK152" s="3">
        <v>30.743579970587</v>
      </c>
      <c r="DL152" s="3">
        <v>29.1740892331611</v>
      </c>
      <c r="DM152" s="3">
        <v>32.3426680080138</v>
      </c>
      <c r="DN152" s="3">
        <v>33.1488314196418</v>
      </c>
      <c r="DO152" s="3">
        <v>33.5902887538246</v>
      </c>
      <c r="DP152" s="3">
        <v>35.9224448288247</v>
      </c>
      <c r="DQ152" s="3">
        <v>34.94374511275</v>
      </c>
      <c r="DR152" s="3">
        <v>40.4058013371114</v>
      </c>
      <c r="DS152" s="3">
        <v>45.0141328493339</v>
      </c>
      <c r="DT152" s="3">
        <v>46.2778273552705</v>
      </c>
      <c r="DU152" s="3">
        <v>42.7962732225242</v>
      </c>
      <c r="DV152" s="3">
        <v>43.0427667694719</v>
      </c>
      <c r="DW152" s="3">
        <v>36.2979633277443</v>
      </c>
      <c r="DX152" s="3">
        <v>30.6432842707821</v>
      </c>
      <c r="DY152" s="3">
        <v>30.469346349483</v>
      </c>
      <c r="DZ152" s="3">
        <v>32.6228267340694</v>
      </c>
      <c r="EA152" s="3">
        <v>20.8082765714316</v>
      </c>
      <c r="EB152" s="3">
        <v>21.0512500286102</v>
      </c>
      <c r="EC152" s="3">
        <v>22.6834781480872</v>
      </c>
      <c r="ED152" s="3">
        <v>24.4097499847412</v>
      </c>
      <c r="EE152" s="3">
        <v>20.6959523246402</v>
      </c>
      <c r="EF152" s="3">
        <v>20.342222266727</v>
      </c>
    </row>
    <row r="153">
      <c r="A153" s="3" t="s">
        <v>721</v>
      </c>
      <c r="B153" s="3" t="s">
        <v>491</v>
      </c>
      <c r="C153" s="3" t="s">
        <v>508</v>
      </c>
      <c r="D153" s="3">
        <v>68.7157327305305</v>
      </c>
      <c r="E153" s="3">
        <v>67.0159952580055</v>
      </c>
      <c r="F153" s="3">
        <v>72.8370174122013</v>
      </c>
      <c r="G153" s="3">
        <v>68.7442572641925</v>
      </c>
      <c r="H153" s="3">
        <v>69.867710109586</v>
      </c>
      <c r="I153" s="3">
        <v>72.7940561925615</v>
      </c>
      <c r="J153" s="3">
        <v>74.7376615179038</v>
      </c>
      <c r="K153" s="3">
        <v>75.807005956368</v>
      </c>
      <c r="L153" s="3">
        <v>77.5483097587899</v>
      </c>
      <c r="M153" s="3">
        <v>76.4115269472838</v>
      </c>
      <c r="N153" s="3">
        <v>83.2517766700076</v>
      </c>
      <c r="O153" s="3">
        <v>85.8286907214438</v>
      </c>
      <c r="P153" s="3">
        <v>81.1437639746393</v>
      </c>
      <c r="Q153" s="3">
        <v>84.6141381508779</v>
      </c>
      <c r="R153" s="3">
        <v>90.2985864114882</v>
      </c>
      <c r="S153" s="3">
        <v>91.0900148276781</v>
      </c>
      <c r="T153" s="3">
        <v>94.9266631220535</v>
      </c>
      <c r="U153" s="3">
        <v>96.5743261014613</v>
      </c>
      <c r="V153" s="3">
        <v>97.2580814264052</v>
      </c>
      <c r="W153" s="3">
        <v>91.1837777359054</v>
      </c>
      <c r="X153" s="3">
        <v>80.5159891434342</v>
      </c>
      <c r="Y153" s="3">
        <v>86.9225479954808</v>
      </c>
      <c r="Z153" s="3">
        <v>91.7593138449837</v>
      </c>
      <c r="AA153" s="3">
        <v>91.0023351486765</v>
      </c>
      <c r="AB153" s="3">
        <v>86.8513573705938</v>
      </c>
      <c r="AC153" s="3">
        <v>88.7414593437684</v>
      </c>
      <c r="AD153" s="3">
        <v>93.4919704625813</v>
      </c>
      <c r="AE153" s="3">
        <v>96.5355412165971</v>
      </c>
      <c r="AF153" s="3">
        <v>96.260143511941</v>
      </c>
      <c r="AG153" s="3">
        <v>99.9304362644266</v>
      </c>
      <c r="AH153" s="3">
        <v>106.906354953543</v>
      </c>
      <c r="AI153" s="3">
        <v>104.500388919305</v>
      </c>
      <c r="AJ153" s="3">
        <v>102.991997873048</v>
      </c>
      <c r="AK153" s="3">
        <v>101.647701826852</v>
      </c>
      <c r="AL153" s="3">
        <v>104.68766280964</v>
      </c>
      <c r="AM153" s="3">
        <v>109.405350945971</v>
      </c>
      <c r="AN153" s="3">
        <v>110.239536676236</v>
      </c>
      <c r="AO153" s="3">
        <v>112.659029325656</v>
      </c>
      <c r="AP153" s="3">
        <v>115.653404041934</v>
      </c>
      <c r="AQ153" s="3">
        <v>112.230603241136</v>
      </c>
      <c r="AR153" s="3">
        <v>122.192083942096</v>
      </c>
      <c r="AS153" s="3">
        <v>131.993414887021</v>
      </c>
      <c r="AT153" s="3">
        <v>127.015427247122</v>
      </c>
      <c r="AU153" s="3">
        <v>129.816701282239</v>
      </c>
      <c r="AV153" s="3">
        <v>135.597923437828</v>
      </c>
      <c r="AW153" s="3">
        <v>138.907854069171</v>
      </c>
      <c r="AX153" s="3">
        <v>146.150723960342</v>
      </c>
      <c r="AY153" s="3">
        <v>149.608048739306</v>
      </c>
      <c r="AZ153" s="3">
        <v>157.300062686176</v>
      </c>
      <c r="BA153" s="3">
        <v>157.429523407271</v>
      </c>
      <c r="BB153" s="3">
        <v>165.479512508785</v>
      </c>
      <c r="BC153" s="3">
        <v>168.039842601321</v>
      </c>
      <c r="BD153" s="3">
        <v>183.437874702487</v>
      </c>
      <c r="BE153" s="3">
        <v>197.402398274589</v>
      </c>
      <c r="BF153" s="3">
        <v>202.432040297548</v>
      </c>
      <c r="BG153" s="3">
        <v>201.530598098016</v>
      </c>
      <c r="BH153" s="3">
        <v>213.476329387374</v>
      </c>
      <c r="BI153" s="3">
        <v>204.951367257365</v>
      </c>
      <c r="BJ153" s="3">
        <v>201.097199005944</v>
      </c>
      <c r="BK153" s="3">
        <v>192.281027097372</v>
      </c>
      <c r="BL153" s="3">
        <v>198.367717697656</v>
      </c>
      <c r="BM153" s="3">
        <v>223.190213744369</v>
      </c>
      <c r="BN153" s="3">
        <v>243.374681576873</v>
      </c>
      <c r="BO153" s="3">
        <v>250.709696844529</v>
      </c>
      <c r="BP153" s="3">
        <v>236.519240784877</v>
      </c>
      <c r="BQ153" s="3">
        <v>247.362178438436</v>
      </c>
      <c r="BR153" s="3">
        <v>267.230437831004</v>
      </c>
      <c r="BS153" s="3">
        <v>266.212467698789</v>
      </c>
      <c r="BT153" s="3">
        <v>262.76746499818</v>
      </c>
      <c r="BU153" s="3">
        <v>254.31186939278</v>
      </c>
      <c r="BV153" s="3">
        <v>253.001356131915</v>
      </c>
      <c r="BW153" s="3">
        <v>251.166913434158</v>
      </c>
      <c r="BX153" s="3">
        <v>268.883465917551</v>
      </c>
      <c r="BY153" s="3">
        <v>283.006290018188</v>
      </c>
      <c r="BZ153" s="3">
        <v>237.213542586844</v>
      </c>
      <c r="CA153" s="3">
        <v>244.914385054511</v>
      </c>
      <c r="CB153" s="3">
        <v>273.187938887585</v>
      </c>
      <c r="CC153" s="3">
        <v>279.644152948204</v>
      </c>
      <c r="CD153" s="3">
        <v>290.476151980136</v>
      </c>
      <c r="CE153" s="3">
        <v>309.641833377582</v>
      </c>
      <c r="CF153" s="3">
        <v>313.056757193329</v>
      </c>
      <c r="CG153" s="3">
        <v>325.269310082791</v>
      </c>
      <c r="CH153" s="3">
        <v>339.742809753911</v>
      </c>
      <c r="CI153" s="3">
        <v>360.871138459342</v>
      </c>
      <c r="CJ153" s="3">
        <v>362.702136930668</v>
      </c>
      <c r="CK153" s="3">
        <v>388.132702323523</v>
      </c>
      <c r="CL153" s="3">
        <v>376.041402424192</v>
      </c>
      <c r="CM153" s="3">
        <v>400.737173041433</v>
      </c>
      <c r="CN153" s="3">
        <v>406.184552304792</v>
      </c>
      <c r="CO153" s="3">
        <v>459.345003465961</v>
      </c>
      <c r="CP153" s="3">
        <v>499.013383418194</v>
      </c>
      <c r="CQ153" s="3">
        <v>531.201347765415</v>
      </c>
      <c r="CR153" s="3">
        <v>550.852170028428</v>
      </c>
      <c r="CS153" s="3">
        <v>550.175615070288</v>
      </c>
      <c r="CT153" s="3">
        <v>626.563510184137</v>
      </c>
      <c r="CU153" s="3">
        <v>635.186863998676</v>
      </c>
      <c r="CV153" s="3">
        <v>548.089765844209</v>
      </c>
      <c r="CW153" s="3">
        <v>514.215631944698</v>
      </c>
      <c r="CX153" s="3">
        <v>454.613792697302</v>
      </c>
      <c r="CY153" s="3">
        <v>458.304661658446</v>
      </c>
      <c r="CZ153" s="3">
        <v>379.254471798801</v>
      </c>
      <c r="DA153" s="3">
        <v>385.76920647783</v>
      </c>
      <c r="DB153" s="3">
        <v>401.98693752949</v>
      </c>
      <c r="DC153" s="3">
        <v>455.69653874533</v>
      </c>
      <c r="DD153" s="3">
        <v>411.724035497846</v>
      </c>
      <c r="DE153" s="3">
        <v>400.461886536886</v>
      </c>
      <c r="DF153" s="3">
        <v>382.624953269518</v>
      </c>
      <c r="DG153" s="3">
        <v>390.137265829171</v>
      </c>
      <c r="DH153" s="3">
        <v>391.702173447517</v>
      </c>
      <c r="DI153" s="3">
        <v>411.911956110771</v>
      </c>
      <c r="DJ153" s="3">
        <v>409.861314764977</v>
      </c>
      <c r="DK153" s="3">
        <v>433.608838161884</v>
      </c>
      <c r="DL153" s="3">
        <v>424.732421648672</v>
      </c>
      <c r="DM153" s="3">
        <v>440.374851520174</v>
      </c>
      <c r="DN153" s="3">
        <v>477.035195373239</v>
      </c>
      <c r="DO153" s="3">
        <v>499.084031858559</v>
      </c>
      <c r="DP153" s="3">
        <v>526.746183044233</v>
      </c>
      <c r="DQ153" s="3">
        <v>512.271937981776</v>
      </c>
      <c r="DR153" s="3">
        <v>536.041654727618</v>
      </c>
      <c r="DS153" s="3">
        <v>596.183874308778</v>
      </c>
      <c r="DT153" s="3">
        <v>613.080792016357</v>
      </c>
      <c r="DU153" s="3">
        <v>646.537960056394</v>
      </c>
      <c r="DV153" s="3">
        <v>644.00647856677</v>
      </c>
      <c r="DW153" s="3">
        <v>623.325356086804</v>
      </c>
      <c r="DX153" s="3">
        <v>628.173957936101</v>
      </c>
      <c r="DY153" s="3">
        <v>597.59269477983</v>
      </c>
      <c r="DZ153" s="3">
        <v>643.025655122374</v>
      </c>
      <c r="EA153" s="3">
        <v>632.752207440287</v>
      </c>
      <c r="EB153" s="3">
        <v>634.012724542057</v>
      </c>
      <c r="EC153" s="3">
        <v>610.880220264734</v>
      </c>
      <c r="ED153" s="3">
        <v>657.218921772081</v>
      </c>
      <c r="EE153" s="3">
        <v>647.11110386747</v>
      </c>
      <c r="EF153" s="3">
        <v>613.648451189823</v>
      </c>
    </row>
    <row r="154">
      <c r="A154" s="3" t="s">
        <v>722</v>
      </c>
      <c r="B154" s="3" t="s">
        <v>539</v>
      </c>
      <c r="C154" s="3" t="s">
        <v>556</v>
      </c>
      <c r="D154" s="3">
        <v>28.48128784512</v>
      </c>
      <c r="E154" s="3">
        <v>28.746118260852</v>
      </c>
      <c r="F154" s="3">
        <v>27.8892541723129</v>
      </c>
      <c r="G154" s="3">
        <v>27.3905631892185</v>
      </c>
      <c r="H154" s="3">
        <v>27.9237555340749</v>
      </c>
      <c r="I154" s="3">
        <v>29.104414847737</v>
      </c>
      <c r="J154" s="3">
        <v>30.1343323092297</v>
      </c>
      <c r="K154" s="3">
        <v>29.2177792760159</v>
      </c>
      <c r="L154" s="3">
        <v>30.0435184372234</v>
      </c>
      <c r="M154" s="3">
        <v>29.4348371889515</v>
      </c>
      <c r="N154" s="3">
        <v>33.0389329696807</v>
      </c>
      <c r="O154" s="3">
        <v>33.5027922238116</v>
      </c>
      <c r="P154" s="3">
        <v>33.144358637433</v>
      </c>
      <c r="Q154" s="3">
        <v>34.7183643468254</v>
      </c>
      <c r="R154" s="3">
        <v>34.3300372650966</v>
      </c>
      <c r="S154" s="3">
        <v>33.8183081973216</v>
      </c>
      <c r="T154" s="3">
        <v>33.0666643585157</v>
      </c>
      <c r="U154" s="3">
        <v>31.6206731224576</v>
      </c>
      <c r="V154" s="3">
        <v>30.0497321446652</v>
      </c>
      <c r="W154" s="3">
        <v>28.9986749560994</v>
      </c>
      <c r="X154" s="3">
        <v>25.7583935465614</v>
      </c>
      <c r="Y154" s="3">
        <v>26.4365434447134</v>
      </c>
      <c r="Z154" s="3">
        <v>26.5453527220273</v>
      </c>
      <c r="AA154" s="3">
        <v>24.8131075250106</v>
      </c>
      <c r="AB154" s="3">
        <v>22.7933574337741</v>
      </c>
      <c r="AC154" s="3">
        <v>22.3410762433794</v>
      </c>
      <c r="AD154" s="3">
        <v>25.76197231579</v>
      </c>
      <c r="AE154" s="3">
        <v>27.0667764454262</v>
      </c>
      <c r="AF154" s="3">
        <v>27.2379250054067</v>
      </c>
      <c r="AG154" s="3">
        <v>27.7389253794026</v>
      </c>
      <c r="AH154" s="3">
        <v>29.0044074985953</v>
      </c>
      <c r="AI154" s="3">
        <v>30.9570280974659</v>
      </c>
      <c r="AJ154" s="3">
        <v>32.0108028757471</v>
      </c>
      <c r="AK154" s="3">
        <v>30.9033871798869</v>
      </c>
      <c r="AL154" s="3">
        <v>31.1504529851625</v>
      </c>
      <c r="AM154" s="3">
        <v>35.4701477747898</v>
      </c>
      <c r="AN154" s="3">
        <v>36.5224095391641</v>
      </c>
      <c r="AO154" s="3">
        <v>35.5563863901521</v>
      </c>
      <c r="AP154" s="3">
        <v>34.7790185014866</v>
      </c>
      <c r="AQ154" s="3">
        <v>34.9116225379154</v>
      </c>
      <c r="AR154" s="3">
        <v>35.5916904447778</v>
      </c>
      <c r="AS154" s="3">
        <v>37.7921657481892</v>
      </c>
      <c r="AT154" s="3">
        <v>38.7847590149992</v>
      </c>
      <c r="AU154" s="3">
        <v>36.8829987579697</v>
      </c>
      <c r="AV154" s="3">
        <v>38.528483517207</v>
      </c>
      <c r="AW154" s="3">
        <v>39.667598615079</v>
      </c>
      <c r="AX154" s="3">
        <v>38.1629250646288</v>
      </c>
      <c r="AY154" s="3">
        <v>39.5753137996839</v>
      </c>
      <c r="AZ154" s="3">
        <v>43.3116550341206</v>
      </c>
      <c r="BA154" s="3">
        <v>41.105255042612</v>
      </c>
      <c r="BB154" s="3">
        <v>38.1748593309318</v>
      </c>
      <c r="BC154" s="3">
        <v>36.9858764323381</v>
      </c>
      <c r="BD154" s="3">
        <v>37.3558013387401</v>
      </c>
      <c r="BE154" s="3">
        <v>39.2582768572984</v>
      </c>
      <c r="BF154" s="3">
        <v>37.1822544316357</v>
      </c>
      <c r="BG154" s="3">
        <v>36.9717274822909</v>
      </c>
      <c r="BH154" s="3">
        <v>37.1967335462346</v>
      </c>
      <c r="BI154" s="3">
        <v>31.8069338780373</v>
      </c>
      <c r="BJ154" s="3">
        <v>32.8695463084884</v>
      </c>
      <c r="BK154" s="3">
        <v>30.4683241949053</v>
      </c>
      <c r="BL154" s="3">
        <v>32.1030410121689</v>
      </c>
      <c r="BM154" s="3">
        <v>33.7746153882964</v>
      </c>
      <c r="BN154" s="3">
        <v>33.3788176751302</v>
      </c>
      <c r="BO154" s="3">
        <v>33.6204318852509</v>
      </c>
      <c r="BP154" s="3">
        <v>32.4197738238021</v>
      </c>
      <c r="BQ154" s="3">
        <v>31.8784450724472</v>
      </c>
      <c r="BR154" s="3">
        <v>32.0194406563479</v>
      </c>
      <c r="BS154" s="3">
        <v>29.1691009046492</v>
      </c>
      <c r="BT154" s="3">
        <v>30.4383352702825</v>
      </c>
      <c r="BU154" s="3">
        <v>30.7894586919223</v>
      </c>
      <c r="BV154" s="3">
        <v>34.1027005472681</v>
      </c>
      <c r="BW154" s="3">
        <v>34.9020277184684</v>
      </c>
      <c r="BX154" s="3">
        <v>33.1501212960072</v>
      </c>
      <c r="BY154" s="3">
        <v>31.8672005650513</v>
      </c>
      <c r="BZ154" s="3">
        <v>24.4186173712388</v>
      </c>
      <c r="CA154" s="3">
        <v>24.4118527999624</v>
      </c>
      <c r="CB154" s="3">
        <v>25.3041828558625</v>
      </c>
      <c r="CC154" s="3">
        <v>27.593215721919</v>
      </c>
      <c r="CD154" s="3">
        <v>27.7354329803168</v>
      </c>
      <c r="CE154" s="3">
        <v>28.2510496301937</v>
      </c>
      <c r="CF154" s="3">
        <v>31.3119165845041</v>
      </c>
      <c r="CG154" s="3">
        <v>34.5169458618871</v>
      </c>
      <c r="CH154" s="3">
        <v>38.3570783349235</v>
      </c>
      <c r="CI154" s="3">
        <v>39.1353153020662</v>
      </c>
      <c r="CJ154" s="3">
        <v>40.5010136109887</v>
      </c>
      <c r="CK154" s="3">
        <v>39.0663403859231</v>
      </c>
      <c r="CL154" s="3">
        <v>42.9845202082975</v>
      </c>
      <c r="CM154" s="3">
        <v>45.0572702424713</v>
      </c>
      <c r="CN154" s="3">
        <v>50.0876830734803</v>
      </c>
      <c r="CO154" s="3">
        <v>50.399320572658</v>
      </c>
      <c r="CP154" s="3">
        <v>48.3628472230017</v>
      </c>
      <c r="CQ154" s="3">
        <v>47.8610547991161</v>
      </c>
      <c r="CR154" s="3">
        <v>47.1747894682157</v>
      </c>
      <c r="CS154" s="3">
        <v>45.9877687049265</v>
      </c>
      <c r="CT154" s="3">
        <v>42.1877537952667</v>
      </c>
      <c r="CU154" s="3">
        <v>40.1086763919081</v>
      </c>
      <c r="CV154" s="3">
        <v>41.8677228191066</v>
      </c>
      <c r="CW154" s="3">
        <v>40.5870184215446</v>
      </c>
      <c r="CX154" s="3">
        <v>38.4987696386658</v>
      </c>
      <c r="CY154" s="3">
        <v>41.4046855950539</v>
      </c>
      <c r="CZ154" s="3">
        <v>42.154285529566</v>
      </c>
      <c r="DA154" s="3">
        <v>39.2705959754874</v>
      </c>
      <c r="DB154" s="3">
        <v>37.6325060975156</v>
      </c>
      <c r="DC154" s="3">
        <v>38.4403783216767</v>
      </c>
      <c r="DD154" s="3">
        <v>33.291736230956</v>
      </c>
      <c r="DE154" s="3">
        <v>29.2681016191938</v>
      </c>
      <c r="DF154" s="3">
        <v>31.7976817691652</v>
      </c>
      <c r="DG154" s="3">
        <v>32.5211742026489</v>
      </c>
      <c r="DH154" s="3">
        <v>33.8108408358911</v>
      </c>
      <c r="DI154" s="3">
        <v>35.3037164827394</v>
      </c>
      <c r="DJ154" s="3">
        <v>32.6115922760563</v>
      </c>
      <c r="DK154" s="3">
        <v>32.7776548635971</v>
      </c>
      <c r="DL154" s="3">
        <v>29.2664388014358</v>
      </c>
      <c r="DM154" s="3">
        <v>29.0922920637966</v>
      </c>
      <c r="DN154" s="3">
        <v>30.1781048427583</v>
      </c>
      <c r="DO154" s="3">
        <v>32.8504137611795</v>
      </c>
      <c r="DP154" s="3">
        <v>32.5898583203284</v>
      </c>
      <c r="DQ154" s="3">
        <v>32.5376988024198</v>
      </c>
      <c r="DR154" s="3">
        <v>32.1433075982187</v>
      </c>
      <c r="DS154" s="3">
        <v>35.2360671675474</v>
      </c>
      <c r="DT154" s="3">
        <v>35.395800178052</v>
      </c>
      <c r="DU154" s="3">
        <v>33.2664067655394</v>
      </c>
      <c r="DV154" s="3">
        <v>36.1823857302916</v>
      </c>
      <c r="DW154" s="3">
        <v>35.5144158942233</v>
      </c>
      <c r="DX154" s="3">
        <v>39.4496437059948</v>
      </c>
      <c r="DY154" s="3">
        <v>44.3350363421734</v>
      </c>
      <c r="DZ154" s="3">
        <v>43.8815491299164</v>
      </c>
      <c r="EA154" s="3">
        <v>46.0512717948347</v>
      </c>
      <c r="EB154" s="3">
        <v>48.0128191195366</v>
      </c>
      <c r="EC154" s="3">
        <v>47.6982458737856</v>
      </c>
      <c r="ED154" s="3">
        <v>57.5699610092859</v>
      </c>
      <c r="EE154" s="3">
        <v>55.4738093784877</v>
      </c>
      <c r="EF154" s="3">
        <v>56.0830551783244</v>
      </c>
    </row>
    <row r="155">
      <c r="A155" s="3" t="s">
        <v>723</v>
      </c>
      <c r="B155" s="3" t="s">
        <v>604</v>
      </c>
      <c r="C155" s="3" t="s">
        <v>724</v>
      </c>
      <c r="D155" s="3">
        <v>11.8073793934534</v>
      </c>
      <c r="E155" s="3">
        <v>11.4748091409862</v>
      </c>
      <c r="F155" s="3">
        <v>11.8444958078446</v>
      </c>
      <c r="G155" s="3">
        <v>11.6430039089025</v>
      </c>
      <c r="H155" s="3">
        <v>12.3707447656215</v>
      </c>
      <c r="I155" s="3">
        <v>13.4713510887398</v>
      </c>
      <c r="J155" s="3">
        <v>13.5346829964805</v>
      </c>
      <c r="K155" s="3">
        <v>13.643879849876</v>
      </c>
      <c r="L155" s="3">
        <v>13.1006401884055</v>
      </c>
      <c r="M155" s="3">
        <v>12.4173651099574</v>
      </c>
      <c r="N155" s="3">
        <v>13.6488341736908</v>
      </c>
      <c r="O155" s="3">
        <v>14.1128746426254</v>
      </c>
      <c r="P155" s="3">
        <v>14.0336643278394</v>
      </c>
      <c r="Q155" s="3">
        <v>15.0176961808233</v>
      </c>
      <c r="R155" s="3">
        <v>15.3787329074484</v>
      </c>
      <c r="S155" s="3">
        <v>15.045040191214</v>
      </c>
      <c r="T155" s="3">
        <v>14.6658726178468</v>
      </c>
      <c r="U155" s="3">
        <v>14.1255228597295</v>
      </c>
      <c r="V155" s="3">
        <v>14.1655973946718</v>
      </c>
      <c r="W155" s="3">
        <v>14.4026756398318</v>
      </c>
      <c r="X155" s="3">
        <v>13.7833390844579</v>
      </c>
      <c r="Y155" s="3">
        <v>15.0766734262087</v>
      </c>
      <c r="Z155" s="3">
        <v>16.3356005408041</v>
      </c>
      <c r="AA155" s="3">
        <v>16.5055412797666</v>
      </c>
      <c r="AB155" s="3">
        <v>15.7750446134778</v>
      </c>
      <c r="AC155" s="3">
        <v>15.1100730121053</v>
      </c>
      <c r="AD155" s="3">
        <v>15.50129777511</v>
      </c>
      <c r="AE155" s="3">
        <v>16.6746179684189</v>
      </c>
      <c r="AF155" s="3">
        <v>16.9419665549031</v>
      </c>
      <c r="AG155" s="3">
        <v>17.1395338648792</v>
      </c>
      <c r="AH155" s="3">
        <v>16.9572942375056</v>
      </c>
      <c r="AI155" s="3">
        <v>16.6322975376805</v>
      </c>
      <c r="AJ155" s="3">
        <v>16.4176657521097</v>
      </c>
      <c r="AK155" s="3">
        <v>16.3533748002284</v>
      </c>
      <c r="AL155" s="3">
        <v>16.7910490756358</v>
      </c>
      <c r="AM155" s="3">
        <v>17.4339586918664</v>
      </c>
      <c r="AN155" s="3">
        <v>17.2128952933025</v>
      </c>
      <c r="AO155" s="3">
        <v>17.6675285282185</v>
      </c>
      <c r="AP155" s="3">
        <v>17.9453243346727</v>
      </c>
      <c r="AQ155" s="3">
        <v>18.0796375791219</v>
      </c>
      <c r="AR155" s="3">
        <v>17.9356372950593</v>
      </c>
      <c r="AS155" s="3">
        <v>18.198983306168</v>
      </c>
      <c r="AT155" s="3">
        <v>17.9269729788448</v>
      </c>
      <c r="AU155" s="3">
        <v>15.4607999045895</v>
      </c>
      <c r="AV155" s="3">
        <v>15.3783418418</v>
      </c>
      <c r="AW155" s="3">
        <v>15.4288177244997</v>
      </c>
      <c r="AX155" s="3">
        <v>14.1849013004212</v>
      </c>
      <c r="AY155" s="3">
        <v>15.3519544939544</v>
      </c>
      <c r="AZ155" s="3">
        <v>15.9851456062988</v>
      </c>
      <c r="BA155" s="3">
        <v>17.4202962988021</v>
      </c>
      <c r="BB155" s="3">
        <v>17.7295082205978</v>
      </c>
      <c r="BC155" s="3">
        <v>18.1080950481612</v>
      </c>
      <c r="BD155" s="3">
        <v>17.9593486067139</v>
      </c>
      <c r="BE155" s="3">
        <v>17.9715642954382</v>
      </c>
      <c r="BF155" s="3">
        <v>17.4333090546912</v>
      </c>
      <c r="BG155" s="3">
        <v>17.3634276677394</v>
      </c>
      <c r="BH155" s="3">
        <v>17.7075191667947</v>
      </c>
      <c r="BI155" s="3">
        <v>17.8759956973209</v>
      </c>
      <c r="BJ155" s="3">
        <v>18.3647662612637</v>
      </c>
      <c r="BK155" s="3">
        <v>17.2104258085348</v>
      </c>
      <c r="BL155" s="3">
        <v>17.1926864249223</v>
      </c>
      <c r="BM155" s="3">
        <v>17.9392152090086</v>
      </c>
      <c r="BN155" s="3">
        <v>17.5040313823765</v>
      </c>
      <c r="BO155" s="3">
        <v>17.4761099400486</v>
      </c>
      <c r="BP155" s="3">
        <v>17.8392317698452</v>
      </c>
      <c r="BQ155" s="3">
        <v>17.6730392104258</v>
      </c>
      <c r="BR155" s="3">
        <v>18.4869359937084</v>
      </c>
      <c r="BS155" s="3">
        <v>16.544753950431</v>
      </c>
      <c r="BT155" s="3">
        <v>17.0557412863344</v>
      </c>
      <c r="BU155" s="3">
        <v>17.0137210041136</v>
      </c>
      <c r="BV155" s="3">
        <v>18.1063408834113</v>
      </c>
      <c r="BW155" s="3">
        <v>18.6175962240595</v>
      </c>
      <c r="BX155" s="3">
        <v>19.0866586899103</v>
      </c>
      <c r="BY155" s="3">
        <v>19.3768577254833</v>
      </c>
      <c r="BZ155" s="3">
        <v>13.9915260129128</v>
      </c>
      <c r="CA155" s="3">
        <v>12.6843406518953</v>
      </c>
      <c r="CB155" s="3">
        <v>13.6684685155109</v>
      </c>
      <c r="CC155" s="3">
        <v>14.8703365823621</v>
      </c>
      <c r="CD155" s="3">
        <v>14.9055114614198</v>
      </c>
      <c r="CE155" s="3">
        <v>15.5304462191645</v>
      </c>
      <c r="CF155" s="3">
        <v>14.8309367786211</v>
      </c>
      <c r="CG155" s="3">
        <v>15.5000848649474</v>
      </c>
      <c r="CH155" s="3">
        <v>17.9817728986804</v>
      </c>
      <c r="CI155" s="3">
        <v>20.3879228045171</v>
      </c>
      <c r="CJ155" s="3">
        <v>21.1316225326387</v>
      </c>
      <c r="CK155" s="3">
        <v>22.0494149326702</v>
      </c>
      <c r="CL155" s="3">
        <v>24.8949946452678</v>
      </c>
      <c r="CM155" s="3">
        <v>26.2041111198193</v>
      </c>
      <c r="CN155" s="3">
        <v>28.5396916822981</v>
      </c>
      <c r="CO155" s="3">
        <v>29.0092325812699</v>
      </c>
      <c r="CP155" s="3">
        <v>29.314601669425</v>
      </c>
      <c r="CQ155" s="3">
        <v>32.2846680270773</v>
      </c>
      <c r="CR155" s="3">
        <v>32.9900465316549</v>
      </c>
      <c r="CS155" s="3">
        <v>33.0370393947737</v>
      </c>
      <c r="CT155" s="3">
        <v>31.3900378913231</v>
      </c>
      <c r="CU155" s="3">
        <v>32.4022019438635</v>
      </c>
      <c r="CV155" s="3">
        <v>32.6849713185539</v>
      </c>
      <c r="CW155" s="3">
        <v>32.31998491595</v>
      </c>
      <c r="CX155" s="3">
        <v>31.7122006351179</v>
      </c>
      <c r="CY155" s="3">
        <v>31.2259345219318</v>
      </c>
      <c r="CZ155" s="3">
        <v>28.691962713389</v>
      </c>
      <c r="DA155" s="3">
        <v>26.1710521378172</v>
      </c>
      <c r="DB155" s="3">
        <v>25.8910908073142</v>
      </c>
      <c r="DC155" s="3">
        <v>26.7362751812077</v>
      </c>
      <c r="DD155" s="3">
        <v>24.7760199990358</v>
      </c>
      <c r="DE155" s="3">
        <v>25.6473690813592</v>
      </c>
      <c r="DF155" s="3">
        <v>29.2940927816265</v>
      </c>
      <c r="DG155" s="3">
        <v>30.4639423952937</v>
      </c>
      <c r="DH155" s="3">
        <v>33.0006925570226</v>
      </c>
      <c r="DI155" s="3">
        <v>34.5509351026369</v>
      </c>
      <c r="DJ155" s="3">
        <v>32.5430795386588</v>
      </c>
      <c r="DK155" s="3">
        <v>34.7071739852825</v>
      </c>
      <c r="DL155" s="3">
        <v>34.2730543225698</v>
      </c>
      <c r="DM155" s="3">
        <v>36.7786711601351</v>
      </c>
      <c r="DN155" s="3">
        <v>34.5424831257789</v>
      </c>
      <c r="DO155" s="3">
        <v>30.9660613731622</v>
      </c>
      <c r="DP155" s="3">
        <v>29.0299795816834</v>
      </c>
      <c r="DQ155" s="3">
        <v>27.1451926671259</v>
      </c>
      <c r="DR155" s="3">
        <v>28.2314028473073</v>
      </c>
      <c r="DS155" s="3">
        <v>30.7696547243785</v>
      </c>
      <c r="DT155" s="3">
        <v>31.1519118449314</v>
      </c>
      <c r="DU155" s="3">
        <v>30.9302834623921</v>
      </c>
      <c r="DV155" s="3">
        <v>31.3903651331405</v>
      </c>
      <c r="DW155" s="3">
        <v>30.2282252485349</v>
      </c>
      <c r="DX155" s="3">
        <v>30.2795305219194</v>
      </c>
      <c r="DY155" s="3">
        <v>29.3083825619941</v>
      </c>
      <c r="DZ155" s="3">
        <v>28.9959744848542</v>
      </c>
      <c r="EA155" s="3">
        <v>30.546572171925</v>
      </c>
      <c r="EB155" s="3">
        <v>30.9100925710902</v>
      </c>
      <c r="EC155" s="3">
        <v>30.5348401143295</v>
      </c>
      <c r="ED155" s="3">
        <v>29.1115650565782</v>
      </c>
      <c r="EE155" s="3">
        <v>29.3454761959258</v>
      </c>
      <c r="EF155" s="3">
        <v>27.9841667281257</v>
      </c>
    </row>
    <row r="156">
      <c r="A156" s="3" t="s">
        <v>725</v>
      </c>
      <c r="B156" s="3" t="s">
        <v>526</v>
      </c>
      <c r="C156" s="3" t="s">
        <v>531</v>
      </c>
      <c r="AR156" s="3">
        <v>22.4565726646269</v>
      </c>
      <c r="AS156" s="3">
        <v>22.0987430932893</v>
      </c>
      <c r="AT156" s="3">
        <v>22.3613683017025</v>
      </c>
      <c r="AU156" s="3">
        <v>22.9052309487137</v>
      </c>
      <c r="AV156" s="3">
        <v>25.0866702709266</v>
      </c>
      <c r="AW156" s="3">
        <v>27.2197466333151</v>
      </c>
      <c r="AX156" s="3">
        <v>29.4278914695509</v>
      </c>
      <c r="AY156" s="3">
        <v>32.6764827645687</v>
      </c>
      <c r="AZ156" s="3">
        <v>35.0976907681381</v>
      </c>
      <c r="BA156" s="3">
        <v>32.8086142564744</v>
      </c>
      <c r="BB156" s="3">
        <v>31.7481206201711</v>
      </c>
      <c r="BC156" s="3">
        <v>31.0611821190649</v>
      </c>
      <c r="BD156" s="3">
        <v>32.8482093520802</v>
      </c>
      <c r="BE156" s="3">
        <v>30.0953858601762</v>
      </c>
      <c r="BF156" s="3">
        <v>27.9091322457339</v>
      </c>
      <c r="BG156" s="3">
        <v>28.1315826698959</v>
      </c>
      <c r="BH156" s="3">
        <v>27.7027488366998</v>
      </c>
      <c r="BI156" s="3">
        <v>26.3071221228724</v>
      </c>
      <c r="BJ156" s="3">
        <v>25.567562451275</v>
      </c>
      <c r="BK156" s="3">
        <v>21.1546550954477</v>
      </c>
      <c r="BL156" s="3">
        <v>22.4076897337843</v>
      </c>
      <c r="BM156" s="3">
        <v>25.5715068336858</v>
      </c>
      <c r="BN156" s="3">
        <v>27.0851362839538</v>
      </c>
      <c r="BO156" s="3">
        <v>28.1177982302355</v>
      </c>
      <c r="BP156" s="3">
        <v>34.3893769206215</v>
      </c>
      <c r="BQ156" s="3">
        <v>33.8215275674858</v>
      </c>
      <c r="BR156" s="3">
        <v>33.3205864891131</v>
      </c>
      <c r="BS156" s="3">
        <v>29.6350494388516</v>
      </c>
      <c r="BT156" s="3">
        <v>29.3187801231457</v>
      </c>
      <c r="BU156" s="3">
        <v>29.6903938282847</v>
      </c>
      <c r="BV156" s="3">
        <v>33.3103795802819</v>
      </c>
      <c r="BW156" s="3">
        <v>35.1517536022886</v>
      </c>
      <c r="BX156" s="3">
        <v>35.3020877155055</v>
      </c>
      <c r="BY156" s="3">
        <v>36.6339470006354</v>
      </c>
      <c r="BZ156" s="3">
        <v>23.7761673793801</v>
      </c>
      <c r="CA156" s="3">
        <v>26.2087381073552</v>
      </c>
      <c r="CB156" s="3">
        <v>28.0696622533193</v>
      </c>
      <c r="CC156" s="3">
        <v>30.0150791461435</v>
      </c>
      <c r="CD156" s="3">
        <v>30.0899977270406</v>
      </c>
      <c r="CE156" s="3">
        <v>34.4335134396823</v>
      </c>
      <c r="CF156" s="3">
        <v>35.5475081005755</v>
      </c>
      <c r="CG156" s="3">
        <v>36.573583958204</v>
      </c>
      <c r="CH156" s="3">
        <v>42.3255855539589</v>
      </c>
      <c r="CI156" s="3">
        <v>44.7617581704285</v>
      </c>
      <c r="CJ156" s="3">
        <v>45.1306120905015</v>
      </c>
      <c r="CK156" s="3">
        <v>43.9819107535589</v>
      </c>
      <c r="CL156" s="3">
        <v>48.641440070125</v>
      </c>
      <c r="CM156" s="3">
        <v>50.235489199821</v>
      </c>
      <c r="CN156" s="3">
        <v>48.6466133343526</v>
      </c>
      <c r="CO156" s="3">
        <v>47.8323229996454</v>
      </c>
      <c r="CP156" s="3">
        <v>48.1976729863775</v>
      </c>
      <c r="CQ156" s="3">
        <v>50.8150664554019</v>
      </c>
      <c r="CR156" s="3">
        <v>53.0441874605403</v>
      </c>
      <c r="CS156" s="3">
        <v>52.1176366098338</v>
      </c>
      <c r="CT156" s="3">
        <v>58.4267721437951</v>
      </c>
      <c r="CU156" s="3">
        <v>59.3306507034056</v>
      </c>
      <c r="CV156" s="3">
        <v>58.0672909392898</v>
      </c>
      <c r="CW156" s="3">
        <v>53.8558061906092</v>
      </c>
      <c r="CX156" s="3">
        <v>49.0938413359108</v>
      </c>
      <c r="CY156" s="3">
        <v>46.79238087782</v>
      </c>
      <c r="CZ156" s="3">
        <v>44.6068049970634</v>
      </c>
      <c r="DA156" s="3">
        <v>44.8596572341344</v>
      </c>
      <c r="DB156" s="3">
        <v>43.0852358396811</v>
      </c>
      <c r="DC156" s="3">
        <v>50.2103668416917</v>
      </c>
      <c r="DD156" s="3">
        <v>46.9352561190538</v>
      </c>
      <c r="DE156" s="3">
        <v>46.7481015202699</v>
      </c>
      <c r="DF156" s="3">
        <v>53.1270465066249</v>
      </c>
      <c r="DG156" s="3">
        <v>52.9205891939209</v>
      </c>
      <c r="DH156" s="3">
        <v>55.408952574342</v>
      </c>
      <c r="DI156" s="3">
        <v>57.004323311432</v>
      </c>
      <c r="DJ156" s="3">
        <v>56.2932003083405</v>
      </c>
      <c r="DK156" s="3">
        <v>55.6120237161909</v>
      </c>
      <c r="DL156" s="3">
        <v>58.2896415700901</v>
      </c>
      <c r="DM156" s="3">
        <v>62.8469939203399</v>
      </c>
      <c r="DN156" s="3">
        <v>65.2349274420151</v>
      </c>
      <c r="DO156" s="3">
        <v>67.5821509650935</v>
      </c>
      <c r="DP156" s="3">
        <v>66.4294093492688</v>
      </c>
      <c r="DQ156" s="3">
        <v>62.4922972356287</v>
      </c>
      <c r="DR156" s="3">
        <v>68.3020844636226</v>
      </c>
      <c r="DS156" s="3">
        <v>74.5341956847911</v>
      </c>
      <c r="DT156" s="3">
        <v>77.6426043420301</v>
      </c>
      <c r="DU156" s="3">
        <v>86.8387046683946</v>
      </c>
      <c r="DV156" s="3">
        <v>92.0114776543644</v>
      </c>
      <c r="DW156" s="3">
        <v>92.1326221172273</v>
      </c>
      <c r="DX156" s="3">
        <v>92.1419475691248</v>
      </c>
      <c r="DY156" s="3">
        <v>91.3910773740169</v>
      </c>
      <c r="DZ156" s="3">
        <v>96.0668289290992</v>
      </c>
      <c r="EA156" s="3">
        <v>90.0930421303841</v>
      </c>
      <c r="EB156" s="3">
        <v>92.6129939372906</v>
      </c>
      <c r="EC156" s="3">
        <v>98.9445079743159</v>
      </c>
      <c r="ED156" s="3">
        <v>102.148066796304</v>
      </c>
      <c r="EE156" s="3">
        <v>97.9564281645275</v>
      </c>
      <c r="EF156" s="3">
        <v>91.15555551317</v>
      </c>
    </row>
    <row r="157">
      <c r="A157" s="3" t="s">
        <v>726</v>
      </c>
      <c r="B157" s="3" t="s">
        <v>536</v>
      </c>
      <c r="C157" s="3" t="s">
        <v>537</v>
      </c>
      <c r="D157" s="3">
        <v>13.3298841051408</v>
      </c>
      <c r="E157" s="3">
        <v>13.1959786968754</v>
      </c>
      <c r="F157" s="3">
        <v>13.2477842700759</v>
      </c>
      <c r="G157" s="3">
        <v>13.2694091175016</v>
      </c>
      <c r="H157" s="3">
        <v>14.0039056569335</v>
      </c>
      <c r="I157" s="3">
        <v>15.2662661055595</v>
      </c>
      <c r="J157" s="3">
        <v>16.9707786319713</v>
      </c>
      <c r="K157" s="3">
        <v>16.9295902839242</v>
      </c>
      <c r="L157" s="3">
        <v>17.4642723017909</v>
      </c>
      <c r="M157" s="3">
        <v>18.2601725385366</v>
      </c>
      <c r="N157" s="3">
        <v>20.4638381131959</v>
      </c>
      <c r="O157" s="3">
        <v>21.2762687765954</v>
      </c>
      <c r="P157" s="3">
        <v>22.2508380828734</v>
      </c>
      <c r="Q157" s="3">
        <v>21.641225437778</v>
      </c>
      <c r="R157" s="3">
        <v>20.8615843234265</v>
      </c>
      <c r="S157" s="3">
        <v>20.7039321432713</v>
      </c>
      <c r="T157" s="3">
        <v>20.2939932577221</v>
      </c>
      <c r="U157" s="3">
        <v>18.5242666789213</v>
      </c>
      <c r="V157" s="3">
        <v>17.7725878540547</v>
      </c>
      <c r="W157" s="3">
        <v>16.7136527622132</v>
      </c>
      <c r="X157" s="3">
        <v>16.8498652869911</v>
      </c>
      <c r="Y157" s="3">
        <v>18.2008071524583</v>
      </c>
      <c r="Z157" s="3">
        <v>17.1989888972648</v>
      </c>
      <c r="AA157" s="3">
        <v>16.1105731486085</v>
      </c>
      <c r="AB157" s="3">
        <v>15.240578561123</v>
      </c>
      <c r="AC157" s="3">
        <v>16.5659427289412</v>
      </c>
      <c r="AD157" s="3">
        <v>19.0394594034313</v>
      </c>
      <c r="AE157" s="3">
        <v>20.4972515415029</v>
      </c>
      <c r="AF157" s="3">
        <v>22.3221397118196</v>
      </c>
      <c r="AG157" s="3">
        <v>22.9734133923404</v>
      </c>
      <c r="AH157" s="3">
        <v>24.6114771923969</v>
      </c>
      <c r="AI157" s="3">
        <v>23.1879601243643</v>
      </c>
      <c r="AJ157" s="3">
        <v>23.0358806134985</v>
      </c>
      <c r="AK157" s="3">
        <v>21.1417439340266</v>
      </c>
      <c r="AL157" s="3">
        <v>20.0970226780254</v>
      </c>
      <c r="AM157" s="3">
        <v>20.5217957401308</v>
      </c>
      <c r="AN157" s="3">
        <v>21.4940903895184</v>
      </c>
      <c r="AO157" s="3">
        <v>23.1122827400386</v>
      </c>
      <c r="AP157" s="3">
        <v>22.2088156862843</v>
      </c>
      <c r="AQ157" s="3">
        <v>22.755165057454</v>
      </c>
      <c r="AR157" s="3">
        <v>22.2883473941258</v>
      </c>
      <c r="AS157" s="3">
        <v>22.1295511048803</v>
      </c>
      <c r="AT157" s="3">
        <v>22.3995747437198</v>
      </c>
      <c r="AU157" s="3">
        <v>24.454959127311</v>
      </c>
      <c r="AV157" s="3">
        <v>25.8319464267899</v>
      </c>
      <c r="AW157" s="3">
        <v>25.9972492177822</v>
      </c>
      <c r="AX157" s="3">
        <v>26.7006275607742</v>
      </c>
      <c r="AY157" s="3">
        <v>25.611839238459</v>
      </c>
      <c r="AZ157" s="3">
        <v>24.1073130204872</v>
      </c>
      <c r="BA157" s="3">
        <v>21.861115364957</v>
      </c>
      <c r="BB157" s="3">
        <v>21.6786598302892</v>
      </c>
      <c r="BC157" s="3">
        <v>22.8091231482467</v>
      </c>
      <c r="BD157" s="3">
        <v>22.6190821128224</v>
      </c>
      <c r="BE157" s="3">
        <v>23.5732251341291</v>
      </c>
      <c r="BF157" s="3">
        <v>24.5523543608155</v>
      </c>
      <c r="BG157" s="3">
        <v>24.7031138390025</v>
      </c>
      <c r="BH157" s="3">
        <v>24.7475479606402</v>
      </c>
      <c r="BI157" s="3">
        <v>22.7929231101229</v>
      </c>
      <c r="BJ157" s="3">
        <v>22.9601399432102</v>
      </c>
      <c r="BK157" s="3">
        <v>23.6802240237406</v>
      </c>
      <c r="BL157" s="3">
        <v>24.9306322642912</v>
      </c>
      <c r="BM157" s="3">
        <v>25.6597311012939</v>
      </c>
      <c r="BN157" s="3">
        <v>25.3583030605256</v>
      </c>
      <c r="BO157" s="3">
        <v>25.7328916433075</v>
      </c>
      <c r="BP157" s="3">
        <v>22.8706865264796</v>
      </c>
      <c r="BQ157" s="3">
        <v>23.1804165653676</v>
      </c>
      <c r="BR157" s="3">
        <v>22.6783095577457</v>
      </c>
      <c r="BS157" s="3">
        <v>23.1470017394926</v>
      </c>
      <c r="BT157" s="3">
        <v>24.3354795408057</v>
      </c>
      <c r="BU157" s="3">
        <v>24.8522562977776</v>
      </c>
      <c r="BV157" s="3">
        <v>25.1319367104056</v>
      </c>
      <c r="BW157" s="3">
        <v>24.488882738628</v>
      </c>
      <c r="BX157" s="3">
        <v>24.0340149233739</v>
      </c>
      <c r="BY157" s="3">
        <v>25.1049134078436</v>
      </c>
      <c r="BZ157" s="3">
        <v>21.2716741547546</v>
      </c>
      <c r="CA157" s="3">
        <v>19.3180476791197</v>
      </c>
      <c r="CB157" s="3">
        <v>18.7816542495998</v>
      </c>
      <c r="CC157" s="3">
        <v>21.7972806619134</v>
      </c>
      <c r="CD157" s="3">
        <v>21.8344960748453</v>
      </c>
      <c r="CE157" s="3">
        <v>23.9611733578223</v>
      </c>
      <c r="CF157" s="3">
        <v>23.3200378369189</v>
      </c>
      <c r="CG157" s="3">
        <v>22.5089476464343</v>
      </c>
      <c r="CH157" s="3">
        <v>21.8116014853151</v>
      </c>
      <c r="CI157" s="3">
        <v>24.3638499291486</v>
      </c>
      <c r="CJ157" s="3">
        <v>25.4512841270636</v>
      </c>
      <c r="CK157" s="3">
        <v>27.7418575289068</v>
      </c>
      <c r="CL157" s="3">
        <v>30.7134429639795</v>
      </c>
      <c r="CM157" s="3">
        <v>33.0624612693347</v>
      </c>
      <c r="CN157" s="3">
        <v>35.8503988371222</v>
      </c>
      <c r="CO157" s="3">
        <v>38.6180147505674</v>
      </c>
      <c r="CP157" s="3">
        <v>37.5853450732087</v>
      </c>
      <c r="CQ157" s="3">
        <v>39.4085942701233</v>
      </c>
      <c r="CR157" s="3">
        <v>40.153610865905</v>
      </c>
      <c r="CS157" s="3">
        <v>39.2054349048891</v>
      </c>
      <c r="CT157" s="3">
        <v>41.3656862730132</v>
      </c>
      <c r="CU157" s="3">
        <v>43.9156341399377</v>
      </c>
      <c r="CV157" s="3">
        <v>40.7488047629098</v>
      </c>
      <c r="CW157" s="3">
        <v>39.9135891341873</v>
      </c>
      <c r="CX157" s="3">
        <v>45.8813622388109</v>
      </c>
      <c r="CY157" s="3">
        <v>50.2585630044167</v>
      </c>
      <c r="CZ157" s="3">
        <v>46.9135704354209</v>
      </c>
      <c r="DA157" s="3">
        <v>45.3272029313512</v>
      </c>
      <c r="DB157" s="3">
        <v>43.1402378206204</v>
      </c>
      <c r="DC157" s="3">
        <v>48.2197835625817</v>
      </c>
      <c r="DD157" s="3">
        <v>46.632095876529</v>
      </c>
      <c r="DE157" s="3">
        <v>43.2073140464386</v>
      </c>
      <c r="DF157" s="3">
        <v>47.6296097899021</v>
      </c>
      <c r="DG157" s="3">
        <v>48.9024392535535</v>
      </c>
      <c r="DH157" s="3">
        <v>48.2804403095725</v>
      </c>
      <c r="DI157" s="3">
        <v>49.7833722730599</v>
      </c>
      <c r="DJ157" s="3">
        <v>48.7078415933476</v>
      </c>
      <c r="DK157" s="3">
        <v>50.3290217226612</v>
      </c>
      <c r="DL157" s="3">
        <v>51.8299458845095</v>
      </c>
      <c r="DM157" s="3">
        <v>52.7565024922753</v>
      </c>
      <c r="DN157" s="3">
        <v>57.3625427687846</v>
      </c>
      <c r="DO157" s="3">
        <v>57.8355581648452</v>
      </c>
      <c r="DP157" s="3">
        <v>59.8337808186729</v>
      </c>
      <c r="DQ157" s="3">
        <v>57.0755013875091</v>
      </c>
      <c r="DR157" s="3">
        <v>59.2486100135336</v>
      </c>
      <c r="DS157" s="3">
        <v>65.4720727052549</v>
      </c>
      <c r="DT157" s="3">
        <v>65.3309922850519</v>
      </c>
      <c r="DU157" s="3">
        <v>68.2373064718736</v>
      </c>
      <c r="DV157" s="3">
        <v>77.8721985272427</v>
      </c>
      <c r="DW157" s="3">
        <v>75.6391130468735</v>
      </c>
      <c r="DX157" s="3">
        <v>78.0743635355117</v>
      </c>
      <c r="DY157" s="3">
        <v>85.2538451850681</v>
      </c>
      <c r="DZ157" s="3">
        <v>95.2149280758292</v>
      </c>
      <c r="EA157" s="3">
        <v>108.135337287276</v>
      </c>
      <c r="EB157" s="3">
        <v>114.177769681682</v>
      </c>
      <c r="EC157" s="3">
        <v>121.73822400781</v>
      </c>
      <c r="ED157" s="3">
        <v>117.902553378944</v>
      </c>
      <c r="EE157" s="3">
        <v>110.750783054874</v>
      </c>
      <c r="EF157" s="3">
        <v>105.52638859219</v>
      </c>
    </row>
    <row r="158">
      <c r="A158" s="3" t="s">
        <v>727</v>
      </c>
      <c r="B158" s="3" t="s">
        <v>494</v>
      </c>
      <c r="C158" s="3" t="s">
        <v>566</v>
      </c>
      <c r="D158" s="3">
        <v>45.1821692330497</v>
      </c>
      <c r="E158" s="3">
        <v>47.7461693412379</v>
      </c>
      <c r="F158" s="3">
        <v>48.3126985459101</v>
      </c>
      <c r="G158" s="3">
        <v>48.3682013012114</v>
      </c>
      <c r="H158" s="3">
        <v>40.5197884695871</v>
      </c>
      <c r="I158" s="3">
        <v>43.5739421844482</v>
      </c>
      <c r="J158" s="3">
        <v>45.9877275120128</v>
      </c>
      <c r="K158" s="3">
        <v>51.1202117374965</v>
      </c>
      <c r="L158" s="3">
        <v>51.9897616250174</v>
      </c>
      <c r="M158" s="3">
        <v>53.1016664919646</v>
      </c>
      <c r="N158" s="3">
        <v>56.6735672197844</v>
      </c>
      <c r="O158" s="3">
        <v>57.37404051694</v>
      </c>
      <c r="P158" s="3">
        <v>57.7889441490173</v>
      </c>
      <c r="Q158" s="3">
        <v>56.4548833746659</v>
      </c>
      <c r="R158" s="3">
        <v>55.6552523699674</v>
      </c>
      <c r="S158" s="3">
        <v>57.7675132751465</v>
      </c>
      <c r="T158" s="3">
        <v>55.0210276603699</v>
      </c>
      <c r="U158" s="3">
        <v>55.0207575884732</v>
      </c>
      <c r="V158" s="3">
        <v>56.4662628173828</v>
      </c>
      <c r="W158" s="3">
        <v>57.8705026535761</v>
      </c>
      <c r="X158" s="3">
        <v>55.6749204908098</v>
      </c>
      <c r="Y158" s="3">
        <v>53.0096464157105</v>
      </c>
      <c r="Z158" s="3">
        <v>56.2028610229492</v>
      </c>
      <c r="AA158" s="3">
        <v>59.1652022275058</v>
      </c>
      <c r="AB158" s="3">
        <v>60.9035671635678</v>
      </c>
      <c r="AC158" s="3">
        <v>59.9817223548889</v>
      </c>
      <c r="AD158" s="3">
        <v>64.5161868875677</v>
      </c>
      <c r="AE158" s="3">
        <v>69.5750263759068</v>
      </c>
      <c r="AF158" s="3">
        <v>69.8122220720564</v>
      </c>
      <c r="AG158" s="3">
        <v>71.4596463983709</v>
      </c>
      <c r="AH158" s="3">
        <v>75.5491388320923</v>
      </c>
      <c r="AI158" s="3">
        <v>76.7077535546344</v>
      </c>
      <c r="AJ158" s="3">
        <v>77.3813492911203</v>
      </c>
      <c r="AK158" s="3">
        <v>77.7347617376418</v>
      </c>
      <c r="AL158" s="3">
        <v>72.6435185387021</v>
      </c>
      <c r="AM158" s="3">
        <v>70.4392594837007</v>
      </c>
      <c r="AN158" s="3">
        <v>73.6436103820801</v>
      </c>
      <c r="AO158" s="3">
        <v>79.4314330251594</v>
      </c>
      <c r="AP158" s="3">
        <v>82.9322212882664</v>
      </c>
      <c r="AQ158" s="3">
        <v>87.6267250462582</v>
      </c>
      <c r="AR158" s="3">
        <v>96.1967924291438</v>
      </c>
      <c r="AS158" s="3">
        <v>103.16042917425</v>
      </c>
      <c r="AT158" s="3">
        <v>104.95769443512</v>
      </c>
      <c r="AU158" s="3">
        <v>107.217077172321</v>
      </c>
      <c r="AV158" s="3">
        <v>114.739666366577</v>
      </c>
      <c r="AW158" s="3">
        <v>121.14252541282</v>
      </c>
      <c r="AX158" s="3">
        <v>130.579046521868</v>
      </c>
      <c r="AY158" s="3">
        <v>124.074333763123</v>
      </c>
      <c r="AZ158" s="3">
        <v>139.180634271531</v>
      </c>
      <c r="BA158" s="3">
        <v>137.67140257986</v>
      </c>
      <c r="BB158" s="3">
        <v>141.640556335449</v>
      </c>
      <c r="BC158" s="3">
        <v>142.549285525367</v>
      </c>
      <c r="BD158" s="3">
        <v>152.813105149703</v>
      </c>
      <c r="BE158" s="3">
        <v>161.92206464495</v>
      </c>
      <c r="BF158" s="3">
        <v>170.745952061244</v>
      </c>
      <c r="BG158" s="3">
        <v>176.652535811714</v>
      </c>
      <c r="BH158" s="3">
        <v>185.805350052683</v>
      </c>
      <c r="BI158" s="3">
        <v>175.009926837424</v>
      </c>
      <c r="BJ158" s="3">
        <v>170.29722122919</v>
      </c>
      <c r="BK158" s="3">
        <v>162.956666645251</v>
      </c>
      <c r="BL158" s="3">
        <v>168.437460399809</v>
      </c>
      <c r="BM158" s="3">
        <v>178.587455749512</v>
      </c>
      <c r="BN158" s="3">
        <v>185.255238124302</v>
      </c>
      <c r="BO158" s="3">
        <v>183.757063366118</v>
      </c>
      <c r="BP158" s="3">
        <v>162.412196766246</v>
      </c>
      <c r="BQ158" s="3">
        <v>168.556999969482</v>
      </c>
      <c r="BR158" s="3">
        <v>176.87621272694</v>
      </c>
      <c r="BS158" s="3">
        <v>168.034849340265</v>
      </c>
      <c r="BT158" s="3">
        <v>173.923749542236</v>
      </c>
      <c r="BU158" s="3">
        <v>178.303187826405</v>
      </c>
      <c r="BV158" s="3">
        <v>188.30641746521</v>
      </c>
      <c r="BW158" s="3">
        <v>195.790792556036</v>
      </c>
      <c r="BX158" s="3">
        <v>196.922777811686</v>
      </c>
      <c r="BY158" s="3">
        <v>194.307192350689</v>
      </c>
      <c r="BZ158" s="3">
        <v>159.878332658248</v>
      </c>
      <c r="CA158" s="3">
        <v>167.496507553827</v>
      </c>
      <c r="CB158" s="3">
        <v>178.337500762939</v>
      </c>
      <c r="CC158" s="3">
        <v>191.215303594416</v>
      </c>
      <c r="CD158" s="3">
        <v>209.275985370983</v>
      </c>
      <c r="CE158" s="3">
        <v>231.217777070545</v>
      </c>
      <c r="CF158" s="3">
        <v>232.966826302665</v>
      </c>
      <c r="CG158" s="3">
        <v>241.015606620095</v>
      </c>
      <c r="CH158" s="3">
        <v>244.104249954224</v>
      </c>
      <c r="CI158" s="3">
        <v>259.561893463135</v>
      </c>
      <c r="CJ158" s="3">
        <v>262.371138723273</v>
      </c>
      <c r="CK158" s="3">
        <v>255.251578080027</v>
      </c>
      <c r="CL158" s="3">
        <v>240.54239057458</v>
      </c>
      <c r="CM158" s="3">
        <v>271.34150877453</v>
      </c>
      <c r="CN158" s="3">
        <v>278.484833526611</v>
      </c>
      <c r="CO158" s="3">
        <v>290.299999583851</v>
      </c>
      <c r="CP158" s="3">
        <v>318.982301257906</v>
      </c>
      <c r="CQ158" s="3">
        <v>342.110153198242</v>
      </c>
      <c r="CR158" s="3">
        <v>346.422063191732</v>
      </c>
      <c r="CS158" s="3">
        <v>336.799682617188</v>
      </c>
      <c r="CT158" s="3">
        <v>352.65976242792</v>
      </c>
      <c r="CU158" s="3">
        <v>342.803632562811</v>
      </c>
      <c r="CV158" s="3">
        <v>305.107750701904</v>
      </c>
      <c r="CW158" s="3">
        <v>285.948947304174</v>
      </c>
      <c r="CX158" s="3">
        <v>286.179999310037</v>
      </c>
      <c r="CY158" s="3">
        <v>277.630750656128</v>
      </c>
      <c r="CZ158" s="3">
        <v>223.594286600749</v>
      </c>
      <c r="DA158" s="3">
        <v>206.226667495001</v>
      </c>
      <c r="DB158" s="3">
        <v>211.811000061035</v>
      </c>
      <c r="DC158" s="3">
        <v>228.550869485606</v>
      </c>
      <c r="DD158" s="3">
        <v>202.028094700405</v>
      </c>
      <c r="DE158" s="3">
        <v>207.712856474377</v>
      </c>
      <c r="DF158" s="3">
        <v>254.585237412226</v>
      </c>
      <c r="DG158" s="3">
        <v>268.25571332659</v>
      </c>
      <c r="DH158" s="3">
        <v>257.746999359131</v>
      </c>
      <c r="DI158" s="3">
        <v>242.672632317794</v>
      </c>
      <c r="DJ158" s="3">
        <v>239.088043544603</v>
      </c>
      <c r="DK158" s="3">
        <v>276.397103560598</v>
      </c>
      <c r="DL158" s="3">
        <v>305.374544317072</v>
      </c>
      <c r="DM158" s="3">
        <v>321.944047473726</v>
      </c>
      <c r="DN158" s="3">
        <v>338.205000305176</v>
      </c>
      <c r="DO158" s="3">
        <v>302.870434304942</v>
      </c>
      <c r="DP158" s="3">
        <v>298.466000366211</v>
      </c>
      <c r="DQ158" s="3">
        <v>277.50954506614</v>
      </c>
      <c r="DR158" s="3">
        <v>294.328097388858</v>
      </c>
      <c r="DS158" s="3">
        <v>324.14075088501</v>
      </c>
      <c r="DT158" s="3">
        <v>357.850714547294</v>
      </c>
      <c r="DU158" s="3">
        <v>384.12825012207</v>
      </c>
      <c r="DV158" s="3">
        <v>392.353499603272</v>
      </c>
      <c r="DW158" s="3">
        <v>380.664317737926</v>
      </c>
      <c r="DX158" s="3">
        <v>391.67795493386</v>
      </c>
      <c r="DY158" s="3">
        <v>425.613417776007</v>
      </c>
      <c r="DZ158" s="3">
        <v>442.710454073819</v>
      </c>
      <c r="EA158" s="3">
        <v>471.054092407227</v>
      </c>
      <c r="EB158" s="3">
        <v>485.446250915527</v>
      </c>
      <c r="EC158" s="3">
        <v>495.552610314411</v>
      </c>
      <c r="ED158" s="3">
        <v>531.716250610352</v>
      </c>
      <c r="EE158" s="3">
        <v>537.640950520833</v>
      </c>
      <c r="EF158" s="3">
        <v>564.598610772027</v>
      </c>
    </row>
    <row r="159">
      <c r="A159" s="3" t="s">
        <v>728</v>
      </c>
      <c r="B159" s="3" t="s">
        <v>526</v>
      </c>
      <c r="C159" s="3" t="s">
        <v>531</v>
      </c>
      <c r="D159" s="3">
        <v>63.3613113397898</v>
      </c>
      <c r="E159" s="3">
        <v>61.832884210406</v>
      </c>
      <c r="F159" s="3">
        <v>63.2881470955685</v>
      </c>
      <c r="G159" s="3">
        <v>65.1969241488034</v>
      </c>
      <c r="H159" s="3">
        <v>67.1440415521348</v>
      </c>
      <c r="I159" s="3">
        <v>68.7794870123538</v>
      </c>
      <c r="J159" s="3">
        <v>67.3238859477826</v>
      </c>
      <c r="K159" s="3">
        <v>67.5916526058735</v>
      </c>
      <c r="L159" s="3">
        <v>68.7335182664529</v>
      </c>
      <c r="M159" s="3">
        <v>66.759632312829</v>
      </c>
      <c r="N159" s="3">
        <v>73.8713100471145</v>
      </c>
      <c r="O159" s="3">
        <v>75.3175116720486</v>
      </c>
      <c r="P159" s="3">
        <v>73.9273895799101</v>
      </c>
      <c r="Q159" s="3">
        <v>77.3826320423511</v>
      </c>
      <c r="R159" s="3">
        <v>77.7428739185489</v>
      </c>
      <c r="S159" s="3">
        <v>76.7895394813248</v>
      </c>
      <c r="T159" s="3">
        <v>76.4620452124508</v>
      </c>
      <c r="U159" s="3">
        <v>74.4055312556184</v>
      </c>
      <c r="V159" s="3">
        <v>73.4380762495765</v>
      </c>
      <c r="W159" s="3">
        <v>70.0695518752202</v>
      </c>
      <c r="X159" s="3">
        <v>66.7194329301743</v>
      </c>
      <c r="Y159" s="3">
        <v>70.0829192861254</v>
      </c>
      <c r="Z159" s="3">
        <v>74.3112670267071</v>
      </c>
      <c r="AA159" s="3">
        <v>75.0443388737814</v>
      </c>
      <c r="AB159" s="3">
        <v>68.7795854628839</v>
      </c>
      <c r="AC159" s="3">
        <v>74.9580724699308</v>
      </c>
      <c r="AD159" s="3">
        <v>80.4776479854466</v>
      </c>
      <c r="AE159" s="3">
        <v>84.8686049770742</v>
      </c>
      <c r="AF159" s="3">
        <v>84.94663592436</v>
      </c>
      <c r="AG159" s="3">
        <v>86.1503173223114</v>
      </c>
      <c r="AH159" s="3">
        <v>90.9220756603719</v>
      </c>
      <c r="AI159" s="3">
        <v>96.9518907829942</v>
      </c>
      <c r="AJ159" s="3">
        <v>97.1519051971344</v>
      </c>
      <c r="AK159" s="3">
        <v>95.3838936752476</v>
      </c>
      <c r="AL159" s="3">
        <v>99.9314146437504</v>
      </c>
      <c r="AM159" s="3">
        <v>103.433472871319</v>
      </c>
      <c r="AN159" s="3">
        <v>103.155800299977</v>
      </c>
      <c r="AO159" s="3">
        <v>106.853872019406</v>
      </c>
      <c r="AP159" s="3">
        <v>110.833855250476</v>
      </c>
      <c r="AQ159" s="3">
        <v>111.511822206335</v>
      </c>
      <c r="AR159" s="3">
        <v>115.259381782753</v>
      </c>
      <c r="AS159" s="3">
        <v>121.090222973927</v>
      </c>
      <c r="AT159" s="3">
        <v>120.886509850591</v>
      </c>
      <c r="AU159" s="3">
        <v>115.956175847389</v>
      </c>
      <c r="AV159" s="3">
        <v>120.41503374805</v>
      </c>
      <c r="AW159" s="3">
        <v>129.180858083978</v>
      </c>
      <c r="AX159" s="3">
        <v>133.515252252092</v>
      </c>
      <c r="AY159" s="3">
        <v>140.000385967623</v>
      </c>
      <c r="AZ159" s="3">
        <v>144.40283183107</v>
      </c>
      <c r="BA159" s="3">
        <v>138.055457362286</v>
      </c>
      <c r="BB159" s="3">
        <v>138.536718763656</v>
      </c>
      <c r="BC159" s="3">
        <v>130.857020754062</v>
      </c>
      <c r="BD159" s="3">
        <v>123.621542828486</v>
      </c>
      <c r="BE159" s="3">
        <v>123.150642228748</v>
      </c>
      <c r="BF159" s="3">
        <v>120.492618442109</v>
      </c>
      <c r="BG159" s="3">
        <v>118.125204641651</v>
      </c>
      <c r="BH159" s="3">
        <v>122.597487980105</v>
      </c>
      <c r="BI159" s="3">
        <v>113.931006244402</v>
      </c>
      <c r="BJ159" s="3">
        <v>114.93964297539</v>
      </c>
      <c r="BK159" s="3">
        <v>110.928186598396</v>
      </c>
      <c r="BL159" s="3">
        <v>113.348830882159</v>
      </c>
      <c r="BM159" s="3">
        <v>121.512301221617</v>
      </c>
      <c r="BN159" s="3">
        <v>124.66878938678</v>
      </c>
      <c r="BO159" s="3">
        <v>134.212758319744</v>
      </c>
      <c r="BP159" s="3">
        <v>130.482100305703</v>
      </c>
      <c r="BQ159" s="3">
        <v>130.598412056697</v>
      </c>
      <c r="BR159" s="3">
        <v>133.27550021361</v>
      </c>
      <c r="BS159" s="3">
        <v>131.175266849197</v>
      </c>
      <c r="BT159" s="3">
        <v>135.933553611603</v>
      </c>
      <c r="BU159" s="3">
        <v>139.448941018835</v>
      </c>
      <c r="BV159" s="3">
        <v>154.608774348241</v>
      </c>
      <c r="BW159" s="3">
        <v>156.817040268634</v>
      </c>
      <c r="BX159" s="3">
        <v>158.499070777909</v>
      </c>
      <c r="BY159" s="3">
        <v>162.965492878038</v>
      </c>
      <c r="BZ159" s="3">
        <v>133.681130384483</v>
      </c>
      <c r="CA159" s="3">
        <v>138.617388366828</v>
      </c>
      <c r="CB159" s="3">
        <v>145.506776223327</v>
      </c>
      <c r="CC159" s="3">
        <v>154.751067610985</v>
      </c>
      <c r="CD159" s="3">
        <v>162.523486776784</v>
      </c>
      <c r="CE159" s="3">
        <v>175.615739734415</v>
      </c>
      <c r="CF159" s="3">
        <v>176.63256281812</v>
      </c>
      <c r="CG159" s="3">
        <v>181.838354981931</v>
      </c>
      <c r="CH159" s="3">
        <v>190.505658840973</v>
      </c>
      <c r="CI159" s="3">
        <v>185.294411385171</v>
      </c>
      <c r="CJ159" s="3">
        <v>186.589039421497</v>
      </c>
      <c r="CK159" s="3">
        <v>183.218471948408</v>
      </c>
      <c r="CL159" s="3">
        <v>197.458322561523</v>
      </c>
      <c r="CM159" s="3">
        <v>206.0599180568</v>
      </c>
      <c r="CN159" s="3">
        <v>215.101601757399</v>
      </c>
      <c r="CO159" s="3">
        <v>209.835436775546</v>
      </c>
      <c r="CP159" s="3">
        <v>209.122369751605</v>
      </c>
      <c r="CQ159" s="3">
        <v>212.602066311218</v>
      </c>
      <c r="CR159" s="3">
        <v>202.34867799301</v>
      </c>
      <c r="CS159" s="3">
        <v>202.904801425612</v>
      </c>
      <c r="CT159" s="3">
        <v>219.507586742067</v>
      </c>
      <c r="CU159" s="3">
        <v>223.513645225784</v>
      </c>
      <c r="CV159" s="3">
        <v>224.820256987586</v>
      </c>
      <c r="CW159" s="3">
        <v>207.482878486635</v>
      </c>
      <c r="CX159" s="3">
        <v>196.739681191173</v>
      </c>
      <c r="CY159" s="3">
        <v>190.278078520242</v>
      </c>
      <c r="CZ159" s="3">
        <v>192.675932813552</v>
      </c>
      <c r="DA159" s="3">
        <v>180.332433963837</v>
      </c>
      <c r="DB159" s="3">
        <v>176.233521945223</v>
      </c>
      <c r="DC159" s="3">
        <v>196.799268483037</v>
      </c>
      <c r="DD159" s="3">
        <v>183.808179204379</v>
      </c>
      <c r="DE159" s="3">
        <v>184.85402549264</v>
      </c>
      <c r="DF159" s="3">
        <v>211.046917938559</v>
      </c>
      <c r="DG159" s="3">
        <v>211.069936302362</v>
      </c>
      <c r="DH159" s="3">
        <v>217.526024141474</v>
      </c>
      <c r="DI159" s="3">
        <v>227.548494091298</v>
      </c>
      <c r="DJ159" s="3">
        <v>224.076763909741</v>
      </c>
      <c r="DK159" s="3">
        <v>225.051459218718</v>
      </c>
      <c r="DL159" s="3">
        <v>219.482124442676</v>
      </c>
      <c r="DM159" s="3">
        <v>230.915247415578</v>
      </c>
      <c r="DN159" s="3">
        <v>243.592210963253</v>
      </c>
      <c r="DO159" s="3">
        <v>234.745626249076</v>
      </c>
      <c r="DP159" s="3">
        <v>229.47493894186</v>
      </c>
      <c r="DQ159" s="3">
        <v>222.950439184544</v>
      </c>
      <c r="DR159" s="3">
        <v>229.347271913366</v>
      </c>
      <c r="DS159" s="3">
        <v>247.716756626292</v>
      </c>
      <c r="DT159" s="3">
        <v>252.110179960762</v>
      </c>
      <c r="DU159" s="3">
        <v>250.808479124729</v>
      </c>
      <c r="DV159" s="3">
        <v>258.38543641451</v>
      </c>
      <c r="DW159" s="3">
        <v>251.232149051518</v>
      </c>
      <c r="DX159" s="3">
        <v>241.282076123984</v>
      </c>
      <c r="DY159" s="3">
        <v>235.5741429826</v>
      </c>
      <c r="DZ159" s="3">
        <v>239.863772254579</v>
      </c>
      <c r="EA159" s="3">
        <v>240.477070683156</v>
      </c>
      <c r="EB159" s="3">
        <v>250.130897329855</v>
      </c>
      <c r="EC159" s="3">
        <v>257.493615702204</v>
      </c>
      <c r="ED159" s="3">
        <v>269.36083838856</v>
      </c>
      <c r="EE159" s="3">
        <v>265.72480526845</v>
      </c>
      <c r="EF159" s="3">
        <v>254.556112501356</v>
      </c>
    </row>
    <row r="160">
      <c r="A160" s="3" t="s">
        <v>729</v>
      </c>
      <c r="B160" s="3" t="s">
        <v>517</v>
      </c>
      <c r="C160" s="3" t="s">
        <v>534</v>
      </c>
      <c r="D160" s="3">
        <v>22.0262031257315</v>
      </c>
      <c r="E160" s="3">
        <v>21.0826575159113</v>
      </c>
      <c r="F160" s="3">
        <v>22.2654471136444</v>
      </c>
      <c r="G160" s="3">
        <v>22.3626605793353</v>
      </c>
      <c r="H160" s="3">
        <v>22.5970052952045</v>
      </c>
      <c r="I160" s="3">
        <v>23.7881406188121</v>
      </c>
      <c r="J160" s="3">
        <v>24.2923529202593</v>
      </c>
      <c r="K160" s="3">
        <v>25.0032400869963</v>
      </c>
      <c r="L160" s="3">
        <v>25.9292001972498</v>
      </c>
      <c r="M160" s="3">
        <v>24.2511643007428</v>
      </c>
      <c r="N160" s="3">
        <v>25.9333014385213</v>
      </c>
      <c r="O160" s="3">
        <v>25.8056346253477</v>
      </c>
      <c r="P160" s="3">
        <v>23.9790732139585</v>
      </c>
      <c r="Q160" s="3">
        <v>25.3458931760509</v>
      </c>
      <c r="R160" s="3">
        <v>26.2242362802814</v>
      </c>
      <c r="S160" s="3">
        <v>26.1012478525919</v>
      </c>
      <c r="T160" s="3">
        <v>26.5327762628429</v>
      </c>
      <c r="U160" s="3">
        <v>25.522514069081</v>
      </c>
      <c r="V160" s="3">
        <v>24.6204060840077</v>
      </c>
      <c r="W160" s="3">
        <v>23.894881923437</v>
      </c>
      <c r="X160" s="3">
        <v>21.3232430423006</v>
      </c>
      <c r="Y160" s="3">
        <v>21.3538059020983</v>
      </c>
      <c r="Z160" s="3">
        <v>21.8821797325117</v>
      </c>
      <c r="AA160" s="3">
        <v>21.554020853182</v>
      </c>
      <c r="AB160" s="3">
        <v>19.8226108110422</v>
      </c>
      <c r="AC160" s="3">
        <v>17.9019115760825</v>
      </c>
      <c r="AD160" s="3">
        <v>19.8547647515866</v>
      </c>
      <c r="AE160" s="3">
        <v>20.8871870023697</v>
      </c>
      <c r="AF160" s="3">
        <v>20.0499287320479</v>
      </c>
      <c r="AG160" s="3">
        <v>18.9877925948593</v>
      </c>
      <c r="AH160" s="3">
        <v>18.3035600137794</v>
      </c>
      <c r="AI160" s="3">
        <v>20.3153004808203</v>
      </c>
      <c r="AJ160" s="3">
        <v>21.0220335467526</v>
      </c>
      <c r="AK160" s="3">
        <v>20.6387234685818</v>
      </c>
      <c r="AL160" s="3">
        <v>20.8976393651904</v>
      </c>
      <c r="AM160" s="3">
        <v>21.7626725040114</v>
      </c>
      <c r="AN160" s="3">
        <v>21.0998783595037</v>
      </c>
      <c r="AO160" s="3">
        <v>21.8957229260322</v>
      </c>
      <c r="AP160" s="3">
        <v>21.8233096937807</v>
      </c>
      <c r="AQ160" s="3">
        <v>21.613842940341</v>
      </c>
      <c r="AR160" s="3">
        <v>22.355496393689</v>
      </c>
      <c r="AS160" s="3">
        <v>24.0882333424846</v>
      </c>
      <c r="AT160" s="3">
        <v>25.0879248042163</v>
      </c>
      <c r="AU160" s="3">
        <v>23.6386245561674</v>
      </c>
      <c r="AV160" s="3">
        <v>23.4352317262163</v>
      </c>
      <c r="AW160" s="3">
        <v>25.6926502169895</v>
      </c>
      <c r="AX160" s="3">
        <v>25.1370986159265</v>
      </c>
      <c r="AY160" s="3">
        <v>26.2371119471227</v>
      </c>
      <c r="AZ160" s="3">
        <v>26.5835096118297</v>
      </c>
      <c r="BA160" s="3">
        <v>23.8943217133121</v>
      </c>
      <c r="BB160" s="3">
        <v>23.5343884998746</v>
      </c>
      <c r="BC160" s="3">
        <v>22.1745488143038</v>
      </c>
      <c r="BD160" s="3">
        <v>20.4414488555404</v>
      </c>
      <c r="BE160" s="3">
        <v>19.8730876478075</v>
      </c>
      <c r="BF160" s="3">
        <v>19.0709633425336</v>
      </c>
      <c r="BG160" s="3">
        <v>18.1743413258561</v>
      </c>
      <c r="BH160" s="3">
        <v>17.5420770313308</v>
      </c>
      <c r="BI160" s="3">
        <v>15.9325929332108</v>
      </c>
      <c r="BJ160" s="3">
        <v>15.3633107554138</v>
      </c>
      <c r="BK160" s="3">
        <v>12.9892022429585</v>
      </c>
      <c r="BL160" s="3">
        <v>13.4125783782679</v>
      </c>
      <c r="BM160" s="3">
        <v>14.0676143633554</v>
      </c>
      <c r="BN160" s="3">
        <v>14.6741262744351</v>
      </c>
      <c r="BO160" s="3">
        <v>15.9342684273709</v>
      </c>
      <c r="BP160" s="3">
        <v>15.880967995367</v>
      </c>
      <c r="BQ160" s="3">
        <v>15.7276280278661</v>
      </c>
      <c r="BR160" s="3">
        <v>15.3872730985356</v>
      </c>
      <c r="BS160" s="3">
        <v>12.5914176042886</v>
      </c>
      <c r="BT160" s="3">
        <v>13.1255457823018</v>
      </c>
      <c r="BU160" s="3">
        <v>12.6765546672837</v>
      </c>
      <c r="BV160" s="3">
        <v>13.9456633586598</v>
      </c>
      <c r="BW160" s="3">
        <v>14.0054413862394</v>
      </c>
      <c r="BX160" s="3">
        <v>14.2997802504368</v>
      </c>
      <c r="BY160" s="3">
        <v>14.0243219818517</v>
      </c>
      <c r="BZ160" s="3">
        <v>8.69071155087475</v>
      </c>
      <c r="CA160" s="3">
        <v>7.11058079911454</v>
      </c>
      <c r="CB160" s="3">
        <v>6.27272042039202</v>
      </c>
      <c r="CC160" s="3">
        <v>8.598735215551</v>
      </c>
      <c r="CD160" s="3">
        <v>8.69973909717693</v>
      </c>
      <c r="CE160" s="3">
        <v>8.76497908182594</v>
      </c>
      <c r="CF160" s="3">
        <v>9.03938653589999</v>
      </c>
      <c r="CG160" s="3">
        <v>11.1588981929829</v>
      </c>
      <c r="CH160" s="3">
        <v>13.0042381827211</v>
      </c>
      <c r="CI160" s="3">
        <v>14.7754957700957</v>
      </c>
      <c r="CJ160" s="3">
        <v>16.7568257959662</v>
      </c>
      <c r="CK160" s="3">
        <v>18.9766655468459</v>
      </c>
      <c r="CL160" s="3">
        <v>21.0076606550896</v>
      </c>
      <c r="CM160" s="3">
        <v>22.4788746446508</v>
      </c>
      <c r="CN160" s="3">
        <v>23.5169952917103</v>
      </c>
      <c r="CO160" s="3">
        <v>24.02385677088</v>
      </c>
      <c r="CP160" s="3">
        <v>21.8971789899265</v>
      </c>
      <c r="CQ160" s="3">
        <v>21.3446991158114</v>
      </c>
      <c r="CR160" s="3">
        <v>21.5359283500843</v>
      </c>
      <c r="CS160" s="3">
        <v>21.6028321793565</v>
      </c>
      <c r="CT160" s="3">
        <v>21.8904697755237</v>
      </c>
      <c r="CU160" s="3">
        <v>19.9770477746553</v>
      </c>
      <c r="CV160" s="3">
        <v>20.2685548367439</v>
      </c>
      <c r="CW160" s="3">
        <v>19.6254682710132</v>
      </c>
      <c r="CX160" s="3">
        <v>18.3834679116075</v>
      </c>
      <c r="CY160" s="3">
        <v>18.5548102248204</v>
      </c>
      <c r="CZ160" s="3">
        <v>16.2877541998807</v>
      </c>
      <c r="DA160" s="3">
        <v>15.3703922589911</v>
      </c>
      <c r="DB160" s="3">
        <v>14.5928985157628</v>
      </c>
      <c r="DC160" s="3">
        <v>16.0219045506815</v>
      </c>
      <c r="DD160" s="3">
        <v>14.3448562564244</v>
      </c>
      <c r="DE160" s="3">
        <v>13.1858373447046</v>
      </c>
      <c r="DF160" s="3">
        <v>16.1554929483466</v>
      </c>
      <c r="DG160" s="3">
        <v>16.8220568202082</v>
      </c>
      <c r="DH160" s="3">
        <v>17.0486844607188</v>
      </c>
      <c r="DI160" s="3">
        <v>16.9403255005408</v>
      </c>
      <c r="DJ160" s="3">
        <v>14.9255916293352</v>
      </c>
      <c r="DK160" s="3">
        <v>15.2188953930753</v>
      </c>
      <c r="DL160" s="3">
        <v>14.365664900725</v>
      </c>
      <c r="DM160" s="3">
        <v>14.9394722811135</v>
      </c>
      <c r="DN160" s="3">
        <v>16.0511019166357</v>
      </c>
      <c r="DO160" s="3">
        <v>14.8339542806752</v>
      </c>
      <c r="DP160" s="3">
        <v>14.1552214449177</v>
      </c>
      <c r="DQ160" s="3">
        <v>12.4364209573274</v>
      </c>
      <c r="DR160" s="3">
        <v>12.8840770242378</v>
      </c>
      <c r="DS160" s="3">
        <v>15.6926809486264</v>
      </c>
      <c r="DT160" s="3">
        <v>16.1534789576283</v>
      </c>
      <c r="DU160" s="3">
        <v>14.9562543734603</v>
      </c>
      <c r="DV160" s="3">
        <v>15.1745053321827</v>
      </c>
      <c r="DW160" s="3">
        <v>15.0156119243247</v>
      </c>
      <c r="DX160" s="3">
        <v>15.0076124898318</v>
      </c>
      <c r="DY160" s="3">
        <v>14.7178625953707</v>
      </c>
      <c r="DZ160" s="3">
        <v>15.7444776481735</v>
      </c>
      <c r="EA160" s="3">
        <v>16.1833640982166</v>
      </c>
      <c r="EB160" s="3">
        <v>16.4956559995202</v>
      </c>
      <c r="EC160" s="3">
        <v>17.577572654665</v>
      </c>
      <c r="ED160" s="3">
        <v>17.7657084550775</v>
      </c>
      <c r="EE160" s="3">
        <v>17.831666810172</v>
      </c>
      <c r="EF160" s="3">
        <v>17.4227778116862</v>
      </c>
    </row>
    <row r="161">
      <c r="A161" s="3" t="s">
        <v>730</v>
      </c>
      <c r="B161" s="3" t="s">
        <v>526</v>
      </c>
      <c r="C161" s="3" t="s">
        <v>731</v>
      </c>
      <c r="D161" s="3">
        <v>29.293661732688</v>
      </c>
      <c r="E161" s="3">
        <v>30.0658918269843</v>
      </c>
      <c r="F161" s="3">
        <v>30.9725897092987</v>
      </c>
      <c r="G161" s="3">
        <v>30.1816598483445</v>
      </c>
      <c r="H161" s="3">
        <v>30.7179432466681</v>
      </c>
      <c r="I161" s="3">
        <v>32.6789076751301</v>
      </c>
      <c r="J161" s="3">
        <v>32.8113285881492</v>
      </c>
      <c r="K161" s="3">
        <v>32.0564636964798</v>
      </c>
      <c r="L161" s="3">
        <v>32.2889445791579</v>
      </c>
      <c r="M161" s="3">
        <v>30.4454886272594</v>
      </c>
      <c r="N161" s="3">
        <v>31.2891489002636</v>
      </c>
      <c r="O161" s="3">
        <v>31.5965771576889</v>
      </c>
      <c r="P161" s="3">
        <v>31.2072481078029</v>
      </c>
      <c r="Q161" s="3">
        <v>31.0839403683124</v>
      </c>
      <c r="R161" s="3">
        <v>31.3611329607488</v>
      </c>
      <c r="S161" s="3">
        <v>31.1160926126517</v>
      </c>
      <c r="T161" s="3">
        <v>29.5195663639344</v>
      </c>
      <c r="U161" s="3">
        <v>29.5145120557199</v>
      </c>
      <c r="V161" s="3">
        <v>27.9531517425148</v>
      </c>
      <c r="W161" s="3">
        <v>27.6088549761154</v>
      </c>
      <c r="X161" s="3">
        <v>26.2925388541304</v>
      </c>
      <c r="Y161" s="3">
        <v>26.7204308987603</v>
      </c>
      <c r="Z161" s="3">
        <v>26.9565989935979</v>
      </c>
      <c r="AA161" s="3">
        <v>24.3790479959789</v>
      </c>
      <c r="AB161" s="3">
        <v>23.501683393493</v>
      </c>
      <c r="AC161" s="3">
        <v>25.7944582655693</v>
      </c>
      <c r="AD161" s="3">
        <v>27.1832778348764</v>
      </c>
      <c r="AE161" s="3">
        <v>27.9793183981813</v>
      </c>
      <c r="AF161" s="3">
        <v>30.0178499135322</v>
      </c>
      <c r="AG161" s="3">
        <v>32.4337251947697</v>
      </c>
      <c r="AH161" s="3">
        <v>33.0502160112529</v>
      </c>
      <c r="AI161" s="3">
        <v>34.0031052544342</v>
      </c>
      <c r="AJ161" s="3">
        <v>33.2920398101406</v>
      </c>
      <c r="AK161" s="3">
        <v>32.4957772301942</v>
      </c>
      <c r="AL161" s="3">
        <v>35.8589863851283</v>
      </c>
      <c r="AM161" s="3">
        <v>35.4570088749616</v>
      </c>
      <c r="AN161" s="3">
        <v>35.5615374740571</v>
      </c>
      <c r="AO161" s="3">
        <v>34.4414390738903</v>
      </c>
      <c r="AP161" s="3">
        <v>34.3351445111683</v>
      </c>
      <c r="AQ161" s="3">
        <v>34.3681065197478</v>
      </c>
      <c r="AR161" s="3">
        <v>34.6918674134265</v>
      </c>
      <c r="AS161" s="3">
        <v>34.7361700811378</v>
      </c>
      <c r="AT161" s="3">
        <v>35.8286778645256</v>
      </c>
      <c r="AU161" s="3">
        <v>32.1801174416975</v>
      </c>
      <c r="AV161" s="3">
        <v>33.2002433429462</v>
      </c>
      <c r="AW161" s="3">
        <v>34.5882141038314</v>
      </c>
      <c r="AX161" s="3">
        <v>31.8485567746967</v>
      </c>
      <c r="AY161" s="3">
        <v>31.6198582096822</v>
      </c>
      <c r="AZ161" s="3">
        <v>33.3371548094313</v>
      </c>
      <c r="BA161" s="3">
        <v>31.9588224237451</v>
      </c>
      <c r="BB161" s="3">
        <v>30.861033679934</v>
      </c>
      <c r="BC161" s="3">
        <v>28.978249325214</v>
      </c>
      <c r="BD161" s="3">
        <v>30.2059415129077</v>
      </c>
      <c r="BE161" s="3">
        <v>29.3108488339202</v>
      </c>
      <c r="BF161" s="3">
        <v>30.0122793598739</v>
      </c>
      <c r="BG161" s="3">
        <v>32.570601583304</v>
      </c>
      <c r="BH161" s="3">
        <v>31.8982982289072</v>
      </c>
      <c r="BI161" s="3">
        <v>29.0406401238123</v>
      </c>
      <c r="BJ161" s="3">
        <v>28.9560352380034</v>
      </c>
      <c r="BK161" s="3">
        <v>27.3002785966381</v>
      </c>
      <c r="BL161" s="3">
        <v>27.7624013751011</v>
      </c>
      <c r="BM161" s="3">
        <v>30.1166528429935</v>
      </c>
      <c r="BN161" s="3">
        <v>31.4564739533756</v>
      </c>
      <c r="BO161" s="3">
        <v>31.9790484230506</v>
      </c>
      <c r="BP161" s="3">
        <v>34.1472639805063</v>
      </c>
      <c r="BQ161" s="3">
        <v>34.8108372442942</v>
      </c>
      <c r="BR161" s="3">
        <v>36.4852536350842</v>
      </c>
      <c r="BS161" s="3">
        <v>37.0707332305159</v>
      </c>
      <c r="BT161" s="3">
        <v>38.4593357550563</v>
      </c>
      <c r="BU161" s="3">
        <v>37.5297694313068</v>
      </c>
      <c r="BV161" s="3">
        <v>37.9531509759305</v>
      </c>
      <c r="BW161" s="3">
        <v>36.8023340122228</v>
      </c>
      <c r="BX161" s="3">
        <v>36.4920660587875</v>
      </c>
      <c r="BY161" s="3">
        <v>36.0320541717446</v>
      </c>
      <c r="BZ161" s="3">
        <v>27.7442451435529</v>
      </c>
      <c r="CA161" s="3">
        <v>25.5857314593553</v>
      </c>
      <c r="CB161" s="3">
        <v>26.2733689645953</v>
      </c>
      <c r="CC161" s="3">
        <v>30.9282638528793</v>
      </c>
      <c r="CD161" s="3">
        <v>32.5077370829184</v>
      </c>
      <c r="CE161" s="3">
        <v>36.3854772431565</v>
      </c>
      <c r="CF161" s="3">
        <v>37.5753677969611</v>
      </c>
      <c r="CG161" s="3">
        <v>38.8104704506686</v>
      </c>
      <c r="CH161" s="3">
        <v>40.8518834082873</v>
      </c>
      <c r="CI161" s="3">
        <v>41.9148655181853</v>
      </c>
      <c r="CJ161" s="3">
        <v>46.3257669291428</v>
      </c>
      <c r="CK161" s="3">
        <v>48.8838305399675</v>
      </c>
      <c r="CL161" s="3">
        <v>54.7688032941457</v>
      </c>
      <c r="CM161" s="3">
        <v>56.881161041949</v>
      </c>
      <c r="CN161" s="3">
        <v>59.5473861502962</v>
      </c>
      <c r="CO161" s="3">
        <v>61.6506130504455</v>
      </c>
      <c r="CP161" s="3">
        <v>64.5248765217146</v>
      </c>
      <c r="CQ161" s="3">
        <v>67.542278122612</v>
      </c>
      <c r="CR161" s="3">
        <v>68.1643954321796</v>
      </c>
      <c r="CS161" s="3">
        <v>65.9618681527659</v>
      </c>
      <c r="CT161" s="3">
        <v>71.3890299259691</v>
      </c>
      <c r="CU161" s="3">
        <v>72.9936320588386</v>
      </c>
      <c r="CV161" s="3">
        <v>70.9834983853958</v>
      </c>
      <c r="CW161" s="3">
        <v>62.6480130634294</v>
      </c>
      <c r="CX161" s="3">
        <v>59.7711709619623</v>
      </c>
      <c r="CY161" s="3">
        <v>59.5055638633346</v>
      </c>
      <c r="CZ161" s="3">
        <v>49.8984147799936</v>
      </c>
      <c r="DA161" s="3">
        <v>47.6641347053055</v>
      </c>
      <c r="DB161" s="3">
        <v>46.044819218367</v>
      </c>
      <c r="DC161" s="3">
        <v>52.6240101530758</v>
      </c>
      <c r="DD161" s="3">
        <v>50.9333972179072</v>
      </c>
      <c r="DE161" s="3">
        <v>50.6454275696415</v>
      </c>
      <c r="DF161" s="3">
        <v>61.5454649593743</v>
      </c>
      <c r="DG161" s="3">
        <v>62.1560613491255</v>
      </c>
      <c r="DH161" s="3">
        <v>64.1393325696315</v>
      </c>
      <c r="DI161" s="3">
        <v>61.4678515168127</v>
      </c>
      <c r="DJ161" s="3">
        <v>58.475256548029</v>
      </c>
      <c r="DK161" s="3">
        <v>55.6558569273437</v>
      </c>
      <c r="DL161" s="3">
        <v>59.2170981227734</v>
      </c>
      <c r="DM161" s="3">
        <v>62.2026170368253</v>
      </c>
      <c r="DN161" s="3">
        <v>66.2675343347433</v>
      </c>
      <c r="DO161" s="3">
        <v>58.4848030838526</v>
      </c>
      <c r="DP161" s="3">
        <v>54.6799256589236</v>
      </c>
      <c r="DQ161" s="3">
        <v>49.4695151462714</v>
      </c>
      <c r="DR161" s="3">
        <v>50.2925305850073</v>
      </c>
      <c r="DS161" s="3">
        <v>53.7616261207758</v>
      </c>
      <c r="DT161" s="3">
        <v>54.6173981686541</v>
      </c>
      <c r="DU161" s="3">
        <v>55.1575401395074</v>
      </c>
      <c r="DV161" s="3">
        <v>61.394582272196</v>
      </c>
      <c r="DW161" s="3">
        <v>63.9263946911818</v>
      </c>
      <c r="DX161" s="3">
        <v>66.9633767356234</v>
      </c>
      <c r="DY161" s="3">
        <v>68.4878932012352</v>
      </c>
      <c r="DZ161" s="3">
        <v>68.0976007016372</v>
      </c>
      <c r="EA161" s="3">
        <v>68.6453217020674</v>
      </c>
      <c r="EB161" s="3">
        <v>72.2137928213164</v>
      </c>
      <c r="EC161" s="3">
        <v>76.404987954468</v>
      </c>
      <c r="ED161" s="3">
        <v>82.0612418338204</v>
      </c>
      <c r="EE161" s="3">
        <v>81.5981549070684</v>
      </c>
      <c r="EF161" s="3">
        <v>79.768333223131</v>
      </c>
    </row>
    <row r="162">
      <c r="A162" s="3" t="s">
        <v>732</v>
      </c>
      <c r="B162" s="3" t="s">
        <v>494</v>
      </c>
      <c r="C162" s="3" t="s">
        <v>495</v>
      </c>
      <c r="D162" s="3">
        <v>68.4428110518716</v>
      </c>
      <c r="E162" s="3">
        <v>67.1593508582876</v>
      </c>
      <c r="F162" s="3">
        <v>70.1947459013241</v>
      </c>
      <c r="G162" s="3">
        <v>73.6274305878798</v>
      </c>
      <c r="H162" s="3">
        <v>74.9550740793866</v>
      </c>
      <c r="I162" s="3">
        <v>77.5288791614213</v>
      </c>
      <c r="J162" s="3">
        <v>77.5584215267379</v>
      </c>
      <c r="K162" s="3">
        <v>76.4717204516088</v>
      </c>
      <c r="L162" s="3">
        <v>79.6888951087476</v>
      </c>
      <c r="M162" s="3">
        <v>77.2164710504784</v>
      </c>
      <c r="N162" s="3">
        <v>81.7632658320568</v>
      </c>
      <c r="O162" s="3">
        <v>80.5615426720732</v>
      </c>
      <c r="P162" s="3">
        <v>78.3917376085203</v>
      </c>
      <c r="Q162" s="3">
        <v>76.6591558938419</v>
      </c>
      <c r="R162" s="3">
        <v>77.1898831391134</v>
      </c>
      <c r="S162" s="3">
        <v>76.6523547197284</v>
      </c>
      <c r="T162" s="3">
        <v>77.5339990310938</v>
      </c>
      <c r="U162" s="3">
        <v>76.2777433113906</v>
      </c>
      <c r="V162" s="3">
        <v>76.6090632988575</v>
      </c>
      <c r="W162" s="3">
        <v>75.399479081619</v>
      </c>
      <c r="X162" s="3">
        <v>72.1542317127399</v>
      </c>
      <c r="Y162" s="3">
        <v>75.2353569130549</v>
      </c>
      <c r="Z162" s="3">
        <v>79.0527771733774</v>
      </c>
      <c r="AA162" s="3">
        <v>80.3444295623656</v>
      </c>
      <c r="AB162" s="3">
        <v>77.2347056890409</v>
      </c>
      <c r="AC162" s="3">
        <v>80.9451633814295</v>
      </c>
      <c r="AD162" s="3">
        <v>84.5646270972738</v>
      </c>
      <c r="AE162" s="3">
        <v>87.2525442333774</v>
      </c>
      <c r="AF162" s="3">
        <v>89.2896105726809</v>
      </c>
      <c r="AG162" s="3">
        <v>92.2018495504719</v>
      </c>
      <c r="AH162" s="3">
        <v>98.0474124070619</v>
      </c>
      <c r="AI162" s="3">
        <v>96.8107220202179</v>
      </c>
      <c r="AJ162" s="3">
        <v>94.6872134291259</v>
      </c>
      <c r="AK162" s="3">
        <v>93.1858887064271</v>
      </c>
      <c r="AL162" s="3">
        <v>92.5100018883172</v>
      </c>
      <c r="AM162" s="3">
        <v>91.7942024353978</v>
      </c>
      <c r="AN162" s="3">
        <v>91.9508299155675</v>
      </c>
      <c r="AO162" s="3">
        <v>93.890771471156</v>
      </c>
      <c r="AP162" s="3">
        <v>101.604676642936</v>
      </c>
      <c r="AQ162" s="3">
        <v>100.160182046323</v>
      </c>
      <c r="AR162" s="3">
        <v>101.532961362234</v>
      </c>
      <c r="AS162" s="3">
        <v>108.086966715628</v>
      </c>
      <c r="AT162" s="3">
        <v>108.135362049871</v>
      </c>
      <c r="AU162" s="3">
        <v>108.306815545858</v>
      </c>
      <c r="AV162" s="3">
        <v>108.201025557629</v>
      </c>
      <c r="AW162" s="3">
        <v>112.775231939542</v>
      </c>
      <c r="AX162" s="3">
        <v>114.227504019874</v>
      </c>
      <c r="AY162" s="3">
        <v>116.274334206377</v>
      </c>
      <c r="AZ162" s="3">
        <v>118.486092590781</v>
      </c>
      <c r="BA162" s="3">
        <v>108.580871073581</v>
      </c>
      <c r="BB162" s="3">
        <v>107.951246595382</v>
      </c>
      <c r="BC162" s="3">
        <v>106.671584961262</v>
      </c>
      <c r="BD162" s="3">
        <v>102.703013425062</v>
      </c>
      <c r="BE162" s="3">
        <v>102.182750727268</v>
      </c>
      <c r="BF162" s="3">
        <v>106.250771781557</v>
      </c>
      <c r="BG162" s="3">
        <v>111.348031015779</v>
      </c>
      <c r="BH162" s="3">
        <v>116.74924235384</v>
      </c>
      <c r="BI162" s="3">
        <v>116.201435433601</v>
      </c>
      <c r="BJ162" s="3">
        <v>121.356943166748</v>
      </c>
      <c r="BK162" s="3">
        <v>115.193031112435</v>
      </c>
      <c r="BL162" s="3">
        <v>109.074386245264</v>
      </c>
      <c r="BM162" s="3">
        <v>114.034352964864</v>
      </c>
      <c r="BN162" s="3">
        <v>117.830892835711</v>
      </c>
      <c r="BO162" s="3">
        <v>117.43683110266</v>
      </c>
      <c r="BP162" s="3">
        <v>117.924624167912</v>
      </c>
      <c r="BQ162" s="3">
        <v>119.661296863579</v>
      </c>
      <c r="BR162" s="3">
        <v>115.871762849964</v>
      </c>
      <c r="BS162" s="3">
        <v>112.19240848936</v>
      </c>
      <c r="BT162" s="3">
        <v>112.244359066025</v>
      </c>
      <c r="BU162" s="3">
        <v>113.334909672994</v>
      </c>
      <c r="BV162" s="3">
        <v>115.748279305028</v>
      </c>
      <c r="BW162" s="3">
        <v>124.014390388255</v>
      </c>
      <c r="BX162" s="3">
        <v>128.030419583134</v>
      </c>
      <c r="BY162" s="3">
        <v>129.622892778055</v>
      </c>
      <c r="BZ162" s="3">
        <v>114.481093432785</v>
      </c>
      <c r="CA162" s="3">
        <v>127.491064880166</v>
      </c>
      <c r="CB162" s="3">
        <v>129.848595509424</v>
      </c>
      <c r="CC162" s="3">
        <v>127.035351238032</v>
      </c>
      <c r="CD162" s="3">
        <v>128.957338422584</v>
      </c>
      <c r="CE162" s="3">
        <v>132.456754365853</v>
      </c>
      <c r="CF162" s="3">
        <v>131.509672439613</v>
      </c>
      <c r="CG162" s="3">
        <v>129.439659687692</v>
      </c>
      <c r="CH162" s="3">
        <v>129.158027384797</v>
      </c>
      <c r="CI162" s="3">
        <v>135.655818105767</v>
      </c>
      <c r="CJ162" s="3">
        <v>144.771469318598</v>
      </c>
      <c r="CK162" s="3">
        <v>146.715137295764</v>
      </c>
      <c r="CL162" s="3">
        <v>144.04802862748</v>
      </c>
      <c r="CM162" s="3">
        <v>146.521231169427</v>
      </c>
      <c r="CN162" s="3">
        <v>152.403783033526</v>
      </c>
      <c r="CO162" s="3">
        <v>149.155018981902</v>
      </c>
      <c r="CP162" s="3">
        <v>153.469425157927</v>
      </c>
      <c r="CQ162" s="3">
        <v>158.82099904485</v>
      </c>
      <c r="CR162" s="3">
        <v>152.145801587353</v>
      </c>
      <c r="CS162" s="3">
        <v>147.205607768518</v>
      </c>
      <c r="CT162" s="3">
        <v>148.275962717414</v>
      </c>
      <c r="CU162" s="3">
        <v>152.741241677827</v>
      </c>
      <c r="CV162" s="3">
        <v>155.213005008115</v>
      </c>
      <c r="CW162" s="3">
        <v>153.71762975097</v>
      </c>
      <c r="CX162" s="3">
        <v>159.487975220166</v>
      </c>
      <c r="CY162" s="3">
        <v>167.137363160248</v>
      </c>
      <c r="CZ162" s="3">
        <v>164.527529752767</v>
      </c>
      <c r="DA162" s="3">
        <v>162.844645802355</v>
      </c>
      <c r="DB162" s="3">
        <v>162.694044024014</v>
      </c>
      <c r="DC162" s="3">
        <v>156.552829533785</v>
      </c>
      <c r="DD162" s="3">
        <v>154.081157055089</v>
      </c>
      <c r="DE162" s="3">
        <v>155.430512651258</v>
      </c>
      <c r="DF162" s="3">
        <v>163.06066171693</v>
      </c>
      <c r="DG162" s="3">
        <v>166.903115196869</v>
      </c>
      <c r="DH162" s="3">
        <v>162.034756121774</v>
      </c>
      <c r="DI162" s="3">
        <v>151.485217880024</v>
      </c>
      <c r="DJ162" s="3">
        <v>145.120801551916</v>
      </c>
      <c r="DK162" s="3">
        <v>154.729110549379</v>
      </c>
      <c r="DL162" s="3">
        <v>151.582802298485</v>
      </c>
      <c r="DM162" s="3">
        <v>154.186561178302</v>
      </c>
      <c r="DN162" s="3">
        <v>156.821524579054</v>
      </c>
      <c r="DO162" s="3">
        <v>161.79296941821</v>
      </c>
      <c r="DP162" s="3">
        <v>154.674059708358</v>
      </c>
      <c r="DQ162" s="3">
        <v>147.98178657339</v>
      </c>
      <c r="DR162" s="3">
        <v>144.86646111832</v>
      </c>
      <c r="DS162" s="3">
        <v>151.197243538825</v>
      </c>
      <c r="DT162" s="3">
        <v>155.623816881798</v>
      </c>
      <c r="DU162" s="3">
        <v>153.9408451643</v>
      </c>
      <c r="DV162" s="3">
        <v>154.829158491117</v>
      </c>
      <c r="DW162" s="3">
        <v>146.18007291751</v>
      </c>
      <c r="DX162" s="3">
        <v>146.811829366135</v>
      </c>
      <c r="DY162" s="3">
        <v>144.455935457066</v>
      </c>
      <c r="DZ162" s="3">
        <v>149.838798640933</v>
      </c>
      <c r="EA162" s="3">
        <v>158.928360519493</v>
      </c>
      <c r="EB162" s="3">
        <v>163.457447266089</v>
      </c>
      <c r="EC162" s="3">
        <v>160.60826347196</v>
      </c>
      <c r="ED162" s="3">
        <v>154.31924270538</v>
      </c>
      <c r="EE162" s="3">
        <v>147.152856735956</v>
      </c>
      <c r="EF162" s="3">
        <v>145.993055979411</v>
      </c>
    </row>
    <row r="163">
      <c r="A163" s="3" t="s">
        <v>733</v>
      </c>
      <c r="B163" s="3" t="s">
        <v>491</v>
      </c>
      <c r="C163" s="3" t="s">
        <v>620</v>
      </c>
      <c r="D163" s="3">
        <v>19.5917164239105</v>
      </c>
      <c r="E163" s="3">
        <v>21.0541618366073</v>
      </c>
      <c r="F163" s="3">
        <v>20.0971784794472</v>
      </c>
      <c r="G163" s="3">
        <v>19.5481959763015</v>
      </c>
      <c r="H163" s="3">
        <v>19.1790123607503</v>
      </c>
      <c r="I163" s="3">
        <v>19.049002027748</v>
      </c>
      <c r="J163" s="3">
        <v>18.6043685570075</v>
      </c>
      <c r="K163" s="3">
        <v>18.1310347345865</v>
      </c>
      <c r="L163" s="3">
        <v>17.8197343485489</v>
      </c>
      <c r="M163" s="3">
        <v>15.794850779484</v>
      </c>
      <c r="N163" s="3">
        <v>16.6544625056969</v>
      </c>
      <c r="O163" s="3">
        <v>17.208894154134</v>
      </c>
      <c r="P163" s="3">
        <v>17.3842071688065</v>
      </c>
      <c r="Q163" s="3">
        <v>18.4467919496927</v>
      </c>
      <c r="R163" s="3">
        <v>18.331624744656</v>
      </c>
      <c r="S163" s="3">
        <v>19.0536091638422</v>
      </c>
      <c r="T163" s="3">
        <v>21.3923700195698</v>
      </c>
      <c r="U163" s="3">
        <v>21.418705468644</v>
      </c>
      <c r="V163" s="3">
        <v>20.9263494774188</v>
      </c>
      <c r="W163" s="3">
        <v>21.5566394234216</v>
      </c>
      <c r="X163" s="3">
        <v>20.0665581524637</v>
      </c>
      <c r="Y163" s="3">
        <v>23.4710720609559</v>
      </c>
      <c r="Z163" s="3">
        <v>23.9839415098215</v>
      </c>
      <c r="AA163" s="3">
        <v>22.8222518786149</v>
      </c>
      <c r="AB163" s="3">
        <v>20.5484319152172</v>
      </c>
      <c r="AC163" s="3">
        <v>18.6818239075567</v>
      </c>
      <c r="AD163" s="3">
        <v>20.2903462399838</v>
      </c>
      <c r="AE163" s="3">
        <v>19.1682859017621</v>
      </c>
      <c r="AF163" s="3">
        <v>18.1524529134788</v>
      </c>
      <c r="AG163" s="3">
        <v>18.359122202053</v>
      </c>
      <c r="AH163" s="3">
        <v>18.3724815136591</v>
      </c>
      <c r="AI163" s="3">
        <v>18.4966841197368</v>
      </c>
      <c r="AJ163" s="3">
        <v>18.7228525657961</v>
      </c>
      <c r="AK163" s="3">
        <v>19.3717791924658</v>
      </c>
      <c r="AL163" s="3">
        <v>20.8348310294452</v>
      </c>
      <c r="AM163" s="3">
        <v>22.6865947630687</v>
      </c>
      <c r="AN163" s="3">
        <v>22.3852821846389</v>
      </c>
      <c r="AO163" s="3">
        <v>22.4070080415333</v>
      </c>
      <c r="AP163" s="3">
        <v>22.673564777988</v>
      </c>
      <c r="AQ163" s="3">
        <v>22.7359271463197</v>
      </c>
      <c r="AR163" s="3">
        <v>24.3717553405872</v>
      </c>
      <c r="AS163" s="3">
        <v>23.4690219459726</v>
      </c>
      <c r="AT163" s="3">
        <v>23.3220799815044</v>
      </c>
      <c r="AU163" s="3">
        <v>22.5217730222039</v>
      </c>
      <c r="AV163" s="3">
        <v>22.4822979621127</v>
      </c>
      <c r="AW163" s="3">
        <v>21.5394959127716</v>
      </c>
      <c r="AX163" s="3">
        <v>21.2220697666575</v>
      </c>
      <c r="AY163" s="3">
        <v>23.3205453096511</v>
      </c>
      <c r="AZ163" s="3">
        <v>23.1544442445801</v>
      </c>
      <c r="BA163" s="3">
        <v>21.2086235245428</v>
      </c>
      <c r="BB163" s="3">
        <v>20.9755789912808</v>
      </c>
      <c r="BC163" s="3">
        <v>20.1398886097766</v>
      </c>
      <c r="BD163" s="3">
        <v>21.7462781167521</v>
      </c>
      <c r="BE163" s="3">
        <v>22.5441754928614</v>
      </c>
      <c r="BF163" s="3">
        <v>23.0126826582364</v>
      </c>
      <c r="BG163" s="3">
        <v>22.7676735492882</v>
      </c>
      <c r="BH163" s="3">
        <v>23.8640744864454</v>
      </c>
      <c r="BI163" s="3">
        <v>23.851122530856</v>
      </c>
      <c r="BJ163" s="3">
        <v>24.0026520916298</v>
      </c>
      <c r="BK163" s="3">
        <v>23.0737443654799</v>
      </c>
      <c r="BL163" s="3">
        <v>23.145813190138</v>
      </c>
      <c r="BM163" s="3">
        <v>22.4535344388773</v>
      </c>
      <c r="BN163" s="3">
        <v>22.2941645191898</v>
      </c>
      <c r="BO163" s="3">
        <v>23.3332348418046</v>
      </c>
      <c r="BP163" s="3">
        <v>21.9815367762728</v>
      </c>
      <c r="BQ163" s="3">
        <v>22.6626112985382</v>
      </c>
      <c r="BR163" s="3">
        <v>22.8818947859279</v>
      </c>
      <c r="BS163" s="3">
        <v>20.7628048231923</v>
      </c>
      <c r="BT163" s="3">
        <v>20.730955848315</v>
      </c>
      <c r="BU163" s="3">
        <v>20.6936445097345</v>
      </c>
      <c r="BV163" s="3">
        <v>21.9241247441172</v>
      </c>
      <c r="BW163" s="3">
        <v>21.0201732454235</v>
      </c>
      <c r="BX163" s="3">
        <v>20.8972127170902</v>
      </c>
      <c r="BY163" s="3">
        <v>20.3679414382444</v>
      </c>
      <c r="BZ163" s="3">
        <v>17.2547447141918</v>
      </c>
      <c r="CA163" s="3">
        <v>19.3107752696085</v>
      </c>
      <c r="CB163" s="3">
        <v>20.181956732953</v>
      </c>
      <c r="CC163" s="3">
        <v>20.9505228135418</v>
      </c>
      <c r="CD163" s="3">
        <v>20.8036372040198</v>
      </c>
      <c r="CE163" s="3">
        <v>21.7788272291526</v>
      </c>
      <c r="CF163" s="3">
        <v>20.2756041945413</v>
      </c>
      <c r="CG163" s="3">
        <v>19.4381343348725</v>
      </c>
      <c r="CH163" s="3">
        <v>19.0423063437881</v>
      </c>
      <c r="CI163" s="3">
        <v>19.8204267221766</v>
      </c>
      <c r="CJ163" s="3">
        <v>21.9611130011082</v>
      </c>
      <c r="CK163" s="3">
        <v>21.9271353411909</v>
      </c>
      <c r="CL163" s="3">
        <v>22.420938640607</v>
      </c>
      <c r="CM163" s="3">
        <v>23.1330931233316</v>
      </c>
      <c r="CN163" s="3">
        <v>23.9421084076484</v>
      </c>
      <c r="CO163" s="3">
        <v>25.2311483943584</v>
      </c>
      <c r="CP163" s="3">
        <v>24.9405720499981</v>
      </c>
      <c r="CQ163" s="3">
        <v>26.2288856722463</v>
      </c>
      <c r="CR163" s="3">
        <v>25.8988557727702</v>
      </c>
      <c r="CS163" s="3">
        <v>26.0976876978564</v>
      </c>
      <c r="CT163" s="3">
        <v>29.0100321737178</v>
      </c>
      <c r="CU163" s="3">
        <v>30.8641402977299</v>
      </c>
      <c r="CV163" s="3">
        <v>31.2410137712917</v>
      </c>
      <c r="CW163" s="3">
        <v>31.672094218777</v>
      </c>
      <c r="CX163" s="3">
        <v>32.3060388456813</v>
      </c>
      <c r="CY163" s="3">
        <v>32.5371594356229</v>
      </c>
      <c r="CZ163" s="3">
        <v>28.5106299777295</v>
      </c>
      <c r="DA163" s="3">
        <v>27.2602885505865</v>
      </c>
      <c r="DB163" s="3">
        <v>26.4402172590848</v>
      </c>
      <c r="DC163" s="3">
        <v>26.9173529476365</v>
      </c>
      <c r="DD163" s="3">
        <v>25.8140220334488</v>
      </c>
      <c r="DE163" s="3">
        <v>26.1277806124653</v>
      </c>
      <c r="DF163" s="3">
        <v>29.0410264818485</v>
      </c>
      <c r="DG163" s="3">
        <v>30.5195741184498</v>
      </c>
      <c r="DH163" s="3">
        <v>30.2410035197645</v>
      </c>
      <c r="DI163" s="3">
        <v>29.5154635768915</v>
      </c>
      <c r="DJ163" s="3">
        <v>30.2950826893162</v>
      </c>
      <c r="DK163" s="3">
        <v>31.0573643975708</v>
      </c>
      <c r="DL163" s="3">
        <v>28.0229092908287</v>
      </c>
      <c r="DM163" s="3">
        <v>29.5698210516378</v>
      </c>
      <c r="DN163" s="3">
        <v>28.9670656252713</v>
      </c>
      <c r="DO163" s="3">
        <v>26.9544523741856</v>
      </c>
      <c r="DP163" s="3">
        <v>27.4985970782786</v>
      </c>
      <c r="DQ163" s="3">
        <v>25.372546328854</v>
      </c>
      <c r="DR163" s="3">
        <v>26.3191279169305</v>
      </c>
      <c r="DS163" s="3">
        <v>28.5085984920209</v>
      </c>
      <c r="DT163" s="3">
        <v>34.6604848560316</v>
      </c>
      <c r="DU163" s="3">
        <v>36.1443479561497</v>
      </c>
      <c r="DV163" s="3">
        <v>36.3732166365173</v>
      </c>
      <c r="DW163" s="3">
        <v>35.7094923879041</v>
      </c>
      <c r="DX163" s="3">
        <v>34.0726161621429</v>
      </c>
      <c r="DY163" s="3">
        <v>35.1310331643926</v>
      </c>
      <c r="DZ163" s="3">
        <v>36.6603988670946</v>
      </c>
      <c r="EA163" s="3">
        <v>38.2104435550229</v>
      </c>
      <c r="EB163" s="3">
        <v>38.4970126729283</v>
      </c>
      <c r="EC163" s="3">
        <v>38.7347757101465</v>
      </c>
      <c r="ED163" s="3">
        <v>37.172425734919</v>
      </c>
      <c r="EE163" s="3">
        <v>37.0216663905552</v>
      </c>
      <c r="EF163" s="3">
        <v>38.1883332994249</v>
      </c>
    </row>
    <row r="164">
      <c r="A164" s="3" t="s">
        <v>734</v>
      </c>
      <c r="B164" s="3" t="s">
        <v>517</v>
      </c>
      <c r="C164" s="3" t="s">
        <v>564</v>
      </c>
      <c r="D164" s="3">
        <v>42.5847359590344</v>
      </c>
      <c r="E164" s="3">
        <v>42.0985097526971</v>
      </c>
      <c r="F164" s="3">
        <v>43.5461036431308</v>
      </c>
      <c r="G164" s="3">
        <v>42.5352992716625</v>
      </c>
      <c r="H164" s="3">
        <v>40.5549196260735</v>
      </c>
      <c r="I164" s="3">
        <v>42.4592924413835</v>
      </c>
      <c r="J164" s="3">
        <v>43.2633288663454</v>
      </c>
      <c r="K164" s="3">
        <v>43.1063007498566</v>
      </c>
      <c r="L164" s="3">
        <v>45.1151926594972</v>
      </c>
      <c r="M164" s="3">
        <v>44.1173095507725</v>
      </c>
      <c r="N164" s="3">
        <v>45.8025793084652</v>
      </c>
      <c r="O164" s="3">
        <v>46.3592271101959</v>
      </c>
      <c r="P164" s="3">
        <v>43.826922433771</v>
      </c>
      <c r="Q164" s="3">
        <v>44.6478660912052</v>
      </c>
      <c r="R164" s="3">
        <v>46.3755510111304</v>
      </c>
      <c r="S164" s="3">
        <v>47.5880670332651</v>
      </c>
      <c r="T164" s="3">
        <v>50.1219269037499</v>
      </c>
      <c r="U164" s="3">
        <v>51.8895529319022</v>
      </c>
      <c r="V164" s="3">
        <v>52.6010878192802</v>
      </c>
      <c r="W164" s="3">
        <v>51.0182038244748</v>
      </c>
      <c r="X164" s="3">
        <v>47.6438516747791</v>
      </c>
      <c r="Y164" s="3">
        <v>48.415869233408</v>
      </c>
      <c r="Z164" s="3">
        <v>51.7646537496171</v>
      </c>
      <c r="AA164" s="3">
        <v>51.3249633977135</v>
      </c>
      <c r="AB164" s="3">
        <v>45.7250660742547</v>
      </c>
      <c r="AC164" s="3">
        <v>44.6181316809385</v>
      </c>
      <c r="AD164" s="3">
        <v>46.3663787090954</v>
      </c>
      <c r="AE164" s="3">
        <v>48.21754360524</v>
      </c>
      <c r="AF164" s="3">
        <v>49.458584158754</v>
      </c>
      <c r="AG164" s="3">
        <v>49.4564908531672</v>
      </c>
      <c r="AH164" s="3">
        <v>49.9279170967277</v>
      </c>
      <c r="AI164" s="3">
        <v>52.0196410830974</v>
      </c>
      <c r="AJ164" s="3">
        <v>52.8398304297152</v>
      </c>
      <c r="AK164" s="3">
        <v>54.3504957322376</v>
      </c>
      <c r="AL164" s="3">
        <v>60.0553225045008</v>
      </c>
      <c r="AM164" s="3">
        <v>67.8891707870754</v>
      </c>
      <c r="AN164" s="3">
        <v>68.6962048011178</v>
      </c>
      <c r="AO164" s="3">
        <v>70.9987798536812</v>
      </c>
      <c r="AP164" s="3">
        <v>72.4096995954539</v>
      </c>
      <c r="AQ164" s="3">
        <v>69.7006277172568</v>
      </c>
      <c r="AR164" s="3">
        <v>69.455001645191</v>
      </c>
      <c r="AS164" s="3">
        <v>69.8238559502629</v>
      </c>
      <c r="AT164" s="3">
        <v>74.7796749798478</v>
      </c>
      <c r="AU164" s="3">
        <v>74.7704379326335</v>
      </c>
      <c r="AV164" s="3">
        <v>74.9216828868854</v>
      </c>
      <c r="AW164" s="3">
        <v>80.1888509866412</v>
      </c>
      <c r="AX164" s="3">
        <v>81.0979841514111</v>
      </c>
      <c r="AY164" s="3">
        <v>86.8373669029382</v>
      </c>
      <c r="AZ164" s="3">
        <v>91.9948671301744</v>
      </c>
      <c r="BA164" s="3">
        <v>93.5486241826766</v>
      </c>
      <c r="BB164" s="3">
        <v>93.2131954587527</v>
      </c>
      <c r="BC164" s="3">
        <v>91.1240630131809</v>
      </c>
      <c r="BD164" s="3">
        <v>91.4335478235206</v>
      </c>
      <c r="BE164" s="3">
        <v>88.9874264645259</v>
      </c>
      <c r="BF164" s="3">
        <v>90.9766780395072</v>
      </c>
      <c r="BG164" s="3">
        <v>95.8257384327905</v>
      </c>
      <c r="BH164" s="3">
        <v>95.4160972198512</v>
      </c>
      <c r="BI164" s="3">
        <v>91.270392046215</v>
      </c>
      <c r="BJ164" s="3">
        <v>91.4962477797779</v>
      </c>
      <c r="BK164" s="3">
        <v>83.6535835340525</v>
      </c>
      <c r="BL164" s="3">
        <v>85.5082035941645</v>
      </c>
      <c r="BM164" s="3">
        <v>87.5422652599266</v>
      </c>
      <c r="BN164" s="3">
        <v>87.0131058681489</v>
      </c>
      <c r="BO164" s="3">
        <v>92.9320321186102</v>
      </c>
      <c r="BP164" s="3">
        <v>94.2585030005073</v>
      </c>
      <c r="BQ164" s="3">
        <v>92.9124988144356</v>
      </c>
      <c r="BR164" s="3">
        <v>97.7036796345347</v>
      </c>
      <c r="BS164" s="3">
        <v>92.656108888745</v>
      </c>
      <c r="BT164" s="3">
        <v>99.5360879982183</v>
      </c>
      <c r="BU164" s="3">
        <v>102.807915598641</v>
      </c>
      <c r="BV164" s="3">
        <v>111.839079836273</v>
      </c>
      <c r="BW164" s="3">
        <v>117.130858474274</v>
      </c>
      <c r="BX164" s="3">
        <v>118.077344518912</v>
      </c>
      <c r="BY164" s="3">
        <v>115.976656827944</v>
      </c>
      <c r="BZ164" s="3">
        <v>83.5863440367864</v>
      </c>
      <c r="CA164" s="3">
        <v>80.7037841655055</v>
      </c>
      <c r="CB164" s="3">
        <v>80.3169599780548</v>
      </c>
      <c r="CC164" s="3">
        <v>88.3261264668831</v>
      </c>
      <c r="CD164" s="3">
        <v>85.5263178041356</v>
      </c>
      <c r="CE164" s="3">
        <v>88.186739948685</v>
      </c>
      <c r="CF164" s="3">
        <v>86.9520052734092</v>
      </c>
      <c r="CG164" s="3">
        <v>89.1028889474456</v>
      </c>
      <c r="CH164" s="3">
        <v>101.064476443213</v>
      </c>
      <c r="CI164" s="3">
        <v>108.952181754935</v>
      </c>
      <c r="CJ164" s="3">
        <v>120.393764187619</v>
      </c>
      <c r="CK164" s="3">
        <v>127.851926941862</v>
      </c>
      <c r="CL164" s="3">
        <v>137.532972877711</v>
      </c>
      <c r="CM164" s="3">
        <v>137.852560644905</v>
      </c>
      <c r="CN164" s="3">
        <v>145.33321718404</v>
      </c>
      <c r="CO164" s="3">
        <v>142.787823964622</v>
      </c>
      <c r="CP164" s="3">
        <v>139.03624844731</v>
      </c>
      <c r="CQ164" s="3">
        <v>143.112656499213</v>
      </c>
      <c r="CR164" s="3">
        <v>145.302611494671</v>
      </c>
      <c r="CS164" s="3">
        <v>153.75980939063</v>
      </c>
      <c r="CT164" s="3">
        <v>152.134835633805</v>
      </c>
      <c r="CU164" s="3">
        <v>145.313157833477</v>
      </c>
      <c r="CV164" s="3">
        <v>144.03809447722</v>
      </c>
      <c r="CW164" s="3">
        <v>139.365717887531</v>
      </c>
      <c r="CX164" s="3">
        <v>126.00834168908</v>
      </c>
      <c r="CY164" s="3">
        <v>119.657297507075</v>
      </c>
      <c r="CZ164" s="3">
        <v>113.75414974662</v>
      </c>
      <c r="DA164" s="3">
        <v>111.483077480332</v>
      </c>
      <c r="DB164" s="3">
        <v>106.028138583722</v>
      </c>
      <c r="DC164" s="3">
        <v>109.468432356758</v>
      </c>
      <c r="DD164" s="3">
        <v>106.204263242401</v>
      </c>
      <c r="DE164" s="3">
        <v>107.993478976637</v>
      </c>
      <c r="DF164" s="3">
        <v>125.342213967383</v>
      </c>
      <c r="DG164" s="3">
        <v>124.939863152691</v>
      </c>
      <c r="DH164" s="3">
        <v>131.016241826322</v>
      </c>
      <c r="DI164" s="3">
        <v>134.135311318758</v>
      </c>
      <c r="DJ164" s="3">
        <v>126.027476986624</v>
      </c>
      <c r="DK164" s="3">
        <v>128.774169529409</v>
      </c>
      <c r="DL164" s="3">
        <v>131.24683372709</v>
      </c>
      <c r="DM164" s="3">
        <v>134.812562860038</v>
      </c>
      <c r="DN164" s="3">
        <v>146.047179209537</v>
      </c>
      <c r="DO164" s="3">
        <v>146.084729254557</v>
      </c>
      <c r="DP164" s="3">
        <v>141.30035609428</v>
      </c>
      <c r="DQ164" s="3">
        <v>139.228022596947</v>
      </c>
      <c r="DR164" s="3">
        <v>144.342764591347</v>
      </c>
      <c r="DS164" s="3">
        <v>158.443867153673</v>
      </c>
      <c r="DT164" s="3">
        <v>166.906558648075</v>
      </c>
      <c r="DU164" s="3">
        <v>174.417073098934</v>
      </c>
      <c r="DV164" s="3">
        <v>187.500242973635</v>
      </c>
      <c r="DW164" s="3">
        <v>188.384820821815</v>
      </c>
      <c r="DX164" s="3">
        <v>194.277376054997</v>
      </c>
      <c r="DY164" s="3">
        <v>193.995486950722</v>
      </c>
      <c r="DZ164" s="3">
        <v>206.800251432744</v>
      </c>
      <c r="EA164" s="3">
        <v>208.777332287471</v>
      </c>
      <c r="EB164" s="3">
        <v>209.123075837332</v>
      </c>
      <c r="EC164" s="3">
        <v>217.345468780691</v>
      </c>
      <c r="ED164" s="3">
        <v>239.374468018539</v>
      </c>
      <c r="EE164" s="3">
        <v>240.104471800796</v>
      </c>
      <c r="EF164" s="3">
        <v>252.915441641685</v>
      </c>
    </row>
    <row r="165">
      <c r="A165" s="3" t="s">
        <v>735</v>
      </c>
      <c r="B165" s="3" t="s">
        <v>505</v>
      </c>
      <c r="C165" s="3" t="s">
        <v>583</v>
      </c>
      <c r="D165" s="3">
        <v>39.2570831680052</v>
      </c>
      <c r="E165" s="3">
        <v>38.6295329522328</v>
      </c>
      <c r="F165" s="3">
        <v>40.3986961159891</v>
      </c>
      <c r="G165" s="3">
        <v>42.9967055905134</v>
      </c>
      <c r="H165" s="3">
        <v>44.1118207003953</v>
      </c>
      <c r="I165" s="3">
        <v>44.4295229797456</v>
      </c>
      <c r="J165" s="3">
        <v>43.331754480138</v>
      </c>
      <c r="K165" s="3">
        <v>42.0947888121843</v>
      </c>
      <c r="L165" s="3">
        <v>42.181990378118</v>
      </c>
      <c r="M165" s="3">
        <v>40.7857857215257</v>
      </c>
      <c r="N165" s="3">
        <v>43.0008072885584</v>
      </c>
      <c r="O165" s="3">
        <v>44.3335903643452</v>
      </c>
      <c r="P165" s="3">
        <v>44.9974501176246</v>
      </c>
      <c r="Q165" s="3">
        <v>43.5215436172414</v>
      </c>
      <c r="R165" s="3">
        <v>42.7816783525374</v>
      </c>
      <c r="S165" s="3">
        <v>43.8275319455251</v>
      </c>
      <c r="T165" s="3">
        <v>43.1219981664765</v>
      </c>
      <c r="U165" s="3">
        <v>42.5415377035485</v>
      </c>
      <c r="V165" s="3">
        <v>43.7141984265622</v>
      </c>
      <c r="W165" s="3">
        <v>46.2834652855602</v>
      </c>
      <c r="X165" s="3">
        <v>46.0059916828543</v>
      </c>
      <c r="Y165" s="3">
        <v>47.644334168242</v>
      </c>
      <c r="Z165" s="3">
        <v>46.5335384378395</v>
      </c>
      <c r="AA165" s="3">
        <v>49.1768264155745</v>
      </c>
      <c r="AB165" s="3">
        <v>49.2941400702866</v>
      </c>
      <c r="AC165" s="3">
        <v>50.8281328553788</v>
      </c>
      <c r="AD165" s="3">
        <v>52.4208338436323</v>
      </c>
      <c r="AE165" s="3">
        <v>53.4343914438625</v>
      </c>
      <c r="AF165" s="3">
        <v>52.6782876662736</v>
      </c>
      <c r="AG165" s="3">
        <v>53.6255256256067</v>
      </c>
      <c r="AH165" s="3">
        <v>58.1651676273645</v>
      </c>
      <c r="AI165" s="3">
        <v>57.9516546450084</v>
      </c>
      <c r="AJ165" s="3">
        <v>55.5215052635836</v>
      </c>
      <c r="AK165" s="3">
        <v>53.1528451566723</v>
      </c>
      <c r="AL165" s="3">
        <v>52.0925588199881</v>
      </c>
      <c r="AM165" s="3">
        <v>51.7396283548868</v>
      </c>
      <c r="AN165" s="3">
        <v>51.3887669242375</v>
      </c>
      <c r="AO165" s="3">
        <v>52.7143166567321</v>
      </c>
      <c r="AP165" s="3">
        <v>52.7869030902416</v>
      </c>
      <c r="AQ165" s="3">
        <v>51.6764290083313</v>
      </c>
      <c r="AR165" s="3">
        <v>50.775352243985</v>
      </c>
      <c r="AS165" s="3">
        <v>51.645284642222</v>
      </c>
      <c r="AT165" s="3">
        <v>48.168583321801</v>
      </c>
      <c r="AU165" s="3">
        <v>49.5482030667699</v>
      </c>
      <c r="AV165" s="3">
        <v>47.9009687277477</v>
      </c>
      <c r="AW165" s="3">
        <v>44.7359202727262</v>
      </c>
      <c r="AX165" s="3">
        <v>46.4693394741191</v>
      </c>
      <c r="AY165" s="3">
        <v>48.931744154934</v>
      </c>
      <c r="AZ165" s="3">
        <v>49.3254006277527</v>
      </c>
      <c r="BA165" s="3">
        <v>49.2887831826239</v>
      </c>
      <c r="BB165" s="3">
        <v>49.3459819144537</v>
      </c>
      <c r="BC165" s="3">
        <v>46.2027992979894</v>
      </c>
      <c r="BD165" s="3">
        <v>45.2525803285373</v>
      </c>
      <c r="BE165" s="3">
        <v>49.1966778219432</v>
      </c>
      <c r="BF165" s="3">
        <v>52.4484789679845</v>
      </c>
      <c r="BG165" s="3">
        <v>53.4090968644326</v>
      </c>
      <c r="BH165" s="3">
        <v>54.7002353616519</v>
      </c>
      <c r="BI165" s="3">
        <v>52.167549069309</v>
      </c>
      <c r="BJ165" s="3">
        <v>47.2576784393718</v>
      </c>
      <c r="BK165" s="3">
        <v>45.0115950451576</v>
      </c>
      <c r="BL165" s="3">
        <v>43.9833561022882</v>
      </c>
      <c r="BM165" s="3">
        <v>43.145823087853</v>
      </c>
      <c r="BN165" s="3">
        <v>42.1962831502223</v>
      </c>
      <c r="BO165" s="3">
        <v>44.1614966674935</v>
      </c>
      <c r="BP165" s="3">
        <v>43.2349168372766</v>
      </c>
      <c r="BQ165" s="3">
        <v>42.5903495735431</v>
      </c>
      <c r="BR165" s="3">
        <v>43.425764356961</v>
      </c>
      <c r="BS165" s="3">
        <v>48.482374906544</v>
      </c>
      <c r="BT165" s="3">
        <v>49.7188158554852</v>
      </c>
      <c r="BU165" s="3">
        <v>48.5688241361292</v>
      </c>
      <c r="BV165" s="3">
        <v>50.240268114275</v>
      </c>
      <c r="BW165" s="3">
        <v>52.6600008215812</v>
      </c>
      <c r="BX165" s="3">
        <v>54.5107666871003</v>
      </c>
      <c r="BY165" s="3">
        <v>51.4814809579433</v>
      </c>
      <c r="BZ165" s="3">
        <v>48.4188122743962</v>
      </c>
      <c r="CA165" s="3">
        <v>50.598842323101</v>
      </c>
      <c r="CB165" s="3">
        <v>50.4573334424673</v>
      </c>
      <c r="CC165" s="3">
        <v>52.7295230527278</v>
      </c>
      <c r="CD165" s="3">
        <v>54.4189574655396</v>
      </c>
      <c r="CE165" s="3">
        <v>55.5956601885177</v>
      </c>
      <c r="CF165" s="3">
        <v>52.6725022767232</v>
      </c>
      <c r="CG165" s="3">
        <v>52.9213955062234</v>
      </c>
      <c r="CH165" s="3">
        <v>52.0371834098156</v>
      </c>
      <c r="CI165" s="3">
        <v>50.6065276784744</v>
      </c>
      <c r="CJ165" s="3">
        <v>48.7443642452866</v>
      </c>
      <c r="CK165" s="3">
        <v>47.4130615896156</v>
      </c>
      <c r="CL165" s="3">
        <v>49.7356299954918</v>
      </c>
      <c r="CM165" s="3">
        <v>52.0361693705603</v>
      </c>
      <c r="CN165" s="3">
        <v>54.2517970131349</v>
      </c>
      <c r="CO165" s="3">
        <v>53.8292496007719</v>
      </c>
      <c r="CP165" s="3">
        <v>52.8670386050008</v>
      </c>
      <c r="CQ165" s="3">
        <v>53.4145270910893</v>
      </c>
      <c r="CR165" s="3">
        <v>53.1277283130969</v>
      </c>
      <c r="CS165" s="3">
        <v>52.2931129197085</v>
      </c>
      <c r="CT165" s="3">
        <v>52.7139907945901</v>
      </c>
      <c r="CU165" s="3">
        <v>53.4373974688311</v>
      </c>
      <c r="CV165" s="3">
        <v>55.7477158715012</v>
      </c>
      <c r="CW165" s="3">
        <v>54.0372362389957</v>
      </c>
      <c r="CX165" s="3">
        <v>53.2429522646996</v>
      </c>
      <c r="CY165" s="3">
        <v>57.8198033248847</v>
      </c>
      <c r="CZ165" s="3">
        <v>60.1247464255469</v>
      </c>
      <c r="DA165" s="3">
        <v>59.4360157697964</v>
      </c>
      <c r="DB165" s="3">
        <v>62.107333059006</v>
      </c>
      <c r="DC165" s="3">
        <v>64.5516504864653</v>
      </c>
      <c r="DD165" s="3">
        <v>62.4845199696587</v>
      </c>
      <c r="DE165" s="3">
        <v>62.9641169621795</v>
      </c>
      <c r="DF165" s="3">
        <v>62.1041734970506</v>
      </c>
      <c r="DG165" s="3">
        <v>63.4321223678803</v>
      </c>
      <c r="DH165" s="3">
        <v>60.6083866330916</v>
      </c>
      <c r="DI165" s="3">
        <v>59.2684973779871</v>
      </c>
      <c r="DJ165" s="3">
        <v>57.5026065143002</v>
      </c>
      <c r="DK165" s="3">
        <v>59.8376556841054</v>
      </c>
      <c r="DL165" s="3">
        <v>61.3385366612809</v>
      </c>
      <c r="DM165" s="3">
        <v>58.8944137943074</v>
      </c>
      <c r="DN165" s="3">
        <v>60.1095647481864</v>
      </c>
      <c r="DO165" s="3">
        <v>56.0658763635904</v>
      </c>
      <c r="DP165" s="3">
        <v>53.685241384298</v>
      </c>
      <c r="DQ165" s="3">
        <v>48.4835867598469</v>
      </c>
      <c r="DR165" s="3">
        <v>49.913362187971</v>
      </c>
      <c r="DS165" s="3">
        <v>52.3272737692667</v>
      </c>
      <c r="DT165" s="3">
        <v>53.4815721132713</v>
      </c>
      <c r="DU165" s="3">
        <v>53.4306792573227</v>
      </c>
      <c r="DV165" s="3">
        <v>53.3944748066145</v>
      </c>
      <c r="DW165" s="3">
        <v>55.8463488786592</v>
      </c>
      <c r="DX165" s="3">
        <v>59.6705844725761</v>
      </c>
      <c r="DY165" s="3">
        <v>57.8461386818636</v>
      </c>
      <c r="DZ165" s="3">
        <v>56.3417142675941</v>
      </c>
      <c r="EA165" s="3">
        <v>75.6272206711331</v>
      </c>
      <c r="EB165" s="3">
        <v>79.8739726965669</v>
      </c>
      <c r="EC165" s="3">
        <v>80.19652113468</v>
      </c>
      <c r="ED165" s="3">
        <v>80.3374498388735</v>
      </c>
      <c r="EE165" s="3">
        <v>80.6914278666178</v>
      </c>
      <c r="EF165" s="3">
        <v>81.5241669548882</v>
      </c>
    </row>
    <row r="166">
      <c r="A166" s="3" t="s">
        <v>736</v>
      </c>
      <c r="B166" s="3" t="s">
        <v>517</v>
      </c>
      <c r="C166" s="3" t="s">
        <v>681</v>
      </c>
      <c r="D166" s="3">
        <v>8.9759250496775</v>
      </c>
      <c r="E166" s="3">
        <v>8.5453028416449</v>
      </c>
      <c r="F166" s="3">
        <v>9.34913430344434</v>
      </c>
      <c r="G166" s="3">
        <v>9.25112963517866</v>
      </c>
      <c r="H166" s="3">
        <v>9.06715496805362</v>
      </c>
      <c r="I166" s="3">
        <v>9.56765609300378</v>
      </c>
      <c r="J166" s="3">
        <v>9.44668587601258</v>
      </c>
      <c r="K166" s="3">
        <v>9.00839102864464</v>
      </c>
      <c r="L166" s="3">
        <v>9.30439508485407</v>
      </c>
      <c r="M166" s="3">
        <v>8.7337997303366</v>
      </c>
      <c r="N166" s="3">
        <v>9.07819822569398</v>
      </c>
      <c r="O166" s="3">
        <v>9.2896155920321</v>
      </c>
      <c r="P166" s="3">
        <v>8.85622442381409</v>
      </c>
      <c r="Q166" s="3">
        <v>9.48045211154861</v>
      </c>
      <c r="R166" s="3">
        <v>9.76472189098323</v>
      </c>
      <c r="S166" s="3">
        <v>9.7292713068181</v>
      </c>
      <c r="T166" s="3">
        <v>10.0959437910294</v>
      </c>
      <c r="U166" s="3">
        <v>10.4485171918296</v>
      </c>
      <c r="V166" s="3">
        <v>10.3404876126328</v>
      </c>
      <c r="W166" s="3">
        <v>9.84247084713873</v>
      </c>
      <c r="X166" s="3">
        <v>9.1775081283926</v>
      </c>
      <c r="Y166" s="3">
        <v>9.12219280483493</v>
      </c>
      <c r="Z166" s="3">
        <v>9.02431885710226</v>
      </c>
      <c r="AA166" s="3">
        <v>9.11428762217046</v>
      </c>
      <c r="AB166" s="3">
        <v>8.13895526279897</v>
      </c>
      <c r="AC166" s="3">
        <v>7.45415738293335</v>
      </c>
      <c r="AD166" s="3">
        <v>7.8335558332472</v>
      </c>
      <c r="AE166" s="3">
        <v>8.1460385774359</v>
      </c>
      <c r="AF166" s="3">
        <v>8.5900087013779</v>
      </c>
      <c r="AG166" s="3">
        <v>8.36764540234775</v>
      </c>
      <c r="AH166" s="3">
        <v>8.08666464261256</v>
      </c>
      <c r="AI166" s="3">
        <v>8.5923699893761</v>
      </c>
      <c r="AJ166" s="3">
        <v>8.73334028881714</v>
      </c>
      <c r="AK166" s="3">
        <v>9.22888040147874</v>
      </c>
      <c r="AL166" s="3">
        <v>11.3933815211087</v>
      </c>
      <c r="AM166" s="3">
        <v>12.9927360524007</v>
      </c>
      <c r="AN166" s="3">
        <v>13.0069184604665</v>
      </c>
      <c r="AO166" s="3">
        <v>13.2458318500089</v>
      </c>
      <c r="AP166" s="3">
        <v>13.0472044197833</v>
      </c>
      <c r="AQ166" s="3">
        <v>12.7256416229571</v>
      </c>
      <c r="AR166" s="3">
        <v>13.0894287923241</v>
      </c>
      <c r="AS166" s="3">
        <v>13.1619352257483</v>
      </c>
      <c r="AT166" s="3">
        <v>13.535348401429</v>
      </c>
      <c r="AU166" s="3">
        <v>12.8411776337656</v>
      </c>
      <c r="AV166" s="3">
        <v>12.8777949405104</v>
      </c>
      <c r="AW166" s="3">
        <v>13.39609122864</v>
      </c>
      <c r="AX166" s="3">
        <v>13.2396817650324</v>
      </c>
      <c r="AY166" s="3">
        <v>14.5199085609612</v>
      </c>
      <c r="AZ166" s="3">
        <v>15.3680296055647</v>
      </c>
      <c r="BA166" s="3">
        <v>15.2852489209102</v>
      </c>
      <c r="BB166" s="3">
        <v>15.2930971758746</v>
      </c>
      <c r="BC166" s="3">
        <v>14.3674425554535</v>
      </c>
      <c r="BD166" s="3">
        <v>14.6928514688387</v>
      </c>
      <c r="BE166" s="3">
        <v>14.925832512424</v>
      </c>
      <c r="BF166" s="3">
        <v>14.9688187197699</v>
      </c>
      <c r="BG166" s="3">
        <v>15.7627125371215</v>
      </c>
      <c r="BH166" s="3">
        <v>15.2845418711728</v>
      </c>
      <c r="BI166" s="3">
        <v>13.906921580118</v>
      </c>
      <c r="BJ166" s="3">
        <v>13.6481234594161</v>
      </c>
      <c r="BK166" s="3">
        <v>11.6481643407494</v>
      </c>
      <c r="BL166" s="3">
        <v>12.1595529445695</v>
      </c>
      <c r="BM166" s="3">
        <v>12.9147536569963</v>
      </c>
      <c r="BN166" s="3">
        <v>12.5881225264852</v>
      </c>
      <c r="BO166" s="3">
        <v>12.7082512879311</v>
      </c>
      <c r="BP166" s="3">
        <v>12.8124878099332</v>
      </c>
      <c r="BQ166" s="3">
        <v>13.0129830708922</v>
      </c>
      <c r="BR166" s="3">
        <v>13.6494873647381</v>
      </c>
      <c r="BS166" s="3">
        <v>12.592052517446</v>
      </c>
      <c r="BT166" s="3">
        <v>13.6803786903562</v>
      </c>
      <c r="BU166" s="3">
        <v>13.6857055538</v>
      </c>
      <c r="BV166" s="3">
        <v>14.7757547161855</v>
      </c>
      <c r="BW166" s="3">
        <v>15.571919669539</v>
      </c>
      <c r="BX166" s="3">
        <v>15.1991831666389</v>
      </c>
      <c r="BY166" s="3">
        <v>14.9473859882123</v>
      </c>
      <c r="BZ166" s="3">
        <v>9.37608406562481</v>
      </c>
      <c r="CA166" s="3">
        <v>8.50973912819375</v>
      </c>
      <c r="CB166" s="3">
        <v>8.58720106508132</v>
      </c>
      <c r="CC166" s="3">
        <v>10.5800707550666</v>
      </c>
      <c r="CD166" s="3">
        <v>9.52149783427761</v>
      </c>
      <c r="CE166" s="3">
        <v>9.97692181612399</v>
      </c>
      <c r="CF166" s="3">
        <v>10.0330635973537</v>
      </c>
      <c r="CG166" s="3">
        <v>10.4255808972003</v>
      </c>
      <c r="CH166" s="3">
        <v>12.2021387158348</v>
      </c>
      <c r="CI166" s="3">
        <v>13.1388305610803</v>
      </c>
      <c r="CJ166" s="3">
        <v>14.7702683861611</v>
      </c>
      <c r="CK166" s="3">
        <v>15.9037566478308</v>
      </c>
      <c r="CL166" s="3">
        <v>16.9854168440333</v>
      </c>
      <c r="CM166" s="3">
        <v>17.2261857899597</v>
      </c>
      <c r="CN166" s="3">
        <v>19.0276761580772</v>
      </c>
      <c r="CO166" s="3">
        <v>18.1385699286208</v>
      </c>
      <c r="CP166" s="3">
        <v>16.5337133436961</v>
      </c>
      <c r="CQ166" s="3">
        <v>17.0057786872932</v>
      </c>
      <c r="CR166" s="3">
        <v>17.4573434112549</v>
      </c>
      <c r="CS166" s="3">
        <v>19.5813990670923</v>
      </c>
      <c r="CT166" s="3">
        <v>20.0150945095985</v>
      </c>
      <c r="CU166" s="3">
        <v>19.5422324547546</v>
      </c>
      <c r="CV166" s="3">
        <v>21.7697122450163</v>
      </c>
      <c r="CW166" s="3">
        <v>22.037143154761</v>
      </c>
      <c r="CX166" s="3">
        <v>20.2646195777298</v>
      </c>
      <c r="CY166" s="3">
        <v>17.8928086504917</v>
      </c>
      <c r="CZ166" s="3">
        <v>16.497020513758</v>
      </c>
      <c r="DA166" s="3">
        <v>15.778870178863</v>
      </c>
      <c r="DB166" s="3">
        <v>15.3171139272049</v>
      </c>
      <c r="DC166" s="3">
        <v>16.2147979130659</v>
      </c>
      <c r="DD166" s="3">
        <v>15.2143266567285</v>
      </c>
      <c r="DE166" s="3">
        <v>14.7439338405596</v>
      </c>
      <c r="DF166" s="3">
        <v>16.3831203188016</v>
      </c>
      <c r="DG166" s="3">
        <v>15.3470535921233</v>
      </c>
      <c r="DH166" s="3">
        <v>16.0270134493617</v>
      </c>
      <c r="DI166" s="3">
        <v>17.0154103435366</v>
      </c>
      <c r="DJ166" s="3">
        <v>12.5926762290056</v>
      </c>
      <c r="DK166" s="3">
        <v>10.5493622214397</v>
      </c>
      <c r="DL166" s="3">
        <v>8.83423512776771</v>
      </c>
      <c r="DM166" s="3">
        <v>9.14276012917174</v>
      </c>
      <c r="DN166" s="3">
        <v>9.9073936327866</v>
      </c>
      <c r="DO166" s="3">
        <v>10.3257947455401</v>
      </c>
      <c r="DP166" s="3">
        <v>10.3606475669757</v>
      </c>
      <c r="DQ166" s="3">
        <v>9.60863963737984</v>
      </c>
      <c r="DR166" s="3">
        <v>10.8870133721859</v>
      </c>
      <c r="DS166" s="3">
        <v>13.1232656442882</v>
      </c>
      <c r="DT166" s="3">
        <v>13.6066693381713</v>
      </c>
      <c r="DU166" s="3">
        <v>13.369510415009</v>
      </c>
      <c r="DV166" s="3">
        <v>14.3412341710555</v>
      </c>
      <c r="DW166" s="3">
        <v>14.301141657227</v>
      </c>
      <c r="DX166" s="3">
        <v>14.3887203584797</v>
      </c>
      <c r="DY166" s="3">
        <v>13.4045508591372</v>
      </c>
      <c r="DZ166" s="3">
        <v>14.9605865029684</v>
      </c>
      <c r="EA166" s="3">
        <v>15.5670596775112</v>
      </c>
      <c r="EB166" s="3">
        <v>16.2955462753538</v>
      </c>
      <c r="EC166" s="3">
        <v>16.8692492407309</v>
      </c>
      <c r="ED166" s="3">
        <v>18.7699645206303</v>
      </c>
      <c r="EE166" s="3">
        <v>17.9522686162411</v>
      </c>
      <c r="EF166" s="3">
        <v>17.4486109945509</v>
      </c>
    </row>
    <row r="167">
      <c r="A167" s="3" t="s">
        <v>737</v>
      </c>
      <c r="B167" s="3" t="s">
        <v>536</v>
      </c>
      <c r="C167" s="3" t="s">
        <v>738</v>
      </c>
      <c r="D167" s="3">
        <v>12.2189694045311</v>
      </c>
      <c r="E167" s="3">
        <v>12.7551765934089</v>
      </c>
      <c r="F167" s="3">
        <v>13.1033266261948</v>
      </c>
      <c r="G167" s="3">
        <v>13.4146814822229</v>
      </c>
      <c r="H167" s="3">
        <v>13.7501748274977</v>
      </c>
      <c r="I167" s="3">
        <v>13.8720017991076</v>
      </c>
      <c r="J167" s="3">
        <v>14.1352631488724</v>
      </c>
      <c r="K167" s="3">
        <v>13.9385944087516</v>
      </c>
      <c r="L167" s="3">
        <v>13.7754210910347</v>
      </c>
      <c r="M167" s="3">
        <v>14.1906387688609</v>
      </c>
      <c r="N167" s="3">
        <v>15.3179013025902</v>
      </c>
      <c r="O167" s="3">
        <v>15.6989526412934</v>
      </c>
      <c r="P167" s="3">
        <v>16.8425871187097</v>
      </c>
      <c r="Q167" s="3">
        <v>16.7377054713829</v>
      </c>
      <c r="R167" s="3">
        <v>16.4067095601384</v>
      </c>
      <c r="S167" s="3">
        <v>16.0865143794211</v>
      </c>
      <c r="T167" s="3">
        <v>15.2018495878411</v>
      </c>
      <c r="U167" s="3">
        <v>14.6797541035093</v>
      </c>
      <c r="V167" s="3">
        <v>15.2138295173942</v>
      </c>
      <c r="W167" s="3">
        <v>15.591627143341</v>
      </c>
      <c r="X167" s="3">
        <v>14.7873569390191</v>
      </c>
      <c r="Y167" s="3">
        <v>16.5254401793277</v>
      </c>
      <c r="Z167" s="3">
        <v>16.769227385247</v>
      </c>
      <c r="AA167" s="3">
        <v>16.6346608306796</v>
      </c>
      <c r="AB167" s="3">
        <v>16.7456684661479</v>
      </c>
      <c r="AC167" s="3">
        <v>17.4146562429668</v>
      </c>
      <c r="AD167" s="3">
        <v>18.0002961025666</v>
      </c>
      <c r="AE167" s="3">
        <v>18.4963854070733</v>
      </c>
      <c r="AF167" s="3">
        <v>18.5153015158804</v>
      </c>
      <c r="AG167" s="3">
        <v>19.1525119473706</v>
      </c>
      <c r="AH167" s="3">
        <v>20.638324422957</v>
      </c>
      <c r="AI167" s="3">
        <v>20.0201618827188</v>
      </c>
      <c r="AJ167" s="3">
        <v>19.398248046059</v>
      </c>
      <c r="AK167" s="3">
        <v>18.4315174817207</v>
      </c>
      <c r="AL167" s="3">
        <v>17.0626208774647</v>
      </c>
      <c r="AM167" s="3">
        <v>16.9322946237266</v>
      </c>
      <c r="AN167" s="3">
        <v>16.9569594511564</v>
      </c>
      <c r="AO167" s="3">
        <v>16.461946012234</v>
      </c>
      <c r="AP167" s="3">
        <v>15.0790062665703</v>
      </c>
      <c r="AQ167" s="3">
        <v>14.8793644874196</v>
      </c>
      <c r="AR167" s="3">
        <v>12.8622259033907</v>
      </c>
      <c r="AS167" s="3">
        <v>12.4301726703594</v>
      </c>
      <c r="AT167" s="3">
        <v>13.0783259582834</v>
      </c>
      <c r="AU167" s="3">
        <v>13.6819219145656</v>
      </c>
      <c r="AV167" s="3">
        <v>13.6867753726297</v>
      </c>
      <c r="AW167" s="3">
        <v>13.2587211255159</v>
      </c>
      <c r="AX167" s="3">
        <v>13.1097273752804</v>
      </c>
      <c r="AY167" s="3">
        <v>12.8107733413481</v>
      </c>
      <c r="AZ167" s="3">
        <v>11.9373918251012</v>
      </c>
      <c r="BA167" s="3">
        <v>10.4860568515741</v>
      </c>
      <c r="BB167" s="3">
        <v>10.3385853033074</v>
      </c>
      <c r="BC167" s="3">
        <v>10.1468129111085</v>
      </c>
      <c r="BD167" s="3">
        <v>10.5580700395884</v>
      </c>
      <c r="BE167" s="3">
        <v>12.0115069133979</v>
      </c>
      <c r="BF167" s="3">
        <v>12.2101525546179</v>
      </c>
      <c r="BG167" s="3">
        <v>12.3569743658608</v>
      </c>
      <c r="BH167" s="3">
        <v>12.4411985851348</v>
      </c>
      <c r="BI167" s="3">
        <v>11.6231527627897</v>
      </c>
      <c r="BJ167" s="3">
        <v>11.8479593761578</v>
      </c>
      <c r="BK167" s="3">
        <v>11.7956081491124</v>
      </c>
      <c r="BL167" s="3">
        <v>12.2201902209685</v>
      </c>
      <c r="BM167" s="3">
        <v>13.3951057662403</v>
      </c>
      <c r="BN167" s="3">
        <v>13.5573593981099</v>
      </c>
      <c r="BO167" s="3">
        <v>13.8369511420858</v>
      </c>
      <c r="BP167" s="3">
        <v>13.8885987119056</v>
      </c>
      <c r="BQ167" s="3">
        <v>14.3003147740447</v>
      </c>
      <c r="BR167" s="3">
        <v>14.5199808075892</v>
      </c>
      <c r="BS167" s="3">
        <v>14.6571959519934</v>
      </c>
      <c r="BT167" s="3">
        <v>15.6683399605464</v>
      </c>
      <c r="BU167" s="3">
        <v>16.5914167622754</v>
      </c>
      <c r="BV167" s="3">
        <v>16.999174861026</v>
      </c>
      <c r="BW167" s="3">
        <v>16.5282973105554</v>
      </c>
      <c r="BX167" s="3">
        <v>16.1147689538935</v>
      </c>
      <c r="BY167" s="3">
        <v>15.3123542046422</v>
      </c>
      <c r="BZ167" s="3">
        <v>10.5887572710389</v>
      </c>
      <c r="CA167" s="3">
        <v>7.70458357779246</v>
      </c>
      <c r="CB167" s="3">
        <v>8.75977598840068</v>
      </c>
      <c r="CC167" s="3">
        <v>11.1348341664909</v>
      </c>
      <c r="CD167" s="3">
        <v>9.73944008713874</v>
      </c>
      <c r="CE167" s="3">
        <v>9.78747568821745</v>
      </c>
      <c r="CF167" s="3">
        <v>10.0054005332092</v>
      </c>
      <c r="CG167" s="3">
        <v>9.42817715007197</v>
      </c>
      <c r="CH167" s="3">
        <v>11.4114233398064</v>
      </c>
      <c r="CI167" s="3">
        <v>12.517436886571</v>
      </c>
      <c r="CJ167" s="3">
        <v>13.6115816974193</v>
      </c>
      <c r="CK167" s="3">
        <v>14.8568356218785</v>
      </c>
      <c r="CL167" s="3">
        <v>16.159882309397</v>
      </c>
      <c r="CM167" s="3">
        <v>16.9960947719226</v>
      </c>
      <c r="CN167" s="3">
        <v>17.8230564718226</v>
      </c>
      <c r="CO167" s="3">
        <v>18.3818452215469</v>
      </c>
      <c r="CP167" s="3">
        <v>17.9692445370348</v>
      </c>
      <c r="CQ167" s="3">
        <v>18.5567014058938</v>
      </c>
      <c r="CR167" s="3">
        <v>18.7812434669824</v>
      </c>
      <c r="CS167" s="3">
        <v>19.3946283170842</v>
      </c>
      <c r="CT167" s="3">
        <v>20.5217011540934</v>
      </c>
      <c r="CU167" s="3">
        <v>20.3262241725889</v>
      </c>
      <c r="CV167" s="3">
        <v>21.4140333361225</v>
      </c>
      <c r="CW167" s="3">
        <v>20.9272483187125</v>
      </c>
      <c r="CX167" s="3">
        <v>21.0764825984763</v>
      </c>
      <c r="CY167" s="3">
        <v>22.0751228232107</v>
      </c>
      <c r="CZ167" s="3">
        <v>20.5907287907069</v>
      </c>
      <c r="DA167" s="3">
        <v>18.3281221408098</v>
      </c>
      <c r="DB167" s="3">
        <v>18.3081638512123</v>
      </c>
      <c r="DC167" s="3">
        <v>19.7654255990078</v>
      </c>
      <c r="DD167" s="3">
        <v>18.1718472573212</v>
      </c>
      <c r="DE167" s="3">
        <v>17.5264813292971</v>
      </c>
      <c r="DF167" s="3">
        <v>19.6485139757915</v>
      </c>
      <c r="DG167" s="3">
        <v>19.554362504145</v>
      </c>
      <c r="DH167" s="3">
        <v>19.5505050282645</v>
      </c>
      <c r="DI167" s="3">
        <v>19.4911615306463</v>
      </c>
      <c r="DJ167" s="3">
        <v>17.3638090921981</v>
      </c>
      <c r="DK167" s="3">
        <v>17.5003631887033</v>
      </c>
      <c r="DL167" s="3">
        <v>16.8557972691691</v>
      </c>
      <c r="DM167" s="3">
        <v>17.7261801198875</v>
      </c>
      <c r="DN167" s="3">
        <v>18.9874766671235</v>
      </c>
      <c r="DO167" s="3">
        <v>18.1077744801547</v>
      </c>
      <c r="DP167" s="3">
        <v>17.239007294912</v>
      </c>
      <c r="DQ167" s="3">
        <v>15.9915157195714</v>
      </c>
      <c r="DR167" s="3">
        <v>17.4828691425549</v>
      </c>
      <c r="DS167" s="3">
        <v>20.2208831892248</v>
      </c>
      <c r="DT167" s="3">
        <v>19.6404038883666</v>
      </c>
      <c r="DU167" s="3">
        <v>18.9258549492329</v>
      </c>
      <c r="DV167" s="3">
        <v>18.6461601982765</v>
      </c>
      <c r="DW167" s="3">
        <v>17.8074731543082</v>
      </c>
      <c r="DX167" s="3">
        <v>18.3241194795609</v>
      </c>
      <c r="DY167" s="3">
        <v>18.4748463624206</v>
      </c>
      <c r="DZ167" s="3">
        <v>20.1685383498914</v>
      </c>
      <c r="EA167" s="3">
        <v>21.8963537447379</v>
      </c>
      <c r="EB167" s="3">
        <v>23.1421406542908</v>
      </c>
      <c r="EC167" s="3">
        <v>23.3411843062168</v>
      </c>
      <c r="ED167" s="3">
        <v>24.6851408863371</v>
      </c>
      <c r="EE167" s="3">
        <v>24.2028736473562</v>
      </c>
      <c r="EF167" s="3">
        <v>22.4747222264608</v>
      </c>
    </row>
    <row r="168">
      <c r="A168" s="3" t="s">
        <v>739</v>
      </c>
      <c r="B168" s="3" t="s">
        <v>491</v>
      </c>
      <c r="C168" s="3" t="s">
        <v>529</v>
      </c>
      <c r="D168" s="3">
        <v>40.0371921447302</v>
      </c>
      <c r="E168" s="3">
        <v>40.7060958209907</v>
      </c>
      <c r="F168" s="3">
        <v>43.4916160809149</v>
      </c>
      <c r="G168" s="3">
        <v>43.0658616414115</v>
      </c>
      <c r="H168" s="3">
        <v>41.0120866634831</v>
      </c>
      <c r="I168" s="3">
        <v>44.3212699848141</v>
      </c>
      <c r="J168" s="3">
        <v>47.6351416629984</v>
      </c>
      <c r="K168" s="3">
        <v>47.9520064407911</v>
      </c>
      <c r="L168" s="3">
        <v>51.4628923910147</v>
      </c>
      <c r="M168" s="3">
        <v>47.5598603595015</v>
      </c>
      <c r="N168" s="3">
        <v>53.0625382747541</v>
      </c>
      <c r="O168" s="3">
        <v>57.1127720192443</v>
      </c>
      <c r="P168" s="3">
        <v>54.6007214704324</v>
      </c>
      <c r="Q168" s="3">
        <v>52.4282890869178</v>
      </c>
      <c r="R168" s="3">
        <v>50.5794524143003</v>
      </c>
      <c r="S168" s="3">
        <v>48.4543726168007</v>
      </c>
      <c r="T168" s="3">
        <v>49.007810663627</v>
      </c>
      <c r="U168" s="3">
        <v>47.5201256814804</v>
      </c>
      <c r="V168" s="3">
        <v>44.5917777744639</v>
      </c>
      <c r="W168" s="3">
        <v>42.2979395153144</v>
      </c>
      <c r="X168" s="3">
        <v>41.641259658464</v>
      </c>
      <c r="Y168" s="3">
        <v>47.7380828447672</v>
      </c>
      <c r="Z168" s="3">
        <v>56.0770351727558</v>
      </c>
      <c r="AA168" s="3">
        <v>57.7008707238843</v>
      </c>
      <c r="AB168" s="3">
        <v>55.4798048123028</v>
      </c>
      <c r="AC168" s="3">
        <v>55.6509869755303</v>
      </c>
      <c r="AD168" s="3">
        <v>59.5658144011105</v>
      </c>
      <c r="AE168" s="3">
        <v>61.4942170839455</v>
      </c>
      <c r="AF168" s="3">
        <v>59.6028624018978</v>
      </c>
      <c r="AG168" s="3">
        <v>62.5858938185971</v>
      </c>
      <c r="AH168" s="3">
        <v>64.3955452084072</v>
      </c>
      <c r="AI168" s="3">
        <v>61.5129485488094</v>
      </c>
      <c r="AJ168" s="3">
        <v>60.3340382193132</v>
      </c>
      <c r="AK168" s="3">
        <v>62.9224555307813</v>
      </c>
      <c r="AL168" s="3">
        <v>67.5910935834692</v>
      </c>
      <c r="AM168" s="3">
        <v>68.3692247158534</v>
      </c>
      <c r="AN168" s="3">
        <v>70.9416586733715</v>
      </c>
      <c r="AO168" s="3">
        <v>76.9602718046323</v>
      </c>
      <c r="AP168" s="3">
        <v>81.9303554743719</v>
      </c>
      <c r="AQ168" s="3">
        <v>85.3332953085994</v>
      </c>
      <c r="AR168" s="3">
        <v>89.2628932963709</v>
      </c>
      <c r="AS168" s="3">
        <v>88.4040968123215</v>
      </c>
      <c r="AT168" s="3">
        <v>85.7368323327861</v>
      </c>
      <c r="AU168" s="3">
        <v>80.4289906298929</v>
      </c>
      <c r="AV168" s="3">
        <v>87.34119648873</v>
      </c>
      <c r="AW168" s="3">
        <v>94.0245863469149</v>
      </c>
      <c r="AX168" s="3">
        <v>92.8170630930827</v>
      </c>
      <c r="AY168" s="3">
        <v>94.6594445219969</v>
      </c>
      <c r="AZ168" s="3">
        <v>98.6542111787159</v>
      </c>
      <c r="BA168" s="3">
        <v>95.9322303702758</v>
      </c>
      <c r="BB168" s="3">
        <v>103.667260984548</v>
      </c>
      <c r="BC168" s="3">
        <v>94.4588687446315</v>
      </c>
      <c r="BD168" s="3">
        <v>99.0263702659058</v>
      </c>
      <c r="BE168" s="3">
        <v>100.113797108498</v>
      </c>
      <c r="BF168" s="3">
        <v>95.5219367044921</v>
      </c>
      <c r="BG168" s="3">
        <v>104.841733168539</v>
      </c>
      <c r="BH168" s="3">
        <v>95.8813914690417</v>
      </c>
      <c r="BI168" s="3">
        <v>85.4597370101108</v>
      </c>
      <c r="BJ168" s="3">
        <v>86.4929849176464</v>
      </c>
      <c r="BK168" s="3">
        <v>83.0619388343078</v>
      </c>
      <c r="BL168" s="3">
        <v>86.8264609238853</v>
      </c>
      <c r="BM168" s="3">
        <v>100.876853121868</v>
      </c>
      <c r="BN168" s="3">
        <v>108.863342850032</v>
      </c>
      <c r="BO168" s="3">
        <v>114.332903372194</v>
      </c>
      <c r="BP168" s="3">
        <v>103.396841894562</v>
      </c>
      <c r="BQ168" s="3">
        <v>103.423856099105</v>
      </c>
      <c r="BR168" s="3">
        <v>119.047095735326</v>
      </c>
      <c r="BS168" s="3">
        <v>128.4186263668</v>
      </c>
      <c r="BT168" s="3">
        <v>143.938121895042</v>
      </c>
      <c r="BU168" s="3">
        <v>151.639101706422</v>
      </c>
      <c r="BV168" s="3">
        <v>160.124767417088</v>
      </c>
      <c r="BW168" s="3">
        <v>159.961852292198</v>
      </c>
      <c r="BX168" s="3">
        <v>165.983682510646</v>
      </c>
      <c r="BY168" s="3">
        <v>155.712926415669</v>
      </c>
      <c r="BZ168" s="3">
        <v>133.401393183084</v>
      </c>
      <c r="CA168" s="3">
        <v>145.376429161483</v>
      </c>
      <c r="CB168" s="3">
        <v>159.517386721279</v>
      </c>
      <c r="CC168" s="3">
        <v>179.198741826914</v>
      </c>
      <c r="CD168" s="3">
        <v>188.793782147157</v>
      </c>
      <c r="CE168" s="3">
        <v>196.875359273431</v>
      </c>
      <c r="CF168" s="3">
        <v>177.44633302814</v>
      </c>
      <c r="CG168" s="3">
        <v>194.553870063735</v>
      </c>
      <c r="CH168" s="3">
        <v>224.50232997086</v>
      </c>
      <c r="CI168" s="3">
        <v>247.732925014192</v>
      </c>
      <c r="CJ168" s="3">
        <v>278.169429110215</v>
      </c>
      <c r="CK168" s="3">
        <v>297.098392158378</v>
      </c>
      <c r="CL168" s="3">
        <v>289.057191896093</v>
      </c>
      <c r="CM168" s="3">
        <v>323.008768213621</v>
      </c>
      <c r="CN168" s="3">
        <v>295.447643695786</v>
      </c>
      <c r="CO168" s="3">
        <v>304.292627486107</v>
      </c>
      <c r="CP168" s="3">
        <v>299.450287911572</v>
      </c>
      <c r="CQ168" s="3">
        <v>324.363299209125</v>
      </c>
      <c r="CR168" s="3">
        <v>340.415715235238</v>
      </c>
      <c r="CS168" s="3">
        <v>322.983730564115</v>
      </c>
      <c r="CT168" s="3">
        <v>394.931387836029</v>
      </c>
      <c r="CU168" s="3">
        <v>398.713945158288</v>
      </c>
      <c r="CV168" s="3">
        <v>392.221878988957</v>
      </c>
      <c r="CW168" s="3">
        <v>361.291137125581</v>
      </c>
      <c r="CX168" s="3">
        <v>337.472795078</v>
      </c>
      <c r="CY168" s="3">
        <v>326.572097105026</v>
      </c>
      <c r="CZ168" s="3">
        <v>325.522387263302</v>
      </c>
      <c r="DA168" s="3">
        <v>327.718538324875</v>
      </c>
      <c r="DB168" s="3">
        <v>321.647964227051</v>
      </c>
      <c r="DC168" s="3">
        <v>364.136900983938</v>
      </c>
      <c r="DD168" s="3">
        <v>321.665470911215</v>
      </c>
      <c r="DE168" s="3">
        <v>289.58320996385</v>
      </c>
      <c r="DF168" s="3">
        <v>352.178233635884</v>
      </c>
      <c r="DG168" s="3">
        <v>378.662456567497</v>
      </c>
      <c r="DH168" s="3">
        <v>397.20240069604</v>
      </c>
      <c r="DI168" s="3">
        <v>388.939305766313</v>
      </c>
      <c r="DJ168" s="3">
        <v>374.249341234331</v>
      </c>
      <c r="DK168" s="3">
        <v>369.520015662139</v>
      </c>
      <c r="DL168" s="3">
        <v>399.094342187672</v>
      </c>
      <c r="DM168" s="3">
        <v>459.870982217049</v>
      </c>
      <c r="DN168" s="3">
        <v>465.923576987896</v>
      </c>
      <c r="DO168" s="3">
        <v>485.152044325424</v>
      </c>
      <c r="DP168" s="3">
        <v>468.017687734095</v>
      </c>
      <c r="DQ168" s="3">
        <v>463.677803785388</v>
      </c>
      <c r="DR168" s="3">
        <v>524.150903392987</v>
      </c>
      <c r="DS168" s="3">
        <v>561.052480012315</v>
      </c>
      <c r="DT168" s="3">
        <v>577.587595145354</v>
      </c>
      <c r="DU168" s="3">
        <v>640.109910046119</v>
      </c>
      <c r="DV168" s="3">
        <v>695.610535965024</v>
      </c>
      <c r="DW168" s="3">
        <v>675.001867948209</v>
      </c>
      <c r="DX168" s="3">
        <v>734.713276254074</v>
      </c>
      <c r="DY168" s="3">
        <v>802.417258559273</v>
      </c>
      <c r="DZ168" s="3">
        <v>818.851183273745</v>
      </c>
      <c r="EA168" s="3">
        <v>778.692972252999</v>
      </c>
      <c r="EB168" s="3">
        <v>749.223654440719</v>
      </c>
      <c r="EC168" s="3">
        <v>726.95643567039</v>
      </c>
      <c r="ED168" s="3">
        <v>648.312513174412</v>
      </c>
      <c r="EE168" s="3">
        <v>646.716426304408</v>
      </c>
      <c r="EF168" s="3">
        <v>711.506388346354</v>
      </c>
    </row>
    <row r="169">
      <c r="A169" s="3" t="s">
        <v>740</v>
      </c>
      <c r="B169" s="3" t="s">
        <v>505</v>
      </c>
      <c r="C169" s="3" t="s">
        <v>601</v>
      </c>
      <c r="D169" s="3">
        <v>70.5245400895419</v>
      </c>
      <c r="E169" s="3">
        <v>72.3220169693602</v>
      </c>
      <c r="F169" s="3">
        <v>73.8152910164996</v>
      </c>
      <c r="G169" s="3">
        <v>74.1792840283089</v>
      </c>
      <c r="H169" s="3">
        <v>74.369770019078</v>
      </c>
      <c r="I169" s="3">
        <v>75.4471071573292</v>
      </c>
      <c r="J169" s="3">
        <v>75.1746931438622</v>
      </c>
      <c r="K169" s="3">
        <v>72.8872911748986</v>
      </c>
      <c r="L169" s="3">
        <v>73.1829142901999</v>
      </c>
      <c r="M169" s="3">
        <v>74.6267318137688</v>
      </c>
      <c r="N169" s="3">
        <v>80.6803765720057</v>
      </c>
      <c r="O169" s="3">
        <v>82.5467677759965</v>
      </c>
      <c r="P169" s="3">
        <v>82.1132382496187</v>
      </c>
      <c r="Q169" s="3">
        <v>78.9809553400542</v>
      </c>
      <c r="R169" s="3">
        <v>77.4730521875528</v>
      </c>
      <c r="S169" s="3">
        <v>78.7077784978223</v>
      </c>
      <c r="T169" s="3">
        <v>80.0647791893775</v>
      </c>
      <c r="U169" s="3">
        <v>78.2438195489019</v>
      </c>
      <c r="V169" s="3">
        <v>80.9951176981737</v>
      </c>
      <c r="W169" s="3">
        <v>82.4681370554606</v>
      </c>
      <c r="X169" s="3">
        <v>78.1344803491168</v>
      </c>
      <c r="Y169" s="3">
        <v>85.4031520936114</v>
      </c>
      <c r="Z169" s="3">
        <v>88.1193129114532</v>
      </c>
      <c r="AA169" s="3">
        <v>91.6084487477758</v>
      </c>
      <c r="AB169" s="3">
        <v>93.187696571983</v>
      </c>
      <c r="AC169" s="3">
        <v>96.1891025932892</v>
      </c>
      <c r="AD169" s="3">
        <v>99.5339607596494</v>
      </c>
      <c r="AE169" s="3">
        <v>99.4208837595591</v>
      </c>
      <c r="AF169" s="3">
        <v>95.0820437164773</v>
      </c>
      <c r="AG169" s="3">
        <v>98.5638560646306</v>
      </c>
      <c r="AH169" s="3">
        <v>101.063737458314</v>
      </c>
      <c r="AI169" s="3">
        <v>96.7746986075718</v>
      </c>
      <c r="AJ169" s="3">
        <v>94.5574063150269</v>
      </c>
      <c r="AK169" s="3">
        <v>90.5475322721383</v>
      </c>
      <c r="AL169" s="3">
        <v>86.2765372987922</v>
      </c>
      <c r="AM169" s="3">
        <v>87.3096817190187</v>
      </c>
      <c r="AN169" s="3">
        <v>89.2875627996622</v>
      </c>
      <c r="AO169" s="3">
        <v>96.4571371908096</v>
      </c>
      <c r="AP169" s="3">
        <v>102.154379459429</v>
      </c>
      <c r="AQ169" s="3">
        <v>101.198984885988</v>
      </c>
      <c r="AR169" s="3">
        <v>98.4116572978192</v>
      </c>
      <c r="AS169" s="3">
        <v>101.027316494216</v>
      </c>
      <c r="AT169" s="3">
        <v>96.7951027055457</v>
      </c>
      <c r="AU169" s="3">
        <v>94.2928999623203</v>
      </c>
      <c r="AV169" s="3">
        <v>93.2953351698197</v>
      </c>
      <c r="AW169" s="3">
        <v>90.1011495332566</v>
      </c>
      <c r="AX169" s="3">
        <v>89.3076663884695</v>
      </c>
      <c r="AY169" s="3">
        <v>94.2599574613361</v>
      </c>
      <c r="AZ169" s="3">
        <v>92.4659284877936</v>
      </c>
      <c r="BA169" s="3">
        <v>89.4134504686278</v>
      </c>
      <c r="BB169" s="3">
        <v>87.5499474135522</v>
      </c>
      <c r="BC169" s="3">
        <v>83.7442371145056</v>
      </c>
      <c r="BD169" s="3">
        <v>82.4474948541069</v>
      </c>
      <c r="BE169" s="3">
        <v>81.8107084994372</v>
      </c>
      <c r="BF169" s="3">
        <v>84.8351108999219</v>
      </c>
      <c r="BG169" s="3">
        <v>92.0967543098869</v>
      </c>
      <c r="BH169" s="3">
        <v>93.1574246482058</v>
      </c>
      <c r="BI169" s="3">
        <v>88.3752093775396</v>
      </c>
      <c r="BJ169" s="3">
        <v>89.145377750435</v>
      </c>
      <c r="BK169" s="3">
        <v>92.7084869174551</v>
      </c>
      <c r="BL169" s="3">
        <v>92.1145612199212</v>
      </c>
      <c r="BM169" s="3">
        <v>94.7488694805102</v>
      </c>
      <c r="BN169" s="3">
        <v>97.9532981916452</v>
      </c>
      <c r="BO169" s="3">
        <v>101.818944154852</v>
      </c>
      <c r="BP169" s="3">
        <v>105.628349612167</v>
      </c>
      <c r="BQ169" s="3">
        <v>111.8834301236</v>
      </c>
      <c r="BR169" s="3">
        <v>113.696256254983</v>
      </c>
      <c r="BS169" s="3">
        <v>115.284725329244</v>
      </c>
      <c r="BT169" s="3">
        <v>113.724609138051</v>
      </c>
      <c r="BU169" s="3">
        <v>113.973097817976</v>
      </c>
      <c r="BV169" s="3">
        <v>110.791085358346</v>
      </c>
      <c r="BW169" s="3">
        <v>114.858419049188</v>
      </c>
      <c r="BX169" s="3">
        <v>118.848477754153</v>
      </c>
      <c r="BY169" s="3">
        <v>119.840909814439</v>
      </c>
      <c r="BZ169" s="3">
        <v>111.533156830332</v>
      </c>
      <c r="CA169" s="3">
        <v>115.658177258533</v>
      </c>
      <c r="CB169" s="3">
        <v>116.730033827395</v>
      </c>
      <c r="CC169" s="3">
        <v>119.395045069738</v>
      </c>
      <c r="CD169" s="3">
        <v>123.99902219425</v>
      </c>
      <c r="CE169" s="3">
        <v>133.903896757745</v>
      </c>
      <c r="CF169" s="3">
        <v>127.919558248995</v>
      </c>
      <c r="CG169" s="3">
        <v>125.575342418547</v>
      </c>
      <c r="CH169" s="3">
        <v>119.058601296755</v>
      </c>
      <c r="CI169" s="3">
        <v>117.548578912182</v>
      </c>
      <c r="CJ169" s="3">
        <v>115.299138167314</v>
      </c>
      <c r="CK169" s="3">
        <v>114.117898813533</v>
      </c>
      <c r="CL169" s="3">
        <v>116.471668176644</v>
      </c>
      <c r="CM169" s="3">
        <v>119.272633403044</v>
      </c>
      <c r="CN169" s="3">
        <v>116.86074116666</v>
      </c>
      <c r="CO169" s="3">
        <v>114.961976414127</v>
      </c>
      <c r="CP169" s="3">
        <v>119.499238185655</v>
      </c>
      <c r="CQ169" s="3">
        <v>119.943207789046</v>
      </c>
      <c r="CR169" s="3">
        <v>121.158685657178</v>
      </c>
      <c r="CS169" s="3">
        <v>117.221936815525</v>
      </c>
      <c r="CT169" s="3">
        <v>118.738116900505</v>
      </c>
      <c r="CU169" s="3">
        <v>123.567625826913</v>
      </c>
      <c r="CV169" s="3">
        <v>126.816624967203</v>
      </c>
      <c r="CW169" s="3">
        <v>119.04741529352</v>
      </c>
      <c r="CX169" s="3">
        <v>111.434650995398</v>
      </c>
      <c r="CY169" s="3">
        <v>117.945302535944</v>
      </c>
      <c r="CZ169" s="3">
        <v>122.61798740347</v>
      </c>
      <c r="DA169" s="3">
        <v>117.616517886496</v>
      </c>
      <c r="DB169" s="3">
        <v>122.221759576445</v>
      </c>
      <c r="DC169" s="3">
        <v>122.416251307761</v>
      </c>
      <c r="DD169" s="3">
        <v>112.572360313345</v>
      </c>
      <c r="DE169" s="3">
        <v>106.252209193394</v>
      </c>
      <c r="DF169" s="3">
        <v>118.518062225054</v>
      </c>
      <c r="DG169" s="3">
        <v>126.926883819062</v>
      </c>
      <c r="DH169" s="3">
        <v>124.816669974027</v>
      </c>
      <c r="DI169" s="3">
        <v>119.411128934646</v>
      </c>
      <c r="DJ169" s="3">
        <v>118.911610549888</v>
      </c>
      <c r="DK169" s="3">
        <v>130.323225436714</v>
      </c>
      <c r="DL169" s="3">
        <v>133.57503380247</v>
      </c>
      <c r="DM169" s="3">
        <v>128.580680443161</v>
      </c>
      <c r="DN169" s="3">
        <v>127.491760594655</v>
      </c>
      <c r="DO169" s="3">
        <v>121.40788990693</v>
      </c>
      <c r="DP169" s="3">
        <v>119.451408737786</v>
      </c>
      <c r="DQ169" s="3">
        <v>115.035899813594</v>
      </c>
      <c r="DR169" s="3">
        <v>115.831065343083</v>
      </c>
      <c r="DS169" s="3">
        <v>116.633787414507</v>
      </c>
      <c r="DT169" s="3">
        <v>118.023701247679</v>
      </c>
      <c r="DU169" s="3">
        <v>116.261839646265</v>
      </c>
      <c r="DV169" s="3">
        <v>121.861387938636</v>
      </c>
      <c r="DW169" s="3">
        <v>125.939658272982</v>
      </c>
      <c r="DX169" s="3">
        <v>130.664093733021</v>
      </c>
      <c r="DY169" s="3">
        <v>135.338289949966</v>
      </c>
      <c r="DZ169" s="3">
        <v>137.723850630751</v>
      </c>
      <c r="EA169" s="3">
        <v>139.227397618926</v>
      </c>
      <c r="EB169" s="3">
        <v>142.142417657959</v>
      </c>
      <c r="EC169" s="3">
        <v>139.142893955367</v>
      </c>
      <c r="ED169" s="3">
        <v>134.019930282526</v>
      </c>
      <c r="EE169" s="3">
        <v>132.756784605634</v>
      </c>
      <c r="EF169" s="3">
        <v>127.667222764757</v>
      </c>
    </row>
    <row r="170">
      <c r="A170" s="3" t="s">
        <v>741</v>
      </c>
      <c r="B170" s="3" t="s">
        <v>544</v>
      </c>
      <c r="C170" s="3" t="s">
        <v>742</v>
      </c>
      <c r="D170" s="3">
        <v>20.3439504123954</v>
      </c>
      <c r="E170" s="3">
        <v>19.1741154556934</v>
      </c>
      <c r="F170" s="3">
        <v>18.2998326119553</v>
      </c>
      <c r="G170" s="3">
        <v>19.0473053006476</v>
      </c>
      <c r="H170" s="3">
        <v>19.3231412744627</v>
      </c>
      <c r="I170" s="3">
        <v>20.5345477270997</v>
      </c>
      <c r="J170" s="3">
        <v>21.4223042660774</v>
      </c>
      <c r="K170" s="3">
        <v>23.0763326556248</v>
      </c>
      <c r="L170" s="3">
        <v>22.7093153269231</v>
      </c>
      <c r="M170" s="3">
        <v>22.35449301114</v>
      </c>
      <c r="N170" s="3">
        <v>23.5695821920975</v>
      </c>
      <c r="O170" s="3">
        <v>24.4206298207502</v>
      </c>
      <c r="P170" s="3">
        <v>24.9195619014338</v>
      </c>
      <c r="Q170" s="3">
        <v>25.1543515531844</v>
      </c>
      <c r="R170" s="3">
        <v>24.7394815932833</v>
      </c>
      <c r="S170" s="3">
        <v>26.0659478214648</v>
      </c>
      <c r="T170" s="3">
        <v>25.9689667702803</v>
      </c>
      <c r="U170" s="3">
        <v>24.292075456878</v>
      </c>
      <c r="V170" s="3">
        <v>22.4291882166706</v>
      </c>
      <c r="W170" s="3">
        <v>20.2250608832692</v>
      </c>
      <c r="X170" s="3">
        <v>18.6130269361499</v>
      </c>
      <c r="Y170" s="3">
        <v>18.835601500227</v>
      </c>
      <c r="Z170" s="3">
        <v>15.5964355381403</v>
      </c>
      <c r="AA170" s="3">
        <v>10.4557766571542</v>
      </c>
      <c r="AB170" s="3">
        <v>9.01511161152607</v>
      </c>
      <c r="AC170" s="3">
        <v>10.3027278542878</v>
      </c>
      <c r="AD170" s="3">
        <v>11.6415265220681</v>
      </c>
      <c r="AE170" s="3">
        <v>11.4739137936682</v>
      </c>
      <c r="AF170" s="3">
        <v>11.1262461140373</v>
      </c>
      <c r="AG170" s="3">
        <v>11.5491068790844</v>
      </c>
      <c r="AH170" s="3">
        <v>12.9087253599979</v>
      </c>
      <c r="AI170" s="3">
        <v>13.6516398641292</v>
      </c>
      <c r="AJ170" s="3">
        <v>14.2369115996958</v>
      </c>
      <c r="AK170" s="3">
        <v>13.7278703197539</v>
      </c>
      <c r="AL170" s="3">
        <v>13.6920463613037</v>
      </c>
      <c r="AM170" s="3">
        <v>13.7064044857058</v>
      </c>
      <c r="AN170" s="3">
        <v>14.3477489462181</v>
      </c>
      <c r="AO170" s="3">
        <v>14.4189746193147</v>
      </c>
      <c r="AP170" s="3">
        <v>13.9474402431147</v>
      </c>
      <c r="AQ170" s="3">
        <v>13.8479863673905</v>
      </c>
      <c r="AR170" s="3">
        <v>12.9698233887298</v>
      </c>
      <c r="AS170" s="3">
        <v>12.4029613894192</v>
      </c>
      <c r="AT170" s="3">
        <v>12.9963671171888</v>
      </c>
      <c r="AU170" s="3">
        <v>12.7475212305142</v>
      </c>
      <c r="AV170" s="3">
        <v>12.7924555986632</v>
      </c>
      <c r="AW170" s="3">
        <v>12.297299954258</v>
      </c>
      <c r="AX170" s="3">
        <v>11.5764417653762</v>
      </c>
      <c r="AY170" s="3">
        <v>11.8086308187983</v>
      </c>
      <c r="AZ170" s="3">
        <v>12.6454902657602</v>
      </c>
      <c r="BA170" s="3">
        <v>11.4638704089798</v>
      </c>
      <c r="BB170" s="3">
        <v>10.6426029245407</v>
      </c>
      <c r="BC170" s="3">
        <v>10.5367342093827</v>
      </c>
      <c r="BD170" s="3">
        <v>10.9873605944801</v>
      </c>
      <c r="BE170" s="3">
        <v>11.606064683973</v>
      </c>
      <c r="BF170" s="3">
        <v>12.0923191986332</v>
      </c>
      <c r="BG170" s="3">
        <v>12.2579043782548</v>
      </c>
      <c r="BH170" s="3">
        <v>12.2801451594769</v>
      </c>
      <c r="BI170" s="3">
        <v>12.0692361269039</v>
      </c>
      <c r="BJ170" s="3">
        <v>11.8845485831277</v>
      </c>
      <c r="BK170" s="3">
        <v>11.0633539249173</v>
      </c>
      <c r="BL170" s="3">
        <v>11.9613372087167</v>
      </c>
      <c r="BM170" s="3">
        <v>13.1269535630779</v>
      </c>
      <c r="BN170" s="3">
        <v>13.9917144929915</v>
      </c>
      <c r="BO170" s="3">
        <v>13.9826241880859</v>
      </c>
      <c r="BP170" s="3">
        <v>14.1112894704274</v>
      </c>
      <c r="BQ170" s="3">
        <v>14.7116158347014</v>
      </c>
      <c r="BR170" s="3">
        <v>14.8459593413022</v>
      </c>
      <c r="BS170" s="3">
        <v>14.5102474942497</v>
      </c>
      <c r="BT170" s="3">
        <v>14.7609748757241</v>
      </c>
      <c r="BU170" s="3">
        <v>14.5469007545904</v>
      </c>
      <c r="BV170" s="3">
        <v>14.6482094321616</v>
      </c>
      <c r="BW170" s="3">
        <v>14.8208705253575</v>
      </c>
      <c r="BX170" s="3">
        <v>15.5192577491657</v>
      </c>
      <c r="BY170" s="3">
        <v>15.7066711979021</v>
      </c>
      <c r="BZ170" s="3">
        <v>10.9862669002966</v>
      </c>
      <c r="CA170" s="3">
        <v>10.7062683202114</v>
      </c>
      <c r="CB170" s="3">
        <v>11.417014544255</v>
      </c>
      <c r="CC170" s="3">
        <v>11.8577702304408</v>
      </c>
      <c r="CD170" s="3">
        <v>10.9386314815586</v>
      </c>
      <c r="CE170" s="3">
        <v>10.8677788141594</v>
      </c>
      <c r="CF170" s="3">
        <v>9.94126096006204</v>
      </c>
      <c r="CG170" s="3">
        <v>9.58787477238522</v>
      </c>
      <c r="CH170" s="3">
        <v>10.4025999560339</v>
      </c>
      <c r="CI170" s="3">
        <v>11.1475682212667</v>
      </c>
      <c r="CJ170" s="3">
        <v>11.6295628072659</v>
      </c>
      <c r="CK170" s="3">
        <v>11.724521349315</v>
      </c>
      <c r="CL170" s="3">
        <v>12.7040988351616</v>
      </c>
      <c r="CM170" s="3">
        <v>13.3374452194546</v>
      </c>
      <c r="CN170" s="3">
        <v>14.6606916302151</v>
      </c>
      <c r="CO170" s="3">
        <v>14.9542924605089</v>
      </c>
      <c r="CP170" s="3">
        <v>14.4947471301475</v>
      </c>
      <c r="CQ170" s="3">
        <v>13.7426412403454</v>
      </c>
      <c r="CR170" s="3">
        <v>13.352693312533</v>
      </c>
      <c r="CS170" s="3">
        <v>14.4601532323735</v>
      </c>
      <c r="CT170" s="3">
        <v>13.7930689623024</v>
      </c>
      <c r="CU170" s="3">
        <v>13.1488962924518</v>
      </c>
      <c r="CV170" s="3">
        <v>14.4309235604328</v>
      </c>
      <c r="CW170" s="3">
        <v>14.4916601409748</v>
      </c>
      <c r="CX170" s="3">
        <v>15.3852257896894</v>
      </c>
      <c r="CY170" s="3">
        <v>16.2022940594913</v>
      </c>
      <c r="CZ170" s="3">
        <v>16.3560966817353</v>
      </c>
      <c r="DA170" s="3">
        <v>15.4953359081187</v>
      </c>
      <c r="DB170" s="3">
        <v>14.7369296129542</v>
      </c>
      <c r="DC170" s="3">
        <v>16.0370139349001</v>
      </c>
      <c r="DD170" s="3">
        <v>15.3846798545165</v>
      </c>
      <c r="DE170" s="3">
        <v>15.2454744453572</v>
      </c>
      <c r="DF170" s="3">
        <v>16.2753087137876</v>
      </c>
      <c r="DG170" s="3">
        <v>16.009533475247</v>
      </c>
      <c r="DH170" s="3">
        <v>16.445276653656</v>
      </c>
      <c r="DI170" s="3">
        <v>16.1405558113693</v>
      </c>
      <c r="DJ170" s="3">
        <v>15.2598330442889</v>
      </c>
      <c r="DK170" s="3">
        <v>15.820084128212</v>
      </c>
      <c r="DL170" s="3">
        <v>15.1649979891687</v>
      </c>
      <c r="DM170" s="3">
        <v>15.383829845644</v>
      </c>
      <c r="DN170" s="3">
        <v>15.9556536331804</v>
      </c>
      <c r="DO170" s="3">
        <v>16.1740019246054</v>
      </c>
      <c r="DP170" s="3">
        <v>15.6527883707763</v>
      </c>
      <c r="DQ170" s="3">
        <v>15.5124506633361</v>
      </c>
      <c r="DR170" s="3">
        <v>15.9235623198838</v>
      </c>
      <c r="DS170" s="3">
        <v>16.6455884242662</v>
      </c>
      <c r="DT170" s="3">
        <v>16.6390624403184</v>
      </c>
      <c r="DU170" s="3">
        <v>16.2658972455816</v>
      </c>
      <c r="DV170" s="3">
        <v>17.1406971810729</v>
      </c>
      <c r="DW170" s="3">
        <v>17.7115320611302</v>
      </c>
      <c r="DX170" s="3">
        <v>18.6293365067681</v>
      </c>
      <c r="DY170" s="3">
        <v>19.2739794405921</v>
      </c>
      <c r="DZ170" s="3">
        <v>20.1451133600212</v>
      </c>
      <c r="EA170" s="3">
        <v>20.7971818660905</v>
      </c>
      <c r="EB170" s="3">
        <v>21.2900145423202</v>
      </c>
      <c r="EC170" s="3">
        <v>23.9631777600905</v>
      </c>
      <c r="ED170" s="3">
        <v>27.0037500858307</v>
      </c>
      <c r="EE170" s="3">
        <v>27.0923810232253</v>
      </c>
      <c r="EF170" s="3">
        <v>28.9663888613383</v>
      </c>
    </row>
    <row r="171">
      <c r="A171" s="3" t="s">
        <v>743</v>
      </c>
      <c r="B171" s="3" t="s">
        <v>539</v>
      </c>
      <c r="C171" s="3" t="s">
        <v>744</v>
      </c>
      <c r="D171" s="3">
        <v>45.2921427772159</v>
      </c>
      <c r="E171" s="3">
        <v>47.2163162231445</v>
      </c>
      <c r="F171" s="3">
        <v>47.6469046274821</v>
      </c>
      <c r="G171" s="3">
        <v>44.3685715084984</v>
      </c>
      <c r="H171" s="3">
        <v>44.5785713195801</v>
      </c>
      <c r="I171" s="3">
        <v>47.2185711633591</v>
      </c>
      <c r="J171" s="3">
        <v>51.6252269744873</v>
      </c>
      <c r="K171" s="3">
        <v>50.7050000145322</v>
      </c>
      <c r="L171" s="3">
        <v>51.3047618865967</v>
      </c>
      <c r="M171" s="3">
        <v>48.7376088681428</v>
      </c>
      <c r="N171" s="3">
        <v>55.8286842546965</v>
      </c>
      <c r="O171" s="3">
        <v>61.8129543824629</v>
      </c>
      <c r="P171" s="3">
        <v>64.1417497634888</v>
      </c>
      <c r="Q171" s="3">
        <v>66.1386848248934</v>
      </c>
      <c r="R171" s="3">
        <v>65.2788644270463</v>
      </c>
      <c r="S171" s="3">
        <v>71.5545240129743</v>
      </c>
      <c r="T171" s="3">
        <v>71.576250076294</v>
      </c>
      <c r="U171" s="3">
        <v>70.8645454753529</v>
      </c>
      <c r="V171" s="3">
        <v>66.2047726024281</v>
      </c>
      <c r="W171" s="3">
        <v>61.8690476190476</v>
      </c>
      <c r="X171" s="3">
        <v>59.8509523300898</v>
      </c>
      <c r="Y171" s="3">
        <v>58.1906816309149</v>
      </c>
      <c r="Z171" s="3">
        <v>56.7117502212524</v>
      </c>
      <c r="AA171" s="3">
        <v>56.2731818285855</v>
      </c>
      <c r="AB171" s="3">
        <v>46.6044736159475</v>
      </c>
      <c r="AC171" s="3">
        <v>44.6207501411438</v>
      </c>
      <c r="AD171" s="3">
        <v>49.9788638028232</v>
      </c>
      <c r="AE171" s="3">
        <v>52.8140478588286</v>
      </c>
      <c r="AF171" s="3">
        <v>51.8280953906831</v>
      </c>
      <c r="AG171" s="3">
        <v>49.5304545489224</v>
      </c>
      <c r="AH171" s="3">
        <v>54.7059999465942</v>
      </c>
      <c r="AI171" s="3">
        <v>58.6917393725851</v>
      </c>
      <c r="AJ171" s="3">
        <v>56.184285572597</v>
      </c>
      <c r="AK171" s="3">
        <v>51.5266667320615</v>
      </c>
      <c r="AL171" s="3">
        <v>54.0528571719215</v>
      </c>
      <c r="AM171" s="3">
        <v>62.5340477171398</v>
      </c>
      <c r="AN171" s="3">
        <v>66.6134996414184</v>
      </c>
      <c r="AO171" s="3">
        <v>66.6386849252801</v>
      </c>
      <c r="AP171" s="3">
        <v>62.2345654031505</v>
      </c>
      <c r="AQ171" s="3">
        <v>57.5289473282664</v>
      </c>
      <c r="AR171" s="3">
        <v>61.4631818424572</v>
      </c>
      <c r="AS171" s="3">
        <v>61.9102271686901</v>
      </c>
      <c r="AT171" s="3">
        <v>64.9072493553162</v>
      </c>
      <c r="AU171" s="3">
        <v>64.7489130600639</v>
      </c>
      <c r="AV171" s="3">
        <v>70.3999992370605</v>
      </c>
      <c r="AW171" s="3">
        <v>75.4749996878884</v>
      </c>
      <c r="AX171" s="3">
        <v>71.216905503046</v>
      </c>
      <c r="AY171" s="3">
        <v>67.1967504501342</v>
      </c>
      <c r="AZ171" s="3">
        <v>70.4283336457752</v>
      </c>
      <c r="BA171" s="3">
        <v>64.3915785739296</v>
      </c>
      <c r="BB171" s="3">
        <v>61.3095238095238</v>
      </c>
      <c r="BC171" s="3">
        <v>61.5683336712065</v>
      </c>
      <c r="BD171" s="3">
        <v>65.3336361971768</v>
      </c>
      <c r="BE171" s="3">
        <v>73.4261910574777</v>
      </c>
      <c r="BF171" s="3">
        <v>76.0990473429362</v>
      </c>
      <c r="BG171" s="3">
        <v>74.8097831062649</v>
      </c>
      <c r="BH171" s="3">
        <v>78.3549999437834</v>
      </c>
      <c r="BI171" s="3">
        <v>70.1058697907821</v>
      </c>
      <c r="BJ171" s="3">
        <v>65.5221429552351</v>
      </c>
      <c r="BK171" s="3">
        <v>61.892894744873</v>
      </c>
      <c r="BL171" s="3">
        <v>62.3471429007394</v>
      </c>
      <c r="BM171" s="3">
        <v>60.9721051266319</v>
      </c>
      <c r="BN171" s="3">
        <v>61.3838096800305</v>
      </c>
      <c r="BO171" s="3">
        <v>74.5535705203102</v>
      </c>
      <c r="BP171" s="3">
        <v>77.3390905206854</v>
      </c>
      <c r="BQ171" s="3">
        <v>82.7677497863769</v>
      </c>
      <c r="BR171" s="3">
        <v>87.7411365509033</v>
      </c>
      <c r="BS171" s="3">
        <v>83.7259091463956</v>
      </c>
      <c r="BT171" s="3">
        <v>85.9759996414184</v>
      </c>
      <c r="BU171" s="3">
        <v>91.0008695851202</v>
      </c>
      <c r="BV171" s="3">
        <v>96.6990001678467</v>
      </c>
      <c r="BW171" s="3">
        <v>94.9009522937593</v>
      </c>
      <c r="BX171" s="3">
        <v>92.9950002034505</v>
      </c>
      <c r="BY171" s="3">
        <v>96.719736601177</v>
      </c>
      <c r="BZ171" s="3">
        <v>66.3790910894221</v>
      </c>
      <c r="CA171" s="3">
        <v>63.3333334241594</v>
      </c>
      <c r="CB171" s="3">
        <v>78.0797504425049</v>
      </c>
      <c r="CC171" s="3">
        <v>92.5900003259832</v>
      </c>
      <c r="CD171" s="3">
        <v>93.3395446430553</v>
      </c>
      <c r="CE171" s="3">
        <v>104.366190410796</v>
      </c>
      <c r="CF171" s="3">
        <v>102.464048113142</v>
      </c>
      <c r="CG171" s="3">
        <v>92.1947725469416</v>
      </c>
      <c r="CH171" s="3">
        <v>94.1742500305176</v>
      </c>
      <c r="CI171" s="3">
        <v>95.0995455655185</v>
      </c>
      <c r="CJ171" s="3">
        <v>110.136052583393</v>
      </c>
      <c r="CK171" s="3">
        <v>122.658684379176</v>
      </c>
      <c r="CL171" s="3">
        <v>129.819783583931</v>
      </c>
      <c r="CM171" s="3">
        <v>129.786427634103</v>
      </c>
      <c r="CN171" s="3">
        <v>123.201000785828</v>
      </c>
      <c r="CO171" s="3">
        <v>118.374090368097</v>
      </c>
      <c r="CP171" s="3">
        <v>133.355714343843</v>
      </c>
      <c r="CQ171" s="3">
        <v>129.838408903642</v>
      </c>
      <c r="CR171" s="3">
        <v>135.823809305827</v>
      </c>
      <c r="CS171" s="3">
        <v>134.238809313093</v>
      </c>
      <c r="CT171" s="3">
        <v>147.920713515509</v>
      </c>
      <c r="CU171" s="3">
        <v>138.350907759233</v>
      </c>
      <c r="CV171" s="3">
        <v>114.757000160217</v>
      </c>
      <c r="CW171" s="3">
        <v>107.756579549689</v>
      </c>
      <c r="CX171" s="3">
        <v>101.654782170835</v>
      </c>
      <c r="CY171" s="3">
        <v>94.1782503128052</v>
      </c>
      <c r="CZ171" s="3">
        <v>93.454047975086</v>
      </c>
      <c r="DA171" s="3">
        <v>94.0876194181896</v>
      </c>
      <c r="DB171" s="3">
        <v>93.4420003890991</v>
      </c>
      <c r="DC171" s="3">
        <v>96.9445641559103</v>
      </c>
      <c r="DD171" s="3">
        <v>83.4228570120675</v>
      </c>
      <c r="DE171" s="3">
        <v>62.2149997892834</v>
      </c>
      <c r="DF171" s="3">
        <v>67.0580955687023</v>
      </c>
      <c r="DG171" s="3">
        <v>63.2599996839251</v>
      </c>
      <c r="DH171" s="3">
        <v>65.8505001068115</v>
      </c>
      <c r="DI171" s="3">
        <v>73.3715788188734</v>
      </c>
      <c r="DJ171" s="3">
        <v>62.2749998673149</v>
      </c>
      <c r="DK171" s="3">
        <v>67.7294736159475</v>
      </c>
      <c r="DL171" s="3">
        <v>71.5313632271506</v>
      </c>
      <c r="DM171" s="3">
        <v>79.788809640067</v>
      </c>
      <c r="DN171" s="3">
        <v>83.2944997787476</v>
      </c>
      <c r="DO171" s="3">
        <v>82.4428263125212</v>
      </c>
      <c r="DP171" s="3">
        <v>79.964750289917</v>
      </c>
      <c r="DQ171" s="3">
        <v>65.4981816031716</v>
      </c>
      <c r="DR171" s="3">
        <v>64.4083338237944</v>
      </c>
      <c r="DS171" s="3">
        <v>72.1192499160766</v>
      </c>
      <c r="DT171" s="3">
        <v>71.0750000363304</v>
      </c>
      <c r="DU171" s="3">
        <v>73.2680002212524</v>
      </c>
      <c r="DV171" s="3">
        <v>82.4595008850098</v>
      </c>
      <c r="DW171" s="3">
        <v>74.3884091810747</v>
      </c>
      <c r="DX171" s="3">
        <v>70.8352272727273</v>
      </c>
      <c r="DY171" s="3">
        <v>70.9923683969598</v>
      </c>
      <c r="DZ171" s="3">
        <v>78.8797728798606</v>
      </c>
      <c r="EA171" s="3">
        <v>79.9090907356956</v>
      </c>
      <c r="EB171" s="3">
        <v>78.3634998321533</v>
      </c>
      <c r="EC171" s="3">
        <v>73.391521288001</v>
      </c>
      <c r="ED171" s="3">
        <v>78.1005004882813</v>
      </c>
      <c r="EE171" s="3">
        <v>84.8802379426502</v>
      </c>
      <c r="EF171" s="3">
        <v>80.8102775149875</v>
      </c>
    </row>
    <row r="172">
      <c r="A172" s="3" t="s">
        <v>745</v>
      </c>
      <c r="B172" s="3" t="s">
        <v>505</v>
      </c>
      <c r="C172" s="3" t="s">
        <v>746</v>
      </c>
      <c r="D172" s="3">
        <v>27.9460281389485</v>
      </c>
      <c r="E172" s="3">
        <v>26.7914145977328</v>
      </c>
      <c r="F172" s="3">
        <v>27.3085658872973</v>
      </c>
      <c r="G172" s="3">
        <v>28.2325498178362</v>
      </c>
      <c r="H172" s="3">
        <v>29.0030931568405</v>
      </c>
      <c r="I172" s="3">
        <v>29.4724458546965</v>
      </c>
      <c r="J172" s="3">
        <v>29.8288222041901</v>
      </c>
      <c r="K172" s="3">
        <v>29.0428840085993</v>
      </c>
      <c r="L172" s="3">
        <v>30.175778198489</v>
      </c>
      <c r="M172" s="3">
        <v>30.6428109093265</v>
      </c>
      <c r="N172" s="3">
        <v>31.191091600709</v>
      </c>
      <c r="O172" s="3">
        <v>30.9427467156268</v>
      </c>
      <c r="P172" s="3">
        <v>31.0632207343754</v>
      </c>
      <c r="Q172" s="3">
        <v>30.5267383006174</v>
      </c>
      <c r="R172" s="3">
        <v>29.9799322865874</v>
      </c>
      <c r="S172" s="3">
        <v>29.9278436407752</v>
      </c>
      <c r="T172" s="3">
        <v>30.1282245546147</v>
      </c>
      <c r="U172" s="3">
        <v>29.6934734145781</v>
      </c>
      <c r="V172" s="3">
        <v>30.0030203202777</v>
      </c>
      <c r="W172" s="3">
        <v>30.0243394558389</v>
      </c>
      <c r="X172" s="3">
        <v>28.9442813288158</v>
      </c>
      <c r="Y172" s="3">
        <v>31.2403811693358</v>
      </c>
      <c r="Z172" s="3">
        <v>31.5589659332042</v>
      </c>
      <c r="AA172" s="3">
        <v>32.3840584113515</v>
      </c>
      <c r="AB172" s="3">
        <v>31.5571534343181</v>
      </c>
      <c r="AC172" s="3">
        <v>32.4348226371271</v>
      </c>
      <c r="AD172" s="3">
        <v>34.0423795753212</v>
      </c>
      <c r="AE172" s="3">
        <v>34.6372381494317</v>
      </c>
      <c r="AF172" s="3">
        <v>34.0155542037005</v>
      </c>
      <c r="AG172" s="3">
        <v>34.2103238811267</v>
      </c>
      <c r="AH172" s="3">
        <v>34.5219867354675</v>
      </c>
      <c r="AI172" s="3">
        <v>33.3731259450628</v>
      </c>
      <c r="AJ172" s="3">
        <v>32.7735328343277</v>
      </c>
      <c r="AK172" s="3">
        <v>32.3413759260296</v>
      </c>
      <c r="AL172" s="3">
        <v>31.9991384181629</v>
      </c>
      <c r="AM172" s="3">
        <v>32.0799075064618</v>
      </c>
      <c r="AN172" s="3">
        <v>32.1554372620307</v>
      </c>
      <c r="AO172" s="3">
        <v>32.0946942716104</v>
      </c>
      <c r="AP172" s="3">
        <v>32.9628582460281</v>
      </c>
      <c r="AQ172" s="3">
        <v>33.6045827370635</v>
      </c>
      <c r="AR172" s="3">
        <v>34.4840250842729</v>
      </c>
      <c r="AS172" s="3">
        <v>35.6985526368886</v>
      </c>
      <c r="AT172" s="3">
        <v>35.4558645199949</v>
      </c>
      <c r="AU172" s="3">
        <v>36.0529344432514</v>
      </c>
      <c r="AV172" s="3">
        <v>36.3816734363764</v>
      </c>
      <c r="AW172" s="3">
        <v>36.5715779323404</v>
      </c>
      <c r="AX172" s="3">
        <v>36.6614262690778</v>
      </c>
      <c r="AY172" s="3">
        <v>36.8167010648467</v>
      </c>
      <c r="AZ172" s="3">
        <v>37.5132384035801</v>
      </c>
      <c r="BA172" s="3">
        <v>35.674807433091</v>
      </c>
      <c r="BB172" s="3">
        <v>35.1329828671963</v>
      </c>
      <c r="BC172" s="3">
        <v>35.4688352640724</v>
      </c>
      <c r="BD172" s="3">
        <v>34.2026564252395</v>
      </c>
      <c r="BE172" s="3">
        <v>35.4247098074403</v>
      </c>
      <c r="BF172" s="3">
        <v>36.8249952269108</v>
      </c>
      <c r="BG172" s="3">
        <v>37.593749205853</v>
      </c>
      <c r="BH172" s="3">
        <v>37.6968587752864</v>
      </c>
      <c r="BI172" s="3">
        <v>37.9171008640618</v>
      </c>
      <c r="BJ172" s="3">
        <v>40.6139117464007</v>
      </c>
      <c r="BK172" s="3">
        <v>40.2374575731843</v>
      </c>
      <c r="BL172" s="3">
        <v>39.2838593487804</v>
      </c>
      <c r="BM172" s="3">
        <v>39.1738095917916</v>
      </c>
      <c r="BN172" s="3">
        <v>38.2067928872874</v>
      </c>
      <c r="BO172" s="3">
        <v>39.520334744027</v>
      </c>
      <c r="BP172" s="3">
        <v>40.816123734035</v>
      </c>
      <c r="BQ172" s="3">
        <v>43.0225229338106</v>
      </c>
      <c r="BR172" s="3">
        <v>44.2853882860742</v>
      </c>
      <c r="BS172" s="3">
        <v>45.3153332410374</v>
      </c>
      <c r="BT172" s="3">
        <v>46.253579668373</v>
      </c>
      <c r="BU172" s="3">
        <v>45.8467016938607</v>
      </c>
      <c r="BV172" s="3">
        <v>45.027777399111</v>
      </c>
      <c r="BW172" s="3">
        <v>46.6086161181082</v>
      </c>
      <c r="BX172" s="3">
        <v>48.292711476659</v>
      </c>
      <c r="BY172" s="3">
        <v>50.2916760029035</v>
      </c>
      <c r="BZ172" s="3">
        <v>41.0385404484494</v>
      </c>
      <c r="CA172" s="3">
        <v>40.0995200194069</v>
      </c>
      <c r="CB172" s="3">
        <v>39.1913089674711</v>
      </c>
      <c r="CC172" s="3">
        <v>40.493303157813</v>
      </c>
      <c r="CD172" s="3">
        <v>40.5309890986863</v>
      </c>
      <c r="CE172" s="3">
        <v>41.758004520468</v>
      </c>
      <c r="CF172" s="3">
        <v>43.7552449353006</v>
      </c>
      <c r="CG172" s="3">
        <v>43.7129099059463</v>
      </c>
      <c r="CH172" s="3">
        <v>45.84388365628</v>
      </c>
      <c r="CI172" s="3">
        <v>47.1891336163912</v>
      </c>
      <c r="CJ172" s="3">
        <v>44.0742102102333</v>
      </c>
      <c r="CK172" s="3">
        <v>44.1923847501109</v>
      </c>
      <c r="CL172" s="3">
        <v>45.5861831961881</v>
      </c>
      <c r="CM172" s="3">
        <v>47.8516257679432</v>
      </c>
      <c r="CN172" s="3">
        <v>48.762103691438</v>
      </c>
      <c r="CO172" s="3">
        <v>49.3832629889383</v>
      </c>
      <c r="CP172" s="3">
        <v>50.1146928937015</v>
      </c>
      <c r="CQ172" s="3">
        <v>50.9201123620413</v>
      </c>
      <c r="CR172" s="3">
        <v>49.7082904470188</v>
      </c>
      <c r="CS172" s="3">
        <v>49.217600000118</v>
      </c>
      <c r="CT172" s="3">
        <v>50.6587526989149</v>
      </c>
      <c r="CU172" s="3">
        <v>51.8642370565154</v>
      </c>
      <c r="CV172" s="3">
        <v>55.1315283778079</v>
      </c>
      <c r="CW172" s="3">
        <v>56.0356505238602</v>
      </c>
      <c r="CX172" s="3">
        <v>55.6931125611272</v>
      </c>
      <c r="CY172" s="3">
        <v>59.3788460712106</v>
      </c>
      <c r="CZ172" s="3">
        <v>58.8272565085905</v>
      </c>
      <c r="DA172" s="3">
        <v>57.1225170825354</v>
      </c>
      <c r="DB172" s="3">
        <v>58.144277187145</v>
      </c>
      <c r="DC172" s="3">
        <v>59.2228384222437</v>
      </c>
      <c r="DD172" s="3">
        <v>55.7747643490588</v>
      </c>
      <c r="DE172" s="3">
        <v>52.9005460561815</v>
      </c>
      <c r="DF172" s="3">
        <v>56.883226593463</v>
      </c>
      <c r="DG172" s="3">
        <v>59.8065480590202</v>
      </c>
      <c r="DH172" s="3">
        <v>57.7780847897065</v>
      </c>
      <c r="DI172" s="3">
        <v>56.4037542198413</v>
      </c>
      <c r="DJ172" s="3">
        <v>56.9630944360121</v>
      </c>
      <c r="DK172" s="3">
        <v>59.957738107987</v>
      </c>
      <c r="DL172" s="3">
        <v>59.4678688128426</v>
      </c>
      <c r="DM172" s="3">
        <v>57.8498755901902</v>
      </c>
      <c r="DN172" s="3">
        <v>58.4192129377479</v>
      </c>
      <c r="DO172" s="3">
        <v>58.0843914442355</v>
      </c>
      <c r="DP172" s="3">
        <v>55.6141019973228</v>
      </c>
      <c r="DQ172" s="3">
        <v>52.436188326714</v>
      </c>
      <c r="DR172" s="3">
        <v>55.3163209539927</v>
      </c>
      <c r="DS172" s="3">
        <v>56.9746527584996</v>
      </c>
      <c r="DT172" s="3">
        <v>58.0210386161632</v>
      </c>
      <c r="DU172" s="3">
        <v>58.3722190450472</v>
      </c>
      <c r="DV172" s="3">
        <v>58.6803634997886</v>
      </c>
      <c r="DW172" s="3">
        <v>58.6248208767951</v>
      </c>
      <c r="DX172" s="3">
        <v>61.211517895853</v>
      </c>
      <c r="DY172" s="3">
        <v>62.1870038355551</v>
      </c>
      <c r="DZ172" s="3">
        <v>63.6733656275443</v>
      </c>
      <c r="EA172" s="3">
        <v>68.3649202487259</v>
      </c>
      <c r="EB172" s="3">
        <v>70.8826312397831</v>
      </c>
      <c r="EC172" s="3">
        <v>68.4795206280693</v>
      </c>
      <c r="ED172" s="3">
        <v>63.2634604164743</v>
      </c>
      <c r="EE172" s="3">
        <v>62.8076190948486</v>
      </c>
      <c r="EF172" s="3">
        <v>61.9697223239475</v>
      </c>
    </row>
    <row r="173">
      <c r="A173" s="3" t="s">
        <v>747</v>
      </c>
      <c r="B173" s="3" t="s">
        <v>505</v>
      </c>
      <c r="C173" s="3" t="s">
        <v>748</v>
      </c>
      <c r="D173" s="3">
        <v>15.3546536557624</v>
      </c>
      <c r="E173" s="3">
        <v>15.4034294091968</v>
      </c>
      <c r="F173" s="3">
        <v>17.8017310105597</v>
      </c>
      <c r="G173" s="3">
        <v>18.2581119234277</v>
      </c>
      <c r="H173" s="3">
        <v>19.0716069911757</v>
      </c>
      <c r="I173" s="3">
        <v>19.8350492293999</v>
      </c>
      <c r="J173" s="3">
        <v>20.340296096453</v>
      </c>
      <c r="K173" s="3">
        <v>20.5454406380414</v>
      </c>
      <c r="L173" s="3">
        <v>21.3879921566102</v>
      </c>
      <c r="M173" s="3">
        <v>21.9413397746627</v>
      </c>
      <c r="N173" s="3">
        <v>23.9715405462697</v>
      </c>
      <c r="O173" s="3">
        <v>25.6916004226077</v>
      </c>
      <c r="P173" s="3">
        <v>27.446594058893</v>
      </c>
      <c r="Q173" s="3">
        <v>29.7322635340097</v>
      </c>
      <c r="R173" s="3">
        <v>31.078688088083</v>
      </c>
      <c r="S173" s="3">
        <v>30.4566648881615</v>
      </c>
      <c r="T173" s="3">
        <v>29.8815883266074</v>
      </c>
      <c r="U173" s="3">
        <v>30.0649846843134</v>
      </c>
      <c r="V173" s="3">
        <v>31.6966083924351</v>
      </c>
      <c r="W173" s="3">
        <v>30.7408843576682</v>
      </c>
      <c r="X173" s="3">
        <v>29.8981463583987</v>
      </c>
      <c r="Y173" s="3">
        <v>31.2312659483843</v>
      </c>
      <c r="Z173" s="3">
        <v>31.0325476465987</v>
      </c>
      <c r="AA173" s="3">
        <v>34.4303836942656</v>
      </c>
      <c r="AB173" s="3">
        <v>32.7205038183722</v>
      </c>
      <c r="AC173" s="3">
        <v>32.1382969466369</v>
      </c>
      <c r="AD173" s="3">
        <v>31.8742672318743</v>
      </c>
      <c r="AE173" s="3">
        <v>31.0430148753006</v>
      </c>
      <c r="AF173" s="3">
        <v>29.3433092558438</v>
      </c>
      <c r="AG173" s="3">
        <v>30.0566826120559</v>
      </c>
      <c r="AH173" s="3">
        <v>30.685769827279</v>
      </c>
      <c r="AI173" s="3">
        <v>27.4063862977542</v>
      </c>
      <c r="AJ173" s="3">
        <v>26.0523720562467</v>
      </c>
      <c r="AK173" s="3">
        <v>25.5822122859656</v>
      </c>
      <c r="AL173" s="3">
        <v>27.6754587898617</v>
      </c>
      <c r="AM173" s="3">
        <v>29.1552988052342</v>
      </c>
      <c r="AN173" s="3">
        <v>28.461358107606</v>
      </c>
      <c r="AO173" s="3">
        <v>28.2809839321058</v>
      </c>
      <c r="AP173" s="3">
        <v>24.9071827900877</v>
      </c>
      <c r="AQ173" s="3">
        <v>25.294088674067</v>
      </c>
      <c r="AR173" s="3">
        <v>24.9056505696795</v>
      </c>
      <c r="AS173" s="3">
        <v>22.398210832439</v>
      </c>
      <c r="AT173" s="3">
        <v>19.8053013547321</v>
      </c>
      <c r="AU173" s="3">
        <v>19.7752957015998</v>
      </c>
      <c r="AV173" s="3">
        <v>18.1291461530052</v>
      </c>
      <c r="AW173" s="3">
        <v>17.7705925439381</v>
      </c>
      <c r="AX173" s="3">
        <v>19.2971818407603</v>
      </c>
      <c r="AY173" s="3">
        <v>23.1607883097836</v>
      </c>
      <c r="AZ173" s="3">
        <v>24.9032867000442</v>
      </c>
      <c r="BA173" s="3">
        <v>24.3134576415431</v>
      </c>
      <c r="BB173" s="3">
        <v>21.2319673149039</v>
      </c>
      <c r="BC173" s="3">
        <v>20.9869096481241</v>
      </c>
      <c r="BD173" s="3">
        <v>21.3308179662041</v>
      </c>
      <c r="BE173" s="3">
        <v>23.1052709548445</v>
      </c>
      <c r="BF173" s="3">
        <v>24.7396058740562</v>
      </c>
      <c r="BG173" s="3">
        <v>26.6790281071506</v>
      </c>
      <c r="BH173" s="3">
        <v>26.2993120330621</v>
      </c>
      <c r="BI173" s="3">
        <v>24.6064720168755</v>
      </c>
      <c r="BJ173" s="3">
        <v>26.5620681341362</v>
      </c>
      <c r="BK173" s="3">
        <v>25.0716208934272</v>
      </c>
      <c r="BL173" s="3">
        <v>24.8765514003937</v>
      </c>
      <c r="BM173" s="3">
        <v>25.2026054152745</v>
      </c>
      <c r="BN173" s="3">
        <v>22.3066439005637</v>
      </c>
      <c r="BO173" s="3">
        <v>21.9926279144173</v>
      </c>
      <c r="BP173" s="3">
        <v>21.8217708613033</v>
      </c>
      <c r="BQ173" s="3">
        <v>20.657253351118</v>
      </c>
      <c r="BR173" s="3">
        <v>19.1042974575255</v>
      </c>
      <c r="BS173" s="3">
        <v>20.4215360169012</v>
      </c>
      <c r="BT173" s="3">
        <v>22.7034996256064</v>
      </c>
      <c r="BU173" s="3">
        <v>22.005501734686</v>
      </c>
      <c r="BV173" s="3">
        <v>23.9833846912087</v>
      </c>
      <c r="BW173" s="3">
        <v>25.3609024602832</v>
      </c>
      <c r="BX173" s="3">
        <v>25.414567493638</v>
      </c>
      <c r="BY173" s="3">
        <v>25.8510030799805</v>
      </c>
      <c r="BZ173" s="3">
        <v>27.9046867131777</v>
      </c>
      <c r="CA173" s="3">
        <v>28.8124998620354</v>
      </c>
      <c r="CB173" s="3">
        <v>29.5593433358627</v>
      </c>
      <c r="CC173" s="3">
        <v>29.654081329265</v>
      </c>
      <c r="CD173" s="3">
        <v>30.9143785403901</v>
      </c>
      <c r="CE173" s="3">
        <v>32.3143008050736</v>
      </c>
      <c r="CF173" s="3">
        <v>31.0503139438113</v>
      </c>
      <c r="CG173" s="3">
        <v>30.6318009196307</v>
      </c>
      <c r="CH173" s="3">
        <v>29.5762121063807</v>
      </c>
      <c r="CI173" s="3">
        <v>28.7030211831844</v>
      </c>
      <c r="CJ173" s="3">
        <v>30.5764931355468</v>
      </c>
      <c r="CK173" s="3">
        <v>30.8052973899458</v>
      </c>
      <c r="CL173" s="3">
        <v>32.5407794189354</v>
      </c>
      <c r="CM173" s="3">
        <v>34.2778177387284</v>
      </c>
      <c r="CN173" s="3">
        <v>34.174708507615</v>
      </c>
      <c r="CO173" s="3">
        <v>35.8346244367329</v>
      </c>
      <c r="CP173" s="3">
        <v>36.2737161596692</v>
      </c>
      <c r="CQ173" s="3">
        <v>40.9644351513278</v>
      </c>
      <c r="CR173" s="3">
        <v>39.6522106046906</v>
      </c>
      <c r="CS173" s="3">
        <v>36.847721256361</v>
      </c>
      <c r="CT173" s="3">
        <v>39.2521250924155</v>
      </c>
      <c r="CU173" s="3">
        <v>41.5567933495501</v>
      </c>
      <c r="CV173" s="3">
        <v>43.80449255065</v>
      </c>
      <c r="CW173" s="3">
        <v>42.3624347314169</v>
      </c>
      <c r="CX173" s="3">
        <v>52.1977987973584</v>
      </c>
      <c r="CY173" s="3">
        <v>54.4381898462072</v>
      </c>
      <c r="CZ173" s="3">
        <v>49.5179887216503</v>
      </c>
      <c r="DA173" s="3">
        <v>47.1059675224872</v>
      </c>
      <c r="DB173" s="3">
        <v>44.5173109629157</v>
      </c>
      <c r="DC173" s="3">
        <v>45.4725554854312</v>
      </c>
      <c r="DD173" s="3">
        <v>44.9759077950738</v>
      </c>
      <c r="DE173" s="3">
        <v>42.114667522919</v>
      </c>
      <c r="DF173" s="3">
        <v>45.4863898911583</v>
      </c>
      <c r="DG173" s="3">
        <v>43.6501078130197</v>
      </c>
      <c r="DH173" s="3">
        <v>43.0034411699463</v>
      </c>
      <c r="DI173" s="3">
        <v>42.3638555605002</v>
      </c>
      <c r="DJ173" s="3">
        <v>45.5115375144323</v>
      </c>
      <c r="DK173" s="3">
        <v>46.1629689721539</v>
      </c>
      <c r="DL173" s="3">
        <v>47.06400631132</v>
      </c>
      <c r="DM173" s="3">
        <v>44.4849836835537</v>
      </c>
      <c r="DN173" s="3">
        <v>45.8637112583203</v>
      </c>
      <c r="DO173" s="3">
        <v>46.3793640181996</v>
      </c>
      <c r="DP173" s="3">
        <v>44.3095727545229</v>
      </c>
      <c r="DQ173" s="3">
        <v>43.0317614364167</v>
      </c>
      <c r="DR173" s="3">
        <v>42.9688638241199</v>
      </c>
      <c r="DS173" s="3">
        <v>43.7796332420654</v>
      </c>
      <c r="DT173" s="3">
        <v>45.1563578288518</v>
      </c>
      <c r="DU173" s="3">
        <v>45.8495480279226</v>
      </c>
      <c r="DV173" s="3">
        <v>53.8249446264532</v>
      </c>
      <c r="DW173" s="3">
        <v>55.2645476501184</v>
      </c>
      <c r="DX173" s="3">
        <v>53.4773374337815</v>
      </c>
      <c r="DY173" s="3">
        <v>50.3353800537551</v>
      </c>
      <c r="DZ173" s="3">
        <v>52.440034315056</v>
      </c>
      <c r="EA173" s="3">
        <v>52.8439862307473</v>
      </c>
      <c r="EB173" s="3">
        <v>54.3017785199229</v>
      </c>
      <c r="EC173" s="3">
        <v>55.9846785325936</v>
      </c>
      <c r="ED173" s="3">
        <v>58.7341898181222</v>
      </c>
      <c r="EE173" s="3">
        <v>61.0192857469831</v>
      </c>
      <c r="EF173" s="3">
        <v>59.6908330917358</v>
      </c>
    </row>
    <row r="174">
      <c r="A174" s="3" t="s">
        <v>749</v>
      </c>
      <c r="B174" s="3" t="s">
        <v>517</v>
      </c>
      <c r="C174" s="3" t="s">
        <v>522</v>
      </c>
      <c r="D174" s="3">
        <v>43.8494989819611</v>
      </c>
      <c r="E174" s="3">
        <v>41.4530338155318</v>
      </c>
      <c r="F174" s="3">
        <v>41.631016581984</v>
      </c>
      <c r="G174" s="3">
        <v>41.7977884935492</v>
      </c>
      <c r="H174" s="3">
        <v>40.9231817165662</v>
      </c>
      <c r="I174" s="3">
        <v>41.3883942833787</v>
      </c>
      <c r="J174" s="3">
        <v>41.5667070873172</v>
      </c>
      <c r="K174" s="3">
        <v>40.3790186305959</v>
      </c>
      <c r="L174" s="3">
        <v>40.5104096305004</v>
      </c>
      <c r="M174" s="3">
        <v>39.5801911344042</v>
      </c>
      <c r="N174" s="3">
        <v>40.8271375811559</v>
      </c>
      <c r="O174" s="3">
        <v>39.1323236784827</v>
      </c>
      <c r="P174" s="3">
        <v>37.7406797340204</v>
      </c>
      <c r="Q174" s="3">
        <v>39.3449844389805</v>
      </c>
      <c r="R174" s="3">
        <v>38.5756061780811</v>
      </c>
      <c r="S174" s="3">
        <v>39.532954802511</v>
      </c>
      <c r="T174" s="3">
        <v>39.0057876649647</v>
      </c>
      <c r="U174" s="3">
        <v>37.8502384734141</v>
      </c>
      <c r="V174" s="3">
        <v>36.70220530763</v>
      </c>
      <c r="W174" s="3">
        <v>35.9025017113742</v>
      </c>
      <c r="X174" s="3">
        <v>34.4431219613685</v>
      </c>
      <c r="Y174" s="3">
        <v>34.6867449028844</v>
      </c>
      <c r="Z174" s="3">
        <v>35.8609639126925</v>
      </c>
      <c r="AA174" s="3">
        <v>36.1870855564305</v>
      </c>
      <c r="AB174" s="3">
        <v>34.2121515444836</v>
      </c>
      <c r="AC174" s="3">
        <v>34.8926684150068</v>
      </c>
      <c r="AD174" s="3">
        <v>36.3334139915436</v>
      </c>
      <c r="AE174" s="3">
        <v>37.3939566455988</v>
      </c>
      <c r="AF174" s="3">
        <v>38.2873090815714</v>
      </c>
      <c r="AG174" s="3">
        <v>38.3402703675413</v>
      </c>
      <c r="AH174" s="3">
        <v>39.3807927667166</v>
      </c>
      <c r="AI174" s="3">
        <v>39.5839588827713</v>
      </c>
      <c r="AJ174" s="3">
        <v>39.3776035681292</v>
      </c>
      <c r="AK174" s="3">
        <v>39.6715524197415</v>
      </c>
      <c r="AL174" s="3">
        <v>41.7818032156782</v>
      </c>
      <c r="AM174" s="3">
        <v>45.1871177946068</v>
      </c>
      <c r="AN174" s="3">
        <v>44.7480086956061</v>
      </c>
      <c r="AO174" s="3">
        <v>45.0406226526492</v>
      </c>
      <c r="AP174" s="3">
        <v>45.2835854420031</v>
      </c>
      <c r="AQ174" s="3">
        <v>45.1334747816835</v>
      </c>
      <c r="AR174" s="3">
        <v>44.8712475738853</v>
      </c>
      <c r="AS174" s="3">
        <v>45.5819614261879</v>
      </c>
      <c r="AT174" s="3">
        <v>45.8462591018326</v>
      </c>
      <c r="AU174" s="3">
        <v>46.4062179886362</v>
      </c>
      <c r="AV174" s="3">
        <v>45.5642170753868</v>
      </c>
      <c r="AW174" s="3">
        <v>47.0860545603753</v>
      </c>
      <c r="AX174" s="3">
        <v>47.949996996165</v>
      </c>
      <c r="AY174" s="3">
        <v>48.408409093862</v>
      </c>
      <c r="AZ174" s="3">
        <v>50.260467546281</v>
      </c>
      <c r="BA174" s="3">
        <v>47.5960594880968</v>
      </c>
      <c r="BB174" s="3">
        <v>48.9266525348091</v>
      </c>
      <c r="BC174" s="3">
        <v>49.142871082365</v>
      </c>
      <c r="BD174" s="3">
        <v>49.3214816787854</v>
      </c>
      <c r="BE174" s="3">
        <v>47.9173354561117</v>
      </c>
      <c r="BF174" s="3">
        <v>48.0721402690309</v>
      </c>
      <c r="BG174" s="3">
        <v>48.8149895559805</v>
      </c>
      <c r="BH174" s="3">
        <v>49.1701883502525</v>
      </c>
      <c r="BI174" s="3">
        <v>46.432983457</v>
      </c>
      <c r="BJ174" s="3">
        <v>46.8091350007425</v>
      </c>
      <c r="BK174" s="3">
        <v>44.0850069138091</v>
      </c>
      <c r="BL174" s="3">
        <v>45.3742961699508</v>
      </c>
      <c r="BM174" s="3">
        <v>45.9628491786718</v>
      </c>
      <c r="BN174" s="3">
        <v>46.4320253912638</v>
      </c>
      <c r="BO174" s="3">
        <v>47.8953830695278</v>
      </c>
      <c r="BP174" s="3">
        <v>49.8332713810921</v>
      </c>
      <c r="BQ174" s="3">
        <v>52.287474421512</v>
      </c>
      <c r="BR174" s="3">
        <v>53.4954981803768</v>
      </c>
      <c r="BS174" s="3">
        <v>48.40976647135</v>
      </c>
      <c r="BT174" s="3">
        <v>49.2383365236724</v>
      </c>
      <c r="BU174" s="3">
        <v>48.9628385615311</v>
      </c>
      <c r="BV174" s="3">
        <v>49.2739425185894</v>
      </c>
      <c r="BW174" s="3">
        <v>49.6600709535904</v>
      </c>
      <c r="BX174" s="3">
        <v>50.7596879006118</v>
      </c>
      <c r="BY174" s="3">
        <v>51.4839157530514</v>
      </c>
      <c r="BZ174" s="3">
        <v>37.1273558703415</v>
      </c>
      <c r="CA174" s="3">
        <v>34.2677669391057</v>
      </c>
      <c r="CB174" s="3">
        <v>30.750279584497</v>
      </c>
      <c r="CC174" s="3">
        <v>34.1098555357861</v>
      </c>
      <c r="CD174" s="3">
        <v>34.775129188946</v>
      </c>
      <c r="CE174" s="3">
        <v>36.0593529932294</v>
      </c>
      <c r="CF174" s="3">
        <v>34.8544090594423</v>
      </c>
      <c r="CG174" s="3">
        <v>34.8803283814612</v>
      </c>
      <c r="CH174" s="3">
        <v>40.8200421373585</v>
      </c>
      <c r="CI174" s="3">
        <v>42.9052481425903</v>
      </c>
      <c r="CJ174" s="3">
        <v>45.6675800422829</v>
      </c>
      <c r="CK174" s="3">
        <v>47.4388160984375</v>
      </c>
      <c r="CL174" s="3">
        <v>50.2424109530773</v>
      </c>
      <c r="CM174" s="3">
        <v>53.327474720867</v>
      </c>
      <c r="CN174" s="3">
        <v>57.0323791639849</v>
      </c>
      <c r="CO174" s="3">
        <v>55.2260107190662</v>
      </c>
      <c r="CP174" s="3">
        <v>53.1927745469546</v>
      </c>
      <c r="CQ174" s="3">
        <v>54.4303680706652</v>
      </c>
      <c r="CR174" s="3">
        <v>53.2243599284823</v>
      </c>
      <c r="CS174" s="3">
        <v>56.0780386022579</v>
      </c>
      <c r="CT174" s="3">
        <v>56.0145467074807</v>
      </c>
      <c r="CU174" s="3">
        <v>56.0558363858959</v>
      </c>
      <c r="CV174" s="3">
        <v>58.9511423918827</v>
      </c>
      <c r="CW174" s="3">
        <v>60.4205167556398</v>
      </c>
      <c r="CX174" s="3">
        <v>62.1401828691592</v>
      </c>
      <c r="CY174" s="3">
        <v>64.0090989931652</v>
      </c>
      <c r="CZ174" s="3">
        <v>62.9590573688285</v>
      </c>
      <c r="DA174" s="3">
        <v>60.0976371175568</v>
      </c>
      <c r="DB174" s="3">
        <v>57.2069799960613</v>
      </c>
      <c r="DC174" s="3">
        <v>56.3412038396717</v>
      </c>
      <c r="DD174" s="3">
        <v>53.469889081312</v>
      </c>
      <c r="DE174" s="3">
        <v>53.4007092748559</v>
      </c>
      <c r="DF174" s="3">
        <v>55.8568149092936</v>
      </c>
      <c r="DG174" s="3">
        <v>56.5550605932346</v>
      </c>
      <c r="DH174" s="3">
        <v>59.2373726489682</v>
      </c>
      <c r="DI174" s="3">
        <v>60.8866020297681</v>
      </c>
      <c r="DJ174" s="3">
        <v>56.8018965980539</v>
      </c>
      <c r="DK174" s="3">
        <v>56.3627317590283</v>
      </c>
      <c r="DL174" s="3">
        <v>57.940727655808</v>
      </c>
      <c r="DM174" s="3">
        <v>58.2104642177833</v>
      </c>
      <c r="DN174" s="3">
        <v>60.4143930197763</v>
      </c>
      <c r="DO174" s="3">
        <v>62.2287839431504</v>
      </c>
      <c r="DP174" s="3">
        <v>63.3708549903847</v>
      </c>
      <c r="DQ174" s="3">
        <v>63.2169501386238</v>
      </c>
      <c r="DR174" s="3">
        <v>66.5722457050319</v>
      </c>
      <c r="DS174" s="3">
        <v>69.0277302053934</v>
      </c>
      <c r="DT174" s="3">
        <v>71.5381536294579</v>
      </c>
      <c r="DU174" s="3">
        <v>73.5507103852978</v>
      </c>
      <c r="DV174" s="3">
        <v>76.064165178008</v>
      </c>
      <c r="DW174" s="3">
        <v>75.4002688300884</v>
      </c>
      <c r="DX174" s="3">
        <v>76.2653109346085</v>
      </c>
      <c r="DY174" s="3">
        <v>75.2505754325941</v>
      </c>
      <c r="DZ174" s="3">
        <v>77.2047918307882</v>
      </c>
      <c r="EA174" s="3">
        <v>78.7419743453994</v>
      </c>
      <c r="EB174" s="3">
        <v>79.3100169948853</v>
      </c>
      <c r="EC174" s="3">
        <v>79.6980704424193</v>
      </c>
      <c r="ED174" s="3">
        <v>83.2981978646809</v>
      </c>
      <c r="EE174" s="3">
        <v>84.454524630592</v>
      </c>
      <c r="EF174" s="3">
        <v>84.4013888041178</v>
      </c>
    </row>
    <row r="175">
      <c r="A175" s="3" t="s">
        <v>750</v>
      </c>
      <c r="B175" s="3" t="s">
        <v>539</v>
      </c>
      <c r="C175" s="3" t="s">
        <v>638</v>
      </c>
      <c r="D175" s="3">
        <v>33.4737347548454</v>
      </c>
      <c r="E175" s="3">
        <v>36.1431876016361</v>
      </c>
      <c r="F175" s="3">
        <v>35.8108168682156</v>
      </c>
      <c r="G175" s="3">
        <v>34.2542134685448</v>
      </c>
      <c r="H175" s="3">
        <v>34.2738129810383</v>
      </c>
      <c r="I175" s="3">
        <v>35.9183035573347</v>
      </c>
      <c r="J175" s="3">
        <v>34.9168385410984</v>
      </c>
      <c r="K175" s="3">
        <v>32.894835754211</v>
      </c>
      <c r="L175" s="3">
        <v>34.6491811518735</v>
      </c>
      <c r="M175" s="3">
        <v>36.0078251853222</v>
      </c>
      <c r="N175" s="3">
        <v>39.8537429811279</v>
      </c>
      <c r="O175" s="3">
        <v>38.7758678266519</v>
      </c>
      <c r="P175" s="3">
        <v>39.2486258747682</v>
      </c>
      <c r="Q175" s="3">
        <v>42.9044528287755</v>
      </c>
      <c r="R175" s="3">
        <v>43.56545249944</v>
      </c>
      <c r="S175" s="3">
        <v>43.4068694347743</v>
      </c>
      <c r="T175" s="3">
        <v>41.4724121298501</v>
      </c>
      <c r="U175" s="3">
        <v>42.38268880154</v>
      </c>
      <c r="V175" s="3">
        <v>45.8724457028605</v>
      </c>
      <c r="W175" s="3">
        <v>45.4803796998437</v>
      </c>
      <c r="X175" s="3">
        <v>44.6750795044018</v>
      </c>
      <c r="Y175" s="3">
        <v>44.3909862533763</v>
      </c>
      <c r="Z175" s="3">
        <v>44.0015204100639</v>
      </c>
      <c r="AA175" s="3">
        <v>43.6815179099584</v>
      </c>
      <c r="AB175" s="3">
        <v>37.5198058685518</v>
      </c>
      <c r="AC175" s="3">
        <v>35.4505095045629</v>
      </c>
      <c r="AD175" s="3">
        <v>40.5740291773272</v>
      </c>
      <c r="AE175" s="3">
        <v>41.8089116252338</v>
      </c>
      <c r="AF175" s="3">
        <v>39.1726129737145</v>
      </c>
      <c r="AG175" s="3">
        <v>40.5568867601883</v>
      </c>
      <c r="AH175" s="3">
        <v>42.6138635742655</v>
      </c>
      <c r="AI175" s="3">
        <v>41.2571060178104</v>
      </c>
      <c r="AJ175" s="3">
        <v>39.386465211074</v>
      </c>
      <c r="AK175" s="3">
        <v>36.6952389959213</v>
      </c>
      <c r="AL175" s="3">
        <v>37.4653048391842</v>
      </c>
      <c r="AM175" s="3">
        <v>38.4554238979484</v>
      </c>
      <c r="AN175" s="3">
        <v>39.3279897437575</v>
      </c>
      <c r="AO175" s="3">
        <v>40.8772561629346</v>
      </c>
      <c r="AP175" s="3">
        <v>45.3251929619578</v>
      </c>
      <c r="AQ175" s="3">
        <v>45.4291576332734</v>
      </c>
      <c r="AR175" s="3">
        <v>45.0364111953877</v>
      </c>
      <c r="AS175" s="3">
        <v>46.6370135205718</v>
      </c>
      <c r="AT175" s="3">
        <v>47.0307377823074</v>
      </c>
      <c r="AU175" s="3">
        <v>46.6888992693246</v>
      </c>
      <c r="AV175" s="3">
        <v>45.2676174708179</v>
      </c>
      <c r="AW175" s="3">
        <v>49.9110423576441</v>
      </c>
      <c r="AX175" s="3">
        <v>52.6029645076953</v>
      </c>
      <c r="AY175" s="3">
        <v>56.2508049939198</v>
      </c>
      <c r="AZ175" s="3">
        <v>61.462439050478</v>
      </c>
      <c r="BA175" s="3">
        <v>53.7858060797485</v>
      </c>
      <c r="BB175" s="3">
        <v>53.163295006832</v>
      </c>
      <c r="BC175" s="3">
        <v>51.7806197635454</v>
      </c>
      <c r="BD175" s="3">
        <v>47.6699862046237</v>
      </c>
      <c r="BE175" s="3">
        <v>47.1615324949607</v>
      </c>
      <c r="BF175" s="3">
        <v>48.2975971861557</v>
      </c>
      <c r="BG175" s="3">
        <v>46.837404838837</v>
      </c>
      <c r="BH175" s="3">
        <v>45.7518848726807</v>
      </c>
      <c r="BI175" s="3">
        <v>38.9678055989874</v>
      </c>
      <c r="BJ175" s="3">
        <v>38.2871673016903</v>
      </c>
      <c r="BK175" s="3">
        <v>36.7033962207148</v>
      </c>
      <c r="BL175" s="3">
        <v>39.8504195772343</v>
      </c>
      <c r="BM175" s="3">
        <v>43.3703764404397</v>
      </c>
      <c r="BN175" s="3">
        <v>43.4450422317958</v>
      </c>
      <c r="BO175" s="3">
        <v>46.3066947432604</v>
      </c>
      <c r="BP175" s="3">
        <v>46.879199878432</v>
      </c>
      <c r="BQ175" s="3">
        <v>46.7001631369586</v>
      </c>
      <c r="BR175" s="3">
        <v>43.1266078956467</v>
      </c>
      <c r="BS175" s="3">
        <v>45.196119841756</v>
      </c>
      <c r="BT175" s="3">
        <v>48.637796267727</v>
      </c>
      <c r="BU175" s="3">
        <v>54.1993026842924</v>
      </c>
      <c r="BV175" s="3">
        <v>53.7488506061717</v>
      </c>
      <c r="BW175" s="3">
        <v>52.2434365724152</v>
      </c>
      <c r="BX175" s="3">
        <v>56.6251750841737</v>
      </c>
      <c r="BY175" s="3">
        <v>61.9851881505655</v>
      </c>
      <c r="BZ175" s="3">
        <v>42.0851393168529</v>
      </c>
      <c r="CA175" s="3">
        <v>38.0942333771721</v>
      </c>
      <c r="CB175" s="3">
        <v>49.8145785383645</v>
      </c>
      <c r="CC175" s="3">
        <v>55.8237938921077</v>
      </c>
      <c r="CD175" s="3">
        <v>61.3954129161458</v>
      </c>
      <c r="CE175" s="3">
        <v>68.9258490793176</v>
      </c>
      <c r="CF175" s="3">
        <v>70.5216627427484</v>
      </c>
      <c r="CG175" s="3">
        <v>73.3950580528296</v>
      </c>
      <c r="CH175" s="3">
        <v>69.5618519981785</v>
      </c>
      <c r="CI175" s="3">
        <v>69.7083316036382</v>
      </c>
      <c r="CJ175" s="3">
        <v>72.3392359644542</v>
      </c>
      <c r="CK175" s="3">
        <v>80.8071015577968</v>
      </c>
      <c r="CL175" s="3">
        <v>84.4673880416681</v>
      </c>
      <c r="CM175" s="3">
        <v>95.0924230518477</v>
      </c>
      <c r="CN175" s="3">
        <v>92.4290464030844</v>
      </c>
      <c r="CO175" s="3">
        <v>88.3338610799308</v>
      </c>
      <c r="CP175" s="3">
        <v>92.0535644594072</v>
      </c>
      <c r="CQ175" s="3">
        <v>97.9566451955327</v>
      </c>
      <c r="CR175" s="3">
        <v>92.6592341201952</v>
      </c>
      <c r="CS175" s="3">
        <v>89.8145307237524</v>
      </c>
      <c r="CT175" s="3">
        <v>98.5812429692123</v>
      </c>
      <c r="CU175" s="3">
        <v>104.071415722367</v>
      </c>
      <c r="CV175" s="3">
        <v>94.9853690732537</v>
      </c>
      <c r="CW175" s="3">
        <v>84.7888662591478</v>
      </c>
      <c r="CX175" s="3">
        <v>80.6685521921662</v>
      </c>
      <c r="CY175" s="3">
        <v>72.4403891034982</v>
      </c>
      <c r="CZ175" s="3">
        <v>71.3132325293646</v>
      </c>
      <c r="DA175" s="3">
        <v>68.0306707363282</v>
      </c>
      <c r="DB175" s="3">
        <v>74.300997302019</v>
      </c>
      <c r="DC175" s="3">
        <v>78.9977895926645</v>
      </c>
      <c r="DD175" s="3">
        <v>71.7208953584662</v>
      </c>
      <c r="DE175" s="3">
        <v>72.5144799952527</v>
      </c>
      <c r="DF175" s="3">
        <v>79.1173791460069</v>
      </c>
      <c r="DG175" s="3">
        <v>84.5260995316795</v>
      </c>
      <c r="DH175" s="3">
        <v>91.6729933159119</v>
      </c>
      <c r="DI175" s="3">
        <v>95.3833154537236</v>
      </c>
      <c r="DJ175" s="3">
        <v>95.2515505927383</v>
      </c>
      <c r="DK175" s="3">
        <v>101.61915275084</v>
      </c>
      <c r="DL175" s="3">
        <v>106.42442039497</v>
      </c>
      <c r="DM175" s="3">
        <v>112.142430208308</v>
      </c>
      <c r="DN175" s="3">
        <v>120.86513648846</v>
      </c>
      <c r="DO175" s="3">
        <v>115.364668461534</v>
      </c>
      <c r="DP175" s="3">
        <v>110.228087486564</v>
      </c>
      <c r="DQ175" s="3">
        <v>102.837697973161</v>
      </c>
      <c r="DR175" s="3">
        <v>117.984164557589</v>
      </c>
      <c r="DS175" s="3">
        <v>136.600192460003</v>
      </c>
      <c r="DT175" s="3">
        <v>143.021318579045</v>
      </c>
      <c r="DU175" s="3">
        <v>146.922704012411</v>
      </c>
      <c r="DV175" s="3">
        <v>155.99666074003</v>
      </c>
      <c r="DW175" s="3">
        <v>151.711629929443</v>
      </c>
      <c r="DX175" s="3">
        <v>153.819084672161</v>
      </c>
      <c r="DY175" s="3">
        <v>147.580077856005</v>
      </c>
      <c r="DZ175" s="3">
        <v>155.613876538418</v>
      </c>
      <c r="EA175" s="3">
        <v>168.893780340765</v>
      </c>
      <c r="EB175" s="3">
        <v>177.098328679547</v>
      </c>
      <c r="EC175" s="3">
        <v>173.992524209108</v>
      </c>
      <c r="ED175" s="3">
        <v>165.393030548096</v>
      </c>
      <c r="EE175" s="3">
        <v>147.522010803223</v>
      </c>
      <c r="EF175" s="3">
        <v>132.708564970228</v>
      </c>
    </row>
    <row r="176">
      <c r="A176" s="3" t="s">
        <v>751</v>
      </c>
      <c r="B176" s="3" t="s">
        <v>494</v>
      </c>
      <c r="C176" s="3" t="s">
        <v>636</v>
      </c>
      <c r="D176" s="3">
        <v>75.4918141862365</v>
      </c>
      <c r="E176" s="3">
        <v>75.8585780729404</v>
      </c>
      <c r="F176" s="3">
        <v>79.5795445004899</v>
      </c>
      <c r="G176" s="3">
        <v>83.4454002847528</v>
      </c>
      <c r="H176" s="3">
        <v>82.7855153492766</v>
      </c>
      <c r="I176" s="3">
        <v>84.6669786781606</v>
      </c>
      <c r="J176" s="3">
        <v>87.2079002542636</v>
      </c>
      <c r="K176" s="3">
        <v>86.8157527529439</v>
      </c>
      <c r="L176" s="3">
        <v>87.8097281403403</v>
      </c>
      <c r="M176" s="3">
        <v>84.2860962392935</v>
      </c>
      <c r="N176" s="3">
        <v>83.9451495095837</v>
      </c>
      <c r="O176" s="3">
        <v>87.4613663259185</v>
      </c>
      <c r="P176" s="3">
        <v>95.6675126972048</v>
      </c>
      <c r="Q176" s="3">
        <v>98.0632396927647</v>
      </c>
      <c r="R176" s="3">
        <v>103.65425769335</v>
      </c>
      <c r="S176" s="3">
        <v>103.813121890953</v>
      </c>
      <c r="T176" s="3">
        <v>98.3909034356391</v>
      </c>
      <c r="U176" s="3">
        <v>99.4817103642256</v>
      </c>
      <c r="V176" s="3">
        <v>101.340259697993</v>
      </c>
      <c r="W176" s="3">
        <v>101.994683156594</v>
      </c>
      <c r="X176" s="3">
        <v>96.6128682513514</v>
      </c>
      <c r="Y176" s="3">
        <v>95.1929868851213</v>
      </c>
      <c r="Z176" s="3">
        <v>101.274652373744</v>
      </c>
      <c r="AA176" s="3">
        <v>102.339029838058</v>
      </c>
      <c r="AB176" s="3">
        <v>94.7886086871176</v>
      </c>
      <c r="AC176" s="3">
        <v>89.0237595494116</v>
      </c>
      <c r="AD176" s="3">
        <v>93.9531955601896</v>
      </c>
      <c r="AE176" s="3">
        <v>99.944696274145</v>
      </c>
      <c r="AF176" s="3">
        <v>104.758296319741</v>
      </c>
      <c r="AG176" s="3">
        <v>106.745055149008</v>
      </c>
      <c r="AH176" s="3">
        <v>112.745325125239</v>
      </c>
      <c r="AI176" s="3">
        <v>115.165126198877</v>
      </c>
      <c r="AJ176" s="3">
        <v>113.223396989987</v>
      </c>
      <c r="AK176" s="3">
        <v>112.32168345365</v>
      </c>
      <c r="AL176" s="3">
        <v>104.180009371913</v>
      </c>
      <c r="AM176" s="3">
        <v>105.616150733748</v>
      </c>
      <c r="AN176" s="3">
        <v>109.938334375856</v>
      </c>
      <c r="AO176" s="3">
        <v>113.529975060895</v>
      </c>
      <c r="AP176" s="3">
        <v>118.608234443794</v>
      </c>
      <c r="AQ176" s="3">
        <v>118.268756843298</v>
      </c>
      <c r="AR176" s="3">
        <v>116.441590542019</v>
      </c>
      <c r="AS176" s="3">
        <v>119.879583971641</v>
      </c>
      <c r="AT176" s="3">
        <v>128.467868959287</v>
      </c>
      <c r="AU176" s="3">
        <v>129.684559177558</v>
      </c>
      <c r="AV176" s="3">
        <v>128.297761009312</v>
      </c>
      <c r="AW176" s="3">
        <v>125.513136760445</v>
      </c>
      <c r="AX176" s="3">
        <v>125.924796606624</v>
      </c>
      <c r="AY176" s="3">
        <v>131.610929644779</v>
      </c>
      <c r="AZ176" s="3">
        <v>142.206559246735</v>
      </c>
      <c r="BA176" s="3">
        <v>142.287182102061</v>
      </c>
      <c r="BB176" s="3">
        <v>141.410157362094</v>
      </c>
      <c r="BC176" s="3">
        <v>137.875826209701</v>
      </c>
      <c r="BD176" s="3">
        <v>145.432378051068</v>
      </c>
      <c r="BE176" s="3">
        <v>153.787157689223</v>
      </c>
      <c r="BF176" s="3">
        <v>151.224466273564</v>
      </c>
      <c r="BG176" s="3">
        <v>147.279463998081</v>
      </c>
      <c r="BH176" s="3">
        <v>141.756113287267</v>
      </c>
      <c r="BI176" s="3">
        <v>139.094441177312</v>
      </c>
      <c r="BJ176" s="3">
        <v>135.720128250597</v>
      </c>
      <c r="BK176" s="3">
        <v>111.224234447739</v>
      </c>
      <c r="BL176" s="3">
        <v>110.012879302265</v>
      </c>
      <c r="BM176" s="3">
        <v>121.212130247851</v>
      </c>
      <c r="BN176" s="3">
        <v>125.503778258406</v>
      </c>
      <c r="BO176" s="3">
        <v>128.545368414242</v>
      </c>
      <c r="BP176" s="3">
        <v>136.35762158877</v>
      </c>
      <c r="BQ176" s="3">
        <v>139.355826454926</v>
      </c>
      <c r="BR176" s="3">
        <v>144.291969029428</v>
      </c>
      <c r="BS176" s="3">
        <v>137.157626745792</v>
      </c>
      <c r="BT176" s="3">
        <v>141.758702270543</v>
      </c>
      <c r="BU176" s="3">
        <v>138.08352963592</v>
      </c>
      <c r="BV176" s="3">
        <v>140.114050738594</v>
      </c>
      <c r="BW176" s="3">
        <v>140.330238589589</v>
      </c>
      <c r="BX176" s="3">
        <v>146.044955757226</v>
      </c>
      <c r="BY176" s="3">
        <v>154.154350430804</v>
      </c>
      <c r="BZ176" s="3">
        <v>120.034601603751</v>
      </c>
      <c r="CA176" s="3">
        <v>121.295721879435</v>
      </c>
      <c r="CB176" s="3">
        <v>138.300120472696</v>
      </c>
      <c r="CC176" s="3">
        <v>141.645869311485</v>
      </c>
      <c r="CD176" s="3">
        <v>154.898452728367</v>
      </c>
      <c r="CE176" s="3">
        <v>154.066712062891</v>
      </c>
      <c r="CF176" s="3">
        <v>149.991038069868</v>
      </c>
      <c r="CG176" s="3">
        <v>163.791414429539</v>
      </c>
      <c r="CH176" s="3">
        <v>169.058763920182</v>
      </c>
      <c r="CI176" s="3">
        <v>168.045429960191</v>
      </c>
      <c r="CJ176" s="3">
        <v>182.41477470209</v>
      </c>
      <c r="CK176" s="3">
        <v>195.654600174434</v>
      </c>
      <c r="CL176" s="3">
        <v>201.226630092188</v>
      </c>
      <c r="CM176" s="3">
        <v>214.74687552099</v>
      </c>
      <c r="CN176" s="3">
        <v>226.579756198796</v>
      </c>
      <c r="CO176" s="3">
        <v>219.31961280041</v>
      </c>
      <c r="CP176" s="3">
        <v>232.71589850291</v>
      </c>
      <c r="CQ176" s="3">
        <v>250.453720860815</v>
      </c>
      <c r="CR176" s="3">
        <v>246.912117168534</v>
      </c>
      <c r="CS176" s="3">
        <v>231.001783512163</v>
      </c>
      <c r="CT176" s="3">
        <v>237.185533534267</v>
      </c>
      <c r="CU176" s="3">
        <v>248.614397894712</v>
      </c>
      <c r="CV176" s="3">
        <v>231.669926052528</v>
      </c>
      <c r="CW176" s="3">
        <v>226.273831569812</v>
      </c>
      <c r="CX176" s="3">
        <v>224.657332780116</v>
      </c>
      <c r="CY176" s="3">
        <v>219.598069970734</v>
      </c>
      <c r="CZ176" s="3">
        <v>204.654564060187</v>
      </c>
      <c r="DA176" s="3">
        <v>194.456672400179</v>
      </c>
      <c r="DB176" s="3">
        <v>203.513732300139</v>
      </c>
      <c r="DC176" s="3">
        <v>206.876413626111</v>
      </c>
      <c r="DD176" s="3">
        <v>185.132075608057</v>
      </c>
      <c r="DE176" s="3">
        <v>177.633798384001</v>
      </c>
      <c r="DF176" s="3">
        <v>197.122047780077</v>
      </c>
      <c r="DG176" s="3">
        <v>194.836796346641</v>
      </c>
      <c r="DH176" s="3">
        <v>208.907941141988</v>
      </c>
      <c r="DI176" s="3">
        <v>206.6645469802</v>
      </c>
      <c r="DJ176" s="3">
        <v>188.621126252428</v>
      </c>
      <c r="DK176" s="3">
        <v>193.019414259993</v>
      </c>
      <c r="DL176" s="3">
        <v>184.879167181332</v>
      </c>
      <c r="DM176" s="3">
        <v>191.85435305002</v>
      </c>
      <c r="DN176" s="3">
        <v>209.523996323797</v>
      </c>
      <c r="DO176" s="3">
        <v>210.659374218959</v>
      </c>
      <c r="DP176" s="3">
        <v>200.930495142226</v>
      </c>
      <c r="DQ176" s="3">
        <v>197.153156625917</v>
      </c>
      <c r="DR176" s="3">
        <v>206.489043070835</v>
      </c>
      <c r="DS176" s="3">
        <v>218.16254654985</v>
      </c>
      <c r="DT176" s="3">
        <v>222.770914662018</v>
      </c>
      <c r="DU176" s="3">
        <v>217.575021159597</v>
      </c>
      <c r="DV176" s="3">
        <v>212.502286096681</v>
      </c>
      <c r="DW176" s="3">
        <v>204.272714609391</v>
      </c>
      <c r="DX176" s="3">
        <v>201.443353316339</v>
      </c>
      <c r="DY176" s="3">
        <v>199.435020565317</v>
      </c>
      <c r="DZ176" s="3">
        <v>207.129218960517</v>
      </c>
      <c r="EA176" s="3">
        <v>226.040749480662</v>
      </c>
      <c r="EB176" s="3">
        <v>223.235624014667</v>
      </c>
      <c r="EC176" s="3">
        <v>218.922390480869</v>
      </c>
      <c r="ED176" s="3">
        <v>237.084916025324</v>
      </c>
      <c r="EE176" s="3">
        <v>232.147143409366</v>
      </c>
      <c r="EF176" s="3">
        <v>238.19027794732</v>
      </c>
    </row>
    <row r="177">
      <c r="A177" s="3" t="s">
        <v>752</v>
      </c>
      <c r="B177" s="3" t="s">
        <v>494</v>
      </c>
      <c r="C177" s="3" t="s">
        <v>495</v>
      </c>
      <c r="D177" s="3">
        <v>42.5250040756632</v>
      </c>
      <c r="E177" s="3">
        <v>44.6937671769706</v>
      </c>
      <c r="F177" s="3">
        <v>47.2817687874233</v>
      </c>
      <c r="G177" s="3">
        <v>47.8708937509654</v>
      </c>
      <c r="H177" s="3">
        <v>48.0810062759503</v>
      </c>
      <c r="I177" s="3">
        <v>49.1775039932968</v>
      </c>
      <c r="J177" s="3">
        <v>51.26446190695</v>
      </c>
      <c r="K177" s="3">
        <v>50.4817952788946</v>
      </c>
      <c r="L177" s="3">
        <v>53.5412303899367</v>
      </c>
      <c r="M177" s="3">
        <v>52.9564355551045</v>
      </c>
      <c r="N177" s="3">
        <v>55.449891302811</v>
      </c>
      <c r="O177" s="3">
        <v>58.4539500884908</v>
      </c>
      <c r="P177" s="3">
        <v>58.5143740583875</v>
      </c>
      <c r="Q177" s="3">
        <v>58.7242263741618</v>
      </c>
      <c r="R177" s="3">
        <v>59.8489936748435</v>
      </c>
      <c r="S177" s="3">
        <v>60.212202416833</v>
      </c>
      <c r="T177" s="3">
        <v>61.3824941089676</v>
      </c>
      <c r="U177" s="3">
        <v>68.8610172697554</v>
      </c>
      <c r="V177" s="3">
        <v>72.5036402637476</v>
      </c>
      <c r="W177" s="3">
        <v>70.1248083520014</v>
      </c>
      <c r="X177" s="3">
        <v>70.4539826738905</v>
      </c>
      <c r="Y177" s="3">
        <v>68.7216052547996</v>
      </c>
      <c r="Z177" s="3">
        <v>69.3047992590479</v>
      </c>
      <c r="AA177" s="3">
        <v>72.5091610444923</v>
      </c>
      <c r="AB177" s="3">
        <v>69.1616692060748</v>
      </c>
      <c r="AC177" s="3">
        <v>63.0656427685364</v>
      </c>
      <c r="AD177" s="3">
        <v>61.7037947894118</v>
      </c>
      <c r="AE177" s="3">
        <v>64.4937595457413</v>
      </c>
      <c r="AF177" s="3">
        <v>64.8867664596667</v>
      </c>
      <c r="AG177" s="3">
        <v>64.1574134638405</v>
      </c>
      <c r="AH177" s="3">
        <v>69.2828813203248</v>
      </c>
      <c r="AI177" s="3">
        <v>69.3456348824826</v>
      </c>
      <c r="AJ177" s="3">
        <v>68.6816545889895</v>
      </c>
      <c r="AK177" s="3">
        <v>68.6068312927123</v>
      </c>
      <c r="AL177" s="3">
        <v>64.1833614281716</v>
      </c>
      <c r="AM177" s="3">
        <v>61.4240776389797</v>
      </c>
      <c r="AN177" s="3">
        <v>66.090685236139</v>
      </c>
      <c r="AO177" s="3">
        <v>69.4147285207554</v>
      </c>
      <c r="AP177" s="3">
        <v>73.7776224337786</v>
      </c>
      <c r="AQ177" s="3">
        <v>73.2293864821339</v>
      </c>
      <c r="AR177" s="3">
        <v>70.2847621391155</v>
      </c>
      <c r="AS177" s="3">
        <v>72.134204181853</v>
      </c>
      <c r="AT177" s="3">
        <v>73.4284967661978</v>
      </c>
      <c r="AU177" s="3">
        <v>71.2542017794137</v>
      </c>
      <c r="AV177" s="3">
        <v>73.4503578165294</v>
      </c>
      <c r="AW177" s="3">
        <v>76.3065513168512</v>
      </c>
      <c r="AX177" s="3">
        <v>74.4467352873686</v>
      </c>
      <c r="AY177" s="3">
        <v>76.8336823994719</v>
      </c>
      <c r="AZ177" s="3">
        <v>76.5571909841102</v>
      </c>
      <c r="BA177" s="3">
        <v>69.9884730540197</v>
      </c>
      <c r="BB177" s="3">
        <v>70.0935652228528</v>
      </c>
      <c r="BC177" s="3">
        <v>71.5212644130433</v>
      </c>
      <c r="BD177" s="3">
        <v>73.3453150993155</v>
      </c>
      <c r="BE177" s="3">
        <v>77.7341590977412</v>
      </c>
      <c r="BF177" s="3">
        <v>81.9321195661052</v>
      </c>
      <c r="BG177" s="3">
        <v>94.0120454174417</v>
      </c>
      <c r="BH177" s="3">
        <v>96.7290193323427</v>
      </c>
      <c r="BI177" s="3">
        <v>100.92511328363</v>
      </c>
      <c r="BJ177" s="3">
        <v>102.472589494667</v>
      </c>
      <c r="BK177" s="3">
        <v>103.310480241208</v>
      </c>
      <c r="BL177" s="3">
        <v>106.157154444902</v>
      </c>
      <c r="BM177" s="3">
        <v>111.54183272789</v>
      </c>
      <c r="BN177" s="3">
        <v>117.058132680248</v>
      </c>
      <c r="BO177" s="3">
        <v>113.047684145309</v>
      </c>
      <c r="BP177" s="3">
        <v>107.427484396672</v>
      </c>
      <c r="BQ177" s="3">
        <v>106.37584052438</v>
      </c>
      <c r="BR177" s="3">
        <v>101.847275253655</v>
      </c>
      <c r="BS177" s="3">
        <v>103.802154883527</v>
      </c>
      <c r="BT177" s="3">
        <v>104.988168481217</v>
      </c>
      <c r="BU177" s="3">
        <v>101.566664815581</v>
      </c>
      <c r="BV177" s="3">
        <v>106.729393525216</v>
      </c>
      <c r="BW177" s="3">
        <v>117.044682901874</v>
      </c>
      <c r="BX177" s="3">
        <v>129.197641913569</v>
      </c>
      <c r="BY177" s="3">
        <v>132.323362008058</v>
      </c>
      <c r="BZ177" s="3">
        <v>125.417667416902</v>
      </c>
      <c r="CA177" s="3">
        <v>141.908267379364</v>
      </c>
      <c r="CB177" s="3">
        <v>145.99646890732</v>
      </c>
      <c r="CC177" s="3">
        <v>146.856418751015</v>
      </c>
      <c r="CD177" s="3">
        <v>154.78467996069</v>
      </c>
      <c r="CE177" s="3">
        <v>143.769081147799</v>
      </c>
      <c r="CF177" s="3">
        <v>142.376985289776</v>
      </c>
      <c r="CG177" s="3">
        <v>137.132307324685</v>
      </c>
      <c r="CH177" s="3">
        <v>136.057502043006</v>
      </c>
      <c r="CI177" s="3">
        <v>153.395236448265</v>
      </c>
      <c r="CJ177" s="3">
        <v>181.516250597494</v>
      </c>
      <c r="CK177" s="3">
        <v>194.38586689465</v>
      </c>
      <c r="CL177" s="3">
        <v>186.564792658579</v>
      </c>
      <c r="CM177" s="3">
        <v>177.741773990857</v>
      </c>
      <c r="CN177" s="3">
        <v>188.141569024576</v>
      </c>
      <c r="CO177" s="3">
        <v>212.271177624772</v>
      </c>
      <c r="CP177" s="3">
        <v>228.866954182884</v>
      </c>
      <c r="CQ177" s="3">
        <v>254.868915081405</v>
      </c>
      <c r="CR177" s="3">
        <v>230.880833924421</v>
      </c>
      <c r="CS177" s="3">
        <v>230.935887158983</v>
      </c>
      <c r="CT177" s="3">
        <v>252.342897850434</v>
      </c>
      <c r="CU177" s="3">
        <v>253.044091240381</v>
      </c>
      <c r="CV177" s="3">
        <v>243.680069859093</v>
      </c>
      <c r="CW177" s="3">
        <v>235.593536791087</v>
      </c>
      <c r="CX177" s="3">
        <v>267.52239962323</v>
      </c>
      <c r="CY177" s="3">
        <v>288.789609620588</v>
      </c>
      <c r="CZ177" s="3">
        <v>290.00484496676</v>
      </c>
      <c r="DA177" s="3">
        <v>299.471451117141</v>
      </c>
      <c r="DB177" s="3">
        <v>320.116002655429</v>
      </c>
      <c r="DC177" s="3">
        <v>306.387322051568</v>
      </c>
      <c r="DD177" s="3">
        <v>305.658843159526</v>
      </c>
      <c r="DE177" s="3">
        <v>330.060747193963</v>
      </c>
      <c r="DF177" s="3">
        <v>354.202341956053</v>
      </c>
      <c r="DG177" s="3">
        <v>359.800356241627</v>
      </c>
      <c r="DH177" s="3">
        <v>347.513571263254</v>
      </c>
      <c r="DI177" s="3">
        <v>329.190243167304</v>
      </c>
      <c r="DJ177" s="3">
        <v>321.848688941052</v>
      </c>
      <c r="DK177" s="3">
        <v>367.863073110072</v>
      </c>
      <c r="DL177" s="3">
        <v>424.010172806972</v>
      </c>
      <c r="DM177" s="3">
        <v>445.826001668098</v>
      </c>
      <c r="DN177" s="3">
        <v>449.338128570259</v>
      </c>
      <c r="DO177" s="3">
        <v>517.746466226696</v>
      </c>
      <c r="DP177" s="3">
        <v>563.023011993215</v>
      </c>
      <c r="DQ177" s="3">
        <v>572.380019415174</v>
      </c>
      <c r="DR177" s="3">
        <v>588.690489247801</v>
      </c>
      <c r="DS177" s="3">
        <v>578.019455941764</v>
      </c>
      <c r="DT177" s="3">
        <v>624.714362289048</v>
      </c>
      <c r="DU177" s="3">
        <v>735.301877612409</v>
      </c>
      <c r="DV177" s="3">
        <v>766.000396795269</v>
      </c>
      <c r="DW177" s="3">
        <v>750.884641737264</v>
      </c>
      <c r="DX177" s="3">
        <v>779.283385960476</v>
      </c>
      <c r="DY177" s="3">
        <v>870.083844624646</v>
      </c>
      <c r="DZ177" s="3">
        <v>883.969239846792</v>
      </c>
      <c r="EA177" s="3">
        <v>896.472284800042</v>
      </c>
      <c r="EB177" s="3">
        <v>916.554531898672</v>
      </c>
      <c r="EC177" s="3">
        <v>897.333423319756</v>
      </c>
      <c r="ED177" s="3">
        <v>783.824314503233</v>
      </c>
      <c r="EE177" s="3">
        <v>793.958571661086</v>
      </c>
      <c r="EF177" s="3">
        <v>772.196938408746</v>
      </c>
    </row>
    <row r="178">
      <c r="A178" s="3" t="s">
        <v>753</v>
      </c>
      <c r="B178" s="3" t="s">
        <v>526</v>
      </c>
      <c r="C178" s="3" t="s">
        <v>562</v>
      </c>
      <c r="D178" s="3">
        <v>111.183788104093</v>
      </c>
      <c r="E178" s="3">
        <v>117.403510597984</v>
      </c>
      <c r="F178" s="3">
        <v>121.586071282437</v>
      </c>
      <c r="G178" s="3">
        <v>119.556261328852</v>
      </c>
      <c r="H178" s="3">
        <v>122.327936488071</v>
      </c>
      <c r="I178" s="3">
        <v>123.734560161698</v>
      </c>
      <c r="J178" s="3">
        <v>123.036391121186</v>
      </c>
      <c r="K178" s="3">
        <v>128.451541665478</v>
      </c>
      <c r="L178" s="3">
        <v>134.234422730997</v>
      </c>
      <c r="M178" s="3">
        <v>135.234170021239</v>
      </c>
      <c r="N178" s="3">
        <v>142.863813146692</v>
      </c>
      <c r="O178" s="3">
        <v>146.077336767243</v>
      </c>
      <c r="P178" s="3">
        <v>147.879591199667</v>
      </c>
      <c r="Q178" s="3">
        <v>151.360309133697</v>
      </c>
      <c r="R178" s="3">
        <v>154.568467458623</v>
      </c>
      <c r="S178" s="3">
        <v>151.979013353872</v>
      </c>
      <c r="T178" s="3">
        <v>147.079238368776</v>
      </c>
      <c r="U178" s="3">
        <v>147.751381264683</v>
      </c>
      <c r="V178" s="3">
        <v>154.061402763403</v>
      </c>
      <c r="W178" s="3">
        <v>161.161175043452</v>
      </c>
      <c r="X178" s="3">
        <v>159.931200523563</v>
      </c>
      <c r="Y178" s="3">
        <v>166.807302677486</v>
      </c>
      <c r="Z178" s="3">
        <v>172.43263077645</v>
      </c>
      <c r="AA178" s="3">
        <v>171.528334615945</v>
      </c>
      <c r="AB178" s="3">
        <v>167.929707285861</v>
      </c>
      <c r="AC178" s="3">
        <v>167.882050711381</v>
      </c>
      <c r="AD178" s="3">
        <v>173.544635318674</v>
      </c>
      <c r="AE178" s="3">
        <v>180.160891200029</v>
      </c>
      <c r="AF178" s="3">
        <v>190.519033555358</v>
      </c>
      <c r="AG178" s="3">
        <v>191.579280975079</v>
      </c>
      <c r="AH178" s="3">
        <v>203.380359341516</v>
      </c>
      <c r="AI178" s="3">
        <v>203.818318045455</v>
      </c>
      <c r="AJ178" s="3">
        <v>194.715597770241</v>
      </c>
      <c r="AK178" s="3">
        <v>190.986303443042</v>
      </c>
      <c r="AL178" s="3">
        <v>207.066184866886</v>
      </c>
      <c r="AM178" s="3">
        <v>207.466755900351</v>
      </c>
      <c r="AN178" s="3">
        <v>206.366259081707</v>
      </c>
      <c r="AO178" s="3">
        <v>211.501399365514</v>
      </c>
      <c r="AP178" s="3">
        <v>219.400771806313</v>
      </c>
      <c r="AQ178" s="3">
        <v>220.426040430367</v>
      </c>
      <c r="AR178" s="3">
        <v>223.640685480125</v>
      </c>
      <c r="AS178" s="3">
        <v>229.779850989584</v>
      </c>
      <c r="AT178" s="3">
        <v>235.872102799356</v>
      </c>
      <c r="AU178" s="3">
        <v>248.208611858431</v>
      </c>
      <c r="AV178" s="3">
        <v>252.174036905711</v>
      </c>
      <c r="AW178" s="3">
        <v>260.371203681959</v>
      </c>
      <c r="AX178" s="3">
        <v>258.949077279215</v>
      </c>
      <c r="AY178" s="3">
        <v>264.05617334873</v>
      </c>
      <c r="AZ178" s="3">
        <v>277.01173215827</v>
      </c>
      <c r="BA178" s="3">
        <v>292.336336368533</v>
      </c>
      <c r="BB178" s="3">
        <v>282.164447169147</v>
      </c>
      <c r="BC178" s="3">
        <v>284.929314120254</v>
      </c>
      <c r="BD178" s="3">
        <v>266.832315133969</v>
      </c>
      <c r="BE178" s="3">
        <v>260.243653021738</v>
      </c>
      <c r="BF178" s="3">
        <v>264.442167990828</v>
      </c>
      <c r="BG178" s="3">
        <v>269.847772195087</v>
      </c>
      <c r="BH178" s="3">
        <v>282.27566384334</v>
      </c>
      <c r="BI178" s="3">
        <v>278.352342176941</v>
      </c>
      <c r="BJ178" s="3">
        <v>255.369799931824</v>
      </c>
      <c r="BK178" s="3">
        <v>236.718674391817</v>
      </c>
      <c r="BL178" s="3">
        <v>236.366256515089</v>
      </c>
      <c r="BM178" s="3">
        <v>258.338540867444</v>
      </c>
      <c r="BN178" s="3">
        <v>257.829874751406</v>
      </c>
      <c r="BO178" s="3">
        <v>268.529892097955</v>
      </c>
      <c r="BP178" s="3">
        <v>289.626832300327</v>
      </c>
      <c r="BQ178" s="3">
        <v>305.731712618306</v>
      </c>
      <c r="BR178" s="3">
        <v>316.137424941888</v>
      </c>
      <c r="BS178" s="3">
        <v>324.576425935351</v>
      </c>
      <c r="BT178" s="3">
        <v>337.824230844742</v>
      </c>
      <c r="BU178" s="3">
        <v>329.452686394739</v>
      </c>
      <c r="BV178" s="3">
        <v>335.957690609163</v>
      </c>
      <c r="BW178" s="3">
        <v>338.491455346185</v>
      </c>
      <c r="BX178" s="3">
        <v>368.776413728375</v>
      </c>
      <c r="BY178" s="3">
        <v>371.783160716083</v>
      </c>
      <c r="BZ178" s="3">
        <v>297.448884271588</v>
      </c>
      <c r="CA178" s="3">
        <v>328.453234945378</v>
      </c>
      <c r="CB178" s="3">
        <v>331.708084534955</v>
      </c>
      <c r="CC178" s="3">
        <v>340.333468878858</v>
      </c>
      <c r="CD178" s="3">
        <v>326.727073169878</v>
      </c>
      <c r="CE178" s="3">
        <v>344.522208365218</v>
      </c>
      <c r="CF178" s="3">
        <v>345.686597612833</v>
      </c>
      <c r="CG178" s="3">
        <v>335.404401869009</v>
      </c>
      <c r="CH178" s="3">
        <v>330.643928913523</v>
      </c>
      <c r="CI178" s="3">
        <v>320.599887520088</v>
      </c>
      <c r="CJ178" s="3">
        <v>305.550979050242</v>
      </c>
      <c r="CK178" s="3">
        <v>303.101134713512</v>
      </c>
      <c r="CL178" s="3">
        <v>316.248115179728</v>
      </c>
      <c r="CM178" s="3">
        <v>345.349551843058</v>
      </c>
      <c r="CN178" s="3">
        <v>350.302902268688</v>
      </c>
      <c r="CO178" s="3">
        <v>349.877904970976</v>
      </c>
      <c r="CP178" s="3">
        <v>343.680920786172</v>
      </c>
      <c r="CQ178" s="3">
        <v>328.66405117801</v>
      </c>
      <c r="CR178" s="3">
        <v>318.942088412452</v>
      </c>
      <c r="CS178" s="3">
        <v>325.5623214279</v>
      </c>
      <c r="CT178" s="3">
        <v>310.58207505507</v>
      </c>
      <c r="CU178" s="3">
        <v>317.456687518603</v>
      </c>
      <c r="CV178" s="3">
        <v>343.301343587612</v>
      </c>
      <c r="CW178" s="3">
        <v>362.651598562602</v>
      </c>
      <c r="CX178" s="3">
        <v>413.320234784492</v>
      </c>
      <c r="CY178" s="3">
        <v>422.408844308441</v>
      </c>
      <c r="CZ178" s="3">
        <v>408.518264812396</v>
      </c>
      <c r="DA178" s="3">
        <v>399.258023221584</v>
      </c>
      <c r="DB178" s="3">
        <v>381.023359563258</v>
      </c>
      <c r="DC178" s="3">
        <v>403.995797853234</v>
      </c>
      <c r="DD178" s="3">
        <v>389.667456524837</v>
      </c>
      <c r="DE178" s="3">
        <v>402.789248250924</v>
      </c>
      <c r="DF178" s="3">
        <v>452.511767620453</v>
      </c>
      <c r="DG178" s="3">
        <v>459.872025628975</v>
      </c>
      <c r="DH178" s="3">
        <v>434.762110378047</v>
      </c>
      <c r="DI178" s="3">
        <v>449.540885956782</v>
      </c>
      <c r="DJ178" s="3">
        <v>453.316603234733</v>
      </c>
      <c r="DK178" s="3">
        <v>463.278351883541</v>
      </c>
      <c r="DL178" s="3">
        <v>432.632158550763</v>
      </c>
      <c r="DM178" s="3">
        <v>439.524221248766</v>
      </c>
      <c r="DN178" s="3">
        <v>440.610268361376</v>
      </c>
      <c r="DO178" s="3">
        <v>432.625658413388</v>
      </c>
      <c r="DP178" s="3">
        <v>409.167235902028</v>
      </c>
      <c r="DQ178" s="3">
        <v>419.365638742826</v>
      </c>
      <c r="DR178" s="3">
        <v>433.644626086486</v>
      </c>
      <c r="DS178" s="3">
        <v>437.017901160968</v>
      </c>
      <c r="DT178" s="3">
        <v>438.505661134807</v>
      </c>
      <c r="DU178" s="3">
        <v>416.262572243963</v>
      </c>
      <c r="DV178" s="3">
        <v>429.872196611925</v>
      </c>
      <c r="DW178" s="3">
        <v>448.130814015992</v>
      </c>
      <c r="DX178" s="3">
        <v>456.554606705192</v>
      </c>
      <c r="DY178" s="3">
        <v>459.818559648795</v>
      </c>
      <c r="DZ178" s="3">
        <v>478.403935406545</v>
      </c>
      <c r="EA178" s="3">
        <v>549.076632333626</v>
      </c>
      <c r="EB178" s="3">
        <v>568.681734955781</v>
      </c>
      <c r="EC178" s="3">
        <v>587.464731014672</v>
      </c>
      <c r="ED178" s="3">
        <v>540.683599229784</v>
      </c>
      <c r="EE178" s="3">
        <v>498.523094540551</v>
      </c>
      <c r="EF178" s="3">
        <v>482.223610772027</v>
      </c>
    </row>
    <row r="179">
      <c r="A179" s="3" t="s">
        <v>754</v>
      </c>
      <c r="B179" s="3" t="s">
        <v>539</v>
      </c>
      <c r="C179" s="3" t="s">
        <v>704</v>
      </c>
      <c r="D179" s="3">
        <v>39.4120118019435</v>
      </c>
      <c r="E179" s="3">
        <v>38.7253607774773</v>
      </c>
      <c r="F179" s="3">
        <v>40.6539078498097</v>
      </c>
      <c r="G179" s="3">
        <v>38.8769978752037</v>
      </c>
      <c r="H179" s="3">
        <v>37.9453433689394</v>
      </c>
      <c r="I179" s="3">
        <v>38.482668605756</v>
      </c>
      <c r="J179" s="3">
        <v>39.4860786930849</v>
      </c>
      <c r="K179" s="3">
        <v>41.8113238656365</v>
      </c>
      <c r="L179" s="3">
        <v>44.2186708792417</v>
      </c>
      <c r="M179" s="3">
        <v>44.7312798875864</v>
      </c>
      <c r="N179" s="3">
        <v>49.7428622587278</v>
      </c>
      <c r="O179" s="3">
        <v>54.949434006658</v>
      </c>
      <c r="P179" s="3">
        <v>56.9335073422115</v>
      </c>
      <c r="Q179" s="3">
        <v>60.26369137361</v>
      </c>
      <c r="R179" s="3">
        <v>62.1272951959235</v>
      </c>
      <c r="S179" s="3">
        <v>61.3871753992097</v>
      </c>
      <c r="T179" s="3">
        <v>59.6996518947015</v>
      </c>
      <c r="U179" s="3">
        <v>58.2431274394415</v>
      </c>
      <c r="V179" s="3">
        <v>56.7011642530062</v>
      </c>
      <c r="W179" s="3">
        <v>59.0294200828235</v>
      </c>
      <c r="X179" s="3">
        <v>57.7545272818515</v>
      </c>
      <c r="Y179" s="3">
        <v>61.2461248756369</v>
      </c>
      <c r="Z179" s="3">
        <v>62.5507755009624</v>
      </c>
      <c r="AA179" s="3">
        <v>64.1656017498922</v>
      </c>
      <c r="AB179" s="3">
        <v>60.28118706953</v>
      </c>
      <c r="AC179" s="3">
        <v>57.2971083349355</v>
      </c>
      <c r="AD179" s="3">
        <v>61.6740459266844</v>
      </c>
      <c r="AE179" s="3">
        <v>64.7167293634581</v>
      </c>
      <c r="AF179" s="3">
        <v>65.8625913710767</v>
      </c>
      <c r="AG179" s="3">
        <v>66.695563389414</v>
      </c>
      <c r="AH179" s="3">
        <v>69.321367899565</v>
      </c>
      <c r="AI179" s="3">
        <v>67.9471524930871</v>
      </c>
      <c r="AJ179" s="3">
        <v>62.1516021410408</v>
      </c>
      <c r="AK179" s="3">
        <v>60.159693404697</v>
      </c>
      <c r="AL179" s="3">
        <v>59.0669042076006</v>
      </c>
      <c r="AM179" s="3">
        <v>62.8548145767969</v>
      </c>
      <c r="AN179" s="3">
        <v>61.9761473178606</v>
      </c>
      <c r="AO179" s="3">
        <v>64.4648536610696</v>
      </c>
      <c r="AP179" s="3">
        <v>70.7383229704878</v>
      </c>
      <c r="AQ179" s="3">
        <v>71.5885140250122</v>
      </c>
      <c r="AR179" s="3">
        <v>72.7683962667502</v>
      </c>
      <c r="AS179" s="3">
        <v>68.2493286490709</v>
      </c>
      <c r="AT179" s="3">
        <v>66.1789823429381</v>
      </c>
      <c r="AU179" s="3">
        <v>65.9580429706048</v>
      </c>
      <c r="AV179" s="3">
        <v>67.9869442292205</v>
      </c>
      <c r="AW179" s="3">
        <v>70.7798466686677</v>
      </c>
      <c r="AX179" s="3">
        <v>69.4902360224945</v>
      </c>
      <c r="AY179" s="3">
        <v>76.7958344203285</v>
      </c>
      <c r="AZ179" s="3">
        <v>88.178513398978</v>
      </c>
      <c r="BA179" s="3">
        <v>85.6815256710616</v>
      </c>
      <c r="BB179" s="3">
        <v>76.2037955935448</v>
      </c>
      <c r="BC179" s="3">
        <v>75.3433536790087</v>
      </c>
      <c r="BD179" s="3">
        <v>77.7030232422045</v>
      </c>
      <c r="BE179" s="3">
        <v>86.7855278657112</v>
      </c>
      <c r="BF179" s="3">
        <v>87.3202598700048</v>
      </c>
      <c r="BG179" s="3">
        <v>90.042907352469</v>
      </c>
      <c r="BH179" s="3">
        <v>100.797193606143</v>
      </c>
      <c r="BI179" s="3">
        <v>92.2029924384333</v>
      </c>
      <c r="BJ179" s="3">
        <v>83.796846522896</v>
      </c>
      <c r="BK179" s="3">
        <v>81.142486297227</v>
      </c>
      <c r="BL179" s="3">
        <v>84.1358631576404</v>
      </c>
      <c r="BM179" s="3">
        <v>91.1581827479635</v>
      </c>
      <c r="BN179" s="3">
        <v>92.8296030525923</v>
      </c>
      <c r="BO179" s="3">
        <v>102.192901473856</v>
      </c>
      <c r="BP179" s="3">
        <v>93.7611697008114</v>
      </c>
      <c r="BQ179" s="3">
        <v>88.4866845741296</v>
      </c>
      <c r="BR179" s="3">
        <v>93.7311786706694</v>
      </c>
      <c r="BS179" s="3">
        <v>91.688551587585</v>
      </c>
      <c r="BT179" s="3">
        <v>101.795954747773</v>
      </c>
      <c r="BU179" s="3">
        <v>99.9521982319077</v>
      </c>
      <c r="BV179" s="3">
        <v>104.782424955318</v>
      </c>
      <c r="BW179" s="3">
        <v>107.65028064171</v>
      </c>
      <c r="BX179" s="3">
        <v>109.816272217708</v>
      </c>
      <c r="BY179" s="3">
        <v>110.280897460697</v>
      </c>
      <c r="BZ179" s="3">
        <v>81.2169108854488</v>
      </c>
      <c r="CA179" s="3">
        <v>86.5309764310025</v>
      </c>
      <c r="CB179" s="3">
        <v>106.446981305935</v>
      </c>
      <c r="CC179" s="3">
        <v>120.791463364848</v>
      </c>
      <c r="CD179" s="3">
        <v>130.970987707294</v>
      </c>
      <c r="CE179" s="3">
        <v>146.029670271614</v>
      </c>
      <c r="CF179" s="3">
        <v>149.648573146539</v>
      </c>
      <c r="CG179" s="3">
        <v>157.291647667284</v>
      </c>
      <c r="CH179" s="3">
        <v>146.439477632411</v>
      </c>
      <c r="CI179" s="3">
        <v>147.491295797506</v>
      </c>
      <c r="CJ179" s="3">
        <v>156.197169940045</v>
      </c>
      <c r="CK179" s="3">
        <v>159.850757354671</v>
      </c>
      <c r="CL179" s="3">
        <v>161.238087678498</v>
      </c>
      <c r="CM179" s="3">
        <v>185.332832251336</v>
      </c>
      <c r="CN179" s="3">
        <v>184.524274717691</v>
      </c>
      <c r="CO179" s="3">
        <v>177.638338359038</v>
      </c>
      <c r="CP179" s="3">
        <v>181.961870092638</v>
      </c>
      <c r="CQ179" s="3">
        <v>184.284810841199</v>
      </c>
      <c r="CR179" s="3">
        <v>193.007898724896</v>
      </c>
      <c r="CS179" s="3">
        <v>204.180763674383</v>
      </c>
      <c r="CT179" s="3">
        <v>226.59484439891</v>
      </c>
      <c r="CU179" s="3">
        <v>237.870336249887</v>
      </c>
      <c r="CV179" s="3">
        <v>227.670561916675</v>
      </c>
      <c r="CW179" s="3">
        <v>213.439293432203</v>
      </c>
      <c r="CX179" s="3">
        <v>210.651443941977</v>
      </c>
      <c r="CY179" s="3">
        <v>191.353370878682</v>
      </c>
      <c r="CZ179" s="3">
        <v>182.658263415136</v>
      </c>
      <c r="DA179" s="3">
        <v>173.358785451738</v>
      </c>
      <c r="DB179" s="3">
        <v>175.990161793958</v>
      </c>
      <c r="DC179" s="3">
        <v>193.42184176525</v>
      </c>
      <c r="DD179" s="3">
        <v>184.420981803686</v>
      </c>
      <c r="DE179" s="3">
        <v>183.896814485017</v>
      </c>
      <c r="DF179" s="3">
        <v>193.175038614427</v>
      </c>
      <c r="DG179" s="3">
        <v>196.256495502063</v>
      </c>
      <c r="DH179" s="3">
        <v>195.77153885624</v>
      </c>
      <c r="DI179" s="3">
        <v>201.970105746635</v>
      </c>
      <c r="DJ179" s="3">
        <v>188.681605415974</v>
      </c>
      <c r="DK179" s="3">
        <v>196.629499534982</v>
      </c>
      <c r="DL179" s="3">
        <v>197.859216536395</v>
      </c>
      <c r="DM179" s="3">
        <v>207.296276814917</v>
      </c>
      <c r="DN179" s="3">
        <v>222.676326857482</v>
      </c>
      <c r="DO179" s="3">
        <v>217.803068685956</v>
      </c>
      <c r="DP179" s="3">
        <v>214.889436864273</v>
      </c>
      <c r="DQ179" s="3">
        <v>189.682333295596</v>
      </c>
      <c r="DR179" s="3">
        <v>193.181425701972</v>
      </c>
      <c r="DS179" s="3">
        <v>211.242904889135</v>
      </c>
      <c r="DT179" s="3">
        <v>211.293275413673</v>
      </c>
      <c r="DU179" s="3">
        <v>222.197425333861</v>
      </c>
      <c r="DV179" s="3">
        <v>242.77844506188</v>
      </c>
      <c r="DW179" s="3">
        <v>231.156915572129</v>
      </c>
      <c r="DX179" s="3">
        <v>224.394327347459</v>
      </c>
      <c r="DY179" s="3">
        <v>218.756623157622</v>
      </c>
      <c r="DZ179" s="3">
        <v>227.621531054777</v>
      </c>
      <c r="EA179" s="3">
        <v>239.168178928145</v>
      </c>
      <c r="EB179" s="3">
        <v>253.283338444357</v>
      </c>
      <c r="EC179" s="3">
        <v>270.669363944811</v>
      </c>
      <c r="ED179" s="3">
        <v>267.28241012112</v>
      </c>
      <c r="EE179" s="3">
        <v>258.839764902508</v>
      </c>
      <c r="EF179" s="3">
        <v>254.896741787469</v>
      </c>
    </row>
    <row r="180">
      <c r="A180" s="3" t="s">
        <v>755</v>
      </c>
      <c r="B180" s="3" t="s">
        <v>491</v>
      </c>
      <c r="C180" s="3" t="s">
        <v>529</v>
      </c>
      <c r="D180" s="3">
        <v>2.53649561487863</v>
      </c>
      <c r="E180" s="3">
        <v>2.44206441947639</v>
      </c>
      <c r="F180" s="3">
        <v>2.55180691926938</v>
      </c>
      <c r="G180" s="3">
        <v>2.59459964044315</v>
      </c>
      <c r="H180" s="3">
        <v>2.76560232230552</v>
      </c>
      <c r="I180" s="3">
        <v>3.11368016993473</v>
      </c>
      <c r="J180" s="3">
        <v>3.32717160744538</v>
      </c>
      <c r="K180" s="3">
        <v>3.32819814244981</v>
      </c>
      <c r="L180" s="3">
        <v>3.49438709403147</v>
      </c>
      <c r="M180" s="3">
        <v>3.44986794239402</v>
      </c>
      <c r="N180" s="3">
        <v>3.78107673688645</v>
      </c>
      <c r="O180" s="3">
        <v>3.9148481090579</v>
      </c>
      <c r="P180" s="3">
        <v>3.82438031798924</v>
      </c>
      <c r="Q180" s="3">
        <v>3.92382810966324</v>
      </c>
      <c r="R180" s="3">
        <v>3.79544724407404</v>
      </c>
      <c r="S180" s="3">
        <v>3.59400441186699</v>
      </c>
      <c r="T180" s="3">
        <v>3.8333148868982</v>
      </c>
      <c r="U180" s="3">
        <v>4.14295745578709</v>
      </c>
      <c r="V180" s="3">
        <v>3.96671698820837</v>
      </c>
      <c r="W180" s="3">
        <v>3.65158719792572</v>
      </c>
      <c r="X180" s="3">
        <v>3.61993835032682</v>
      </c>
      <c r="Y180" s="3">
        <v>3.64837697298501</v>
      </c>
      <c r="Z180" s="3">
        <v>4.06316166466109</v>
      </c>
      <c r="AA180" s="3">
        <v>4.18914493222734</v>
      </c>
      <c r="AB180" s="3">
        <v>3.7508318540916</v>
      </c>
      <c r="AC180" s="3">
        <v>3.66443113609153</v>
      </c>
      <c r="AD180" s="3">
        <v>4.23828859073851</v>
      </c>
      <c r="AE180" s="3">
        <v>4.485400829141</v>
      </c>
      <c r="AF180" s="3">
        <v>4.20855618870912</v>
      </c>
      <c r="AG180" s="3">
        <v>4.72299513533543</v>
      </c>
      <c r="AH180" s="3">
        <v>5.03405468963309</v>
      </c>
      <c r="AI180" s="3">
        <v>5.25098920036389</v>
      </c>
      <c r="AJ180" s="3">
        <v>5.4372255511538</v>
      </c>
      <c r="AK180" s="3">
        <v>5.8010599578874</v>
      </c>
      <c r="AL180" s="3">
        <v>5.98250864827727</v>
      </c>
      <c r="AM180" s="3">
        <v>6.25389404356726</v>
      </c>
      <c r="AN180" s="3">
        <v>6.60320774731562</v>
      </c>
      <c r="AO180" s="3">
        <v>6.94955757585215</v>
      </c>
      <c r="AP180" s="3">
        <v>7.34524290090144</v>
      </c>
      <c r="AQ180" s="3">
        <v>7.98168330872554</v>
      </c>
      <c r="AR180" s="3">
        <v>9.02171129252811</v>
      </c>
      <c r="AS180" s="3">
        <v>9.37023065550933</v>
      </c>
      <c r="AT180" s="3">
        <v>9.61489525136324</v>
      </c>
      <c r="AU180" s="3">
        <v>9.69401231025806</v>
      </c>
      <c r="AV180" s="3">
        <v>10.7802602745454</v>
      </c>
      <c r="AW180" s="3">
        <v>12.2874727556122</v>
      </c>
      <c r="AX180" s="3">
        <v>13.1920283588305</v>
      </c>
      <c r="AY180" s="3">
        <v>11.9889123935959</v>
      </c>
      <c r="AZ180" s="3">
        <v>12.8544176370109</v>
      </c>
      <c r="BA180" s="3">
        <v>11.8217362490413</v>
      </c>
      <c r="BB180" s="3">
        <v>14.0589455876629</v>
      </c>
      <c r="BC180" s="3">
        <v>13.0525039227284</v>
      </c>
      <c r="BD180" s="3">
        <v>13.2171723957388</v>
      </c>
      <c r="BE180" s="3">
        <v>12.223080384967</v>
      </c>
      <c r="BF180" s="3">
        <v>11.7863435456048</v>
      </c>
      <c r="BG180" s="3">
        <v>11.8926118282714</v>
      </c>
      <c r="BH180" s="3">
        <v>10.492341039923</v>
      </c>
      <c r="BI180" s="3">
        <v>9.72465603423516</v>
      </c>
      <c r="BJ180" s="3">
        <v>9.93791611095188</v>
      </c>
      <c r="BK180" s="3">
        <v>9.31774276511437</v>
      </c>
      <c r="BL180" s="3">
        <v>9.97691619576872</v>
      </c>
      <c r="BM180" s="3">
        <v>12.0357501012108</v>
      </c>
      <c r="BN180" s="3">
        <v>12.2766043039067</v>
      </c>
      <c r="BO180" s="3">
        <v>14.0627389229255</v>
      </c>
      <c r="BP180" s="3">
        <v>13.840270914415</v>
      </c>
      <c r="BQ180" s="3">
        <v>13.1873712372021</v>
      </c>
      <c r="BR180" s="3">
        <v>14.2654500233296</v>
      </c>
      <c r="BS180" s="3">
        <v>14.7028112052897</v>
      </c>
      <c r="BT180" s="3">
        <v>16.9195372391366</v>
      </c>
      <c r="BU180" s="3">
        <v>18.6482115270568</v>
      </c>
      <c r="BV180" s="3">
        <v>20.9047929011324</v>
      </c>
      <c r="BW180" s="3">
        <v>21.5764489704638</v>
      </c>
      <c r="BX180" s="3">
        <v>23.14618487737</v>
      </c>
      <c r="BY180" s="3">
        <v>24.3276016900592</v>
      </c>
      <c r="BZ180" s="3">
        <v>19.472834265869</v>
      </c>
      <c r="CA180" s="3">
        <v>21.1054766181714</v>
      </c>
      <c r="CB180" s="3">
        <v>21.0295567035486</v>
      </c>
      <c r="CC180" s="3">
        <v>24.5563457925373</v>
      </c>
      <c r="CD180" s="3">
        <v>28.352808386326</v>
      </c>
      <c r="CE180" s="3">
        <v>30.1341424954509</v>
      </c>
      <c r="CF180" s="3">
        <v>26.2401944779834</v>
      </c>
      <c r="CG180" s="3">
        <v>29.168656798598</v>
      </c>
      <c r="CH180" s="3">
        <v>34.5589342286794</v>
      </c>
      <c r="CI180" s="3">
        <v>40.762848273346</v>
      </c>
      <c r="CJ180" s="3">
        <v>44.8122142950635</v>
      </c>
      <c r="CK180" s="3">
        <v>46.52600710256</v>
      </c>
      <c r="CL180" s="3">
        <v>46.6435861096</v>
      </c>
      <c r="CM180" s="3">
        <v>54.3470955679487</v>
      </c>
      <c r="CN180" s="3">
        <v>51.7178580674653</v>
      </c>
      <c r="CO180" s="3">
        <v>54.1644948733962</v>
      </c>
      <c r="CP180" s="3">
        <v>52.6752075205954</v>
      </c>
      <c r="CQ180" s="3">
        <v>51.4034729599891</v>
      </c>
      <c r="CR180" s="3">
        <v>50.7540879103742</v>
      </c>
      <c r="CS180" s="3">
        <v>47.4652411394578</v>
      </c>
      <c r="CT180" s="3">
        <v>53.0876095929135</v>
      </c>
      <c r="CU180" s="3">
        <v>59.7005850683076</v>
      </c>
      <c r="CV180" s="3">
        <v>56.7352150910607</v>
      </c>
      <c r="CW180" s="3">
        <v>50.1589823174381</v>
      </c>
      <c r="CX180" s="3">
        <v>45.9970029692442</v>
      </c>
      <c r="CY180" s="3">
        <v>42.1224920506038</v>
      </c>
      <c r="CZ180" s="3">
        <v>42.0013823119629</v>
      </c>
      <c r="DA180" s="3">
        <v>40.5554592245939</v>
      </c>
      <c r="DB180" s="3">
        <v>37.832963971804</v>
      </c>
      <c r="DC180" s="3">
        <v>42.6575290334217</v>
      </c>
      <c r="DD180" s="3">
        <v>35.7979603730121</v>
      </c>
      <c r="DE180" s="3">
        <v>31.9241164783416</v>
      </c>
      <c r="DF180" s="3">
        <v>39.3963524015016</v>
      </c>
      <c r="DG180" s="3">
        <v>39.6851708855489</v>
      </c>
      <c r="DH180" s="3">
        <v>42.2184105302047</v>
      </c>
      <c r="DI180" s="3">
        <v>46.1788675003302</v>
      </c>
      <c r="DJ180" s="3">
        <v>46.5662582446718</v>
      </c>
      <c r="DK180" s="3">
        <v>47.8150644701361</v>
      </c>
      <c r="DL180" s="3">
        <v>52.7573657705968</v>
      </c>
      <c r="DM180" s="3">
        <v>58.7529621276567</v>
      </c>
      <c r="DN180" s="3">
        <v>61.242346330465</v>
      </c>
      <c r="DO180" s="3">
        <v>64.1657919634672</v>
      </c>
      <c r="DP180" s="3">
        <v>61.4825787903415</v>
      </c>
      <c r="DQ180" s="3">
        <v>58.9363288246</v>
      </c>
      <c r="DR180" s="3">
        <v>64.7328843010848</v>
      </c>
      <c r="DS180" s="3">
        <v>71.440773384582</v>
      </c>
      <c r="DT180" s="3">
        <v>75.2287907023328</v>
      </c>
      <c r="DU180" s="3">
        <v>85.4991506675552</v>
      </c>
      <c r="DV180" s="3">
        <v>92.616912374231</v>
      </c>
      <c r="DW180" s="3">
        <v>91.4525267698887</v>
      </c>
      <c r="DX180" s="3">
        <v>90.885239811839</v>
      </c>
      <c r="DY180" s="3">
        <v>100.152898581246</v>
      </c>
      <c r="DZ180" s="3">
        <v>100.083132648057</v>
      </c>
      <c r="EA180" s="3">
        <v>82.0643022942087</v>
      </c>
      <c r="EB180" s="3">
        <v>77.2822453809786</v>
      </c>
      <c r="EC180" s="3">
        <v>77.9722615775856</v>
      </c>
      <c r="ED180" s="3">
        <v>73.7811862789401</v>
      </c>
      <c r="EE180" s="3">
        <v>75.2633125577052</v>
      </c>
      <c r="EF180" s="3">
        <v>77.3794445461697</v>
      </c>
    </row>
    <row r="181">
      <c r="A181" s="3" t="s">
        <v>756</v>
      </c>
      <c r="B181" s="3" t="s">
        <v>526</v>
      </c>
      <c r="C181" s="3" t="s">
        <v>631</v>
      </c>
      <c r="D181" s="3">
        <v>18.5517397375944</v>
      </c>
      <c r="E181" s="3">
        <v>19.1767921648224</v>
      </c>
      <c r="F181" s="3">
        <v>21.0424407862875</v>
      </c>
      <c r="G181" s="3">
        <v>21.2870593456576</v>
      </c>
      <c r="H181" s="3">
        <v>22.4127616661905</v>
      </c>
      <c r="I181" s="3">
        <v>24.1977580459413</v>
      </c>
      <c r="J181" s="3">
        <v>25.148387940731</v>
      </c>
      <c r="K181" s="3">
        <v>27.0445112016089</v>
      </c>
      <c r="L181" s="3">
        <v>30.324004244693</v>
      </c>
      <c r="M181" s="3">
        <v>29.3647643631583</v>
      </c>
      <c r="N181" s="3">
        <v>34.71353143963</v>
      </c>
      <c r="O181" s="3">
        <v>37.2357169446507</v>
      </c>
      <c r="P181" s="3">
        <v>38.3517140874232</v>
      </c>
      <c r="Q181" s="3">
        <v>39.6730078012422</v>
      </c>
      <c r="R181" s="3">
        <v>40.2262878414862</v>
      </c>
      <c r="S181" s="3">
        <v>38.3457323714086</v>
      </c>
      <c r="T181" s="3">
        <v>36.3706797955602</v>
      </c>
      <c r="U181" s="3">
        <v>31.7850788683834</v>
      </c>
      <c r="V181" s="3">
        <v>31.1782189285329</v>
      </c>
      <c r="W181" s="3">
        <v>34.5944337532668</v>
      </c>
      <c r="X181" s="3">
        <v>34.6885969924537</v>
      </c>
      <c r="Y181" s="3">
        <v>37.6992592603298</v>
      </c>
      <c r="Z181" s="3">
        <v>42.1590616806536</v>
      </c>
      <c r="AA181" s="3">
        <v>40.8173140507739</v>
      </c>
      <c r="AB181" s="3">
        <v>36.5856361357221</v>
      </c>
      <c r="AC181" s="3">
        <v>34.6754993381762</v>
      </c>
      <c r="AD181" s="3">
        <v>39.4276990576637</v>
      </c>
      <c r="AE181" s="3">
        <v>41.4831181044884</v>
      </c>
      <c r="AF181" s="3">
        <v>38.5286441053286</v>
      </c>
      <c r="AG181" s="3">
        <v>37.1559102497875</v>
      </c>
      <c r="AH181" s="3">
        <v>36.5962819004677</v>
      </c>
      <c r="AI181" s="3">
        <v>33.5699623519643</v>
      </c>
      <c r="AJ181" s="3">
        <v>34.1901658204764</v>
      </c>
      <c r="AK181" s="3">
        <v>36.9831488835177</v>
      </c>
      <c r="AL181" s="3">
        <v>40.5643919718278</v>
      </c>
      <c r="AM181" s="3">
        <v>45.3942248796808</v>
      </c>
      <c r="AN181" s="3">
        <v>46.7153959692767</v>
      </c>
      <c r="AO181" s="3">
        <v>50.9009753406223</v>
      </c>
      <c r="AP181" s="3">
        <v>50.2473944445596</v>
      </c>
      <c r="AQ181" s="3">
        <v>50.4888179141182</v>
      </c>
      <c r="AR181" s="3">
        <v>53.6826323975727</v>
      </c>
      <c r="AS181" s="3">
        <v>55.7629518241691</v>
      </c>
      <c r="AT181" s="3">
        <v>56.0411295904263</v>
      </c>
      <c r="AU181" s="3">
        <v>49.6524251509423</v>
      </c>
      <c r="AV181" s="3">
        <v>49.8016701770143</v>
      </c>
      <c r="AW181" s="3">
        <v>53.2704664165202</v>
      </c>
      <c r="AX181" s="3">
        <v>50.5211043296179</v>
      </c>
      <c r="AY181" s="3">
        <v>59.2669444223798</v>
      </c>
      <c r="AZ181" s="3">
        <v>58.8840427774797</v>
      </c>
      <c r="BA181" s="3">
        <v>53.5201201999828</v>
      </c>
      <c r="BB181" s="3">
        <v>54.1807410477739</v>
      </c>
      <c r="BC181" s="3">
        <v>50.7545266075529</v>
      </c>
      <c r="BD181" s="3">
        <v>48.1847815377374</v>
      </c>
      <c r="BE181" s="3">
        <v>47.6931052451161</v>
      </c>
      <c r="BF181" s="3">
        <v>49.7950640323146</v>
      </c>
      <c r="BG181" s="3">
        <v>55.4118679530215</v>
      </c>
      <c r="BH181" s="3">
        <v>58.0733725825536</v>
      </c>
      <c r="BI181" s="3">
        <v>53.1707402847873</v>
      </c>
      <c r="BJ181" s="3">
        <v>48.7972655154943</v>
      </c>
      <c r="BK181" s="3">
        <v>46.2713307947389</v>
      </c>
      <c r="BL181" s="3">
        <v>47.4319349415436</v>
      </c>
      <c r="BM181" s="3">
        <v>52.7158839077176</v>
      </c>
      <c r="BN181" s="3">
        <v>48.0059672599519</v>
      </c>
      <c r="BO181" s="3">
        <v>49.4747467361217</v>
      </c>
      <c r="BP181" s="3">
        <v>48.6113010358792</v>
      </c>
      <c r="BQ181" s="3">
        <v>47.7297901549147</v>
      </c>
      <c r="BR181" s="3">
        <v>49.377854746504</v>
      </c>
      <c r="BS181" s="3">
        <v>47.4231676804359</v>
      </c>
      <c r="BT181" s="3">
        <v>51.1627074611826</v>
      </c>
      <c r="BU181" s="3">
        <v>51.1709270031441</v>
      </c>
      <c r="BV181" s="3">
        <v>54.3052551473597</v>
      </c>
      <c r="BW181" s="3">
        <v>51.9662815744062</v>
      </c>
      <c r="BX181" s="3">
        <v>51.9607277458835</v>
      </c>
      <c r="BY181" s="3">
        <v>52.3472802964653</v>
      </c>
      <c r="BZ181" s="3">
        <v>37.8333232301771</v>
      </c>
      <c r="CA181" s="3">
        <v>30.2982225897475</v>
      </c>
      <c r="CB181" s="3">
        <v>26.6374696393357</v>
      </c>
      <c r="CC181" s="3">
        <v>33.7519345253185</v>
      </c>
      <c r="CD181" s="3">
        <v>31.3721338805581</v>
      </c>
      <c r="CE181" s="3">
        <v>33.1444679678711</v>
      </c>
      <c r="CF181" s="3">
        <v>36.9176541450064</v>
      </c>
      <c r="CG181" s="3">
        <v>37.4676992504396</v>
      </c>
      <c r="CH181" s="3">
        <v>42.0045090862182</v>
      </c>
      <c r="CI181" s="3">
        <v>44.2157948435431</v>
      </c>
      <c r="CJ181" s="3">
        <v>44.350622645871</v>
      </c>
      <c r="CK181" s="3">
        <v>49.2875600298928</v>
      </c>
      <c r="CL181" s="3">
        <v>56.6526039642762</v>
      </c>
      <c r="CM181" s="3">
        <v>59.3462614530766</v>
      </c>
      <c r="CN181" s="3">
        <v>57.9731080206373</v>
      </c>
      <c r="CO181" s="3">
        <v>54.0977774244712</v>
      </c>
      <c r="CP181" s="3">
        <v>49.1625732181621</v>
      </c>
      <c r="CQ181" s="3">
        <v>47.3887878298133</v>
      </c>
      <c r="CR181" s="3">
        <v>47.5336905577052</v>
      </c>
      <c r="CS181" s="3">
        <v>48.299237838731</v>
      </c>
      <c r="CT181" s="3">
        <v>45.828974862634</v>
      </c>
      <c r="CU181" s="3">
        <v>40.1283903718404</v>
      </c>
      <c r="CV181" s="3">
        <v>42.2314901851276</v>
      </c>
      <c r="CW181" s="3">
        <v>43.0904302164033</v>
      </c>
      <c r="CX181" s="3">
        <v>40.3266393799974</v>
      </c>
      <c r="CY181" s="3">
        <v>43.3191015726089</v>
      </c>
      <c r="CZ181" s="3">
        <v>42.3170079873259</v>
      </c>
      <c r="DA181" s="3">
        <v>37.3108416938657</v>
      </c>
      <c r="DB181" s="3">
        <v>36.7820208696115</v>
      </c>
      <c r="DC181" s="3">
        <v>36.5281399828607</v>
      </c>
      <c r="DD181" s="3">
        <v>33.4536749813465</v>
      </c>
      <c r="DE181" s="3">
        <v>31.5296182430891</v>
      </c>
      <c r="DF181" s="3">
        <v>36.1004961148908</v>
      </c>
      <c r="DG181" s="3">
        <v>35.2179206652042</v>
      </c>
      <c r="DH181" s="3">
        <v>34.1057629942592</v>
      </c>
      <c r="DI181" s="3">
        <v>33.4074899501433</v>
      </c>
      <c r="DJ181" s="3">
        <v>30.3950791659472</v>
      </c>
      <c r="DK181" s="3">
        <v>30.5197949925663</v>
      </c>
      <c r="DL181" s="3">
        <v>28.3956378641054</v>
      </c>
      <c r="DM181" s="3">
        <v>31.5755612251434</v>
      </c>
      <c r="DN181" s="3">
        <v>35.3467728380555</v>
      </c>
      <c r="DO181" s="3">
        <v>31.3806876692426</v>
      </c>
      <c r="DP181" s="3">
        <v>27.9964772509459</v>
      </c>
      <c r="DQ181" s="3">
        <v>24.4755957038762</v>
      </c>
      <c r="DR181" s="3">
        <v>23.4467148595933</v>
      </c>
      <c r="DS181" s="3">
        <v>28.0692842902725</v>
      </c>
      <c r="DT181" s="3">
        <v>28.8183749368441</v>
      </c>
      <c r="DU181" s="3">
        <v>32.0468411445391</v>
      </c>
      <c r="DV181" s="3">
        <v>30.0430514258316</v>
      </c>
      <c r="DW181" s="3">
        <v>27.7798769673704</v>
      </c>
      <c r="DX181" s="3">
        <v>26.6234056255324</v>
      </c>
      <c r="DY181" s="3">
        <v>27.8977941126798</v>
      </c>
      <c r="DZ181" s="3">
        <v>27.2017865169041</v>
      </c>
      <c r="EA181" s="3">
        <v>26.1270175964308</v>
      </c>
      <c r="EB181" s="3">
        <v>29.1703468164806</v>
      </c>
      <c r="EC181" s="3">
        <v>30.3271987625344</v>
      </c>
      <c r="ED181" s="3">
        <v>31.6338587237314</v>
      </c>
      <c r="EE181" s="3">
        <v>33.3709774951245</v>
      </c>
      <c r="EF181" s="3">
        <v>32.7369443045722</v>
      </c>
    </row>
    <row r="182">
      <c r="A182" s="3" t="s">
        <v>757</v>
      </c>
      <c r="B182" s="3" t="s">
        <v>547</v>
      </c>
      <c r="C182" s="3" t="s">
        <v>548</v>
      </c>
      <c r="D182" s="3">
        <v>46.905133996603</v>
      </c>
      <c r="E182" s="3">
        <v>49.1342327204072</v>
      </c>
      <c r="F182" s="3">
        <v>53.4901415138902</v>
      </c>
      <c r="G182" s="3">
        <v>53.7098897766075</v>
      </c>
      <c r="H182" s="3">
        <v>57.7246738971126</v>
      </c>
      <c r="I182" s="3">
        <v>59.4965080335319</v>
      </c>
      <c r="J182" s="3">
        <v>60.8157393129569</v>
      </c>
      <c r="K182" s="3">
        <v>66.3888827909286</v>
      </c>
      <c r="L182" s="3">
        <v>68.045079887612</v>
      </c>
      <c r="M182" s="3">
        <v>56.9286368659373</v>
      </c>
      <c r="N182" s="3">
        <v>53.3588690306632</v>
      </c>
      <c r="O182" s="3">
        <v>47.4813528585</v>
      </c>
      <c r="P182" s="3">
        <v>47.3569588694021</v>
      </c>
      <c r="Q182" s="3">
        <v>53.6251358283572</v>
      </c>
      <c r="R182" s="3">
        <v>52.7303736073703</v>
      </c>
      <c r="S182" s="3">
        <v>58.4492701264715</v>
      </c>
      <c r="T182" s="3">
        <v>63.149212836215</v>
      </c>
      <c r="U182" s="3">
        <v>63.2360277015744</v>
      </c>
      <c r="V182" s="3">
        <v>59.4183488015996</v>
      </c>
      <c r="W182" s="3">
        <v>53.0825864236296</v>
      </c>
      <c r="X182" s="3">
        <v>51.6930627032696</v>
      </c>
      <c r="Y182" s="3">
        <v>57.3002401334704</v>
      </c>
      <c r="Z182" s="3">
        <v>58.3855956172759</v>
      </c>
      <c r="AA182" s="3">
        <v>55.7890224055647</v>
      </c>
      <c r="AB182" s="3">
        <v>48.861012846219</v>
      </c>
      <c r="AC182" s="3">
        <v>48.4498744122906</v>
      </c>
      <c r="AD182" s="3">
        <v>53.169718849155</v>
      </c>
      <c r="AE182" s="3">
        <v>55.2181050076769</v>
      </c>
      <c r="AF182" s="3">
        <v>51.7040310846458</v>
      </c>
      <c r="AG182" s="3">
        <v>50.1316859387326</v>
      </c>
      <c r="AH182" s="3">
        <v>49.058137739456</v>
      </c>
      <c r="AI182" s="3">
        <v>49.2126825014915</v>
      </c>
      <c r="AJ182" s="3">
        <v>50.1831058914345</v>
      </c>
      <c r="AK182" s="3">
        <v>52.0535144604023</v>
      </c>
      <c r="AL182" s="3">
        <v>53.2009003575504</v>
      </c>
      <c r="AM182" s="3">
        <v>57.5294322488367</v>
      </c>
      <c r="AN182" s="3">
        <v>58.9424212715679</v>
      </c>
      <c r="AO182" s="3">
        <v>60.4529779059293</v>
      </c>
      <c r="AP182" s="3">
        <v>59.1954771993948</v>
      </c>
      <c r="AQ182" s="3">
        <v>57.3384890687558</v>
      </c>
      <c r="AR182" s="3">
        <v>53.5913774819822</v>
      </c>
      <c r="AS182" s="3">
        <v>53.7083176387989</v>
      </c>
      <c r="AT182" s="3">
        <v>57.1457685149344</v>
      </c>
      <c r="AU182" s="3">
        <v>58.8856960599194</v>
      </c>
      <c r="AV182" s="3">
        <v>63.6926678709824</v>
      </c>
      <c r="AW182" s="3">
        <v>66.5875078393005</v>
      </c>
      <c r="AX182" s="3">
        <v>69.9382069194342</v>
      </c>
      <c r="AY182" s="3">
        <v>72.7766579459922</v>
      </c>
      <c r="AZ182" s="3">
        <v>79.0744529174074</v>
      </c>
      <c r="BA182" s="3">
        <v>74.7075320297458</v>
      </c>
      <c r="BB182" s="3">
        <v>73.6469483819099</v>
      </c>
      <c r="BC182" s="3">
        <v>71.5911192927694</v>
      </c>
      <c r="BD182" s="3">
        <v>75.9356293330721</v>
      </c>
      <c r="BE182" s="3">
        <v>77.8639416750531</v>
      </c>
      <c r="BF182" s="3">
        <v>74.6383270939754</v>
      </c>
      <c r="BG182" s="3">
        <v>77.8850077668706</v>
      </c>
      <c r="BH182" s="3">
        <v>73.5625044428954</v>
      </c>
      <c r="BI182" s="3">
        <v>67.0595132891818</v>
      </c>
      <c r="BJ182" s="3">
        <v>64.7811248843594</v>
      </c>
      <c r="BK182" s="3">
        <v>58.9214890909309</v>
      </c>
      <c r="BL182" s="3">
        <v>60.3941402637166</v>
      </c>
      <c r="BM182" s="3">
        <v>61.0679609659433</v>
      </c>
      <c r="BN182" s="3">
        <v>61.4415420802674</v>
      </c>
      <c r="BO182" s="3">
        <v>64.3620179383247</v>
      </c>
      <c r="BP182" s="3">
        <v>57.7217623250123</v>
      </c>
      <c r="BQ182" s="3">
        <v>60.6832634658868</v>
      </c>
      <c r="BR182" s="3">
        <v>61.785201948303</v>
      </c>
      <c r="BS182" s="3">
        <v>53.5692264426458</v>
      </c>
      <c r="BT182" s="3">
        <v>61.8297038578688</v>
      </c>
      <c r="BU182" s="3">
        <v>63.5635292503374</v>
      </c>
      <c r="BV182" s="3">
        <v>69.4674239414675</v>
      </c>
      <c r="BW182" s="3">
        <v>68.8893496229732</v>
      </c>
      <c r="BX182" s="3">
        <v>65.2944159183558</v>
      </c>
      <c r="BY182" s="3">
        <v>59.5258520549493</v>
      </c>
      <c r="BZ182" s="3">
        <v>40.1222545487619</v>
      </c>
      <c r="CA182" s="3">
        <v>38.9285459929846</v>
      </c>
      <c r="CB182" s="3">
        <v>43.4505442368495</v>
      </c>
      <c r="CC182" s="3">
        <v>51.5949471424286</v>
      </c>
      <c r="CD182" s="3">
        <v>51.0662456524076</v>
      </c>
      <c r="CE182" s="3">
        <v>51.4752771967684</v>
      </c>
      <c r="CF182" s="3">
        <v>56.0698559115199</v>
      </c>
      <c r="CG182" s="3">
        <v>58.2555581952415</v>
      </c>
      <c r="CH182" s="3">
        <v>61.5404528546</v>
      </c>
      <c r="CI182" s="3">
        <v>69.4481691737752</v>
      </c>
      <c r="CJ182" s="3">
        <v>72.8330174872757</v>
      </c>
      <c r="CK182" s="3">
        <v>75.2776885204602</v>
      </c>
      <c r="CL182" s="3">
        <v>83.8794158748772</v>
      </c>
      <c r="CM182" s="3">
        <v>83.0884024349823</v>
      </c>
      <c r="CN182" s="3">
        <v>88.0500085125194</v>
      </c>
      <c r="CO182" s="3">
        <v>86.0933382135136</v>
      </c>
      <c r="CP182" s="3">
        <v>79.1009477103633</v>
      </c>
      <c r="CQ182" s="3">
        <v>80.6074825578484</v>
      </c>
      <c r="CR182" s="3">
        <v>75.8190027842666</v>
      </c>
      <c r="CS182" s="3">
        <v>78.1688872152159</v>
      </c>
      <c r="CT182" s="3">
        <v>74.5486058485512</v>
      </c>
      <c r="CU182" s="3">
        <v>72.7810429850062</v>
      </c>
      <c r="CV182" s="3">
        <v>79.1979358427944</v>
      </c>
      <c r="CW182" s="3">
        <v>81.512391786844</v>
      </c>
      <c r="CX182" s="3">
        <v>83.6369495512045</v>
      </c>
      <c r="CY182" s="3">
        <v>86.7934975523743</v>
      </c>
      <c r="CZ182" s="3">
        <v>90.348557251412</v>
      </c>
      <c r="DA182" s="3">
        <v>85.2582697219964</v>
      </c>
      <c r="DB182" s="3">
        <v>75.9026648671424</v>
      </c>
      <c r="DC182" s="3">
        <v>77.0533655409845</v>
      </c>
      <c r="DD182" s="3">
        <v>69.2878593047818</v>
      </c>
      <c r="DE182" s="3">
        <v>70.3097191504709</v>
      </c>
      <c r="DF182" s="3">
        <v>74.1030823455405</v>
      </c>
      <c r="DG182" s="3">
        <v>74.0501047454523</v>
      </c>
      <c r="DH182" s="3">
        <v>81.9693070043645</v>
      </c>
      <c r="DI182" s="3">
        <v>87.7187195256978</v>
      </c>
      <c r="DJ182" s="3">
        <v>81.8552926035525</v>
      </c>
      <c r="DK182" s="3">
        <v>85.9989818648172</v>
      </c>
      <c r="DL182" s="3">
        <v>81.9199745483076</v>
      </c>
      <c r="DM182" s="3">
        <v>82.7124664673694</v>
      </c>
      <c r="DN182" s="3">
        <v>85.0955467400185</v>
      </c>
      <c r="DO182" s="3">
        <v>90.1902443705862</v>
      </c>
      <c r="DP182" s="3">
        <v>91.4662997769565</v>
      </c>
      <c r="DQ182" s="3">
        <v>86.0803100633004</v>
      </c>
      <c r="DR182" s="3">
        <v>87.8596882670864</v>
      </c>
      <c r="DS182" s="3">
        <v>89.4485316865545</v>
      </c>
      <c r="DT182" s="3">
        <v>89.6855690388698</v>
      </c>
      <c r="DU182" s="3">
        <v>90.9963015627262</v>
      </c>
      <c r="DV182" s="3">
        <v>96.4150235438188</v>
      </c>
      <c r="DW182" s="3">
        <v>97.7439117775889</v>
      </c>
      <c r="DX182" s="3">
        <v>95.5799069778965</v>
      </c>
      <c r="DY182" s="3">
        <v>92.5922775109579</v>
      </c>
      <c r="DZ182" s="3">
        <v>93.1440040328869</v>
      </c>
      <c r="EA182" s="3">
        <v>94.1450628164814</v>
      </c>
      <c r="EB182" s="3">
        <v>93.3662591841443</v>
      </c>
      <c r="EC182" s="3">
        <v>90.3622604765251</v>
      </c>
      <c r="ED182" s="3">
        <v>82.7313003812184</v>
      </c>
      <c r="EE182" s="3">
        <v>76.0080949692499</v>
      </c>
      <c r="EF182" s="3">
        <v>75.7122224171956</v>
      </c>
    </row>
    <row r="183">
      <c r="A183" s="3" t="s">
        <v>758</v>
      </c>
      <c r="B183" s="3" t="s">
        <v>517</v>
      </c>
      <c r="C183" s="3" t="s">
        <v>558</v>
      </c>
      <c r="D183" s="3">
        <v>76.2450041417869</v>
      </c>
      <c r="E183" s="3">
        <v>71.1193557218167</v>
      </c>
      <c r="F183" s="3">
        <v>71.9232984808511</v>
      </c>
      <c r="G183" s="3">
        <v>68.1806379443821</v>
      </c>
      <c r="H183" s="3">
        <v>70.0873402849046</v>
      </c>
      <c r="I183" s="3">
        <v>70.4607106630941</v>
      </c>
      <c r="J183" s="3">
        <v>71.7523959222712</v>
      </c>
      <c r="K183" s="3">
        <v>71.1641182552082</v>
      </c>
      <c r="L183" s="3">
        <v>71.2355497516992</v>
      </c>
      <c r="M183" s="3">
        <v>69.231805629871</v>
      </c>
      <c r="N183" s="3">
        <v>79.6159049527549</v>
      </c>
      <c r="O183" s="3">
        <v>81.6361606383849</v>
      </c>
      <c r="P183" s="3">
        <v>78.682567408093</v>
      </c>
      <c r="Q183" s="3">
        <v>82.0894334296193</v>
      </c>
      <c r="R183" s="3">
        <v>83.9252999428688</v>
      </c>
      <c r="S183" s="3">
        <v>83.6973888354885</v>
      </c>
      <c r="T183" s="3">
        <v>87.143250286992</v>
      </c>
      <c r="U183" s="3">
        <v>88.4343812614805</v>
      </c>
      <c r="V183" s="3">
        <v>90.0856597476747</v>
      </c>
      <c r="W183" s="3">
        <v>89.9670727971481</v>
      </c>
      <c r="X183" s="3">
        <v>86.0384136901862</v>
      </c>
      <c r="Y183" s="3">
        <v>91.2575114628039</v>
      </c>
      <c r="Z183" s="3">
        <v>93.9216230865568</v>
      </c>
      <c r="AA183" s="3">
        <v>92.6331808977513</v>
      </c>
      <c r="AB183" s="3">
        <v>84.4382299695696</v>
      </c>
      <c r="AC183" s="3">
        <v>81.0229634282961</v>
      </c>
      <c r="AD183" s="3">
        <v>85.5527031213046</v>
      </c>
      <c r="AE183" s="3">
        <v>91.0977499486567</v>
      </c>
      <c r="AF183" s="3">
        <v>91.358538418206</v>
      </c>
      <c r="AG183" s="3">
        <v>89.5295222557349</v>
      </c>
      <c r="AH183" s="3">
        <v>86.8076685243718</v>
      </c>
      <c r="AI183" s="3">
        <v>91.3482642948156</v>
      </c>
      <c r="AJ183" s="3">
        <v>95.0083803961451</v>
      </c>
      <c r="AK183" s="3">
        <v>97.7648077935888</v>
      </c>
      <c r="AL183" s="3">
        <v>99.578912700648</v>
      </c>
      <c r="AM183" s="3">
        <v>98.8575672828433</v>
      </c>
      <c r="AN183" s="3">
        <v>103.379511961321</v>
      </c>
      <c r="AO183" s="3">
        <v>103.463373934399</v>
      </c>
      <c r="AP183" s="3">
        <v>106.713249460089</v>
      </c>
      <c r="AQ183" s="3">
        <v>108.551659196</v>
      </c>
      <c r="AR183" s="3">
        <v>113.236201161558</v>
      </c>
      <c r="AS183" s="3">
        <v>118.043613916189</v>
      </c>
      <c r="AT183" s="3">
        <v>121.080114212427</v>
      </c>
      <c r="AU183" s="3">
        <v>125.939576575326</v>
      </c>
      <c r="AV183" s="3">
        <v>133.646600462775</v>
      </c>
      <c r="AW183" s="3">
        <v>139.907284955795</v>
      </c>
      <c r="AX183" s="3">
        <v>144.23805800963</v>
      </c>
      <c r="AY183" s="3">
        <v>144.594334800846</v>
      </c>
      <c r="AZ183" s="3">
        <v>156.716547513039</v>
      </c>
      <c r="BA183" s="3">
        <v>164.804883263309</v>
      </c>
      <c r="BB183" s="3">
        <v>171.436745886032</v>
      </c>
      <c r="BC183" s="3">
        <v>168.516944005874</v>
      </c>
      <c r="BD183" s="3">
        <v>183.1106141806</v>
      </c>
      <c r="BE183" s="3">
        <v>191.496451367469</v>
      </c>
      <c r="BF183" s="3">
        <v>196.670012723543</v>
      </c>
      <c r="BG183" s="3">
        <v>197.844974903922</v>
      </c>
      <c r="BH183" s="3">
        <v>209.847204808997</v>
      </c>
      <c r="BI183" s="3">
        <v>198.60330098188</v>
      </c>
      <c r="BJ183" s="3">
        <v>190.369464272628</v>
      </c>
      <c r="BK183" s="3">
        <v>185.767512187994</v>
      </c>
      <c r="BL183" s="3">
        <v>190.159416777971</v>
      </c>
      <c r="BM183" s="3">
        <v>211.940471125726</v>
      </c>
      <c r="BN183" s="3">
        <v>221.605985901865</v>
      </c>
      <c r="BO183" s="3">
        <v>233.231618476354</v>
      </c>
      <c r="BP183" s="3">
        <v>241.646217938485</v>
      </c>
      <c r="BQ183" s="3">
        <v>252.455471833113</v>
      </c>
      <c r="BR183" s="3">
        <v>267.821524506042</v>
      </c>
      <c r="BS183" s="3">
        <v>265.64566678095</v>
      </c>
      <c r="BT183" s="3">
        <v>268.944578263904</v>
      </c>
      <c r="BU183" s="3">
        <v>264.185197107044</v>
      </c>
      <c r="BV183" s="3">
        <v>272.246663088376</v>
      </c>
      <c r="BW183" s="3">
        <v>285.292888618962</v>
      </c>
      <c r="BX183" s="3">
        <v>305.53776949155</v>
      </c>
      <c r="BY183" s="3">
        <v>316.179886430293</v>
      </c>
      <c r="BZ183" s="3">
        <v>249.364922156913</v>
      </c>
      <c r="CA183" s="3">
        <v>251.835297163046</v>
      </c>
      <c r="CB183" s="3">
        <v>277.605802835274</v>
      </c>
      <c r="CC183" s="3">
        <v>294.292428770035</v>
      </c>
      <c r="CD183" s="3">
        <v>296.198924606871</v>
      </c>
      <c r="CE183" s="3">
        <v>325.655935225699</v>
      </c>
      <c r="CF183" s="3">
        <v>329.497587535299</v>
      </c>
      <c r="CG183" s="3">
        <v>324.408901930053</v>
      </c>
      <c r="CH183" s="3">
        <v>320.484769317848</v>
      </c>
      <c r="CI183" s="3">
        <v>329.923244850456</v>
      </c>
      <c r="CJ183" s="3">
        <v>329.392525369672</v>
      </c>
      <c r="CK183" s="3">
        <v>332.545958982299</v>
      </c>
      <c r="CL183" s="3">
        <v>358.5854595165</v>
      </c>
      <c r="CM183" s="3">
        <v>371.751332530024</v>
      </c>
      <c r="CN183" s="3">
        <v>359.866771771673</v>
      </c>
      <c r="CO183" s="3">
        <v>360.277878611506</v>
      </c>
      <c r="CP183" s="3">
        <v>372.874867516451</v>
      </c>
      <c r="CQ183" s="3">
        <v>355.970455774626</v>
      </c>
      <c r="CR183" s="3">
        <v>340.683423733581</v>
      </c>
      <c r="CS183" s="3">
        <v>344.063578003931</v>
      </c>
      <c r="CT183" s="3">
        <v>335.62857257644</v>
      </c>
      <c r="CU183" s="3">
        <v>338.043071976778</v>
      </c>
      <c r="CV183" s="3">
        <v>357.1971211105</v>
      </c>
      <c r="CW183" s="3">
        <v>369.219012999323</v>
      </c>
      <c r="CX183" s="3">
        <v>335.181899908036</v>
      </c>
      <c r="CY183" s="3">
        <v>351.724218891898</v>
      </c>
      <c r="CZ183" s="3">
        <v>336.739199637652</v>
      </c>
      <c r="DA183" s="3">
        <v>328.438446921274</v>
      </c>
      <c r="DB183" s="3">
        <v>327.463841832382</v>
      </c>
      <c r="DC183" s="3">
        <v>342.609082801911</v>
      </c>
      <c r="DD183" s="3">
        <v>307.651508167733</v>
      </c>
      <c r="DE183" s="3">
        <v>296.915790823279</v>
      </c>
      <c r="DF183" s="3">
        <v>331.646497412763</v>
      </c>
      <c r="DG183" s="3">
        <v>344.735915590288</v>
      </c>
      <c r="DH183" s="3">
        <v>366.220097467665</v>
      </c>
      <c r="DI183" s="3">
        <v>361.248933893101</v>
      </c>
      <c r="DJ183" s="3">
        <v>350.361893376409</v>
      </c>
      <c r="DK183" s="3">
        <v>365.105146950846</v>
      </c>
      <c r="DL183" s="3">
        <v>375.544076073094</v>
      </c>
      <c r="DM183" s="3">
        <v>372.327538416922</v>
      </c>
      <c r="DN183" s="3">
        <v>393.826903030187</v>
      </c>
      <c r="DO183" s="3">
        <v>394.456245118378</v>
      </c>
      <c r="DP183" s="3">
        <v>405.91034565116</v>
      </c>
      <c r="DQ183" s="3">
        <v>386.610380067811</v>
      </c>
      <c r="DR183" s="3">
        <v>394.802681310462</v>
      </c>
      <c r="DS183" s="3">
        <v>415.856019872119</v>
      </c>
      <c r="DT183" s="3">
        <v>428.27911909011</v>
      </c>
      <c r="DU183" s="3">
        <v>461.624382921071</v>
      </c>
      <c r="DV183" s="3">
        <v>473.814616926116</v>
      </c>
      <c r="DW183" s="3">
        <v>464.366288593134</v>
      </c>
      <c r="DX183" s="3">
        <v>450.066816417149</v>
      </c>
      <c r="DY183" s="3">
        <v>446.407456556702</v>
      </c>
      <c r="DZ183" s="3">
        <v>441.57886506653</v>
      </c>
      <c r="EA183" s="3">
        <v>462.682217511313</v>
      </c>
      <c r="EB183" s="3">
        <v>488.321057660325</v>
      </c>
      <c r="EC183" s="3">
        <v>504.43017823259</v>
      </c>
      <c r="ED183" s="3">
        <v>519.847815116085</v>
      </c>
      <c r="EE183" s="3">
        <v>527.868429448733</v>
      </c>
      <c r="EF183" s="3">
        <v>523.84982511686</v>
      </c>
    </row>
    <row r="184">
      <c r="A184" s="3" t="s">
        <v>759</v>
      </c>
      <c r="B184" s="3" t="s">
        <v>539</v>
      </c>
      <c r="C184" s="3" t="s">
        <v>760</v>
      </c>
      <c r="D184" s="3">
        <v>44.3471678281313</v>
      </c>
      <c r="E184" s="3">
        <v>45.4697153561045</v>
      </c>
      <c r="F184" s="3">
        <v>48.9606849863211</v>
      </c>
      <c r="G184" s="3">
        <v>50.751123720897</v>
      </c>
      <c r="H184" s="3">
        <v>52.8981625732285</v>
      </c>
      <c r="I184" s="3">
        <v>56.4388257051769</v>
      </c>
      <c r="J184" s="3">
        <v>58.9340589543889</v>
      </c>
      <c r="K184" s="3">
        <v>60.4870270362441</v>
      </c>
      <c r="L184" s="3">
        <v>64.1251218298954</v>
      </c>
      <c r="M184" s="3">
        <v>61.0411700808379</v>
      </c>
      <c r="N184" s="3">
        <v>69.3104363611257</v>
      </c>
      <c r="O184" s="3">
        <v>70.676379003096</v>
      </c>
      <c r="P184" s="3">
        <v>69.9892688743669</v>
      </c>
      <c r="Q184" s="3">
        <v>71.6940894410823</v>
      </c>
      <c r="R184" s="3">
        <v>74.9215938649079</v>
      </c>
      <c r="S184" s="3">
        <v>72.9352636705213</v>
      </c>
      <c r="T184" s="3">
        <v>72.6122363424074</v>
      </c>
      <c r="U184" s="3">
        <v>70.3663959952388</v>
      </c>
      <c r="V184" s="3">
        <v>68.9325873568817</v>
      </c>
      <c r="W184" s="3">
        <v>64.8352091507718</v>
      </c>
      <c r="X184" s="3">
        <v>64.1695516064253</v>
      </c>
      <c r="Y184" s="3">
        <v>68.284718254442</v>
      </c>
      <c r="Z184" s="3">
        <v>67.9262755798746</v>
      </c>
      <c r="AA184" s="3">
        <v>62.7537981373914</v>
      </c>
      <c r="AB184" s="3">
        <v>56.7338811335304</v>
      </c>
      <c r="AC184" s="3">
        <v>58.3171409266</v>
      </c>
      <c r="AD184" s="3">
        <v>64.5382881887691</v>
      </c>
      <c r="AE184" s="3">
        <v>62.0189927157409</v>
      </c>
      <c r="AF184" s="3">
        <v>62.3080877606024</v>
      </c>
      <c r="AG184" s="3">
        <v>61.3886680325293</v>
      </c>
      <c r="AH184" s="3">
        <v>64.6996334035712</v>
      </c>
      <c r="AI184" s="3">
        <v>67.0058001655562</v>
      </c>
      <c r="AJ184" s="3">
        <v>63.9341830654621</v>
      </c>
      <c r="AK184" s="3">
        <v>62.5424295971962</v>
      </c>
      <c r="AL184" s="3">
        <v>69.5053554039668</v>
      </c>
      <c r="AM184" s="3">
        <v>77.8192931521473</v>
      </c>
      <c r="AN184" s="3">
        <v>77.9433653977543</v>
      </c>
      <c r="AO184" s="3">
        <v>81.1707837630753</v>
      </c>
      <c r="AP184" s="3">
        <v>83.737352426373</v>
      </c>
      <c r="AQ184" s="3">
        <v>86.8463085833164</v>
      </c>
      <c r="AR184" s="3">
        <v>95.7303587892552</v>
      </c>
      <c r="AS184" s="3">
        <v>98.049826733264</v>
      </c>
      <c r="AT184" s="3">
        <v>95.557369274811</v>
      </c>
      <c r="AU184" s="3">
        <v>95.3996314280679</v>
      </c>
      <c r="AV184" s="3">
        <v>99.8755287719355</v>
      </c>
      <c r="AW184" s="3">
        <v>107.835261797533</v>
      </c>
      <c r="AX184" s="3">
        <v>116.266163392422</v>
      </c>
      <c r="AY184" s="3">
        <v>123.655956273013</v>
      </c>
      <c r="AZ184" s="3">
        <v>133.292509162579</v>
      </c>
      <c r="BA184" s="3">
        <v>132.662228180834</v>
      </c>
      <c r="BB184" s="3">
        <v>131.691784201586</v>
      </c>
      <c r="BC184" s="3">
        <v>127.735054904585</v>
      </c>
      <c r="BD184" s="3">
        <v>130.396335544372</v>
      </c>
      <c r="BE184" s="3">
        <v>128.828140130291</v>
      </c>
      <c r="BF184" s="3">
        <v>123.183091229417</v>
      </c>
      <c r="BG184" s="3">
        <v>118.075852802495</v>
      </c>
      <c r="BH184" s="3">
        <v>122.999662980942</v>
      </c>
      <c r="BI184" s="3">
        <v>111.829057336241</v>
      </c>
      <c r="BJ184" s="3">
        <v>112.296210869562</v>
      </c>
      <c r="BK184" s="3">
        <v>104.14653779723</v>
      </c>
      <c r="BL184" s="3">
        <v>104.17208997711</v>
      </c>
      <c r="BM184" s="3">
        <v>115.479211437316</v>
      </c>
      <c r="BN184" s="3">
        <v>118.252870045833</v>
      </c>
      <c r="BO184" s="3">
        <v>128.368225655748</v>
      </c>
      <c r="BP184" s="3">
        <v>125.338303070787</v>
      </c>
      <c r="BQ184" s="3">
        <v>128.465028877367</v>
      </c>
      <c r="BR184" s="3">
        <v>135.565020066729</v>
      </c>
      <c r="BS184" s="3">
        <v>124.712344373161</v>
      </c>
      <c r="BT184" s="3">
        <v>123.543924082667</v>
      </c>
      <c r="BU184" s="3">
        <v>117.929569569864</v>
      </c>
      <c r="BV184" s="3">
        <v>129.880510718038</v>
      </c>
      <c r="BW184" s="3">
        <v>141.893025838752</v>
      </c>
      <c r="BX184" s="3">
        <v>140.943650532179</v>
      </c>
      <c r="BY184" s="3">
        <v>136.453084088832</v>
      </c>
      <c r="BZ184" s="3">
        <v>88.6585689020424</v>
      </c>
      <c r="CA184" s="3">
        <v>77.3774969710213</v>
      </c>
      <c r="CB184" s="3">
        <v>84.7287395302258</v>
      </c>
      <c r="CC184" s="3">
        <v>92.0357168756951</v>
      </c>
      <c r="CD184" s="3">
        <v>86.1350610577809</v>
      </c>
      <c r="CE184" s="3">
        <v>92.6436763409689</v>
      </c>
      <c r="CF184" s="3">
        <v>97.178639276368</v>
      </c>
      <c r="CG184" s="3">
        <v>94.1059604756964</v>
      </c>
      <c r="CH184" s="3">
        <v>113.103278120191</v>
      </c>
      <c r="CI184" s="3">
        <v>126.601725057036</v>
      </c>
      <c r="CJ184" s="3">
        <v>122.031086308329</v>
      </c>
      <c r="CK184" s="3">
        <v>129.244234501989</v>
      </c>
      <c r="CL184" s="3">
        <v>144.801447584372</v>
      </c>
      <c r="CM184" s="3">
        <v>144.696412220948</v>
      </c>
      <c r="CN184" s="3">
        <v>138.787889819637</v>
      </c>
      <c r="CO184" s="3">
        <v>138.133026449888</v>
      </c>
      <c r="CP184" s="3">
        <v>136.091134777386</v>
      </c>
      <c r="CQ184" s="3">
        <v>132.678775968818</v>
      </c>
      <c r="CR184" s="3">
        <v>138.749648739051</v>
      </c>
      <c r="CS184" s="3">
        <v>152.359180562941</v>
      </c>
      <c r="CT184" s="3">
        <v>154.144738912471</v>
      </c>
      <c r="CU184" s="3">
        <v>152.716131369426</v>
      </c>
      <c r="CV184" s="3">
        <v>156.953931977632</v>
      </c>
      <c r="CW184" s="3">
        <v>165.985770605013</v>
      </c>
      <c r="CX184" s="3">
        <v>162.656346837212</v>
      </c>
      <c r="CY184" s="3">
        <v>171.624214696037</v>
      </c>
      <c r="CZ184" s="3">
        <v>162.272040763886</v>
      </c>
      <c r="DA184" s="3">
        <v>150.624440129256</v>
      </c>
      <c r="DB184" s="3">
        <v>141.930822055167</v>
      </c>
      <c r="DC184" s="3">
        <v>156.12736058344</v>
      </c>
      <c r="DD184" s="3">
        <v>148.167782228582</v>
      </c>
      <c r="DE184" s="3">
        <v>144.918727335044</v>
      </c>
      <c r="DF184" s="3">
        <v>154.469590390063</v>
      </c>
      <c r="DG184" s="3">
        <v>152.584533005029</v>
      </c>
      <c r="DH184" s="3">
        <v>158.029264320729</v>
      </c>
      <c r="DI184" s="3">
        <v>170.143997992017</v>
      </c>
      <c r="DJ184" s="3">
        <v>161.790221574241</v>
      </c>
      <c r="DK184" s="3">
        <v>164.814934804479</v>
      </c>
      <c r="DL184" s="3">
        <v>171.784012428193</v>
      </c>
      <c r="DM184" s="3">
        <v>174.414810539901</v>
      </c>
      <c r="DN184" s="3">
        <v>188.150019040604</v>
      </c>
      <c r="DO184" s="3">
        <v>201.135229072125</v>
      </c>
      <c r="DP184" s="3">
        <v>197.387876771565</v>
      </c>
      <c r="DQ184" s="3">
        <v>190.383798199753</v>
      </c>
      <c r="DR184" s="3">
        <v>197.3728419847</v>
      </c>
      <c r="DS184" s="3">
        <v>214.433294623966</v>
      </c>
      <c r="DT184" s="3">
        <v>228.715913881892</v>
      </c>
      <c r="DU184" s="3">
        <v>242.809592113616</v>
      </c>
      <c r="DV184" s="3">
        <v>248.484901489134</v>
      </c>
      <c r="DW184" s="3">
        <v>244.627067437722</v>
      </c>
      <c r="DX184" s="3">
        <v>234.038336451097</v>
      </c>
      <c r="DY184" s="3">
        <v>236.743016224099</v>
      </c>
      <c r="DZ184" s="3">
        <v>239.720251629257</v>
      </c>
      <c r="EA184" s="3">
        <v>220.257799509529</v>
      </c>
      <c r="EB184" s="3">
        <v>236.726515326808</v>
      </c>
      <c r="EC184" s="3">
        <v>258.845149527045</v>
      </c>
      <c r="ED184" s="3">
        <v>278.440622436777</v>
      </c>
      <c r="EE184" s="3">
        <v>286.419998168945</v>
      </c>
      <c r="EF184" s="3">
        <v>278.033610873752</v>
      </c>
    </row>
    <row r="185">
      <c r="A185" s="3" t="s">
        <v>761</v>
      </c>
      <c r="B185" s="3" t="s">
        <v>526</v>
      </c>
      <c r="C185" s="3" t="s">
        <v>731</v>
      </c>
      <c r="D185" s="3">
        <v>16.8419301580946</v>
      </c>
      <c r="E185" s="3">
        <v>16.6125035890875</v>
      </c>
      <c r="F185" s="3">
        <v>17.0730491179244</v>
      </c>
      <c r="G185" s="3">
        <v>16.4125461633936</v>
      </c>
      <c r="H185" s="3">
        <v>15.5150396027648</v>
      </c>
      <c r="I185" s="3">
        <v>16.5697635618003</v>
      </c>
      <c r="J185" s="3">
        <v>16.1682699345691</v>
      </c>
      <c r="K185" s="3">
        <v>16.9414287896093</v>
      </c>
      <c r="L185" s="3">
        <v>17.9714118211006</v>
      </c>
      <c r="M185" s="3">
        <v>17.0065453246832</v>
      </c>
      <c r="N185" s="3">
        <v>17.7053602347356</v>
      </c>
      <c r="O185" s="3">
        <v>18.7819596348264</v>
      </c>
      <c r="P185" s="3">
        <v>18.8759230885559</v>
      </c>
      <c r="Q185" s="3">
        <v>20.0524080086608</v>
      </c>
      <c r="R185" s="3">
        <v>20.0734456996669</v>
      </c>
      <c r="S185" s="3">
        <v>20.151454096634</v>
      </c>
      <c r="T185" s="3">
        <v>20.6535200633785</v>
      </c>
      <c r="U185" s="3">
        <v>20.9763941058623</v>
      </c>
      <c r="V185" s="3">
        <v>20.7954352284202</v>
      </c>
      <c r="W185" s="3">
        <v>23.2986770933632</v>
      </c>
      <c r="X185" s="3">
        <v>23.2081973412278</v>
      </c>
      <c r="Y185" s="3">
        <v>23.6724173317012</v>
      </c>
      <c r="Z185" s="3">
        <v>25.7405931354256</v>
      </c>
      <c r="AA185" s="3">
        <v>25.4558735570191</v>
      </c>
      <c r="AB185" s="3">
        <v>22.6004825339053</v>
      </c>
      <c r="AC185" s="3">
        <v>23.3225831581198</v>
      </c>
      <c r="AD185" s="3">
        <v>26.4030646611336</v>
      </c>
      <c r="AE185" s="3">
        <v>28.1442039062245</v>
      </c>
      <c r="AF185" s="3">
        <v>27.899919080579</v>
      </c>
      <c r="AG185" s="3">
        <v>27.456794440208</v>
      </c>
      <c r="AH185" s="3">
        <v>29.698896269455</v>
      </c>
      <c r="AI185" s="3">
        <v>31.7423188844981</v>
      </c>
      <c r="AJ185" s="3">
        <v>30.2243004897171</v>
      </c>
      <c r="AK185" s="3">
        <v>29.2627085297136</v>
      </c>
      <c r="AL185" s="3">
        <v>27.8693350409934</v>
      </c>
      <c r="AM185" s="3">
        <v>28.3802635242218</v>
      </c>
      <c r="AN185" s="3">
        <v>28.9627665692412</v>
      </c>
      <c r="AO185" s="3">
        <v>29.9039848696998</v>
      </c>
      <c r="AP185" s="3">
        <v>30.2770895292038</v>
      </c>
      <c r="AQ185" s="3">
        <v>30.6821240185805</v>
      </c>
      <c r="AR185" s="3">
        <v>32.9707305844931</v>
      </c>
      <c r="AS185" s="3">
        <v>34.0290050769043</v>
      </c>
      <c r="AT185" s="3">
        <v>34.3482863938746</v>
      </c>
      <c r="AU185" s="3">
        <v>33.2462570187705</v>
      </c>
      <c r="AV185" s="3">
        <v>33.7183402284188</v>
      </c>
      <c r="AW185" s="3">
        <v>35.3075627700094</v>
      </c>
      <c r="AX185" s="3">
        <v>35.5259917755555</v>
      </c>
      <c r="AY185" s="3">
        <v>38.6519216238184</v>
      </c>
      <c r="AZ185" s="3">
        <v>40.6030867188941</v>
      </c>
      <c r="BA185" s="3">
        <v>38.3061033318038</v>
      </c>
      <c r="BB185" s="3">
        <v>37.1219527798824</v>
      </c>
      <c r="BC185" s="3">
        <v>35.7817842050207</v>
      </c>
      <c r="BD185" s="3">
        <v>34.0951341338726</v>
      </c>
      <c r="BE185" s="3">
        <v>34.3966846694825</v>
      </c>
      <c r="BF185" s="3">
        <v>34.6668248184697</v>
      </c>
      <c r="BG185" s="3">
        <v>35.2352272113423</v>
      </c>
      <c r="BH185" s="3">
        <v>34.4047772461748</v>
      </c>
      <c r="BI185" s="3">
        <v>29.4061499879997</v>
      </c>
      <c r="BJ185" s="3">
        <v>28.2732539941924</v>
      </c>
      <c r="BK185" s="3">
        <v>26.8128778508848</v>
      </c>
      <c r="BL185" s="3">
        <v>28.6693686585478</v>
      </c>
      <c r="BM185" s="3">
        <v>33.088578605465</v>
      </c>
      <c r="BN185" s="3">
        <v>35.6705978479478</v>
      </c>
      <c r="BO185" s="3">
        <v>36.4056469074339</v>
      </c>
      <c r="BP185" s="3">
        <v>34.5557960346259</v>
      </c>
      <c r="BQ185" s="3">
        <v>34.7507174067832</v>
      </c>
      <c r="BR185" s="3">
        <v>36.1354973107589</v>
      </c>
      <c r="BS185" s="3">
        <v>36.1723567516228</v>
      </c>
      <c r="BT185" s="3">
        <v>38.1087538369678</v>
      </c>
      <c r="BU185" s="3">
        <v>39.7698246716257</v>
      </c>
      <c r="BV185" s="3">
        <v>42.593723345912</v>
      </c>
      <c r="BW185" s="3">
        <v>43.2667312025521</v>
      </c>
      <c r="BX185" s="3">
        <v>44.3938510229078</v>
      </c>
      <c r="BY185" s="3">
        <v>42.797491104512</v>
      </c>
      <c r="BZ185" s="3">
        <v>34.0937788249534</v>
      </c>
      <c r="CA185" s="3">
        <v>35.649374838123</v>
      </c>
      <c r="CB185" s="3">
        <v>39.8974398138123</v>
      </c>
      <c r="CC185" s="3">
        <v>44.474325376218</v>
      </c>
      <c r="CD185" s="3">
        <v>48.806872917421</v>
      </c>
      <c r="CE185" s="3">
        <v>54.115234377397</v>
      </c>
      <c r="CF185" s="3">
        <v>53.1150459408024</v>
      </c>
      <c r="CG185" s="3">
        <v>51.8801934007617</v>
      </c>
      <c r="CH185" s="3">
        <v>51.4363576263642</v>
      </c>
      <c r="CI185" s="3">
        <v>50.6531217471191</v>
      </c>
      <c r="CJ185" s="3">
        <v>51.9545585147009</v>
      </c>
      <c r="CK185" s="3">
        <v>51.1591633089263</v>
      </c>
      <c r="CL185" s="3">
        <v>52.8767888203344</v>
      </c>
      <c r="CM185" s="3">
        <v>58.9952354102534</v>
      </c>
      <c r="CN185" s="3">
        <v>59.0617865550234</v>
      </c>
      <c r="CO185" s="3">
        <v>55.125906827723</v>
      </c>
      <c r="CP185" s="3">
        <v>55.1089279604533</v>
      </c>
      <c r="CQ185" s="3">
        <v>57.2402105164676</v>
      </c>
      <c r="CR185" s="3">
        <v>54.5995062475485</v>
      </c>
      <c r="CS185" s="3">
        <v>55.6574732712344</v>
      </c>
      <c r="CT185" s="3">
        <v>62.4849229911669</v>
      </c>
      <c r="CU185" s="3">
        <v>64.3854940159285</v>
      </c>
      <c r="CV185" s="3">
        <v>62.4451891560308</v>
      </c>
      <c r="CW185" s="3">
        <v>55.5485118147799</v>
      </c>
      <c r="CX185" s="3">
        <v>51.65588428938</v>
      </c>
      <c r="CY185" s="3">
        <v>48.7585764844658</v>
      </c>
      <c r="CZ185" s="3">
        <v>51.8756325774741</v>
      </c>
      <c r="DA185" s="3">
        <v>49.9757927057603</v>
      </c>
      <c r="DB185" s="3">
        <v>51.1908614555616</v>
      </c>
      <c r="DC185" s="3">
        <v>51.1472157236113</v>
      </c>
      <c r="DD185" s="3">
        <v>46.8537121861776</v>
      </c>
      <c r="DE185" s="3">
        <v>45.6790045379916</v>
      </c>
      <c r="DF185" s="3">
        <v>46.4687103514216</v>
      </c>
      <c r="DG185" s="3">
        <v>46.776515001853</v>
      </c>
      <c r="DH185" s="3">
        <v>48.4713024476687</v>
      </c>
      <c r="DI185" s="3">
        <v>52.3988344027149</v>
      </c>
      <c r="DJ185" s="3">
        <v>48.6712300731814</v>
      </c>
      <c r="DK185" s="3">
        <v>48.2423727462936</v>
      </c>
      <c r="DL185" s="3">
        <v>50.7404304719785</v>
      </c>
      <c r="DM185" s="3">
        <v>53.315214485245</v>
      </c>
      <c r="DN185" s="3">
        <v>57.6626481724703</v>
      </c>
      <c r="DO185" s="3">
        <v>57.1129221182123</v>
      </c>
      <c r="DP185" s="3">
        <v>54.2400898197538</v>
      </c>
      <c r="DQ185" s="3">
        <v>50.4279078677248</v>
      </c>
      <c r="DR185" s="3">
        <v>56.5884696206293</v>
      </c>
      <c r="DS185" s="3">
        <v>64.7362104466614</v>
      </c>
      <c r="DT185" s="3">
        <v>65.9919372467304</v>
      </c>
      <c r="DU185" s="3">
        <v>71.7635638129622</v>
      </c>
      <c r="DV185" s="3">
        <v>75.4049387356814</v>
      </c>
      <c r="DW185" s="3">
        <v>72.7609147134938</v>
      </c>
      <c r="DX185" s="3">
        <v>69.1965352266328</v>
      </c>
      <c r="DY185" s="3">
        <v>67.2798691682488</v>
      </c>
      <c r="DZ185" s="3">
        <v>70.3368110494398</v>
      </c>
      <c r="EA185" s="3">
        <v>75.9233064169891</v>
      </c>
      <c r="EB185" s="3">
        <v>80.2491622519629</v>
      </c>
      <c r="EC185" s="3">
        <v>82.821322564673</v>
      </c>
      <c r="ED185" s="3">
        <v>79.5246742690215</v>
      </c>
      <c r="EE185" s="3">
        <v>77.0830950055804</v>
      </c>
      <c r="EF185" s="3">
        <v>76.2191660139296</v>
      </c>
    </row>
    <row r="186">
      <c r="A186" s="3" t="s">
        <v>762</v>
      </c>
      <c r="B186" s="3" t="s">
        <v>539</v>
      </c>
      <c r="C186" s="3" t="s">
        <v>609</v>
      </c>
      <c r="D186" s="3">
        <v>71.3555989028633</v>
      </c>
      <c r="E186" s="3">
        <v>71.4470814014802</v>
      </c>
      <c r="F186" s="3">
        <v>72.9234057226237</v>
      </c>
      <c r="G186" s="3">
        <v>75.109826885467</v>
      </c>
      <c r="H186" s="3">
        <v>77.2121330772278</v>
      </c>
      <c r="I186" s="3">
        <v>77.2499401089078</v>
      </c>
      <c r="J186" s="3">
        <v>75.0017244199802</v>
      </c>
      <c r="K186" s="3">
        <v>71.7065798289417</v>
      </c>
      <c r="L186" s="3">
        <v>71.9093029769612</v>
      </c>
      <c r="M186" s="3">
        <v>70.9211278083552</v>
      </c>
      <c r="N186" s="3">
        <v>73.6350090477177</v>
      </c>
      <c r="O186" s="3">
        <v>72.1843635796554</v>
      </c>
      <c r="P186" s="3">
        <v>71.2667353668537</v>
      </c>
      <c r="Q186" s="3">
        <v>73.5049294178566</v>
      </c>
      <c r="R186" s="3">
        <v>76.3054037438276</v>
      </c>
      <c r="S186" s="3">
        <v>75.5851575973276</v>
      </c>
      <c r="T186" s="3">
        <v>76.6269757202066</v>
      </c>
      <c r="U186" s="3">
        <v>75.6248989184857</v>
      </c>
      <c r="V186" s="3">
        <v>76.7891986295656</v>
      </c>
      <c r="W186" s="3">
        <v>77.424089627022</v>
      </c>
      <c r="X186" s="3">
        <v>77.0454240317975</v>
      </c>
      <c r="Y186" s="3">
        <v>83.9086849584917</v>
      </c>
      <c r="Z186" s="3">
        <v>89.8786836820016</v>
      </c>
      <c r="AA186" s="3">
        <v>93.79769901107</v>
      </c>
      <c r="AB186" s="3">
        <v>94.6653030335128</v>
      </c>
      <c r="AC186" s="3">
        <v>95.0534396936911</v>
      </c>
      <c r="AD186" s="3">
        <v>98.2806599357193</v>
      </c>
      <c r="AE186" s="3">
        <v>103.108290258184</v>
      </c>
      <c r="AF186" s="3">
        <v>102.679337184912</v>
      </c>
      <c r="AG186" s="3">
        <v>98.7558327897488</v>
      </c>
      <c r="AH186" s="3">
        <v>99.9838097690366</v>
      </c>
      <c r="AI186" s="3">
        <v>95.4352615524699</v>
      </c>
      <c r="AJ186" s="3">
        <v>95.1648394904478</v>
      </c>
      <c r="AK186" s="3">
        <v>92.9679699490737</v>
      </c>
      <c r="AL186" s="3">
        <v>95.8127997685173</v>
      </c>
      <c r="AM186" s="3">
        <v>100.646601414293</v>
      </c>
      <c r="AN186" s="3">
        <v>100.390027002713</v>
      </c>
      <c r="AO186" s="3">
        <v>104.116062275018</v>
      </c>
      <c r="AP186" s="3">
        <v>107.101800180907</v>
      </c>
      <c r="AQ186" s="3">
        <v>110.993308613427</v>
      </c>
      <c r="AR186" s="3">
        <v>121.596267901389</v>
      </c>
      <c r="AS186" s="3">
        <v>127.873805716497</v>
      </c>
      <c r="AT186" s="3">
        <v>129.951283233269</v>
      </c>
      <c r="AU186" s="3">
        <v>131.914092670696</v>
      </c>
      <c r="AV186" s="3">
        <v>133.15360916714</v>
      </c>
      <c r="AW186" s="3">
        <v>137.22782215528</v>
      </c>
      <c r="AX186" s="3">
        <v>142.051614111795</v>
      </c>
      <c r="AY186" s="3">
        <v>146.651351022781</v>
      </c>
      <c r="AZ186" s="3">
        <v>148.154168174438</v>
      </c>
      <c r="BA186" s="3">
        <v>137.810935508648</v>
      </c>
      <c r="BB186" s="3">
        <v>133.664144872557</v>
      </c>
      <c r="BC186" s="3">
        <v>137.25304643136</v>
      </c>
      <c r="BD186" s="3">
        <v>138.931460333863</v>
      </c>
      <c r="BE186" s="3">
        <v>140.041726873588</v>
      </c>
      <c r="BF186" s="3">
        <v>135.913595612304</v>
      </c>
      <c r="BG186" s="3">
        <v>137.041541255749</v>
      </c>
      <c r="BH186" s="3">
        <v>141.017226171042</v>
      </c>
      <c r="BI186" s="3">
        <v>146.152502288343</v>
      </c>
      <c r="BJ186" s="3">
        <v>158.871848543306</v>
      </c>
      <c r="BK186" s="3">
        <v>156.847503566222</v>
      </c>
      <c r="BL186" s="3">
        <v>157.667120117417</v>
      </c>
      <c r="BM186" s="3">
        <v>155.44774548122</v>
      </c>
      <c r="BN186" s="3">
        <v>161.145974351794</v>
      </c>
      <c r="BO186" s="3">
        <v>168.444392644774</v>
      </c>
      <c r="BP186" s="3">
        <v>173.31059248012</v>
      </c>
      <c r="BQ186" s="3">
        <v>179.42649696392</v>
      </c>
      <c r="BR186" s="3">
        <v>187.509798026836</v>
      </c>
      <c r="BS186" s="3">
        <v>191.249016287322</v>
      </c>
      <c r="BT186" s="3">
        <v>188.65566138409</v>
      </c>
      <c r="BU186" s="3">
        <v>181.489754577101</v>
      </c>
      <c r="BV186" s="3">
        <v>171.44179392076</v>
      </c>
      <c r="BW186" s="3">
        <v>174.616053084049</v>
      </c>
      <c r="BX186" s="3">
        <v>185.602898403257</v>
      </c>
      <c r="BY186" s="3">
        <v>189.881915730262</v>
      </c>
      <c r="BZ186" s="3">
        <v>153.832003437517</v>
      </c>
      <c r="CA186" s="3">
        <v>160.206666124668</v>
      </c>
      <c r="CB186" s="3">
        <v>162.773820720202</v>
      </c>
      <c r="CC186" s="3">
        <v>171.024714221086</v>
      </c>
      <c r="CD186" s="3">
        <v>172.511558831344</v>
      </c>
      <c r="CE186" s="3">
        <v>186.99046082512</v>
      </c>
      <c r="CF186" s="3">
        <v>197.421721892757</v>
      </c>
      <c r="CG186" s="3">
        <v>203.837410057033</v>
      </c>
      <c r="CH186" s="3">
        <v>196.320930008949</v>
      </c>
      <c r="CI186" s="3">
        <v>193.458102526613</v>
      </c>
      <c r="CJ186" s="3">
        <v>193.080275950346</v>
      </c>
      <c r="CK186" s="3">
        <v>193.808801866497</v>
      </c>
      <c r="CL186" s="3">
        <v>199.455146614848</v>
      </c>
      <c r="CM186" s="3">
        <v>213.005106464889</v>
      </c>
      <c r="CN186" s="3">
        <v>214.041948897721</v>
      </c>
      <c r="CO186" s="3">
        <v>215.579361324819</v>
      </c>
      <c r="CP186" s="3">
        <v>218.844162937165</v>
      </c>
      <c r="CQ186" s="3">
        <v>219.498239834548</v>
      </c>
      <c r="CR186" s="3">
        <v>224.226241866445</v>
      </c>
      <c r="CS186" s="3">
        <v>225.891199321721</v>
      </c>
      <c r="CT186" s="3">
        <v>234.058064216059</v>
      </c>
      <c r="CU186" s="3">
        <v>244.196888306487</v>
      </c>
      <c r="CV186" s="3">
        <v>242.383022457366</v>
      </c>
      <c r="CW186" s="3">
        <v>237.893550414107</v>
      </c>
      <c r="CX186" s="3">
        <v>221.55186981453</v>
      </c>
      <c r="CY186" s="3">
        <v>235.649593108631</v>
      </c>
      <c r="CZ186" s="3">
        <v>229.453877407421</v>
      </c>
      <c r="DA186" s="3">
        <v>229.807079715558</v>
      </c>
      <c r="DB186" s="3">
        <v>239.872980965967</v>
      </c>
      <c r="DC186" s="3">
        <v>246.752675900509</v>
      </c>
      <c r="DD186" s="3">
        <v>238.198785547832</v>
      </c>
      <c r="DE186" s="3">
        <v>234.983329571596</v>
      </c>
      <c r="DF186" s="3">
        <v>259.925646952094</v>
      </c>
      <c r="DG186" s="3">
        <v>257.776007378739</v>
      </c>
      <c r="DH186" s="3">
        <v>256.128405266215</v>
      </c>
      <c r="DI186" s="3">
        <v>253.527339491146</v>
      </c>
      <c r="DJ186" s="3">
        <v>258.285103734203</v>
      </c>
      <c r="DK186" s="3">
        <v>276.740455450276</v>
      </c>
      <c r="DL186" s="3">
        <v>281.328857077926</v>
      </c>
      <c r="DM186" s="3">
        <v>279.76812218304</v>
      </c>
      <c r="DN186" s="3">
        <v>284.494973124775</v>
      </c>
      <c r="DO186" s="3">
        <v>276.217363178116</v>
      </c>
      <c r="DP186" s="3">
        <v>267.63428455748</v>
      </c>
      <c r="DQ186" s="3">
        <v>247.026294929345</v>
      </c>
      <c r="DR186" s="3">
        <v>265.530187781705</v>
      </c>
      <c r="DS186" s="3">
        <v>283.076555533177</v>
      </c>
      <c r="DT186" s="3">
        <v>287.446068497326</v>
      </c>
      <c r="DU186" s="3">
        <v>284.801180569003</v>
      </c>
      <c r="DV186" s="3">
        <v>280.854802912775</v>
      </c>
      <c r="DW186" s="3">
        <v>266.865617737352</v>
      </c>
      <c r="DX186" s="3">
        <v>261.884950648119</v>
      </c>
      <c r="DY186" s="3">
        <v>253.60925472593</v>
      </c>
      <c r="DZ186" s="3">
        <v>251.354497798313</v>
      </c>
      <c r="EA186" s="3">
        <v>275.467375472777</v>
      </c>
      <c r="EB186" s="3">
        <v>292.934350576122</v>
      </c>
      <c r="EC186" s="3">
        <v>302.351635255377</v>
      </c>
      <c r="ED186" s="3">
        <v>293.057860281048</v>
      </c>
      <c r="EE186" s="3">
        <v>294.763094947452</v>
      </c>
      <c r="EF186" s="3">
        <v>286.526385837131</v>
      </c>
    </row>
    <row r="187">
      <c r="A187" s="3" t="s">
        <v>763</v>
      </c>
      <c r="B187" s="3" t="s">
        <v>491</v>
      </c>
      <c r="C187" s="3" t="s">
        <v>503</v>
      </c>
      <c r="D187" s="3">
        <v>18.0525147030472</v>
      </c>
      <c r="E187" s="3">
        <v>18.0255231912715</v>
      </c>
      <c r="F187" s="3">
        <v>18.8341620321524</v>
      </c>
      <c r="G187" s="3">
        <v>19.1325321413395</v>
      </c>
      <c r="H187" s="3">
        <v>18.8951337632151</v>
      </c>
      <c r="I187" s="3">
        <v>19.7775619704613</v>
      </c>
      <c r="J187" s="3">
        <v>19.6020053412815</v>
      </c>
      <c r="K187" s="3">
        <v>19.1479947021471</v>
      </c>
      <c r="L187" s="3">
        <v>19.7017674403728</v>
      </c>
      <c r="M187" s="3">
        <v>17.1542534069602</v>
      </c>
      <c r="N187" s="3">
        <v>17.8849319601674</v>
      </c>
      <c r="O187" s="3">
        <v>18.5984127801903</v>
      </c>
      <c r="P187" s="3">
        <v>18.5848562394357</v>
      </c>
      <c r="Q187" s="3">
        <v>20.4053977028866</v>
      </c>
      <c r="R187" s="3">
        <v>20.8020026285511</v>
      </c>
      <c r="S187" s="3">
        <v>20.2416666605017</v>
      </c>
      <c r="T187" s="3">
        <v>20.2489680332111</v>
      </c>
      <c r="U187" s="3">
        <v>20.1650261012645</v>
      </c>
      <c r="V187" s="3">
        <v>18.4745886364435</v>
      </c>
      <c r="W187" s="3">
        <v>17.8083337620413</v>
      </c>
      <c r="X187" s="3">
        <v>17.9179713596925</v>
      </c>
      <c r="Y187" s="3">
        <v>19.6707352630168</v>
      </c>
      <c r="Z187" s="3">
        <v>19.9996103345768</v>
      </c>
      <c r="AA187" s="3">
        <v>19.8357126289051</v>
      </c>
      <c r="AB187" s="3">
        <v>18.333368183545</v>
      </c>
      <c r="AC187" s="3">
        <v>18.059452821928</v>
      </c>
      <c r="AD187" s="3">
        <v>20.4135604627663</v>
      </c>
      <c r="AE187" s="3">
        <v>20.9689743638857</v>
      </c>
      <c r="AF187" s="3">
        <v>20.9156089946494</v>
      </c>
      <c r="AG187" s="3">
        <v>22.2381615161558</v>
      </c>
      <c r="AH187" s="3">
        <v>23.0577329754889</v>
      </c>
      <c r="AI187" s="3">
        <v>25.8420570080535</v>
      </c>
      <c r="AJ187" s="3">
        <v>26.428111986449</v>
      </c>
      <c r="AK187" s="3">
        <v>26.2334104803546</v>
      </c>
      <c r="AL187" s="3">
        <v>27.7715640575561</v>
      </c>
      <c r="AM187" s="3">
        <v>28.1975306177424</v>
      </c>
      <c r="AN187" s="3">
        <v>28.8645111309071</v>
      </c>
      <c r="AO187" s="3">
        <v>31.1844941774461</v>
      </c>
      <c r="AP187" s="3">
        <v>32.3251112072445</v>
      </c>
      <c r="AQ187" s="3">
        <v>32.5906270837093</v>
      </c>
      <c r="AR187" s="3">
        <v>34.7144829109834</v>
      </c>
      <c r="AS187" s="3">
        <v>36.2396631040888</v>
      </c>
      <c r="AT187" s="3">
        <v>35.3146230674851</v>
      </c>
      <c r="AU187" s="3">
        <v>36.6219511290404</v>
      </c>
      <c r="AV187" s="3">
        <v>39.1774752224134</v>
      </c>
      <c r="AW187" s="3">
        <v>40.8738883836203</v>
      </c>
      <c r="AX187" s="3">
        <v>40.4718487620514</v>
      </c>
      <c r="AY187" s="3">
        <v>38.9864405687917</v>
      </c>
      <c r="AZ187" s="3">
        <v>41.9073059661987</v>
      </c>
      <c r="BA187" s="3">
        <v>38.1648572963961</v>
      </c>
      <c r="BB187" s="3">
        <v>42.8593265796775</v>
      </c>
      <c r="BC187" s="3">
        <v>38.8182261912043</v>
      </c>
      <c r="BD187" s="3">
        <v>41.1509564515677</v>
      </c>
      <c r="BE187" s="3">
        <v>44.499470296823</v>
      </c>
      <c r="BF187" s="3">
        <v>41.9659806892279</v>
      </c>
      <c r="BG187" s="3">
        <v>39.7598996040266</v>
      </c>
      <c r="BH187" s="3">
        <v>37.0630405764231</v>
      </c>
      <c r="BI187" s="3">
        <v>30.727796520163</v>
      </c>
      <c r="BJ187" s="3">
        <v>32.7433266661748</v>
      </c>
      <c r="BK187" s="3">
        <v>32.3767591352186</v>
      </c>
      <c r="BL187" s="3">
        <v>34.1278339391195</v>
      </c>
      <c r="BM187" s="3">
        <v>39.9514662740257</v>
      </c>
      <c r="BN187" s="3">
        <v>38.8169943497388</v>
      </c>
      <c r="BO187" s="3">
        <v>43.1485639430692</v>
      </c>
      <c r="BP187" s="3">
        <v>39.4884762942302</v>
      </c>
      <c r="BQ187" s="3">
        <v>38.5459999519368</v>
      </c>
      <c r="BR187" s="3">
        <v>42.3148982281872</v>
      </c>
      <c r="BS187" s="3">
        <v>40.0777617730772</v>
      </c>
      <c r="BT187" s="3">
        <v>42.0494793573427</v>
      </c>
      <c r="BU187" s="3">
        <v>43.1682451010128</v>
      </c>
      <c r="BV187" s="3">
        <v>43.3990457074631</v>
      </c>
      <c r="BW187" s="3">
        <v>46.5370734525657</v>
      </c>
      <c r="BX187" s="3">
        <v>49.3505242356268</v>
      </c>
      <c r="BY187" s="3">
        <v>47.8666233760187</v>
      </c>
      <c r="BZ187" s="3">
        <v>33.8583966717576</v>
      </c>
      <c r="CA187" s="3">
        <v>35.9580503955439</v>
      </c>
      <c r="CB187" s="3">
        <v>40.6130032409062</v>
      </c>
      <c r="CC187" s="3">
        <v>47.8566416578752</v>
      </c>
      <c r="CD187" s="3">
        <v>48.5626808246928</v>
      </c>
      <c r="CE187" s="3">
        <v>48.3724648665615</v>
      </c>
      <c r="CF187" s="3">
        <v>47.990067124478</v>
      </c>
      <c r="CG187" s="3">
        <v>50.9452018412773</v>
      </c>
      <c r="CH187" s="3">
        <v>58.1031379690629</v>
      </c>
      <c r="CI187" s="3">
        <v>64.8719684003421</v>
      </c>
      <c r="CJ187" s="3">
        <v>68.2475954767573</v>
      </c>
      <c r="CK187" s="3">
        <v>71.1384808992251</v>
      </c>
      <c r="CL187" s="3">
        <v>69.6637113537068</v>
      </c>
      <c r="CM187" s="3">
        <v>73.6281041695788</v>
      </c>
      <c r="CN187" s="3">
        <v>69.2543315634531</v>
      </c>
      <c r="CO187" s="3">
        <v>71.1962852822618</v>
      </c>
      <c r="CP187" s="3">
        <v>66.1299095008686</v>
      </c>
      <c r="CQ187" s="3">
        <v>70.3473340763727</v>
      </c>
      <c r="CR187" s="3">
        <v>74.7546796698322</v>
      </c>
      <c r="CS187" s="3">
        <v>69.4762999535375</v>
      </c>
      <c r="CT187" s="3">
        <v>77.5350588345926</v>
      </c>
      <c r="CU187" s="3">
        <v>81.2688917073625</v>
      </c>
      <c r="CV187" s="3">
        <v>75.3673598141331</v>
      </c>
      <c r="CW187" s="3">
        <v>69.538818727021</v>
      </c>
      <c r="CX187" s="3">
        <v>68.8699698809755</v>
      </c>
      <c r="CY187" s="3">
        <v>64.3163723547904</v>
      </c>
      <c r="CZ187" s="3">
        <v>64.1233130297656</v>
      </c>
      <c r="DA187" s="3">
        <v>60.3333833296212</v>
      </c>
      <c r="DB187" s="3">
        <v>58.7334993392655</v>
      </c>
      <c r="DC187" s="3">
        <v>66.7691346191656</v>
      </c>
      <c r="DD187" s="3">
        <v>61.3824012630742</v>
      </c>
      <c r="DE187" s="3">
        <v>58.9873658435992</v>
      </c>
      <c r="DF187" s="3">
        <v>68.04862204108</v>
      </c>
      <c r="DG187" s="3">
        <v>70.5985360896704</v>
      </c>
      <c r="DH187" s="3">
        <v>71.2354883576614</v>
      </c>
      <c r="DI187" s="3">
        <v>79.7385570187941</v>
      </c>
      <c r="DJ187" s="3">
        <v>78.5564635966009</v>
      </c>
      <c r="DK187" s="3">
        <v>75.5974436703342</v>
      </c>
      <c r="DL187" s="3">
        <v>72.8161361929866</v>
      </c>
      <c r="DM187" s="3">
        <v>79.8753126684062</v>
      </c>
      <c r="DN187" s="3">
        <v>87.2296473015176</v>
      </c>
      <c r="DO187" s="3">
        <v>80.2298984678216</v>
      </c>
      <c r="DP187" s="3">
        <v>76.4245920506702</v>
      </c>
      <c r="DQ187" s="3">
        <v>74.5911950191611</v>
      </c>
      <c r="DR187" s="3">
        <v>77.2479502831577</v>
      </c>
      <c r="DS187" s="3">
        <v>86.7963846116404</v>
      </c>
      <c r="DT187" s="3">
        <v>84.715174840081</v>
      </c>
      <c r="DU187" s="3">
        <v>81.5561890287416</v>
      </c>
      <c r="DV187" s="3">
        <v>87.1702088382966</v>
      </c>
      <c r="DW187" s="3">
        <v>86.6455988930116</v>
      </c>
      <c r="DX187" s="3">
        <v>92.9200066007703</v>
      </c>
      <c r="DY187" s="3">
        <v>91.0472162834267</v>
      </c>
      <c r="DZ187" s="3">
        <v>89.9490935390171</v>
      </c>
      <c r="EA187" s="3">
        <v>78.4690231115419</v>
      </c>
      <c r="EB187" s="3">
        <v>76.748341685663</v>
      </c>
      <c r="EC187" s="3">
        <v>76.3886034153558</v>
      </c>
      <c r="ED187" s="3">
        <v>68.7486727059263</v>
      </c>
      <c r="EE187" s="3">
        <v>59.9085714249384</v>
      </c>
      <c r="EF187" s="3">
        <v>57.2297220230103</v>
      </c>
    </row>
    <row r="188">
      <c r="A188" s="3" t="s">
        <v>764</v>
      </c>
      <c r="B188" s="3" t="s">
        <v>494</v>
      </c>
      <c r="C188" s="3" t="s">
        <v>585</v>
      </c>
      <c r="D188" s="3">
        <v>156.138732426617</v>
      </c>
      <c r="E188" s="3">
        <v>160.622378005441</v>
      </c>
      <c r="F188" s="3">
        <v>165.97337578568</v>
      </c>
      <c r="G188" s="3">
        <v>156.88566457845</v>
      </c>
      <c r="H188" s="3">
        <v>162.603504177084</v>
      </c>
      <c r="I188" s="3">
        <v>171.989782761908</v>
      </c>
      <c r="J188" s="3">
        <v>175.316074315083</v>
      </c>
      <c r="K188" s="3">
        <v>177.155467706395</v>
      </c>
      <c r="L188" s="3">
        <v>180.490852447613</v>
      </c>
      <c r="M188" s="3">
        <v>180.560599603721</v>
      </c>
      <c r="N188" s="3">
        <v>189.074285862273</v>
      </c>
      <c r="O188" s="3">
        <v>193.664812078118</v>
      </c>
      <c r="P188" s="3">
        <v>198.492365663509</v>
      </c>
      <c r="Q188" s="3">
        <v>206.308133935182</v>
      </c>
      <c r="R188" s="3">
        <v>209.974105676008</v>
      </c>
      <c r="S188" s="3">
        <v>209.240241981502</v>
      </c>
      <c r="T188" s="3">
        <v>216.289670977815</v>
      </c>
      <c r="U188" s="3">
        <v>216.698918129547</v>
      </c>
      <c r="V188" s="3">
        <v>211.948825711866</v>
      </c>
      <c r="W188" s="3">
        <v>195.608190836715</v>
      </c>
      <c r="X188" s="3">
        <v>182.075080027068</v>
      </c>
      <c r="Y188" s="3">
        <v>174.254333477265</v>
      </c>
      <c r="Z188" s="3">
        <v>171.770953666906</v>
      </c>
      <c r="AA188" s="3">
        <v>179.319626042284</v>
      </c>
      <c r="AB188" s="3">
        <v>160.295778455395</v>
      </c>
      <c r="AC188" s="3">
        <v>143.248327092993</v>
      </c>
      <c r="AD188" s="3">
        <v>147.7671873586</v>
      </c>
      <c r="AE188" s="3">
        <v>156.843882034132</v>
      </c>
      <c r="AF188" s="3">
        <v>162.187273183781</v>
      </c>
      <c r="AG188" s="3">
        <v>169.975382626957</v>
      </c>
      <c r="AH188" s="3">
        <v>181.333215180135</v>
      </c>
      <c r="AI188" s="3">
        <v>179.202281775985</v>
      </c>
      <c r="AJ188" s="3">
        <v>160.972090486346</v>
      </c>
      <c r="AK188" s="3">
        <v>148.621802183493</v>
      </c>
      <c r="AL188" s="3">
        <v>129.935801461069</v>
      </c>
      <c r="AM188" s="3">
        <v>133.781195232315</v>
      </c>
      <c r="AN188" s="3">
        <v>136.063643185714</v>
      </c>
      <c r="AO188" s="3">
        <v>135.36071525466</v>
      </c>
      <c r="AP188" s="3">
        <v>139.107692377204</v>
      </c>
      <c r="AQ188" s="3">
        <v>132.28626461916</v>
      </c>
      <c r="AR188" s="3">
        <v>138.909359942361</v>
      </c>
      <c r="AS188" s="3">
        <v>153.819302972934</v>
      </c>
      <c r="AT188" s="3">
        <v>155.027286547216</v>
      </c>
      <c r="AU188" s="3">
        <v>141.695606150455</v>
      </c>
      <c r="AV188" s="3">
        <v>144.04598082478</v>
      </c>
      <c r="AW188" s="3">
        <v>139.726120177279</v>
      </c>
      <c r="AX188" s="3">
        <v>132.48486471273</v>
      </c>
      <c r="AY188" s="3">
        <v>146.75498680026</v>
      </c>
      <c r="AZ188" s="3">
        <v>157.31501085898</v>
      </c>
      <c r="BA188" s="3">
        <v>143.37536313264</v>
      </c>
      <c r="BB188" s="3">
        <v>140.238578308943</v>
      </c>
      <c r="BC188" s="3">
        <v>138.079218417424</v>
      </c>
      <c r="BD188" s="3">
        <v>139.392693305123</v>
      </c>
      <c r="BE188" s="3">
        <v>137.488585908126</v>
      </c>
      <c r="BF188" s="3">
        <v>126.377119711104</v>
      </c>
      <c r="BG188" s="3">
        <v>120.750911128776</v>
      </c>
      <c r="BH188" s="3">
        <v>124.000495445716</v>
      </c>
      <c r="BI188" s="3">
        <v>123.259796458973</v>
      </c>
      <c r="BJ188" s="3">
        <v>120.559322104105</v>
      </c>
      <c r="BK188" s="3">
        <v>111.179905958261</v>
      </c>
      <c r="BL188" s="3">
        <v>115.963645462034</v>
      </c>
      <c r="BM188" s="3">
        <v>125.239016021879</v>
      </c>
      <c r="BN188" s="3">
        <v>112.660503172873</v>
      </c>
      <c r="BO188" s="3">
        <v>110.781867688835</v>
      </c>
      <c r="BP188" s="3">
        <v>120.906076882575</v>
      </c>
      <c r="BQ188" s="3">
        <v>126.359677917855</v>
      </c>
      <c r="BR188" s="3">
        <v>134.2593829872</v>
      </c>
      <c r="BS188" s="3">
        <v>137.388904459885</v>
      </c>
      <c r="BT188" s="3">
        <v>137.272802338329</v>
      </c>
      <c r="BU188" s="3">
        <v>134.052339128698</v>
      </c>
      <c r="BV188" s="3">
        <v>138.990199842575</v>
      </c>
      <c r="BW188" s="3">
        <v>135.466340213144</v>
      </c>
      <c r="BX188" s="3">
        <v>142.303754082373</v>
      </c>
      <c r="BY188" s="3">
        <v>154.595285070158</v>
      </c>
      <c r="BZ188" s="3">
        <v>128.734802549197</v>
      </c>
      <c r="CA188" s="3">
        <v>131.647092155333</v>
      </c>
      <c r="CB188" s="3">
        <v>136.477818929609</v>
      </c>
      <c r="CC188" s="3">
        <v>150.819355133342</v>
      </c>
      <c r="CD188" s="3">
        <v>147.006068498316</v>
      </c>
      <c r="CE188" s="3">
        <v>148.932622930391</v>
      </c>
      <c r="CF188" s="3">
        <v>146.473929829693</v>
      </c>
      <c r="CG188" s="3">
        <v>146.640593748403</v>
      </c>
      <c r="CH188" s="3">
        <v>169.642038779457</v>
      </c>
      <c r="CI188" s="3">
        <v>170.87169054589</v>
      </c>
      <c r="CJ188" s="3">
        <v>176.761769436383</v>
      </c>
      <c r="CK188" s="3">
        <v>176.249762960976</v>
      </c>
      <c r="CL188" s="3">
        <v>180.48976834316</v>
      </c>
      <c r="CM188" s="3">
        <v>187.822788059257</v>
      </c>
      <c r="CN188" s="3">
        <v>191.599588283399</v>
      </c>
      <c r="CO188" s="3">
        <v>187.71330487151</v>
      </c>
      <c r="CP188" s="3">
        <v>190.636670458674</v>
      </c>
      <c r="CQ188" s="3">
        <v>196.319703440804</v>
      </c>
      <c r="CR188" s="3">
        <v>200.754099995057</v>
      </c>
      <c r="CS188" s="3">
        <v>199.102420837402</v>
      </c>
      <c r="CT188" s="3">
        <v>217.397006173383</v>
      </c>
      <c r="CU188" s="3">
        <v>229.380485742959</v>
      </c>
      <c r="CV188" s="3">
        <v>246.670722277753</v>
      </c>
      <c r="CW188" s="3">
        <v>265.650313405926</v>
      </c>
      <c r="CX188" s="3">
        <v>286.388950149549</v>
      </c>
      <c r="CY188" s="3">
        <v>314.324655044969</v>
      </c>
      <c r="CZ188" s="3">
        <v>319.884938717957</v>
      </c>
      <c r="DA188" s="3">
        <v>311.259221522917</v>
      </c>
      <c r="DB188" s="3">
        <v>325.122512761851</v>
      </c>
      <c r="DC188" s="3">
        <v>353.174002318463</v>
      </c>
      <c r="DD188" s="3">
        <v>347.918825304748</v>
      </c>
      <c r="DE188" s="3">
        <v>358.121218798182</v>
      </c>
      <c r="DF188" s="3">
        <v>373.514309396786</v>
      </c>
      <c r="DG188" s="3">
        <v>373.955737061608</v>
      </c>
      <c r="DH188" s="3">
        <v>375.220711427919</v>
      </c>
      <c r="DI188" s="3">
        <v>359.924035169135</v>
      </c>
      <c r="DJ188" s="3">
        <v>341.20122432616</v>
      </c>
      <c r="DK188" s="3">
        <v>360.183316475928</v>
      </c>
      <c r="DL188" s="3">
        <v>380.40249324337</v>
      </c>
      <c r="DM188" s="3">
        <v>399.411336901296</v>
      </c>
      <c r="DN188" s="3">
        <v>409.049815522801</v>
      </c>
      <c r="DO188" s="3">
        <v>420.988767722719</v>
      </c>
      <c r="DP188" s="3">
        <v>425.177924816878</v>
      </c>
      <c r="DQ188" s="3">
        <v>448.128542246264</v>
      </c>
      <c r="DR188" s="3">
        <v>454.560657621314</v>
      </c>
      <c r="DS188" s="3">
        <v>453.481066079838</v>
      </c>
      <c r="DT188" s="3">
        <v>481.803210597261</v>
      </c>
      <c r="DU188" s="3">
        <v>506.134427729874</v>
      </c>
      <c r="DV188" s="3">
        <v>528.882089442823</v>
      </c>
      <c r="DW188" s="3">
        <v>529.886330304778</v>
      </c>
      <c r="DX188" s="3">
        <v>549.142513606976</v>
      </c>
      <c r="DY188" s="3">
        <v>590.144222207277</v>
      </c>
      <c r="DZ188" s="3">
        <v>586.904496873886</v>
      </c>
      <c r="EA188" s="3">
        <v>566.649871350807</v>
      </c>
      <c r="EB188" s="3">
        <v>510.895197046522</v>
      </c>
      <c r="EC188" s="3">
        <v>500.851821142747</v>
      </c>
      <c r="ED188" s="3">
        <v>599.161862062499</v>
      </c>
      <c r="EE188" s="3">
        <v>586.161432175409</v>
      </c>
      <c r="EF188" s="3">
        <v>588.841386583116</v>
      </c>
    </row>
    <row r="189">
      <c r="A189" s="3" t="s">
        <v>765</v>
      </c>
      <c r="B189" s="3" t="s">
        <v>517</v>
      </c>
      <c r="C189" s="3" t="s">
        <v>607</v>
      </c>
      <c r="D189" s="3">
        <v>67.4660305138564</v>
      </c>
      <c r="E189" s="3">
        <v>69.7538716802622</v>
      </c>
      <c r="F189" s="3">
        <v>72.1508509434985</v>
      </c>
      <c r="G189" s="3">
        <v>70.1382098381281</v>
      </c>
      <c r="H189" s="3">
        <v>73.3823457176248</v>
      </c>
      <c r="I189" s="3">
        <v>77.3167492333779</v>
      </c>
      <c r="J189" s="3">
        <v>80.6073843700334</v>
      </c>
      <c r="K189" s="3">
        <v>81.076251366463</v>
      </c>
      <c r="L189" s="3">
        <v>84.905847337361</v>
      </c>
      <c r="M189" s="3">
        <v>84.5895545372718</v>
      </c>
      <c r="N189" s="3">
        <v>90.0752720731835</v>
      </c>
      <c r="O189" s="3">
        <v>87.6510039920807</v>
      </c>
      <c r="P189" s="3">
        <v>84.4085757903347</v>
      </c>
      <c r="Q189" s="3">
        <v>86.8908066853607</v>
      </c>
      <c r="R189" s="3">
        <v>89.8323416090969</v>
      </c>
      <c r="S189" s="3">
        <v>95.6440875811501</v>
      </c>
      <c r="T189" s="3">
        <v>98.2292992298127</v>
      </c>
      <c r="U189" s="3">
        <v>98.4552271065226</v>
      </c>
      <c r="V189" s="3">
        <v>100.483811962238</v>
      </c>
      <c r="W189" s="3">
        <v>97.9485235814598</v>
      </c>
      <c r="X189" s="3">
        <v>91.4060824691604</v>
      </c>
      <c r="Y189" s="3">
        <v>90.3091354517414</v>
      </c>
      <c r="Z189" s="3">
        <v>92.0496955030406</v>
      </c>
      <c r="AA189" s="3">
        <v>91.4866161260658</v>
      </c>
      <c r="AB189" s="3">
        <v>82.1182387082627</v>
      </c>
      <c r="AC189" s="3">
        <v>77.6488525531947</v>
      </c>
      <c r="AD189" s="3">
        <v>86.3574796387413</v>
      </c>
      <c r="AE189" s="3">
        <v>89.0032278656785</v>
      </c>
      <c r="AF189" s="3">
        <v>87.4160240680094</v>
      </c>
      <c r="AG189" s="3">
        <v>89.6401259363238</v>
      </c>
      <c r="AH189" s="3">
        <v>93.0298493562125</v>
      </c>
      <c r="AI189" s="3">
        <v>96.8251469716189</v>
      </c>
      <c r="AJ189" s="3">
        <v>100.474671567573</v>
      </c>
      <c r="AK189" s="3">
        <v>98.1143780207825</v>
      </c>
      <c r="AL189" s="3">
        <v>92.5751225897053</v>
      </c>
      <c r="AM189" s="3">
        <v>89.9114865769181</v>
      </c>
      <c r="AN189" s="3">
        <v>92.0552407074594</v>
      </c>
      <c r="AO189" s="3">
        <v>101.235661615858</v>
      </c>
      <c r="AP189" s="3">
        <v>104.318743083554</v>
      </c>
      <c r="AQ189" s="3">
        <v>106.594193140869</v>
      </c>
      <c r="AR189" s="3">
        <v>108.402087638947</v>
      </c>
      <c r="AS189" s="3">
        <v>111.693182584908</v>
      </c>
      <c r="AT189" s="3">
        <v>118.661167185456</v>
      </c>
      <c r="AU189" s="3">
        <v>122.2128092051</v>
      </c>
      <c r="AV189" s="3">
        <v>127.636544112525</v>
      </c>
      <c r="AW189" s="3">
        <v>134.633761874121</v>
      </c>
      <c r="AX189" s="3">
        <v>136.868112312891</v>
      </c>
      <c r="AY189" s="3">
        <v>140.972879358246</v>
      </c>
      <c r="AZ189" s="3">
        <v>147.661629425322</v>
      </c>
      <c r="BA189" s="3">
        <v>152.877496251519</v>
      </c>
      <c r="BB189" s="3">
        <v>155.798469341635</v>
      </c>
      <c r="BC189" s="3">
        <v>153.249154350862</v>
      </c>
      <c r="BD189" s="3">
        <v>160.557603888881</v>
      </c>
      <c r="BE189" s="3">
        <v>164.559096133395</v>
      </c>
      <c r="BF189" s="3">
        <v>168.82704290275</v>
      </c>
      <c r="BG189" s="3">
        <v>162.987695568633</v>
      </c>
      <c r="BH189" s="3">
        <v>167.088609532986</v>
      </c>
      <c r="BI189" s="3">
        <v>148.699576210778</v>
      </c>
      <c r="BJ189" s="3">
        <v>143.017222081247</v>
      </c>
      <c r="BK189" s="3">
        <v>136.316116885495</v>
      </c>
      <c r="BL189" s="3">
        <v>142.951942369451</v>
      </c>
      <c r="BM189" s="3">
        <v>157.786426576023</v>
      </c>
      <c r="BN189" s="3">
        <v>166.887013309525</v>
      </c>
      <c r="BO189" s="3">
        <v>179.60837043322</v>
      </c>
      <c r="BP189" s="3">
        <v>179.683358303884</v>
      </c>
      <c r="BQ189" s="3">
        <v>182.989291631748</v>
      </c>
      <c r="BR189" s="3">
        <v>192.981694106223</v>
      </c>
      <c r="BS189" s="3">
        <v>203.449286480873</v>
      </c>
      <c r="BT189" s="3">
        <v>205.009562374478</v>
      </c>
      <c r="BU189" s="3">
        <v>203.148945748442</v>
      </c>
      <c r="BV189" s="3">
        <v>211.438322261135</v>
      </c>
      <c r="BW189" s="3">
        <v>224.227039644104</v>
      </c>
      <c r="BX189" s="3">
        <v>241.433726833674</v>
      </c>
      <c r="BY189" s="3">
        <v>256.638404921226</v>
      </c>
      <c r="BZ189" s="3">
        <v>203.741197221132</v>
      </c>
      <c r="CA189" s="3">
        <v>224.167397284244</v>
      </c>
      <c r="CB189" s="3">
        <v>243.669943872608</v>
      </c>
      <c r="CC189" s="3">
        <v>263.885055707851</v>
      </c>
      <c r="CD189" s="3">
        <v>277.659099087382</v>
      </c>
      <c r="CE189" s="3">
        <v>272.26161386456</v>
      </c>
      <c r="CF189" s="3">
        <v>274.967244198971</v>
      </c>
      <c r="CG189" s="3">
        <v>273.166428369065</v>
      </c>
      <c r="CH189" s="3">
        <v>267.370245144294</v>
      </c>
      <c r="CI189" s="3">
        <v>270.305295313856</v>
      </c>
      <c r="CJ189" s="3">
        <v>265.166465138875</v>
      </c>
      <c r="CK189" s="3">
        <v>268.268615928008</v>
      </c>
      <c r="CL189" s="3">
        <v>281.926325975086</v>
      </c>
      <c r="CM189" s="3">
        <v>308.802276290745</v>
      </c>
      <c r="CN189" s="3">
        <v>319.484944496474</v>
      </c>
      <c r="CO189" s="3">
        <v>338.163628575995</v>
      </c>
      <c r="CP189" s="3">
        <v>364.342566194696</v>
      </c>
      <c r="CQ189" s="3">
        <v>368.810165171993</v>
      </c>
      <c r="CR189" s="3">
        <v>365.159668313</v>
      </c>
      <c r="CS189" s="3">
        <v>362.001044235613</v>
      </c>
      <c r="CT189" s="3">
        <v>380.023633081003</v>
      </c>
      <c r="CU189" s="3">
        <v>383.551490924531</v>
      </c>
      <c r="CV189" s="3">
        <v>346.139088100306</v>
      </c>
      <c r="CW189" s="3">
        <v>324.037167692225</v>
      </c>
      <c r="CX189" s="3">
        <v>315.553386142128</v>
      </c>
      <c r="CY189" s="3">
        <v>323.918071732645</v>
      </c>
      <c r="CZ189" s="3">
        <v>286.936418564628</v>
      </c>
      <c r="DA189" s="3">
        <v>266.279124889832</v>
      </c>
      <c r="DB189" s="3">
        <v>279.639796515783</v>
      </c>
      <c r="DC189" s="3">
        <v>302.380680623568</v>
      </c>
      <c r="DD189" s="3">
        <v>269.714826534999</v>
      </c>
      <c r="DE189" s="3">
        <v>244.093967275557</v>
      </c>
      <c r="DF189" s="3">
        <v>278.507228656594</v>
      </c>
      <c r="DG189" s="3">
        <v>282.187743882527</v>
      </c>
      <c r="DH189" s="3">
        <v>300.605580900685</v>
      </c>
      <c r="DI189" s="3">
        <v>301.561643143298</v>
      </c>
      <c r="DJ189" s="3">
        <v>289.736488592374</v>
      </c>
      <c r="DK189" s="3">
        <v>298.936780777596</v>
      </c>
      <c r="DL189" s="3">
        <v>305.708262239026</v>
      </c>
      <c r="DM189" s="3">
        <v>331.795092359618</v>
      </c>
      <c r="DN189" s="3">
        <v>347.217393690559</v>
      </c>
      <c r="DO189" s="3">
        <v>332.2713539128</v>
      </c>
      <c r="DP189" s="3">
        <v>330.49687058343</v>
      </c>
      <c r="DQ189" s="3">
        <v>311.127840921855</v>
      </c>
      <c r="DR189" s="3">
        <v>344.434819882904</v>
      </c>
      <c r="DS189" s="3">
        <v>379.948934568071</v>
      </c>
      <c r="DT189" s="3">
        <v>380.16727967911</v>
      </c>
      <c r="DU189" s="3">
        <v>383.058929787892</v>
      </c>
      <c r="DV189" s="3">
        <v>385.319449608781</v>
      </c>
      <c r="DW189" s="3">
        <v>380.756723353068</v>
      </c>
      <c r="DX189" s="3">
        <v>397.72401751321</v>
      </c>
      <c r="DY189" s="3">
        <v>411.142934171855</v>
      </c>
      <c r="DZ189" s="3">
        <v>440.780370264837</v>
      </c>
      <c r="EA189" s="3">
        <v>466.754721885881</v>
      </c>
      <c r="EB189" s="3">
        <v>480.551795473326</v>
      </c>
      <c r="EC189" s="3">
        <v>470.787711599536</v>
      </c>
      <c r="ED189" s="3">
        <v>475.923275960757</v>
      </c>
      <c r="EE189" s="3">
        <v>484.607620239258</v>
      </c>
      <c r="EF189" s="3">
        <v>476.49888949924</v>
      </c>
    </row>
    <row r="190">
      <c r="A190" s="3" t="s">
        <v>766</v>
      </c>
      <c r="B190" s="3" t="s">
        <v>505</v>
      </c>
      <c r="C190" s="3" t="s">
        <v>715</v>
      </c>
      <c r="D190" s="3">
        <v>27.4450234694977</v>
      </c>
      <c r="E190" s="3">
        <v>26.6203328316451</v>
      </c>
      <c r="F190" s="3">
        <v>27.371705118747</v>
      </c>
      <c r="G190" s="3">
        <v>27.8522320507688</v>
      </c>
      <c r="H190" s="3">
        <v>29.6790444558842</v>
      </c>
      <c r="I190" s="3">
        <v>30.0412204805419</v>
      </c>
      <c r="J190" s="3">
        <v>30.4891373006377</v>
      </c>
      <c r="K190" s="3">
        <v>28.8328722078207</v>
      </c>
      <c r="L190" s="3">
        <v>28.3134710968398</v>
      </c>
      <c r="M190" s="3">
        <v>27.2633589390419</v>
      </c>
      <c r="N190" s="3">
        <v>30.6077672600324</v>
      </c>
      <c r="O190" s="3">
        <v>30.3393724445694</v>
      </c>
      <c r="P190" s="3">
        <v>29.6061318498822</v>
      </c>
      <c r="Q190" s="3">
        <v>29.5024502723208</v>
      </c>
      <c r="R190" s="3">
        <v>28.6343764738279</v>
      </c>
      <c r="S190" s="3">
        <v>30.1136907792874</v>
      </c>
      <c r="T190" s="3">
        <v>32.1786097256802</v>
      </c>
      <c r="U190" s="3">
        <v>33.0683301142707</v>
      </c>
      <c r="V190" s="3">
        <v>34.30756264721</v>
      </c>
      <c r="W190" s="3">
        <v>36.509758019071</v>
      </c>
      <c r="X190" s="3">
        <v>34.573519804062</v>
      </c>
      <c r="Y190" s="3">
        <v>36.9974853829293</v>
      </c>
      <c r="Z190" s="3">
        <v>36.4892065475011</v>
      </c>
      <c r="AA190" s="3">
        <v>36.2368613371711</v>
      </c>
      <c r="AB190" s="3">
        <v>34.2680649742273</v>
      </c>
      <c r="AC190" s="3">
        <v>32.3502401087417</v>
      </c>
      <c r="AD190" s="3">
        <v>33.6954826808857</v>
      </c>
      <c r="AE190" s="3">
        <v>34.9109216451012</v>
      </c>
      <c r="AF190" s="3">
        <v>36.2878985353955</v>
      </c>
      <c r="AG190" s="3">
        <v>36.4337020026701</v>
      </c>
      <c r="AH190" s="3">
        <v>37.4729322253333</v>
      </c>
      <c r="AI190" s="3">
        <v>35.8681161041277</v>
      </c>
      <c r="AJ190" s="3">
        <v>35.8611910431214</v>
      </c>
      <c r="AK190" s="3">
        <v>35.7411718930925</v>
      </c>
      <c r="AL190" s="3">
        <v>35.8001782240986</v>
      </c>
      <c r="AM190" s="3">
        <v>36.0258478806903</v>
      </c>
      <c r="AN190" s="3">
        <v>37.4032711925681</v>
      </c>
      <c r="AO190" s="3">
        <v>37.050443954054</v>
      </c>
      <c r="AP190" s="3">
        <v>36.6787302362912</v>
      </c>
      <c r="AQ190" s="3">
        <v>37.300523755739</v>
      </c>
      <c r="AR190" s="3">
        <v>38.0134190407028</v>
      </c>
      <c r="AS190" s="3">
        <v>38.1870159111118</v>
      </c>
      <c r="AT190" s="3">
        <v>36.7633937421776</v>
      </c>
      <c r="AU190" s="3">
        <v>36.2917434169432</v>
      </c>
      <c r="AV190" s="3">
        <v>34.3127091796083</v>
      </c>
      <c r="AW190" s="3">
        <v>34.8258674812701</v>
      </c>
      <c r="AX190" s="3">
        <v>35.4974835232872</v>
      </c>
      <c r="AY190" s="3">
        <v>36.4778504575784</v>
      </c>
      <c r="AZ190" s="3">
        <v>37.0757670480193</v>
      </c>
      <c r="BA190" s="3">
        <v>37.3206569021223</v>
      </c>
      <c r="BB190" s="3">
        <v>36.6202443633603</v>
      </c>
      <c r="BC190" s="3">
        <v>35.2537681835859</v>
      </c>
      <c r="BD190" s="3">
        <v>33.4875317192382</v>
      </c>
      <c r="BE190" s="3">
        <v>34.5340172687033</v>
      </c>
      <c r="BF190" s="3">
        <v>36.3176726121417</v>
      </c>
      <c r="BG190" s="3">
        <v>36.5820047970109</v>
      </c>
      <c r="BH190" s="3">
        <v>37.2799686312631</v>
      </c>
      <c r="BI190" s="3">
        <v>36.1816468162119</v>
      </c>
      <c r="BJ190" s="3">
        <v>37.8922867526311</v>
      </c>
      <c r="BK190" s="3">
        <v>36.8392935452924</v>
      </c>
      <c r="BL190" s="3">
        <v>36.9563739138228</v>
      </c>
      <c r="BM190" s="3">
        <v>41.021713111862</v>
      </c>
      <c r="BN190" s="3">
        <v>41.8071626191739</v>
      </c>
      <c r="BO190" s="3">
        <v>43.7840535397874</v>
      </c>
      <c r="BP190" s="3">
        <v>45.2326941754592</v>
      </c>
      <c r="BQ190" s="3">
        <v>47.5160433814773</v>
      </c>
      <c r="BR190" s="3">
        <v>48.3326815838826</v>
      </c>
      <c r="BS190" s="3">
        <v>47.6479373168643</v>
      </c>
      <c r="BT190" s="3">
        <v>48.5707206800206</v>
      </c>
      <c r="BU190" s="3">
        <v>47.7680554374834</v>
      </c>
      <c r="BV190" s="3">
        <v>46.2748175983471</v>
      </c>
      <c r="BW190" s="3">
        <v>47.9361848285924</v>
      </c>
      <c r="BX190" s="3">
        <v>48.8854483106114</v>
      </c>
      <c r="BY190" s="3">
        <v>51.5974209412726</v>
      </c>
      <c r="BZ190" s="3">
        <v>44.3980205559754</v>
      </c>
      <c r="CA190" s="3">
        <v>46.436745933712</v>
      </c>
      <c r="CB190" s="3">
        <v>45.0452375524978</v>
      </c>
      <c r="CC190" s="3">
        <v>46.4854943407031</v>
      </c>
      <c r="CD190" s="3">
        <v>47.9721088414336</v>
      </c>
      <c r="CE190" s="3">
        <v>50.9094490148614</v>
      </c>
      <c r="CF190" s="3">
        <v>51.3934777319286</v>
      </c>
      <c r="CG190" s="3">
        <v>51.2557452851284</v>
      </c>
      <c r="CH190" s="3">
        <v>51.5059076890011</v>
      </c>
      <c r="CI190" s="3">
        <v>52.4189626796339</v>
      </c>
      <c r="CJ190" s="3">
        <v>51.989127540886</v>
      </c>
      <c r="CK190" s="3">
        <v>50.1995304347384</v>
      </c>
      <c r="CL190" s="3">
        <v>51.7186361965364</v>
      </c>
      <c r="CM190" s="3">
        <v>54.1297832869446</v>
      </c>
      <c r="CN190" s="3">
        <v>57.084995735407</v>
      </c>
      <c r="CO190" s="3">
        <v>57.784195643081</v>
      </c>
      <c r="CP190" s="3">
        <v>58.4362943565763</v>
      </c>
      <c r="CQ190" s="3">
        <v>57.5761367084606</v>
      </c>
      <c r="CR190" s="3">
        <v>55.6216570645809</v>
      </c>
      <c r="CS190" s="3">
        <v>55.3733480441098</v>
      </c>
      <c r="CT190" s="3">
        <v>57.0773297757276</v>
      </c>
      <c r="CU190" s="3">
        <v>58.5745410447158</v>
      </c>
      <c r="CV190" s="3">
        <v>62.439568407791</v>
      </c>
      <c r="CW190" s="3">
        <v>61.9494675760982</v>
      </c>
      <c r="CX190" s="3">
        <v>57.6513171243251</v>
      </c>
      <c r="CY190" s="3">
        <v>60.039601993949</v>
      </c>
      <c r="CZ190" s="3">
        <v>60.012887669238</v>
      </c>
      <c r="DA190" s="3">
        <v>57.2204051002859</v>
      </c>
      <c r="DB190" s="3">
        <v>58.4657115135661</v>
      </c>
      <c r="DC190" s="3">
        <v>60.4255083218833</v>
      </c>
      <c r="DD190" s="3">
        <v>56.2271074477946</v>
      </c>
      <c r="DE190" s="3">
        <v>54.6632366127656</v>
      </c>
      <c r="DF190" s="3">
        <v>61.2420761068193</v>
      </c>
      <c r="DG190" s="3">
        <v>63.5234994260816</v>
      </c>
      <c r="DH190" s="3">
        <v>62.6734692785114</v>
      </c>
      <c r="DI190" s="3">
        <v>62.6258857160366</v>
      </c>
      <c r="DJ190" s="3">
        <v>63.6654269635115</v>
      </c>
      <c r="DK190" s="3">
        <v>68.1143741459945</v>
      </c>
      <c r="DL190" s="3">
        <v>73.4171904844035</v>
      </c>
      <c r="DM190" s="3">
        <v>70.126211023835</v>
      </c>
      <c r="DN190" s="3">
        <v>70.2139027700064</v>
      </c>
      <c r="DO190" s="3">
        <v>69.8660735197304</v>
      </c>
      <c r="DP190" s="3">
        <v>68.0306731730789</v>
      </c>
      <c r="DQ190" s="3">
        <v>62.6695721025981</v>
      </c>
      <c r="DR190" s="3">
        <v>67.6298845992375</v>
      </c>
      <c r="DS190" s="3">
        <v>69.0717574002543</v>
      </c>
      <c r="DT190" s="3">
        <v>71.7419767642412</v>
      </c>
      <c r="DU190" s="3">
        <v>71.8436274891619</v>
      </c>
      <c r="DV190" s="3">
        <v>69.6229475808476</v>
      </c>
      <c r="DW190" s="3">
        <v>67.151483014234</v>
      </c>
      <c r="DX190" s="3">
        <v>68.6813370438747</v>
      </c>
      <c r="DY190" s="3">
        <v>65.6273390972448</v>
      </c>
      <c r="DZ190" s="3">
        <v>65.2622580712297</v>
      </c>
      <c r="EA190" s="3">
        <v>69.4269190269342</v>
      </c>
      <c r="EB190" s="3">
        <v>73.5797651034392</v>
      </c>
      <c r="EC190" s="3">
        <v>70.3075177306796</v>
      </c>
      <c r="ED190" s="3">
        <v>65.2703433427989</v>
      </c>
      <c r="EE190" s="3">
        <v>61.0911647827977</v>
      </c>
      <c r="EF190" s="3">
        <v>57.6630556318495</v>
      </c>
    </row>
    <row r="191">
      <c r="A191" s="3" t="s">
        <v>767</v>
      </c>
      <c r="B191" s="3" t="s">
        <v>494</v>
      </c>
      <c r="C191" s="3" t="s">
        <v>497</v>
      </c>
      <c r="D191" s="3">
        <v>45.5113291134025</v>
      </c>
      <c r="E191" s="3">
        <v>43.8278413209714</v>
      </c>
      <c r="F191" s="3">
        <v>46.3156378521891</v>
      </c>
      <c r="G191" s="3">
        <v>46.5436326502847</v>
      </c>
      <c r="H191" s="3">
        <v>46.7755992773468</v>
      </c>
      <c r="I191" s="3">
        <v>48.9328214039049</v>
      </c>
      <c r="J191" s="3">
        <v>49.5694494228234</v>
      </c>
      <c r="K191" s="3">
        <v>49.3564667916181</v>
      </c>
      <c r="L191" s="3">
        <v>50.7200348097097</v>
      </c>
      <c r="M191" s="3">
        <v>50.884613911433</v>
      </c>
      <c r="N191" s="3">
        <v>55.3908138511272</v>
      </c>
      <c r="O191" s="3">
        <v>58.1468327644699</v>
      </c>
      <c r="P191" s="3">
        <v>58.0619549218308</v>
      </c>
      <c r="Q191" s="3">
        <v>60.3781459377722</v>
      </c>
      <c r="R191" s="3">
        <v>61.3859056695074</v>
      </c>
      <c r="S191" s="3">
        <v>61.2590271592392</v>
      </c>
      <c r="T191" s="3">
        <v>60.7228211916181</v>
      </c>
      <c r="U191" s="3">
        <v>60.3516997265727</v>
      </c>
      <c r="V191" s="3">
        <v>60.4814144868148</v>
      </c>
      <c r="W191" s="3">
        <v>60.6760514249804</v>
      </c>
      <c r="X191" s="3">
        <v>55.4448279535099</v>
      </c>
      <c r="Y191" s="3">
        <v>58.1517757042238</v>
      </c>
      <c r="Z191" s="3">
        <v>61.0395460238625</v>
      </c>
      <c r="AA191" s="3">
        <v>62.1698658438128</v>
      </c>
      <c r="AB191" s="3">
        <v>60.5180830992595</v>
      </c>
      <c r="AC191" s="3">
        <v>60.7668893858968</v>
      </c>
      <c r="AD191" s="3">
        <v>60.9943162354638</v>
      </c>
      <c r="AE191" s="3">
        <v>62.8556968531481</v>
      </c>
      <c r="AF191" s="3">
        <v>65.2832283296672</v>
      </c>
      <c r="AG191" s="3">
        <v>68.2373765841658</v>
      </c>
      <c r="AH191" s="3">
        <v>71.6110983479881</v>
      </c>
      <c r="AI191" s="3">
        <v>71.0617042042629</v>
      </c>
      <c r="AJ191" s="3">
        <v>70.4240893585299</v>
      </c>
      <c r="AK191" s="3">
        <v>68.7043666261205</v>
      </c>
      <c r="AL191" s="3">
        <v>65.2552439151772</v>
      </c>
      <c r="AM191" s="3">
        <v>59.4812999649567</v>
      </c>
      <c r="AN191" s="3">
        <v>61.0456928244256</v>
      </c>
      <c r="AO191" s="3">
        <v>64.0838148195754</v>
      </c>
      <c r="AP191" s="3">
        <v>67.4416413168677</v>
      </c>
      <c r="AQ191" s="3">
        <v>66.9944885832658</v>
      </c>
      <c r="AR191" s="3">
        <v>69.4846180945381</v>
      </c>
      <c r="AS191" s="3">
        <v>72.6376488473068</v>
      </c>
      <c r="AT191" s="3">
        <v>72.1330398673972</v>
      </c>
      <c r="AU191" s="3">
        <v>68.7007552678196</v>
      </c>
      <c r="AV191" s="3">
        <v>66.9111194247946</v>
      </c>
      <c r="AW191" s="3">
        <v>65.9417037426862</v>
      </c>
      <c r="AX191" s="3">
        <v>67.1753475237991</v>
      </c>
      <c r="AY191" s="3">
        <v>68.4709586396932</v>
      </c>
      <c r="AZ191" s="3">
        <v>72.1479800589967</v>
      </c>
      <c r="BA191" s="3">
        <v>68.7180525333328</v>
      </c>
      <c r="BB191" s="3">
        <v>67.7803239729843</v>
      </c>
      <c r="BC191" s="3">
        <v>67.4257625322771</v>
      </c>
      <c r="BD191" s="3">
        <v>71.3969348192314</v>
      </c>
      <c r="BE191" s="3">
        <v>73.3624155886511</v>
      </c>
      <c r="BF191" s="3">
        <v>74.780366425126</v>
      </c>
      <c r="BG191" s="3">
        <v>78.9410251265323</v>
      </c>
      <c r="BH191" s="3">
        <v>82.7483654419971</v>
      </c>
      <c r="BI191" s="3">
        <v>80.6621045426781</v>
      </c>
      <c r="BJ191" s="3">
        <v>79.3423956231999</v>
      </c>
      <c r="BK191" s="3">
        <v>79.1994814942194</v>
      </c>
      <c r="BL191" s="3">
        <v>74.0036970178246</v>
      </c>
      <c r="BM191" s="3">
        <v>77.7000986877657</v>
      </c>
      <c r="BN191" s="3">
        <v>78.8157486911258</v>
      </c>
      <c r="BO191" s="3">
        <v>75.4692818025867</v>
      </c>
      <c r="BP191" s="3">
        <v>76.989022768202</v>
      </c>
      <c r="BQ191" s="3">
        <v>83.9568008565267</v>
      </c>
      <c r="BR191" s="3">
        <v>86.9261736801793</v>
      </c>
      <c r="BS191" s="3">
        <v>90.1596109544917</v>
      </c>
      <c r="BT191" s="3">
        <v>94.4930658711803</v>
      </c>
      <c r="BU191" s="3">
        <v>93.3234887870096</v>
      </c>
      <c r="BV191" s="3">
        <v>95.5485693066033</v>
      </c>
      <c r="BW191" s="3">
        <v>98.3475435639923</v>
      </c>
      <c r="BX191" s="3">
        <v>103.036470136455</v>
      </c>
      <c r="BY191" s="3">
        <v>100.158657713082</v>
      </c>
      <c r="BZ191" s="3">
        <v>77.8924979021044</v>
      </c>
      <c r="CA191" s="3">
        <v>85.0174719419216</v>
      </c>
      <c r="CB191" s="3">
        <v>85.2142315392564</v>
      </c>
      <c r="CC191" s="3">
        <v>83.6059388502228</v>
      </c>
      <c r="CD191" s="3">
        <v>84.0954928802949</v>
      </c>
      <c r="CE191" s="3">
        <v>89.6806502884816</v>
      </c>
      <c r="CF191" s="3">
        <v>93.629624769769</v>
      </c>
      <c r="CG191" s="3">
        <v>95.0245976666481</v>
      </c>
      <c r="CH191" s="3">
        <v>97.9647932376963</v>
      </c>
      <c r="CI191" s="3">
        <v>101.793295239521</v>
      </c>
      <c r="CJ191" s="3">
        <v>104.878352423816</v>
      </c>
      <c r="CK191" s="3">
        <v>104.615236571563</v>
      </c>
      <c r="CL191" s="3">
        <v>105.622986052466</v>
      </c>
      <c r="CM191" s="3">
        <v>113.092057347708</v>
      </c>
      <c r="CN191" s="3">
        <v>114.040862072797</v>
      </c>
      <c r="CO191" s="3">
        <v>112.245504314143</v>
      </c>
      <c r="CP191" s="3">
        <v>115.317464447253</v>
      </c>
      <c r="CQ191" s="3">
        <v>117.658703224136</v>
      </c>
      <c r="CR191" s="3">
        <v>118.594638185695</v>
      </c>
      <c r="CS191" s="3">
        <v>112.663432199108</v>
      </c>
      <c r="CT191" s="3">
        <v>107.364853041159</v>
      </c>
      <c r="CU191" s="3">
        <v>96.8841520837531</v>
      </c>
      <c r="CV191" s="3">
        <v>96.7896028625714</v>
      </c>
      <c r="CW191" s="3">
        <v>94.4634718535878</v>
      </c>
      <c r="CX191" s="3">
        <v>98.2964125271436</v>
      </c>
      <c r="CY191" s="3">
        <v>101.272172380659</v>
      </c>
      <c r="CZ191" s="3">
        <v>94.4992043930059</v>
      </c>
      <c r="DA191" s="3">
        <v>84.7730512767068</v>
      </c>
      <c r="DB191" s="3">
        <v>83.5667848203567</v>
      </c>
      <c r="DC191" s="3">
        <v>86.0153745338722</v>
      </c>
      <c r="DD191" s="3">
        <v>80.6249981427695</v>
      </c>
      <c r="DE191" s="3">
        <v>78.2374483575681</v>
      </c>
      <c r="DF191" s="3">
        <v>76.3021397003566</v>
      </c>
      <c r="DG191" s="3">
        <v>73.0842920018628</v>
      </c>
      <c r="DH191" s="3">
        <v>75.9489391678605</v>
      </c>
      <c r="DI191" s="3">
        <v>79.953453044822</v>
      </c>
      <c r="DJ191" s="3">
        <v>75.3046460530527</v>
      </c>
      <c r="DK191" s="3">
        <v>79.6898449713818</v>
      </c>
      <c r="DL191" s="3">
        <v>83.8944526643238</v>
      </c>
      <c r="DM191" s="3">
        <v>82.0223949030087</v>
      </c>
      <c r="DN191" s="3">
        <v>84.0865609391129</v>
      </c>
      <c r="DO191" s="3">
        <v>79.7199456443902</v>
      </c>
      <c r="DP191" s="3">
        <v>77.6219170830594</v>
      </c>
      <c r="DQ191" s="3">
        <v>70.8925312438614</v>
      </c>
      <c r="DR191" s="3">
        <v>72.2297870677206</v>
      </c>
      <c r="DS191" s="3">
        <v>78.6952049299461</v>
      </c>
      <c r="DT191" s="3">
        <v>83.8395245120622</v>
      </c>
      <c r="DU191" s="3">
        <v>83.3639858205183</v>
      </c>
      <c r="DV191" s="3">
        <v>82.6483418163011</v>
      </c>
      <c r="DW191" s="3">
        <v>80.4586964749024</v>
      </c>
      <c r="DX191" s="3">
        <v>81.4219998414198</v>
      </c>
      <c r="DY191" s="3">
        <v>79.981298645935</v>
      </c>
      <c r="DZ191" s="3">
        <v>77.9598761408411</v>
      </c>
      <c r="EA191" s="3">
        <v>83.7253123948608</v>
      </c>
      <c r="EB191" s="3">
        <v>89.0676218817302</v>
      </c>
      <c r="EC191" s="3">
        <v>89.8049998076066</v>
      </c>
      <c r="ED191" s="3">
        <v>87.3259998321533</v>
      </c>
      <c r="EE191" s="3">
        <v>82.4204762776693</v>
      </c>
      <c r="EF191" s="3">
        <v>85.4944449530708</v>
      </c>
    </row>
    <row r="192">
      <c r="A192" s="3" t="s">
        <v>768</v>
      </c>
      <c r="B192" s="3" t="s">
        <v>517</v>
      </c>
      <c r="C192" s="3" t="s">
        <v>518</v>
      </c>
      <c r="D192" s="3">
        <v>32.3291200977956</v>
      </c>
      <c r="E192" s="3">
        <v>30.8382573259359</v>
      </c>
      <c r="F192" s="3">
        <v>32.7170926037426</v>
      </c>
      <c r="G192" s="3">
        <v>32.0997363906062</v>
      </c>
      <c r="H192" s="3">
        <v>31.7603221640803</v>
      </c>
      <c r="I192" s="3">
        <v>34.4149195700373</v>
      </c>
      <c r="J192" s="3">
        <v>34.7709108931504</v>
      </c>
      <c r="K192" s="3">
        <v>33.3278273944622</v>
      </c>
      <c r="L192" s="3">
        <v>34.6355265586232</v>
      </c>
      <c r="M192" s="3">
        <v>32.097067411441</v>
      </c>
      <c r="N192" s="3">
        <v>34.7958320309756</v>
      </c>
      <c r="O192" s="3">
        <v>34.5151832296751</v>
      </c>
      <c r="P192" s="3">
        <v>31.5489259862358</v>
      </c>
      <c r="Q192" s="3">
        <v>32.027486449133</v>
      </c>
      <c r="R192" s="3">
        <v>32.7440544214164</v>
      </c>
      <c r="S192" s="3">
        <v>32.4895060768949</v>
      </c>
      <c r="T192" s="3">
        <v>33.8808497683109</v>
      </c>
      <c r="U192" s="3">
        <v>35.7534178080347</v>
      </c>
      <c r="V192" s="3">
        <v>36.332109970391</v>
      </c>
      <c r="W192" s="3">
        <v>34.2569510649024</v>
      </c>
      <c r="X192" s="3">
        <v>30.9751557907138</v>
      </c>
      <c r="Y192" s="3">
        <v>31.629393233703</v>
      </c>
      <c r="Z192" s="3">
        <v>32.9911323839516</v>
      </c>
      <c r="AA192" s="3">
        <v>31.7525705710174</v>
      </c>
      <c r="AB192" s="3">
        <v>28.4673818308987</v>
      </c>
      <c r="AC192" s="3">
        <v>25.7402650853702</v>
      </c>
      <c r="AD192" s="3">
        <v>28.3625960555977</v>
      </c>
      <c r="AE192" s="3">
        <v>29.3745434569375</v>
      </c>
      <c r="AF192" s="3">
        <v>29.3255644763132</v>
      </c>
      <c r="AG192" s="3">
        <v>28.2170689701754</v>
      </c>
      <c r="AH192" s="3">
        <v>27.5533636343609</v>
      </c>
      <c r="AI192" s="3">
        <v>27.5755131429985</v>
      </c>
      <c r="AJ192" s="3">
        <v>29.3833924422166</v>
      </c>
      <c r="AK192" s="3">
        <v>31.3052879311873</v>
      </c>
      <c r="AL192" s="3">
        <v>35.1887742882534</v>
      </c>
      <c r="AM192" s="3">
        <v>37.4929245916311</v>
      </c>
      <c r="AN192" s="3">
        <v>36.8255289939547</v>
      </c>
      <c r="AO192" s="3">
        <v>35.9962334174159</v>
      </c>
      <c r="AP192" s="3">
        <v>36.2073078766349</v>
      </c>
      <c r="AQ192" s="3">
        <v>35.4613989070385</v>
      </c>
      <c r="AR192" s="3">
        <v>35.2554274616599</v>
      </c>
      <c r="AS192" s="3">
        <v>36.1724406424228</v>
      </c>
      <c r="AT192" s="3">
        <v>38.0041072471088</v>
      </c>
      <c r="AU192" s="3">
        <v>36.9512232032747</v>
      </c>
      <c r="AV192" s="3">
        <v>38.1522661735069</v>
      </c>
      <c r="AW192" s="3">
        <v>41.2147101927789</v>
      </c>
      <c r="AX192" s="3">
        <v>41.1938976864753</v>
      </c>
      <c r="AY192" s="3">
        <v>40.8220574842394</v>
      </c>
      <c r="AZ192" s="3">
        <v>40.9772792117268</v>
      </c>
      <c r="BA192" s="3">
        <v>36.5919213652292</v>
      </c>
      <c r="BB192" s="3">
        <v>36.6681443700398</v>
      </c>
      <c r="BC192" s="3">
        <v>36.8876473165258</v>
      </c>
      <c r="BD192" s="3">
        <v>37.331024686477</v>
      </c>
      <c r="BE192" s="3">
        <v>36.6846365542181</v>
      </c>
      <c r="BF192" s="3">
        <v>35.4009346008409</v>
      </c>
      <c r="BG192" s="3">
        <v>36.8485949708362</v>
      </c>
      <c r="BH192" s="3">
        <v>37.4685479802006</v>
      </c>
      <c r="BI192" s="3">
        <v>35.4200771497384</v>
      </c>
      <c r="BJ192" s="3">
        <v>35.7674568567276</v>
      </c>
      <c r="BK192" s="3">
        <v>32.5891420138222</v>
      </c>
      <c r="BL192" s="3">
        <v>35.5971750522141</v>
      </c>
      <c r="BM192" s="3">
        <v>36.4304800992772</v>
      </c>
      <c r="BN192" s="3">
        <v>36.0979949054927</v>
      </c>
      <c r="BO192" s="3">
        <v>36.8547367210172</v>
      </c>
      <c r="BP192" s="3">
        <v>38.9695641990146</v>
      </c>
      <c r="BQ192" s="3">
        <v>40.1024282182661</v>
      </c>
      <c r="BR192" s="3">
        <v>41.4931322023274</v>
      </c>
      <c r="BS192" s="3">
        <v>38.1212006419757</v>
      </c>
      <c r="BT192" s="3">
        <v>39.1637090830101</v>
      </c>
      <c r="BU192" s="3">
        <v>38.1781179567996</v>
      </c>
      <c r="BV192" s="3">
        <v>41.2338727820763</v>
      </c>
      <c r="BW192" s="3">
        <v>42.2653717672814</v>
      </c>
      <c r="BX192" s="3">
        <v>43.3261497563913</v>
      </c>
      <c r="BY192" s="3">
        <v>42.7105795810386</v>
      </c>
      <c r="BZ192" s="3">
        <v>27.4973203940581</v>
      </c>
      <c r="CA192" s="3">
        <v>27.6295605750225</v>
      </c>
      <c r="CB192" s="3">
        <v>29.1744778460775</v>
      </c>
      <c r="CC192" s="3">
        <v>32.5621666392464</v>
      </c>
      <c r="CD192" s="3">
        <v>32.281631433726</v>
      </c>
      <c r="CE192" s="3">
        <v>33.6413508093436</v>
      </c>
      <c r="CF192" s="3">
        <v>32.9645899700154</v>
      </c>
      <c r="CG192" s="3">
        <v>33.8497798493077</v>
      </c>
      <c r="CH192" s="3">
        <v>39.222604367938</v>
      </c>
      <c r="CI192" s="3">
        <v>41.2433248630524</v>
      </c>
      <c r="CJ192" s="3">
        <v>43.9025705960541</v>
      </c>
      <c r="CK192" s="3">
        <v>48.4130991189146</v>
      </c>
      <c r="CL192" s="3">
        <v>53.4600730299208</v>
      </c>
      <c r="CM192" s="3">
        <v>55.5755123580098</v>
      </c>
      <c r="CN192" s="3">
        <v>58.3088122825123</v>
      </c>
      <c r="CO192" s="3">
        <v>56.3142117404717</v>
      </c>
      <c r="CP192" s="3">
        <v>52.2846422375717</v>
      </c>
      <c r="CQ192" s="3">
        <v>54.9764088934221</v>
      </c>
      <c r="CR192" s="3">
        <v>55.4826526516582</v>
      </c>
      <c r="CS192" s="3">
        <v>58.6040360348509</v>
      </c>
      <c r="CT192" s="3">
        <v>57.2307587046398</v>
      </c>
      <c r="CU192" s="3">
        <v>55.305479185592</v>
      </c>
      <c r="CV192" s="3">
        <v>60.4810531754546</v>
      </c>
      <c r="CW192" s="3">
        <v>63.3653210517172</v>
      </c>
      <c r="CX192" s="3">
        <v>61.7089219263724</v>
      </c>
      <c r="CY192" s="3">
        <v>64.0710361383467</v>
      </c>
      <c r="CZ192" s="3">
        <v>60.0403121561779</v>
      </c>
      <c r="DA192" s="3">
        <v>59.0901394439992</v>
      </c>
      <c r="DB192" s="3">
        <v>56.6515373228308</v>
      </c>
      <c r="DC192" s="3">
        <v>60.849101229866</v>
      </c>
      <c r="DD192" s="3">
        <v>60.1143079570045</v>
      </c>
      <c r="DE192" s="3">
        <v>62.0821119646952</v>
      </c>
      <c r="DF192" s="3">
        <v>70.0700695248673</v>
      </c>
      <c r="DG192" s="3">
        <v>68.674149857534</v>
      </c>
      <c r="DH192" s="3">
        <v>67.1210744780534</v>
      </c>
      <c r="DI192" s="3">
        <v>67.3212171179283</v>
      </c>
      <c r="DJ192" s="3">
        <v>57.5121221411532</v>
      </c>
      <c r="DK192" s="3">
        <v>56.5275053675084</v>
      </c>
      <c r="DL192" s="3">
        <v>50.5629508522723</v>
      </c>
      <c r="DM192" s="3">
        <v>51.5684125017984</v>
      </c>
      <c r="DN192" s="3">
        <v>56.9041520752442</v>
      </c>
      <c r="DO192" s="3">
        <v>60.1824555866284</v>
      </c>
      <c r="DP192" s="3">
        <v>61.7848164913769</v>
      </c>
      <c r="DQ192" s="3">
        <v>58.6708812931751</v>
      </c>
      <c r="DR192" s="3">
        <v>59.6517439255799</v>
      </c>
      <c r="DS192" s="3">
        <v>63.2542851018277</v>
      </c>
      <c r="DT192" s="3">
        <v>66.8733825613409</v>
      </c>
      <c r="DU192" s="3">
        <v>66.2993323534728</v>
      </c>
      <c r="DV192" s="3">
        <v>70.3992532769993</v>
      </c>
      <c r="DW192" s="3">
        <v>70.1736959470874</v>
      </c>
      <c r="DX192" s="3">
        <v>70.9386301130036</v>
      </c>
      <c r="DY192" s="3">
        <v>69.2143375257611</v>
      </c>
      <c r="DZ192" s="3">
        <v>72.3859575318201</v>
      </c>
      <c r="EA192" s="3">
        <v>71.9428883248791</v>
      </c>
      <c r="EB192" s="3">
        <v>77.8665354620793</v>
      </c>
      <c r="EC192" s="3">
        <v>83.1474067215469</v>
      </c>
      <c r="ED192" s="3">
        <v>83.0192706488766</v>
      </c>
      <c r="EE192" s="3">
        <v>82.8378568376814</v>
      </c>
      <c r="EF192" s="3">
        <v>84.3486109839545</v>
      </c>
    </row>
    <row r="193">
      <c r="A193" s="3" t="s">
        <v>769</v>
      </c>
      <c r="B193" s="3" t="s">
        <v>539</v>
      </c>
      <c r="C193" s="3" t="s">
        <v>770</v>
      </c>
      <c r="D193" s="3">
        <v>146.432143075126</v>
      </c>
      <c r="E193" s="3">
        <v>143.381316737125</v>
      </c>
      <c r="F193" s="3">
        <v>140.230712890625</v>
      </c>
      <c r="G193" s="3">
        <v>134.750476292201</v>
      </c>
      <c r="H193" s="3">
        <v>136.141904921759</v>
      </c>
      <c r="I193" s="3">
        <v>134.716429210844</v>
      </c>
      <c r="J193" s="3">
        <v>132.190908952193</v>
      </c>
      <c r="K193" s="3">
        <v>138.694999513172</v>
      </c>
      <c r="L193" s="3">
        <v>141.91476222447</v>
      </c>
      <c r="M193" s="3">
        <v>132.154782336691</v>
      </c>
      <c r="N193" s="3">
        <v>145.147631996556</v>
      </c>
      <c r="O193" s="3">
        <v>154.223409479315</v>
      </c>
      <c r="P193" s="3">
        <v>162.486000442505</v>
      </c>
      <c r="Q193" s="3">
        <v>173.908946790193</v>
      </c>
      <c r="R193" s="3">
        <v>181.644317973744</v>
      </c>
      <c r="S193" s="3">
        <v>180.547142755418</v>
      </c>
      <c r="T193" s="3">
        <v>183.531499481201</v>
      </c>
      <c r="U193" s="3">
        <v>190.487954226407</v>
      </c>
      <c r="V193" s="3">
        <v>195.234092018821</v>
      </c>
      <c r="W193" s="3">
        <v>201.865712847028</v>
      </c>
      <c r="X193" s="3">
        <v>197.961428687686</v>
      </c>
      <c r="Y193" s="3">
        <v>194.198863983154</v>
      </c>
      <c r="Z193" s="3">
        <v>190.468500900269</v>
      </c>
      <c r="AA193" s="3">
        <v>191.007726842707</v>
      </c>
      <c r="AB193" s="3">
        <v>171.682367826763</v>
      </c>
      <c r="AC193" s="3">
        <v>163.370999908447</v>
      </c>
      <c r="AD193" s="3">
        <v>185.59181802923</v>
      </c>
      <c r="AE193" s="3">
        <v>195.18071492513</v>
      </c>
      <c r="AF193" s="3">
        <v>194.959285554432</v>
      </c>
      <c r="AG193" s="3">
        <v>193.818408619274</v>
      </c>
      <c r="AH193" s="3">
        <v>198.033499526978</v>
      </c>
      <c r="AI193" s="3">
        <v>210.959565867548</v>
      </c>
      <c r="AJ193" s="3">
        <v>206.701665605818</v>
      </c>
      <c r="AK193" s="3">
        <v>194.611904689244</v>
      </c>
      <c r="AL193" s="3">
        <v>195.513571602958</v>
      </c>
      <c r="AM193" s="3">
        <v>199.592857724144</v>
      </c>
      <c r="AN193" s="3">
        <v>207.155500030518</v>
      </c>
      <c r="AO193" s="3">
        <v>220.559737757633</v>
      </c>
      <c r="AP193" s="3">
        <v>229.336304706076</v>
      </c>
      <c r="AQ193" s="3">
        <v>232.240788911518</v>
      </c>
      <c r="AR193" s="3">
        <v>233.18045390736</v>
      </c>
      <c r="AS193" s="3">
        <v>241.974999861284</v>
      </c>
      <c r="AT193" s="3">
        <v>245.180500411987</v>
      </c>
      <c r="AU193" s="3">
        <v>249.097174271293</v>
      </c>
      <c r="AV193" s="3">
        <v>252.668749237061</v>
      </c>
      <c r="AW193" s="3">
        <v>258.860000610352</v>
      </c>
      <c r="AX193" s="3">
        <v>268.618334089007</v>
      </c>
      <c r="AY193" s="3">
        <v>277.856000518799</v>
      </c>
      <c r="AZ193" s="3">
        <v>277.106667654855</v>
      </c>
      <c r="BA193" s="3">
        <v>255.93657844945</v>
      </c>
      <c r="BB193" s="3">
        <v>240.928570338658</v>
      </c>
      <c r="BC193" s="3">
        <v>234.540713355655</v>
      </c>
      <c r="BD193" s="3">
        <v>212.697726856578</v>
      </c>
      <c r="BE193" s="3">
        <v>210.195952279227</v>
      </c>
      <c r="BF193" s="3">
        <v>213.425714401972</v>
      </c>
      <c r="BG193" s="3">
        <v>188.758042708687</v>
      </c>
      <c r="BH193" s="3">
        <v>186.232895700555</v>
      </c>
      <c r="BI193" s="3">
        <v>152.753695944081</v>
      </c>
      <c r="BJ193" s="3">
        <v>126.297857557024</v>
      </c>
      <c r="BK193" s="3">
        <v>118.412631586978</v>
      </c>
      <c r="BL193" s="3">
        <v>124.611666724795</v>
      </c>
      <c r="BM193" s="3">
        <v>136.286316520289</v>
      </c>
      <c r="BN193" s="3">
        <v>130.138571058001</v>
      </c>
      <c r="BO193" s="3">
        <v>130.848570869082</v>
      </c>
      <c r="BP193" s="3">
        <v>137.479999889027</v>
      </c>
      <c r="BQ193" s="3">
        <v>146.990500259399</v>
      </c>
      <c r="BR193" s="3">
        <v>147.15227283131</v>
      </c>
      <c r="BS193" s="3">
        <v>115.73227223483</v>
      </c>
      <c r="BT193" s="3">
        <v>121.994249916077</v>
      </c>
      <c r="BU193" s="3">
        <v>128.435435087784</v>
      </c>
      <c r="BV193" s="3">
        <v>144.489247894287</v>
      </c>
      <c r="BW193" s="3">
        <v>136.346190679641</v>
      </c>
      <c r="BX193" s="3">
        <v>135.144761040097</v>
      </c>
      <c r="BY193" s="3">
        <v>130.304209658974</v>
      </c>
      <c r="BZ193" s="3">
        <v>92.9452277096835</v>
      </c>
      <c r="CA193" s="3">
        <v>78.7114284152076</v>
      </c>
      <c r="CB193" s="3">
        <v>83.976000213623</v>
      </c>
      <c r="CC193" s="3">
        <v>100.30977266485</v>
      </c>
      <c r="CD193" s="3">
        <v>84.3581825603138</v>
      </c>
      <c r="CE193" s="3">
        <v>89.7923814682733</v>
      </c>
      <c r="CF193" s="3">
        <v>96.0880948021298</v>
      </c>
      <c r="CG193" s="3">
        <v>102.431363712658</v>
      </c>
      <c r="CH193" s="3">
        <v>124.500000762939</v>
      </c>
      <c r="CI193" s="3">
        <v>134.763408834284</v>
      </c>
      <c r="CJ193" s="3">
        <v>146.744473909077</v>
      </c>
      <c r="CK193" s="3">
        <v>162.736842908357</v>
      </c>
      <c r="CL193" s="3">
        <v>185.669131071671</v>
      </c>
      <c r="CM193" s="3">
        <v>202.379286266509</v>
      </c>
      <c r="CN193" s="3">
        <v>216.021751403809</v>
      </c>
      <c r="CO193" s="3">
        <v>193.644319707697</v>
      </c>
      <c r="CP193" s="3">
        <v>192.227618626186</v>
      </c>
      <c r="CQ193" s="3">
        <v>201.436136072332</v>
      </c>
      <c r="CR193" s="3">
        <v>187.642618088495</v>
      </c>
      <c r="CS193" s="3">
        <v>184.964999244327</v>
      </c>
      <c r="CT193" s="3">
        <v>176.628094991048</v>
      </c>
      <c r="CU193" s="3">
        <v>173.98818137429</v>
      </c>
      <c r="CV193" s="3">
        <v>168.445250701904</v>
      </c>
      <c r="CW193" s="3">
        <v>148.473684612073</v>
      </c>
      <c r="CX193" s="3">
        <v>136.000217437744</v>
      </c>
      <c r="CY193" s="3">
        <v>126.202000427246</v>
      </c>
      <c r="CZ193" s="3">
        <v>142.003571646554</v>
      </c>
      <c r="DA193" s="3">
        <v>130.107380094982</v>
      </c>
      <c r="DB193" s="3">
        <v>128.341999816894</v>
      </c>
      <c r="DC193" s="3">
        <v>119.191956727401</v>
      </c>
      <c r="DD193" s="3">
        <v>101.287380763463</v>
      </c>
      <c r="DE193" s="3">
        <v>96.4300001235235</v>
      </c>
      <c r="DF193" s="3">
        <v>98.4838095165434</v>
      </c>
      <c r="DG193" s="3">
        <v>98.8157139732724</v>
      </c>
      <c r="DH193" s="3">
        <v>114.515000152588</v>
      </c>
      <c r="DI193" s="3">
        <v>115.659473820737</v>
      </c>
      <c r="DJ193" s="3">
        <v>98.2486955393916</v>
      </c>
      <c r="DK193" s="3">
        <v>97.6486844514546</v>
      </c>
      <c r="DL193" s="3">
        <v>97.585226579146</v>
      </c>
      <c r="DM193" s="3">
        <v>98.9483337402344</v>
      </c>
      <c r="DN193" s="3">
        <v>109.602750015259</v>
      </c>
      <c r="DO193" s="3">
        <v>101.036739349365</v>
      </c>
      <c r="DP193" s="3">
        <v>91.7217496871948</v>
      </c>
      <c r="DQ193" s="3">
        <v>80.8813637820157</v>
      </c>
      <c r="DR193" s="3">
        <v>83.9388097127279</v>
      </c>
      <c r="DS193" s="3">
        <v>98.5112504959106</v>
      </c>
      <c r="DT193" s="3">
        <v>101.987380436489</v>
      </c>
      <c r="DU193" s="3">
        <v>112.595999717712</v>
      </c>
      <c r="DV193" s="3">
        <v>122.068500328064</v>
      </c>
      <c r="DW193" s="3">
        <v>116.961363358931</v>
      </c>
      <c r="DX193" s="3">
        <v>118.750908938321</v>
      </c>
      <c r="DY193" s="3">
        <v>113.52842069927</v>
      </c>
      <c r="DZ193" s="3">
        <v>128.36977334456</v>
      </c>
      <c r="EA193" s="3">
        <v>149.792954878374</v>
      </c>
      <c r="EB193" s="3">
        <v>153.970999526978</v>
      </c>
      <c r="EC193" s="3">
        <v>152.040434961734</v>
      </c>
      <c r="ED193" s="3">
        <v>140.506250762939</v>
      </c>
      <c r="EE193" s="3">
        <v>126.121428171794</v>
      </c>
      <c r="EF193" s="3">
        <v>124.340277777778</v>
      </c>
    </row>
    <row r="194">
      <c r="A194" s="3" t="s">
        <v>771</v>
      </c>
      <c r="B194" s="3" t="s">
        <v>505</v>
      </c>
      <c r="C194" s="3" t="s">
        <v>583</v>
      </c>
      <c r="D194" s="3">
        <v>27.9851029505858</v>
      </c>
      <c r="E194" s="3">
        <v>26.4889834898482</v>
      </c>
      <c r="F194" s="3">
        <v>27.866446414672</v>
      </c>
      <c r="G194" s="3">
        <v>29.1503333404502</v>
      </c>
      <c r="H194" s="3">
        <v>29.2039553989275</v>
      </c>
      <c r="I194" s="3">
        <v>29.5622641865089</v>
      </c>
      <c r="J194" s="3">
        <v>28.839480874875</v>
      </c>
      <c r="K194" s="3">
        <v>28.2398616144119</v>
      </c>
      <c r="L194" s="3">
        <v>28.134708145401</v>
      </c>
      <c r="M194" s="3">
        <v>28.2108865516084</v>
      </c>
      <c r="N194" s="3">
        <v>30.1399073191074</v>
      </c>
      <c r="O194" s="3">
        <v>30.8140518902054</v>
      </c>
      <c r="P194" s="3">
        <v>30.799954489192</v>
      </c>
      <c r="Q194" s="3">
        <v>31.070800370408</v>
      </c>
      <c r="R194" s="3">
        <v>30.9683611599423</v>
      </c>
      <c r="S194" s="3">
        <v>32.2442622939095</v>
      </c>
      <c r="T194" s="3">
        <v>32.6475116808687</v>
      </c>
      <c r="U194" s="3">
        <v>32.9888371996181</v>
      </c>
      <c r="V194" s="3">
        <v>33.7929987183611</v>
      </c>
      <c r="W194" s="3">
        <v>34.5965254740985</v>
      </c>
      <c r="X194" s="3">
        <v>34.2731756406702</v>
      </c>
      <c r="Y194" s="3">
        <v>35.0061688141206</v>
      </c>
      <c r="Z194" s="3">
        <v>35.7372056828868</v>
      </c>
      <c r="AA194" s="3">
        <v>36.3453962881397</v>
      </c>
      <c r="AB194" s="3">
        <v>35.4819857143572</v>
      </c>
      <c r="AC194" s="3">
        <v>38.3271089872227</v>
      </c>
      <c r="AD194" s="3">
        <v>40.4442064786295</v>
      </c>
      <c r="AE194" s="3">
        <v>41.0714886383476</v>
      </c>
      <c r="AF194" s="3">
        <v>41.2118406191639</v>
      </c>
      <c r="AG194" s="3">
        <v>42.7166964575791</v>
      </c>
      <c r="AH194" s="3">
        <v>44.9667030737582</v>
      </c>
      <c r="AI194" s="3">
        <v>43.5382233671042</v>
      </c>
      <c r="AJ194" s="3">
        <v>42.1182667085117</v>
      </c>
      <c r="AK194" s="3">
        <v>40.9957862517765</v>
      </c>
      <c r="AL194" s="3">
        <v>40.0368307528138</v>
      </c>
      <c r="AM194" s="3">
        <v>39.7532547555531</v>
      </c>
      <c r="AN194" s="3">
        <v>40.2782197028357</v>
      </c>
      <c r="AO194" s="3">
        <v>41.9768488786231</v>
      </c>
      <c r="AP194" s="3">
        <v>43.3523235027132</v>
      </c>
      <c r="AQ194" s="3">
        <v>43.4802411439645</v>
      </c>
      <c r="AR194" s="3">
        <v>43.9808641220467</v>
      </c>
      <c r="AS194" s="3">
        <v>44.6552399381543</v>
      </c>
      <c r="AT194" s="3">
        <v>41.7675162494633</v>
      </c>
      <c r="AU194" s="3">
        <v>41.9080204143875</v>
      </c>
      <c r="AV194" s="3">
        <v>42.8354198599626</v>
      </c>
      <c r="AW194" s="3">
        <v>43.4423889168219</v>
      </c>
      <c r="AX194" s="3">
        <v>43.2635162174523</v>
      </c>
      <c r="AY194" s="3">
        <v>44.8419946113928</v>
      </c>
      <c r="AZ194" s="3">
        <v>45.3886685038366</v>
      </c>
      <c r="BA194" s="3">
        <v>46.0786060432931</v>
      </c>
      <c r="BB194" s="3">
        <v>47.9153592152892</v>
      </c>
      <c r="BC194" s="3">
        <v>46.8577724230757</v>
      </c>
      <c r="BD194" s="3">
        <v>46.2389892648809</v>
      </c>
      <c r="BE194" s="3">
        <v>46.704746902426</v>
      </c>
      <c r="BF194" s="3">
        <v>52.5619602270964</v>
      </c>
      <c r="BG194" s="3">
        <v>54.7288751140519</v>
      </c>
      <c r="BH194" s="3">
        <v>57.9180328719508</v>
      </c>
      <c r="BI194" s="3">
        <v>61.3614471415801</v>
      </c>
      <c r="BJ194" s="3">
        <v>66.1363552297067</v>
      </c>
      <c r="BK194" s="3">
        <v>65.5475067691596</v>
      </c>
      <c r="BL194" s="3">
        <v>60.33937382874</v>
      </c>
      <c r="BM194" s="3">
        <v>57.8480404820816</v>
      </c>
      <c r="BN194" s="3">
        <v>63.161013879229</v>
      </c>
      <c r="BO194" s="3">
        <v>68.8083224508273</v>
      </c>
      <c r="BP194" s="3">
        <v>69.6031221868749</v>
      </c>
      <c r="BQ194" s="3">
        <v>70.1804403235836</v>
      </c>
      <c r="BR194" s="3">
        <v>72.1721351477802</v>
      </c>
      <c r="BS194" s="3">
        <v>73.6387791706147</v>
      </c>
      <c r="BT194" s="3">
        <v>72.5607764642861</v>
      </c>
      <c r="BU194" s="3">
        <v>74.1764048184072</v>
      </c>
      <c r="BV194" s="3">
        <v>74.3211514353178</v>
      </c>
      <c r="BW194" s="3">
        <v>77.004374876672</v>
      </c>
      <c r="BX194" s="3">
        <v>76.6331382082351</v>
      </c>
      <c r="BY194" s="3">
        <v>73.6566923427852</v>
      </c>
      <c r="BZ194" s="3">
        <v>62.490702811459</v>
      </c>
      <c r="CA194" s="3">
        <v>69.4458188747085</v>
      </c>
      <c r="CB194" s="3">
        <v>77.0627035254947</v>
      </c>
      <c r="CC194" s="3">
        <v>79.4568936133344</v>
      </c>
      <c r="CD194" s="3">
        <v>86.7605199788684</v>
      </c>
      <c r="CE194" s="3">
        <v>92.6139472108692</v>
      </c>
      <c r="CF194" s="3">
        <v>90.5055090826782</v>
      </c>
      <c r="CG194" s="3">
        <v>89.6187928486602</v>
      </c>
      <c r="CH194" s="3">
        <v>85.4469510300747</v>
      </c>
      <c r="CI194" s="3">
        <v>86.1243457302684</v>
      </c>
      <c r="CJ194" s="3">
        <v>86.2838923057717</v>
      </c>
      <c r="CK194" s="3">
        <v>81.1787883116488</v>
      </c>
      <c r="CL194" s="3">
        <v>80.2102043179146</v>
      </c>
      <c r="CM194" s="3">
        <v>83.1140641219096</v>
      </c>
      <c r="CN194" s="3">
        <v>83.5887347459038</v>
      </c>
      <c r="CO194" s="3">
        <v>81.9224104584894</v>
      </c>
      <c r="CP194" s="3">
        <v>80.670457637823</v>
      </c>
      <c r="CQ194" s="3">
        <v>79.6493936569642</v>
      </c>
      <c r="CR194" s="3">
        <v>79.8697410616097</v>
      </c>
      <c r="CS194" s="3">
        <v>74.9272140748779</v>
      </c>
      <c r="CT194" s="3">
        <v>77.7226495720279</v>
      </c>
      <c r="CU194" s="3">
        <v>85.9868122500594</v>
      </c>
      <c r="CV194" s="3">
        <v>90.1551999984315</v>
      </c>
      <c r="CW194" s="3">
        <v>93.5899680858735</v>
      </c>
      <c r="CX194" s="3">
        <v>92.0499563244542</v>
      </c>
      <c r="CY194" s="3">
        <v>96.2731683969113</v>
      </c>
      <c r="CZ194" s="3">
        <v>90.5464522653669</v>
      </c>
      <c r="DA194" s="3">
        <v>81.8427286101421</v>
      </c>
      <c r="DB194" s="3">
        <v>78.8566632476048</v>
      </c>
      <c r="DC194" s="3">
        <v>84.5781994374562</v>
      </c>
      <c r="DD194" s="3">
        <v>74.5380675421762</v>
      </c>
      <c r="DE194" s="3">
        <v>71.1910411976155</v>
      </c>
      <c r="DF194" s="3">
        <v>78.3865311359646</v>
      </c>
      <c r="DG194" s="3">
        <v>80.7060372823166</v>
      </c>
      <c r="DH194" s="3">
        <v>76.6106243501355</v>
      </c>
      <c r="DI194" s="3">
        <v>71.6497092440988</v>
      </c>
      <c r="DJ194" s="3">
        <v>70.9305453517135</v>
      </c>
      <c r="DK194" s="3">
        <v>82.1903848576205</v>
      </c>
      <c r="DL194" s="3">
        <v>84.8582725422105</v>
      </c>
      <c r="DM194" s="3">
        <v>87.4722267335514</v>
      </c>
      <c r="DN194" s="3">
        <v>83.8517375401752</v>
      </c>
      <c r="DO194" s="3">
        <v>82.2209773426802</v>
      </c>
      <c r="DP194" s="3">
        <v>76.023333748296</v>
      </c>
      <c r="DQ194" s="3">
        <v>61.8243893728001</v>
      </c>
      <c r="DR194" s="3">
        <v>63.4651289702887</v>
      </c>
      <c r="DS194" s="3">
        <v>65.7324665323229</v>
      </c>
      <c r="DT194" s="3">
        <v>65.5064834549581</v>
      </c>
      <c r="DU194" s="3">
        <v>65.3539357233825</v>
      </c>
      <c r="DV194" s="3">
        <v>68.4061201525914</v>
      </c>
      <c r="DW194" s="3">
        <v>73.4955164597212</v>
      </c>
      <c r="DX194" s="3">
        <v>72.8632358444422</v>
      </c>
      <c r="DY194" s="3">
        <v>67.8996704965406</v>
      </c>
      <c r="DZ194" s="3">
        <v>71.9462575844905</v>
      </c>
      <c r="EA194" s="3">
        <v>77.2660680275428</v>
      </c>
      <c r="EB194" s="3">
        <v>82.2712526689567</v>
      </c>
      <c r="EC194" s="3">
        <v>79.2979159265224</v>
      </c>
      <c r="ED194" s="3">
        <v>76.514751340677</v>
      </c>
      <c r="EE194" s="3">
        <v>78.3301612897667</v>
      </c>
      <c r="EF194" s="3">
        <v>74.1536108652751</v>
      </c>
    </row>
    <row r="195">
      <c r="A195" s="3" t="s">
        <v>772</v>
      </c>
      <c r="B195" s="3" t="s">
        <v>517</v>
      </c>
      <c r="C195" s="3" t="s">
        <v>542</v>
      </c>
      <c r="D195" s="3">
        <v>39.1065565462619</v>
      </c>
      <c r="E195" s="3">
        <v>38.6269326545746</v>
      </c>
      <c r="F195" s="3">
        <v>40.7182397254993</v>
      </c>
      <c r="G195" s="3">
        <v>40.3006710771247</v>
      </c>
      <c r="H195" s="3">
        <v>40.8279238307248</v>
      </c>
      <c r="I195" s="3">
        <v>42.5884782440806</v>
      </c>
      <c r="J195" s="3">
        <v>43.3055138805283</v>
      </c>
      <c r="K195" s="3">
        <v>43.2029967873883</v>
      </c>
      <c r="L195" s="3">
        <v>44.0945175524453</v>
      </c>
      <c r="M195" s="3">
        <v>43.0544403569336</v>
      </c>
      <c r="N195" s="3">
        <v>46.9150233768058</v>
      </c>
      <c r="O195" s="3">
        <v>48.3732710452552</v>
      </c>
      <c r="P195" s="3">
        <v>47.3277121869725</v>
      </c>
      <c r="Q195" s="3">
        <v>47.3939595163802</v>
      </c>
      <c r="R195" s="3">
        <v>47.8229237849153</v>
      </c>
      <c r="S195" s="3">
        <v>48.0894229124147</v>
      </c>
      <c r="T195" s="3">
        <v>49.143550818827</v>
      </c>
      <c r="U195" s="3">
        <v>49.654324017638</v>
      </c>
      <c r="V195" s="3">
        <v>49.1979363764438</v>
      </c>
      <c r="W195" s="3">
        <v>48.2547029221161</v>
      </c>
      <c r="X195" s="3">
        <v>45.3072625046251</v>
      </c>
      <c r="Y195" s="3">
        <v>46.2567670406102</v>
      </c>
      <c r="Z195" s="3">
        <v>47.6661557291877</v>
      </c>
      <c r="AA195" s="3">
        <v>47.8143826976986</v>
      </c>
      <c r="AB195" s="3">
        <v>45.2558452761363</v>
      </c>
      <c r="AC195" s="3">
        <v>48.1088533098927</v>
      </c>
      <c r="AD195" s="3">
        <v>50.841610287125</v>
      </c>
      <c r="AE195" s="3">
        <v>53.5550769883988</v>
      </c>
      <c r="AF195" s="3">
        <v>55.7694920603073</v>
      </c>
      <c r="AG195" s="3">
        <v>57.378798108811</v>
      </c>
      <c r="AH195" s="3">
        <v>58.2543843460003</v>
      </c>
      <c r="AI195" s="3">
        <v>58.4271989804244</v>
      </c>
      <c r="AJ195" s="3">
        <v>58.5024090418184</v>
      </c>
      <c r="AK195" s="3">
        <v>57.209070469547</v>
      </c>
      <c r="AL195" s="3">
        <v>58.8973539919554</v>
      </c>
      <c r="AM195" s="3">
        <v>60.204815149956</v>
      </c>
      <c r="AN195" s="3">
        <v>59.7279512705419</v>
      </c>
      <c r="AO195" s="3">
        <v>63.001888689716</v>
      </c>
      <c r="AP195" s="3">
        <v>65.3669101185142</v>
      </c>
      <c r="AQ195" s="3">
        <v>64.7077170841474</v>
      </c>
      <c r="AR195" s="3">
        <v>65.9871855887681</v>
      </c>
      <c r="AS195" s="3">
        <v>69.4168625722276</v>
      </c>
      <c r="AT195" s="3">
        <v>69.989130465695</v>
      </c>
      <c r="AU195" s="3">
        <v>69.0636245608476</v>
      </c>
      <c r="AV195" s="3">
        <v>72.4172258229683</v>
      </c>
      <c r="AW195" s="3">
        <v>74.4402717313592</v>
      </c>
      <c r="AX195" s="3">
        <v>74.0403852506844</v>
      </c>
      <c r="AY195" s="3">
        <v>74.3046090844429</v>
      </c>
      <c r="AZ195" s="3">
        <v>73.687604154163</v>
      </c>
      <c r="BA195" s="3">
        <v>74.1112548315312</v>
      </c>
      <c r="BB195" s="3">
        <v>74.8858958772753</v>
      </c>
      <c r="BC195" s="3">
        <v>74.1223895830818</v>
      </c>
      <c r="BD195" s="3">
        <v>73.0252406773541</v>
      </c>
      <c r="BE195" s="3">
        <v>73.5679666734597</v>
      </c>
      <c r="BF195" s="3">
        <v>77.3153827917731</v>
      </c>
      <c r="BG195" s="3">
        <v>75.7218213649155</v>
      </c>
      <c r="BH195" s="3">
        <v>77.0867321030033</v>
      </c>
      <c r="BI195" s="3">
        <v>74.1944879033053</v>
      </c>
      <c r="BJ195" s="3">
        <v>78.8025672655828</v>
      </c>
      <c r="BK195" s="3">
        <v>74.7305857967375</v>
      </c>
      <c r="BL195" s="3">
        <v>74.6051455155236</v>
      </c>
      <c r="BM195" s="3">
        <v>83.5316888439351</v>
      </c>
      <c r="BN195" s="3">
        <v>84.2778411052994</v>
      </c>
      <c r="BO195" s="3">
        <v>86.3266198338105</v>
      </c>
      <c r="BP195" s="3">
        <v>87.1470795666596</v>
      </c>
      <c r="BQ195" s="3">
        <v>90.1546214928071</v>
      </c>
      <c r="BR195" s="3">
        <v>93.8137815913986</v>
      </c>
      <c r="BS195" s="3">
        <v>90.3553233996443</v>
      </c>
      <c r="BT195" s="3">
        <v>92.6056726304017</v>
      </c>
      <c r="BU195" s="3">
        <v>91.0691856793311</v>
      </c>
      <c r="BV195" s="3">
        <v>97.7833296209256</v>
      </c>
      <c r="BW195" s="3">
        <v>102.082006233414</v>
      </c>
      <c r="BX195" s="3">
        <v>104.70095156413</v>
      </c>
      <c r="BY195" s="3">
        <v>107.446230389145</v>
      </c>
      <c r="BZ195" s="3">
        <v>86.4909462697109</v>
      </c>
      <c r="CA195" s="3">
        <v>86.5287148070297</v>
      </c>
      <c r="CB195" s="3">
        <v>97.0107885093642</v>
      </c>
      <c r="CC195" s="3">
        <v>100.373499652544</v>
      </c>
      <c r="CD195" s="3">
        <v>104.89154919309</v>
      </c>
      <c r="CE195" s="3">
        <v>108.993096756069</v>
      </c>
      <c r="CF195" s="3">
        <v>108.998022391166</v>
      </c>
      <c r="CG195" s="3">
        <v>106.50882066288</v>
      </c>
      <c r="CH195" s="3">
        <v>105.832585384018</v>
      </c>
      <c r="CI195" s="3">
        <v>109.331654068984</v>
      </c>
      <c r="CJ195" s="3">
        <v>105.817388465826</v>
      </c>
      <c r="CK195" s="3">
        <v>108.816681997244</v>
      </c>
      <c r="CL195" s="3">
        <v>111.784997480855</v>
      </c>
      <c r="CM195" s="3">
        <v>121.200571624655</v>
      </c>
      <c r="CN195" s="3">
        <v>129.28263069361</v>
      </c>
      <c r="CO195" s="3">
        <v>131.763745049896</v>
      </c>
      <c r="CP195" s="3">
        <v>136.20924696294</v>
      </c>
      <c r="CQ195" s="3">
        <v>145.867982315675</v>
      </c>
      <c r="CR195" s="3">
        <v>150.486361909745</v>
      </c>
      <c r="CS195" s="3">
        <v>154.499894683784</v>
      </c>
      <c r="CT195" s="3">
        <v>159.015384851762</v>
      </c>
      <c r="CU195" s="3">
        <v>163.446170765168</v>
      </c>
      <c r="CV195" s="3">
        <v>153.855800192461</v>
      </c>
      <c r="CW195" s="3">
        <v>146.893013354134</v>
      </c>
      <c r="CX195" s="3">
        <v>152.857316868688</v>
      </c>
      <c r="CY195" s="3">
        <v>164.97696298429</v>
      </c>
      <c r="CZ195" s="3">
        <v>151.638347814127</v>
      </c>
      <c r="DA195" s="3">
        <v>147.655453656144</v>
      </c>
      <c r="DB195" s="3">
        <v>149.846314805636</v>
      </c>
      <c r="DC195" s="3">
        <v>162.421934249456</v>
      </c>
      <c r="DD195" s="3">
        <v>152.400270902502</v>
      </c>
      <c r="DE195" s="3">
        <v>151.262487799537</v>
      </c>
      <c r="DF195" s="3">
        <v>160.96186441028</v>
      </c>
      <c r="DG195" s="3">
        <v>164.277993054786</v>
      </c>
      <c r="DH195" s="3">
        <v>166.732327907953</v>
      </c>
      <c r="DI195" s="3">
        <v>164.646812901792</v>
      </c>
      <c r="DJ195" s="3">
        <v>156.364605426256</v>
      </c>
      <c r="DK195" s="3">
        <v>169.639477227263</v>
      </c>
      <c r="DL195" s="3">
        <v>174.453252631585</v>
      </c>
      <c r="DM195" s="3">
        <v>175.921097242074</v>
      </c>
      <c r="DN195" s="3">
        <v>184.156117637162</v>
      </c>
      <c r="DO195" s="3">
        <v>188.033149043399</v>
      </c>
      <c r="DP195" s="3">
        <v>191.965933048238</v>
      </c>
      <c r="DQ195" s="3">
        <v>187.315370567729</v>
      </c>
      <c r="DR195" s="3">
        <v>194.430096045918</v>
      </c>
      <c r="DS195" s="3">
        <v>189.8870716906</v>
      </c>
      <c r="DT195" s="3">
        <v>191.215161432493</v>
      </c>
      <c r="DU195" s="3">
        <v>196.67094452581</v>
      </c>
      <c r="DV195" s="3">
        <v>202.759487451841</v>
      </c>
      <c r="DW195" s="3">
        <v>199.805643879265</v>
      </c>
      <c r="DX195" s="3">
        <v>203.683205532516</v>
      </c>
      <c r="DY195" s="3">
        <v>209.050752784216</v>
      </c>
      <c r="DZ195" s="3">
        <v>215.382669535902</v>
      </c>
      <c r="EA195" s="3">
        <v>221.583694730987</v>
      </c>
      <c r="EB195" s="3">
        <v>226.514333675945</v>
      </c>
      <c r="EC195" s="3">
        <v>223.39048103461</v>
      </c>
      <c r="ED195" s="3">
        <v>225.011501312256</v>
      </c>
      <c r="EE195" s="3">
        <v>217.618095034645</v>
      </c>
      <c r="EF195" s="3">
        <v>214.710833231608</v>
      </c>
    </row>
    <row r="196">
      <c r="A196" s="3" t="s">
        <v>773</v>
      </c>
      <c r="B196" s="3" t="s">
        <v>526</v>
      </c>
      <c r="C196" s="3" t="s">
        <v>708</v>
      </c>
      <c r="D196" s="3">
        <v>78.6775033390737</v>
      </c>
      <c r="E196" s="3">
        <v>76.4024385133452</v>
      </c>
      <c r="F196" s="3">
        <v>77.9788700382144</v>
      </c>
      <c r="G196" s="3">
        <v>79.8739095897634</v>
      </c>
      <c r="H196" s="3">
        <v>82.9307925237301</v>
      </c>
      <c r="I196" s="3">
        <v>84.835823482258</v>
      </c>
      <c r="J196" s="3">
        <v>85.3719769116338</v>
      </c>
      <c r="K196" s="3">
        <v>84.2145665137628</v>
      </c>
      <c r="L196" s="3">
        <v>85.6688991812693</v>
      </c>
      <c r="M196" s="3">
        <v>83.8400954558393</v>
      </c>
      <c r="N196" s="3">
        <v>93.8221624495913</v>
      </c>
      <c r="O196" s="3">
        <v>96.9220963456572</v>
      </c>
      <c r="P196" s="3">
        <v>96.9277922885672</v>
      </c>
      <c r="Q196" s="3">
        <v>99.8193518948987</v>
      </c>
      <c r="R196" s="3">
        <v>99.2659449986602</v>
      </c>
      <c r="S196" s="3">
        <v>97.9738867249304</v>
      </c>
      <c r="T196" s="3">
        <v>96.5890841429648</v>
      </c>
      <c r="U196" s="3">
        <v>95.3912687383062</v>
      </c>
      <c r="V196" s="3">
        <v>93.1014803967336</v>
      </c>
      <c r="W196" s="3">
        <v>88.7058381435072</v>
      </c>
      <c r="X196" s="3">
        <v>85.6136747336929</v>
      </c>
      <c r="Y196" s="3">
        <v>91.4587575230052</v>
      </c>
      <c r="Z196" s="3">
        <v>96.3759162410745</v>
      </c>
      <c r="AA196" s="3">
        <v>93.6841403943196</v>
      </c>
      <c r="AB196" s="3">
        <v>87.0333538341849</v>
      </c>
      <c r="AC196" s="3">
        <v>94.9677132550236</v>
      </c>
      <c r="AD196" s="3">
        <v>100.250001229371</v>
      </c>
      <c r="AE196" s="3">
        <v>103.457621145147</v>
      </c>
      <c r="AF196" s="3">
        <v>104.033546670197</v>
      </c>
      <c r="AG196" s="3">
        <v>105.421238928273</v>
      </c>
      <c r="AH196" s="3">
        <v>110.918448990143</v>
      </c>
      <c r="AI196" s="3">
        <v>111.692973370835</v>
      </c>
      <c r="AJ196" s="3">
        <v>111.05029263648</v>
      </c>
      <c r="AK196" s="3">
        <v>106.227729656695</v>
      </c>
      <c r="AL196" s="3">
        <v>107.145455878315</v>
      </c>
      <c r="AM196" s="3">
        <v>111.201431835167</v>
      </c>
      <c r="AN196" s="3">
        <v>111.623979697607</v>
      </c>
      <c r="AO196" s="3">
        <v>113.927808094551</v>
      </c>
      <c r="AP196" s="3">
        <v>120.755621848892</v>
      </c>
      <c r="AQ196" s="3">
        <v>121.225853256441</v>
      </c>
      <c r="AR196" s="3">
        <v>125.597918157301</v>
      </c>
      <c r="AS196" s="3">
        <v>133.345278368593</v>
      </c>
      <c r="AT196" s="3">
        <v>132.508492562175</v>
      </c>
      <c r="AU196" s="3">
        <v>130.896221593342</v>
      </c>
      <c r="AV196" s="3">
        <v>133.758099157826</v>
      </c>
      <c r="AW196" s="3">
        <v>141.963106634872</v>
      </c>
      <c r="AX196" s="3">
        <v>148.335949534878</v>
      </c>
      <c r="AY196" s="3">
        <v>153.248087652921</v>
      </c>
      <c r="AZ196" s="3">
        <v>157.955389062735</v>
      </c>
      <c r="BA196" s="3">
        <v>151.861923477616</v>
      </c>
      <c r="BB196" s="3">
        <v>149.462204605678</v>
      </c>
      <c r="BC196" s="3">
        <v>137.510079672138</v>
      </c>
      <c r="BD196" s="3">
        <v>129.720370279667</v>
      </c>
      <c r="BE196" s="3">
        <v>130.889097599666</v>
      </c>
      <c r="BF196" s="3">
        <v>131.121486582264</v>
      </c>
      <c r="BG196" s="3">
        <v>134.376624784757</v>
      </c>
      <c r="BH196" s="3">
        <v>138.813807171698</v>
      </c>
      <c r="BI196" s="3">
        <v>131.818733761869</v>
      </c>
      <c r="BJ196" s="3">
        <v>131.515225898756</v>
      </c>
      <c r="BK196" s="3">
        <v>128.727483283423</v>
      </c>
      <c r="BL196" s="3">
        <v>127.144540257834</v>
      </c>
      <c r="BM196" s="3">
        <v>136.205852652815</v>
      </c>
      <c r="BN196" s="3">
        <v>137.301909063094</v>
      </c>
      <c r="BO196" s="3">
        <v>140.257311296425</v>
      </c>
      <c r="BP196" s="3">
        <v>115.228288622397</v>
      </c>
      <c r="BQ196" s="3">
        <v>113.392818519057</v>
      </c>
      <c r="BR196" s="3">
        <v>116.612485438647</v>
      </c>
      <c r="BS196" s="3">
        <v>109.427635657189</v>
      </c>
      <c r="BT196" s="3">
        <v>112.441656799884</v>
      </c>
      <c r="BU196" s="3">
        <v>109.051619822565</v>
      </c>
      <c r="BV196" s="3">
        <v>116.015346352235</v>
      </c>
      <c r="BW196" s="3">
        <v>116.997384765287</v>
      </c>
      <c r="BX196" s="3">
        <v>120.580339320008</v>
      </c>
      <c r="BY196" s="3">
        <v>108.401081074364</v>
      </c>
      <c r="BZ196" s="3">
        <v>95.9921339553581</v>
      </c>
      <c r="CA196" s="3">
        <v>100.41794335298</v>
      </c>
      <c r="CB196" s="3">
        <v>101.890645162377</v>
      </c>
      <c r="CC196" s="3">
        <v>110.453274598139</v>
      </c>
      <c r="CD196" s="3">
        <v>109.093594527188</v>
      </c>
      <c r="CE196" s="3">
        <v>112.694356169278</v>
      </c>
      <c r="CF196" s="3">
        <v>115.736237208265</v>
      </c>
      <c r="CG196" s="3">
        <v>116.426270113504</v>
      </c>
      <c r="CH196" s="3">
        <v>119.75649044651</v>
      </c>
      <c r="CI196" s="3">
        <v>123.164820819207</v>
      </c>
      <c r="CJ196" s="3">
        <v>121.417217064105</v>
      </c>
      <c r="CK196" s="3">
        <v>126.49424716574</v>
      </c>
      <c r="CL196" s="3">
        <v>133.086633972993</v>
      </c>
      <c r="CM196" s="3">
        <v>140.818137205102</v>
      </c>
      <c r="CN196" s="3">
        <v>144.946852859534</v>
      </c>
      <c r="CO196" s="3">
        <v>143.39112581472</v>
      </c>
      <c r="CP196" s="3">
        <v>143.606044415045</v>
      </c>
      <c r="CQ196" s="3">
        <v>142.603764530119</v>
      </c>
      <c r="CR196" s="3">
        <v>133.665963585418</v>
      </c>
      <c r="CS196" s="3">
        <v>129.975675573901</v>
      </c>
      <c r="CT196" s="3">
        <v>131.148915649199</v>
      </c>
      <c r="CU196" s="3">
        <v>128.135622845634</v>
      </c>
      <c r="CV196" s="3">
        <v>128.463881358328</v>
      </c>
      <c r="CW196" s="3">
        <v>114.717319010069</v>
      </c>
      <c r="CX196" s="3">
        <v>108.660869570219</v>
      </c>
      <c r="CY196" s="3">
        <v>109.64587749093</v>
      </c>
      <c r="CZ196" s="3">
        <v>109.970078871307</v>
      </c>
      <c r="DA196" s="3">
        <v>102.318726197509</v>
      </c>
      <c r="DB196" s="3">
        <v>98.7612712860601</v>
      </c>
      <c r="DC196" s="3">
        <v>107.07501089109</v>
      </c>
      <c r="DD196" s="3">
        <v>88.3884635768647</v>
      </c>
      <c r="DE196" s="3">
        <v>86.7068077662373</v>
      </c>
      <c r="DF196" s="3">
        <v>96.2211634914962</v>
      </c>
      <c r="DG196" s="3">
        <v>94.1195922384636</v>
      </c>
      <c r="DH196" s="3">
        <v>92.8464129436415</v>
      </c>
      <c r="DI196" s="3">
        <v>86.7149469571462</v>
      </c>
      <c r="DJ196" s="3">
        <v>81.009858257168</v>
      </c>
      <c r="DK196" s="3">
        <v>80.7688582024425</v>
      </c>
      <c r="DL196" s="3">
        <v>77.9409866477867</v>
      </c>
      <c r="DM196" s="3">
        <v>78.676526902308</v>
      </c>
      <c r="DN196" s="3">
        <v>81.2503419683412</v>
      </c>
      <c r="DO196" s="3">
        <v>81.6777072380332</v>
      </c>
      <c r="DP196" s="3">
        <v>80.4355092509344</v>
      </c>
      <c r="DQ196" s="3">
        <v>70.7846966040882</v>
      </c>
      <c r="DR196" s="3">
        <v>75.8749956681012</v>
      </c>
      <c r="DS196" s="3">
        <v>84.7355295556925</v>
      </c>
      <c r="DT196" s="3">
        <v>84.0893668342226</v>
      </c>
      <c r="DU196" s="3">
        <v>75.6262571765437</v>
      </c>
      <c r="DV196" s="3">
        <v>82.456760130028</v>
      </c>
      <c r="DW196" s="3">
        <v>90.6350898166421</v>
      </c>
      <c r="DX196" s="3">
        <v>98.0217519203154</v>
      </c>
      <c r="DY196" s="3">
        <v>99.8593071994486</v>
      </c>
      <c r="DZ196" s="3">
        <v>105.639074485876</v>
      </c>
      <c r="EA196" s="3">
        <v>126.092026053253</v>
      </c>
      <c r="EB196" s="3">
        <v>132.746755982497</v>
      </c>
      <c r="EC196" s="3">
        <v>132.38765573024</v>
      </c>
      <c r="ED196" s="3">
        <v>130.093467449018</v>
      </c>
      <c r="EE196" s="3">
        <v>129.990714118594</v>
      </c>
      <c r="EF196" s="3">
        <v>139.979165818956</v>
      </c>
    </row>
    <row r="197">
      <c r="A197" s="3" t="s">
        <v>774</v>
      </c>
      <c r="B197" s="3" t="s">
        <v>505</v>
      </c>
      <c r="C197" s="3" t="s">
        <v>746</v>
      </c>
      <c r="D197" s="3">
        <v>11.4191666557675</v>
      </c>
      <c r="E197" s="3">
        <v>11.8564474457189</v>
      </c>
      <c r="F197" s="3">
        <v>11.8448809669131</v>
      </c>
      <c r="G197" s="3">
        <v>11.1235316140311</v>
      </c>
      <c r="H197" s="3">
        <v>11.4120634396871</v>
      </c>
      <c r="I197" s="3">
        <v>11.6630158651443</v>
      </c>
      <c r="J197" s="3">
        <v>11.2922727411444</v>
      </c>
      <c r="K197" s="3">
        <v>13.0939285641625</v>
      </c>
      <c r="L197" s="3">
        <v>15.0590872764587</v>
      </c>
      <c r="M197" s="3">
        <v>15.8301450687906</v>
      </c>
      <c r="N197" s="3">
        <v>17.8702632502506</v>
      </c>
      <c r="O197" s="3">
        <v>18.1654544743625</v>
      </c>
      <c r="P197" s="3">
        <v>19.3949582576752</v>
      </c>
      <c r="Q197" s="3">
        <v>20.1051753194709</v>
      </c>
      <c r="R197" s="3">
        <v>22.9906060912392</v>
      </c>
      <c r="S197" s="3">
        <v>23.0920633588518</v>
      </c>
      <c r="T197" s="3">
        <v>22.1767501354218</v>
      </c>
      <c r="U197" s="3">
        <v>21.7292424982244</v>
      </c>
      <c r="V197" s="3">
        <v>23.6567423126914</v>
      </c>
      <c r="W197" s="3">
        <v>24.1936509722755</v>
      </c>
      <c r="X197" s="3">
        <v>22.4311508451189</v>
      </c>
      <c r="Y197" s="3">
        <v>22.7115152098916</v>
      </c>
      <c r="Z197" s="3">
        <v>24.5005833625793</v>
      </c>
      <c r="AA197" s="3">
        <v>25.2653408917514</v>
      </c>
      <c r="AB197" s="3">
        <v>23.7498245239258</v>
      </c>
      <c r="AC197" s="3">
        <v>21.1761250972748</v>
      </c>
      <c r="AD197" s="3">
        <v>22.0015909888528</v>
      </c>
      <c r="AE197" s="3">
        <v>21.6379364104498</v>
      </c>
      <c r="AF197" s="3">
        <v>24.8109920592535</v>
      </c>
      <c r="AG197" s="3">
        <v>25.7579545974732</v>
      </c>
      <c r="AH197" s="3">
        <v>26.6484999656677</v>
      </c>
      <c r="AI197" s="3">
        <v>26.5088768005371</v>
      </c>
      <c r="AJ197" s="3">
        <v>24.7490476880755</v>
      </c>
      <c r="AK197" s="3">
        <v>24.3376190094721</v>
      </c>
      <c r="AL197" s="3">
        <v>22.1168650672549</v>
      </c>
      <c r="AM197" s="3">
        <v>22.2927379608154</v>
      </c>
      <c r="AN197" s="3">
        <v>21.9947499752045</v>
      </c>
      <c r="AO197" s="3">
        <v>21.603815681056</v>
      </c>
      <c r="AP197" s="3">
        <v>23.3192390358966</v>
      </c>
      <c r="AQ197" s="3">
        <v>22.7506580352783</v>
      </c>
      <c r="AR197" s="3">
        <v>23.9086364399303</v>
      </c>
      <c r="AS197" s="3">
        <v>25.3885226683183</v>
      </c>
      <c r="AT197" s="3">
        <v>25.827499961853</v>
      </c>
      <c r="AU197" s="3">
        <v>26.9984782260397</v>
      </c>
      <c r="AV197" s="3">
        <v>28.0000000476837</v>
      </c>
      <c r="AW197" s="3">
        <v>28.0185228694569</v>
      </c>
      <c r="AX197" s="3">
        <v>30.1558331989107</v>
      </c>
      <c r="AY197" s="3">
        <v>31.7162499904633</v>
      </c>
      <c r="AZ197" s="3">
        <v>32.9303572064354</v>
      </c>
      <c r="BA197" s="3">
        <v>32.3771053113436</v>
      </c>
      <c r="BB197" s="3">
        <v>28.5345238731021</v>
      </c>
      <c r="BC197" s="3">
        <v>28.1921427590506</v>
      </c>
      <c r="BD197" s="3">
        <v>25.2785228382457</v>
      </c>
      <c r="BE197" s="3">
        <v>27.5855953125727</v>
      </c>
      <c r="BF197" s="3">
        <v>30.0986905325027</v>
      </c>
      <c r="BG197" s="3">
        <v>30.3411956455397</v>
      </c>
      <c r="BH197" s="3">
        <v>29.7293421092786</v>
      </c>
      <c r="BI197" s="3">
        <v>26.9208694540936</v>
      </c>
      <c r="BJ197" s="3">
        <v>27.9545236769177</v>
      </c>
      <c r="BK197" s="3">
        <v>26.5647368682058</v>
      </c>
      <c r="BL197" s="3">
        <v>26.7980953398205</v>
      </c>
      <c r="BM197" s="3">
        <v>29.2852633626837</v>
      </c>
      <c r="BN197" s="3">
        <v>29.4623809087844</v>
      </c>
      <c r="BO197" s="3">
        <v>27.5188095456078</v>
      </c>
      <c r="BP197" s="3">
        <v>31.1510226509788</v>
      </c>
      <c r="BQ197" s="3">
        <v>31.7216250419617</v>
      </c>
      <c r="BR197" s="3">
        <v>32.4570453817194</v>
      </c>
      <c r="BS197" s="3">
        <v>29.2660227688876</v>
      </c>
      <c r="BT197" s="3">
        <v>29.0697499275208</v>
      </c>
      <c r="BU197" s="3">
        <v>28.0836957019308</v>
      </c>
      <c r="BV197" s="3">
        <v>29.0886250495911</v>
      </c>
      <c r="BW197" s="3">
        <v>31.0285713104975</v>
      </c>
      <c r="BX197" s="3">
        <v>32.8651188895816</v>
      </c>
      <c r="BY197" s="3">
        <v>34.247105247096</v>
      </c>
      <c r="BZ197" s="3">
        <v>29.5562499219721</v>
      </c>
      <c r="CA197" s="3">
        <v>29.8409522374471</v>
      </c>
      <c r="CB197" s="3">
        <v>32.9138752937317</v>
      </c>
      <c r="CC197" s="3">
        <v>35.0485228625211</v>
      </c>
      <c r="CD197" s="3">
        <v>36.7073867971247</v>
      </c>
      <c r="CE197" s="3">
        <v>41.3213096800305</v>
      </c>
      <c r="CF197" s="3">
        <v>40.5947618030366</v>
      </c>
      <c r="CG197" s="3">
        <v>40.0293182026256</v>
      </c>
      <c r="CH197" s="3">
        <v>41.645749950409</v>
      </c>
      <c r="CI197" s="3">
        <v>44.3767044760964</v>
      </c>
      <c r="CJ197" s="3">
        <v>45.2786842145418</v>
      </c>
      <c r="CK197" s="3">
        <v>45.0344737203498</v>
      </c>
      <c r="CL197" s="3">
        <v>44.2399999369746</v>
      </c>
      <c r="CM197" s="3">
        <v>48.03630956014</v>
      </c>
      <c r="CN197" s="3">
        <v>46.3078751564026</v>
      </c>
      <c r="CO197" s="3">
        <v>46.3955681540749</v>
      </c>
      <c r="CP197" s="3">
        <v>46.4100000290644</v>
      </c>
      <c r="CQ197" s="3">
        <v>48.2945453470403</v>
      </c>
      <c r="CR197" s="3">
        <v>47.1338096800304</v>
      </c>
      <c r="CS197" s="3">
        <v>43.4032143184117</v>
      </c>
      <c r="CT197" s="3">
        <v>44.7874999273391</v>
      </c>
      <c r="CU197" s="3">
        <v>45.1513636328957</v>
      </c>
      <c r="CV197" s="3">
        <v>45.206875038147</v>
      </c>
      <c r="CW197" s="3">
        <v>41.8427632984362</v>
      </c>
      <c r="CX197" s="3">
        <v>39.398369581803</v>
      </c>
      <c r="CY197" s="3">
        <v>41.8948750495911</v>
      </c>
      <c r="CZ197" s="3">
        <v>43.3207144964309</v>
      </c>
      <c r="DA197" s="3">
        <v>44.9738093784877</v>
      </c>
      <c r="DB197" s="3">
        <v>48.2503750801086</v>
      </c>
      <c r="DC197" s="3">
        <v>45.6852173183275</v>
      </c>
      <c r="DD197" s="3">
        <v>44.3846425556001</v>
      </c>
      <c r="DE197" s="3">
        <v>45.1496428535098</v>
      </c>
      <c r="DF197" s="3">
        <v>49.4375001816522</v>
      </c>
      <c r="DG197" s="3">
        <v>50.7170239403134</v>
      </c>
      <c r="DH197" s="3">
        <v>50.8296250343323</v>
      </c>
      <c r="DI197" s="3">
        <v>51.4938158737986</v>
      </c>
      <c r="DJ197" s="3">
        <v>51.4282610520073</v>
      </c>
      <c r="DK197" s="3">
        <v>53.2136844835783</v>
      </c>
      <c r="DL197" s="3">
        <v>58.6390909715132</v>
      </c>
      <c r="DM197" s="3">
        <v>58.2916666666667</v>
      </c>
      <c r="DN197" s="3">
        <v>57.1707504272461</v>
      </c>
      <c r="DO197" s="3">
        <v>57.7378260571024</v>
      </c>
      <c r="DP197" s="3">
        <v>55.6022499084473</v>
      </c>
      <c r="DQ197" s="3">
        <v>50.0995456522161</v>
      </c>
      <c r="DR197" s="3">
        <v>55.0426191602434</v>
      </c>
      <c r="DS197" s="3">
        <v>55.5459999084473</v>
      </c>
      <c r="DT197" s="3">
        <v>57.1104762667701</v>
      </c>
      <c r="DU197" s="3">
        <v>55.9027498245239</v>
      </c>
      <c r="DV197" s="3">
        <v>59.5427499771118</v>
      </c>
      <c r="DW197" s="3">
        <v>54.7879547639326</v>
      </c>
      <c r="DX197" s="3">
        <v>53.7134090770375</v>
      </c>
      <c r="DY197" s="3">
        <v>50.3494737524735</v>
      </c>
      <c r="DZ197" s="3">
        <v>50.330000183799</v>
      </c>
      <c r="EA197" s="3">
        <v>47.6736362630671</v>
      </c>
      <c r="EB197" s="3">
        <v>50.6665002822876</v>
      </c>
      <c r="EC197" s="3">
        <v>52.0760869565218</v>
      </c>
      <c r="ED197" s="3">
        <v>54.3032500267029</v>
      </c>
      <c r="EE197" s="3">
        <v>52.6654756636847</v>
      </c>
      <c r="EF197" s="3">
        <v>50.1308332019382</v>
      </c>
    </row>
    <row r="198">
      <c r="A198" s="3" t="s">
        <v>775</v>
      </c>
      <c r="B198" s="3" t="s">
        <v>505</v>
      </c>
      <c r="C198" s="3" t="s">
        <v>776</v>
      </c>
      <c r="D198" s="3">
        <v>18.667436322956</v>
      </c>
      <c r="E198" s="3">
        <v>17.7057762463634</v>
      </c>
      <c r="F198" s="3">
        <v>18.630563481098</v>
      </c>
      <c r="G198" s="3">
        <v>19.535119704935</v>
      </c>
      <c r="H198" s="3">
        <v>20.5880443098436</v>
      </c>
      <c r="I198" s="3">
        <v>21.5149869629207</v>
      </c>
      <c r="J198" s="3">
        <v>21.7208635027675</v>
      </c>
      <c r="K198" s="3">
        <v>21.6863333224511</v>
      </c>
      <c r="L198" s="3">
        <v>23.0525384905652</v>
      </c>
      <c r="M198" s="3">
        <v>24.3226412178299</v>
      </c>
      <c r="N198" s="3">
        <v>25.7772921170665</v>
      </c>
      <c r="O198" s="3">
        <v>26.3631183320434</v>
      </c>
      <c r="P198" s="3">
        <v>27.529934017276</v>
      </c>
      <c r="Q198" s="3">
        <v>28.8885081022007</v>
      </c>
      <c r="R198" s="3">
        <v>27.8573152770258</v>
      </c>
      <c r="S198" s="3">
        <v>27.5222942029235</v>
      </c>
      <c r="T198" s="3">
        <v>27.4019018541649</v>
      </c>
      <c r="U198" s="3">
        <v>26.3528385563226</v>
      </c>
      <c r="V198" s="3">
        <v>28.1966427414051</v>
      </c>
      <c r="W198" s="3">
        <v>29.3807407638357</v>
      </c>
      <c r="X198" s="3">
        <v>29.18583968569</v>
      </c>
      <c r="Y198" s="3">
        <v>31.7562094215308</v>
      </c>
      <c r="Z198" s="3">
        <v>31.3078457899817</v>
      </c>
      <c r="AA198" s="3">
        <v>31.6164233672942</v>
      </c>
      <c r="AB198" s="3">
        <v>32.1046915017162</v>
      </c>
      <c r="AC198" s="3">
        <v>33.3014077189758</v>
      </c>
      <c r="AD198" s="3">
        <v>34.25639040798</v>
      </c>
      <c r="AE198" s="3">
        <v>34.5364357062687</v>
      </c>
      <c r="AF198" s="3">
        <v>35.3236323246709</v>
      </c>
      <c r="AG198" s="3">
        <v>36.7592339262245</v>
      </c>
      <c r="AH198" s="3">
        <v>38.5470234018658</v>
      </c>
      <c r="AI198" s="3">
        <v>37.2022330210576</v>
      </c>
      <c r="AJ198" s="3">
        <v>36.1654636928172</v>
      </c>
      <c r="AK198" s="3">
        <v>35.6054502204536</v>
      </c>
      <c r="AL198" s="3">
        <v>36.0303571103691</v>
      </c>
      <c r="AM198" s="3">
        <v>37.5208846380222</v>
      </c>
      <c r="AN198" s="3">
        <v>39.4076324986509</v>
      </c>
      <c r="AO198" s="3">
        <v>41.3773373414855</v>
      </c>
      <c r="AP198" s="3">
        <v>42.8758359388652</v>
      </c>
      <c r="AQ198" s="3">
        <v>41.2833802006126</v>
      </c>
      <c r="AR198" s="3">
        <v>41.0850127750986</v>
      </c>
      <c r="AS198" s="3">
        <v>43.7998548535856</v>
      </c>
      <c r="AT198" s="3">
        <v>42.2771714992294</v>
      </c>
      <c r="AU198" s="3">
        <v>37.4656721727433</v>
      </c>
      <c r="AV198" s="3">
        <v>36.6408778617504</v>
      </c>
      <c r="AW198" s="3">
        <v>37.6651420012136</v>
      </c>
      <c r="AX198" s="3">
        <v>38.2015111492153</v>
      </c>
      <c r="AY198" s="3">
        <v>42.0486998941146</v>
      </c>
      <c r="AZ198" s="3">
        <v>41.5841512451485</v>
      </c>
      <c r="BA198" s="3">
        <v>38.6963533697396</v>
      </c>
      <c r="BB198" s="3">
        <v>37.3863769321019</v>
      </c>
      <c r="BC198" s="3">
        <v>36.2859111994232</v>
      </c>
      <c r="BD198" s="3">
        <v>33.2069166196826</v>
      </c>
      <c r="BE198" s="3">
        <v>34.1537156266253</v>
      </c>
      <c r="BF198" s="3">
        <v>34.8027958803397</v>
      </c>
      <c r="BG198" s="3">
        <v>35.8627807925167</v>
      </c>
      <c r="BH198" s="3">
        <v>37.269800629739</v>
      </c>
      <c r="BI198" s="3">
        <v>37.9767549807604</v>
      </c>
      <c r="BJ198" s="3">
        <v>36.195087563299</v>
      </c>
      <c r="BK198" s="3">
        <v>31.8637818117713</v>
      </c>
      <c r="BL198" s="3">
        <v>29.5977987617654</v>
      </c>
      <c r="BM198" s="3">
        <v>31.0733415993077</v>
      </c>
      <c r="BN198" s="3">
        <v>34.7262109612124</v>
      </c>
      <c r="BO198" s="3">
        <v>34.7472995836542</v>
      </c>
      <c r="BP198" s="3">
        <v>32.8370252417136</v>
      </c>
      <c r="BQ198" s="3">
        <v>31.8409814152747</v>
      </c>
      <c r="BR198" s="3">
        <v>31.6006527593655</v>
      </c>
      <c r="BS198" s="3">
        <v>29.7327092008995</v>
      </c>
      <c r="BT198" s="3">
        <v>27.3780143338872</v>
      </c>
      <c r="BU198" s="3">
        <v>28.6453837856013</v>
      </c>
      <c r="BV198" s="3">
        <v>30.9388568332005</v>
      </c>
      <c r="BW198" s="3">
        <v>33.0851833565347</v>
      </c>
      <c r="BX198" s="3">
        <v>33.3130023507623</v>
      </c>
      <c r="BY198" s="3">
        <v>29.8420145237773</v>
      </c>
      <c r="BZ198" s="3">
        <v>25.554978954341</v>
      </c>
      <c r="CA198" s="3">
        <v>26.8556096591946</v>
      </c>
      <c r="CB198" s="3">
        <v>25.4830069337736</v>
      </c>
      <c r="CC198" s="3">
        <v>27.8909794476265</v>
      </c>
      <c r="CD198" s="3">
        <v>28.4685863243914</v>
      </c>
      <c r="CE198" s="3">
        <v>29.923347476309</v>
      </c>
      <c r="CF198" s="3">
        <v>29.1181340280647</v>
      </c>
      <c r="CG198" s="3">
        <v>27.7395020459755</v>
      </c>
      <c r="CH198" s="3">
        <v>28.0472811523732</v>
      </c>
      <c r="CI198" s="3">
        <v>29.9871779794921</v>
      </c>
      <c r="CJ198" s="3">
        <v>30.1358607736265</v>
      </c>
      <c r="CK198" s="3">
        <v>31.3939407061959</v>
      </c>
      <c r="CL198" s="3">
        <v>35.4614949337824</v>
      </c>
      <c r="CM198" s="3">
        <v>36.5632097046227</v>
      </c>
      <c r="CN198" s="3">
        <v>36.6221995852149</v>
      </c>
      <c r="CO198" s="3">
        <v>36.0915895077078</v>
      </c>
      <c r="CP198" s="3">
        <v>35.5850795540989</v>
      </c>
      <c r="CQ198" s="3">
        <v>36.2951916873486</v>
      </c>
      <c r="CR198" s="3">
        <v>37.4466702054414</v>
      </c>
      <c r="CS198" s="3">
        <v>36.1189588580485</v>
      </c>
      <c r="CT198" s="3">
        <v>33.9472445761714</v>
      </c>
      <c r="CU198" s="3">
        <v>35.3157624355288</v>
      </c>
      <c r="CV198" s="3">
        <v>38.8206250267223</v>
      </c>
      <c r="CW198" s="3">
        <v>39.5273218170352</v>
      </c>
      <c r="CX198" s="3">
        <v>40.7395153046426</v>
      </c>
      <c r="CY198" s="3">
        <v>43.2645663884475</v>
      </c>
      <c r="CZ198" s="3">
        <v>42.6923740017119</v>
      </c>
      <c r="DA198" s="3">
        <v>37.9069849798414</v>
      </c>
      <c r="DB198" s="3">
        <v>34.3967086430641</v>
      </c>
      <c r="DC198" s="3">
        <v>36.4339343716396</v>
      </c>
      <c r="DD198" s="3">
        <v>35.3602059312235</v>
      </c>
      <c r="DE198" s="3">
        <v>36.6938181697114</v>
      </c>
      <c r="DF198" s="3">
        <v>37.1560566943449</v>
      </c>
      <c r="DG198" s="3">
        <v>38.7262242977189</v>
      </c>
      <c r="DH198" s="3">
        <v>38.0944781483225</v>
      </c>
      <c r="DI198" s="3">
        <v>39.75610959709</v>
      </c>
      <c r="DJ198" s="3">
        <v>38.8887005720914</v>
      </c>
      <c r="DK198" s="3">
        <v>39.3031804513843</v>
      </c>
      <c r="DL198" s="3">
        <v>39.3682630132149</v>
      </c>
      <c r="DM198" s="3">
        <v>38.8622577550829</v>
      </c>
      <c r="DN198" s="3">
        <v>40.1174520044055</v>
      </c>
      <c r="DO198" s="3">
        <v>38.5039426964618</v>
      </c>
      <c r="DP198" s="3">
        <v>38.6536350650244</v>
      </c>
      <c r="DQ198" s="3">
        <v>37.7453805220092</v>
      </c>
      <c r="DR198" s="3">
        <v>36.6785142112358</v>
      </c>
      <c r="DS198" s="3">
        <v>37.5011190516215</v>
      </c>
      <c r="DT198" s="3">
        <v>37.6660875658936</v>
      </c>
      <c r="DU198" s="3">
        <v>37.3924170536139</v>
      </c>
      <c r="DV198" s="3">
        <v>39.6789785668781</v>
      </c>
      <c r="DW198" s="3">
        <v>39.7599744386455</v>
      </c>
      <c r="DX198" s="3">
        <v>42.4560833599408</v>
      </c>
      <c r="DY198" s="3">
        <v>43.7334750708158</v>
      </c>
      <c r="DZ198" s="3">
        <v>46.2824597174158</v>
      </c>
      <c r="EA198" s="3">
        <v>49.339971055914</v>
      </c>
      <c r="EB198" s="3">
        <v>50.7718224146727</v>
      </c>
      <c r="EC198" s="3">
        <v>49.1651856257709</v>
      </c>
      <c r="ED198" s="3">
        <v>54.3623117848691</v>
      </c>
      <c r="EE198" s="3">
        <v>53.8349028570141</v>
      </c>
      <c r="EF198" s="3">
        <v>51.7816668616401</v>
      </c>
    </row>
    <row r="199">
      <c r="A199" s="3" t="s">
        <v>777</v>
      </c>
      <c r="B199" s="3" t="s">
        <v>547</v>
      </c>
      <c r="C199" s="3" t="s">
        <v>594</v>
      </c>
      <c r="D199" s="3">
        <v>37.8893964076842</v>
      </c>
      <c r="E199" s="3">
        <v>38.3245858449004</v>
      </c>
      <c r="F199" s="3">
        <v>39.8544587725091</v>
      </c>
      <c r="G199" s="3">
        <v>39.8608144001638</v>
      </c>
      <c r="H199" s="3">
        <v>40.2480525710857</v>
      </c>
      <c r="I199" s="3">
        <v>40.5898413472026</v>
      </c>
      <c r="J199" s="3">
        <v>39.1556520266126</v>
      </c>
      <c r="K199" s="3">
        <v>38.4267699542378</v>
      </c>
      <c r="L199" s="3">
        <v>38.1826211436569</v>
      </c>
      <c r="M199" s="3">
        <v>34.9692931397191</v>
      </c>
      <c r="N199" s="3">
        <v>37.2681118418148</v>
      </c>
      <c r="O199" s="3">
        <v>37.6367612601737</v>
      </c>
      <c r="P199" s="3">
        <v>38.8057148568738</v>
      </c>
      <c r="Q199" s="3">
        <v>42.7551570138276</v>
      </c>
      <c r="R199" s="3">
        <v>40.1398176807912</v>
      </c>
      <c r="S199" s="3">
        <v>37.7292153624826</v>
      </c>
      <c r="T199" s="3">
        <v>38.1011106779477</v>
      </c>
      <c r="U199" s="3">
        <v>37.7043854070573</v>
      </c>
      <c r="V199" s="3">
        <v>37.4553636096949</v>
      </c>
      <c r="W199" s="3">
        <v>35.4318367823782</v>
      </c>
      <c r="X199" s="3">
        <v>31.0891531695311</v>
      </c>
      <c r="Y199" s="3">
        <v>28.4853673817817</v>
      </c>
      <c r="Z199" s="3">
        <v>27.2627530705833</v>
      </c>
      <c r="AA199" s="3">
        <v>25.2808777700421</v>
      </c>
      <c r="AB199" s="3">
        <v>21.0501946179344</v>
      </c>
      <c r="AC199" s="3">
        <v>20.7765797946813</v>
      </c>
      <c r="AD199" s="3">
        <v>24.6766876460296</v>
      </c>
      <c r="AE199" s="3">
        <v>23.035469776566</v>
      </c>
      <c r="AF199" s="3">
        <v>22.4579420666311</v>
      </c>
      <c r="AG199" s="3">
        <v>23.162119543878</v>
      </c>
      <c r="AH199" s="3">
        <v>23.8351548467858</v>
      </c>
      <c r="AI199" s="3">
        <v>24.3194878329511</v>
      </c>
      <c r="AJ199" s="3">
        <v>23.0294254193488</v>
      </c>
      <c r="AK199" s="3">
        <v>21.2396124479198</v>
      </c>
      <c r="AL199" s="3">
        <v>23.4940018061273</v>
      </c>
      <c r="AM199" s="3">
        <v>26.03940652613</v>
      </c>
      <c r="AN199" s="3">
        <v>27.611915852011</v>
      </c>
      <c r="AO199" s="3">
        <v>28.7552064790074</v>
      </c>
      <c r="AP199" s="3">
        <v>26.1760545943722</v>
      </c>
      <c r="AQ199" s="3">
        <v>24.9795931835654</v>
      </c>
      <c r="AR199" s="3">
        <v>21.0772027314573</v>
      </c>
      <c r="AS199" s="3">
        <v>20.4368839328186</v>
      </c>
      <c r="AT199" s="3">
        <v>21.3705364964401</v>
      </c>
      <c r="AU199" s="3">
        <v>18.7310473089789</v>
      </c>
      <c r="AV199" s="3">
        <v>18.6093079559985</v>
      </c>
      <c r="AW199" s="3">
        <v>19.3690219859446</v>
      </c>
      <c r="AX199" s="3">
        <v>20.9127256876816</v>
      </c>
      <c r="AY199" s="3">
        <v>22.3111233625088</v>
      </c>
      <c r="AZ199" s="3">
        <v>24.2249104091166</v>
      </c>
      <c r="BA199" s="3">
        <v>23.7212609523349</v>
      </c>
      <c r="BB199" s="3">
        <v>23.7505133597982</v>
      </c>
      <c r="BC199" s="3">
        <v>23.009445282327</v>
      </c>
      <c r="BD199" s="3">
        <v>24.8502565277599</v>
      </c>
      <c r="BE199" s="3">
        <v>26.0087489134825</v>
      </c>
      <c r="BF199" s="3">
        <v>25.9767023063702</v>
      </c>
      <c r="BG199" s="3">
        <v>27.681106470983</v>
      </c>
      <c r="BH199" s="3">
        <v>28.59843719757</v>
      </c>
      <c r="BI199" s="3">
        <v>29.353349703701</v>
      </c>
      <c r="BJ199" s="3">
        <v>32.0111827374232</v>
      </c>
      <c r="BK199" s="3">
        <v>28.4478737924043</v>
      </c>
      <c r="BL199" s="3">
        <v>28.3399399880605</v>
      </c>
      <c r="BM199" s="3">
        <v>29.2258951052005</v>
      </c>
      <c r="BN199" s="3">
        <v>25.9012561201733</v>
      </c>
      <c r="BO199" s="3">
        <v>24.613057815903</v>
      </c>
      <c r="BP199" s="3">
        <v>21.0577793744</v>
      </c>
      <c r="BQ199" s="3">
        <v>21.1282617743294</v>
      </c>
      <c r="BR199" s="3">
        <v>22.0256591255512</v>
      </c>
      <c r="BS199" s="3">
        <v>18.7911922836287</v>
      </c>
      <c r="BT199" s="3">
        <v>18.8710770086629</v>
      </c>
      <c r="BU199" s="3">
        <v>18.1882671980571</v>
      </c>
      <c r="BV199" s="3">
        <v>18.0721005229252</v>
      </c>
      <c r="BW199" s="3">
        <v>18.2111923097494</v>
      </c>
      <c r="BX199" s="3">
        <v>18.8899355297784</v>
      </c>
      <c r="BY199" s="3">
        <v>17.6719628420664</v>
      </c>
      <c r="BZ199" s="3">
        <v>10.7725073550559</v>
      </c>
      <c r="CA199" s="3">
        <v>10.4499386905147</v>
      </c>
      <c r="CB199" s="3">
        <v>10.4522515874629</v>
      </c>
      <c r="CC199" s="3">
        <v>12.2038132073157</v>
      </c>
      <c r="CD199" s="3">
        <v>12.1170016463713</v>
      </c>
      <c r="CE199" s="3">
        <v>16.1373764473344</v>
      </c>
      <c r="CF199" s="3">
        <v>16.9885459527622</v>
      </c>
      <c r="CG199" s="3">
        <v>17.4904675106535</v>
      </c>
      <c r="CH199" s="3">
        <v>17.639831749576</v>
      </c>
      <c r="CI199" s="3">
        <v>20.7347495081746</v>
      </c>
      <c r="CJ199" s="3">
        <v>25.3588468540971</v>
      </c>
      <c r="CK199" s="3">
        <v>26.7860070827196</v>
      </c>
      <c r="CL199" s="3">
        <v>29.6084434326824</v>
      </c>
      <c r="CM199" s="3">
        <v>30.7295183397692</v>
      </c>
      <c r="CN199" s="3">
        <v>33.0240678237795</v>
      </c>
      <c r="CO199" s="3">
        <v>31.138258694212</v>
      </c>
      <c r="CP199" s="3">
        <v>28.5814649054183</v>
      </c>
      <c r="CQ199" s="3">
        <v>29.7446411401586</v>
      </c>
      <c r="CR199" s="3">
        <v>31.1808954661317</v>
      </c>
      <c r="CS199" s="3">
        <v>38.1356424121192</v>
      </c>
      <c r="CT199" s="3">
        <v>34.7828667721938</v>
      </c>
      <c r="CU199" s="3">
        <v>34.5188526722976</v>
      </c>
      <c r="CV199" s="3">
        <v>37.9625430067279</v>
      </c>
      <c r="CW199" s="3">
        <v>42.3019027190765</v>
      </c>
      <c r="CX199" s="3">
        <v>57.7584030119232</v>
      </c>
      <c r="CY199" s="3">
        <v>66.0387047291263</v>
      </c>
      <c r="CZ199" s="3">
        <v>57.7432283442225</v>
      </c>
      <c r="DA199" s="3">
        <v>49.7590987889904</v>
      </c>
      <c r="DB199" s="3">
        <v>44.234953857348</v>
      </c>
      <c r="DC199" s="3">
        <v>51.8425165206985</v>
      </c>
      <c r="DD199" s="3">
        <v>49.2299753550231</v>
      </c>
      <c r="DE199" s="3">
        <v>48.4897128577536</v>
      </c>
      <c r="DF199" s="3">
        <v>48.1928941260341</v>
      </c>
      <c r="DG199" s="3">
        <v>43.748062459</v>
      </c>
      <c r="DH199" s="3">
        <v>44.2055332147558</v>
      </c>
      <c r="DI199" s="3">
        <v>47.6418083269842</v>
      </c>
      <c r="DJ199" s="3">
        <v>45.8050933507149</v>
      </c>
      <c r="DK199" s="3">
        <v>43.1103823128928</v>
      </c>
      <c r="DL199" s="3">
        <v>35.3325396025994</v>
      </c>
      <c r="DM199" s="3">
        <v>33.2769886910992</v>
      </c>
      <c r="DN199" s="3">
        <v>36.0196514444908</v>
      </c>
      <c r="DO199" s="3">
        <v>38.3349506113681</v>
      </c>
      <c r="DP199" s="3">
        <v>36.1249297910318</v>
      </c>
      <c r="DQ199" s="3">
        <v>33.7088765065911</v>
      </c>
      <c r="DR199" s="3">
        <v>33.6408111648867</v>
      </c>
      <c r="DS199" s="3">
        <v>35.1407357087114</v>
      </c>
      <c r="DT199" s="3">
        <v>32.3116118278411</v>
      </c>
      <c r="DU199" s="3">
        <v>29.6891457320723</v>
      </c>
      <c r="DV199" s="3">
        <v>30.9364632492004</v>
      </c>
      <c r="DW199" s="3">
        <v>30.7799558313374</v>
      </c>
      <c r="DX199" s="3">
        <v>29.4928572638709</v>
      </c>
      <c r="DY199" s="3">
        <v>28.1216568517489</v>
      </c>
      <c r="DZ199" s="3">
        <v>28.1988276325848</v>
      </c>
      <c r="EA199" s="3">
        <v>27.4127735309518</v>
      </c>
      <c r="EB199" s="3">
        <v>25.7892366337979</v>
      </c>
      <c r="EC199" s="3">
        <v>26.2216320957082</v>
      </c>
      <c r="ED199" s="3">
        <v>26.4261640290082</v>
      </c>
      <c r="EE199" s="3">
        <v>25.4355130099559</v>
      </c>
      <c r="EF199" s="3">
        <v>26.7024999724494</v>
      </c>
    </row>
    <row r="200">
      <c r="A200" s="3" t="s">
        <v>778</v>
      </c>
      <c r="B200" s="3" t="s">
        <v>544</v>
      </c>
      <c r="C200" s="3" t="s">
        <v>779</v>
      </c>
      <c r="D200" s="3">
        <v>31.2175151760882</v>
      </c>
      <c r="E200" s="3">
        <v>30.7161699753054</v>
      </c>
      <c r="F200" s="3">
        <v>32.3381183422716</v>
      </c>
      <c r="G200" s="3">
        <v>31.6835956512242</v>
      </c>
      <c r="H200" s="3">
        <v>32.7436768460625</v>
      </c>
      <c r="I200" s="3">
        <v>31.1434568736956</v>
      </c>
      <c r="J200" s="3">
        <v>28.2912431583601</v>
      </c>
      <c r="K200" s="3">
        <v>31.9839449477028</v>
      </c>
      <c r="L200" s="3">
        <v>31.9669326776866</v>
      </c>
      <c r="M200" s="3">
        <v>30.115272980203</v>
      </c>
      <c r="N200" s="3">
        <v>34.0930327634395</v>
      </c>
      <c r="O200" s="3">
        <v>32.2212660531112</v>
      </c>
      <c r="P200" s="3">
        <v>31.3083089993567</v>
      </c>
      <c r="Q200" s="3">
        <v>37.2227906376144</v>
      </c>
      <c r="R200" s="3">
        <v>36.7633292177376</v>
      </c>
      <c r="S200" s="3">
        <v>36.7623457072518</v>
      </c>
      <c r="T200" s="3">
        <v>37.7634067639552</v>
      </c>
      <c r="U200" s="3">
        <v>37.7907354688059</v>
      </c>
      <c r="V200" s="3">
        <v>41.2179867238204</v>
      </c>
      <c r="W200" s="3">
        <v>38.227715415448</v>
      </c>
      <c r="X200" s="3">
        <v>34.5880963166214</v>
      </c>
      <c r="Y200" s="3">
        <v>36.513020190746</v>
      </c>
      <c r="Z200" s="3">
        <v>41.1245441831739</v>
      </c>
      <c r="AA200" s="3">
        <v>39.1769382211649</v>
      </c>
      <c r="AB200" s="3">
        <v>32.8692378081349</v>
      </c>
      <c r="AC200" s="3">
        <v>25.3344242151677</v>
      </c>
      <c r="AD200" s="3">
        <v>27.8311256024009</v>
      </c>
      <c r="AE200" s="3">
        <v>29.3207846628375</v>
      </c>
      <c r="AF200" s="3">
        <v>27.2689806977467</v>
      </c>
      <c r="AG200" s="3">
        <v>26.834881169711</v>
      </c>
      <c r="AH200" s="3">
        <v>28.4799014469811</v>
      </c>
      <c r="AI200" s="3">
        <v>31.7043358556042</v>
      </c>
      <c r="AJ200" s="3">
        <v>32.6108278562925</v>
      </c>
      <c r="AK200" s="3">
        <v>32.6031557467981</v>
      </c>
      <c r="AL200" s="3">
        <v>34.1163496766875</v>
      </c>
      <c r="AM200" s="3">
        <v>38.1705485586508</v>
      </c>
      <c r="AN200" s="3">
        <v>38.4087949435446</v>
      </c>
      <c r="AO200" s="3">
        <v>38.5152065294833</v>
      </c>
      <c r="AP200" s="3">
        <v>39.1062705552212</v>
      </c>
      <c r="AQ200" s="3">
        <v>38.7828902842782</v>
      </c>
      <c r="AR200" s="3">
        <v>40.6900847232058</v>
      </c>
      <c r="AS200" s="3">
        <v>41.5033740591943</v>
      </c>
      <c r="AT200" s="3">
        <v>42.7869351505891</v>
      </c>
      <c r="AU200" s="3">
        <v>41.4125749386846</v>
      </c>
      <c r="AV200" s="3">
        <v>42.5899610319217</v>
      </c>
      <c r="AW200" s="3">
        <v>44.8916342608532</v>
      </c>
      <c r="AX200" s="3">
        <v>49.2030150793382</v>
      </c>
      <c r="AY200" s="3">
        <v>51.7116448441943</v>
      </c>
      <c r="AZ200" s="3">
        <v>55.9770160085938</v>
      </c>
      <c r="BA200" s="3">
        <v>52.7532201922399</v>
      </c>
      <c r="BB200" s="3">
        <v>55.8102075872322</v>
      </c>
      <c r="BC200" s="3">
        <v>61.0916702720281</v>
      </c>
      <c r="BD200" s="3">
        <v>62.337668529571</v>
      </c>
      <c r="BE200" s="3">
        <v>60.6869253183351</v>
      </c>
      <c r="BF200" s="3">
        <v>59.0429613386245</v>
      </c>
      <c r="BG200" s="3">
        <v>65.2018540716254</v>
      </c>
      <c r="BH200" s="3">
        <v>67.6457932913413</v>
      </c>
      <c r="BI200" s="3">
        <v>62.8631679456372</v>
      </c>
      <c r="BJ200" s="3">
        <v>53.5683450973588</v>
      </c>
      <c r="BK200" s="3">
        <v>49.0415791940517</v>
      </c>
      <c r="BL200" s="3">
        <v>51.9659610848256</v>
      </c>
      <c r="BM200" s="3">
        <v>52.8224297172363</v>
      </c>
      <c r="BN200" s="3">
        <v>50.0260150610043</v>
      </c>
      <c r="BO200" s="3">
        <v>50.4118191814945</v>
      </c>
      <c r="BP200" s="3">
        <v>44.0070713709366</v>
      </c>
      <c r="BQ200" s="3">
        <v>41.3187043106228</v>
      </c>
      <c r="BR200" s="3">
        <v>46.1242323982108</v>
      </c>
      <c r="BS200" s="3">
        <v>40.200421175539</v>
      </c>
      <c r="BT200" s="3">
        <v>45.9954059701455</v>
      </c>
      <c r="BU200" s="3">
        <v>53.4173325823158</v>
      </c>
      <c r="BV200" s="3">
        <v>54.140239994129</v>
      </c>
      <c r="BW200" s="3">
        <v>50.9332338475443</v>
      </c>
      <c r="BX200" s="3">
        <v>48.413198273941</v>
      </c>
      <c r="BY200" s="3">
        <v>47.1700366413721</v>
      </c>
      <c r="BZ200" s="3">
        <v>23.9531690716268</v>
      </c>
      <c r="CA200" s="3">
        <v>21.4478603753186</v>
      </c>
      <c r="CB200" s="3">
        <v>28.6597779925225</v>
      </c>
      <c r="CC200" s="3">
        <v>33.0749110071166</v>
      </c>
      <c r="CD200" s="3">
        <v>32.2350010499195</v>
      </c>
      <c r="CE200" s="3">
        <v>32.3394546039856</v>
      </c>
      <c r="CF200" s="3">
        <v>27.8780782933712</v>
      </c>
      <c r="CG200" s="3">
        <v>25.7401052945561</v>
      </c>
      <c r="CH200" s="3">
        <v>33.038639536643</v>
      </c>
      <c r="CI200" s="3">
        <v>37.0439785017696</v>
      </c>
      <c r="CJ200" s="3">
        <v>39.7185195037252</v>
      </c>
      <c r="CK200" s="3">
        <v>45.6047276273659</v>
      </c>
      <c r="CL200" s="3">
        <v>50.3443998607473</v>
      </c>
      <c r="CM200" s="3">
        <v>48.7350126550292</v>
      </c>
      <c r="CN200" s="3">
        <v>54.28674190946</v>
      </c>
      <c r="CO200" s="3">
        <v>57.1409155331842</v>
      </c>
      <c r="CP200" s="3">
        <v>51.236473645385</v>
      </c>
      <c r="CQ200" s="3">
        <v>52.717730626887</v>
      </c>
      <c r="CR200" s="3">
        <v>54.8817658070354</v>
      </c>
      <c r="CS200" s="3">
        <v>60.7687577222703</v>
      </c>
      <c r="CT200" s="3">
        <v>59.5842698052185</v>
      </c>
      <c r="CU200" s="3">
        <v>58.816823314474</v>
      </c>
      <c r="CV200" s="3">
        <v>66.4609675733238</v>
      </c>
      <c r="CW200" s="3">
        <v>72.7286427436634</v>
      </c>
      <c r="CX200" s="3">
        <v>73.8629918233493</v>
      </c>
      <c r="CY200" s="3">
        <v>81.8495848699485</v>
      </c>
      <c r="CZ200" s="3">
        <v>90.0821400699989</v>
      </c>
      <c r="DA200" s="3">
        <v>92.5887245987477</v>
      </c>
      <c r="DB200" s="3">
        <v>80.5371715495023</v>
      </c>
      <c r="DC200" s="3">
        <v>92.5333148634202</v>
      </c>
      <c r="DD200" s="3">
        <v>92.1882468030498</v>
      </c>
      <c r="DE200" s="3">
        <v>103.161295243738</v>
      </c>
      <c r="DF200" s="3">
        <v>114.896418795457</v>
      </c>
      <c r="DG200" s="3">
        <v>108.206068361299</v>
      </c>
      <c r="DH200" s="3">
        <v>117.197872279076</v>
      </c>
      <c r="DI200" s="3">
        <v>118.722117368933</v>
      </c>
      <c r="DJ200" s="3">
        <v>123.492993133066</v>
      </c>
      <c r="DK200" s="3">
        <v>123.223810191202</v>
      </c>
      <c r="DL200" s="3">
        <v>106.819900087389</v>
      </c>
      <c r="DM200" s="3">
        <v>108.542914110195</v>
      </c>
      <c r="DN200" s="3">
        <v>118.581684748901</v>
      </c>
      <c r="DO200" s="3">
        <v>138.235483431461</v>
      </c>
      <c r="DP200" s="3">
        <v>148.94831894717</v>
      </c>
      <c r="DQ200" s="3">
        <v>144.517596226727</v>
      </c>
      <c r="DR200" s="3">
        <v>145.368632585548</v>
      </c>
      <c r="DS200" s="3">
        <v>145.649058408225</v>
      </c>
      <c r="DT200" s="3">
        <v>152.866932541516</v>
      </c>
      <c r="DU200" s="3">
        <v>165.781751659817</v>
      </c>
      <c r="DV200" s="3">
        <v>185.150289311935</v>
      </c>
      <c r="DW200" s="3">
        <v>202.337204914598</v>
      </c>
      <c r="DX200" s="3">
        <v>175.818934619188</v>
      </c>
      <c r="DY200" s="3">
        <v>171.71343713774</v>
      </c>
      <c r="DZ200" s="3">
        <v>167.125709028032</v>
      </c>
      <c r="EA200" s="3">
        <v>171.758961891349</v>
      </c>
      <c r="EB200" s="3">
        <v>163.960019358289</v>
      </c>
      <c r="EC200" s="3">
        <v>158.307165991385</v>
      </c>
      <c r="ED200" s="3">
        <v>154.812722456722</v>
      </c>
      <c r="EE200" s="3">
        <v>143.421191624233</v>
      </c>
      <c r="EF200" s="3">
        <v>147.701945410834</v>
      </c>
    </row>
    <row r="201">
      <c r="A201" s="3" t="s">
        <v>780</v>
      </c>
      <c r="B201" s="3" t="s">
        <v>494</v>
      </c>
      <c r="C201" s="3" t="s">
        <v>495</v>
      </c>
      <c r="D201" s="3">
        <v>35.1335034254766</v>
      </c>
      <c r="E201" s="3">
        <v>37.5667255384888</v>
      </c>
      <c r="F201" s="3">
        <v>38.5636970977428</v>
      </c>
      <c r="G201" s="3">
        <v>38.983043601264</v>
      </c>
      <c r="H201" s="3">
        <v>38.9551987658535</v>
      </c>
      <c r="I201" s="3">
        <v>40.1962710449567</v>
      </c>
      <c r="J201" s="3">
        <v>40.3951821164269</v>
      </c>
      <c r="K201" s="3">
        <v>40.3009704243249</v>
      </c>
      <c r="L201" s="3">
        <v>41.8707145499592</v>
      </c>
      <c r="M201" s="3">
        <v>39.8228015416579</v>
      </c>
      <c r="N201" s="3">
        <v>41.4754511167339</v>
      </c>
      <c r="O201" s="3">
        <v>41.3577697690456</v>
      </c>
      <c r="P201" s="3">
        <v>43.3675296385904</v>
      </c>
      <c r="Q201" s="3">
        <v>41.476889602632</v>
      </c>
      <c r="R201" s="3">
        <v>40.7579885682026</v>
      </c>
      <c r="S201" s="3">
        <v>40.9177583257433</v>
      </c>
      <c r="T201" s="3">
        <v>42.5536211266595</v>
      </c>
      <c r="U201" s="3">
        <v>41.837084433641</v>
      </c>
      <c r="V201" s="3">
        <v>41.4785724331396</v>
      </c>
      <c r="W201" s="3">
        <v>40.9532451086447</v>
      </c>
      <c r="X201" s="3">
        <v>37.2013858934707</v>
      </c>
      <c r="Y201" s="3">
        <v>37.0829664476119</v>
      </c>
      <c r="Z201" s="3">
        <v>39.0091542641064</v>
      </c>
      <c r="AA201" s="3">
        <v>38.4299947878516</v>
      </c>
      <c r="AB201" s="3">
        <v>37.2790206436712</v>
      </c>
      <c r="AC201" s="3">
        <v>36.2700320259594</v>
      </c>
      <c r="AD201" s="3">
        <v>38.3966322380956</v>
      </c>
      <c r="AE201" s="3">
        <v>40.8146676735409</v>
      </c>
      <c r="AF201" s="3">
        <v>40.236127915065</v>
      </c>
      <c r="AG201" s="3">
        <v>41.7102924194697</v>
      </c>
      <c r="AH201" s="3">
        <v>43.5286395064585</v>
      </c>
      <c r="AI201" s="3">
        <v>45.9044027721644</v>
      </c>
      <c r="AJ201" s="3">
        <v>46.424645604376</v>
      </c>
      <c r="AK201" s="3">
        <v>46.0669343329329</v>
      </c>
      <c r="AL201" s="3">
        <v>45.9782904136146</v>
      </c>
      <c r="AM201" s="3">
        <v>45.3430960435699</v>
      </c>
      <c r="AN201" s="3">
        <v>45.9382025940163</v>
      </c>
      <c r="AO201" s="3">
        <v>48.5816972743626</v>
      </c>
      <c r="AP201" s="3">
        <v>48.6870704335875</v>
      </c>
      <c r="AQ201" s="3">
        <v>47.450816264124</v>
      </c>
      <c r="AR201" s="3">
        <v>48.288158372927</v>
      </c>
      <c r="AS201" s="3">
        <v>49.0294943238259</v>
      </c>
      <c r="AT201" s="3">
        <v>48.0265252430876</v>
      </c>
      <c r="AU201" s="3">
        <v>47.775179142237</v>
      </c>
      <c r="AV201" s="3">
        <v>49.6783675966061</v>
      </c>
      <c r="AW201" s="3">
        <v>48.1869386127589</v>
      </c>
      <c r="AX201" s="3">
        <v>42.3051564353932</v>
      </c>
      <c r="AY201" s="3">
        <v>43.232886514857</v>
      </c>
      <c r="AZ201" s="3">
        <v>46.0172303396046</v>
      </c>
      <c r="BA201" s="3">
        <v>43.111730261811</v>
      </c>
      <c r="BB201" s="3">
        <v>42.4561308979024</v>
      </c>
      <c r="BC201" s="3">
        <v>44.772333930571</v>
      </c>
      <c r="BD201" s="3">
        <v>45.6946764621619</v>
      </c>
      <c r="BE201" s="3">
        <v>48.1225184592433</v>
      </c>
      <c r="BF201" s="3">
        <v>49.2703965385563</v>
      </c>
      <c r="BG201" s="3">
        <v>53.1483832636429</v>
      </c>
      <c r="BH201" s="3">
        <v>55.2689682676385</v>
      </c>
      <c r="BI201" s="3">
        <v>56.3681194784299</v>
      </c>
      <c r="BJ201" s="3">
        <v>59.4033198250305</v>
      </c>
      <c r="BK201" s="3">
        <v>60.3699555577232</v>
      </c>
      <c r="BL201" s="3">
        <v>59.5115466357433</v>
      </c>
      <c r="BM201" s="3">
        <v>62.7134130479036</v>
      </c>
      <c r="BN201" s="3">
        <v>65.4156690806883</v>
      </c>
      <c r="BO201" s="3">
        <v>63.132241339823</v>
      </c>
      <c r="BP201" s="3">
        <v>63.3802755714817</v>
      </c>
      <c r="BQ201" s="3">
        <v>67.0770693519104</v>
      </c>
      <c r="BR201" s="3">
        <v>66.9887207125635</v>
      </c>
      <c r="BS201" s="3">
        <v>68.8239109083213</v>
      </c>
      <c r="BT201" s="3">
        <v>68.1345630301297</v>
      </c>
      <c r="BU201" s="3">
        <v>68.1883294387462</v>
      </c>
      <c r="BV201" s="3">
        <v>69.006331080758</v>
      </c>
      <c r="BW201" s="3">
        <v>73.2224649778148</v>
      </c>
      <c r="BX201" s="3">
        <v>72.9991367586625</v>
      </c>
      <c r="BY201" s="3">
        <v>68.0704143008842</v>
      </c>
      <c r="BZ201" s="3">
        <v>61.736452739595</v>
      </c>
      <c r="CA201" s="3">
        <v>66.4369260733981</v>
      </c>
      <c r="CB201" s="3">
        <v>64.288720795767</v>
      </c>
      <c r="CC201" s="3">
        <v>65.0136151100942</v>
      </c>
      <c r="CD201" s="3">
        <v>65.4599404580628</v>
      </c>
      <c r="CE201" s="3">
        <v>69.5935951443423</v>
      </c>
      <c r="CF201" s="3">
        <v>70.3536340500035</v>
      </c>
      <c r="CG201" s="3">
        <v>66.5345350015885</v>
      </c>
      <c r="CH201" s="3">
        <v>67.3185826462573</v>
      </c>
      <c r="CI201" s="3">
        <v>68.3169818373454</v>
      </c>
      <c r="CJ201" s="3">
        <v>68.9461532327835</v>
      </c>
      <c r="CK201" s="3">
        <v>63.7156220347797</v>
      </c>
      <c r="CL201" s="3">
        <v>64.089558442364</v>
      </c>
      <c r="CM201" s="3">
        <v>65.4704365796147</v>
      </c>
      <c r="CN201" s="3">
        <v>66.4284075775323</v>
      </c>
      <c r="CO201" s="3">
        <v>67.6626628811804</v>
      </c>
      <c r="CP201" s="3">
        <v>69.8607648564871</v>
      </c>
      <c r="CQ201" s="3">
        <v>69.1740040271897</v>
      </c>
      <c r="CR201" s="3">
        <v>66.9273370636311</v>
      </c>
      <c r="CS201" s="3">
        <v>73.8020873162591</v>
      </c>
      <c r="CT201" s="3">
        <v>75.5145675033278</v>
      </c>
      <c r="CU201" s="3">
        <v>68.4327358554016</v>
      </c>
      <c r="CV201" s="3">
        <v>73.3697453905657</v>
      </c>
      <c r="CW201" s="3">
        <v>70.9854543289905</v>
      </c>
      <c r="CX201" s="3">
        <v>72.7727486601028</v>
      </c>
      <c r="CY201" s="3">
        <v>79.3198443010919</v>
      </c>
      <c r="CZ201" s="3">
        <v>83.971432925112</v>
      </c>
      <c r="DA201" s="3">
        <v>82.8940257825163</v>
      </c>
      <c r="DB201" s="3">
        <v>85.9658492869678</v>
      </c>
      <c r="DC201" s="3">
        <v>83.2892684622069</v>
      </c>
      <c r="DD201" s="3">
        <v>81.3212786691007</v>
      </c>
      <c r="DE201" s="3">
        <v>87.6530436194803</v>
      </c>
      <c r="DF201" s="3">
        <v>96.5825449506654</v>
      </c>
      <c r="DG201" s="3">
        <v>104.20560694586</v>
      </c>
      <c r="DH201" s="3">
        <v>104.166595644515</v>
      </c>
      <c r="DI201" s="3">
        <v>101.670128488174</v>
      </c>
      <c r="DJ201" s="3">
        <v>101.375545133015</v>
      </c>
      <c r="DK201" s="3">
        <v>108.340978636336</v>
      </c>
      <c r="DL201" s="3">
        <v>110.021897482676</v>
      </c>
      <c r="DM201" s="3">
        <v>106.553691393666</v>
      </c>
      <c r="DN201" s="3">
        <v>104.092264270877</v>
      </c>
      <c r="DO201" s="3">
        <v>103.748957168315</v>
      </c>
      <c r="DP201" s="3">
        <v>103.282503509931</v>
      </c>
      <c r="DQ201" s="3">
        <v>99.7165223484827</v>
      </c>
      <c r="DR201" s="3">
        <v>98.9633968433496</v>
      </c>
      <c r="DS201" s="3">
        <v>102.77608258439</v>
      </c>
      <c r="DT201" s="3">
        <v>115.24003637452</v>
      </c>
      <c r="DU201" s="3">
        <v>123.765608345509</v>
      </c>
      <c r="DV201" s="3">
        <v>121.332199023086</v>
      </c>
      <c r="DW201" s="3">
        <v>125.277475647747</v>
      </c>
      <c r="DX201" s="3">
        <v>126.472594163714</v>
      </c>
      <c r="DY201" s="3">
        <v>127.575277584356</v>
      </c>
      <c r="DZ201" s="3">
        <v>123.757011111647</v>
      </c>
      <c r="EA201" s="3">
        <v>113.136603063455</v>
      </c>
      <c r="EB201" s="3">
        <v>114.807763796278</v>
      </c>
      <c r="EC201" s="3">
        <v>107.431558423637</v>
      </c>
      <c r="ED201" s="3">
        <v>99.3145121107937</v>
      </c>
      <c r="EE201" s="3">
        <v>100.185849268692</v>
      </c>
      <c r="EF201" s="3">
        <v>98.7155547671848</v>
      </c>
    </row>
    <row r="202">
      <c r="A202" s="3" t="s">
        <v>781</v>
      </c>
      <c r="B202" s="3" t="s">
        <v>517</v>
      </c>
      <c r="C202" s="3" t="s">
        <v>696</v>
      </c>
      <c r="D202" s="3">
        <v>23.610231942881</v>
      </c>
      <c r="E202" s="3">
        <v>22.4334037121927</v>
      </c>
      <c r="F202" s="3">
        <v>23.9134559613152</v>
      </c>
      <c r="G202" s="3">
        <v>22.9585244535385</v>
      </c>
      <c r="H202" s="3">
        <v>22.9524569766196</v>
      </c>
      <c r="I202" s="3">
        <v>24.1355832950967</v>
      </c>
      <c r="J202" s="3">
        <v>24.659881742191</v>
      </c>
      <c r="K202" s="3">
        <v>24.7966242979626</v>
      </c>
      <c r="L202" s="3">
        <v>26.4947731140672</v>
      </c>
      <c r="M202" s="3">
        <v>25.7626092908976</v>
      </c>
      <c r="N202" s="3">
        <v>27.0344563732848</v>
      </c>
      <c r="O202" s="3">
        <v>28.5473857370137</v>
      </c>
      <c r="P202" s="3">
        <v>27.2521768563509</v>
      </c>
      <c r="Q202" s="3">
        <v>27.5194289195976</v>
      </c>
      <c r="R202" s="3">
        <v>27.499313476371</v>
      </c>
      <c r="S202" s="3">
        <v>28.109116427264</v>
      </c>
      <c r="T202" s="3">
        <v>29.1596912604851</v>
      </c>
      <c r="U202" s="3">
        <v>30.2102689552398</v>
      </c>
      <c r="V202" s="3">
        <v>30.2504303918307</v>
      </c>
      <c r="W202" s="3">
        <v>28.2660353766087</v>
      </c>
      <c r="X202" s="3">
        <v>25.5913798256718</v>
      </c>
      <c r="Y202" s="3">
        <v>25.0951008989362</v>
      </c>
      <c r="Z202" s="3">
        <v>26.3996863417671</v>
      </c>
      <c r="AA202" s="3">
        <v>25.6677756063374</v>
      </c>
      <c r="AB202" s="3">
        <v>21.1572686885049</v>
      </c>
      <c r="AC202" s="3">
        <v>18.6773764674578</v>
      </c>
      <c r="AD202" s="3">
        <v>19.8485860828065</v>
      </c>
      <c r="AE202" s="3">
        <v>20.1860060221673</v>
      </c>
      <c r="AF202" s="3">
        <v>20.9351927935767</v>
      </c>
      <c r="AG202" s="3">
        <v>20.1904547272016</v>
      </c>
      <c r="AH202" s="3">
        <v>21.6561783028668</v>
      </c>
      <c r="AI202" s="3">
        <v>23.606722760627</v>
      </c>
      <c r="AJ202" s="3">
        <v>25.0112650868228</v>
      </c>
      <c r="AK202" s="3">
        <v>25.7928396366772</v>
      </c>
      <c r="AL202" s="3">
        <v>29.9771420886761</v>
      </c>
      <c r="AM202" s="3">
        <v>33.9695619240352</v>
      </c>
      <c r="AN202" s="3">
        <v>34.2558226976227</v>
      </c>
      <c r="AO202" s="3">
        <v>35.9795321754202</v>
      </c>
      <c r="AP202" s="3">
        <v>35.7501131087607</v>
      </c>
      <c r="AQ202" s="3">
        <v>33.7860065333855</v>
      </c>
      <c r="AR202" s="3">
        <v>34.1959912135749</v>
      </c>
      <c r="AS202" s="3">
        <v>35.4117098022648</v>
      </c>
      <c r="AT202" s="3">
        <v>36.9790688242308</v>
      </c>
      <c r="AU202" s="3">
        <v>37.3154440714029</v>
      </c>
      <c r="AV202" s="3">
        <v>37.5415719195451</v>
      </c>
      <c r="AW202" s="3">
        <v>40.0731593138068</v>
      </c>
      <c r="AX202" s="3">
        <v>39.9387324755598</v>
      </c>
      <c r="AY202" s="3">
        <v>42.6810400674522</v>
      </c>
      <c r="AZ202" s="3">
        <v>44.6575050232964</v>
      </c>
      <c r="BA202" s="3">
        <v>44.52601408376</v>
      </c>
      <c r="BB202" s="3">
        <v>45.5316218178119</v>
      </c>
      <c r="BC202" s="3">
        <v>43.3680901062629</v>
      </c>
      <c r="BD202" s="3">
        <v>43.4720876743946</v>
      </c>
      <c r="BE202" s="3">
        <v>41.0717178458888</v>
      </c>
      <c r="BF202" s="3">
        <v>40.1878027148513</v>
      </c>
      <c r="BG202" s="3">
        <v>40.2517550579583</v>
      </c>
      <c r="BH202" s="3">
        <v>39.6466309464613</v>
      </c>
      <c r="BI202" s="3">
        <v>37.3710337040807</v>
      </c>
      <c r="BJ202" s="3">
        <v>37.0200603476676</v>
      </c>
      <c r="BK202" s="3">
        <v>33.3649259217169</v>
      </c>
      <c r="BL202" s="3">
        <v>34.7851349818049</v>
      </c>
      <c r="BM202" s="3">
        <v>34.8062430876414</v>
      </c>
      <c r="BN202" s="3">
        <v>35.1933247079103</v>
      </c>
      <c r="BO202" s="3">
        <v>38.3789780555019</v>
      </c>
      <c r="BP202" s="3">
        <v>37.4093518853066</v>
      </c>
      <c r="BQ202" s="3">
        <v>35.9747400725913</v>
      </c>
      <c r="BR202" s="3">
        <v>37.2341979505519</v>
      </c>
      <c r="BS202" s="3">
        <v>34.2987564651136</v>
      </c>
      <c r="BT202" s="3">
        <v>36.5335334431453</v>
      </c>
      <c r="BU202" s="3">
        <v>36.536443632306</v>
      </c>
      <c r="BV202" s="3">
        <v>41.6250219976419</v>
      </c>
      <c r="BW202" s="3">
        <v>42.7335135486239</v>
      </c>
      <c r="BX202" s="3">
        <v>45.4380634230387</v>
      </c>
      <c r="BY202" s="3">
        <v>45.3214644481306</v>
      </c>
      <c r="BZ202" s="3">
        <v>30.7975475783756</v>
      </c>
      <c r="CA202" s="3">
        <v>32.5321976172423</v>
      </c>
      <c r="CB202" s="3">
        <v>34.6073277897473</v>
      </c>
      <c r="CC202" s="3">
        <v>41.1316086136939</v>
      </c>
      <c r="CD202" s="3">
        <v>43.3143201191204</v>
      </c>
      <c r="CE202" s="3">
        <v>44.5789498638255</v>
      </c>
      <c r="CF202" s="3">
        <v>43.437258235668</v>
      </c>
      <c r="CG202" s="3">
        <v>43.2406321808145</v>
      </c>
      <c r="CH202" s="3">
        <v>49.8709835236906</v>
      </c>
      <c r="CI202" s="3">
        <v>57.259897883879</v>
      </c>
      <c r="CJ202" s="3">
        <v>64.1132679454907</v>
      </c>
      <c r="CK202" s="3">
        <v>65.6392423374414</v>
      </c>
      <c r="CL202" s="3">
        <v>71.6535189062671</v>
      </c>
      <c r="CM202" s="3">
        <v>70.5505046636796</v>
      </c>
      <c r="CN202" s="3">
        <v>76.6224449054396</v>
      </c>
      <c r="CO202" s="3">
        <v>79.7916662873461</v>
      </c>
      <c r="CP202" s="3">
        <v>82.1796725933853</v>
      </c>
      <c r="CQ202" s="3">
        <v>90.4655056150449</v>
      </c>
      <c r="CR202" s="3">
        <v>91.4157415722712</v>
      </c>
      <c r="CS202" s="3">
        <v>89.5465328028198</v>
      </c>
      <c r="CT202" s="3">
        <v>89.5796295235048</v>
      </c>
      <c r="CU202" s="3">
        <v>88.7717333848525</v>
      </c>
      <c r="CV202" s="3">
        <v>90.5310838795104</v>
      </c>
      <c r="CW202" s="3">
        <v>90.9427026104186</v>
      </c>
      <c r="CX202" s="3">
        <v>80.7226782458717</v>
      </c>
      <c r="CY202" s="3">
        <v>76.9951066242649</v>
      </c>
      <c r="CZ202" s="3">
        <v>74.8640382546908</v>
      </c>
      <c r="DA202" s="3">
        <v>71.7833863868306</v>
      </c>
      <c r="DB202" s="3">
        <v>71.9539674881308</v>
      </c>
      <c r="DC202" s="3">
        <v>80.7959654214341</v>
      </c>
      <c r="DD202" s="3">
        <v>78.5045766533097</v>
      </c>
      <c r="DE202" s="3">
        <v>73.1628723795013</v>
      </c>
      <c r="DF202" s="3">
        <v>81.8039182329052</v>
      </c>
      <c r="DG202" s="3">
        <v>81.8222741776649</v>
      </c>
      <c r="DH202" s="3">
        <v>85.8340217187308</v>
      </c>
      <c r="DI202" s="3">
        <v>92.2202006242328</v>
      </c>
      <c r="DJ202" s="3">
        <v>84.0664683607304</v>
      </c>
      <c r="DK202" s="3">
        <v>81.9553198449234</v>
      </c>
      <c r="DL202" s="3">
        <v>79.0605342195379</v>
      </c>
      <c r="DM202" s="3">
        <v>80.9116424522952</v>
      </c>
      <c r="DN202" s="3">
        <v>84.2294846385186</v>
      </c>
      <c r="DO202" s="3">
        <v>82.3866124717637</v>
      </c>
      <c r="DP202" s="3">
        <v>81.1487936041631</v>
      </c>
      <c r="DQ202" s="3">
        <v>72.5185832523186</v>
      </c>
      <c r="DR202" s="3">
        <v>74.2639975804112</v>
      </c>
      <c r="DS202" s="3">
        <v>84.1872485425558</v>
      </c>
      <c r="DT202" s="3">
        <v>85.8400610737722</v>
      </c>
      <c r="DU202" s="3">
        <v>83.6484017607851</v>
      </c>
      <c r="DV202" s="3">
        <v>86.9344967944458</v>
      </c>
      <c r="DW202" s="3">
        <v>89.2784387598929</v>
      </c>
      <c r="DX202" s="3">
        <v>96.023201350809</v>
      </c>
      <c r="DY202" s="3">
        <v>94.9834226048401</v>
      </c>
      <c r="DZ202" s="3">
        <v>101.129837815089</v>
      </c>
      <c r="EA202" s="3">
        <v>98.1853038303621</v>
      </c>
      <c r="EB202" s="3">
        <v>99.5933292444422</v>
      </c>
      <c r="EC202" s="3">
        <v>112.672329662716</v>
      </c>
      <c r="ED202" s="3">
        <v>130.052750396728</v>
      </c>
      <c r="EE202" s="3">
        <v>127.382620130266</v>
      </c>
      <c r="EF202" s="3">
        <v>131.607639100817</v>
      </c>
    </row>
    <row r="203">
      <c r="A203" s="3" t="s">
        <v>782</v>
      </c>
      <c r="B203" s="3" t="s">
        <v>491</v>
      </c>
      <c r="C203" s="3" t="s">
        <v>501</v>
      </c>
      <c r="D203" s="3">
        <v>30.4141983739985</v>
      </c>
      <c r="E203" s="3">
        <v>31.2337723595011</v>
      </c>
      <c r="F203" s="3">
        <v>32.8057909972591</v>
      </c>
      <c r="G203" s="3">
        <v>33.8293139620379</v>
      </c>
      <c r="H203" s="3">
        <v>33.7551941673232</v>
      </c>
      <c r="I203" s="3">
        <v>35.0435937839462</v>
      </c>
      <c r="J203" s="3">
        <v>36.6575422086862</v>
      </c>
      <c r="K203" s="3">
        <v>37.6026043046757</v>
      </c>
      <c r="L203" s="3">
        <v>39.535931386312</v>
      </c>
      <c r="M203" s="3">
        <v>38.560566766753</v>
      </c>
      <c r="N203" s="3">
        <v>41.3911424935002</v>
      </c>
      <c r="O203" s="3">
        <v>40.8164096961032</v>
      </c>
      <c r="P203" s="3">
        <v>39.1362196781652</v>
      </c>
      <c r="Q203" s="3">
        <v>37.0829677625229</v>
      </c>
      <c r="R203" s="3">
        <v>36.4392993307869</v>
      </c>
      <c r="S203" s="3">
        <v>37.4194479877759</v>
      </c>
      <c r="T203" s="3">
        <v>41.2350180207662</v>
      </c>
      <c r="U203" s="3">
        <v>40.0691882822275</v>
      </c>
      <c r="V203" s="3">
        <v>39.6456487172818</v>
      </c>
      <c r="W203" s="3">
        <v>39.7455750180474</v>
      </c>
      <c r="X203" s="3">
        <v>38.1262803243466</v>
      </c>
      <c r="Y203" s="3">
        <v>42.5612662721685</v>
      </c>
      <c r="Z203" s="3">
        <v>47.3071810157003</v>
      </c>
      <c r="AA203" s="3">
        <v>48.8750834189333</v>
      </c>
      <c r="AB203" s="3">
        <v>46.2596844492059</v>
      </c>
      <c r="AC203" s="3">
        <v>45.5688037554805</v>
      </c>
      <c r="AD203" s="3">
        <v>47.3272454320045</v>
      </c>
      <c r="AE203" s="3">
        <v>48.0334052699225</v>
      </c>
      <c r="AF203" s="3">
        <v>45.3799191597479</v>
      </c>
      <c r="AG203" s="3">
        <v>45.5004130434276</v>
      </c>
      <c r="AH203" s="3">
        <v>48.3585073287978</v>
      </c>
      <c r="AI203" s="3">
        <v>51.7798843932731</v>
      </c>
      <c r="AJ203" s="3">
        <v>51.5529585698922</v>
      </c>
      <c r="AK203" s="3">
        <v>52.578961828396</v>
      </c>
      <c r="AL203" s="3">
        <v>54.1514687726298</v>
      </c>
      <c r="AM203" s="3">
        <v>56.2895362396151</v>
      </c>
      <c r="AN203" s="3">
        <v>57.266319063289</v>
      </c>
      <c r="AO203" s="3">
        <v>58.3004997325708</v>
      </c>
      <c r="AP203" s="3">
        <v>59.0851592813562</v>
      </c>
      <c r="AQ203" s="3">
        <v>60.3638532940519</v>
      </c>
      <c r="AR203" s="3">
        <v>62.9758583912431</v>
      </c>
      <c r="AS203" s="3">
        <v>64.6847860827059</v>
      </c>
      <c r="AT203" s="3">
        <v>65.9566613021142</v>
      </c>
      <c r="AU203" s="3">
        <v>66.9279319911512</v>
      </c>
      <c r="AV203" s="3">
        <v>68.5463904617754</v>
      </c>
      <c r="AW203" s="3">
        <v>71.8295389189102</v>
      </c>
      <c r="AX203" s="3">
        <v>77.3464863213012</v>
      </c>
      <c r="AY203" s="3">
        <v>78.5654841668629</v>
      </c>
      <c r="AZ203" s="3">
        <v>83.405292150587</v>
      </c>
      <c r="BA203" s="3">
        <v>84.8980193548151</v>
      </c>
      <c r="BB203" s="3">
        <v>86.6304555838798</v>
      </c>
      <c r="BC203" s="3">
        <v>86.9172499111129</v>
      </c>
      <c r="BD203" s="3">
        <v>90.3111493062718</v>
      </c>
      <c r="BE203" s="3">
        <v>94.0635280612767</v>
      </c>
      <c r="BF203" s="3">
        <v>97.8015563694422</v>
      </c>
      <c r="BG203" s="3">
        <v>101.72204658185</v>
      </c>
      <c r="BH203" s="3">
        <v>105.259322891183</v>
      </c>
      <c r="BI203" s="3">
        <v>102.76494545456</v>
      </c>
      <c r="BJ203" s="3">
        <v>100.9245200853</v>
      </c>
      <c r="BK203" s="3">
        <v>98.6930521642116</v>
      </c>
      <c r="BL203" s="3">
        <v>98.0659278521007</v>
      </c>
      <c r="BM203" s="3">
        <v>101.694519606653</v>
      </c>
      <c r="BN203" s="3">
        <v>108.925454782872</v>
      </c>
      <c r="BO203" s="3">
        <v>116.145104835354</v>
      </c>
      <c r="BP203" s="3">
        <v>119.763837252262</v>
      </c>
      <c r="BQ203" s="3">
        <v>125.426222549094</v>
      </c>
      <c r="BR203" s="3">
        <v>131.305976493354</v>
      </c>
      <c r="BS203" s="3">
        <v>129.883543890284</v>
      </c>
      <c r="BT203" s="3">
        <v>131.773296836491</v>
      </c>
      <c r="BU203" s="3">
        <v>132.860153482671</v>
      </c>
      <c r="BV203" s="3">
        <v>141.226922130366</v>
      </c>
      <c r="BW203" s="3">
        <v>147.375742036156</v>
      </c>
      <c r="BX203" s="3">
        <v>156.850407146245</v>
      </c>
      <c r="BY203" s="3">
        <v>171.05944237393</v>
      </c>
      <c r="BZ203" s="3">
        <v>146.04381251918</v>
      </c>
      <c r="CA203" s="3">
        <v>162.205631200031</v>
      </c>
      <c r="CB203" s="3">
        <v>175.021498568797</v>
      </c>
      <c r="CC203" s="3">
        <v>184.974873996593</v>
      </c>
      <c r="CD203" s="3">
        <v>199.181949476654</v>
      </c>
      <c r="CE203" s="3">
        <v>206.090549540206</v>
      </c>
      <c r="CF203" s="3">
        <v>201.659551783243</v>
      </c>
      <c r="CG203" s="3">
        <v>205.322671791873</v>
      </c>
      <c r="CH203" s="3">
        <v>206.699078705945</v>
      </c>
      <c r="CI203" s="3">
        <v>210.51777972075</v>
      </c>
      <c r="CJ203" s="3">
        <v>214.549532961264</v>
      </c>
      <c r="CK203" s="3">
        <v>232.059512224854</v>
      </c>
      <c r="CL203" s="3">
        <v>226.467794542703</v>
      </c>
      <c r="CM203" s="3">
        <v>247.190952367285</v>
      </c>
      <c r="CN203" s="3">
        <v>240.053017821749</v>
      </c>
      <c r="CO203" s="3">
        <v>251.188112501248</v>
      </c>
      <c r="CP203" s="3">
        <v>273.128926932694</v>
      </c>
      <c r="CQ203" s="3">
        <v>285.71390535194</v>
      </c>
      <c r="CR203" s="3">
        <v>289.364801309769</v>
      </c>
      <c r="CS203" s="3">
        <v>294.508647129177</v>
      </c>
      <c r="CT203" s="3">
        <v>327.118147304358</v>
      </c>
      <c r="CU203" s="3">
        <v>324.389219716313</v>
      </c>
      <c r="CV203" s="3">
        <v>301.946743899748</v>
      </c>
      <c r="CW203" s="3">
        <v>291.350633476703</v>
      </c>
      <c r="CX203" s="3">
        <v>288.771157262041</v>
      </c>
      <c r="CY203" s="3">
        <v>282.953591466121</v>
      </c>
      <c r="CZ203" s="3">
        <v>260.796723062536</v>
      </c>
      <c r="DA203" s="3">
        <v>253.902525286665</v>
      </c>
      <c r="DB203" s="3">
        <v>256.261497361981</v>
      </c>
      <c r="DC203" s="3">
        <v>275.159525935731</v>
      </c>
      <c r="DD203" s="3">
        <v>243.422430231643</v>
      </c>
      <c r="DE203" s="3">
        <v>232.061185339296</v>
      </c>
      <c r="DF203" s="3">
        <v>232.93656162108</v>
      </c>
      <c r="DG203" s="3">
        <v>241.76311064172</v>
      </c>
      <c r="DH203" s="3">
        <v>233.070058002183</v>
      </c>
      <c r="DI203" s="3">
        <v>255.965206153611</v>
      </c>
      <c r="DJ203" s="3">
        <v>262.650085430504</v>
      </c>
      <c r="DK203" s="3">
        <v>284.302568863692</v>
      </c>
      <c r="DL203" s="3">
        <v>310.345652469949</v>
      </c>
      <c r="DM203" s="3">
        <v>330.48578820887</v>
      </c>
      <c r="DN203" s="3">
        <v>337.949470372438</v>
      </c>
      <c r="DO203" s="3">
        <v>321.504019733089</v>
      </c>
      <c r="DP203" s="3">
        <v>323.25102116906</v>
      </c>
      <c r="DQ203" s="3">
        <v>325.883064577342</v>
      </c>
      <c r="DR203" s="3">
        <v>364.664721105957</v>
      </c>
      <c r="DS203" s="3">
        <v>369.551282574089</v>
      </c>
      <c r="DT203" s="3">
        <v>386.408802059257</v>
      </c>
      <c r="DU203" s="3">
        <v>406.20850745342</v>
      </c>
      <c r="DV203" s="3">
        <v>414.431124667878</v>
      </c>
      <c r="DW203" s="3">
        <v>411.871448630974</v>
      </c>
      <c r="DX203" s="3">
        <v>415.343598434674</v>
      </c>
      <c r="DY203" s="3">
        <v>435.903120695441</v>
      </c>
      <c r="DZ203" s="3">
        <v>443.984228078511</v>
      </c>
      <c r="EA203" s="3">
        <v>411.702848340234</v>
      </c>
      <c r="EB203" s="3">
        <v>423.68817671421</v>
      </c>
      <c r="EC203" s="3">
        <v>419.595555499684</v>
      </c>
      <c r="ED203" s="3">
        <v>417.691742255268</v>
      </c>
      <c r="EE203" s="3">
        <v>439.104521978469</v>
      </c>
      <c r="EF203" s="3">
        <v>429.580278184679</v>
      </c>
    </row>
    <row r="204">
      <c r="A204" s="3" t="s">
        <v>783</v>
      </c>
      <c r="B204" s="3" t="s">
        <v>491</v>
      </c>
      <c r="C204" s="3" t="s">
        <v>620</v>
      </c>
      <c r="D204" s="3">
        <v>54.3652046218823</v>
      </c>
      <c r="E204" s="3">
        <v>53.7455126178092</v>
      </c>
      <c r="F204" s="3">
        <v>54.5756070201778</v>
      </c>
      <c r="G204" s="3">
        <v>53.1872029592629</v>
      </c>
      <c r="H204" s="3">
        <v>55.385591934307</v>
      </c>
      <c r="I204" s="3">
        <v>55.9597158833728</v>
      </c>
      <c r="J204" s="3">
        <v>55.1558387658892</v>
      </c>
      <c r="K204" s="3">
        <v>51.407508733821</v>
      </c>
      <c r="L204" s="3">
        <v>51.4195808835384</v>
      </c>
      <c r="M204" s="3">
        <v>51.7084525866175</v>
      </c>
      <c r="N204" s="3">
        <v>54.6899549463568</v>
      </c>
      <c r="O204" s="3">
        <v>55.0866618546013</v>
      </c>
      <c r="P204" s="3">
        <v>54.732219378572</v>
      </c>
      <c r="Q204" s="3">
        <v>57.1596949285613</v>
      </c>
      <c r="R204" s="3">
        <v>56.3153589675079</v>
      </c>
      <c r="S204" s="3">
        <v>52.5770508039356</v>
      </c>
      <c r="T204" s="3">
        <v>50.7698349842842</v>
      </c>
      <c r="U204" s="3">
        <v>49.8867557917876</v>
      </c>
      <c r="V204" s="3">
        <v>50.123022665072</v>
      </c>
      <c r="W204" s="3">
        <v>54.2858337546817</v>
      </c>
      <c r="X204" s="3">
        <v>57.62717177721</v>
      </c>
      <c r="Y204" s="3">
        <v>59.6741990204027</v>
      </c>
      <c r="Z204" s="3">
        <v>60.2959799606681</v>
      </c>
      <c r="AA204" s="3">
        <v>60.0598266308542</v>
      </c>
      <c r="AB204" s="3">
        <v>55.145372548711</v>
      </c>
      <c r="AC204" s="3">
        <v>57.1390785480314</v>
      </c>
      <c r="AD204" s="3">
        <v>62.7739574304475</v>
      </c>
      <c r="AE204" s="3">
        <v>65.6867004578465</v>
      </c>
      <c r="AF204" s="3">
        <v>61.6606439167803</v>
      </c>
      <c r="AG204" s="3">
        <v>58.7209635721193</v>
      </c>
      <c r="AH204" s="3">
        <v>58.9124843875084</v>
      </c>
      <c r="AI204" s="3">
        <v>65.286250616268</v>
      </c>
      <c r="AJ204" s="3">
        <v>67.216495566744</v>
      </c>
      <c r="AK204" s="3">
        <v>65.105780252556</v>
      </c>
      <c r="AL204" s="3">
        <v>69.1460287538502</v>
      </c>
      <c r="AM204" s="3">
        <v>73.045652932288</v>
      </c>
      <c r="AN204" s="3">
        <v>73.186959126051</v>
      </c>
      <c r="AO204" s="3">
        <v>70.3495364932962</v>
      </c>
      <c r="AP204" s="3">
        <v>73.5118045776108</v>
      </c>
      <c r="AQ204" s="3">
        <v>74.9230057263373</v>
      </c>
      <c r="AR204" s="3">
        <v>74.6345336874528</v>
      </c>
      <c r="AS204" s="3">
        <v>77.2739831818951</v>
      </c>
      <c r="AT204" s="3">
        <v>79.6828504049802</v>
      </c>
      <c r="AU204" s="3">
        <v>78.9107614928674</v>
      </c>
      <c r="AV204" s="3">
        <v>76.7567560917529</v>
      </c>
      <c r="AW204" s="3">
        <v>80.0798455785104</v>
      </c>
      <c r="AX204" s="3">
        <v>82.8210154554214</v>
      </c>
      <c r="AY204" s="3">
        <v>83.3175472551677</v>
      </c>
      <c r="AZ204" s="3">
        <v>86.2806814341353</v>
      </c>
      <c r="BA204" s="3">
        <v>93.7028467655545</v>
      </c>
      <c r="BB204" s="3">
        <v>97.6686880641655</v>
      </c>
      <c r="BC204" s="3">
        <v>98.3694420294001</v>
      </c>
      <c r="BD204" s="3">
        <v>98.4954974015109</v>
      </c>
      <c r="BE204" s="3">
        <v>103.986090314233</v>
      </c>
      <c r="BF204" s="3">
        <v>110.219931352231</v>
      </c>
      <c r="BG204" s="3">
        <v>112.378845462483</v>
      </c>
      <c r="BH204" s="3">
        <v>116.698721599436</v>
      </c>
      <c r="BI204" s="3">
        <v>112.657364597997</v>
      </c>
      <c r="BJ204" s="3">
        <v>116.950119920898</v>
      </c>
      <c r="BK204" s="3">
        <v>112.597248717754</v>
      </c>
      <c r="BL204" s="3">
        <v>106.340364881416</v>
      </c>
      <c r="BM204" s="3">
        <v>122.963255634339</v>
      </c>
      <c r="BN204" s="3">
        <v>129.664898365565</v>
      </c>
      <c r="BO204" s="3">
        <v>132.637496645062</v>
      </c>
      <c r="BP204" s="3">
        <v>135.370461562147</v>
      </c>
      <c r="BQ204" s="3">
        <v>150.535947862366</v>
      </c>
      <c r="BR204" s="3">
        <v>157.583230256524</v>
      </c>
      <c r="BS204" s="3">
        <v>162.357566792463</v>
      </c>
      <c r="BT204" s="3">
        <v>158.386413637898</v>
      </c>
      <c r="BU204" s="3">
        <v>156.917175136181</v>
      </c>
      <c r="BV204" s="3">
        <v>152.324312176917</v>
      </c>
      <c r="BW204" s="3">
        <v>151.20909410617</v>
      </c>
      <c r="BX204" s="3">
        <v>161.005533677616</v>
      </c>
      <c r="BY204" s="3">
        <v>168.731379008402</v>
      </c>
      <c r="BZ204" s="3">
        <v>142.640121759381</v>
      </c>
      <c r="CA204" s="3">
        <v>137.546818166714</v>
      </c>
      <c r="CB204" s="3">
        <v>126.80766197648</v>
      </c>
      <c r="CC204" s="3">
        <v>134.603960121795</v>
      </c>
      <c r="CD204" s="3">
        <v>128.593761864821</v>
      </c>
      <c r="CE204" s="3">
        <v>138.807231640087</v>
      </c>
      <c r="CF204" s="3">
        <v>146.36786015532</v>
      </c>
      <c r="CG204" s="3">
        <v>156.992598327171</v>
      </c>
      <c r="CH204" s="3">
        <v>159.603093064365</v>
      </c>
      <c r="CI204" s="3">
        <v>160.799674291041</v>
      </c>
      <c r="CJ204" s="3">
        <v>163.556953666279</v>
      </c>
      <c r="CK204" s="3">
        <v>171.962178234806</v>
      </c>
      <c r="CL204" s="3">
        <v>173.324176314058</v>
      </c>
      <c r="CM204" s="3">
        <v>180.254004831957</v>
      </c>
      <c r="CN204" s="3">
        <v>189.012166829609</v>
      </c>
      <c r="CO204" s="3">
        <v>202.352786325998</v>
      </c>
      <c r="CP204" s="3">
        <v>212.31665534599</v>
      </c>
      <c r="CQ204" s="3">
        <v>223.826758484664</v>
      </c>
      <c r="CR204" s="3">
        <v>231.174403658139</v>
      </c>
      <c r="CS204" s="3">
        <v>232.147490569427</v>
      </c>
      <c r="CT204" s="3">
        <v>242.671265392673</v>
      </c>
      <c r="CU204" s="3">
        <v>250.8445815866</v>
      </c>
      <c r="CV204" s="3">
        <v>238.022255789883</v>
      </c>
      <c r="CW204" s="3">
        <v>216.023736348807</v>
      </c>
      <c r="CX204" s="3">
        <v>219.187867184153</v>
      </c>
      <c r="CY204" s="3">
        <v>224.43326288496</v>
      </c>
      <c r="CZ204" s="3">
        <v>204.52377196048</v>
      </c>
      <c r="DA204" s="3">
        <v>205.474139048983</v>
      </c>
      <c r="DB204" s="3">
        <v>211.570200541943</v>
      </c>
      <c r="DC204" s="3">
        <v>241.406225743144</v>
      </c>
      <c r="DD204" s="3">
        <v>232.46518320431</v>
      </c>
      <c r="DE204" s="3">
        <v>224.845334812602</v>
      </c>
      <c r="DF204" s="3">
        <v>250.15755152973</v>
      </c>
      <c r="DG204" s="3">
        <v>256.075476754378</v>
      </c>
      <c r="DH204" s="3">
        <v>252.807874917103</v>
      </c>
      <c r="DI204" s="3">
        <v>257.637249308196</v>
      </c>
      <c r="DJ204" s="3">
        <v>263.01485631795</v>
      </c>
      <c r="DK204" s="3">
        <v>282.75865861993</v>
      </c>
      <c r="DL204" s="3">
        <v>283.707647373835</v>
      </c>
      <c r="DM204" s="3">
        <v>276.7676414202</v>
      </c>
      <c r="DN204" s="3">
        <v>288.586156242408</v>
      </c>
      <c r="DO204" s="3">
        <v>277.024538619557</v>
      </c>
      <c r="DP204" s="3">
        <v>276.730861491807</v>
      </c>
      <c r="DQ204" s="3">
        <v>277.275074997056</v>
      </c>
      <c r="DR204" s="3">
        <v>306.50160166649</v>
      </c>
      <c r="DS204" s="3">
        <v>314.380572922628</v>
      </c>
      <c r="DT204" s="3">
        <v>316.13731485893</v>
      </c>
      <c r="DU204" s="3">
        <v>322.685856915992</v>
      </c>
      <c r="DV204" s="3">
        <v>339.288781166484</v>
      </c>
      <c r="DW204" s="3">
        <v>344.327667053274</v>
      </c>
      <c r="DX204" s="3">
        <v>357.133400616683</v>
      </c>
      <c r="DY204" s="3">
        <v>376.296006949964</v>
      </c>
      <c r="DZ204" s="3">
        <v>390.121105885637</v>
      </c>
      <c r="EA204" s="3">
        <v>416.988050312076</v>
      </c>
      <c r="EB204" s="3">
        <v>440.19097785787</v>
      </c>
      <c r="EC204" s="3">
        <v>461.63239755951</v>
      </c>
      <c r="ED204" s="3">
        <v>486.059707548149</v>
      </c>
      <c r="EE204" s="3">
        <v>475.495347985921</v>
      </c>
      <c r="EF204" s="3">
        <v>464.025274488661</v>
      </c>
    </row>
    <row r="205">
      <c r="A205" s="3" t="s">
        <v>784</v>
      </c>
      <c r="B205" s="3" t="s">
        <v>517</v>
      </c>
      <c r="C205" s="3" t="s">
        <v>681</v>
      </c>
      <c r="D205" s="3">
        <v>84.1593608897198</v>
      </c>
      <c r="E205" s="3">
        <v>83.9405417594793</v>
      </c>
      <c r="F205" s="3">
        <v>88.7329964206052</v>
      </c>
      <c r="G205" s="3">
        <v>90.4036158453496</v>
      </c>
      <c r="H205" s="3">
        <v>90.0942079157763</v>
      </c>
      <c r="I205" s="3">
        <v>92.5338864409641</v>
      </c>
      <c r="J205" s="3">
        <v>92.1959639157686</v>
      </c>
      <c r="K205" s="3">
        <v>90.8905055460517</v>
      </c>
      <c r="L205" s="3">
        <v>94.3284403931308</v>
      </c>
      <c r="M205" s="3">
        <v>89.5200113115737</v>
      </c>
      <c r="N205" s="3">
        <v>93.9676220492926</v>
      </c>
      <c r="O205" s="3">
        <v>94.987422469746</v>
      </c>
      <c r="P205" s="3">
        <v>88.8454420649997</v>
      </c>
      <c r="Q205" s="3">
        <v>91.6253823422179</v>
      </c>
      <c r="R205" s="3">
        <v>95.1093141466654</v>
      </c>
      <c r="S205" s="3">
        <v>93.2630401854377</v>
      </c>
      <c r="T205" s="3">
        <v>92.9385641086802</v>
      </c>
      <c r="U205" s="3">
        <v>95.9992984534426</v>
      </c>
      <c r="V205" s="3">
        <v>98.9531558986267</v>
      </c>
      <c r="W205" s="3">
        <v>97.189324375563</v>
      </c>
      <c r="X205" s="3">
        <v>92.0829965745687</v>
      </c>
      <c r="Y205" s="3">
        <v>91.984906104723</v>
      </c>
      <c r="Z205" s="3">
        <v>95.8190500704372</v>
      </c>
      <c r="AA205" s="3">
        <v>95.6400943218176</v>
      </c>
      <c r="AB205" s="3">
        <v>84.4372413388009</v>
      </c>
      <c r="AC205" s="3">
        <v>82.6287603397814</v>
      </c>
      <c r="AD205" s="3">
        <v>86.0655921905841</v>
      </c>
      <c r="AE205" s="3">
        <v>89.7087214604354</v>
      </c>
      <c r="AF205" s="3">
        <v>90.6985010512332</v>
      </c>
      <c r="AG205" s="3">
        <v>91.7482013219224</v>
      </c>
      <c r="AH205" s="3">
        <v>91.0797736579927</v>
      </c>
      <c r="AI205" s="3">
        <v>91.7333769219007</v>
      </c>
      <c r="AJ205" s="3">
        <v>91.692929487609</v>
      </c>
      <c r="AK205" s="3">
        <v>93.0299649589685</v>
      </c>
      <c r="AL205" s="3">
        <v>106.192342726661</v>
      </c>
      <c r="AM205" s="3">
        <v>121.667020824823</v>
      </c>
      <c r="AN205" s="3">
        <v>125.323947225931</v>
      </c>
      <c r="AO205" s="3">
        <v>131.845311184817</v>
      </c>
      <c r="AP205" s="3">
        <v>129.165822467133</v>
      </c>
      <c r="AQ205" s="3">
        <v>122.67894465908</v>
      </c>
      <c r="AR205" s="3">
        <v>126.80654096117</v>
      </c>
      <c r="AS205" s="3">
        <v>128.412547608831</v>
      </c>
      <c r="AT205" s="3">
        <v>130.687303769583</v>
      </c>
      <c r="AU205" s="3">
        <v>126.172292292323</v>
      </c>
      <c r="AV205" s="3">
        <v>121.801341913454</v>
      </c>
      <c r="AW205" s="3">
        <v>131.830980204798</v>
      </c>
      <c r="AX205" s="3">
        <v>131.074254915764</v>
      </c>
      <c r="AY205" s="3">
        <v>139.106341936325</v>
      </c>
      <c r="AZ205" s="3">
        <v>146.884776739984</v>
      </c>
      <c r="BA205" s="3">
        <v>152.461673909459</v>
      </c>
      <c r="BB205" s="3">
        <v>153.832972632735</v>
      </c>
      <c r="BC205" s="3">
        <v>148.581261619939</v>
      </c>
      <c r="BD205" s="3">
        <v>147.190440690475</v>
      </c>
      <c r="BE205" s="3">
        <v>142.074817221436</v>
      </c>
      <c r="BF205" s="3">
        <v>140.015252741108</v>
      </c>
      <c r="BG205" s="3">
        <v>143.45145245207</v>
      </c>
      <c r="BH205" s="3">
        <v>142.190043680202</v>
      </c>
      <c r="BI205" s="3">
        <v>133.603457119234</v>
      </c>
      <c r="BJ205" s="3">
        <v>136.981724187643</v>
      </c>
      <c r="BK205" s="3">
        <v>123.173049939909</v>
      </c>
      <c r="BL205" s="3">
        <v>129.985817990439</v>
      </c>
      <c r="BM205" s="3">
        <v>139.66138239905</v>
      </c>
      <c r="BN205" s="3">
        <v>138.073010959023</v>
      </c>
      <c r="BO205" s="3">
        <v>137.304028215142</v>
      </c>
      <c r="BP205" s="3">
        <v>137.058246832782</v>
      </c>
      <c r="BQ205" s="3">
        <v>138.973217262896</v>
      </c>
      <c r="BR205" s="3">
        <v>140.588086157204</v>
      </c>
      <c r="BS205" s="3">
        <v>124.909897105689</v>
      </c>
      <c r="BT205" s="3">
        <v>129.876381664738</v>
      </c>
      <c r="BU205" s="3">
        <v>130.37826915287</v>
      </c>
      <c r="BV205" s="3">
        <v>138.486296909255</v>
      </c>
      <c r="BW205" s="3">
        <v>142.271467681149</v>
      </c>
      <c r="BX205" s="3">
        <v>141.506607328868</v>
      </c>
      <c r="BY205" s="3">
        <v>140.187365854051</v>
      </c>
      <c r="BZ205" s="3">
        <v>96.0126154260281</v>
      </c>
      <c r="CA205" s="3">
        <v>90.0666961311165</v>
      </c>
      <c r="CB205" s="3">
        <v>85.8706050867483</v>
      </c>
      <c r="CC205" s="3">
        <v>95.7581717312691</v>
      </c>
      <c r="CD205" s="3">
        <v>87.8349829589787</v>
      </c>
      <c r="CE205" s="3">
        <v>91.414287687571</v>
      </c>
      <c r="CF205" s="3">
        <v>86.3604373762958</v>
      </c>
      <c r="CG205" s="3">
        <v>86.8073726341659</v>
      </c>
      <c r="CH205" s="3">
        <v>101.665103332131</v>
      </c>
      <c r="CI205" s="3">
        <v>110.106322275969</v>
      </c>
      <c r="CJ205" s="3">
        <v>123.976248331553</v>
      </c>
      <c r="CK205" s="3">
        <v>128.446043879823</v>
      </c>
      <c r="CL205" s="3">
        <v>136.138686837377</v>
      </c>
      <c r="CM205" s="3">
        <v>136.581992714868</v>
      </c>
      <c r="CN205" s="3">
        <v>143.13446174607</v>
      </c>
      <c r="CO205" s="3">
        <v>136.833006298986</v>
      </c>
      <c r="CP205" s="3">
        <v>122.554265126056</v>
      </c>
      <c r="CQ205" s="3">
        <v>123.0891659497</v>
      </c>
      <c r="CR205" s="3">
        <v>125.989619578385</v>
      </c>
      <c r="CS205" s="3">
        <v>137.751277296532</v>
      </c>
      <c r="CT205" s="3">
        <v>141.173740360821</v>
      </c>
      <c r="CU205" s="3">
        <v>136.545958144529</v>
      </c>
      <c r="CV205" s="3">
        <v>155.404195455277</v>
      </c>
      <c r="CW205" s="3">
        <v>163.256121099663</v>
      </c>
      <c r="CX205" s="3">
        <v>161.480807108255</v>
      </c>
      <c r="CY205" s="3">
        <v>151.710396374614</v>
      </c>
      <c r="CZ205" s="3">
        <v>154.492538205729</v>
      </c>
      <c r="DA205" s="3">
        <v>154.618131265608</v>
      </c>
      <c r="DB205" s="3">
        <v>149.269703937691</v>
      </c>
      <c r="DC205" s="3">
        <v>168.558052092272</v>
      </c>
      <c r="DD205" s="3">
        <v>168.748165530346</v>
      </c>
      <c r="DE205" s="3">
        <v>162.335524618603</v>
      </c>
      <c r="DF205" s="3">
        <v>156.075310233312</v>
      </c>
      <c r="DG205" s="3">
        <v>138.725536755596</v>
      </c>
      <c r="DH205" s="3">
        <v>140.481059568214</v>
      </c>
      <c r="DI205" s="3">
        <v>146.623907963529</v>
      </c>
      <c r="DJ205" s="3">
        <v>122.355111123027</v>
      </c>
      <c r="DK205" s="3">
        <v>113.495015228579</v>
      </c>
      <c r="DL205" s="3">
        <v>111.573852310055</v>
      </c>
      <c r="DM205" s="3">
        <v>117.103142688531</v>
      </c>
      <c r="DN205" s="3">
        <v>126.961388402395</v>
      </c>
      <c r="DO205" s="3">
        <v>124.94386306287</v>
      </c>
      <c r="DP205" s="3">
        <v>120.276355616281</v>
      </c>
      <c r="DQ205" s="3">
        <v>114.346207237131</v>
      </c>
      <c r="DR205" s="3">
        <v>117.388431199321</v>
      </c>
      <c r="DS205" s="3">
        <v>131.548182053491</v>
      </c>
      <c r="DT205" s="3">
        <v>133.337525294012</v>
      </c>
      <c r="DU205" s="3">
        <v>131.020514939254</v>
      </c>
      <c r="DV205" s="3">
        <v>138.89761451875</v>
      </c>
      <c r="DW205" s="3">
        <v>138.169469696173</v>
      </c>
      <c r="DX205" s="3">
        <v>147.391061809371</v>
      </c>
      <c r="DY205" s="3">
        <v>143.94226844593</v>
      </c>
      <c r="DZ205" s="3">
        <v>159.352346303653</v>
      </c>
      <c r="EA205" s="3">
        <v>161.824913969263</v>
      </c>
      <c r="EB205" s="3">
        <v>171.275697750879</v>
      </c>
      <c r="EC205" s="3">
        <v>186.129432803195</v>
      </c>
      <c r="ED205" s="3">
        <v>210.50473071049</v>
      </c>
      <c r="EE205" s="3">
        <v>199.624999273391</v>
      </c>
      <c r="EF205" s="3">
        <v>195.099999321832</v>
      </c>
    </row>
    <row r="206">
      <c r="A206" s="3" t="s">
        <v>785</v>
      </c>
      <c r="B206" s="3" t="s">
        <v>491</v>
      </c>
      <c r="C206" s="3" t="s">
        <v>503</v>
      </c>
      <c r="D206" s="3">
        <v>22.3705374398311</v>
      </c>
      <c r="E206" s="3">
        <v>23.964884160984</v>
      </c>
      <c r="F206" s="3">
        <v>23.5144445743756</v>
      </c>
      <c r="G206" s="3">
        <v>23.3566561936077</v>
      </c>
      <c r="H206" s="3">
        <v>26.4965783295823</v>
      </c>
      <c r="I206" s="3">
        <v>30.2145114148659</v>
      </c>
      <c r="J206" s="3">
        <v>32.4672617185391</v>
      </c>
      <c r="K206" s="3">
        <v>31.1290793879694</v>
      </c>
      <c r="L206" s="3">
        <v>31.4803148760406</v>
      </c>
      <c r="M206" s="3">
        <v>30.3544549486512</v>
      </c>
      <c r="N206" s="3">
        <v>32.8066188416234</v>
      </c>
      <c r="O206" s="3">
        <v>34.2786609100657</v>
      </c>
      <c r="P206" s="3">
        <v>30.5459139179698</v>
      </c>
      <c r="Q206" s="3">
        <v>29.9230018768713</v>
      </c>
      <c r="R206" s="3">
        <v>27.6048243395126</v>
      </c>
      <c r="S206" s="3">
        <v>27.5129948298858</v>
      </c>
      <c r="T206" s="3">
        <v>26.8708993747106</v>
      </c>
      <c r="U206" s="3">
        <v>24.1108394597634</v>
      </c>
      <c r="V206" s="3">
        <v>18.3758512513611</v>
      </c>
      <c r="W206" s="3">
        <v>16.5151151223662</v>
      </c>
      <c r="X206" s="3">
        <v>15.6739653027815</v>
      </c>
      <c r="Y206" s="3">
        <v>17.060796357939</v>
      </c>
      <c r="Z206" s="3">
        <v>15.5751906774486</v>
      </c>
      <c r="AA206" s="3">
        <v>14.3452537851015</v>
      </c>
      <c r="AB206" s="3">
        <v>11.7065481269874</v>
      </c>
      <c r="AC206" s="3">
        <v>10.4538596883035</v>
      </c>
      <c r="AD206" s="3">
        <v>10.769174859588</v>
      </c>
      <c r="AE206" s="3">
        <v>10.5464236997671</v>
      </c>
      <c r="AF206" s="3">
        <v>10.3119546136316</v>
      </c>
      <c r="AG206" s="3">
        <v>12.4321830676814</v>
      </c>
      <c r="AH206" s="3">
        <v>12.9106399452547</v>
      </c>
      <c r="AI206" s="3">
        <v>14.9153729016742</v>
      </c>
      <c r="AJ206" s="3">
        <v>16.9031771616112</v>
      </c>
      <c r="AK206" s="3">
        <v>16.9619110610226</v>
      </c>
      <c r="AL206" s="3">
        <v>17.8564330307402</v>
      </c>
      <c r="AM206" s="3">
        <v>20.344691416894</v>
      </c>
      <c r="AN206" s="3">
        <v>22.115919479242</v>
      </c>
      <c r="AO206" s="3">
        <v>23.3994438179004</v>
      </c>
      <c r="AP206" s="3">
        <v>25.8404732828579</v>
      </c>
      <c r="AQ206" s="3">
        <v>27.0252162376947</v>
      </c>
      <c r="AR206" s="3">
        <v>27.9890411495997</v>
      </c>
      <c r="AS206" s="3">
        <v>30.7942406257552</v>
      </c>
      <c r="AT206" s="3">
        <v>30.1337997464779</v>
      </c>
      <c r="AU206" s="3">
        <v>28.92910006019</v>
      </c>
      <c r="AV206" s="3">
        <v>34.003370351283</v>
      </c>
      <c r="AW206" s="3">
        <v>40.0641498601653</v>
      </c>
      <c r="AX206" s="3">
        <v>44.7709077347135</v>
      </c>
      <c r="AY206" s="3">
        <v>41.8379526881452</v>
      </c>
      <c r="AZ206" s="3">
        <v>42.7606776172417</v>
      </c>
      <c r="BA206" s="3">
        <v>42.7089091297569</v>
      </c>
      <c r="BB206" s="3">
        <v>54.6577401624452</v>
      </c>
      <c r="BC206" s="3">
        <v>49.2878046986041</v>
      </c>
      <c r="BD206" s="3">
        <v>52.8669790056269</v>
      </c>
      <c r="BE206" s="3">
        <v>56.8749364857644</v>
      </c>
      <c r="BF206" s="3">
        <v>53.3418278847042</v>
      </c>
      <c r="BG206" s="3">
        <v>49.9868223279491</v>
      </c>
      <c r="BH206" s="3">
        <v>44.2632928189512</v>
      </c>
      <c r="BI206" s="3">
        <v>40.098925024625</v>
      </c>
      <c r="BJ206" s="3">
        <v>37.5478300787235</v>
      </c>
      <c r="BK206" s="3">
        <v>33.1925091480299</v>
      </c>
      <c r="BL206" s="3">
        <v>34.3209738177916</v>
      </c>
      <c r="BM206" s="3">
        <v>40.0607438689734</v>
      </c>
      <c r="BN206" s="3">
        <v>39.1257151934598</v>
      </c>
      <c r="BO206" s="3">
        <v>41.7118600037213</v>
      </c>
      <c r="BP206" s="3">
        <v>36.533011000582</v>
      </c>
      <c r="BQ206" s="3">
        <v>33.5259138747303</v>
      </c>
      <c r="BR206" s="3">
        <v>43.0306464128697</v>
      </c>
      <c r="BS206" s="3">
        <v>42.3625517237671</v>
      </c>
      <c r="BT206" s="3">
        <v>47.6900262337312</v>
      </c>
      <c r="BU206" s="3">
        <v>44.1081363615141</v>
      </c>
      <c r="BV206" s="3">
        <v>46.3048938592079</v>
      </c>
      <c r="BW206" s="3">
        <v>50.035494059415</v>
      </c>
      <c r="BX206" s="3">
        <v>55.5350172860126</v>
      </c>
      <c r="BY206" s="3">
        <v>55.0726060913643</v>
      </c>
      <c r="BZ206" s="3">
        <v>42.9438810233597</v>
      </c>
      <c r="CA206" s="3">
        <v>44.1129498744506</v>
      </c>
      <c r="CB206" s="3">
        <v>45.1047680354231</v>
      </c>
      <c r="CC206" s="3">
        <v>49.1407281460589</v>
      </c>
      <c r="CD206" s="3">
        <v>49.4123703771314</v>
      </c>
      <c r="CE206" s="3">
        <v>45.5584502253017</v>
      </c>
      <c r="CF206" s="3">
        <v>47.1850477821783</v>
      </c>
      <c r="CG206" s="3">
        <v>49.6377389050156</v>
      </c>
      <c r="CH206" s="3">
        <v>57.1610787697588</v>
      </c>
      <c r="CI206" s="3">
        <v>69.7760457604395</v>
      </c>
      <c r="CJ206" s="3">
        <v>78.1193886949423</v>
      </c>
      <c r="CK206" s="3">
        <v>83.6668855289345</v>
      </c>
      <c r="CL206" s="3">
        <v>86.8266674886298</v>
      </c>
      <c r="CM206" s="3">
        <v>88.6708296803448</v>
      </c>
      <c r="CN206" s="3">
        <v>80.1212928800409</v>
      </c>
      <c r="CO206" s="3">
        <v>79.5427405978462</v>
      </c>
      <c r="CP206" s="3">
        <v>75.7156269503856</v>
      </c>
      <c r="CQ206" s="3">
        <v>73.0433293555406</v>
      </c>
      <c r="CR206" s="3">
        <v>71.8308154813396</v>
      </c>
      <c r="CS206" s="3">
        <v>67.5282060427747</v>
      </c>
      <c r="CT206" s="3">
        <v>75.8947477617533</v>
      </c>
      <c r="CU206" s="3">
        <v>85.5143357755654</v>
      </c>
      <c r="CV206" s="3">
        <v>87.9612571161514</v>
      </c>
      <c r="CW206" s="3">
        <v>86.2662689030586</v>
      </c>
      <c r="CX206" s="3">
        <v>77.9945756460766</v>
      </c>
      <c r="CY206" s="3">
        <v>70.5505265160518</v>
      </c>
      <c r="CZ206" s="3">
        <v>68.913176915565</v>
      </c>
      <c r="DA206" s="3">
        <v>61.0816935144926</v>
      </c>
      <c r="DB206" s="3">
        <v>58.7468742742976</v>
      </c>
      <c r="DC206" s="3">
        <v>60.0073692561525</v>
      </c>
      <c r="DD206" s="3">
        <v>52.053435660402</v>
      </c>
      <c r="DE206" s="3">
        <v>53.0277865928316</v>
      </c>
      <c r="DF206" s="3">
        <v>56.9078786826103</v>
      </c>
      <c r="DG206" s="3">
        <v>51.905708997443</v>
      </c>
      <c r="DH206" s="3">
        <v>57.2738655136308</v>
      </c>
      <c r="DI206" s="3">
        <v>59.3917674331028</v>
      </c>
      <c r="DJ206" s="3">
        <v>57.0296086898509</v>
      </c>
      <c r="DK206" s="3">
        <v>60.3794445770336</v>
      </c>
      <c r="DL206" s="3">
        <v>63.9854077100667</v>
      </c>
      <c r="DM206" s="3">
        <v>66.3946188870075</v>
      </c>
      <c r="DN206" s="3">
        <v>64.5636968015187</v>
      </c>
      <c r="DO206" s="3">
        <v>65.8960803847764</v>
      </c>
      <c r="DP206" s="3">
        <v>69.007150461629</v>
      </c>
      <c r="DQ206" s="3">
        <v>67.6907604327763</v>
      </c>
      <c r="DR206" s="3">
        <v>74.560509380117</v>
      </c>
      <c r="DS206" s="3">
        <v>79.84204038773</v>
      </c>
      <c r="DT206" s="3">
        <v>84.8115096154548</v>
      </c>
      <c r="DU206" s="3">
        <v>84.946121859595</v>
      </c>
      <c r="DV206" s="3">
        <v>100.820537556623</v>
      </c>
      <c r="DW206" s="3">
        <v>118.173944429842</v>
      </c>
      <c r="DX206" s="3">
        <v>123.17854752212</v>
      </c>
      <c r="DY206" s="3">
        <v>137.402157122229</v>
      </c>
      <c r="DZ206" s="3">
        <v>122.123234273683</v>
      </c>
      <c r="EA206" s="3">
        <v>98.5952896702912</v>
      </c>
      <c r="EB206" s="3">
        <v>92.1174631955837</v>
      </c>
      <c r="EC206" s="3">
        <v>105.318113891234</v>
      </c>
      <c r="ED206" s="3">
        <v>102.564496627383</v>
      </c>
      <c r="EE206" s="3">
        <v>96.8937373802223</v>
      </c>
      <c r="EF206" s="3">
        <v>98.6780560811361</v>
      </c>
    </row>
    <row r="207">
      <c r="A207" s="3" t="s">
        <v>786</v>
      </c>
      <c r="B207" s="3" t="s">
        <v>517</v>
      </c>
      <c r="C207" s="3" t="s">
        <v>607</v>
      </c>
      <c r="D207" s="3">
        <v>10.9026637695348</v>
      </c>
      <c r="E207" s="3">
        <v>10.7042807752937</v>
      </c>
      <c r="F207" s="3">
        <v>10.811213515126</v>
      </c>
      <c r="G207" s="3">
        <v>9.9693966193929</v>
      </c>
      <c r="H207" s="3">
        <v>10.2318068173505</v>
      </c>
      <c r="I207" s="3">
        <v>10.5281861365371</v>
      </c>
      <c r="J207" s="3">
        <v>11.3943717507061</v>
      </c>
      <c r="K207" s="3">
        <v>11.9016971888601</v>
      </c>
      <c r="L207" s="3">
        <v>12.1473866818488</v>
      </c>
      <c r="M207" s="3">
        <v>11.6331102278798</v>
      </c>
      <c r="N207" s="3">
        <v>12.3994798249791</v>
      </c>
      <c r="O207" s="3">
        <v>13.2623627068407</v>
      </c>
      <c r="P207" s="3">
        <v>13.2026644127064</v>
      </c>
      <c r="Q207" s="3">
        <v>13.9158238410653</v>
      </c>
      <c r="R207" s="3">
        <v>14.2172456967366</v>
      </c>
      <c r="S207" s="3">
        <v>14.0208085477522</v>
      </c>
      <c r="T207" s="3">
        <v>14.4458156832733</v>
      </c>
      <c r="U207" s="3">
        <v>14.3800231675433</v>
      </c>
      <c r="V207" s="3">
        <v>14.3948483150407</v>
      </c>
      <c r="W207" s="3">
        <v>14.8670807773546</v>
      </c>
      <c r="X207" s="3">
        <v>14.6976337632646</v>
      </c>
      <c r="Y207" s="3">
        <v>15.8558269344542</v>
      </c>
      <c r="Z207" s="3">
        <v>16.7071127120478</v>
      </c>
      <c r="AA207" s="3">
        <v>16.4969455562679</v>
      </c>
      <c r="AB207" s="3">
        <v>16.4522929821811</v>
      </c>
      <c r="AC207" s="3">
        <v>17.8404992225063</v>
      </c>
      <c r="AD207" s="3">
        <v>18.7859923826032</v>
      </c>
      <c r="AE207" s="3">
        <v>18.513291149582</v>
      </c>
      <c r="AF207" s="3">
        <v>18.4095941380143</v>
      </c>
      <c r="AG207" s="3">
        <v>18.6077581985169</v>
      </c>
      <c r="AH207" s="3">
        <v>19.5140603495091</v>
      </c>
      <c r="AI207" s="3">
        <v>20.4709792599321</v>
      </c>
      <c r="AJ207" s="3">
        <v>20.246460549798</v>
      </c>
      <c r="AK207" s="3">
        <v>19.2710820380631</v>
      </c>
      <c r="AL207" s="3">
        <v>18.9846602787188</v>
      </c>
      <c r="AM207" s="3">
        <v>19.6308279138055</v>
      </c>
      <c r="AN207" s="3">
        <v>19.8083201670342</v>
      </c>
      <c r="AO207" s="3">
        <v>20.6633942995273</v>
      </c>
      <c r="AP207" s="3">
        <v>20.6637185127046</v>
      </c>
      <c r="AQ207" s="3">
        <v>20.358340760115</v>
      </c>
      <c r="AR207" s="3">
        <v>19.864512384181</v>
      </c>
      <c r="AS207" s="3">
        <v>20.6629298663346</v>
      </c>
      <c r="AT207" s="3">
        <v>21.3069393505365</v>
      </c>
      <c r="AU207" s="3">
        <v>22.3425313448355</v>
      </c>
      <c r="AV207" s="3">
        <v>22.3923675777252</v>
      </c>
      <c r="AW207" s="3">
        <v>22.1221423520874</v>
      </c>
      <c r="AX207" s="3">
        <v>22.3488036820007</v>
      </c>
      <c r="AY207" s="3">
        <v>23.1041184893797</v>
      </c>
      <c r="AZ207" s="3">
        <v>23.941770934385</v>
      </c>
      <c r="BA207" s="3">
        <v>23.5672177825561</v>
      </c>
      <c r="BB207" s="3">
        <v>24.9806078393082</v>
      </c>
      <c r="BC207" s="3">
        <v>25.9473416205743</v>
      </c>
      <c r="BD207" s="3">
        <v>27.0412542137066</v>
      </c>
      <c r="BE207" s="3">
        <v>28.1582600308236</v>
      </c>
      <c r="BF207" s="3">
        <v>28.0280868520747</v>
      </c>
      <c r="BG207" s="3">
        <v>28.0161744746863</v>
      </c>
      <c r="BH207" s="3">
        <v>27.4839002665836</v>
      </c>
      <c r="BI207" s="3">
        <v>25.1768223520153</v>
      </c>
      <c r="BJ207" s="3">
        <v>26.8695251978793</v>
      </c>
      <c r="BK207" s="3">
        <v>25.764646158299</v>
      </c>
      <c r="BL207" s="3">
        <v>25.1113934730666</v>
      </c>
      <c r="BM207" s="3">
        <v>26.7960051928875</v>
      </c>
      <c r="BN207" s="3">
        <v>26.1810690859811</v>
      </c>
      <c r="BO207" s="3">
        <v>27.2567830096121</v>
      </c>
      <c r="BP207" s="3">
        <v>27.8130012821156</v>
      </c>
      <c r="BQ207" s="3">
        <v>29.355278055669</v>
      </c>
      <c r="BR207" s="3">
        <v>30.9175737657452</v>
      </c>
      <c r="BS207" s="3">
        <v>30.055211303283</v>
      </c>
      <c r="BT207" s="3">
        <v>31.1164263825291</v>
      </c>
      <c r="BU207" s="3">
        <v>30.4446244662662</v>
      </c>
      <c r="BV207" s="3">
        <v>31.7062818318234</v>
      </c>
      <c r="BW207" s="3">
        <v>32.7429659120292</v>
      </c>
      <c r="BX207" s="3">
        <v>33.8505119134435</v>
      </c>
      <c r="BY207" s="3">
        <v>35.4839686538554</v>
      </c>
      <c r="BZ207" s="3">
        <v>29.8635987645871</v>
      </c>
      <c r="CA207" s="3">
        <v>32.7041781176278</v>
      </c>
      <c r="CB207" s="3">
        <v>34.7025494047</v>
      </c>
      <c r="CC207" s="3">
        <v>36.9628400163462</v>
      </c>
      <c r="CD207" s="3">
        <v>39.6044052428176</v>
      </c>
      <c r="CE207" s="3">
        <v>40.9619489798645</v>
      </c>
      <c r="CF207" s="3">
        <v>39.7215134368193</v>
      </c>
      <c r="CG207" s="3">
        <v>39.6075805637147</v>
      </c>
      <c r="CH207" s="3">
        <v>39.9862263065762</v>
      </c>
      <c r="CI207" s="3">
        <v>40.2783105348079</v>
      </c>
      <c r="CJ207" s="3">
        <v>43.9535195977732</v>
      </c>
      <c r="CK207" s="3">
        <v>44.8397246210317</v>
      </c>
      <c r="CL207" s="3">
        <v>45.7993853038265</v>
      </c>
      <c r="CM207" s="3">
        <v>49.8247568294655</v>
      </c>
      <c r="CN207" s="3">
        <v>51.6403145887136</v>
      </c>
      <c r="CO207" s="3">
        <v>55.1050186460531</v>
      </c>
      <c r="CP207" s="3">
        <v>57.3530324033768</v>
      </c>
      <c r="CQ207" s="3">
        <v>60.3415340316014</v>
      </c>
      <c r="CR207" s="3">
        <v>62.1446593727143</v>
      </c>
      <c r="CS207" s="3">
        <v>63.5225304028536</v>
      </c>
      <c r="CT207" s="3">
        <v>66.607400019896</v>
      </c>
      <c r="CU207" s="3">
        <v>65.1809918135452</v>
      </c>
      <c r="CV207" s="3">
        <v>59.2469955242017</v>
      </c>
      <c r="CW207" s="3">
        <v>55.762704787452</v>
      </c>
      <c r="CX207" s="3">
        <v>55.3888505846811</v>
      </c>
      <c r="CY207" s="3">
        <v>56.078334071373</v>
      </c>
      <c r="CZ207" s="3">
        <v>47.853547144972</v>
      </c>
      <c r="DA207" s="3">
        <v>49.0163157802904</v>
      </c>
      <c r="DB207" s="3">
        <v>52.3194785270177</v>
      </c>
      <c r="DC207" s="3">
        <v>59.3873432829524</v>
      </c>
      <c r="DD207" s="3">
        <v>57.8672234302149</v>
      </c>
      <c r="DE207" s="3">
        <v>56.5947281575886</v>
      </c>
      <c r="DF207" s="3">
        <v>62.7337343648351</v>
      </c>
      <c r="DG207" s="3">
        <v>61.5491409080113</v>
      </c>
      <c r="DH207" s="3">
        <v>59.6965470846284</v>
      </c>
      <c r="DI207" s="3">
        <v>56.8793185186099</v>
      </c>
      <c r="DJ207" s="3">
        <v>52.3460496375679</v>
      </c>
      <c r="DK207" s="3">
        <v>53.8605480296945</v>
      </c>
      <c r="DL207" s="3">
        <v>53.2603007363338</v>
      </c>
      <c r="DM207" s="3">
        <v>51.2918312808652</v>
      </c>
      <c r="DN207" s="3">
        <v>49.1797748040346</v>
      </c>
      <c r="DO207" s="3">
        <v>50.1473613588705</v>
      </c>
      <c r="DP207" s="3">
        <v>49.4140776823788</v>
      </c>
      <c r="DQ207" s="3">
        <v>48.6572983007229</v>
      </c>
      <c r="DR207" s="3">
        <v>51.9611806429482</v>
      </c>
      <c r="DS207" s="3">
        <v>55.0584985271684</v>
      </c>
      <c r="DT207" s="3">
        <v>56.429608069047</v>
      </c>
      <c r="DU207" s="3">
        <v>55.5441821987911</v>
      </c>
      <c r="DV207" s="3">
        <v>59.2100082342928</v>
      </c>
      <c r="DW207" s="3">
        <v>60.6440147702491</v>
      </c>
      <c r="DX207" s="3">
        <v>60.355646242729</v>
      </c>
      <c r="DY207" s="3">
        <v>58.8809368398808</v>
      </c>
      <c r="DZ207" s="3">
        <v>62.7792206172755</v>
      </c>
      <c r="EA207" s="3">
        <v>68.614787853759</v>
      </c>
      <c r="EB207" s="3">
        <v>72.6032503899304</v>
      </c>
      <c r="EC207" s="3">
        <v>73.36466151427</v>
      </c>
      <c r="ED207" s="3">
        <v>79.0832666549945</v>
      </c>
      <c r="EE207" s="3">
        <v>79.6037182538076</v>
      </c>
      <c r="EF207" s="3">
        <v>78.6144453684489</v>
      </c>
    </row>
    <row r="208">
      <c r="A208" s="3" t="s">
        <v>787</v>
      </c>
      <c r="B208" s="3" t="s">
        <v>511</v>
      </c>
      <c r="C208" s="3" t="s">
        <v>512</v>
      </c>
      <c r="D208" s="3">
        <v>16.3712205960499</v>
      </c>
      <c r="E208" s="3">
        <v>17.2254179023253</v>
      </c>
      <c r="F208" s="3">
        <v>17.6308775621895</v>
      </c>
      <c r="G208" s="3">
        <v>18.2417000221915</v>
      </c>
      <c r="H208" s="3">
        <v>18.4058715784512</v>
      </c>
      <c r="I208" s="3">
        <v>18.7697429701173</v>
      </c>
      <c r="J208" s="3">
        <v>18.8165626573864</v>
      </c>
      <c r="K208" s="3">
        <v>18.310482567966</v>
      </c>
      <c r="L208" s="3">
        <v>18.3339317729548</v>
      </c>
      <c r="M208" s="3">
        <v>18.3431176175707</v>
      </c>
      <c r="N208" s="3">
        <v>19.8627518641025</v>
      </c>
      <c r="O208" s="3">
        <v>20.2588369802541</v>
      </c>
      <c r="P208" s="3">
        <v>20.962847991646</v>
      </c>
      <c r="Q208" s="3">
        <v>20.5845315447503</v>
      </c>
      <c r="R208" s="3">
        <v>19.985499749262</v>
      </c>
      <c r="S208" s="3">
        <v>20.2866871596344</v>
      </c>
      <c r="T208" s="3">
        <v>19.7927108462207</v>
      </c>
      <c r="U208" s="3">
        <v>19.6035605847371</v>
      </c>
      <c r="V208" s="3">
        <v>20.1281351274922</v>
      </c>
      <c r="W208" s="3">
        <v>20.8736688846236</v>
      </c>
      <c r="X208" s="3">
        <v>19.1388974466963</v>
      </c>
      <c r="Y208" s="3">
        <v>20.1995324726488</v>
      </c>
      <c r="Z208" s="3">
        <v>19.9333089977237</v>
      </c>
      <c r="AA208" s="3">
        <v>20.1379147757936</v>
      </c>
      <c r="AB208" s="3">
        <v>21.1018316799504</v>
      </c>
      <c r="AC208" s="3">
        <v>22.7277251606693</v>
      </c>
      <c r="AD208" s="3">
        <v>23.3596749378735</v>
      </c>
      <c r="AE208" s="3">
        <v>23.4278525240684</v>
      </c>
      <c r="AF208" s="3">
        <v>24.0120759012663</v>
      </c>
      <c r="AG208" s="3">
        <v>25.1097316904966</v>
      </c>
      <c r="AH208" s="3">
        <v>26.0503253544046</v>
      </c>
      <c r="AI208" s="3">
        <v>25.4303310917422</v>
      </c>
      <c r="AJ208" s="3">
        <v>25.3663190533164</v>
      </c>
      <c r="AK208" s="3">
        <v>25.1511526255367</v>
      </c>
      <c r="AL208" s="3">
        <v>24.0670778919336</v>
      </c>
      <c r="AM208" s="3">
        <v>24.1494755420153</v>
      </c>
      <c r="AN208" s="3">
        <v>24.5701180594726</v>
      </c>
      <c r="AO208" s="3">
        <v>25.9806933388441</v>
      </c>
      <c r="AP208" s="3">
        <v>27.0383560298478</v>
      </c>
      <c r="AQ208" s="3">
        <v>27.1219338405362</v>
      </c>
      <c r="AR208" s="3">
        <v>28.3035188541281</v>
      </c>
      <c r="AS208" s="3">
        <v>29.5589122244589</v>
      </c>
      <c r="AT208" s="3">
        <v>29.6409823919582</v>
      </c>
      <c r="AU208" s="3">
        <v>31.0770912464883</v>
      </c>
      <c r="AV208" s="3">
        <v>31.1496520764456</v>
      </c>
      <c r="AW208" s="3">
        <v>31.766394160632</v>
      </c>
      <c r="AX208" s="3">
        <v>32.7255035965183</v>
      </c>
      <c r="AY208" s="3">
        <v>33.0871618523706</v>
      </c>
      <c r="AZ208" s="3">
        <v>32.2152517356547</v>
      </c>
      <c r="BA208" s="3">
        <v>32.2162372275164</v>
      </c>
      <c r="BB208" s="3">
        <v>33.5569500185125</v>
      </c>
      <c r="BC208" s="3">
        <v>34.4960953853212</v>
      </c>
      <c r="BD208" s="3">
        <v>34.273434670272</v>
      </c>
      <c r="BE208" s="3">
        <v>34.5832411011553</v>
      </c>
      <c r="BF208" s="3">
        <v>36.1223330892676</v>
      </c>
      <c r="BG208" s="3">
        <v>36.7729098421967</v>
      </c>
      <c r="BH208" s="3">
        <v>36.8189108261826</v>
      </c>
      <c r="BI208" s="3">
        <v>36.9426246401718</v>
      </c>
      <c r="BJ208" s="3">
        <v>38.040097172485</v>
      </c>
      <c r="BK208" s="3">
        <v>38.5722539441879</v>
      </c>
      <c r="BL208" s="3">
        <v>37.8134950612664</v>
      </c>
      <c r="BM208" s="3">
        <v>39.8196927817423</v>
      </c>
      <c r="BN208" s="3">
        <v>41.6514033940027</v>
      </c>
      <c r="BO208" s="3">
        <v>41.5524145306926</v>
      </c>
      <c r="BP208" s="3">
        <v>42.7974764755405</v>
      </c>
      <c r="BQ208" s="3">
        <v>45.0195367724116</v>
      </c>
      <c r="BR208" s="3">
        <v>45.9056965691348</v>
      </c>
      <c r="BS208" s="3">
        <v>47.7690626440359</v>
      </c>
      <c r="BT208" s="3">
        <v>49.4551837781378</v>
      </c>
      <c r="BU208" s="3">
        <v>51.4190975925072</v>
      </c>
      <c r="BV208" s="3">
        <v>50.9480417795936</v>
      </c>
      <c r="BW208" s="3">
        <v>52.8115764872303</v>
      </c>
      <c r="BX208" s="3">
        <v>56.1401065818598</v>
      </c>
      <c r="BY208" s="3">
        <v>60.1388785820581</v>
      </c>
      <c r="BZ208" s="3">
        <v>51.7983951566344</v>
      </c>
      <c r="CA208" s="3">
        <v>52.8904418783181</v>
      </c>
      <c r="CB208" s="3">
        <v>51.921319782278</v>
      </c>
      <c r="CC208" s="3">
        <v>55.9876151113407</v>
      </c>
      <c r="CD208" s="3">
        <v>59.7193424859476</v>
      </c>
      <c r="CE208" s="3">
        <v>63.4165511605371</v>
      </c>
      <c r="CF208" s="3">
        <v>63.3012038017598</v>
      </c>
      <c r="CG208" s="3">
        <v>67.1618721586845</v>
      </c>
      <c r="CH208" s="3">
        <v>68.6776950385688</v>
      </c>
      <c r="CI208" s="3">
        <v>67.4794258392541</v>
      </c>
      <c r="CJ208" s="3">
        <v>73.764825532689</v>
      </c>
      <c r="CK208" s="3">
        <v>73.0985355000579</v>
      </c>
      <c r="CL208" s="3">
        <v>67.1295805134074</v>
      </c>
      <c r="CM208" s="3">
        <v>71.3075650867074</v>
      </c>
      <c r="CN208" s="3">
        <v>67.317528951096</v>
      </c>
      <c r="CO208" s="3">
        <v>67.271089968625</v>
      </c>
      <c r="CP208" s="3">
        <v>69.8238371775042</v>
      </c>
      <c r="CQ208" s="3">
        <v>75.8110809200109</v>
      </c>
      <c r="CR208" s="3">
        <v>76.4285515477594</v>
      </c>
      <c r="CS208" s="3">
        <v>75.447910599674</v>
      </c>
      <c r="CT208" s="3">
        <v>79.6382792118532</v>
      </c>
      <c r="CU208" s="3">
        <v>83.7731010518188</v>
      </c>
      <c r="CV208" s="3">
        <v>76.5390209102148</v>
      </c>
      <c r="CW208" s="3">
        <v>69.9244473228866</v>
      </c>
      <c r="CX208" s="3">
        <v>76.0973119662622</v>
      </c>
      <c r="CY208" s="3">
        <v>75.3491411178794</v>
      </c>
      <c r="CZ208" s="3">
        <v>66.9593727594072</v>
      </c>
      <c r="DA208" s="3">
        <v>70.9817050059738</v>
      </c>
      <c r="DB208" s="3">
        <v>74.9286978422598</v>
      </c>
      <c r="DC208" s="3">
        <v>82.7363378355671</v>
      </c>
      <c r="DD208" s="3">
        <v>80.4360273029752</v>
      </c>
      <c r="DE208" s="3">
        <v>71.4537685950024</v>
      </c>
      <c r="DF208" s="3">
        <v>76.8015899073676</v>
      </c>
      <c r="DG208" s="3">
        <v>80.1584885991426</v>
      </c>
      <c r="DH208" s="3">
        <v>77.4399889074148</v>
      </c>
      <c r="DI208" s="3">
        <v>70.4721478472905</v>
      </c>
      <c r="DJ208" s="3">
        <v>70.8724873781438</v>
      </c>
      <c r="DK208" s="3">
        <v>74.06889201036</v>
      </c>
      <c r="DL208" s="3">
        <v>71.787162360646</v>
      </c>
      <c r="DM208" s="3">
        <v>71.0047795049753</v>
      </c>
      <c r="DN208" s="3">
        <v>70.3587635060267</v>
      </c>
      <c r="DO208" s="3">
        <v>65.6482414200456</v>
      </c>
      <c r="DP208" s="3">
        <v>63.7902621421467</v>
      </c>
      <c r="DQ208" s="3">
        <v>51.5067730388396</v>
      </c>
      <c r="DR208" s="3">
        <v>55.6594057400928</v>
      </c>
      <c r="DS208" s="3">
        <v>58.5255213173095</v>
      </c>
      <c r="DT208" s="3">
        <v>58.1639203523369</v>
      </c>
      <c r="DU208" s="3">
        <v>55.0357889030333</v>
      </c>
      <c r="DV208" s="3">
        <v>58.1279287377798</v>
      </c>
      <c r="DW208" s="3">
        <v>63.2245450312921</v>
      </c>
      <c r="DX208" s="3">
        <v>73.0764416293395</v>
      </c>
      <c r="DY208" s="3">
        <v>73.070443586615</v>
      </c>
      <c r="DZ208" s="3">
        <v>71.8636844626444</v>
      </c>
      <c r="EA208" s="3">
        <v>77.5850120406494</v>
      </c>
      <c r="EB208" s="3">
        <v>82.50705429266</v>
      </c>
      <c r="EC208" s="3">
        <v>82.0477406627379</v>
      </c>
      <c r="ED208" s="3">
        <v>76.113746414245</v>
      </c>
      <c r="EE208" s="3">
        <v>73.4573805672782</v>
      </c>
      <c r="EF208" s="3">
        <v>70.3544445037842</v>
      </c>
    </row>
    <row r="209">
      <c r="A209" s="3" t="s">
        <v>788</v>
      </c>
      <c r="B209" s="3" t="s">
        <v>547</v>
      </c>
      <c r="C209" s="3" t="s">
        <v>789</v>
      </c>
      <c r="D209" s="3">
        <v>18.9264713980243</v>
      </c>
      <c r="E209" s="3">
        <v>17.9650260829721</v>
      </c>
      <c r="F209" s="3">
        <v>19.2993137265071</v>
      </c>
      <c r="G209" s="3">
        <v>19.4905424724731</v>
      </c>
      <c r="H209" s="3">
        <v>18.9083139197528</v>
      </c>
      <c r="I209" s="3">
        <v>18.7965386003602</v>
      </c>
      <c r="J209" s="3">
        <v>20.0072717715612</v>
      </c>
      <c r="K209" s="3">
        <v>20.9524524613658</v>
      </c>
      <c r="L209" s="3">
        <v>19.6994654263581</v>
      </c>
      <c r="M209" s="3">
        <v>17.7078268418355</v>
      </c>
      <c r="N209" s="3">
        <v>15.0374429153378</v>
      </c>
      <c r="O209" s="3">
        <v>15.0519881881521</v>
      </c>
      <c r="P209" s="3">
        <v>17.5545519541658</v>
      </c>
      <c r="Q209" s="3">
        <v>19.8164846568543</v>
      </c>
      <c r="R209" s="3">
        <v>18.3531920547706</v>
      </c>
      <c r="S209" s="3">
        <v>18.7193791082063</v>
      </c>
      <c r="T209" s="3">
        <v>21.2945521249825</v>
      </c>
      <c r="U209" s="3">
        <v>19.6935757585385</v>
      </c>
      <c r="V209" s="3">
        <v>16.263783838015</v>
      </c>
      <c r="W209" s="3">
        <v>13.6130173634587</v>
      </c>
      <c r="X209" s="3">
        <v>12.9013386045325</v>
      </c>
      <c r="Y209" s="3">
        <v>14.8681687755274</v>
      </c>
      <c r="Z209" s="3">
        <v>14.2546982641838</v>
      </c>
      <c r="AA209" s="3">
        <v>14.7804815701289</v>
      </c>
      <c r="AB209" s="3">
        <v>14.2712402540838</v>
      </c>
      <c r="AC209" s="3">
        <v>19.3403793875073</v>
      </c>
      <c r="AD209" s="3">
        <v>21.1982038021763</v>
      </c>
      <c r="AE209" s="3">
        <v>23.920595366329</v>
      </c>
      <c r="AF209" s="3">
        <v>26.6647843091158</v>
      </c>
      <c r="AG209" s="3">
        <v>28.5745290800618</v>
      </c>
      <c r="AH209" s="3">
        <v>32.8258414346389</v>
      </c>
      <c r="AI209" s="3">
        <v>34.6995063596609</v>
      </c>
      <c r="AJ209" s="3">
        <v>31.7244319372061</v>
      </c>
      <c r="AK209" s="3">
        <v>28.380956438188</v>
      </c>
      <c r="AL209" s="3">
        <v>27.5599776489386</v>
      </c>
      <c r="AM209" s="3">
        <v>26.1623155032623</v>
      </c>
      <c r="AN209" s="3">
        <v>28.1355659206881</v>
      </c>
      <c r="AO209" s="3">
        <v>29.4355196142917</v>
      </c>
      <c r="AP209" s="3">
        <v>26.724377600112</v>
      </c>
      <c r="AQ209" s="3">
        <v>27.2872844699501</v>
      </c>
      <c r="AR209" s="3">
        <v>26.7639880681308</v>
      </c>
      <c r="AS209" s="3">
        <v>27.0959118091496</v>
      </c>
      <c r="AT209" s="3">
        <v>27.2975965941209</v>
      </c>
      <c r="AU209" s="3">
        <v>29.4831903593306</v>
      </c>
      <c r="AV209" s="3">
        <v>30.6660980375037</v>
      </c>
      <c r="AW209" s="3">
        <v>30.2788788791609</v>
      </c>
      <c r="AX209" s="3">
        <v>29.2269171726977</v>
      </c>
      <c r="AY209" s="3">
        <v>29.3353850063365</v>
      </c>
      <c r="AZ209" s="3">
        <v>31.7972543582667</v>
      </c>
      <c r="BA209" s="3">
        <v>30.8373997189273</v>
      </c>
      <c r="BB209" s="3">
        <v>30.8458237112392</v>
      </c>
      <c r="BC209" s="3">
        <v>32.6623060843659</v>
      </c>
      <c r="BD209" s="3">
        <v>32.0310656737764</v>
      </c>
      <c r="BE209" s="3">
        <v>30.9540328406597</v>
      </c>
      <c r="BF209" s="3">
        <v>30.2654875841948</v>
      </c>
      <c r="BG209" s="3">
        <v>27.3259894687826</v>
      </c>
      <c r="BH209" s="3">
        <v>24.8768404158522</v>
      </c>
      <c r="BI209" s="3">
        <v>25.5282388157104</v>
      </c>
      <c r="BJ209" s="3">
        <v>26.4794355120877</v>
      </c>
      <c r="BK209" s="3">
        <v>27.6989789849447</v>
      </c>
      <c r="BL209" s="3">
        <v>27.1872919531221</v>
      </c>
      <c r="BM209" s="3">
        <v>28.1097981286929</v>
      </c>
      <c r="BN209" s="3">
        <v>28.0892716224498</v>
      </c>
      <c r="BO209" s="3">
        <v>28.7063500602421</v>
      </c>
      <c r="BP209" s="3">
        <v>26.0930384771746</v>
      </c>
      <c r="BQ209" s="3">
        <v>30.6301283472842</v>
      </c>
      <c r="BR209" s="3">
        <v>32.729135962763</v>
      </c>
      <c r="BS209" s="3">
        <v>32.7959456871506</v>
      </c>
      <c r="BT209" s="3">
        <v>33.3224514345941</v>
      </c>
      <c r="BU209" s="3">
        <v>32.6359889784188</v>
      </c>
      <c r="BV209" s="3">
        <v>32.167300130157</v>
      </c>
      <c r="BW209" s="3">
        <v>34.8836576916668</v>
      </c>
      <c r="BX209" s="3">
        <v>37.1128430976244</v>
      </c>
      <c r="BY209" s="3">
        <v>39.1776899855847</v>
      </c>
      <c r="BZ209" s="3">
        <v>39.1870993801186</v>
      </c>
      <c r="CA209" s="3">
        <v>48.5591600749491</v>
      </c>
      <c r="CB209" s="3">
        <v>54.2096968684369</v>
      </c>
      <c r="CC209" s="3">
        <v>49.3859123321851</v>
      </c>
      <c r="CD209" s="3">
        <v>54.9935719388756</v>
      </c>
      <c r="CE209" s="3">
        <v>57.4130181574566</v>
      </c>
      <c r="CF209" s="3">
        <v>56.026706154646</v>
      </c>
      <c r="CG209" s="3">
        <v>53.3451631749766</v>
      </c>
      <c r="CH209" s="3">
        <v>54.5770957271067</v>
      </c>
      <c r="CI209" s="3">
        <v>52.0481192722102</v>
      </c>
      <c r="CJ209" s="3">
        <v>54.100028816572</v>
      </c>
      <c r="CK209" s="3">
        <v>50.5457849322111</v>
      </c>
      <c r="CL209" s="3">
        <v>51.8004335903164</v>
      </c>
      <c r="CM209" s="3">
        <v>55.7063868965887</v>
      </c>
      <c r="CN209" s="3">
        <v>61.6287402166179</v>
      </c>
      <c r="CO209" s="3">
        <v>59.4860789242328</v>
      </c>
      <c r="CP209" s="3">
        <v>55.03729880246</v>
      </c>
      <c r="CQ209" s="3">
        <v>51.9406386429143</v>
      </c>
      <c r="CR209" s="3">
        <v>49.9316600774065</v>
      </c>
      <c r="CS209" s="3">
        <v>49.8433187188774</v>
      </c>
      <c r="CT209" s="3">
        <v>50.331330810497</v>
      </c>
      <c r="CU209" s="3">
        <v>51.6354714265697</v>
      </c>
      <c r="CV209" s="3">
        <v>55.2522721467543</v>
      </c>
      <c r="CW209" s="3">
        <v>57.9419812245462</v>
      </c>
      <c r="CX209" s="3">
        <v>68.0662173033162</v>
      </c>
      <c r="CY209" s="3">
        <v>71.9159976791648</v>
      </c>
      <c r="CZ209" s="3">
        <v>62.3129190585328</v>
      </c>
      <c r="DA209" s="3">
        <v>59.4968837720343</v>
      </c>
      <c r="DB209" s="3">
        <v>49.5661959076388</v>
      </c>
      <c r="DC209" s="3">
        <v>40.8345315913917</v>
      </c>
      <c r="DD209" s="3">
        <v>39.1041293719064</v>
      </c>
      <c r="DE209" s="3">
        <v>39.3251275364112</v>
      </c>
      <c r="DF209" s="3">
        <v>41.0052418057884</v>
      </c>
      <c r="DG209" s="3">
        <v>44.222859169251</v>
      </c>
      <c r="DH209" s="3">
        <v>49.3384889765484</v>
      </c>
      <c r="DI209" s="3">
        <v>44.1763408567788</v>
      </c>
      <c r="DJ209" s="3">
        <v>43.3661213160965</v>
      </c>
      <c r="DK209" s="3">
        <v>46.5954539974802</v>
      </c>
      <c r="DL209" s="3">
        <v>42.7233211025126</v>
      </c>
      <c r="DM209" s="3">
        <v>40.3446039253925</v>
      </c>
      <c r="DN209" s="3">
        <v>41.474097164098</v>
      </c>
      <c r="DO209" s="3">
        <v>37.8053617845267</v>
      </c>
      <c r="DP209" s="3">
        <v>37.9200593541033</v>
      </c>
      <c r="DQ209" s="3">
        <v>36.8344937904793</v>
      </c>
      <c r="DR209" s="3">
        <v>35.8805933074888</v>
      </c>
      <c r="DS209" s="3">
        <v>39.689141414961</v>
      </c>
      <c r="DT209" s="3">
        <v>35.9293870432199</v>
      </c>
      <c r="DU209" s="3">
        <v>31.7818520960764</v>
      </c>
      <c r="DV209" s="3">
        <v>33.4174570673703</v>
      </c>
      <c r="DW209" s="3">
        <v>38.3283815395142</v>
      </c>
      <c r="DX209" s="3">
        <v>41.5155970166585</v>
      </c>
      <c r="DY209" s="3">
        <v>40.9793472762199</v>
      </c>
      <c r="DZ209" s="3">
        <v>45.5957892069108</v>
      </c>
      <c r="EA209" s="3">
        <v>49.4566302690157</v>
      </c>
      <c r="EB209" s="3">
        <v>52.7738940548005</v>
      </c>
      <c r="EC209" s="3">
        <v>52.9072505265564</v>
      </c>
      <c r="ED209" s="3">
        <v>42.8949804940056</v>
      </c>
      <c r="EE209" s="3">
        <v>39.7166668119885</v>
      </c>
      <c r="EF209" s="3">
        <v>40.3819442325168</v>
      </c>
    </row>
    <row r="210">
      <c r="A210" s="3" t="s">
        <v>790</v>
      </c>
      <c r="B210" s="3" t="s">
        <v>604</v>
      </c>
      <c r="C210" s="3" t="s">
        <v>641</v>
      </c>
      <c r="D210" s="3">
        <v>51.3000002361479</v>
      </c>
      <c r="E210" s="3">
        <v>61.55736822831</v>
      </c>
      <c r="F210" s="3">
        <v>59.6112587338402</v>
      </c>
      <c r="G210" s="3">
        <v>48.846122560047</v>
      </c>
      <c r="H210" s="3">
        <v>51.4485033126104</v>
      </c>
      <c r="I210" s="3">
        <v>61.8195916130429</v>
      </c>
      <c r="J210" s="3">
        <v>63.3084089105779</v>
      </c>
      <c r="K210" s="3">
        <v>65.1652383350191</v>
      </c>
      <c r="L210" s="3">
        <v>66.2318026224772</v>
      </c>
      <c r="M210" s="3">
        <v>58.7887271383534</v>
      </c>
      <c r="N210" s="3">
        <v>53.5297367698268</v>
      </c>
      <c r="O210" s="3">
        <v>48.4982467131181</v>
      </c>
      <c r="P210" s="3">
        <v>53.3433217048645</v>
      </c>
      <c r="Q210" s="3">
        <v>66.026503914281</v>
      </c>
      <c r="R210" s="3">
        <v>62.6580841758034</v>
      </c>
      <c r="S210" s="3">
        <v>72.1161902291434</v>
      </c>
      <c r="T210" s="3">
        <v>85.1286787033081</v>
      </c>
      <c r="U210" s="3">
        <v>93.1888308091597</v>
      </c>
      <c r="V210" s="3">
        <v>104.179740038785</v>
      </c>
      <c r="W210" s="3">
        <v>117.505713871547</v>
      </c>
      <c r="X210" s="3">
        <v>100.690476735433</v>
      </c>
      <c r="Y210" s="3">
        <v>105.23772759871</v>
      </c>
      <c r="Z210" s="3">
        <v>115.69524974823</v>
      </c>
      <c r="AA210" s="3">
        <v>121.599090749567</v>
      </c>
      <c r="AB210" s="3">
        <v>105.846842113294</v>
      </c>
      <c r="AC210" s="3">
        <v>89.949750328064</v>
      </c>
      <c r="AD210" s="3">
        <v>99.1661368283358</v>
      </c>
      <c r="AE210" s="3">
        <v>100.933095114572</v>
      </c>
      <c r="AF210" s="3">
        <v>92.94023840768</v>
      </c>
      <c r="AG210" s="3">
        <v>94.537954677235</v>
      </c>
      <c r="AH210" s="3">
        <v>92.9729999542236</v>
      </c>
      <c r="AI210" s="3">
        <v>95.4963047193444</v>
      </c>
      <c r="AJ210" s="3">
        <v>97.4202381315686</v>
      </c>
      <c r="AK210" s="3">
        <v>112.770000094459</v>
      </c>
      <c r="AL210" s="3">
        <v>118.629762195405</v>
      </c>
      <c r="AM210" s="3">
        <v>123.994285946801</v>
      </c>
      <c r="AN210" s="3">
        <v>134.903000450134</v>
      </c>
      <c r="AO210" s="3">
        <v>142.511316399825</v>
      </c>
      <c r="AP210" s="3">
        <v>143.192825317383</v>
      </c>
      <c r="AQ210" s="3">
        <v>145.536315516422</v>
      </c>
      <c r="AR210" s="3">
        <v>158.325227910822</v>
      </c>
      <c r="AS210" s="3">
        <v>156.903636238792</v>
      </c>
      <c r="AT210" s="3">
        <v>169.081749343872</v>
      </c>
      <c r="AU210" s="3">
        <v>172.376955778702</v>
      </c>
      <c r="AV210" s="3">
        <v>181.613500595093</v>
      </c>
      <c r="AW210" s="3">
        <v>194.253408952193</v>
      </c>
      <c r="AX210" s="3">
        <v>195.412142799014</v>
      </c>
      <c r="AY210" s="3">
        <v>187.861000442505</v>
      </c>
      <c r="AZ210" s="3">
        <v>232.088810148693</v>
      </c>
      <c r="BA210" s="3">
        <v>271.158420361971</v>
      </c>
      <c r="BB210" s="3">
        <v>312.470477876209</v>
      </c>
      <c r="BC210" s="3">
        <v>308.297858101981</v>
      </c>
      <c r="BD210" s="3">
        <v>330.658180236816</v>
      </c>
      <c r="BE210" s="3">
        <v>384.345239548456</v>
      </c>
      <c r="BF210" s="3">
        <v>381.242382231213</v>
      </c>
      <c r="BG210" s="3">
        <v>345.833912725034</v>
      </c>
      <c r="BH210" s="3">
        <v>362.984209562603</v>
      </c>
      <c r="BI210" s="3">
        <v>337.735435154127</v>
      </c>
      <c r="BJ210" s="3">
        <v>290.494049798875</v>
      </c>
      <c r="BK210" s="3">
        <v>265.80605195698</v>
      </c>
      <c r="BL210" s="3">
        <v>324.608335222517</v>
      </c>
      <c r="BM210" s="3">
        <v>355.132105777138</v>
      </c>
      <c r="BN210" s="3">
        <v>359.691665649414</v>
      </c>
      <c r="BO210" s="3">
        <v>365.900714692615</v>
      </c>
      <c r="BP210" s="3">
        <v>359.557273864746</v>
      </c>
      <c r="BQ210" s="3">
        <v>356.844750976562</v>
      </c>
      <c r="BR210" s="3">
        <v>351.107954545454</v>
      </c>
      <c r="BS210" s="3">
        <v>303.639542319558</v>
      </c>
      <c r="BT210" s="3">
        <v>282.218250656128</v>
      </c>
      <c r="BU210" s="3">
        <v>277.238475633704</v>
      </c>
      <c r="BV210" s="3">
        <v>298.395750427246</v>
      </c>
      <c r="BW210" s="3">
        <v>314.480952671596</v>
      </c>
      <c r="BX210" s="3">
        <v>338.436428251721</v>
      </c>
      <c r="BY210" s="3">
        <v>373.057894254986</v>
      </c>
      <c r="BZ210" s="3">
        <v>350.102952436967</v>
      </c>
      <c r="CA210" s="3">
        <v>403.499760945638</v>
      </c>
      <c r="CB210" s="3">
        <v>433.587249755859</v>
      </c>
      <c r="CC210" s="3">
        <v>438.342501553622</v>
      </c>
      <c r="CD210" s="3">
        <v>498.695908979936</v>
      </c>
      <c r="CE210" s="3">
        <v>497.230237688337</v>
      </c>
      <c r="CF210" s="3">
        <v>496.232143583752</v>
      </c>
      <c r="CG210" s="3">
        <v>516.371815074574</v>
      </c>
      <c r="CH210" s="3">
        <v>487.18099899292</v>
      </c>
      <c r="CI210" s="3">
        <v>515.291591991078</v>
      </c>
      <c r="CJ210" s="3">
        <v>528.67394778603</v>
      </c>
      <c r="CK210" s="3">
        <v>548.368682861328</v>
      </c>
      <c r="CL210" s="3">
        <v>518.77630814262</v>
      </c>
      <c r="CM210" s="3">
        <v>532.973807198661</v>
      </c>
      <c r="CN210" s="3">
        <v>496.819246673584</v>
      </c>
      <c r="CO210" s="3">
        <v>503.397502552379</v>
      </c>
      <c r="CP210" s="3">
        <v>528.631187802269</v>
      </c>
      <c r="CQ210" s="3">
        <v>531.115678960627</v>
      </c>
      <c r="CR210" s="3">
        <v>590.10023571196</v>
      </c>
      <c r="CS210" s="3">
        <v>640.711661202567</v>
      </c>
      <c r="CT210" s="3">
        <v>669.443809872582</v>
      </c>
      <c r="CU210" s="3">
        <v>610.026364413174</v>
      </c>
      <c r="CV210" s="3">
        <v>489.954250335693</v>
      </c>
      <c r="CW210" s="3">
        <v>400.881841559159</v>
      </c>
      <c r="CX210" s="3">
        <v>368.005871980087</v>
      </c>
      <c r="CY210" s="3">
        <v>298.882248306274</v>
      </c>
      <c r="CZ210" s="3">
        <v>186.15642838251</v>
      </c>
      <c r="DA210" s="3">
        <v>184.869286310105</v>
      </c>
      <c r="DB210" s="3">
        <v>197.661250305176</v>
      </c>
      <c r="DC210" s="3">
        <v>232.876521898353</v>
      </c>
      <c r="DD210" s="3">
        <v>231.629763648624</v>
      </c>
      <c r="DE210" s="3">
        <v>255.745953877767</v>
      </c>
      <c r="DF210" s="3">
        <v>283.178809756324</v>
      </c>
      <c r="DG210" s="3">
        <v>301.875713530041</v>
      </c>
      <c r="DH210" s="3">
        <v>333.608000183105</v>
      </c>
      <c r="DI210" s="3">
        <v>349.203683953536</v>
      </c>
      <c r="DJ210" s="3">
        <v>312.507826431938</v>
      </c>
      <c r="DK210" s="3">
        <v>333.914471274928</v>
      </c>
      <c r="DL210" s="3">
        <v>346.441818930886</v>
      </c>
      <c r="DM210" s="3">
        <v>421.378093901135</v>
      </c>
      <c r="DN210" s="3">
        <v>439.862249755859</v>
      </c>
      <c r="DO210" s="3">
        <v>424.154131018597</v>
      </c>
      <c r="DP210" s="3">
        <v>408.734248352051</v>
      </c>
      <c r="DQ210" s="3">
        <v>384.632045399059</v>
      </c>
      <c r="DR210" s="3">
        <v>454.713808332171</v>
      </c>
      <c r="DS210" s="3">
        <v>474.20625</v>
      </c>
      <c r="DT210" s="3">
        <v>504.791665213449</v>
      </c>
      <c r="DU210" s="3">
        <v>575.203498840332</v>
      </c>
      <c r="DV210" s="3">
        <v>614.570756530762</v>
      </c>
      <c r="DW210" s="3">
        <v>598.298180320046</v>
      </c>
      <c r="DX210" s="3">
        <v>617.107731212269</v>
      </c>
      <c r="DY210" s="3">
        <v>660.939210590563</v>
      </c>
      <c r="DZ210" s="3">
        <v>655.780682650479</v>
      </c>
      <c r="EA210" s="3">
        <v>658.781360973012</v>
      </c>
      <c r="EB210" s="3">
        <v>695.148246765137</v>
      </c>
      <c r="EC210" s="3">
        <v>732.038478685462</v>
      </c>
      <c r="ED210" s="3">
        <v>830.215744018555</v>
      </c>
      <c r="EE210" s="3">
        <v>912.957853771392</v>
      </c>
      <c r="EF210" s="3">
        <v>900.653891669379</v>
      </c>
    </row>
    <row r="211">
      <c r="A211" s="3" t="s">
        <v>791</v>
      </c>
      <c r="B211" s="3" t="s">
        <v>511</v>
      </c>
      <c r="C211" s="3" t="s">
        <v>792</v>
      </c>
      <c r="D211" s="3">
        <v>9.30974283156083</v>
      </c>
      <c r="E211" s="3">
        <v>9.70308657488901</v>
      </c>
      <c r="F211" s="3">
        <v>9.7862496902072</v>
      </c>
      <c r="G211" s="3">
        <v>9.95884791688723</v>
      </c>
      <c r="H211" s="3">
        <v>10.3333050562233</v>
      </c>
      <c r="I211" s="3">
        <v>10.7060199671914</v>
      </c>
      <c r="J211" s="3">
        <v>10.9502216094898</v>
      </c>
      <c r="K211" s="3">
        <v>10.8096988748026</v>
      </c>
      <c r="L211" s="3">
        <v>11.248895461328</v>
      </c>
      <c r="M211" s="3">
        <v>11.6119010518829</v>
      </c>
      <c r="N211" s="3">
        <v>11.9069699017164</v>
      </c>
      <c r="O211" s="3">
        <v>11.8992632120723</v>
      </c>
      <c r="P211" s="3">
        <v>12.3242063165819</v>
      </c>
      <c r="Q211" s="3">
        <v>12.4981780656129</v>
      </c>
      <c r="R211" s="3">
        <v>12.2392977781912</v>
      </c>
      <c r="S211" s="3">
        <v>12.6231494180766</v>
      </c>
      <c r="T211" s="3">
        <v>13.0687000120513</v>
      </c>
      <c r="U211" s="3">
        <v>13.4283363897116</v>
      </c>
      <c r="V211" s="3">
        <v>12.5428035168143</v>
      </c>
      <c r="W211" s="3">
        <v>12.7176504675053</v>
      </c>
      <c r="X211" s="3">
        <v>12.6588668133838</v>
      </c>
      <c r="Y211" s="3">
        <v>14.2298003328173</v>
      </c>
      <c r="Z211" s="3">
        <v>14.43533077359</v>
      </c>
      <c r="AA211" s="3">
        <v>14.3437033107224</v>
      </c>
      <c r="AB211" s="3">
        <v>14.8656300712934</v>
      </c>
      <c r="AC211" s="3">
        <v>16.1146383476215</v>
      </c>
      <c r="AD211" s="3">
        <v>17.0933885485367</v>
      </c>
      <c r="AE211" s="3">
        <v>17.4580361497679</v>
      </c>
      <c r="AF211" s="3">
        <v>17.9645242318199</v>
      </c>
      <c r="AG211" s="3">
        <v>18.9533295710737</v>
      </c>
      <c r="AH211" s="3">
        <v>19.7751645155644</v>
      </c>
      <c r="AI211" s="3">
        <v>18.9525465008148</v>
      </c>
      <c r="AJ211" s="3">
        <v>18.5351882251646</v>
      </c>
      <c r="AK211" s="3">
        <v>17.4410679842961</v>
      </c>
      <c r="AL211" s="3">
        <v>16.8875151047591</v>
      </c>
      <c r="AM211" s="3">
        <v>16.8917246436365</v>
      </c>
      <c r="AN211" s="3">
        <v>17.084157336244</v>
      </c>
      <c r="AO211" s="3">
        <v>17.524615301705</v>
      </c>
      <c r="AP211" s="3">
        <v>18.2677553554005</v>
      </c>
      <c r="AQ211" s="3">
        <v>18.599630001238</v>
      </c>
      <c r="AR211" s="3">
        <v>19.2270335057493</v>
      </c>
      <c r="AS211" s="3">
        <v>20.2689158182066</v>
      </c>
      <c r="AT211" s="3">
        <v>20.0780629232561</v>
      </c>
      <c r="AU211" s="3">
        <v>20.9518876703951</v>
      </c>
      <c r="AV211" s="3">
        <v>20.7873708729094</v>
      </c>
      <c r="AW211" s="3">
        <v>20.6365784021213</v>
      </c>
      <c r="AX211" s="3">
        <v>21.5157428242937</v>
      </c>
      <c r="AY211" s="3">
        <v>20.7212751309707</v>
      </c>
      <c r="AZ211" s="3">
        <v>19.3453999351176</v>
      </c>
      <c r="BA211" s="3">
        <v>18.5367889072534</v>
      </c>
      <c r="BB211" s="3">
        <v>18.5813178095731</v>
      </c>
      <c r="BC211" s="3">
        <v>19.1670610690022</v>
      </c>
      <c r="BD211" s="3">
        <v>20.0174443168152</v>
      </c>
      <c r="BE211" s="3">
        <v>19.7489010242147</v>
      </c>
      <c r="BF211" s="3">
        <v>21.075901219557</v>
      </c>
      <c r="BG211" s="3">
        <v>21.7701864633335</v>
      </c>
      <c r="BH211" s="3">
        <v>21.2102100927785</v>
      </c>
      <c r="BI211" s="3">
        <v>20.4057981968641</v>
      </c>
      <c r="BJ211" s="3">
        <v>21.0734392091627</v>
      </c>
      <c r="BK211" s="3">
        <v>21.637559402157</v>
      </c>
      <c r="BL211" s="3">
        <v>21.408628376852</v>
      </c>
      <c r="BM211" s="3">
        <v>21.8563465209396</v>
      </c>
      <c r="BN211" s="3">
        <v>22.924797700476</v>
      </c>
      <c r="BO211" s="3">
        <v>22.9131923171809</v>
      </c>
      <c r="BP211" s="3">
        <v>23.1416760755898</v>
      </c>
      <c r="BQ211" s="3">
        <v>23.8287729339917</v>
      </c>
      <c r="BR211" s="3">
        <v>24.3369602325905</v>
      </c>
      <c r="BS211" s="3">
        <v>24.2409727509922</v>
      </c>
      <c r="BT211" s="3">
        <v>24.6613753357805</v>
      </c>
      <c r="BU211" s="3">
        <v>23.7983129966685</v>
      </c>
      <c r="BV211" s="3">
        <v>22.3120243474024</v>
      </c>
      <c r="BW211" s="3">
        <v>22.7315157456724</v>
      </c>
      <c r="BX211" s="3">
        <v>23.8770915836438</v>
      </c>
      <c r="BY211" s="3">
        <v>24.8475151634759</v>
      </c>
      <c r="BZ211" s="3">
        <v>21.3210439508114</v>
      </c>
      <c r="CA211" s="3">
        <v>21.4891695598405</v>
      </c>
      <c r="CB211" s="3">
        <v>19.9199974619049</v>
      </c>
      <c r="CC211" s="3">
        <v>20.2381007633445</v>
      </c>
      <c r="CD211" s="3">
        <v>20.4038913654959</v>
      </c>
      <c r="CE211" s="3">
        <v>20.326110143807</v>
      </c>
      <c r="CF211" s="3">
        <v>18.974625944528</v>
      </c>
      <c r="CG211" s="3">
        <v>19.8561498007779</v>
      </c>
      <c r="CH211" s="3">
        <v>21.0153579303254</v>
      </c>
      <c r="CI211" s="3">
        <v>19.9256989651076</v>
      </c>
      <c r="CJ211" s="3">
        <v>19.2112136310813</v>
      </c>
      <c r="CK211" s="3">
        <v>19.6456812307132</v>
      </c>
      <c r="CL211" s="3">
        <v>20.0845201102406</v>
      </c>
      <c r="CM211" s="3">
        <v>22.1188272761828</v>
      </c>
      <c r="CN211" s="3">
        <v>22.6808711675008</v>
      </c>
      <c r="CO211" s="3">
        <v>22.4743800522761</v>
      </c>
      <c r="CP211" s="3">
        <v>22.2086641995969</v>
      </c>
      <c r="CQ211" s="3">
        <v>22.5115194487557</v>
      </c>
      <c r="CR211" s="3">
        <v>21.7830807610874</v>
      </c>
      <c r="CS211" s="3">
        <v>22.0123487537605</v>
      </c>
      <c r="CT211" s="3">
        <v>22.6546895307537</v>
      </c>
      <c r="CU211" s="3">
        <v>23.7217219048751</v>
      </c>
      <c r="CV211" s="3">
        <v>25.0673724518737</v>
      </c>
      <c r="CW211" s="3">
        <v>26.0108258399672</v>
      </c>
      <c r="CX211" s="3">
        <v>27.3748169899649</v>
      </c>
      <c r="CY211" s="3">
        <v>28.5392936278841</v>
      </c>
      <c r="CZ211" s="3">
        <v>27.6052199585385</v>
      </c>
      <c r="DA211" s="3">
        <v>26.7925341106758</v>
      </c>
      <c r="DB211" s="3">
        <v>26.3950573029773</v>
      </c>
      <c r="DC211" s="3">
        <v>28.2104870219041</v>
      </c>
      <c r="DD211" s="3">
        <v>26.5811414079006</v>
      </c>
      <c r="DE211" s="3">
        <v>23.1755911134125</v>
      </c>
      <c r="DF211" s="3">
        <v>24.2574834443765</v>
      </c>
      <c r="DG211" s="3">
        <v>25.6591421501066</v>
      </c>
      <c r="DH211" s="3">
        <v>25.5614841549783</v>
      </c>
      <c r="DI211" s="3">
        <v>25.5266628574112</v>
      </c>
      <c r="DJ211" s="3">
        <v>25.642856146039</v>
      </c>
      <c r="DK211" s="3">
        <v>26.6771199064321</v>
      </c>
      <c r="DL211" s="3">
        <v>26.3317492748452</v>
      </c>
      <c r="DM211" s="3">
        <v>25.7043975017745</v>
      </c>
      <c r="DN211" s="3">
        <v>26.3392813694923</v>
      </c>
      <c r="DO211" s="3">
        <v>25.4926763887548</v>
      </c>
      <c r="DP211" s="3">
        <v>25.530973475805</v>
      </c>
      <c r="DQ211" s="3">
        <v>24.0044347594872</v>
      </c>
      <c r="DR211" s="3">
        <v>24.7776049464153</v>
      </c>
      <c r="DS211" s="3">
        <v>25.4411342955017</v>
      </c>
      <c r="DT211" s="3">
        <v>25.3949425855844</v>
      </c>
      <c r="DU211" s="3">
        <v>25.004467616266</v>
      </c>
      <c r="DV211" s="3">
        <v>26.170154286916</v>
      </c>
      <c r="DW211" s="3">
        <v>26.8102487887318</v>
      </c>
      <c r="DX211" s="3">
        <v>28.1900418328203</v>
      </c>
      <c r="DY211" s="3">
        <v>28.049303193122</v>
      </c>
      <c r="DZ211" s="3">
        <v>29.5702566899265</v>
      </c>
      <c r="EA211" s="3">
        <v>31.7078611109845</v>
      </c>
      <c r="EB211" s="3">
        <v>33.6095436146369</v>
      </c>
      <c r="EC211" s="3">
        <v>34.4035559144452</v>
      </c>
      <c r="ED211" s="3">
        <v>36.4945003509522</v>
      </c>
      <c r="EE211" s="3">
        <v>36.6485712868827</v>
      </c>
      <c r="EF211" s="3">
        <v>36.9152777989705</v>
      </c>
    </row>
    <row r="212">
      <c r="A212" s="3" t="s">
        <v>793</v>
      </c>
      <c r="B212" s="3" t="s">
        <v>539</v>
      </c>
      <c r="C212" s="3" t="s">
        <v>794</v>
      </c>
      <c r="D212" s="3">
        <v>33.0014210594415</v>
      </c>
      <c r="E212" s="3">
        <v>32.8451052795964</v>
      </c>
      <c r="F212" s="3">
        <v>34.1168003542192</v>
      </c>
      <c r="G212" s="3">
        <v>32.3134946086074</v>
      </c>
      <c r="H212" s="3">
        <v>32.7534414162642</v>
      </c>
      <c r="I212" s="3">
        <v>33.635630021134</v>
      </c>
      <c r="J212" s="3">
        <v>34.4509849755394</v>
      </c>
      <c r="K212" s="3">
        <v>34.5650422026728</v>
      </c>
      <c r="L212" s="3">
        <v>36.5264968629362</v>
      </c>
      <c r="M212" s="3">
        <v>39.5793447770996</v>
      </c>
      <c r="N212" s="3">
        <v>42.6360066751296</v>
      </c>
      <c r="O212" s="3">
        <v>43.1016322785566</v>
      </c>
      <c r="P212" s="3">
        <v>42.1764513417527</v>
      </c>
      <c r="Q212" s="3">
        <v>41.6487742754227</v>
      </c>
      <c r="R212" s="3">
        <v>43.9705810966364</v>
      </c>
      <c r="S212" s="3">
        <v>44.6974055967293</v>
      </c>
      <c r="T212" s="3">
        <v>45.9408244500242</v>
      </c>
      <c r="U212" s="3">
        <v>46.8583616073955</v>
      </c>
      <c r="V212" s="3">
        <v>50.2750649314913</v>
      </c>
      <c r="W212" s="3">
        <v>50.4899117558382</v>
      </c>
      <c r="X212" s="3">
        <v>51.4496521401163</v>
      </c>
      <c r="Y212" s="3">
        <v>57.6105230218175</v>
      </c>
      <c r="Z212" s="3">
        <v>58.2084788852079</v>
      </c>
      <c r="AA212" s="3">
        <v>58.3978473184545</v>
      </c>
      <c r="AB212" s="3">
        <v>54.1003653738439</v>
      </c>
      <c r="AC212" s="3">
        <v>53.502436999788</v>
      </c>
      <c r="AD212" s="3">
        <v>55.5282995173363</v>
      </c>
      <c r="AE212" s="3">
        <v>53.8272032182948</v>
      </c>
      <c r="AF212" s="3">
        <v>51.8468867821684</v>
      </c>
      <c r="AG212" s="3">
        <v>48.9757000033135</v>
      </c>
      <c r="AH212" s="3">
        <v>51.4408345608005</v>
      </c>
      <c r="AI212" s="3">
        <v>51.7102422843681</v>
      </c>
      <c r="AJ212" s="3">
        <v>50.3954144762302</v>
      </c>
      <c r="AK212" s="3">
        <v>47.0853994945894</v>
      </c>
      <c r="AL212" s="3">
        <v>46.070665816607</v>
      </c>
      <c r="AM212" s="3">
        <v>46.8973726138795</v>
      </c>
      <c r="AN212" s="3">
        <v>48.4347809278814</v>
      </c>
      <c r="AO212" s="3">
        <v>50.5917466568312</v>
      </c>
      <c r="AP212" s="3">
        <v>51.8883375270468</v>
      </c>
      <c r="AQ212" s="3">
        <v>50.7164124642825</v>
      </c>
      <c r="AR212" s="3">
        <v>48.8239913095523</v>
      </c>
      <c r="AS212" s="3">
        <v>48.7739409167537</v>
      </c>
      <c r="AT212" s="3">
        <v>53.554761776288</v>
      </c>
      <c r="AU212" s="3">
        <v>52.1849185403538</v>
      </c>
      <c r="AV212" s="3">
        <v>48.892124974875</v>
      </c>
      <c r="AW212" s="3">
        <v>48.5498247139312</v>
      </c>
      <c r="AX212" s="3">
        <v>52.7540233195011</v>
      </c>
      <c r="AY212" s="3">
        <v>57.7819025221186</v>
      </c>
      <c r="AZ212" s="3">
        <v>60.4133748817215</v>
      </c>
      <c r="BA212" s="3">
        <v>61.691401462742</v>
      </c>
      <c r="BB212" s="3">
        <v>61.01653665191</v>
      </c>
      <c r="BC212" s="3">
        <v>62.2652685866328</v>
      </c>
      <c r="BD212" s="3">
        <v>64.7223884735551</v>
      </c>
      <c r="BE212" s="3">
        <v>68.8926582671542</v>
      </c>
      <c r="BF212" s="3">
        <v>71.5675388682822</v>
      </c>
      <c r="BG212" s="3">
        <v>75.1453599012418</v>
      </c>
      <c r="BH212" s="3">
        <v>77.4157352713684</v>
      </c>
      <c r="BI212" s="3">
        <v>71.6333539225136</v>
      </c>
      <c r="BJ212" s="3">
        <v>69.6658590698434</v>
      </c>
      <c r="BK212" s="3">
        <v>68.0626876351034</v>
      </c>
      <c r="BL212" s="3">
        <v>72.7897706556636</v>
      </c>
      <c r="BM212" s="3">
        <v>78.4659082155547</v>
      </c>
      <c r="BN212" s="3">
        <v>80.1040399554173</v>
      </c>
      <c r="BO212" s="3">
        <v>81.0417787800129</v>
      </c>
      <c r="BP212" s="3">
        <v>77.6569634046944</v>
      </c>
      <c r="BQ212" s="3">
        <v>78.0634563987675</v>
      </c>
      <c r="BR212" s="3">
        <v>81.9117339837286</v>
      </c>
      <c r="BS212" s="3">
        <v>76.973115183533</v>
      </c>
      <c r="BT212" s="3">
        <v>83.1633577348224</v>
      </c>
      <c r="BU212" s="3">
        <v>87.5093045588286</v>
      </c>
      <c r="BV212" s="3">
        <v>86.4299505777758</v>
      </c>
      <c r="BW212" s="3">
        <v>92.6921217603014</v>
      </c>
      <c r="BX212" s="3">
        <v>96.0520205812058</v>
      </c>
      <c r="BY212" s="3">
        <v>93.3645417205596</v>
      </c>
      <c r="BZ212" s="3">
        <v>75.216882707308</v>
      </c>
      <c r="CA212" s="3">
        <v>81.3590867978494</v>
      </c>
      <c r="CB212" s="3">
        <v>86.1406620541537</v>
      </c>
      <c r="CC212" s="3">
        <v>94.4950227455323</v>
      </c>
      <c r="CD212" s="3">
        <v>92.6199177552872</v>
      </c>
      <c r="CE212" s="3">
        <v>100.865189040931</v>
      </c>
      <c r="CF212" s="3">
        <v>112.62634572496</v>
      </c>
      <c r="CG212" s="3">
        <v>121.610980519223</v>
      </c>
      <c r="CH212" s="3">
        <v>124.017123217696</v>
      </c>
      <c r="CI212" s="3">
        <v>132.921516632572</v>
      </c>
      <c r="CJ212" s="3">
        <v>133.943968680459</v>
      </c>
      <c r="CK212" s="3">
        <v>133.80251162479</v>
      </c>
      <c r="CL212" s="3">
        <v>130.696662011996</v>
      </c>
      <c r="CM212" s="3">
        <v>126.930506682368</v>
      </c>
      <c r="CN212" s="3">
        <v>128.712883868544</v>
      </c>
      <c r="CO212" s="3">
        <v>130.289588255189</v>
      </c>
      <c r="CP212" s="3">
        <v>154.776779342776</v>
      </c>
      <c r="CQ212" s="3">
        <v>162.66379646238</v>
      </c>
      <c r="CR212" s="3">
        <v>150.597978757706</v>
      </c>
      <c r="CS212" s="3">
        <v>150.055021798196</v>
      </c>
      <c r="CT212" s="3">
        <v>163.854034873067</v>
      </c>
      <c r="CU212" s="3">
        <v>160.325562573134</v>
      </c>
      <c r="CV212" s="3">
        <v>145.142562486159</v>
      </c>
      <c r="CW212" s="3">
        <v>137.411722714271</v>
      </c>
      <c r="CX212" s="3">
        <v>125.263815161849</v>
      </c>
      <c r="CY212" s="3">
        <v>124.677316605427</v>
      </c>
      <c r="CZ212" s="3">
        <v>109.129643643543</v>
      </c>
      <c r="DA212" s="3">
        <v>108.512822158369</v>
      </c>
      <c r="DB212" s="3">
        <v>103.038086781068</v>
      </c>
      <c r="DC212" s="3">
        <v>108.864887460953</v>
      </c>
      <c r="DD212" s="3">
        <v>99.2838211581022</v>
      </c>
      <c r="DE212" s="3">
        <v>86.2126146938404</v>
      </c>
      <c r="DF212" s="3">
        <v>97.877268775621</v>
      </c>
      <c r="DG212" s="3">
        <v>108.264277209025</v>
      </c>
      <c r="DH212" s="3">
        <v>121.870163869237</v>
      </c>
      <c r="DI212" s="3">
        <v>119.920451227578</v>
      </c>
      <c r="DJ212" s="3">
        <v>116.536750919358</v>
      </c>
      <c r="DK212" s="3">
        <v>120.958084837677</v>
      </c>
      <c r="DL212" s="3">
        <v>114.844876612571</v>
      </c>
      <c r="DM212" s="3">
        <v>106.636493862183</v>
      </c>
      <c r="DN212" s="3">
        <v>105.534778000445</v>
      </c>
      <c r="DO212" s="3">
        <v>102.644443416548</v>
      </c>
      <c r="DP212" s="3">
        <v>93.5327650878642</v>
      </c>
      <c r="DQ212" s="3">
        <v>97.8255622068379</v>
      </c>
      <c r="DR212" s="3">
        <v>104.952877617395</v>
      </c>
      <c r="DS212" s="3">
        <v>113.815386740166</v>
      </c>
      <c r="DT212" s="3">
        <v>101.11408408565</v>
      </c>
      <c r="DU212" s="3">
        <v>102.209226699745</v>
      </c>
      <c r="DV212" s="3">
        <v>97.1056560636722</v>
      </c>
      <c r="DW212" s="3">
        <v>91.3629386456641</v>
      </c>
      <c r="DX212" s="3">
        <v>91.1716617344023</v>
      </c>
      <c r="DY212" s="3">
        <v>93.1297689376206</v>
      </c>
      <c r="DZ212" s="3">
        <v>72.8171081509988</v>
      </c>
      <c r="EA212" s="3">
        <v>78.537941925601</v>
      </c>
      <c r="EB212" s="3">
        <v>82.4494285597957</v>
      </c>
      <c r="EC212" s="3">
        <v>81.0294685175924</v>
      </c>
      <c r="ED212" s="3">
        <v>76.1286902124103</v>
      </c>
      <c r="EE212" s="3">
        <v>77.3645239330473</v>
      </c>
      <c r="EF212" s="3">
        <v>72.890277226766</v>
      </c>
    </row>
    <row r="213">
      <c r="A213" s="3" t="s">
        <v>795</v>
      </c>
      <c r="B213" s="3" t="s">
        <v>526</v>
      </c>
      <c r="C213" s="3" t="s">
        <v>562</v>
      </c>
      <c r="D213" s="3">
        <v>96.3190665419828</v>
      </c>
      <c r="E213" s="3">
        <v>97.7367416345742</v>
      </c>
      <c r="F213" s="3">
        <v>102.401351769536</v>
      </c>
      <c r="G213" s="3">
        <v>100.85513340097</v>
      </c>
      <c r="H213" s="3">
        <v>100.677641734799</v>
      </c>
      <c r="I213" s="3">
        <v>102.49624195487</v>
      </c>
      <c r="J213" s="3">
        <v>103.681169853814</v>
      </c>
      <c r="K213" s="3">
        <v>105.416235642196</v>
      </c>
      <c r="L213" s="3">
        <v>110.106513848501</v>
      </c>
      <c r="M213" s="3">
        <v>107.863157587053</v>
      </c>
      <c r="N213" s="3">
        <v>116.777021194045</v>
      </c>
      <c r="O213" s="3">
        <v>124.269216292268</v>
      </c>
      <c r="P213" s="3">
        <v>129.326139236161</v>
      </c>
      <c r="Q213" s="3">
        <v>140.987606225959</v>
      </c>
      <c r="R213" s="3">
        <v>137.780270187663</v>
      </c>
      <c r="S213" s="3">
        <v>138.36209918959</v>
      </c>
      <c r="T213" s="3">
        <v>134.327512132263</v>
      </c>
      <c r="U213" s="3">
        <v>137.977155243938</v>
      </c>
      <c r="V213" s="3">
        <v>142.439328467306</v>
      </c>
      <c r="W213" s="3">
        <v>146.144806339069</v>
      </c>
      <c r="X213" s="3">
        <v>143.541018771693</v>
      </c>
      <c r="Y213" s="3">
        <v>151.921983167636</v>
      </c>
      <c r="Z213" s="3">
        <v>160.29735806979</v>
      </c>
      <c r="AA213" s="3">
        <v>162.81869157378</v>
      </c>
      <c r="AB213" s="3">
        <v>160.247834263125</v>
      </c>
      <c r="AC213" s="3">
        <v>163.264383521831</v>
      </c>
      <c r="AD213" s="3">
        <v>167.036343278906</v>
      </c>
      <c r="AE213" s="3">
        <v>175.440971890313</v>
      </c>
      <c r="AF213" s="3">
        <v>185.452027899749</v>
      </c>
      <c r="AG213" s="3">
        <v>188.231275841693</v>
      </c>
      <c r="AH213" s="3">
        <v>192.710510932117</v>
      </c>
      <c r="AI213" s="3">
        <v>189.221605843606</v>
      </c>
      <c r="AJ213" s="3">
        <v>186.872712640029</v>
      </c>
      <c r="AK213" s="3">
        <v>191.6899853521</v>
      </c>
      <c r="AL213" s="3">
        <v>212.201572100269</v>
      </c>
      <c r="AM213" s="3">
        <v>208.878138649304</v>
      </c>
      <c r="AN213" s="3">
        <v>204.111225637612</v>
      </c>
      <c r="AO213" s="3">
        <v>209.701372013755</v>
      </c>
      <c r="AP213" s="3">
        <v>213.378543957674</v>
      </c>
      <c r="AQ213" s="3">
        <v>214.191622560385</v>
      </c>
      <c r="AR213" s="3">
        <v>220.379324075422</v>
      </c>
      <c r="AS213" s="3">
        <v>228.179710567583</v>
      </c>
      <c r="AT213" s="3">
        <v>233.243484675462</v>
      </c>
      <c r="AU213" s="3">
        <v>239.31000143662</v>
      </c>
      <c r="AV213" s="3">
        <v>244.270610891815</v>
      </c>
      <c r="AW213" s="3">
        <v>262.503299654914</v>
      </c>
      <c r="AX213" s="3">
        <v>268.223042212859</v>
      </c>
      <c r="AY213" s="3">
        <v>272.668634599709</v>
      </c>
      <c r="AZ213" s="3">
        <v>282.790730194621</v>
      </c>
      <c r="BA213" s="3">
        <v>306.496483592566</v>
      </c>
      <c r="BB213" s="3">
        <v>309.184041205093</v>
      </c>
      <c r="BC213" s="3">
        <v>311.667655063767</v>
      </c>
      <c r="BD213" s="3">
        <v>289.751218249388</v>
      </c>
      <c r="BE213" s="3">
        <v>289.872323568883</v>
      </c>
      <c r="BF213" s="3">
        <v>280.646219450142</v>
      </c>
      <c r="BG213" s="3">
        <v>266.47540920381</v>
      </c>
      <c r="BH213" s="3">
        <v>276.845194575266</v>
      </c>
      <c r="BI213" s="3">
        <v>271.810056992498</v>
      </c>
      <c r="BJ213" s="3">
        <v>245.573767497129</v>
      </c>
      <c r="BK213" s="3">
        <v>229.248816991703</v>
      </c>
      <c r="BL213" s="3">
        <v>236.51119683172</v>
      </c>
      <c r="BM213" s="3">
        <v>257.26785747347</v>
      </c>
      <c r="BN213" s="3">
        <v>250.220908042457</v>
      </c>
      <c r="BO213" s="3">
        <v>253.896930044204</v>
      </c>
      <c r="BP213" s="3">
        <v>273.81502289795</v>
      </c>
      <c r="BQ213" s="3">
        <v>287.62022737215</v>
      </c>
      <c r="BR213" s="3">
        <v>302.634167670679</v>
      </c>
      <c r="BS213" s="3">
        <v>332.290627664513</v>
      </c>
      <c r="BT213" s="3">
        <v>338.859971603844</v>
      </c>
      <c r="BU213" s="3">
        <v>329.948394366292</v>
      </c>
      <c r="BV213" s="3">
        <v>321.6439242142</v>
      </c>
      <c r="BW213" s="3">
        <v>318.234605980684</v>
      </c>
      <c r="BX213" s="3">
        <v>346.794429995012</v>
      </c>
      <c r="BY213" s="3">
        <v>331.358850010266</v>
      </c>
      <c r="BZ213" s="3">
        <v>286.079054522968</v>
      </c>
      <c r="CA213" s="3">
        <v>309.730434314987</v>
      </c>
      <c r="CB213" s="3">
        <v>302.84401904238</v>
      </c>
      <c r="CC213" s="3">
        <v>299.567541295877</v>
      </c>
      <c r="CD213" s="3">
        <v>284.988865624782</v>
      </c>
      <c r="CE213" s="3">
        <v>313.145225128067</v>
      </c>
      <c r="CF213" s="3">
        <v>312.887675837259</v>
      </c>
      <c r="CG213" s="3">
        <v>288.797522726783</v>
      </c>
      <c r="CH213" s="3">
        <v>287.810692271552</v>
      </c>
      <c r="CI213" s="3">
        <v>282.155104184841</v>
      </c>
      <c r="CJ213" s="3">
        <v>277.675813023561</v>
      </c>
      <c r="CK213" s="3">
        <v>279.754637921726</v>
      </c>
      <c r="CL213" s="3">
        <v>289.947898358479</v>
      </c>
      <c r="CM213" s="3">
        <v>319.913314828391</v>
      </c>
      <c r="CN213" s="3">
        <v>347.799985095446</v>
      </c>
      <c r="CO213" s="3">
        <v>350.672691071005</v>
      </c>
      <c r="CP213" s="3">
        <v>344.506591282768</v>
      </c>
      <c r="CQ213" s="3">
        <v>343.967071993306</v>
      </c>
      <c r="CR213" s="3">
        <v>338.465797948264</v>
      </c>
      <c r="CS213" s="3">
        <v>366.367470876214</v>
      </c>
      <c r="CT213" s="3">
        <v>340.04506319096</v>
      </c>
      <c r="CU213" s="3">
        <v>355.227065664784</v>
      </c>
      <c r="CV213" s="3">
        <v>376.947379153721</v>
      </c>
      <c r="CW213" s="3">
        <v>369.292151456653</v>
      </c>
      <c r="CX213" s="3">
        <v>428.444980012421</v>
      </c>
      <c r="CY213" s="3">
        <v>436.604479613492</v>
      </c>
      <c r="CZ213" s="3">
        <v>437.519180306695</v>
      </c>
      <c r="DA213" s="3">
        <v>445.779322619956</v>
      </c>
      <c r="DB213" s="3">
        <v>444.862627685258</v>
      </c>
      <c r="DC213" s="3">
        <v>463.673485333774</v>
      </c>
      <c r="DD213" s="3">
        <v>465.541794577848</v>
      </c>
      <c r="DE213" s="3">
        <v>487.290636087558</v>
      </c>
      <c r="DF213" s="3">
        <v>504.128212939004</v>
      </c>
      <c r="DG213" s="3">
        <v>518.218940931446</v>
      </c>
      <c r="DH213" s="3">
        <v>460.862953865963</v>
      </c>
      <c r="DI213" s="3">
        <v>446.316135125894</v>
      </c>
      <c r="DJ213" s="3">
        <v>444.43115351828</v>
      </c>
      <c r="DK213" s="3">
        <v>456.3194696795</v>
      </c>
      <c r="DL213" s="3">
        <v>430.084795162084</v>
      </c>
      <c r="DM213" s="3">
        <v>439.864141931022</v>
      </c>
      <c r="DN213" s="3">
        <v>441.38880488268</v>
      </c>
      <c r="DO213" s="3">
        <v>423.798151387505</v>
      </c>
      <c r="DP213" s="3">
        <v>422.808223937857</v>
      </c>
      <c r="DQ213" s="3">
        <v>458.86870530567</v>
      </c>
      <c r="DR213" s="3">
        <v>458.741037675366</v>
      </c>
      <c r="DS213" s="3">
        <v>462.813176396803</v>
      </c>
      <c r="DT213" s="3">
        <v>457.212269010736</v>
      </c>
      <c r="DU213" s="3">
        <v>445.570612599996</v>
      </c>
      <c r="DV213" s="3">
        <v>458.014851480927</v>
      </c>
      <c r="DW213" s="3">
        <v>458.808396891889</v>
      </c>
      <c r="DX213" s="3">
        <v>463.7071972288</v>
      </c>
      <c r="DY213" s="3">
        <v>430.916546838312</v>
      </c>
      <c r="DZ213" s="3">
        <v>441.237752527022</v>
      </c>
      <c r="EA213" s="3">
        <v>498.855608803854</v>
      </c>
      <c r="EB213" s="3">
        <v>520.499468375109</v>
      </c>
      <c r="EC213" s="3">
        <v>524.508152725306</v>
      </c>
      <c r="ED213" s="3">
        <v>504.177177965666</v>
      </c>
      <c r="EE213" s="3">
        <v>475.809761410668</v>
      </c>
      <c r="EF213" s="3">
        <v>479.111390007867</v>
      </c>
    </row>
    <row r="214">
      <c r="A214" s="3" t="s">
        <v>796</v>
      </c>
      <c r="B214" s="3" t="s">
        <v>511</v>
      </c>
      <c r="C214" s="3" t="s">
        <v>797</v>
      </c>
      <c r="D214" s="3">
        <v>21.7174019318061</v>
      </c>
      <c r="E214" s="3">
        <v>22.0239435776509</v>
      </c>
      <c r="F214" s="3">
        <v>23.4006747504405</v>
      </c>
      <c r="G214" s="3">
        <v>25.3624278875659</v>
      </c>
      <c r="H214" s="3">
        <v>26.8131956349918</v>
      </c>
      <c r="I214" s="3">
        <v>28.7543496284566</v>
      </c>
      <c r="J214" s="3">
        <v>26.1526585768728</v>
      </c>
      <c r="K214" s="3">
        <v>23.5760122770277</v>
      </c>
      <c r="L214" s="3">
        <v>24.0923715716049</v>
      </c>
      <c r="M214" s="3">
        <v>23.4476274951695</v>
      </c>
      <c r="N214" s="3">
        <v>25.0635520522689</v>
      </c>
      <c r="O214" s="3">
        <v>22.0383660923596</v>
      </c>
      <c r="P214" s="3">
        <v>20.6207086095624</v>
      </c>
      <c r="Q214" s="3">
        <v>20.3934584500163</v>
      </c>
      <c r="R214" s="3">
        <v>19.4364174198898</v>
      </c>
      <c r="S214" s="3">
        <v>19.8888087075978</v>
      </c>
      <c r="T214" s="3">
        <v>20.5787582884078</v>
      </c>
      <c r="U214" s="3">
        <v>19.6210879426015</v>
      </c>
      <c r="V214" s="3">
        <v>17.739997353862</v>
      </c>
      <c r="W214" s="3">
        <v>16.2581750953016</v>
      </c>
      <c r="X214" s="3">
        <v>14.0843183072877</v>
      </c>
      <c r="Y214" s="3">
        <v>11.8414945109395</v>
      </c>
      <c r="Z214" s="3">
        <v>10.4105286804927</v>
      </c>
      <c r="AA214" s="3">
        <v>8.63199455912891</v>
      </c>
      <c r="AB214" s="3">
        <v>8.46230414279382</v>
      </c>
      <c r="AC214" s="3">
        <v>8.77400917969955</v>
      </c>
      <c r="AD214" s="3">
        <v>10.8115339697516</v>
      </c>
      <c r="AE214" s="3">
        <v>11.233862076476</v>
      </c>
      <c r="AF214" s="3">
        <v>12.8819308176553</v>
      </c>
      <c r="AG214" s="3">
        <v>12.6963741709118</v>
      </c>
      <c r="AH214" s="3">
        <v>12.358202274002</v>
      </c>
      <c r="AI214" s="3">
        <v>10.6917806063439</v>
      </c>
      <c r="AJ214" s="3">
        <v>9.61453035962459</v>
      </c>
      <c r="AK214" s="3">
        <v>9.25936540050559</v>
      </c>
      <c r="AL214" s="3">
        <v>9.30743044848705</v>
      </c>
      <c r="AM214" s="3">
        <v>10.2234132453633</v>
      </c>
      <c r="AN214" s="3">
        <v>12.4132589704418</v>
      </c>
      <c r="AO214" s="3">
        <v>14.0382965480092</v>
      </c>
      <c r="AP214" s="3">
        <v>14.8543523222526</v>
      </c>
      <c r="AQ214" s="3">
        <v>15.1140950938696</v>
      </c>
      <c r="AR214" s="3">
        <v>13.0392835940725</v>
      </c>
      <c r="AS214" s="3">
        <v>14.1374990632179</v>
      </c>
      <c r="AT214" s="3">
        <v>18.0996505143506</v>
      </c>
      <c r="AU214" s="3">
        <v>20.9019347700982</v>
      </c>
      <c r="AV214" s="3">
        <v>20.1999461754261</v>
      </c>
      <c r="AW214" s="3">
        <v>21.4134227733728</v>
      </c>
      <c r="AX214" s="3">
        <v>23.7850155290542</v>
      </c>
      <c r="AY214" s="3">
        <v>23.3704879925017</v>
      </c>
      <c r="AZ214" s="3">
        <v>23.3539518894138</v>
      </c>
      <c r="BA214" s="3">
        <v>21.3441051607436</v>
      </c>
      <c r="BB214" s="3">
        <v>24.9632218788139</v>
      </c>
      <c r="BC214" s="3">
        <v>25.8797489589698</v>
      </c>
      <c r="BD214" s="3">
        <v>28.2223389865704</v>
      </c>
      <c r="BE214" s="3">
        <v>27.4612784300664</v>
      </c>
      <c r="BF214" s="3">
        <v>26.4175132810745</v>
      </c>
      <c r="BG214" s="3">
        <v>28.2471024614625</v>
      </c>
      <c r="BH214" s="3">
        <v>30.0843875067531</v>
      </c>
      <c r="BI214" s="3">
        <v>30.888192383158</v>
      </c>
      <c r="BJ214" s="3">
        <v>32.4104242892061</v>
      </c>
      <c r="BK214" s="3">
        <v>33.6371894530524</v>
      </c>
      <c r="BL214" s="3">
        <v>33.7660655675403</v>
      </c>
      <c r="BM214" s="3">
        <v>35.258528889061</v>
      </c>
      <c r="BN214" s="3">
        <v>35.6587075750667</v>
      </c>
      <c r="BO214" s="3">
        <v>35.2107808602958</v>
      </c>
      <c r="BP214" s="3">
        <v>30.9803885588787</v>
      </c>
      <c r="BQ214" s="3">
        <v>29.2995324923559</v>
      </c>
      <c r="BR214" s="3">
        <v>29.6798444244523</v>
      </c>
      <c r="BS214" s="3">
        <v>29.4398006536904</v>
      </c>
      <c r="BT214" s="3">
        <v>32.5748727925102</v>
      </c>
      <c r="BU214" s="3">
        <v>33.5166413570843</v>
      </c>
      <c r="BV214" s="3">
        <v>33.3709919418368</v>
      </c>
      <c r="BW214" s="3">
        <v>33.3733460635611</v>
      </c>
      <c r="BX214" s="3">
        <v>31.9024220258629</v>
      </c>
      <c r="BY214" s="3">
        <v>32.3162851349581</v>
      </c>
      <c r="BZ214" s="3">
        <v>24.1606206625302</v>
      </c>
      <c r="CA214" s="3">
        <v>25.8705037710286</v>
      </c>
      <c r="CB214" s="3">
        <v>29.1924062525894</v>
      </c>
      <c r="CC214" s="3">
        <v>29.6505300086421</v>
      </c>
      <c r="CD214" s="3">
        <v>28.7210351806766</v>
      </c>
      <c r="CE214" s="3">
        <v>29.9891771992273</v>
      </c>
      <c r="CF214" s="3">
        <v>27.0552209060463</v>
      </c>
      <c r="CG214" s="3">
        <v>28.1317863581415</v>
      </c>
      <c r="CH214" s="3">
        <v>28.0280297639417</v>
      </c>
      <c r="CI214" s="3">
        <v>29.9192954131981</v>
      </c>
      <c r="CJ214" s="3">
        <v>34.9063609477531</v>
      </c>
      <c r="CK214" s="3">
        <v>35.8625800525162</v>
      </c>
      <c r="CL214" s="3">
        <v>34.4497270893132</v>
      </c>
      <c r="CM214" s="3">
        <v>33.3096518879525</v>
      </c>
      <c r="CN214" s="3">
        <v>30.4146089621675</v>
      </c>
      <c r="CO214" s="3">
        <v>32.6634779523807</v>
      </c>
      <c r="CP214" s="3">
        <v>36.3323133147048</v>
      </c>
      <c r="CQ214" s="3">
        <v>38.9527626580962</v>
      </c>
      <c r="CR214" s="3">
        <v>38.9525877512393</v>
      </c>
      <c r="CS214" s="3">
        <v>36.8664047586927</v>
      </c>
      <c r="CT214" s="3">
        <v>33.1704115313628</v>
      </c>
      <c r="CU214" s="3">
        <v>36.1693383512456</v>
      </c>
      <c r="CV214" s="3">
        <v>36.6298009509473</v>
      </c>
      <c r="CW214" s="3">
        <v>35.5487160970958</v>
      </c>
      <c r="CX214" s="3">
        <v>34.4733545106881</v>
      </c>
      <c r="CY214" s="3">
        <v>35.1935358923518</v>
      </c>
      <c r="CZ214" s="3">
        <v>39.5404986704944</v>
      </c>
      <c r="DA214" s="3">
        <v>37.7966521417266</v>
      </c>
      <c r="DB214" s="3">
        <v>33.98368398766</v>
      </c>
      <c r="DC214" s="3">
        <v>37.8286445770728</v>
      </c>
      <c r="DD214" s="3">
        <v>38.9894924868707</v>
      </c>
      <c r="DE214" s="3">
        <v>38.9128514624157</v>
      </c>
      <c r="DF214" s="3">
        <v>40.4622460989575</v>
      </c>
      <c r="DG214" s="3">
        <v>31.6092399435711</v>
      </c>
      <c r="DH214" s="3">
        <v>30.4730732977663</v>
      </c>
      <c r="DI214" s="3">
        <v>32.5434834492461</v>
      </c>
      <c r="DJ214" s="3">
        <v>30.9226473099788</v>
      </c>
      <c r="DK214" s="3">
        <v>32.8693097358048</v>
      </c>
      <c r="DL214" s="3">
        <v>31.7439530943136</v>
      </c>
      <c r="DM214" s="3">
        <v>33.1423473537676</v>
      </c>
      <c r="DN214" s="3">
        <v>36.202672929573</v>
      </c>
      <c r="DO214" s="3">
        <v>36.0037681377507</v>
      </c>
      <c r="DP214" s="3">
        <v>37.4763282694357</v>
      </c>
      <c r="DQ214" s="3">
        <v>39.2149301144143</v>
      </c>
      <c r="DR214" s="3">
        <v>45.0533809171623</v>
      </c>
      <c r="DS214" s="3">
        <v>47.9751782051185</v>
      </c>
      <c r="DT214" s="3">
        <v>50.9381987004423</v>
      </c>
      <c r="DU214" s="3">
        <v>51.9889727369832</v>
      </c>
      <c r="DV214" s="3">
        <v>62.3415229566985</v>
      </c>
      <c r="DW214" s="3">
        <v>71.1073078929246</v>
      </c>
      <c r="DX214" s="3">
        <v>79.9798467386124</v>
      </c>
      <c r="DY214" s="3">
        <v>78.8010073593228</v>
      </c>
      <c r="DZ214" s="3">
        <v>75.8147450380005</v>
      </c>
      <c r="EA214" s="3">
        <v>79.0246778172934</v>
      </c>
      <c r="EB214" s="3">
        <v>82.7244505973339</v>
      </c>
      <c r="EC214" s="3">
        <v>89.3373601028366</v>
      </c>
      <c r="ED214" s="3">
        <v>94.0942506790161</v>
      </c>
      <c r="EE214" s="3">
        <v>94.6728570120675</v>
      </c>
      <c r="EF214" s="3">
        <v>102.180278142293</v>
      </c>
    </row>
    <row r="215">
      <c r="A215" s="3" t="s">
        <v>798</v>
      </c>
      <c r="B215" s="3" t="s">
        <v>526</v>
      </c>
      <c r="C215" s="3" t="s">
        <v>622</v>
      </c>
      <c r="D215" s="3">
        <v>71.1198016060983</v>
      </c>
      <c r="E215" s="3">
        <v>72.3769396325194</v>
      </c>
      <c r="F215" s="3">
        <v>75.3057244615903</v>
      </c>
      <c r="G215" s="3">
        <v>75.3160931726792</v>
      </c>
      <c r="H215" s="3">
        <v>76.9202459361314</v>
      </c>
      <c r="I215" s="3">
        <v>80.5783730651216</v>
      </c>
      <c r="J215" s="3">
        <v>82.9474377460076</v>
      </c>
      <c r="K215" s="3">
        <v>82.7442200799076</v>
      </c>
      <c r="L215" s="3">
        <v>87.3714344965693</v>
      </c>
      <c r="M215" s="3">
        <v>86.1149964846278</v>
      </c>
      <c r="N215" s="3">
        <v>91.6108021708196</v>
      </c>
      <c r="O215" s="3">
        <v>85.9358910314731</v>
      </c>
      <c r="P215" s="3">
        <v>83.2853362779742</v>
      </c>
      <c r="Q215" s="3">
        <v>87.807129477664</v>
      </c>
      <c r="R215" s="3">
        <v>86.8026258015175</v>
      </c>
      <c r="S215" s="3">
        <v>83.3572085286072</v>
      </c>
      <c r="T215" s="3">
        <v>79.9284731359008</v>
      </c>
      <c r="U215" s="3">
        <v>74.3736747794902</v>
      </c>
      <c r="V215" s="3">
        <v>69.9856457406221</v>
      </c>
      <c r="W215" s="3">
        <v>65.6288980865243</v>
      </c>
      <c r="X215" s="3">
        <v>63.8720123966263</v>
      </c>
      <c r="Y215" s="3">
        <v>65.4593753359198</v>
      </c>
      <c r="Z215" s="3">
        <v>73.3022244839649</v>
      </c>
      <c r="AA215" s="3">
        <v>73.0103808456233</v>
      </c>
      <c r="AB215" s="3">
        <v>60.9604103366366</v>
      </c>
      <c r="AC215" s="3">
        <v>60.2056105643903</v>
      </c>
      <c r="AD215" s="3">
        <v>66.7801276307034</v>
      </c>
      <c r="AE215" s="3">
        <v>70.3997089069781</v>
      </c>
      <c r="AF215" s="3">
        <v>72.7747466363464</v>
      </c>
      <c r="AG215" s="3">
        <v>70.4598978303783</v>
      </c>
      <c r="AH215" s="3">
        <v>74.9270190129593</v>
      </c>
      <c r="AI215" s="3">
        <v>76.2749772026916</v>
      </c>
      <c r="AJ215" s="3">
        <v>78.759644044957</v>
      </c>
      <c r="AK215" s="3">
        <v>79.8839043360089</v>
      </c>
      <c r="AL215" s="3">
        <v>85.1387002868971</v>
      </c>
      <c r="AM215" s="3">
        <v>92.1369318034421</v>
      </c>
      <c r="AN215" s="3">
        <v>96.2378919287848</v>
      </c>
      <c r="AO215" s="3">
        <v>103.632919391091</v>
      </c>
      <c r="AP215" s="3">
        <v>99.783204043069</v>
      </c>
      <c r="AQ215" s="3">
        <v>98.4954182338036</v>
      </c>
      <c r="AR215" s="3">
        <v>100.477597090377</v>
      </c>
      <c r="AS215" s="3">
        <v>103.292360924705</v>
      </c>
      <c r="AT215" s="3">
        <v>103.434622492952</v>
      </c>
      <c r="AU215" s="3">
        <v>101.432512824781</v>
      </c>
      <c r="AV215" s="3">
        <v>110.201927834352</v>
      </c>
      <c r="AW215" s="3">
        <v>113.554430926625</v>
      </c>
      <c r="AX215" s="3">
        <v>112.428726132791</v>
      </c>
      <c r="AY215" s="3">
        <v>123.591453907555</v>
      </c>
      <c r="AZ215" s="3">
        <v>131.230815320936</v>
      </c>
      <c r="BA215" s="3">
        <v>123.797520786418</v>
      </c>
      <c r="BB215" s="3">
        <v>120.964245094746</v>
      </c>
      <c r="BC215" s="3">
        <v>118.769627598911</v>
      </c>
      <c r="BD215" s="3">
        <v>130.989534859587</v>
      </c>
      <c r="BE215" s="3">
        <v>133.873414731524</v>
      </c>
      <c r="BF215" s="3">
        <v>139.985972162824</v>
      </c>
      <c r="BG215" s="3">
        <v>152.466319155772</v>
      </c>
      <c r="BH215" s="3">
        <v>158.719439281717</v>
      </c>
      <c r="BI215" s="3">
        <v>151.117981762043</v>
      </c>
      <c r="BJ215" s="3">
        <v>148.750714233495</v>
      </c>
      <c r="BK215" s="3">
        <v>135.72708569619</v>
      </c>
      <c r="BL215" s="3">
        <v>142.468198895232</v>
      </c>
      <c r="BM215" s="3">
        <v>157.879996572339</v>
      </c>
      <c r="BN215" s="3">
        <v>160.322187417457</v>
      </c>
      <c r="BO215" s="3">
        <v>175.284641107545</v>
      </c>
      <c r="BP215" s="3">
        <v>179.542836421876</v>
      </c>
      <c r="BQ215" s="3">
        <v>176.077346216217</v>
      </c>
      <c r="BR215" s="3">
        <v>175.913813374975</v>
      </c>
      <c r="BS215" s="3">
        <v>157.89478317678</v>
      </c>
      <c r="BT215" s="3">
        <v>160.97093194041</v>
      </c>
      <c r="BU215" s="3">
        <v>160.951469101072</v>
      </c>
      <c r="BV215" s="3">
        <v>174.147435061337</v>
      </c>
      <c r="BW215" s="3">
        <v>172.876110209097</v>
      </c>
      <c r="BX215" s="3">
        <v>183.282461942618</v>
      </c>
      <c r="BY215" s="3">
        <v>186.223592531193</v>
      </c>
      <c r="BZ215" s="3">
        <v>134.928012539771</v>
      </c>
      <c r="CA215" s="3">
        <v>142.055460885568</v>
      </c>
      <c r="CB215" s="3">
        <v>156.555100934103</v>
      </c>
      <c r="CC215" s="3">
        <v>163.971208227973</v>
      </c>
      <c r="CD215" s="3">
        <v>165.937900400384</v>
      </c>
      <c r="CE215" s="3">
        <v>187.772972924579</v>
      </c>
      <c r="CF215" s="3">
        <v>198.120650812806</v>
      </c>
      <c r="CG215" s="3">
        <v>195.515301621069</v>
      </c>
      <c r="CH215" s="3">
        <v>216.273445576597</v>
      </c>
      <c r="CI215" s="3">
        <v>216.349249876783</v>
      </c>
      <c r="CJ215" s="3">
        <v>226.568014885533</v>
      </c>
      <c r="CK215" s="3">
        <v>231.377635713177</v>
      </c>
      <c r="CL215" s="3">
        <v>241.225236036005</v>
      </c>
      <c r="CM215" s="3">
        <v>254.291968422015</v>
      </c>
      <c r="CN215" s="3">
        <v>262.866654985671</v>
      </c>
      <c r="CO215" s="3">
        <v>251.096365291003</v>
      </c>
      <c r="CP215" s="3">
        <v>243.393569711011</v>
      </c>
      <c r="CQ215" s="3">
        <v>242.919590087342</v>
      </c>
      <c r="CR215" s="3">
        <v>229.474234125131</v>
      </c>
      <c r="CS215" s="3">
        <v>252.634446347805</v>
      </c>
      <c r="CT215" s="3">
        <v>260.598083559706</v>
      </c>
      <c r="CU215" s="3">
        <v>267.785235899735</v>
      </c>
      <c r="CV215" s="3">
        <v>265.114523325151</v>
      </c>
      <c r="CW215" s="3">
        <v>252.143741270921</v>
      </c>
      <c r="CX215" s="3">
        <v>257.83227943291</v>
      </c>
      <c r="CY215" s="3">
        <v>246.16882800536</v>
      </c>
      <c r="CZ215" s="3">
        <v>230.920620731674</v>
      </c>
      <c r="DA215" s="3">
        <v>218.376486914679</v>
      </c>
      <c r="DB215" s="3">
        <v>219.65702599019</v>
      </c>
      <c r="DC215" s="3">
        <v>241.082543147241</v>
      </c>
      <c r="DD215" s="3">
        <v>220.25726570376</v>
      </c>
      <c r="DE215" s="3">
        <v>205.788667207629</v>
      </c>
      <c r="DF215" s="3">
        <v>231.825615708347</v>
      </c>
      <c r="DG215" s="3">
        <v>237.275180855499</v>
      </c>
      <c r="DH215" s="3">
        <v>238.742744623217</v>
      </c>
      <c r="DI215" s="3">
        <v>226.712399365937</v>
      </c>
      <c r="DJ215" s="3">
        <v>201.966793756852</v>
      </c>
      <c r="DK215" s="3">
        <v>198.344336491946</v>
      </c>
      <c r="DL215" s="3">
        <v>203.109546579434</v>
      </c>
      <c r="DM215" s="3">
        <v>211.41162905326</v>
      </c>
      <c r="DN215" s="3">
        <v>224.637669207184</v>
      </c>
      <c r="DO215" s="3">
        <v>209.087259186339</v>
      </c>
      <c r="DP215" s="3">
        <v>194.877875754476</v>
      </c>
      <c r="DQ215" s="3">
        <v>189.830249962875</v>
      </c>
      <c r="DR215" s="3">
        <v>199.511399173586</v>
      </c>
      <c r="DS215" s="3">
        <v>224.520488934352</v>
      </c>
      <c r="DT215" s="3">
        <v>227.838466358251</v>
      </c>
      <c r="DU215" s="3">
        <v>249.347709618823</v>
      </c>
      <c r="DV215" s="3">
        <v>252.0854126823</v>
      </c>
      <c r="DW215" s="3">
        <v>241.412852811556</v>
      </c>
      <c r="DX215" s="3">
        <v>226.307386893503</v>
      </c>
      <c r="DY215" s="3">
        <v>218.612451054612</v>
      </c>
      <c r="DZ215" s="3">
        <v>224.152935633518</v>
      </c>
      <c r="EA215" s="3">
        <v>241.672849575799</v>
      </c>
      <c r="EB215" s="3">
        <v>249.207566573786</v>
      </c>
      <c r="EC215" s="3">
        <v>249.196765728154</v>
      </c>
      <c r="ED215" s="3">
        <v>265.62799949646</v>
      </c>
      <c r="EE215" s="3">
        <v>248.054761977423</v>
      </c>
      <c r="EF215" s="3">
        <v>244.853891160753</v>
      </c>
    </row>
    <row r="216">
      <c r="A216" s="3" t="s">
        <v>799</v>
      </c>
      <c r="B216" s="3" t="s">
        <v>491</v>
      </c>
      <c r="C216" s="3" t="s">
        <v>710</v>
      </c>
      <c r="D216" s="3">
        <v>32.2617280608708</v>
      </c>
      <c r="E216" s="3">
        <v>31.4488383904401</v>
      </c>
      <c r="F216" s="3">
        <v>28.7563979790049</v>
      </c>
      <c r="G216" s="3">
        <v>27.8210828788106</v>
      </c>
      <c r="H216" s="3">
        <v>26.8131403474448</v>
      </c>
      <c r="I216" s="3">
        <v>27.5692609666307</v>
      </c>
      <c r="J216" s="3">
        <v>28.6738966083971</v>
      </c>
      <c r="K216" s="3">
        <v>30.9066740841472</v>
      </c>
      <c r="L216" s="3">
        <v>32.7031406121379</v>
      </c>
      <c r="M216" s="3">
        <v>30.9339598671657</v>
      </c>
      <c r="N216" s="3">
        <v>32.7103917369094</v>
      </c>
      <c r="O216" s="3">
        <v>32.5318453233256</v>
      </c>
      <c r="P216" s="3">
        <v>30.4001868518791</v>
      </c>
      <c r="Q216" s="3">
        <v>29.7667652472436</v>
      </c>
      <c r="R216" s="3">
        <v>28.7028660702449</v>
      </c>
      <c r="S216" s="3">
        <v>27.986667216654</v>
      </c>
      <c r="T216" s="3">
        <v>27.0131143334891</v>
      </c>
      <c r="U216" s="3">
        <v>25.9778941434771</v>
      </c>
      <c r="V216" s="3">
        <v>24.3303956371022</v>
      </c>
      <c r="W216" s="3">
        <v>24.0101519792756</v>
      </c>
      <c r="X216" s="3">
        <v>24.1119050363568</v>
      </c>
      <c r="Y216" s="3">
        <v>25.8192180933071</v>
      </c>
      <c r="Z216" s="3">
        <v>25.3998351768141</v>
      </c>
      <c r="AA216" s="3">
        <v>22.6393421196015</v>
      </c>
      <c r="AB216" s="3">
        <v>17.9994842966224</v>
      </c>
      <c r="AC216" s="3">
        <v>18.3507481467833</v>
      </c>
      <c r="AD216" s="3">
        <v>20.9308348508607</v>
      </c>
      <c r="AE216" s="3">
        <v>20.2201233362454</v>
      </c>
      <c r="AF216" s="3">
        <v>18.9578299960276</v>
      </c>
      <c r="AG216" s="3">
        <v>19.6989911207563</v>
      </c>
      <c r="AH216" s="3">
        <v>20.3164017514479</v>
      </c>
      <c r="AI216" s="3">
        <v>24.5799443082646</v>
      </c>
      <c r="AJ216" s="3">
        <v>28.2454220865875</v>
      </c>
      <c r="AK216" s="3">
        <v>27.6274154831744</v>
      </c>
      <c r="AL216" s="3">
        <v>28.0396321002407</v>
      </c>
      <c r="AM216" s="3">
        <v>29.248583718758</v>
      </c>
      <c r="AN216" s="3">
        <v>29.4934370530522</v>
      </c>
      <c r="AO216" s="3">
        <v>32.2455351039278</v>
      </c>
      <c r="AP216" s="3">
        <v>34.0448078981017</v>
      </c>
      <c r="AQ216" s="3">
        <v>32.8958538696023</v>
      </c>
      <c r="AR216" s="3">
        <v>32.8693860457454</v>
      </c>
      <c r="AS216" s="3">
        <v>31.9800284908993</v>
      </c>
      <c r="AT216" s="3">
        <v>34.5905245724189</v>
      </c>
      <c r="AU216" s="3">
        <v>33.4802696553959</v>
      </c>
      <c r="AV216" s="3">
        <v>33.6135071541541</v>
      </c>
      <c r="AW216" s="3">
        <v>36.373373686011</v>
      </c>
      <c r="AX216" s="3">
        <v>41.1868575163709</v>
      </c>
      <c r="AY216" s="3">
        <v>46.9904436019474</v>
      </c>
      <c r="AZ216" s="3">
        <v>50.6853038696862</v>
      </c>
      <c r="BA216" s="3">
        <v>48.4365648433425</v>
      </c>
      <c r="BB216" s="3">
        <v>52.0577056301262</v>
      </c>
      <c r="BC216" s="3">
        <v>54.8515693384312</v>
      </c>
      <c r="BD216" s="3">
        <v>57.1343869387803</v>
      </c>
      <c r="BE216" s="3">
        <v>62.9309843001507</v>
      </c>
      <c r="BF216" s="3">
        <v>66.9198195790967</v>
      </c>
      <c r="BG216" s="3">
        <v>68.8482931605424</v>
      </c>
      <c r="BH216" s="3">
        <v>71.131156772902</v>
      </c>
      <c r="BI216" s="3">
        <v>65.8852138776233</v>
      </c>
      <c r="BJ216" s="3">
        <v>61.9106352463046</v>
      </c>
      <c r="BK216" s="3">
        <v>52.0370211481889</v>
      </c>
      <c r="BL216" s="3">
        <v>51.7226546293323</v>
      </c>
      <c r="BM216" s="3">
        <v>55.6071454951561</v>
      </c>
      <c r="BN216" s="3">
        <v>55.9186005392104</v>
      </c>
      <c r="BO216" s="3">
        <v>62.7672441637636</v>
      </c>
      <c r="BP216" s="3">
        <v>56.720242645803</v>
      </c>
      <c r="BQ216" s="3">
        <v>52.0856415910801</v>
      </c>
      <c r="BR216" s="3">
        <v>51.345352302522</v>
      </c>
      <c r="BS216" s="3">
        <v>40.2804776322</v>
      </c>
      <c r="BT216" s="3">
        <v>45.9929191348109</v>
      </c>
      <c r="BU216" s="3">
        <v>46.0122421312009</v>
      </c>
      <c r="BV216" s="3">
        <v>52.1627338321852</v>
      </c>
      <c r="BW216" s="3">
        <v>53.2370888882953</v>
      </c>
      <c r="BX216" s="3">
        <v>53.0477012131754</v>
      </c>
      <c r="BY216" s="3">
        <v>46.8506553726402</v>
      </c>
      <c r="BZ216" s="3">
        <v>35.6705150213741</v>
      </c>
      <c r="CA216" s="3">
        <v>36.3340593097576</v>
      </c>
      <c r="CB216" s="3">
        <v>38.3797738609392</v>
      </c>
      <c r="CC216" s="3">
        <v>38.8498000088411</v>
      </c>
      <c r="CD216" s="3">
        <v>38.9573057043273</v>
      </c>
      <c r="CE216" s="3">
        <v>38.1276516734907</v>
      </c>
      <c r="CF216" s="3">
        <v>39.4790238222931</v>
      </c>
      <c r="CG216" s="3">
        <v>40.7789967582978</v>
      </c>
      <c r="CH216" s="3">
        <v>45.0248677720998</v>
      </c>
      <c r="CI216" s="3">
        <v>56.2703955567865</v>
      </c>
      <c r="CJ216" s="3">
        <v>59.2996223669758</v>
      </c>
      <c r="CK216" s="3">
        <v>61.7317161542002</v>
      </c>
      <c r="CL216" s="3">
        <v>61.5207823554845</v>
      </c>
      <c r="CM216" s="3">
        <v>68.814286262286</v>
      </c>
      <c r="CN216" s="3">
        <v>70.7435009997266</v>
      </c>
      <c r="CO216" s="3">
        <v>74.0209939549857</v>
      </c>
      <c r="CP216" s="3">
        <v>73.1963365496579</v>
      </c>
      <c r="CQ216" s="3">
        <v>75.6764958476554</v>
      </c>
      <c r="CR216" s="3">
        <v>83.6809132550469</v>
      </c>
      <c r="CS216" s="3">
        <v>83.995744015032</v>
      </c>
      <c r="CT216" s="3">
        <v>82.6858750987591</v>
      </c>
      <c r="CU216" s="3">
        <v>83.0430840772554</v>
      </c>
      <c r="CV216" s="3">
        <v>83.9888682644437</v>
      </c>
      <c r="CW216" s="3">
        <v>80.9475054899495</v>
      </c>
      <c r="CX216" s="3">
        <v>77.7320825186876</v>
      </c>
      <c r="CY216" s="3">
        <v>72.6249237642657</v>
      </c>
      <c r="CZ216" s="3">
        <v>66.6618718626697</v>
      </c>
      <c r="DA216" s="3">
        <v>62.8024793494622</v>
      </c>
      <c r="DB216" s="3">
        <v>62.8420300760608</v>
      </c>
      <c r="DC216" s="3">
        <v>69.2258660878331</v>
      </c>
      <c r="DD216" s="3">
        <v>63.8899615713816</v>
      </c>
      <c r="DE216" s="3">
        <v>61.7080648341714</v>
      </c>
      <c r="DF216" s="3">
        <v>67.8278353120319</v>
      </c>
      <c r="DG216" s="3">
        <v>58.9702279346258</v>
      </c>
      <c r="DH216" s="3">
        <v>61.6245629122265</v>
      </c>
      <c r="DI216" s="3">
        <v>63.7356495626842</v>
      </c>
      <c r="DJ216" s="3">
        <v>60.0936510433999</v>
      </c>
      <c r="DK216" s="3">
        <v>62.1306649922079</v>
      </c>
      <c r="DL216" s="3">
        <v>62.7023992743468</v>
      </c>
      <c r="DM216" s="3">
        <v>70.0602507814115</v>
      </c>
      <c r="DN216" s="3">
        <v>75.6104354577406</v>
      </c>
      <c r="DO216" s="3">
        <v>74.4731760351023</v>
      </c>
      <c r="DP216" s="3">
        <v>74.9218007760396</v>
      </c>
      <c r="DQ216" s="3">
        <v>72.8757213906495</v>
      </c>
      <c r="DR216" s="3">
        <v>76.1694890477865</v>
      </c>
      <c r="DS216" s="3">
        <v>87.4161787905307</v>
      </c>
      <c r="DT216" s="3">
        <v>85.5380322270291</v>
      </c>
      <c r="DU216" s="3">
        <v>85.9820007336855</v>
      </c>
      <c r="DV216" s="3">
        <v>102.117230721214</v>
      </c>
      <c r="DW216" s="3">
        <v>101.176903419347</v>
      </c>
      <c r="DX216" s="3">
        <v>109.24852881788</v>
      </c>
      <c r="DY216" s="3">
        <v>123.367912999702</v>
      </c>
      <c r="DZ216" s="3">
        <v>127.593966110965</v>
      </c>
      <c r="EA216" s="3">
        <v>124.650453658022</v>
      </c>
      <c r="EB216" s="3">
        <v>118.25635072842</v>
      </c>
      <c r="EC216" s="3">
        <v>122.584770284651</v>
      </c>
      <c r="ED216" s="3">
        <v>120.965671938156</v>
      </c>
      <c r="EE216" s="3">
        <v>121.539953088118</v>
      </c>
      <c r="EF216" s="3">
        <v>119.778896067545</v>
      </c>
    </row>
    <row r="217">
      <c r="A217" s="3" t="s">
        <v>800</v>
      </c>
      <c r="B217" s="3" t="s">
        <v>517</v>
      </c>
      <c r="C217" s="3" t="s">
        <v>534</v>
      </c>
      <c r="D217" s="3">
        <v>46.0553042556883</v>
      </c>
      <c r="E217" s="3">
        <v>46.0714781615644</v>
      </c>
      <c r="F217" s="3">
        <v>48.1492699961303</v>
      </c>
      <c r="G217" s="3">
        <v>46.6029258883292</v>
      </c>
      <c r="H217" s="3">
        <v>45.7430073823462</v>
      </c>
      <c r="I217" s="3">
        <v>47.7907324418122</v>
      </c>
      <c r="J217" s="3">
        <v>49.7026459337786</v>
      </c>
      <c r="K217" s="3">
        <v>51.0630048965854</v>
      </c>
      <c r="L217" s="3">
        <v>52.8078511224071</v>
      </c>
      <c r="M217" s="3">
        <v>49.6593198888709</v>
      </c>
      <c r="N217" s="3">
        <v>51.5049735256982</v>
      </c>
      <c r="O217" s="3">
        <v>51.8043197126433</v>
      </c>
      <c r="P217" s="3">
        <v>49.9271234580884</v>
      </c>
      <c r="Q217" s="3">
        <v>53.3559959529985</v>
      </c>
      <c r="R217" s="3">
        <v>54.2173435772749</v>
      </c>
      <c r="S217" s="3">
        <v>55.3060822390948</v>
      </c>
      <c r="T217" s="3">
        <v>57.9066029226773</v>
      </c>
      <c r="U217" s="3">
        <v>59.4398456641174</v>
      </c>
      <c r="V217" s="3">
        <v>59.6788580295509</v>
      </c>
      <c r="W217" s="3">
        <v>57.8466500360053</v>
      </c>
      <c r="X217" s="3">
        <v>53.6388272809538</v>
      </c>
      <c r="Y217" s="3">
        <v>53.6188001983552</v>
      </c>
      <c r="Z217" s="3">
        <v>57.8279049054858</v>
      </c>
      <c r="AA217" s="3">
        <v>57.0819766942695</v>
      </c>
      <c r="AB217" s="3">
        <v>50.3047224722215</v>
      </c>
      <c r="AC217" s="3">
        <v>46.2157304536592</v>
      </c>
      <c r="AD217" s="3">
        <v>51.0358029654397</v>
      </c>
      <c r="AE217" s="3">
        <v>53.675566459508</v>
      </c>
      <c r="AF217" s="3">
        <v>55.8027602891471</v>
      </c>
      <c r="AG217" s="3">
        <v>55.214368109572</v>
      </c>
      <c r="AH217" s="3">
        <v>52.4892351338579</v>
      </c>
      <c r="AI217" s="3">
        <v>54.2139277594614</v>
      </c>
      <c r="AJ217" s="3">
        <v>54.8899267891912</v>
      </c>
      <c r="AK217" s="3">
        <v>56.5219474181786</v>
      </c>
      <c r="AL217" s="3">
        <v>62.617502357783</v>
      </c>
      <c r="AM217" s="3">
        <v>70.7276349946918</v>
      </c>
      <c r="AN217" s="3">
        <v>69.3059272157253</v>
      </c>
      <c r="AO217" s="3">
        <v>68.800254370168</v>
      </c>
      <c r="AP217" s="3">
        <v>70.6812236388168</v>
      </c>
      <c r="AQ217" s="3">
        <v>70.160441567751</v>
      </c>
      <c r="AR217" s="3">
        <v>71.6572115130668</v>
      </c>
      <c r="AS217" s="3">
        <v>74.8480231173561</v>
      </c>
      <c r="AT217" s="3">
        <v>75.5383193471093</v>
      </c>
      <c r="AU217" s="3">
        <v>71.4470430536748</v>
      </c>
      <c r="AV217" s="3">
        <v>72.3103122107914</v>
      </c>
      <c r="AW217" s="3">
        <v>76.0338673640447</v>
      </c>
      <c r="AX217" s="3">
        <v>76.1991576790877</v>
      </c>
      <c r="AY217" s="3">
        <v>80.051778498121</v>
      </c>
      <c r="AZ217" s="3">
        <v>85.5260032097234</v>
      </c>
      <c r="BA217" s="3">
        <v>83.9509397973212</v>
      </c>
      <c r="BB217" s="3">
        <v>86.3103556834226</v>
      </c>
      <c r="BC217" s="3">
        <v>86.0743730238702</v>
      </c>
      <c r="BD217" s="3">
        <v>87.0081991812166</v>
      </c>
      <c r="BE217" s="3">
        <v>86.9999745072584</v>
      </c>
      <c r="BF217" s="3">
        <v>87.7860908623366</v>
      </c>
      <c r="BG217" s="3">
        <v>89.2284097448434</v>
      </c>
      <c r="BH217" s="3">
        <v>86.66036729602</v>
      </c>
      <c r="BI217" s="3">
        <v>80.4720676392285</v>
      </c>
      <c r="BJ217" s="3">
        <v>79.8542765729005</v>
      </c>
      <c r="BK217" s="3">
        <v>71.2807689426764</v>
      </c>
      <c r="BL217" s="3">
        <v>72.4570032435827</v>
      </c>
      <c r="BM217" s="3">
        <v>75.9063174923912</v>
      </c>
      <c r="BN217" s="3">
        <v>76.5115147997526</v>
      </c>
      <c r="BO217" s="3">
        <v>79.141476336391</v>
      </c>
      <c r="BP217" s="3">
        <v>78.6673201335258</v>
      </c>
      <c r="BQ217" s="3">
        <v>73.0961349859757</v>
      </c>
      <c r="BR217" s="3">
        <v>78.694710549961</v>
      </c>
      <c r="BS217" s="3">
        <v>74.1459230063884</v>
      </c>
      <c r="BT217" s="3">
        <v>79.3843569985326</v>
      </c>
      <c r="BU217" s="3">
        <v>79.8482103557568</v>
      </c>
      <c r="BV217" s="3">
        <v>89.918663355456</v>
      </c>
      <c r="BW217" s="3">
        <v>91.5660479082896</v>
      </c>
      <c r="BX217" s="3">
        <v>89.3887697548671</v>
      </c>
      <c r="BY217" s="3">
        <v>84.316753405674</v>
      </c>
      <c r="BZ217" s="3">
        <v>62.3781524558923</v>
      </c>
      <c r="CA217" s="3">
        <v>68.4815645856145</v>
      </c>
      <c r="CB217" s="3">
        <v>64.745570586499</v>
      </c>
      <c r="CC217" s="3">
        <v>72.0493655135906</v>
      </c>
      <c r="CD217" s="3">
        <v>68.208826231203</v>
      </c>
      <c r="CE217" s="3">
        <v>71.6100534751834</v>
      </c>
      <c r="CF217" s="3">
        <v>70.0171325559922</v>
      </c>
      <c r="CG217" s="3">
        <v>72.4924909129749</v>
      </c>
      <c r="CH217" s="3">
        <v>78.5688156301805</v>
      </c>
      <c r="CI217" s="3">
        <v>81.1485291887434</v>
      </c>
      <c r="CJ217" s="3">
        <v>84.0117756278747</v>
      </c>
      <c r="CK217" s="3">
        <v>85.1062287347982</v>
      </c>
      <c r="CL217" s="3">
        <v>90.2239201319916</v>
      </c>
      <c r="CM217" s="3">
        <v>96.3252157716391</v>
      </c>
      <c r="CN217" s="3">
        <v>105.42993239094</v>
      </c>
      <c r="CO217" s="3">
        <v>104.102706192774</v>
      </c>
      <c r="CP217" s="3">
        <v>101.264304544689</v>
      </c>
      <c r="CQ217" s="3">
        <v>103.440976086328</v>
      </c>
      <c r="CR217" s="3">
        <v>100.303874433178</v>
      </c>
      <c r="CS217" s="3">
        <v>106.336383126823</v>
      </c>
      <c r="CT217" s="3">
        <v>110.542060218961</v>
      </c>
      <c r="CU217" s="3">
        <v>106.866617131626</v>
      </c>
      <c r="CV217" s="3">
        <v>111.970107822971</v>
      </c>
      <c r="CW217" s="3">
        <v>108.876032811812</v>
      </c>
      <c r="CX217" s="3">
        <v>102.373609521802</v>
      </c>
      <c r="CY217" s="3">
        <v>101.690890161573</v>
      </c>
      <c r="CZ217" s="3">
        <v>96.1217581470837</v>
      </c>
      <c r="DA217" s="3">
        <v>92.0980100010865</v>
      </c>
      <c r="DB217" s="3">
        <v>88.9150086218107</v>
      </c>
      <c r="DC217" s="3">
        <v>91.4531847566177</v>
      </c>
      <c r="DD217" s="3">
        <v>85.4884451505711</v>
      </c>
      <c r="DE217" s="3">
        <v>77.9329719534333</v>
      </c>
      <c r="DF217" s="3">
        <v>82.6633289991491</v>
      </c>
      <c r="DG217" s="3">
        <v>82.4226387331991</v>
      </c>
      <c r="DH217" s="3">
        <v>88.2602108843254</v>
      </c>
      <c r="DI217" s="3">
        <v>89.7781288496664</v>
      </c>
      <c r="DJ217" s="3">
        <v>81.9943989371996</v>
      </c>
      <c r="DK217" s="3">
        <v>80.1235408662771</v>
      </c>
      <c r="DL217" s="3">
        <v>68.0392486392641</v>
      </c>
      <c r="DM217" s="3">
        <v>69.7647723321672</v>
      </c>
      <c r="DN217" s="3">
        <v>72.419869625092</v>
      </c>
      <c r="DO217" s="3">
        <v>73.6386576948546</v>
      </c>
      <c r="DP217" s="3">
        <v>69.2883074081331</v>
      </c>
      <c r="DQ217" s="3">
        <v>63.5647623693321</v>
      </c>
      <c r="DR217" s="3">
        <v>70.1189621043933</v>
      </c>
      <c r="DS217" s="3">
        <v>79.9481669718873</v>
      </c>
      <c r="DT217" s="3">
        <v>79.7874831928447</v>
      </c>
      <c r="DU217" s="3">
        <v>77.2352674749344</v>
      </c>
      <c r="DV217" s="3">
        <v>81.3497180221872</v>
      </c>
      <c r="DW217" s="3">
        <v>82.6252771516849</v>
      </c>
      <c r="DX217" s="3">
        <v>82.57736796686</v>
      </c>
      <c r="DY217" s="3">
        <v>81.128570276185</v>
      </c>
      <c r="DZ217" s="3">
        <v>85.3947400691258</v>
      </c>
      <c r="EA217" s="3">
        <v>84.8400775029886</v>
      </c>
      <c r="EB217" s="3">
        <v>89.0696133756635</v>
      </c>
      <c r="EC217" s="3">
        <v>94.6192114476887</v>
      </c>
      <c r="ED217" s="3">
        <v>106.113130623211</v>
      </c>
      <c r="EE217" s="3">
        <v>105.369778236122</v>
      </c>
      <c r="EF217" s="3">
        <v>105.703888575236</v>
      </c>
    </row>
    <row r="218">
      <c r="A218" s="3" t="s">
        <v>801</v>
      </c>
      <c r="B218" s="3" t="s">
        <v>547</v>
      </c>
      <c r="C218" s="3" t="s">
        <v>802</v>
      </c>
      <c r="D218" s="3">
        <v>38.808634911831</v>
      </c>
      <c r="E218" s="3">
        <v>37.5072750559515</v>
      </c>
      <c r="F218" s="3">
        <v>38.0386843595715</v>
      </c>
      <c r="G218" s="3">
        <v>39.4416003509651</v>
      </c>
      <c r="H218" s="3">
        <v>39.7124581584571</v>
      </c>
      <c r="I218" s="3">
        <v>38.6751057386366</v>
      </c>
      <c r="J218" s="3">
        <v>38.7455474846814</v>
      </c>
      <c r="K218" s="3">
        <v>40.3307410605548</v>
      </c>
      <c r="L218" s="3">
        <v>43.0295712985786</v>
      </c>
      <c r="M218" s="3">
        <v>39.7634889651299</v>
      </c>
      <c r="N218" s="3">
        <v>41.7211808154079</v>
      </c>
      <c r="O218" s="3">
        <v>39.9924153639941</v>
      </c>
      <c r="P218" s="3">
        <v>35.5651733601129</v>
      </c>
      <c r="Q218" s="3">
        <v>37.1292349079384</v>
      </c>
      <c r="R218" s="3">
        <v>36.8440191221773</v>
      </c>
      <c r="S218" s="3">
        <v>37.5751763849045</v>
      </c>
      <c r="T218" s="3">
        <v>38.2304972171935</v>
      </c>
      <c r="U218" s="3">
        <v>37.7627162378187</v>
      </c>
      <c r="V218" s="3">
        <v>34.6514250496634</v>
      </c>
      <c r="W218" s="3">
        <v>35.3475687917364</v>
      </c>
      <c r="X218" s="3">
        <v>32.2844570991362</v>
      </c>
      <c r="Y218" s="3">
        <v>33.0363714944562</v>
      </c>
      <c r="Z218" s="3">
        <v>33.4296818590777</v>
      </c>
      <c r="AA218" s="3">
        <v>32.3523751888322</v>
      </c>
      <c r="AB218" s="3">
        <v>29.666335158563</v>
      </c>
      <c r="AC218" s="3">
        <v>31.9773698346613</v>
      </c>
      <c r="AD218" s="3">
        <v>36.5326853720101</v>
      </c>
      <c r="AE218" s="3">
        <v>39.7621055582442</v>
      </c>
      <c r="AF218" s="3">
        <v>38.9664302520077</v>
      </c>
      <c r="AG218" s="3">
        <v>40.5674363226863</v>
      </c>
      <c r="AH218" s="3">
        <v>44.0975095684305</v>
      </c>
      <c r="AI218" s="3">
        <v>42.1308043269531</v>
      </c>
      <c r="AJ218" s="3">
        <v>39.4519899151677</v>
      </c>
      <c r="AK218" s="3">
        <v>39.468827253491</v>
      </c>
      <c r="AL218" s="3">
        <v>47.3211742458541</v>
      </c>
      <c r="AM218" s="3">
        <v>52.2025849650396</v>
      </c>
      <c r="AN218" s="3">
        <v>50.5038124861396</v>
      </c>
      <c r="AO218" s="3">
        <v>50.9094191922967</v>
      </c>
      <c r="AP218" s="3">
        <v>51.5555765368636</v>
      </c>
      <c r="AQ218" s="3">
        <v>50.2064836556411</v>
      </c>
      <c r="AR218" s="3">
        <v>49.257241927875</v>
      </c>
      <c r="AS218" s="3">
        <v>48.5752194042398</v>
      </c>
      <c r="AT218" s="3">
        <v>50.1102666199772</v>
      </c>
      <c r="AU218" s="3">
        <v>47.167864573122</v>
      </c>
      <c r="AV218" s="3">
        <v>46.1608160006406</v>
      </c>
      <c r="AW218" s="3">
        <v>49.0299640432444</v>
      </c>
      <c r="AX218" s="3">
        <v>48.085323554587</v>
      </c>
      <c r="AY218" s="3">
        <v>52.3469832236075</v>
      </c>
      <c r="AZ218" s="3">
        <v>58.5769789353943</v>
      </c>
      <c r="BA218" s="3">
        <v>55.7733641445673</v>
      </c>
      <c r="BB218" s="3">
        <v>55.8639937589095</v>
      </c>
      <c r="BC218" s="3">
        <v>53.703497675146</v>
      </c>
      <c r="BD218" s="3">
        <v>54.6440657207872</v>
      </c>
      <c r="BE218" s="3">
        <v>56.7043856252077</v>
      </c>
      <c r="BF218" s="3">
        <v>56.4452349111552</v>
      </c>
      <c r="BG218" s="3">
        <v>55.0270433478966</v>
      </c>
      <c r="BH218" s="3">
        <v>55.0546688298072</v>
      </c>
      <c r="BI218" s="3">
        <v>52.7520597839128</v>
      </c>
      <c r="BJ218" s="3">
        <v>53.4435494898741</v>
      </c>
      <c r="BK218" s="3">
        <v>48.2591145543822</v>
      </c>
      <c r="BL218" s="3">
        <v>49.6646982218902</v>
      </c>
      <c r="BM218" s="3">
        <v>53.3885226502436</v>
      </c>
      <c r="BN218" s="3">
        <v>51.637936346969</v>
      </c>
      <c r="BO218" s="3">
        <v>51.8369674902778</v>
      </c>
      <c r="BP218" s="3">
        <v>47.6747139095636</v>
      </c>
      <c r="BQ218" s="3">
        <v>46.3231674116969</v>
      </c>
      <c r="BR218" s="3">
        <v>49.4001400140043</v>
      </c>
      <c r="BS218" s="3">
        <v>44.2371134092506</v>
      </c>
      <c r="BT218" s="3">
        <v>45.9513594512997</v>
      </c>
      <c r="BU218" s="3">
        <v>46.466721700996</v>
      </c>
      <c r="BV218" s="3">
        <v>49.6678971360984</v>
      </c>
      <c r="BW218" s="3">
        <v>51.079613351796</v>
      </c>
      <c r="BX218" s="3">
        <v>47.3591715476279</v>
      </c>
      <c r="BY218" s="3">
        <v>42.6529878255081</v>
      </c>
      <c r="BZ218" s="3">
        <v>31.4391815802242</v>
      </c>
      <c r="CA218" s="3">
        <v>34.6053807817118</v>
      </c>
      <c r="CB218" s="3">
        <v>37.106523696352</v>
      </c>
      <c r="CC218" s="3">
        <v>39.2482196380264</v>
      </c>
      <c r="CD218" s="3">
        <v>38.4080574502618</v>
      </c>
      <c r="CE218" s="3">
        <v>41.7447214158477</v>
      </c>
      <c r="CF218" s="3">
        <v>42.8573281468939</v>
      </c>
      <c r="CG218" s="3">
        <v>44.9859410874271</v>
      </c>
      <c r="CH218" s="3">
        <v>48.4306701450781</v>
      </c>
      <c r="CI218" s="3">
        <v>51.1863512699246</v>
      </c>
      <c r="CJ218" s="3">
        <v>51.5474377241734</v>
      </c>
      <c r="CK218" s="3">
        <v>52.5707070521289</v>
      </c>
      <c r="CL218" s="3">
        <v>64.9866348842323</v>
      </c>
      <c r="CM218" s="3">
        <v>75.3640601558746</v>
      </c>
      <c r="CN218" s="3">
        <v>93.5005333638318</v>
      </c>
      <c r="CO218" s="3">
        <v>96.1157810166853</v>
      </c>
      <c r="CP218" s="3">
        <v>90.8289934201624</v>
      </c>
      <c r="CQ218" s="3">
        <v>110.114140205538</v>
      </c>
      <c r="CR218" s="3">
        <v>101.35231265857</v>
      </c>
      <c r="CS218" s="3">
        <v>97.3939019299154</v>
      </c>
      <c r="CT218" s="3">
        <v>107.112834278416</v>
      </c>
      <c r="CU218" s="3">
        <v>107.649774463503</v>
      </c>
      <c r="CV218" s="3">
        <v>102.233789782553</v>
      </c>
      <c r="CW218" s="3">
        <v>112.69570480715</v>
      </c>
      <c r="CX218" s="3">
        <v>133.696468049038</v>
      </c>
      <c r="CY218" s="3">
        <v>152.395584814578</v>
      </c>
      <c r="CZ218" s="3">
        <v>126.504510097208</v>
      </c>
      <c r="DA218" s="3">
        <v>113.154951857517</v>
      </c>
      <c r="DB218" s="3">
        <v>111.20277325223</v>
      </c>
      <c r="DC218" s="3">
        <v>133.342041810069</v>
      </c>
      <c r="DD218" s="3">
        <v>116.626295304151</v>
      </c>
      <c r="DE218" s="3">
        <v>120.296310654225</v>
      </c>
      <c r="DF218" s="3">
        <v>136.508031056464</v>
      </c>
      <c r="DG218" s="3">
        <v>138.016013223662</v>
      </c>
      <c r="DH218" s="3">
        <v>147.869402495757</v>
      </c>
      <c r="DI218" s="3">
        <v>163.206893824472</v>
      </c>
      <c r="DJ218" s="3">
        <v>153.299279627799</v>
      </c>
      <c r="DK218" s="3">
        <v>145.104369857011</v>
      </c>
      <c r="DL218" s="3">
        <v>136.199631390853</v>
      </c>
      <c r="DM218" s="3">
        <v>146.697116430523</v>
      </c>
      <c r="DN218" s="3">
        <v>163.222586858182</v>
      </c>
      <c r="DO218" s="3">
        <v>165.313865587049</v>
      </c>
      <c r="DP218" s="3">
        <v>157.345202323788</v>
      </c>
      <c r="DQ218" s="3">
        <v>147.448515870417</v>
      </c>
      <c r="DR218" s="3">
        <v>152.886214740399</v>
      </c>
      <c r="DS218" s="3">
        <v>167.818412988472</v>
      </c>
      <c r="DT218" s="3">
        <v>170.075482134945</v>
      </c>
      <c r="DU218" s="3">
        <v>183.321102702668</v>
      </c>
      <c r="DV218" s="3">
        <v>187.047051975784</v>
      </c>
      <c r="DW218" s="3">
        <v>188.475627980398</v>
      </c>
      <c r="DX218" s="3">
        <v>169.468062267287</v>
      </c>
      <c r="DY218" s="3">
        <v>155.664399034943</v>
      </c>
      <c r="DZ218" s="3">
        <v>157.789104300468</v>
      </c>
      <c r="EA218" s="3">
        <v>146.309232434606</v>
      </c>
      <c r="EB218" s="3">
        <v>143.520861456704</v>
      </c>
      <c r="EC218" s="3">
        <v>149.086504288411</v>
      </c>
      <c r="ED218" s="3">
        <v>151.241617763781</v>
      </c>
      <c r="EE218" s="3">
        <v>130.104669622137</v>
      </c>
      <c r="EF218" s="3">
        <v>121.729166878594</v>
      </c>
    </row>
    <row r="219">
      <c r="A219" s="3" t="s">
        <v>803</v>
      </c>
      <c r="B219" s="3" t="s">
        <v>491</v>
      </c>
      <c r="C219" s="3" t="s">
        <v>503</v>
      </c>
      <c r="D219" s="3">
        <v>0.373140940575269</v>
      </c>
      <c r="E219" s="3">
        <v>0.407133817045708</v>
      </c>
      <c r="F219" s="3">
        <v>0.431981586317823</v>
      </c>
      <c r="G219" s="3">
        <v>0.441038503019754</v>
      </c>
      <c r="H219" s="3">
        <v>0.437153962660038</v>
      </c>
      <c r="I219" s="3">
        <v>0.452168528090987</v>
      </c>
      <c r="J219" s="3">
        <v>0.441993159106124</v>
      </c>
      <c r="K219" s="3">
        <v>0.447156123525936</v>
      </c>
      <c r="L219" s="3">
        <v>0.459364154549419</v>
      </c>
      <c r="M219" s="3">
        <v>0.431042137668759</v>
      </c>
      <c r="N219" s="3">
        <v>0.48162560078068</v>
      </c>
      <c r="O219" s="3">
        <v>0.491014842751106</v>
      </c>
      <c r="P219" s="3">
        <v>0.477095240078367</v>
      </c>
      <c r="Q219" s="3">
        <v>0.51413221041038</v>
      </c>
      <c r="R219" s="3">
        <v>0.539992014252301</v>
      </c>
      <c r="S219" s="3">
        <v>0.531934702851993</v>
      </c>
      <c r="T219" s="3">
        <v>0.517786941199274</v>
      </c>
      <c r="U219" s="3">
        <v>0.520195300686315</v>
      </c>
      <c r="V219" s="3">
        <v>0.48055394090644</v>
      </c>
      <c r="W219" s="3">
        <v>0.538314370669192</v>
      </c>
      <c r="X219" s="3">
        <v>0.556189390524254</v>
      </c>
      <c r="Y219" s="3">
        <v>0.655873380514746</v>
      </c>
      <c r="Z219" s="3">
        <v>0.74003422409501</v>
      </c>
      <c r="AA219" s="3">
        <v>0.803528341610869</v>
      </c>
      <c r="AB219" s="3">
        <v>0.715296143508393</v>
      </c>
      <c r="AC219" s="3">
        <v>0.698385470932806</v>
      </c>
      <c r="AD219" s="3">
        <v>0.813457189324394</v>
      </c>
      <c r="AE219" s="3">
        <v>0.88772439117084</v>
      </c>
      <c r="AF219" s="3">
        <v>0.986990823363983</v>
      </c>
      <c r="AG219" s="3">
        <v>1.14821759803676</v>
      </c>
      <c r="AH219" s="3">
        <v>1.29140286793661</v>
      </c>
      <c r="AI219" s="3">
        <v>1.4862401264727</v>
      </c>
      <c r="AJ219" s="3">
        <v>1.55953036097508</v>
      </c>
      <c r="AK219" s="3">
        <v>1.67607321468562</v>
      </c>
      <c r="AL219" s="3">
        <v>2.04080718963168</v>
      </c>
      <c r="AM219" s="3">
        <v>2.44891679359975</v>
      </c>
      <c r="AN219" s="3">
        <v>2.59876784270216</v>
      </c>
      <c r="AO219" s="3">
        <v>2.72605573181684</v>
      </c>
      <c r="AP219" s="3">
        <v>2.55971725277896</v>
      </c>
      <c r="AQ219" s="3">
        <v>2.49504213871472</v>
      </c>
      <c r="AR219" s="3">
        <v>3.08342726648341</v>
      </c>
      <c r="AS219" s="3">
        <v>3.74178914981221</v>
      </c>
      <c r="AT219" s="3">
        <v>3.93276809687646</v>
      </c>
      <c r="AU219" s="3">
        <v>4.08245859340774</v>
      </c>
      <c r="AV219" s="3">
        <v>4.30835899122272</v>
      </c>
      <c r="AW219" s="3">
        <v>4.75284664603391</v>
      </c>
      <c r="AX219" s="3">
        <v>5.21274532942578</v>
      </c>
      <c r="AY219" s="3">
        <v>4.78110087860905</v>
      </c>
      <c r="AZ219" s="3">
        <v>5.60860178652031</v>
      </c>
      <c r="BA219" s="3">
        <v>5.86631469157706</v>
      </c>
      <c r="BB219" s="3">
        <v>5.97036153415508</v>
      </c>
      <c r="BC219" s="3">
        <v>5.60536469060922</v>
      </c>
      <c r="BD219" s="3">
        <v>6.08338911809504</v>
      </c>
      <c r="BE219" s="3">
        <v>6.35862482821283</v>
      </c>
      <c r="BF219" s="3">
        <v>6.15246442211142</v>
      </c>
      <c r="BG219" s="3">
        <v>6.4377874538761</v>
      </c>
      <c r="BH219" s="3">
        <v>6.73637467956222</v>
      </c>
      <c r="BI219" s="3">
        <v>5.98527826740012</v>
      </c>
      <c r="BJ219" s="3">
        <v>4.49665590290075</v>
      </c>
      <c r="BK219" s="3">
        <v>3.58433095548412</v>
      </c>
      <c r="BL219" s="3">
        <v>3.58025307997142</v>
      </c>
      <c r="BM219" s="3">
        <v>3.80085608562466</v>
      </c>
      <c r="BN219" s="3">
        <v>4.14977242483315</v>
      </c>
      <c r="BO219" s="3">
        <v>4.64537260253329</v>
      </c>
      <c r="BP219" s="3">
        <v>3.98128246723007</v>
      </c>
      <c r="BQ219" s="3">
        <v>3.7171647544332</v>
      </c>
      <c r="BR219" s="3">
        <v>4.17815810633603</v>
      </c>
      <c r="BS219" s="3">
        <v>3.99236155908733</v>
      </c>
      <c r="BT219" s="3">
        <v>4.4055292118597</v>
      </c>
      <c r="BU219" s="3">
        <v>4.73796896186685</v>
      </c>
      <c r="BV219" s="3">
        <v>5.23494512942237</v>
      </c>
      <c r="BW219" s="3">
        <v>5.58548288820219</v>
      </c>
      <c r="BX219" s="3">
        <v>6.09371541330385</v>
      </c>
      <c r="BY219" s="3">
        <v>6.71142298225759</v>
      </c>
      <c r="BZ219" s="3">
        <v>6.04859175364012</v>
      </c>
      <c r="CA219" s="3">
        <v>6.90723106984194</v>
      </c>
      <c r="CB219" s="3">
        <v>8.13682938631977</v>
      </c>
      <c r="CC219" s="3">
        <v>9.0839015930279</v>
      </c>
      <c r="CD219" s="3">
        <v>10.1847668216676</v>
      </c>
      <c r="CE219" s="3">
        <v>11.9000245362298</v>
      </c>
      <c r="CF219" s="3">
        <v>12.7593675304628</v>
      </c>
      <c r="CG219" s="3">
        <v>13.5600405855337</v>
      </c>
      <c r="CH219" s="3">
        <v>13.3563582812607</v>
      </c>
      <c r="CI219" s="3">
        <v>13.2080150109921</v>
      </c>
      <c r="CJ219" s="3">
        <v>13.2726302635286</v>
      </c>
      <c r="CK219" s="3">
        <v>14.2252978127514</v>
      </c>
      <c r="CL219" s="3">
        <v>12.8818783122947</v>
      </c>
      <c r="CM219" s="3">
        <v>14.9399945734448</v>
      </c>
      <c r="CN219" s="3">
        <v>14.6542393516515</v>
      </c>
      <c r="CO219" s="3">
        <v>18.1094442236084</v>
      </c>
      <c r="CP219" s="3">
        <v>19.6292466678234</v>
      </c>
      <c r="CQ219" s="3">
        <v>20.6388372792887</v>
      </c>
      <c r="CR219" s="3">
        <v>21.925702844635</v>
      </c>
      <c r="CS219" s="3">
        <v>22.0040389350615</v>
      </c>
      <c r="CT219" s="3">
        <v>30.3260360833668</v>
      </c>
      <c r="CU219" s="3">
        <v>29.9770769612853</v>
      </c>
      <c r="CV219" s="3">
        <v>25.8296667129287</v>
      </c>
      <c r="CW219" s="3">
        <v>24.5525080392919</v>
      </c>
      <c r="CX219" s="3">
        <v>24.7694200374005</v>
      </c>
      <c r="CY219" s="3">
        <v>22.121559433041</v>
      </c>
      <c r="CZ219" s="3">
        <v>17.7285163953064</v>
      </c>
      <c r="DA219" s="3">
        <v>17.0335223291877</v>
      </c>
      <c r="DB219" s="3">
        <v>16.2284645736126</v>
      </c>
      <c r="DC219" s="3">
        <v>17.712726376457</v>
      </c>
      <c r="DD219" s="3">
        <v>13.1754321624889</v>
      </c>
      <c r="DE219" s="3">
        <v>12.4274931468007</v>
      </c>
      <c r="DF219" s="3">
        <v>15.2541743149019</v>
      </c>
      <c r="DG219" s="3">
        <v>16.2233188653987</v>
      </c>
      <c r="DH219" s="3">
        <v>17.126492990146</v>
      </c>
      <c r="DI219" s="3">
        <v>21.9370697668513</v>
      </c>
      <c r="DJ219" s="3">
        <v>25.026557517583</v>
      </c>
      <c r="DK219" s="3">
        <v>27.13337527011</v>
      </c>
      <c r="DL219" s="3">
        <v>30.9923151100769</v>
      </c>
      <c r="DM219" s="3">
        <v>40.8377398394733</v>
      </c>
      <c r="DN219" s="3">
        <v>44.7728029004818</v>
      </c>
      <c r="DO219" s="3">
        <v>45.2736247342816</v>
      </c>
      <c r="DP219" s="3">
        <v>44.4006294238029</v>
      </c>
      <c r="DQ219" s="3">
        <v>43.6079140004784</v>
      </c>
      <c r="DR219" s="3">
        <v>47.4776257101366</v>
      </c>
      <c r="DS219" s="3">
        <v>48.0149298636377</v>
      </c>
      <c r="DT219" s="3">
        <v>56.0547735443299</v>
      </c>
      <c r="DU219" s="3">
        <v>72.469404178495</v>
      </c>
      <c r="DV219" s="3">
        <v>89.3994340046398</v>
      </c>
      <c r="DW219" s="3">
        <v>85.8776574745565</v>
      </c>
      <c r="DX219" s="3">
        <v>96.0350282208485</v>
      </c>
      <c r="DY219" s="3">
        <v>124.545278928197</v>
      </c>
      <c r="DZ219" s="3">
        <v>122.33996696389</v>
      </c>
      <c r="EA219" s="3">
        <v>116.955118777259</v>
      </c>
      <c r="EB219" s="3">
        <v>115.06333675801</v>
      </c>
      <c r="EC219" s="3">
        <v>134.347699542888</v>
      </c>
      <c r="ED219" s="3">
        <v>142.733913863064</v>
      </c>
      <c r="EE219" s="3">
        <v>137.328378329845</v>
      </c>
      <c r="EF219" s="3">
        <v>137.576111475627</v>
      </c>
    </row>
    <row r="220">
      <c r="A220" s="3" t="s">
        <v>804</v>
      </c>
      <c r="B220" s="3" t="s">
        <v>604</v>
      </c>
      <c r="C220" s="3" t="s">
        <v>641</v>
      </c>
      <c r="D220" s="3">
        <v>15.0215840593437</v>
      </c>
      <c r="E220" s="3">
        <v>15.2991487803595</v>
      </c>
      <c r="F220" s="3">
        <v>15.6173349483186</v>
      </c>
      <c r="G220" s="3">
        <v>15.0891822814468</v>
      </c>
      <c r="H220" s="3">
        <v>15.2323814989192</v>
      </c>
      <c r="I220" s="3">
        <v>15.5042484705717</v>
      </c>
      <c r="J220" s="3">
        <v>16.0216812927425</v>
      </c>
      <c r="K220" s="3">
        <v>15.4132751432717</v>
      </c>
      <c r="L220" s="3">
        <v>15.191527592427</v>
      </c>
      <c r="M220" s="3">
        <v>13.6117233834545</v>
      </c>
      <c r="N220" s="3">
        <v>13.5195116313195</v>
      </c>
      <c r="O220" s="3">
        <v>13.6460876978711</v>
      </c>
      <c r="P220" s="3">
        <v>13.4319265465238</v>
      </c>
      <c r="Q220" s="3">
        <v>14.7030657916712</v>
      </c>
      <c r="R220" s="3">
        <v>14.7798106665473</v>
      </c>
      <c r="S220" s="3">
        <v>14.0185590555523</v>
      </c>
      <c r="T220" s="3">
        <v>13.7043418282606</v>
      </c>
      <c r="U220" s="3">
        <v>13.062742695262</v>
      </c>
      <c r="V220" s="3">
        <v>12.9079611335599</v>
      </c>
      <c r="W220" s="3">
        <v>12.6061521592378</v>
      </c>
      <c r="X220" s="3">
        <v>11.473490143379</v>
      </c>
      <c r="Y220" s="3">
        <v>12.6351161554354</v>
      </c>
      <c r="Z220" s="3">
        <v>12.9676703517482</v>
      </c>
      <c r="AA220" s="3">
        <v>12.1706305114824</v>
      </c>
      <c r="AB220" s="3">
        <v>11.219524825858</v>
      </c>
      <c r="AC220" s="3">
        <v>9.92991536872523</v>
      </c>
      <c r="AD220" s="3">
        <v>10.6117022164556</v>
      </c>
      <c r="AE220" s="3">
        <v>11.3633272124802</v>
      </c>
      <c r="AF220" s="3">
        <v>10.791519739862</v>
      </c>
      <c r="AG220" s="3">
        <v>10.3876723524738</v>
      </c>
      <c r="AH220" s="3">
        <v>10.9391507561275</v>
      </c>
      <c r="AI220" s="3">
        <v>12.1082588917375</v>
      </c>
      <c r="AJ220" s="3">
        <v>12.5025530070466</v>
      </c>
      <c r="AK220" s="3">
        <v>12.2186926195723</v>
      </c>
      <c r="AL220" s="3">
        <v>10.7667429518987</v>
      </c>
      <c r="AM220" s="3">
        <v>10.6769804169863</v>
      </c>
      <c r="AN220" s="3">
        <v>10.9194681827796</v>
      </c>
      <c r="AO220" s="3">
        <v>11.6003044211189</v>
      </c>
      <c r="AP220" s="3">
        <v>11.5485859784745</v>
      </c>
      <c r="AQ220" s="3">
        <v>11.5930670203967</v>
      </c>
      <c r="AR220" s="3">
        <v>11.7690734498701</v>
      </c>
      <c r="AS220" s="3">
        <v>12.4219066873939</v>
      </c>
      <c r="AT220" s="3">
        <v>12.5535743744347</v>
      </c>
      <c r="AU220" s="3">
        <v>12.4661530761282</v>
      </c>
      <c r="AV220" s="3">
        <v>12.1309762546548</v>
      </c>
      <c r="AW220" s="3">
        <v>12.4778604041414</v>
      </c>
      <c r="AX220" s="3">
        <v>13.8919785143004</v>
      </c>
      <c r="AY220" s="3">
        <v>15.0397109438209</v>
      </c>
      <c r="AZ220" s="3">
        <v>15.607901490479</v>
      </c>
      <c r="BA220" s="3">
        <v>14.9197025978683</v>
      </c>
      <c r="BB220" s="3">
        <v>14.9284723191877</v>
      </c>
      <c r="BC220" s="3">
        <v>14.703882533755</v>
      </c>
      <c r="BD220" s="3">
        <v>14.6164618576097</v>
      </c>
      <c r="BE220" s="3">
        <v>14.559229498757</v>
      </c>
      <c r="BF220" s="3">
        <v>14.1991405874928</v>
      </c>
      <c r="BG220" s="3">
        <v>12.9740967838988</v>
      </c>
      <c r="BH220" s="3">
        <v>11.8144064799244</v>
      </c>
      <c r="BI220" s="3">
        <v>12.1868131828128</v>
      </c>
      <c r="BJ220" s="3">
        <v>12.4263802231821</v>
      </c>
      <c r="BK220" s="3">
        <v>11.2428809941006</v>
      </c>
      <c r="BL220" s="3">
        <v>11.4261708923717</v>
      </c>
      <c r="BM220" s="3">
        <v>11.9128106283205</v>
      </c>
      <c r="BN220" s="3">
        <v>11.9829573560418</v>
      </c>
      <c r="BO220" s="3">
        <v>11.7798967659164</v>
      </c>
      <c r="BP220" s="3">
        <v>11.0349172607078</v>
      </c>
      <c r="BQ220" s="3">
        <v>11.6880277888012</v>
      </c>
      <c r="BR220" s="3">
        <v>12.5743149932878</v>
      </c>
      <c r="BS220" s="3">
        <v>12.7423661630672</v>
      </c>
      <c r="BT220" s="3">
        <v>13.3422732529823</v>
      </c>
      <c r="BU220" s="3">
        <v>12.922893514235</v>
      </c>
      <c r="BV220" s="3">
        <v>12.4311747945911</v>
      </c>
      <c r="BW220" s="3">
        <v>12.8781255262998</v>
      </c>
      <c r="BX220" s="3">
        <v>13.5187047185057</v>
      </c>
      <c r="BY220" s="3">
        <v>13.1006543590567</v>
      </c>
      <c r="BZ220" s="3">
        <v>9.53989000856983</v>
      </c>
      <c r="CA220" s="3">
        <v>8.593172720389</v>
      </c>
      <c r="CB220" s="3">
        <v>10.3716392188241</v>
      </c>
      <c r="CC220" s="3">
        <v>11.6293369477454</v>
      </c>
      <c r="CD220" s="3">
        <v>11.9176728765753</v>
      </c>
      <c r="CE220" s="3">
        <v>14.0155596044516</v>
      </c>
      <c r="CF220" s="3">
        <v>14.2317222473565</v>
      </c>
      <c r="CG220" s="3">
        <v>13.4325209077951</v>
      </c>
      <c r="CH220" s="3">
        <v>15.8356225287748</v>
      </c>
      <c r="CI220" s="3">
        <v>17.3578727097643</v>
      </c>
      <c r="CJ220" s="3">
        <v>18.1080932179992</v>
      </c>
      <c r="CK220" s="3">
        <v>21.4162102079018</v>
      </c>
      <c r="CL220" s="3">
        <v>24.6189199261696</v>
      </c>
      <c r="CM220" s="3">
        <v>25.6749577236197</v>
      </c>
      <c r="CN220" s="3">
        <v>25.7633017763022</v>
      </c>
      <c r="CO220" s="3">
        <v>25.0774261501202</v>
      </c>
      <c r="CP220" s="3">
        <v>24.156907763994</v>
      </c>
      <c r="CQ220" s="3">
        <v>22.602949158436</v>
      </c>
      <c r="CR220" s="3">
        <v>22.0617142869125</v>
      </c>
      <c r="CS220" s="3">
        <v>23.0635290219521</v>
      </c>
      <c r="CT220" s="3">
        <v>22.4694759173985</v>
      </c>
      <c r="CU220" s="3">
        <v>21.1773032822561</v>
      </c>
      <c r="CV220" s="3">
        <v>21.4922377384632</v>
      </c>
      <c r="CW220" s="3">
        <v>21.8482350482902</v>
      </c>
      <c r="CX220" s="3">
        <v>21.2325658951598</v>
      </c>
      <c r="CY220" s="3">
        <v>20.7070196889769</v>
      </c>
      <c r="CZ220" s="3">
        <v>17.5534758783782</v>
      </c>
      <c r="DA220" s="3">
        <v>15.7614419349467</v>
      </c>
      <c r="DB220" s="3">
        <v>15.7151836083051</v>
      </c>
      <c r="DC220" s="3">
        <v>17.3213291396194</v>
      </c>
      <c r="DD220" s="3">
        <v>15.9664632857831</v>
      </c>
      <c r="DE220" s="3">
        <v>15.9778700060948</v>
      </c>
      <c r="DF220" s="3">
        <v>17.1859246498102</v>
      </c>
      <c r="DG220" s="3">
        <v>17.895102402842</v>
      </c>
      <c r="DH220" s="3">
        <v>19.065875623293</v>
      </c>
      <c r="DI220" s="3">
        <v>18.8637720638619</v>
      </c>
      <c r="DJ220" s="3">
        <v>16.2247265420163</v>
      </c>
      <c r="DK220" s="3">
        <v>17.0736958884279</v>
      </c>
      <c r="DL220" s="3">
        <v>17.6711660939808</v>
      </c>
      <c r="DM220" s="3">
        <v>18.9028037081586</v>
      </c>
      <c r="DN220" s="3">
        <v>19.527672066161</v>
      </c>
      <c r="DO220" s="3">
        <v>20.3639902912323</v>
      </c>
      <c r="DP220" s="3">
        <v>20.1931535528045</v>
      </c>
      <c r="DQ220" s="3">
        <v>20.5953081734161</v>
      </c>
      <c r="DR220" s="3">
        <v>21.2830293523396</v>
      </c>
      <c r="DS220" s="3">
        <v>22.8287651447036</v>
      </c>
      <c r="DT220" s="3">
        <v>24.1438762109269</v>
      </c>
      <c r="DU220" s="3">
        <v>25.6408650257956</v>
      </c>
      <c r="DV220" s="3">
        <v>25.9603246463071</v>
      </c>
      <c r="DW220" s="3">
        <v>24.7012349378289</v>
      </c>
      <c r="DX220" s="3">
        <v>25.4427317299272</v>
      </c>
      <c r="DY220" s="3">
        <v>27.2402936959435</v>
      </c>
      <c r="DZ220" s="3">
        <v>27.567147816968</v>
      </c>
      <c r="EA220" s="3">
        <v>27.2485872629335</v>
      </c>
      <c r="EB220" s="3">
        <v>26.5013783155868</v>
      </c>
      <c r="EC220" s="3">
        <v>26.2860869946687</v>
      </c>
      <c r="ED220" s="3">
        <v>28.8605000019073</v>
      </c>
      <c r="EE220" s="3">
        <v>28.6128570465814</v>
      </c>
      <c r="EF220" s="3">
        <v>27.7000002331204</v>
      </c>
    </row>
    <row r="221">
      <c r="A221" s="3" t="s">
        <v>805</v>
      </c>
      <c r="B221" s="3" t="s">
        <v>544</v>
      </c>
      <c r="C221" s="3" t="s">
        <v>742</v>
      </c>
      <c r="D221" s="3">
        <v>29.1843487822098</v>
      </c>
      <c r="E221" s="3">
        <v>30.8278602979871</v>
      </c>
      <c r="F221" s="3">
        <v>30.4748844632105</v>
      </c>
      <c r="G221" s="3">
        <v>31.3354565078437</v>
      </c>
      <c r="H221" s="3">
        <v>33.0873785429446</v>
      </c>
      <c r="I221" s="3">
        <v>34.2469106462817</v>
      </c>
      <c r="J221" s="3">
        <v>34.8714820653014</v>
      </c>
      <c r="K221" s="3">
        <v>34.6367966848367</v>
      </c>
      <c r="L221" s="3">
        <v>35.9818720812092</v>
      </c>
      <c r="M221" s="3">
        <v>31.5607504489318</v>
      </c>
      <c r="N221" s="3">
        <v>30.2028879281665</v>
      </c>
      <c r="O221" s="3">
        <v>26.1478367428272</v>
      </c>
      <c r="P221" s="3">
        <v>23.541995775738</v>
      </c>
      <c r="Q221" s="3">
        <v>24.9890318474458</v>
      </c>
      <c r="R221" s="3">
        <v>25.0054766091541</v>
      </c>
      <c r="S221" s="3">
        <v>26.312040085841</v>
      </c>
      <c r="T221" s="3">
        <v>24.5141244090897</v>
      </c>
      <c r="U221" s="3">
        <v>21.7121990643186</v>
      </c>
      <c r="V221" s="3">
        <v>21.4183604529729</v>
      </c>
      <c r="W221" s="3">
        <v>19.5124136158424</v>
      </c>
      <c r="X221" s="3">
        <v>19.4588759925214</v>
      </c>
      <c r="Y221" s="3">
        <v>20.3221132478392</v>
      </c>
      <c r="Z221" s="3">
        <v>17.1572274804682</v>
      </c>
      <c r="AA221" s="3">
        <v>13.0564309173079</v>
      </c>
      <c r="AB221" s="3">
        <v>13.1051200074805</v>
      </c>
      <c r="AC221" s="3">
        <v>12.8383020350964</v>
      </c>
      <c r="AD221" s="3">
        <v>16.1805382235135</v>
      </c>
      <c r="AE221" s="3">
        <v>18.8065934777347</v>
      </c>
      <c r="AF221" s="3">
        <v>23.8161410299322</v>
      </c>
      <c r="AG221" s="3">
        <v>26.794627169914</v>
      </c>
      <c r="AH221" s="3">
        <v>27.5584003844933</v>
      </c>
      <c r="AI221" s="3">
        <v>27.7591931598403</v>
      </c>
      <c r="AJ221" s="3">
        <v>29.0499922475981</v>
      </c>
      <c r="AK221" s="3">
        <v>29.8318997143388</v>
      </c>
      <c r="AL221" s="3">
        <v>30.2998076077808</v>
      </c>
      <c r="AM221" s="3">
        <v>34.7416596919199</v>
      </c>
      <c r="AN221" s="3">
        <v>34.2535984670413</v>
      </c>
      <c r="AO221" s="3">
        <v>33.4287432659245</v>
      </c>
      <c r="AP221" s="3">
        <v>33.0826600753896</v>
      </c>
      <c r="AQ221" s="3">
        <v>33.596543527599</v>
      </c>
      <c r="AR221" s="3">
        <v>31.6933223440884</v>
      </c>
      <c r="AS221" s="3">
        <v>30.7307214325927</v>
      </c>
      <c r="AT221" s="3">
        <v>33.1803223026344</v>
      </c>
      <c r="AU221" s="3">
        <v>33.1245741591465</v>
      </c>
      <c r="AV221" s="3">
        <v>34.9774665936545</v>
      </c>
      <c r="AW221" s="3">
        <v>34.8765430121286</v>
      </c>
      <c r="AX221" s="3">
        <v>32.8684376152733</v>
      </c>
      <c r="AY221" s="3">
        <v>33.5071198144154</v>
      </c>
      <c r="AZ221" s="3">
        <v>37.0581544022186</v>
      </c>
      <c r="BA221" s="3">
        <v>36.6413362851664</v>
      </c>
      <c r="BB221" s="3">
        <v>36.7716891500876</v>
      </c>
      <c r="BC221" s="3">
        <v>37.7783343804017</v>
      </c>
      <c r="BD221" s="3">
        <v>42.6172305438604</v>
      </c>
      <c r="BE221" s="3">
        <v>45.0495033941983</v>
      </c>
      <c r="BF221" s="3">
        <v>46.0010610233467</v>
      </c>
      <c r="BG221" s="3">
        <v>44.7777389609598</v>
      </c>
      <c r="BH221" s="3">
        <v>44.3675986800624</v>
      </c>
      <c r="BI221" s="3">
        <v>43.9540407354747</v>
      </c>
      <c r="BJ221" s="3">
        <v>41.4493758008894</v>
      </c>
      <c r="BK221" s="3">
        <v>38.400534426078</v>
      </c>
      <c r="BL221" s="3">
        <v>40.5681753775675</v>
      </c>
      <c r="BM221" s="3">
        <v>44.9218774563606</v>
      </c>
      <c r="BN221" s="3">
        <v>45.8286588599108</v>
      </c>
      <c r="BO221" s="3">
        <v>47.4779632823154</v>
      </c>
      <c r="BP221" s="3">
        <v>45.6148426780217</v>
      </c>
      <c r="BQ221" s="3">
        <v>45.4378995893284</v>
      </c>
      <c r="BR221" s="3">
        <v>47.7332831197388</v>
      </c>
      <c r="BS221" s="3">
        <v>48.2108071305625</v>
      </c>
      <c r="BT221" s="3">
        <v>51.3743156804173</v>
      </c>
      <c r="BU221" s="3">
        <v>48.9484616549384</v>
      </c>
      <c r="BV221" s="3">
        <v>50.0040025971448</v>
      </c>
      <c r="BW221" s="3">
        <v>51.7431973778955</v>
      </c>
      <c r="BX221" s="3">
        <v>53.6316727967376</v>
      </c>
      <c r="BY221" s="3">
        <v>53.5760655831742</v>
      </c>
      <c r="BZ221" s="3">
        <v>25.3762473853395</v>
      </c>
      <c r="CA221" s="3">
        <v>19.429805740722</v>
      </c>
      <c r="CB221" s="3">
        <v>24.379289980608</v>
      </c>
      <c r="CC221" s="3">
        <v>27.5775985346377</v>
      </c>
      <c r="CD221" s="3">
        <v>21.213269708909</v>
      </c>
      <c r="CE221" s="3">
        <v>21.7464248639757</v>
      </c>
      <c r="CF221" s="3">
        <v>20.1747237187246</v>
      </c>
      <c r="CG221" s="3">
        <v>21.9533269685851</v>
      </c>
      <c r="CH221" s="3">
        <v>25.4694039471538</v>
      </c>
      <c r="CI221" s="3">
        <v>31.0474263085382</v>
      </c>
      <c r="CJ221" s="3">
        <v>32.9503966686706</v>
      </c>
      <c r="CK221" s="3">
        <v>35.5858606431671</v>
      </c>
      <c r="CL221" s="3">
        <v>39.6581403546726</v>
      </c>
      <c r="CM221" s="3">
        <v>41.5026191528813</v>
      </c>
      <c r="CN221" s="3">
        <v>43.6893503082046</v>
      </c>
      <c r="CO221" s="3">
        <v>45.1545433576843</v>
      </c>
      <c r="CP221" s="3">
        <v>44.6591137331949</v>
      </c>
      <c r="CQ221" s="3">
        <v>43.4162213498504</v>
      </c>
      <c r="CR221" s="3">
        <v>45.7016659054924</v>
      </c>
      <c r="CS221" s="3">
        <v>52.816538003776</v>
      </c>
      <c r="CT221" s="3">
        <v>53.6002146984192</v>
      </c>
      <c r="CU221" s="3">
        <v>50.4218823955754</v>
      </c>
      <c r="CV221" s="3">
        <v>51.4347217112163</v>
      </c>
      <c r="CW221" s="3">
        <v>53.7634700905122</v>
      </c>
      <c r="CX221" s="3">
        <v>58.3222884579611</v>
      </c>
      <c r="CY221" s="3">
        <v>60.1900855025682</v>
      </c>
      <c r="CZ221" s="3">
        <v>56.2183415016534</v>
      </c>
      <c r="DA221" s="3">
        <v>52.8692677474978</v>
      </c>
      <c r="DB221" s="3">
        <v>49.8125485988878</v>
      </c>
      <c r="DC221" s="3">
        <v>55.2705632022802</v>
      </c>
      <c r="DD221" s="3">
        <v>51.7088244939853</v>
      </c>
      <c r="DE221" s="3">
        <v>49.4063141539421</v>
      </c>
      <c r="DF221" s="3">
        <v>56.8500360054502</v>
      </c>
      <c r="DG221" s="3">
        <v>58.6049470025094</v>
      </c>
      <c r="DH221" s="3">
        <v>61.5899774150745</v>
      </c>
      <c r="DI221" s="3">
        <v>62.2353879644245</v>
      </c>
      <c r="DJ221" s="3">
        <v>57.6663171457023</v>
      </c>
      <c r="DK221" s="3">
        <v>60.1992409554519</v>
      </c>
      <c r="DL221" s="3">
        <v>55.9288260782057</v>
      </c>
      <c r="DM221" s="3">
        <v>55.1632374494131</v>
      </c>
      <c r="DN221" s="3">
        <v>59.8365187682898</v>
      </c>
      <c r="DO221" s="3">
        <v>61.3115426944956</v>
      </c>
      <c r="DP221" s="3">
        <v>61.9202299618376</v>
      </c>
      <c r="DQ221" s="3">
        <v>62.1006494660102</v>
      </c>
      <c r="DR221" s="3">
        <v>62.8958554565767</v>
      </c>
      <c r="DS221" s="3">
        <v>65.6924888182268</v>
      </c>
      <c r="DT221" s="3">
        <v>67.0494957424884</v>
      </c>
      <c r="DU221" s="3">
        <v>68.4382492966117</v>
      </c>
      <c r="DV221" s="3">
        <v>75.2714463764165</v>
      </c>
      <c r="DW221" s="3">
        <v>76.9255487421767</v>
      </c>
      <c r="DX221" s="3">
        <v>78.4782758130995</v>
      </c>
      <c r="DY221" s="3">
        <v>78.055433091548</v>
      </c>
      <c r="DZ221" s="3">
        <v>81.2200724219296</v>
      </c>
      <c r="EA221" s="3">
        <v>84.9954354199323</v>
      </c>
      <c r="EB221" s="3">
        <v>91.5564929730581</v>
      </c>
      <c r="EC221" s="3">
        <v>94.6179186221047</v>
      </c>
      <c r="ED221" s="3">
        <v>108.139249610901</v>
      </c>
      <c r="EE221" s="3">
        <v>104.044999985468</v>
      </c>
      <c r="EF221" s="3">
        <v>104.233888838026</v>
      </c>
    </row>
    <row r="222">
      <c r="A222" s="3" t="s">
        <v>806</v>
      </c>
      <c r="B222" s="3" t="s">
        <v>604</v>
      </c>
      <c r="C222" s="3" t="s">
        <v>724</v>
      </c>
      <c r="D222" s="3">
        <v>51.2956807267145</v>
      </c>
      <c r="E222" s="3">
        <v>52.1419598748731</v>
      </c>
      <c r="F222" s="3">
        <v>51.5581245939918</v>
      </c>
      <c r="G222" s="3">
        <v>49.2176660758467</v>
      </c>
      <c r="H222" s="3">
        <v>47.9345002354257</v>
      </c>
      <c r="I222" s="3">
        <v>50.2182830877604</v>
      </c>
      <c r="J222" s="3">
        <v>51.0218320198333</v>
      </c>
      <c r="K222" s="3">
        <v>50.6948500455938</v>
      </c>
      <c r="L222" s="3">
        <v>50.2938412998823</v>
      </c>
      <c r="M222" s="3">
        <v>48.400302688279</v>
      </c>
      <c r="N222" s="3">
        <v>52.9203983699435</v>
      </c>
      <c r="O222" s="3">
        <v>55.3267981655985</v>
      </c>
      <c r="P222" s="3">
        <v>53.5234130359614</v>
      </c>
      <c r="Q222" s="3">
        <v>55.0274838096108</v>
      </c>
      <c r="R222" s="3">
        <v>56.33743197888</v>
      </c>
      <c r="S222" s="3">
        <v>56.1734013707372</v>
      </c>
      <c r="T222" s="3">
        <v>55.5681983281455</v>
      </c>
      <c r="U222" s="3">
        <v>52.7407609802567</v>
      </c>
      <c r="V222" s="3">
        <v>52.5748833449828</v>
      </c>
      <c r="W222" s="3">
        <v>51.8417871333332</v>
      </c>
      <c r="X222" s="3">
        <v>48.9109643398656</v>
      </c>
      <c r="Y222" s="3">
        <v>52.5780150130146</v>
      </c>
      <c r="Z222" s="3">
        <v>53.8059650781172</v>
      </c>
      <c r="AA222" s="3">
        <v>55.3184810100686</v>
      </c>
      <c r="AB222" s="3">
        <v>52.3207653841418</v>
      </c>
      <c r="AC222" s="3">
        <v>54.9689881723391</v>
      </c>
      <c r="AD222" s="3">
        <v>59.3538488073357</v>
      </c>
      <c r="AE222" s="3">
        <v>62.2749841623841</v>
      </c>
      <c r="AF222" s="3">
        <v>61.9210648829842</v>
      </c>
      <c r="AG222" s="3">
        <v>61.4301196049587</v>
      </c>
      <c r="AH222" s="3">
        <v>61.9590399069114</v>
      </c>
      <c r="AI222" s="3">
        <v>62.6416296245551</v>
      </c>
      <c r="AJ222" s="3">
        <v>63.7132749996341</v>
      </c>
      <c r="AK222" s="3">
        <v>61.4069981028975</v>
      </c>
      <c r="AL222" s="3">
        <v>62.9964267896849</v>
      </c>
      <c r="AM222" s="3">
        <v>65.2901276318497</v>
      </c>
      <c r="AN222" s="3">
        <v>64.9125617621962</v>
      </c>
      <c r="AO222" s="3">
        <v>64.6914631956342</v>
      </c>
      <c r="AP222" s="3">
        <v>64.7398988621928</v>
      </c>
      <c r="AQ222" s="3">
        <v>64.4531625938397</v>
      </c>
      <c r="AR222" s="3">
        <v>63.4466513799009</v>
      </c>
      <c r="AS222" s="3">
        <v>63.4573983640713</v>
      </c>
      <c r="AT222" s="3">
        <v>62.2286816858938</v>
      </c>
      <c r="AU222" s="3">
        <v>58.9432781037755</v>
      </c>
      <c r="AV222" s="3">
        <v>56.6801597455712</v>
      </c>
      <c r="AW222" s="3">
        <v>56.7830421656028</v>
      </c>
      <c r="AX222" s="3">
        <v>52.7079518114046</v>
      </c>
      <c r="AY222" s="3">
        <v>57.353043188913</v>
      </c>
      <c r="AZ222" s="3">
        <v>58.2049010101341</v>
      </c>
      <c r="BA222" s="3">
        <v>60.1130798593298</v>
      </c>
      <c r="BB222" s="3">
        <v>57.6881370325035</v>
      </c>
      <c r="BC222" s="3">
        <v>57.5400872964454</v>
      </c>
      <c r="BD222" s="3">
        <v>58.0068648376661</v>
      </c>
      <c r="BE222" s="3">
        <v>59.0125242408475</v>
      </c>
      <c r="BF222" s="3">
        <v>57.7292249235037</v>
      </c>
      <c r="BG222" s="3">
        <v>54.3117345368438</v>
      </c>
      <c r="BH222" s="3">
        <v>55.1439688146987</v>
      </c>
      <c r="BI222" s="3">
        <v>57.7642783992883</v>
      </c>
      <c r="BJ222" s="3">
        <v>60.8941125174386</v>
      </c>
      <c r="BK222" s="3">
        <v>59.6592861545846</v>
      </c>
      <c r="BL222" s="3">
        <v>60.7009480665723</v>
      </c>
      <c r="BM222" s="3">
        <v>60.8112249775098</v>
      </c>
      <c r="BN222" s="3">
        <v>60.650599608842</v>
      </c>
      <c r="BO222" s="3">
        <v>63.3218876890674</v>
      </c>
      <c r="BP222" s="3">
        <v>64.278791274692</v>
      </c>
      <c r="BQ222" s="3">
        <v>65.2874528956984</v>
      </c>
      <c r="BR222" s="3">
        <v>67.6937083461488</v>
      </c>
      <c r="BS222" s="3">
        <v>63.3160748777082</v>
      </c>
      <c r="BT222" s="3">
        <v>64.6925685637461</v>
      </c>
      <c r="BU222" s="3">
        <v>62.9998062943446</v>
      </c>
      <c r="BV222" s="3">
        <v>65.0864091277801</v>
      </c>
      <c r="BW222" s="3">
        <v>66.7400455357817</v>
      </c>
      <c r="BX222" s="3">
        <v>65.7146817005385</v>
      </c>
      <c r="BY222" s="3">
        <v>63.7254498523946</v>
      </c>
      <c r="BZ222" s="3">
        <v>49.546374397112</v>
      </c>
      <c r="CA222" s="3">
        <v>45.4239720288331</v>
      </c>
      <c r="CB222" s="3">
        <v>45.033440526151</v>
      </c>
      <c r="CC222" s="3">
        <v>47.4009646990747</v>
      </c>
      <c r="CD222" s="3">
        <v>46.674014474106</v>
      </c>
      <c r="CE222" s="3">
        <v>45.9683456926787</v>
      </c>
      <c r="CF222" s="3">
        <v>44.373581560203</v>
      </c>
      <c r="CG222" s="3">
        <v>44.1270574017245</v>
      </c>
      <c r="CH222" s="3">
        <v>49.2477627222755</v>
      </c>
      <c r="CI222" s="3">
        <v>54.6413305351203</v>
      </c>
      <c r="CJ222" s="3">
        <v>55.4176817410777</v>
      </c>
      <c r="CK222" s="3">
        <v>58.0794080686777</v>
      </c>
      <c r="CL222" s="3">
        <v>66.0404072710798</v>
      </c>
      <c r="CM222" s="3">
        <v>69.6661549771508</v>
      </c>
      <c r="CN222" s="3">
        <v>73.1510057661576</v>
      </c>
      <c r="CO222" s="3">
        <v>71.9858724327704</v>
      </c>
      <c r="CP222" s="3">
        <v>67.8416935358339</v>
      </c>
      <c r="CQ222" s="3">
        <v>65.0855589798801</v>
      </c>
      <c r="CR222" s="3">
        <v>65.1843865906038</v>
      </c>
      <c r="CS222" s="3">
        <v>65.8887629964627</v>
      </c>
      <c r="CT222" s="3">
        <v>61.2161873177178</v>
      </c>
      <c r="CU222" s="3">
        <v>64.1128145791386</v>
      </c>
      <c r="CV222" s="3">
        <v>69.0319874252196</v>
      </c>
      <c r="CW222" s="3">
        <v>74.5952995890879</v>
      </c>
      <c r="CX222" s="3">
        <v>74.5414038154953</v>
      </c>
      <c r="CY222" s="3">
        <v>72.876232823435</v>
      </c>
      <c r="CZ222" s="3">
        <v>69.22436942532</v>
      </c>
      <c r="DA222" s="3">
        <v>61.4847703805504</v>
      </c>
      <c r="DB222" s="3">
        <v>60.9723475771411</v>
      </c>
      <c r="DC222" s="3">
        <v>64.9735789822013</v>
      </c>
      <c r="DD222" s="3">
        <v>61.3033578625398</v>
      </c>
      <c r="DE222" s="3">
        <v>63.3700810582159</v>
      </c>
      <c r="DF222" s="3">
        <v>70.4946544181545</v>
      </c>
      <c r="DG222" s="3">
        <v>73.4036328036996</v>
      </c>
      <c r="DH222" s="3">
        <v>79.5068100954051</v>
      </c>
      <c r="DI222" s="3">
        <v>86.1417196966387</v>
      </c>
      <c r="DJ222" s="3">
        <v>84.210837920606</v>
      </c>
      <c r="DK222" s="3">
        <v>88.4210958179084</v>
      </c>
      <c r="DL222" s="3">
        <v>86.3156298226694</v>
      </c>
      <c r="DM222" s="3">
        <v>89.4797659753121</v>
      </c>
      <c r="DN222" s="3">
        <v>86.0804897503684</v>
      </c>
      <c r="DO222" s="3">
        <v>76.7340855387779</v>
      </c>
      <c r="DP222" s="3">
        <v>73.7396163515395</v>
      </c>
      <c r="DQ222" s="3">
        <v>71.6948399276914</v>
      </c>
      <c r="DR222" s="3">
        <v>74.7768254599778</v>
      </c>
      <c r="DS222" s="3">
        <v>81.6396675024067</v>
      </c>
      <c r="DT222" s="3">
        <v>85.9385813337973</v>
      </c>
      <c r="DU222" s="3">
        <v>85.2272790074987</v>
      </c>
      <c r="DV222" s="3">
        <v>90.5182329241582</v>
      </c>
      <c r="DW222" s="3">
        <v>91.5999676527285</v>
      </c>
      <c r="DX222" s="3">
        <v>92.5741916049788</v>
      </c>
      <c r="DY222" s="3">
        <v>88.5432100653187</v>
      </c>
      <c r="DZ222" s="3">
        <v>90.7849522021453</v>
      </c>
      <c r="EA222" s="3">
        <v>94.2359238528453</v>
      </c>
      <c r="EB222" s="3">
        <v>99.6469082603956</v>
      </c>
      <c r="EC222" s="3">
        <v>101.571928103552</v>
      </c>
      <c r="ED222" s="3">
        <v>101.777635345704</v>
      </c>
      <c r="EE222" s="3">
        <v>92.117225556718</v>
      </c>
      <c r="EF222" s="3">
        <v>85.6155545976427</v>
      </c>
    </row>
    <row r="223">
      <c r="A223" s="3" t="s">
        <v>807</v>
      </c>
      <c r="B223" s="3" t="s">
        <v>491</v>
      </c>
      <c r="C223" s="3" t="s">
        <v>501</v>
      </c>
      <c r="D223" s="3">
        <v>31.9164666412024</v>
      </c>
      <c r="E223" s="3">
        <v>31.8686890727666</v>
      </c>
      <c r="F223" s="3">
        <v>32.7923978881049</v>
      </c>
      <c r="G223" s="3">
        <v>34.0664194805153</v>
      </c>
      <c r="H223" s="3">
        <v>35.2886666221819</v>
      </c>
      <c r="I223" s="3">
        <v>35.4162223618597</v>
      </c>
      <c r="J223" s="3">
        <v>34.4510817908688</v>
      </c>
      <c r="K223" s="3">
        <v>34.6301200856748</v>
      </c>
      <c r="L223" s="3">
        <v>34.3410154809603</v>
      </c>
      <c r="M223" s="3">
        <v>32.7601908558535</v>
      </c>
      <c r="N223" s="3">
        <v>34.6570151727948</v>
      </c>
      <c r="O223" s="3">
        <v>36.8417977074049</v>
      </c>
      <c r="P223" s="3">
        <v>37.1977011305433</v>
      </c>
      <c r="Q223" s="3">
        <v>37.2677087893965</v>
      </c>
      <c r="R223" s="3">
        <v>36.9785837160798</v>
      </c>
      <c r="S223" s="3">
        <v>37.2314547913033</v>
      </c>
      <c r="T223" s="3">
        <v>37.7935290193766</v>
      </c>
      <c r="U223" s="3">
        <v>36.8417815106281</v>
      </c>
      <c r="V223" s="3">
        <v>34.4796380608229</v>
      </c>
      <c r="W223" s="3">
        <v>33.3002234419461</v>
      </c>
      <c r="X223" s="3">
        <v>31.6890958145421</v>
      </c>
      <c r="Y223" s="3">
        <v>32.5541139863341</v>
      </c>
      <c r="Z223" s="3">
        <v>33.9910597001711</v>
      </c>
      <c r="AA223" s="3">
        <v>32.6636567716946</v>
      </c>
      <c r="AB223" s="3">
        <v>30.3548823893533</v>
      </c>
      <c r="AC223" s="3">
        <v>31.3943829586471</v>
      </c>
      <c r="AD223" s="3">
        <v>34.3730125203828</v>
      </c>
      <c r="AE223" s="3">
        <v>35.5257148145493</v>
      </c>
      <c r="AF223" s="3">
        <v>34.6141866462125</v>
      </c>
      <c r="AG223" s="3">
        <v>34.3505674423605</v>
      </c>
      <c r="AH223" s="3">
        <v>36.0148982172205</v>
      </c>
      <c r="AI223" s="3">
        <v>36.045470506044</v>
      </c>
      <c r="AJ223" s="3">
        <v>35.0026714117712</v>
      </c>
      <c r="AK223" s="3">
        <v>33.7864408541624</v>
      </c>
      <c r="AL223" s="3">
        <v>34.7043821199675</v>
      </c>
      <c r="AM223" s="3">
        <v>34.7006156621795</v>
      </c>
      <c r="AN223" s="3">
        <v>34.7444483437057</v>
      </c>
      <c r="AO223" s="3">
        <v>36.4144042093855</v>
      </c>
      <c r="AP223" s="3">
        <v>38.7486131608481</v>
      </c>
      <c r="AQ223" s="3">
        <v>39.3849239561398</v>
      </c>
      <c r="AR223" s="3">
        <v>39.9593210539251</v>
      </c>
      <c r="AS223" s="3">
        <v>41.639929150974</v>
      </c>
      <c r="AT223" s="3">
        <v>44.6750316882618</v>
      </c>
      <c r="AU223" s="3">
        <v>43.8464595529777</v>
      </c>
      <c r="AV223" s="3">
        <v>44.3711792084519</v>
      </c>
      <c r="AW223" s="3">
        <v>43.922587726908</v>
      </c>
      <c r="AX223" s="3">
        <v>44.1660007951498</v>
      </c>
      <c r="AY223" s="3">
        <v>43.3462913380139</v>
      </c>
      <c r="AZ223" s="3">
        <v>44.7446522255592</v>
      </c>
      <c r="BA223" s="3">
        <v>44.495841243863</v>
      </c>
      <c r="BB223" s="3">
        <v>44.5167710500515</v>
      </c>
      <c r="BC223" s="3">
        <v>41.1873475604805</v>
      </c>
      <c r="BD223" s="3">
        <v>41.8062860195978</v>
      </c>
      <c r="BE223" s="3">
        <v>41.3738890588403</v>
      </c>
      <c r="BF223" s="3">
        <v>42.9781720847018</v>
      </c>
      <c r="BG223" s="3">
        <v>43.8060857384159</v>
      </c>
      <c r="BH223" s="3">
        <v>44.822712713151</v>
      </c>
      <c r="BI223" s="3">
        <v>43.800755533572</v>
      </c>
      <c r="BJ223" s="3">
        <v>44.6705645144027</v>
      </c>
      <c r="BK223" s="3">
        <v>41.9970463459685</v>
      </c>
      <c r="BL223" s="3">
        <v>43.8382891466712</v>
      </c>
      <c r="BM223" s="3">
        <v>46.9778837683978</v>
      </c>
      <c r="BN223" s="3">
        <v>48.1905221571277</v>
      </c>
      <c r="BO223" s="3">
        <v>49.7722487758566</v>
      </c>
      <c r="BP223" s="3">
        <v>49.1763275634321</v>
      </c>
      <c r="BQ223" s="3">
        <v>49.6269167343611</v>
      </c>
      <c r="BR223" s="3">
        <v>53.7300060975483</v>
      </c>
      <c r="BS223" s="3">
        <v>49.1300841467748</v>
      </c>
      <c r="BT223" s="3">
        <v>49.3713382599727</v>
      </c>
      <c r="BU223" s="3">
        <v>50.5729408036704</v>
      </c>
      <c r="BV223" s="3">
        <v>51.8556470958684</v>
      </c>
      <c r="BW223" s="3">
        <v>50.1567656375233</v>
      </c>
      <c r="BX223" s="3">
        <v>50.1864857946643</v>
      </c>
      <c r="BY223" s="3">
        <v>50.0542466489006</v>
      </c>
      <c r="BZ223" s="3">
        <v>43.5060971088937</v>
      </c>
      <c r="CA223" s="3">
        <v>48.6668733493336</v>
      </c>
      <c r="CB223" s="3">
        <v>49.1700483639547</v>
      </c>
      <c r="CC223" s="3">
        <v>50.1032180718841</v>
      </c>
      <c r="CD223" s="3">
        <v>52.3673138896951</v>
      </c>
      <c r="CE223" s="3">
        <v>52.035787988185</v>
      </c>
      <c r="CF223" s="3">
        <v>55.1963135417093</v>
      </c>
      <c r="CG223" s="3">
        <v>55.7429971645493</v>
      </c>
      <c r="CH223" s="3">
        <v>53.498348225468</v>
      </c>
      <c r="CI223" s="3">
        <v>58.3094254873107</v>
      </c>
      <c r="CJ223" s="3">
        <v>58.539474650707</v>
      </c>
      <c r="CK223" s="3">
        <v>59.5332346934505</v>
      </c>
      <c r="CL223" s="3">
        <v>64.3094851699496</v>
      </c>
      <c r="CM223" s="3">
        <v>71.64527083407</v>
      </c>
      <c r="CN223" s="3">
        <v>74.5897138524985</v>
      </c>
      <c r="CO223" s="3">
        <v>75.843996149322</v>
      </c>
      <c r="CP223" s="3">
        <v>82.132837706444</v>
      </c>
      <c r="CQ223" s="3">
        <v>84.978889910875</v>
      </c>
      <c r="CR223" s="3">
        <v>84.4017103185679</v>
      </c>
      <c r="CS223" s="3">
        <v>90.3968492220909</v>
      </c>
      <c r="CT223" s="3">
        <v>90.0406137664056</v>
      </c>
      <c r="CU223" s="3">
        <v>88.651909672333</v>
      </c>
      <c r="CV223" s="3">
        <v>81.3425819465493</v>
      </c>
      <c r="CW223" s="3">
        <v>75.425381471845</v>
      </c>
      <c r="CX223" s="3">
        <v>76.0054498732432</v>
      </c>
      <c r="CY223" s="3">
        <v>76.1510430148639</v>
      </c>
      <c r="CZ223" s="3">
        <v>68.4867679687207</v>
      </c>
      <c r="DA223" s="3">
        <v>66.9939462690293</v>
      </c>
      <c r="DB223" s="3">
        <v>69.9430751833571</v>
      </c>
      <c r="DC223" s="3">
        <v>74.4328049554142</v>
      </c>
      <c r="DD223" s="3">
        <v>67.3200109493405</v>
      </c>
      <c r="DE223" s="3">
        <v>65.9597800588075</v>
      </c>
      <c r="DF223" s="3">
        <v>76.4453445008664</v>
      </c>
      <c r="DG223" s="3">
        <v>78.4945516763753</v>
      </c>
      <c r="DH223" s="3">
        <v>85.0205768376106</v>
      </c>
      <c r="DI223" s="3">
        <v>85.7077943471377</v>
      </c>
      <c r="DJ223" s="3">
        <v>85.2143682249658</v>
      </c>
      <c r="DK223" s="3">
        <v>92.6129272575736</v>
      </c>
      <c r="DL223" s="3">
        <v>96.7590821651005</v>
      </c>
      <c r="DM223" s="3">
        <v>112.979458145228</v>
      </c>
      <c r="DN223" s="3">
        <v>114.736346081016</v>
      </c>
      <c r="DO223" s="3">
        <v>114.139443815885</v>
      </c>
      <c r="DP223" s="3">
        <v>112.05359357677</v>
      </c>
      <c r="DQ223" s="3">
        <v>104.503970620292</v>
      </c>
      <c r="DR223" s="3">
        <v>111.577213904963</v>
      </c>
      <c r="DS223" s="3">
        <v>106.319800794766</v>
      </c>
      <c r="DT223" s="3">
        <v>106.793828333185</v>
      </c>
      <c r="DU223" s="3">
        <v>112.180672066153</v>
      </c>
      <c r="DV223" s="3">
        <v>120.920529224705</v>
      </c>
      <c r="DW223" s="3">
        <v>119.085196036638</v>
      </c>
      <c r="DX223" s="3">
        <v>119.024694405693</v>
      </c>
      <c r="DY223" s="3">
        <v>132.757324908612</v>
      </c>
      <c r="DZ223" s="3">
        <v>140.586601919056</v>
      </c>
      <c r="EA223" s="3">
        <v>134.798011206584</v>
      </c>
      <c r="EB223" s="3">
        <v>158.695225480996</v>
      </c>
      <c r="EC223" s="3">
        <v>172.651743374791</v>
      </c>
      <c r="ED223" s="3">
        <v>184.615229682216</v>
      </c>
      <c r="EE223" s="3">
        <v>175.279890383197</v>
      </c>
      <c r="EF223" s="3">
        <v>165.992798844543</v>
      </c>
    </row>
    <row r="224">
      <c r="A224" s="3" t="s">
        <v>808</v>
      </c>
      <c r="B224" s="3" t="s">
        <v>539</v>
      </c>
      <c r="C224" s="3" t="s">
        <v>560</v>
      </c>
      <c r="D224" s="3">
        <v>132.370000566755</v>
      </c>
      <c r="E224" s="3">
        <v>148.73631567704</v>
      </c>
      <c r="F224" s="3">
        <v>148.639284769694</v>
      </c>
      <c r="G224" s="3">
        <v>146.30809420631</v>
      </c>
      <c r="H224" s="3">
        <v>147.485476539248</v>
      </c>
      <c r="I224" s="3">
        <v>150.138095674061</v>
      </c>
      <c r="J224" s="3">
        <v>152.03090875799</v>
      </c>
      <c r="K224" s="3">
        <v>153.19357081822</v>
      </c>
      <c r="L224" s="3">
        <v>154.295236860003</v>
      </c>
      <c r="M224" s="3">
        <v>157.886957251507</v>
      </c>
      <c r="N224" s="3">
        <v>179.086842988667</v>
      </c>
      <c r="O224" s="3">
        <v>191.164318431508</v>
      </c>
      <c r="P224" s="3">
        <v>187.934001159668</v>
      </c>
      <c r="Q224" s="3">
        <v>204.272369786313</v>
      </c>
      <c r="R224" s="3">
        <v>211.202272935347</v>
      </c>
      <c r="S224" s="3">
        <v>219.19952465239</v>
      </c>
      <c r="T224" s="3">
        <v>221.766749191284</v>
      </c>
      <c r="U224" s="3">
        <v>226.228863109242</v>
      </c>
      <c r="V224" s="3">
        <v>237.476135947488</v>
      </c>
      <c r="W224" s="3">
        <v>245.198810032436</v>
      </c>
      <c r="X224" s="3">
        <v>244.160237630208</v>
      </c>
      <c r="Y224" s="3">
        <v>256.446137514981</v>
      </c>
      <c r="Z224" s="3">
        <v>269.192999267578</v>
      </c>
      <c r="AA224" s="3">
        <v>255.730000582608</v>
      </c>
      <c r="AB224" s="3">
        <v>241.800264458907</v>
      </c>
      <c r="AC224" s="3">
        <v>254.035249328613</v>
      </c>
      <c r="AD224" s="3">
        <v>270.020454406738</v>
      </c>
      <c r="AE224" s="3">
        <v>270.53476242792</v>
      </c>
      <c r="AF224" s="3">
        <v>261.723095848447</v>
      </c>
      <c r="AG224" s="3">
        <v>262.780455502597</v>
      </c>
      <c r="AH224" s="3">
        <v>277.098250579834</v>
      </c>
      <c r="AI224" s="3">
        <v>285.654784492824</v>
      </c>
      <c r="AJ224" s="3">
        <v>279.869524274554</v>
      </c>
      <c r="AK224" s="3">
        <v>274.771905444917</v>
      </c>
      <c r="AL224" s="3">
        <v>267.199285598028</v>
      </c>
      <c r="AM224" s="3">
        <v>279.932619367327</v>
      </c>
      <c r="AN224" s="3">
        <v>274.710249328613</v>
      </c>
      <c r="AO224" s="3">
        <v>266.474210237202</v>
      </c>
      <c r="AP224" s="3">
        <v>271.787388677182</v>
      </c>
      <c r="AQ224" s="3">
        <v>257.877893146716</v>
      </c>
      <c r="AR224" s="3">
        <v>249.423863497647</v>
      </c>
      <c r="AS224" s="3">
        <v>229.850227009166</v>
      </c>
      <c r="AT224" s="3">
        <v>187.307250976562</v>
      </c>
      <c r="AU224" s="3">
        <v>200.461088761039</v>
      </c>
      <c r="AV224" s="3">
        <v>205.739250564575</v>
      </c>
      <c r="AW224" s="3">
        <v>209.945908979936</v>
      </c>
      <c r="AX224" s="3">
        <v>216.588334219796</v>
      </c>
      <c r="AY224" s="3">
        <v>244.496250534058</v>
      </c>
      <c r="AZ224" s="3">
        <v>264.348809015183</v>
      </c>
      <c r="BA224" s="3">
        <v>250.881316737125</v>
      </c>
      <c r="BB224" s="3">
        <v>246.070238385882</v>
      </c>
      <c r="BC224" s="3">
        <v>235.174047560919</v>
      </c>
      <c r="BD224" s="3">
        <v>267.418638749556</v>
      </c>
      <c r="BE224" s="3">
        <v>280.405478341239</v>
      </c>
      <c r="BF224" s="3">
        <v>290.606428600493</v>
      </c>
      <c r="BG224" s="3">
        <v>322.949784652046</v>
      </c>
      <c r="BH224" s="3">
        <v>343.268946597451</v>
      </c>
      <c r="BI224" s="3">
        <v>337.70738949983</v>
      </c>
      <c r="BJ224" s="3">
        <v>345.565474737258</v>
      </c>
      <c r="BK224" s="3">
        <v>341.752369127776</v>
      </c>
      <c r="BL224" s="3">
        <v>342.396668933687</v>
      </c>
      <c r="BM224" s="3">
        <v>371.228155838816</v>
      </c>
      <c r="BN224" s="3">
        <v>375.134522937593</v>
      </c>
      <c r="BO224" s="3">
        <v>396.284047444661</v>
      </c>
      <c r="BP224" s="3">
        <v>365.167272394354</v>
      </c>
      <c r="BQ224" s="3">
        <v>378.9807472229</v>
      </c>
      <c r="BR224" s="3">
        <v>390.068182511763</v>
      </c>
      <c r="BS224" s="3">
        <v>377.854544206099</v>
      </c>
      <c r="BT224" s="3">
        <v>394.646997070312</v>
      </c>
      <c r="BU224" s="3">
        <v>407.918914794922</v>
      </c>
      <c r="BV224" s="3">
        <v>440.506751251221</v>
      </c>
      <c r="BW224" s="3">
        <v>441.125475928897</v>
      </c>
      <c r="BX224" s="3">
        <v>433.17404683431</v>
      </c>
      <c r="BY224" s="3">
        <v>391.358946147718</v>
      </c>
      <c r="BZ224" s="3">
        <v>328.5625</v>
      </c>
      <c r="CA224" s="3">
        <v>354.186430431548</v>
      </c>
      <c r="CB224" s="3">
        <v>400.152499389648</v>
      </c>
      <c r="CC224" s="3">
        <v>420.210911837491</v>
      </c>
      <c r="CD224" s="3">
        <v>438.311590021307</v>
      </c>
      <c r="CE224" s="3">
        <v>465.095000494094</v>
      </c>
      <c r="CF224" s="3">
        <v>465.051666259766</v>
      </c>
      <c r="CG224" s="3">
        <v>457.277044122869</v>
      </c>
      <c r="CH224" s="3">
        <v>451.704000091553</v>
      </c>
      <c r="CI224" s="3">
        <v>450.499088634144</v>
      </c>
      <c r="CJ224" s="3">
        <v>461.701578240646</v>
      </c>
      <c r="CK224" s="3">
        <v>448.046316046464</v>
      </c>
      <c r="CL224" s="3">
        <v>479.661307293436</v>
      </c>
      <c r="CM224" s="3">
        <v>524.569053286598</v>
      </c>
      <c r="CN224" s="3">
        <v>549.639747619629</v>
      </c>
      <c r="CO224" s="3">
        <v>540.274770563299</v>
      </c>
      <c r="CP224" s="3">
        <v>596.413571312314</v>
      </c>
      <c r="CQ224" s="3">
        <v>601.015004938299</v>
      </c>
      <c r="CR224" s="3">
        <v>602.081423804874</v>
      </c>
      <c r="CS224" s="3">
        <v>628.331429617746</v>
      </c>
      <c r="CT224" s="3">
        <v>639.727852957589</v>
      </c>
      <c r="CU224" s="3">
        <v>677.635678378018</v>
      </c>
      <c r="CV224" s="3">
        <v>669.043748474121</v>
      </c>
      <c r="CW224" s="3">
        <v>655.894733629729</v>
      </c>
      <c r="CX224" s="3">
        <v>683.641955831776</v>
      </c>
      <c r="CY224" s="3">
        <v>704.896994018555</v>
      </c>
      <c r="CZ224" s="3">
        <v>614.882148379371</v>
      </c>
      <c r="DA224" s="3">
        <v>618.880715506417</v>
      </c>
      <c r="DB224" s="3">
        <v>671.523501586914</v>
      </c>
      <c r="DC224" s="3">
        <v>717.628699261209</v>
      </c>
      <c r="DD224" s="3">
        <v>703.612141927083</v>
      </c>
      <c r="DE224" s="3">
        <v>749.725000290644</v>
      </c>
      <c r="DF224" s="3">
        <v>835.948807489304</v>
      </c>
      <c r="DG224" s="3">
        <v>832.760949997675</v>
      </c>
      <c r="DH224" s="3">
        <v>811.914501953125</v>
      </c>
      <c r="DI224" s="3">
        <v>830.744999935752</v>
      </c>
      <c r="DJ224" s="3">
        <v>823.154998779297</v>
      </c>
      <c r="DK224" s="3">
        <v>887.241845381887</v>
      </c>
      <c r="DL224" s="3">
        <v>936.269776777788</v>
      </c>
      <c r="DM224" s="3">
        <v>917.337383451916</v>
      </c>
      <c r="DN224" s="3">
        <v>952.828495788574</v>
      </c>
      <c r="DO224" s="3">
        <v>937.680652120839</v>
      </c>
      <c r="DP224" s="3">
        <v>934.189498901367</v>
      </c>
      <c r="DQ224" s="3">
        <v>911.748861139471</v>
      </c>
      <c r="DR224" s="3">
        <v>973.974046979632</v>
      </c>
      <c r="DS224" s="3">
        <v>962.181748962402</v>
      </c>
      <c r="DT224" s="3">
        <v>983.713570731027</v>
      </c>
      <c r="DU224" s="4">
        <v>1049.52649993896</v>
      </c>
      <c r="DV224" s="4">
        <v>1113.69224853516</v>
      </c>
      <c r="DW224" s="4">
        <v>1090.47976962003</v>
      </c>
      <c r="DX224" s="3">
        <v>999.762728604403</v>
      </c>
      <c r="DY224" s="4">
        <v>1019.44894891036</v>
      </c>
      <c r="DZ224" s="4">
        <v>1052.54090465199</v>
      </c>
      <c r="EA224" s="4">
        <v>1124.25932173295</v>
      </c>
      <c r="EB224" s="4">
        <v>1130.89100036621</v>
      </c>
      <c r="EC224" s="4">
        <v>1181.45174507473</v>
      </c>
      <c r="ED224" s="4">
        <v>1213.96175537109</v>
      </c>
      <c r="EE224" s="4">
        <v>1235.35238211496</v>
      </c>
      <c r="EF224" s="4">
        <v>1225.00249565972</v>
      </c>
    </row>
    <row r="225">
      <c r="A225" s="3" t="s">
        <v>809</v>
      </c>
      <c r="B225" s="3" t="s">
        <v>544</v>
      </c>
      <c r="C225" s="3" t="s">
        <v>545</v>
      </c>
      <c r="D225" s="3">
        <v>62.4231538897759</v>
      </c>
      <c r="E225" s="3">
        <v>63.3471816706897</v>
      </c>
      <c r="F225" s="3">
        <v>65.8420851907146</v>
      </c>
      <c r="G225" s="3">
        <v>65.9012566374576</v>
      </c>
      <c r="H225" s="3">
        <v>66.5119163281606</v>
      </c>
      <c r="I225" s="3">
        <v>70.4646282621588</v>
      </c>
      <c r="J225" s="3">
        <v>69.9441362677153</v>
      </c>
      <c r="K225" s="3">
        <v>69.9491987573279</v>
      </c>
      <c r="L225" s="3">
        <v>68.8102680972289</v>
      </c>
      <c r="M225" s="3">
        <v>63.2589397524042</v>
      </c>
      <c r="N225" s="3">
        <v>60.5448463707904</v>
      </c>
      <c r="O225" s="3">
        <v>57.8777594339426</v>
      </c>
      <c r="P225" s="3">
        <v>57.1310975756903</v>
      </c>
      <c r="Q225" s="3">
        <v>59.3728393890864</v>
      </c>
      <c r="R225" s="3">
        <v>54.9172708056391</v>
      </c>
      <c r="S225" s="3">
        <v>58.2740296455222</v>
      </c>
      <c r="T225" s="3">
        <v>57.4865381977258</v>
      </c>
      <c r="U225" s="3">
        <v>58.5102586674045</v>
      </c>
      <c r="V225" s="3">
        <v>53.8678013786144</v>
      </c>
      <c r="W225" s="3">
        <v>52.6570035282173</v>
      </c>
      <c r="X225" s="3">
        <v>50.8103119354892</v>
      </c>
      <c r="Y225" s="3">
        <v>54.6752952957654</v>
      </c>
      <c r="Z225" s="3">
        <v>56.7223480868782</v>
      </c>
      <c r="AA225" s="3">
        <v>52.4661672192786</v>
      </c>
      <c r="AB225" s="3">
        <v>48.5363025004843</v>
      </c>
      <c r="AC225" s="3">
        <v>51.9926431595676</v>
      </c>
      <c r="AD225" s="3">
        <v>53.4717302797026</v>
      </c>
      <c r="AE225" s="3">
        <v>56.3210557211795</v>
      </c>
      <c r="AF225" s="3">
        <v>58.6231407870492</v>
      </c>
      <c r="AG225" s="3">
        <v>58.8079024388109</v>
      </c>
      <c r="AH225" s="3">
        <v>59.2178941423742</v>
      </c>
      <c r="AI225" s="3">
        <v>59.0688189354796</v>
      </c>
      <c r="AJ225" s="3">
        <v>57.732060669579</v>
      </c>
      <c r="AK225" s="3">
        <v>58.1683676904667</v>
      </c>
      <c r="AL225" s="3">
        <v>53.7049316982693</v>
      </c>
      <c r="AM225" s="3">
        <v>56.9178653786149</v>
      </c>
      <c r="AN225" s="3">
        <v>55.3874822824734</v>
      </c>
      <c r="AO225" s="3">
        <v>53.4389566592854</v>
      </c>
      <c r="AP225" s="3">
        <v>51.3475139511228</v>
      </c>
      <c r="AQ225" s="3">
        <v>50.9793161519442</v>
      </c>
      <c r="AR225" s="3">
        <v>48.8696027216851</v>
      </c>
      <c r="AS225" s="3">
        <v>49.1636634023372</v>
      </c>
      <c r="AT225" s="3">
        <v>49.2369082743784</v>
      </c>
      <c r="AU225" s="3">
        <v>49.3130585089244</v>
      </c>
      <c r="AV225" s="3">
        <v>51.2962521286718</v>
      </c>
      <c r="AW225" s="3">
        <v>53.497488552018</v>
      </c>
      <c r="AX225" s="3">
        <v>56.3117872672702</v>
      </c>
      <c r="AY225" s="3">
        <v>59.300118352836</v>
      </c>
      <c r="AZ225" s="3">
        <v>63.3386241330855</v>
      </c>
      <c r="BA225" s="3">
        <v>58.1417993515249</v>
      </c>
      <c r="BB225" s="3">
        <v>54.7561526647178</v>
      </c>
      <c r="BC225" s="3">
        <v>61.5998202729152</v>
      </c>
      <c r="BD225" s="3">
        <v>69.6473989462217</v>
      </c>
      <c r="BE225" s="3">
        <v>71.8848591921254</v>
      </c>
      <c r="BF225" s="3">
        <v>71.5100727224196</v>
      </c>
      <c r="BG225" s="3">
        <v>68.2956966938182</v>
      </c>
      <c r="BH225" s="3">
        <v>67.9146127948806</v>
      </c>
      <c r="BI225" s="3">
        <v>64.7750969615472</v>
      </c>
      <c r="BJ225" s="3">
        <v>61.5633691995979</v>
      </c>
      <c r="BK225" s="3">
        <v>55.788876696131</v>
      </c>
      <c r="BL225" s="3">
        <v>56.9202490093373</v>
      </c>
      <c r="BM225" s="3">
        <v>58.0588539629595</v>
      </c>
      <c r="BN225" s="3">
        <v>58.132229125554</v>
      </c>
      <c r="BO225" s="3">
        <v>56.8758884947863</v>
      </c>
      <c r="BP225" s="3">
        <v>48.434431874184</v>
      </c>
      <c r="BQ225" s="3">
        <v>44.378857368411</v>
      </c>
      <c r="BR225" s="3">
        <v>45.6920975535895</v>
      </c>
      <c r="BS225" s="3">
        <v>40.9831840551424</v>
      </c>
      <c r="BT225" s="3">
        <v>41.2449414085509</v>
      </c>
      <c r="BU225" s="3">
        <v>38.1726728152796</v>
      </c>
      <c r="BV225" s="3">
        <v>36.106380983627</v>
      </c>
      <c r="BW225" s="3">
        <v>36.0040241334375</v>
      </c>
      <c r="BX225" s="3">
        <v>40.9699781109257</v>
      </c>
      <c r="BY225" s="3">
        <v>37.4075931626625</v>
      </c>
      <c r="BZ225" s="3">
        <v>15.5472834965104</v>
      </c>
      <c r="CA225" s="3">
        <v>13.3477933321043</v>
      </c>
      <c r="CB225" s="3">
        <v>13.9503109209543</v>
      </c>
      <c r="CC225" s="3">
        <v>17.9370106536088</v>
      </c>
      <c r="CD225" s="3">
        <v>16.2158972229228</v>
      </c>
      <c r="CE225" s="3">
        <v>13.8600839982591</v>
      </c>
      <c r="CF225" s="3">
        <v>10.6758482117656</v>
      </c>
      <c r="CG225" s="3">
        <v>9.64394919705437</v>
      </c>
      <c r="CH225" s="3">
        <v>12.2531137045694</v>
      </c>
      <c r="CI225" s="3">
        <v>17.5140030746858</v>
      </c>
      <c r="CJ225" s="3">
        <v>20.2952380781387</v>
      </c>
      <c r="CK225" s="3">
        <v>23.8557746948812</v>
      </c>
      <c r="CL225" s="3">
        <v>27.3440369917107</v>
      </c>
      <c r="CM225" s="3">
        <v>24.094701011393</v>
      </c>
      <c r="CN225" s="3">
        <v>24.6990073572268</v>
      </c>
      <c r="CO225" s="3">
        <v>28.5408696086509</v>
      </c>
      <c r="CP225" s="3">
        <v>27.2070389929191</v>
      </c>
      <c r="CQ225" s="3">
        <v>24.1480578040773</v>
      </c>
      <c r="CR225" s="3">
        <v>25.9966935041444</v>
      </c>
      <c r="CS225" s="3">
        <v>31.8176474640346</v>
      </c>
      <c r="CT225" s="3">
        <v>30.8705328203185</v>
      </c>
      <c r="CU225" s="3">
        <v>28.2249830742162</v>
      </c>
      <c r="CV225" s="3">
        <v>33.3817768863872</v>
      </c>
      <c r="CW225" s="3">
        <v>38.5667002622311</v>
      </c>
      <c r="CX225" s="3">
        <v>53.6763087520436</v>
      </c>
      <c r="CY225" s="3">
        <v>56.1693810819636</v>
      </c>
      <c r="CZ225" s="3">
        <v>61.5524622125862</v>
      </c>
      <c r="DA225" s="3">
        <v>60.5725696195989</v>
      </c>
      <c r="DB225" s="3">
        <v>58.8662095527244</v>
      </c>
      <c r="DC225" s="3">
        <v>64.3995338303843</v>
      </c>
      <c r="DD225" s="3">
        <v>62.1470099879451</v>
      </c>
      <c r="DE225" s="3">
        <v>66.4739457717718</v>
      </c>
      <c r="DF225" s="3">
        <v>69.6123376042562</v>
      </c>
      <c r="DG225" s="3">
        <v>62.3311899314209</v>
      </c>
      <c r="DH225" s="3">
        <v>62.7547171571414</v>
      </c>
      <c r="DI225" s="3">
        <v>60.3939391144586</v>
      </c>
      <c r="DJ225" s="3">
        <v>58.5139571129876</v>
      </c>
      <c r="DK225" s="3">
        <v>61.5911166946908</v>
      </c>
      <c r="DL225" s="3">
        <v>57.5040519079698</v>
      </c>
      <c r="DM225" s="3">
        <v>57.0549463101206</v>
      </c>
      <c r="DN225" s="3">
        <v>59.2177096661975</v>
      </c>
      <c r="DO225" s="3">
        <v>61.7036713117393</v>
      </c>
      <c r="DP225" s="3">
        <v>63.8355152420603</v>
      </c>
      <c r="DQ225" s="3">
        <v>62.1134707973563</v>
      </c>
      <c r="DR225" s="3">
        <v>59.856690204622</v>
      </c>
      <c r="DS225" s="3">
        <v>57.7681272253611</v>
      </c>
      <c r="DT225" s="3">
        <v>56.9494293282311</v>
      </c>
      <c r="DU225" s="3">
        <v>57.9146333600544</v>
      </c>
      <c r="DV225" s="3">
        <v>61.6789592946589</v>
      </c>
      <c r="DW225" s="3">
        <v>66.7952614740722</v>
      </c>
      <c r="DX225" s="3">
        <v>62.5399624996397</v>
      </c>
      <c r="DY225" s="3">
        <v>60.5601935031585</v>
      </c>
      <c r="DZ225" s="3">
        <v>61.0569873087245</v>
      </c>
      <c r="EA225" s="3">
        <v>56.8606871542796</v>
      </c>
      <c r="EB225" s="3">
        <v>51.8212118563735</v>
      </c>
      <c r="EC225" s="3">
        <v>52.3694052241235</v>
      </c>
      <c r="ED225" s="3">
        <v>50.5034127617719</v>
      </c>
      <c r="EE225" s="3">
        <v>48.0782651264036</v>
      </c>
      <c r="EF225" s="3">
        <v>50.8705558776856</v>
      </c>
    </row>
    <row r="226">
      <c r="A226" s="3" t="s">
        <v>810</v>
      </c>
      <c r="B226" s="3" t="s">
        <v>491</v>
      </c>
      <c r="C226" s="3" t="s">
        <v>508</v>
      </c>
      <c r="D226" s="3">
        <v>31.163466989367</v>
      </c>
      <c r="E226" s="3">
        <v>29.6717441987736</v>
      </c>
      <c r="F226" s="3">
        <v>30.4486746400839</v>
      </c>
      <c r="G226" s="3">
        <v>29.6112006128998</v>
      </c>
      <c r="H226" s="3">
        <v>29.639260108652</v>
      </c>
      <c r="I226" s="3">
        <v>29.8309870811758</v>
      </c>
      <c r="J226" s="3">
        <v>30.404236573997</v>
      </c>
      <c r="K226" s="3">
        <v>30.3763006830515</v>
      </c>
      <c r="L226" s="3">
        <v>31.1838759004581</v>
      </c>
      <c r="M226" s="3">
        <v>32.5156692743098</v>
      </c>
      <c r="N226" s="3">
        <v>34.9542200798353</v>
      </c>
      <c r="O226" s="3">
        <v>34.6621852626415</v>
      </c>
      <c r="P226" s="3">
        <v>34.7803721850378</v>
      </c>
      <c r="Q226" s="3">
        <v>36.0014317665344</v>
      </c>
      <c r="R226" s="3">
        <v>37.1783890867681</v>
      </c>
      <c r="S226" s="3">
        <v>36.5503698462386</v>
      </c>
      <c r="T226" s="3">
        <v>37.0227735845396</v>
      </c>
      <c r="U226" s="3">
        <v>36.1279297911215</v>
      </c>
      <c r="V226" s="3">
        <v>35.4765112414094</v>
      </c>
      <c r="W226" s="3">
        <v>35.4012706443204</v>
      </c>
      <c r="X226" s="3">
        <v>34.5575600547525</v>
      </c>
      <c r="Y226" s="3">
        <v>38.0073908946018</v>
      </c>
      <c r="Z226" s="3">
        <v>40.5574684663113</v>
      </c>
      <c r="AA226" s="3">
        <v>40.7159952199217</v>
      </c>
      <c r="AB226" s="3">
        <v>36.6673113887529</v>
      </c>
      <c r="AC226" s="3">
        <v>37.9589017101879</v>
      </c>
      <c r="AD226" s="3">
        <v>40.8858047943803</v>
      </c>
      <c r="AE226" s="3">
        <v>40.8102236546704</v>
      </c>
      <c r="AF226" s="3">
        <v>40.5855488494592</v>
      </c>
      <c r="AG226" s="3">
        <v>42.66617654605</v>
      </c>
      <c r="AH226" s="3">
        <v>47.0473095711076</v>
      </c>
      <c r="AI226" s="3">
        <v>46.7508525013056</v>
      </c>
      <c r="AJ226" s="3">
        <v>46.529183357021</v>
      </c>
      <c r="AK226" s="3">
        <v>43.9796002449896</v>
      </c>
      <c r="AL226" s="3">
        <v>44.1747031128836</v>
      </c>
      <c r="AM226" s="3">
        <v>47.7139587909586</v>
      </c>
      <c r="AN226" s="3">
        <v>48.2354538073128</v>
      </c>
      <c r="AO226" s="3">
        <v>46.9939179017503</v>
      </c>
      <c r="AP226" s="3">
        <v>49.0533735402371</v>
      </c>
      <c r="AQ226" s="3">
        <v>46.5851718536824</v>
      </c>
      <c r="AR226" s="3">
        <v>46.4647817110094</v>
      </c>
      <c r="AS226" s="3">
        <v>47.508734938657</v>
      </c>
      <c r="AT226" s="3">
        <v>45.9216708367332</v>
      </c>
      <c r="AU226" s="3">
        <v>45.0616226081498</v>
      </c>
      <c r="AV226" s="3">
        <v>47.0238902918426</v>
      </c>
      <c r="AW226" s="3">
        <v>51.2744810200502</v>
      </c>
      <c r="AX226" s="3">
        <v>52.7658553734254</v>
      </c>
      <c r="AY226" s="3">
        <v>55.8116475522558</v>
      </c>
      <c r="AZ226" s="3">
        <v>55.7965402713341</v>
      </c>
      <c r="BA226" s="3">
        <v>53.5867245165624</v>
      </c>
      <c r="BB226" s="3">
        <v>52.7672331924743</v>
      </c>
      <c r="BC226" s="3">
        <v>50.0610528780943</v>
      </c>
      <c r="BD226" s="3">
        <v>52.6046714678459</v>
      </c>
      <c r="BE226" s="3">
        <v>56.6711009294969</v>
      </c>
      <c r="BF226" s="3">
        <v>57.9054349426686</v>
      </c>
      <c r="BG226" s="3">
        <v>59.546033089509</v>
      </c>
      <c r="BH226" s="3">
        <v>61.8421365972729</v>
      </c>
      <c r="BI226" s="3">
        <v>57.4642710681371</v>
      </c>
      <c r="BJ226" s="3">
        <v>57.130298174708</v>
      </c>
      <c r="BK226" s="3">
        <v>55.8630908082294</v>
      </c>
      <c r="BL226" s="3">
        <v>57.2388285399817</v>
      </c>
      <c r="BM226" s="3">
        <v>63.2991205707371</v>
      </c>
      <c r="BN226" s="3">
        <v>66.3155400672606</v>
      </c>
      <c r="BO226" s="3">
        <v>69.4226539169152</v>
      </c>
      <c r="BP226" s="3">
        <v>72.3161196044565</v>
      </c>
      <c r="BQ226" s="3">
        <v>73.5358074808702</v>
      </c>
      <c r="BR226" s="3">
        <v>72.6556086163713</v>
      </c>
      <c r="BS226" s="3">
        <v>70.5755298324752</v>
      </c>
      <c r="BT226" s="3">
        <v>70.6765399256422</v>
      </c>
      <c r="BU226" s="3">
        <v>72.2250514844731</v>
      </c>
      <c r="BV226" s="3">
        <v>73.0809553110754</v>
      </c>
      <c r="BW226" s="3">
        <v>73.5705113609255</v>
      </c>
      <c r="BX226" s="3">
        <v>75.3581783832756</v>
      </c>
      <c r="BY226" s="3">
        <v>75.9132954427229</v>
      </c>
      <c r="BZ226" s="3">
        <v>58.3586595712618</v>
      </c>
      <c r="CA226" s="3">
        <v>57.2586839048511</v>
      </c>
      <c r="CB226" s="3">
        <v>58.8179185708052</v>
      </c>
      <c r="CC226" s="3">
        <v>65.9655128584166</v>
      </c>
      <c r="CD226" s="3">
        <v>64.9165713664344</v>
      </c>
      <c r="CE226" s="3">
        <v>66.1158107711841</v>
      </c>
      <c r="CF226" s="3">
        <v>68.6729113986593</v>
      </c>
      <c r="CG226" s="3">
        <v>72.9893470646783</v>
      </c>
      <c r="CH226" s="3">
        <v>81.1366847130555</v>
      </c>
      <c r="CI226" s="3">
        <v>84.1358848216137</v>
      </c>
      <c r="CJ226" s="3">
        <v>79.8733138678858</v>
      </c>
      <c r="CK226" s="3">
        <v>81.6234087354907</v>
      </c>
      <c r="CL226" s="3">
        <v>86.2441292844094</v>
      </c>
      <c r="CM226" s="3">
        <v>87.8396661355081</v>
      </c>
      <c r="CN226" s="3">
        <v>90.6247030410206</v>
      </c>
      <c r="CO226" s="3">
        <v>94.2738366214252</v>
      </c>
      <c r="CP226" s="3">
        <v>101.031782784444</v>
      </c>
      <c r="CQ226" s="3">
        <v>105.233570341515</v>
      </c>
      <c r="CR226" s="3">
        <v>100.841183559106</v>
      </c>
      <c r="CS226" s="3">
        <v>109.323143052203</v>
      </c>
      <c r="CT226" s="3">
        <v>113.816507536788</v>
      </c>
      <c r="CU226" s="3">
        <v>116.384334458574</v>
      </c>
      <c r="CV226" s="3">
        <v>114.092065668803</v>
      </c>
      <c r="CW226" s="3">
        <v>109.357254666525</v>
      </c>
      <c r="CX226" s="3">
        <v>115.367090356773</v>
      </c>
      <c r="CY226" s="3">
        <v>125.889931863044</v>
      </c>
      <c r="CZ226" s="3">
        <v>112.646719798735</v>
      </c>
      <c r="DA226" s="3">
        <v>111.483447306609</v>
      </c>
      <c r="DB226" s="3">
        <v>110.230038247494</v>
      </c>
      <c r="DC226" s="3">
        <v>123.475803108852</v>
      </c>
      <c r="DD226" s="3">
        <v>112.269696735362</v>
      </c>
      <c r="DE226" s="3">
        <v>105.615293478869</v>
      </c>
      <c r="DF226" s="3">
        <v>112.387704487253</v>
      </c>
      <c r="DG226" s="3">
        <v>111.854148736985</v>
      </c>
      <c r="DH226" s="3">
        <v>110.21473471008</v>
      </c>
      <c r="DI226" s="3">
        <v>108.227369599093</v>
      </c>
      <c r="DJ226" s="3">
        <v>104.639074539078</v>
      </c>
      <c r="DK226" s="3">
        <v>103.45565046379</v>
      </c>
      <c r="DL226" s="3">
        <v>102.893811997637</v>
      </c>
      <c r="DM226" s="3">
        <v>106.471761267688</v>
      </c>
      <c r="DN226" s="3">
        <v>115.199653572306</v>
      </c>
      <c r="DO226" s="3">
        <v>118.147833261829</v>
      </c>
      <c r="DP226" s="3">
        <v>113.255903243088</v>
      </c>
      <c r="DQ226" s="3">
        <v>111.667665702701</v>
      </c>
      <c r="DR226" s="3">
        <v>112.231195146947</v>
      </c>
      <c r="DS226" s="3">
        <v>120.237468360109</v>
      </c>
      <c r="DT226" s="3">
        <v>116.579422512601</v>
      </c>
      <c r="DU226" s="3">
        <v>119.624403769678</v>
      </c>
      <c r="DV226" s="3">
        <v>118.672217481306</v>
      </c>
      <c r="DW226" s="3">
        <v>118.911978616763</v>
      </c>
      <c r="DX226" s="3">
        <v>120.476852417257</v>
      </c>
      <c r="DY226" s="3">
        <v>120.708409354897</v>
      </c>
      <c r="DZ226" s="3">
        <v>119.820701618882</v>
      </c>
      <c r="EA226" s="3">
        <v>125.611571524355</v>
      </c>
      <c r="EB226" s="3">
        <v>132.245509352603</v>
      </c>
      <c r="EC226" s="3">
        <v>139.568175414576</v>
      </c>
      <c r="ED226" s="3">
        <v>144.31470787018</v>
      </c>
      <c r="EE226" s="3">
        <v>141.452619280134</v>
      </c>
      <c r="EF226" s="3">
        <v>143.062221950955</v>
      </c>
    </row>
    <row r="227">
      <c r="A227" s="3" t="s">
        <v>811</v>
      </c>
      <c r="B227" s="3" t="s">
        <v>526</v>
      </c>
      <c r="C227" s="3" t="s">
        <v>587</v>
      </c>
      <c r="D227" s="3">
        <v>25.6722779882969</v>
      </c>
      <c r="E227" s="3">
        <v>26.7668913614338</v>
      </c>
      <c r="F227" s="3">
        <v>29.2978183354387</v>
      </c>
      <c r="G227" s="3">
        <v>29.0477059869106</v>
      </c>
      <c r="H227" s="3">
        <v>27.8369500683169</v>
      </c>
      <c r="I227" s="3">
        <v>28.2511953502136</v>
      </c>
      <c r="J227" s="3">
        <v>28.9511226549739</v>
      </c>
      <c r="K227" s="3">
        <v>27.7458721369709</v>
      </c>
      <c r="L227" s="3">
        <v>26.6816925260967</v>
      </c>
      <c r="M227" s="3">
        <v>26.2386578803231</v>
      </c>
      <c r="N227" s="3">
        <v>29.7232314468375</v>
      </c>
      <c r="O227" s="3">
        <v>31.0261359407559</v>
      </c>
      <c r="P227" s="3">
        <v>29.528564132453</v>
      </c>
      <c r="Q227" s="3">
        <v>28.8295820442258</v>
      </c>
      <c r="R227" s="3">
        <v>28.5371670335604</v>
      </c>
      <c r="S227" s="3">
        <v>29.2083995010786</v>
      </c>
      <c r="T227" s="3">
        <v>29.9728492670498</v>
      </c>
      <c r="U227" s="3">
        <v>29.3863737039194</v>
      </c>
      <c r="V227" s="3">
        <v>29.5004617345017</v>
      </c>
      <c r="W227" s="3">
        <v>28.1327981810251</v>
      </c>
      <c r="X227" s="3">
        <v>25.7548562066731</v>
      </c>
      <c r="Y227" s="3">
        <v>24.5076581160065</v>
      </c>
      <c r="Z227" s="3">
        <v>23.7572879819566</v>
      </c>
      <c r="AA227" s="3">
        <v>22.4876265629546</v>
      </c>
      <c r="AB227" s="3">
        <v>21.8538129515157</v>
      </c>
      <c r="AC227" s="3">
        <v>23.8882235187054</v>
      </c>
      <c r="AD227" s="3">
        <v>25.5242248923843</v>
      </c>
      <c r="AE227" s="3">
        <v>26.4599682698574</v>
      </c>
      <c r="AF227" s="3">
        <v>26.6916731204053</v>
      </c>
      <c r="AG227" s="3">
        <v>25.8988294578041</v>
      </c>
      <c r="AH227" s="3">
        <v>25.9726618677328</v>
      </c>
      <c r="AI227" s="3">
        <v>28.2527074539692</v>
      </c>
      <c r="AJ227" s="3">
        <v>27.6649428661052</v>
      </c>
      <c r="AK227" s="3">
        <v>27.4600993800328</v>
      </c>
      <c r="AL227" s="3">
        <v>28.2315400116436</v>
      </c>
      <c r="AM227" s="3">
        <v>31.7044823390257</v>
      </c>
      <c r="AN227" s="3">
        <v>32.3411434241618</v>
      </c>
      <c r="AO227" s="3">
        <v>33.2981319591348</v>
      </c>
      <c r="AP227" s="3">
        <v>33.1322771200725</v>
      </c>
      <c r="AQ227" s="3">
        <v>32.3345667326452</v>
      </c>
      <c r="AR227" s="3">
        <v>31.5763032428581</v>
      </c>
      <c r="AS227" s="3">
        <v>31.3737705255818</v>
      </c>
      <c r="AT227" s="3">
        <v>33.4306412573438</v>
      </c>
      <c r="AU227" s="3">
        <v>32.214703907829</v>
      </c>
      <c r="AV227" s="3">
        <v>34.1626100963598</v>
      </c>
      <c r="AW227" s="3">
        <v>35.837560584769</v>
      </c>
      <c r="AX227" s="3">
        <v>34.1053151539645</v>
      </c>
      <c r="AY227" s="3">
        <v>35.3024252598955</v>
      </c>
      <c r="AZ227" s="3">
        <v>38.1804307861134</v>
      </c>
      <c r="BA227" s="3">
        <v>35.1921077314908</v>
      </c>
      <c r="BB227" s="3">
        <v>33.764783273227</v>
      </c>
      <c r="BC227" s="3">
        <v>33.8971880380694</v>
      </c>
      <c r="BD227" s="3">
        <v>32.3594632599396</v>
      </c>
      <c r="BE227" s="3">
        <v>32.1157087040135</v>
      </c>
      <c r="BF227" s="3">
        <v>31.7980040288491</v>
      </c>
      <c r="BG227" s="3">
        <v>33.528785294283</v>
      </c>
      <c r="BH227" s="3">
        <v>35.5814941501881</v>
      </c>
      <c r="BI227" s="3">
        <v>31.7409754239874</v>
      </c>
      <c r="BJ227" s="3">
        <v>30.5212149131073</v>
      </c>
      <c r="BK227" s="3">
        <v>29.8292830503192</v>
      </c>
      <c r="BL227" s="3">
        <v>32.0981982401424</v>
      </c>
      <c r="BM227" s="3">
        <v>35.714572950708</v>
      </c>
      <c r="BN227" s="3">
        <v>36.0754237812552</v>
      </c>
      <c r="BO227" s="3">
        <v>37.262279766664</v>
      </c>
      <c r="BP227" s="3">
        <v>36.6723593664333</v>
      </c>
      <c r="BQ227" s="3">
        <v>37.4948424776241</v>
      </c>
      <c r="BR227" s="3">
        <v>37.8500544309169</v>
      </c>
      <c r="BS227" s="3">
        <v>34.8329936080159</v>
      </c>
      <c r="BT227" s="3">
        <v>37.3152700906878</v>
      </c>
      <c r="BU227" s="3">
        <v>38.2688398575905</v>
      </c>
      <c r="BV227" s="3">
        <v>43.0178743388077</v>
      </c>
      <c r="BW227" s="3">
        <v>43.9762829106123</v>
      </c>
      <c r="BX227" s="3">
        <v>43.012433773498</v>
      </c>
      <c r="BY227" s="3">
        <v>41.1885797197647</v>
      </c>
      <c r="BZ227" s="3">
        <v>33.7366703992613</v>
      </c>
      <c r="CA227" s="3">
        <v>36.8136000374679</v>
      </c>
      <c r="CB227" s="3">
        <v>38.6698349931061</v>
      </c>
      <c r="CC227" s="3">
        <v>41.7861302567931</v>
      </c>
      <c r="CD227" s="3">
        <v>44.7724171529961</v>
      </c>
      <c r="CE227" s="3">
        <v>49.1247588193836</v>
      </c>
      <c r="CF227" s="3">
        <v>47.6016150430308</v>
      </c>
      <c r="CG227" s="3">
        <v>49.8003099913285</v>
      </c>
      <c r="CH227" s="3">
        <v>50.5383420472208</v>
      </c>
      <c r="CI227" s="3">
        <v>48.6962992656288</v>
      </c>
      <c r="CJ227" s="3">
        <v>51.7750178955119</v>
      </c>
      <c r="CK227" s="3">
        <v>54.4141230726122</v>
      </c>
      <c r="CL227" s="3">
        <v>53.7944556513462</v>
      </c>
      <c r="CM227" s="3">
        <v>53.0517708603284</v>
      </c>
      <c r="CN227" s="3">
        <v>52.749970437628</v>
      </c>
      <c r="CO227" s="3">
        <v>51.9341515261528</v>
      </c>
      <c r="CP227" s="3">
        <v>49.6842263205538</v>
      </c>
      <c r="CQ227" s="3">
        <v>46.5091684438344</v>
      </c>
      <c r="CR227" s="3">
        <v>47.1600917235374</v>
      </c>
      <c r="CS227" s="3">
        <v>48.7236300753248</v>
      </c>
      <c r="CT227" s="3">
        <v>51.1200356940107</v>
      </c>
      <c r="CU227" s="3">
        <v>50.1654743923324</v>
      </c>
      <c r="CV227" s="3">
        <v>54.5816358303807</v>
      </c>
      <c r="CW227" s="3">
        <v>55.0750371406617</v>
      </c>
      <c r="CX227" s="3">
        <v>52.0551267918476</v>
      </c>
      <c r="CY227" s="3">
        <v>49.7061385516428</v>
      </c>
      <c r="CZ227" s="3">
        <v>49.4742089101825</v>
      </c>
      <c r="DA227" s="3">
        <v>50.3881259697123</v>
      </c>
      <c r="DB227" s="3">
        <v>49.1770779969004</v>
      </c>
      <c r="DC227" s="3">
        <v>54.2237444901497</v>
      </c>
      <c r="DD227" s="3">
        <v>50.9958803235802</v>
      </c>
      <c r="DE227" s="3">
        <v>53.6297547229882</v>
      </c>
      <c r="DF227" s="3">
        <v>60.5745692822736</v>
      </c>
      <c r="DG227" s="3">
        <v>61.3418223823118</v>
      </c>
      <c r="DH227" s="3">
        <v>63.0340542265372</v>
      </c>
      <c r="DI227" s="3">
        <v>67.5705895951179</v>
      </c>
      <c r="DJ227" s="3">
        <v>66.6843192326182</v>
      </c>
      <c r="DK227" s="3">
        <v>66.5581881957914</v>
      </c>
      <c r="DL227" s="3">
        <v>66.4078721221065</v>
      </c>
      <c r="DM227" s="3">
        <v>71.6377321114725</v>
      </c>
      <c r="DN227" s="3">
        <v>79.2303788598381</v>
      </c>
      <c r="DO227" s="3">
        <v>78.5028404328694</v>
      </c>
      <c r="DP227" s="3">
        <v>78.3638911657653</v>
      </c>
      <c r="DQ227" s="3">
        <v>78.5503613483593</v>
      </c>
      <c r="DR227" s="3">
        <v>82.6725270638263</v>
      </c>
      <c r="DS227" s="3">
        <v>91.0715626422897</v>
      </c>
      <c r="DT227" s="3">
        <v>93.2719052615352</v>
      </c>
      <c r="DU227" s="3">
        <v>103.1507170322</v>
      </c>
      <c r="DV227" s="3">
        <v>114.000270972419</v>
      </c>
      <c r="DW227" s="3">
        <v>112.628021219837</v>
      </c>
      <c r="DX227" s="3">
        <v>103.312247616794</v>
      </c>
      <c r="DY227" s="3">
        <v>103.160506453864</v>
      </c>
      <c r="DZ227" s="3">
        <v>98.8866042127515</v>
      </c>
      <c r="EA227" s="3">
        <v>91.4354953844439</v>
      </c>
      <c r="EB227" s="3">
        <v>93.5841995941263</v>
      </c>
      <c r="EC227" s="3">
        <v>101.542475278028</v>
      </c>
      <c r="ED227" s="3">
        <v>109.748912795563</v>
      </c>
      <c r="EE227" s="3">
        <v>109.039145061029</v>
      </c>
      <c r="EF227" s="3">
        <v>108.630277633667</v>
      </c>
    </row>
    <row r="228">
      <c r="A228" s="3" t="s">
        <v>812</v>
      </c>
      <c r="B228" s="3" t="s">
        <v>511</v>
      </c>
      <c r="C228" s="3" t="s">
        <v>512</v>
      </c>
      <c r="D228" s="3">
        <v>21.7207369797453</v>
      </c>
      <c r="E228" s="3">
        <v>23.6214236604299</v>
      </c>
      <c r="F228" s="3">
        <v>24.8588463357788</v>
      </c>
      <c r="G228" s="3">
        <v>26.7155934721584</v>
      </c>
      <c r="H228" s="3">
        <v>26.2397465466735</v>
      </c>
      <c r="I228" s="3">
        <v>26.8126213472283</v>
      </c>
      <c r="J228" s="3">
        <v>26.0735302652515</v>
      </c>
      <c r="K228" s="3">
        <v>24.667935493965</v>
      </c>
      <c r="L228" s="3">
        <v>25.954978230482</v>
      </c>
      <c r="M228" s="3">
        <v>26.7346549225887</v>
      </c>
      <c r="N228" s="3">
        <v>28.4230568069404</v>
      </c>
      <c r="O228" s="3">
        <v>29.2222204177354</v>
      </c>
      <c r="P228" s="3">
        <v>29.9761717342752</v>
      </c>
      <c r="Q228" s="3">
        <v>29.1164986547613</v>
      </c>
      <c r="R228" s="3">
        <v>29.2174749638855</v>
      </c>
      <c r="S228" s="3">
        <v>29.5121180629938</v>
      </c>
      <c r="T228" s="3">
        <v>30.1815936355373</v>
      </c>
      <c r="U228" s="3">
        <v>28.9534640313913</v>
      </c>
      <c r="V228" s="3">
        <v>29.2009107899808</v>
      </c>
      <c r="W228" s="3">
        <v>29.9256426963939</v>
      </c>
      <c r="X228" s="3">
        <v>28.7561203008009</v>
      </c>
      <c r="Y228" s="3">
        <v>30.8116161169234</v>
      </c>
      <c r="Z228" s="3">
        <v>28.6058226450504</v>
      </c>
      <c r="AA228" s="3">
        <v>27.8775328479948</v>
      </c>
      <c r="AB228" s="3">
        <v>28.6502383628766</v>
      </c>
      <c r="AC228" s="3">
        <v>31.0514601015186</v>
      </c>
      <c r="AD228" s="3">
        <v>33.2020767644576</v>
      </c>
      <c r="AE228" s="3">
        <v>33.9842654641703</v>
      </c>
      <c r="AF228" s="3">
        <v>33.5242053330519</v>
      </c>
      <c r="AG228" s="3">
        <v>33.1558681542465</v>
      </c>
      <c r="AH228" s="3">
        <v>34.1985347646171</v>
      </c>
      <c r="AI228" s="3">
        <v>32.6554000945499</v>
      </c>
      <c r="AJ228" s="3">
        <v>31.9501680553739</v>
      </c>
      <c r="AK228" s="3">
        <v>30.9048915966682</v>
      </c>
      <c r="AL228" s="3">
        <v>30.8685624259244</v>
      </c>
      <c r="AM228" s="3">
        <v>32.4932372784959</v>
      </c>
      <c r="AN228" s="3">
        <v>33.1732564138029</v>
      </c>
      <c r="AO228" s="3">
        <v>33.331726419963</v>
      </c>
      <c r="AP228" s="3">
        <v>34.1952406838999</v>
      </c>
      <c r="AQ228" s="3">
        <v>34.3209134397888</v>
      </c>
      <c r="AR228" s="3">
        <v>33.5128886478848</v>
      </c>
      <c r="AS228" s="3">
        <v>34.1421602393193</v>
      </c>
      <c r="AT228" s="3">
        <v>33.5022962817986</v>
      </c>
      <c r="AU228" s="3">
        <v>35.832378754431</v>
      </c>
      <c r="AV228" s="3">
        <v>35.9570454894222</v>
      </c>
      <c r="AW228" s="3">
        <v>37.7601672723528</v>
      </c>
      <c r="AX228" s="3">
        <v>39.8185081254311</v>
      </c>
      <c r="AY228" s="3">
        <v>40.8245110003361</v>
      </c>
      <c r="AZ228" s="3">
        <v>39.5613034974929</v>
      </c>
      <c r="BA228" s="3">
        <v>38.3871428404219</v>
      </c>
      <c r="BB228" s="3">
        <v>38.2723212183277</v>
      </c>
      <c r="BC228" s="3">
        <v>39.9891469617409</v>
      </c>
      <c r="BD228" s="3">
        <v>40.7617227789651</v>
      </c>
      <c r="BE228" s="3">
        <v>42.1069993615066</v>
      </c>
      <c r="BF228" s="3">
        <v>41.7968767386332</v>
      </c>
      <c r="BG228" s="3">
        <v>41.8416947840843</v>
      </c>
      <c r="BH228" s="3">
        <v>42.4437522049709</v>
      </c>
      <c r="BI228" s="3">
        <v>43.6794421295296</v>
      </c>
      <c r="BJ228" s="3">
        <v>43.509008926344</v>
      </c>
      <c r="BK228" s="3">
        <v>43.8737342152105</v>
      </c>
      <c r="BL228" s="3">
        <v>42.4179086200312</v>
      </c>
      <c r="BM228" s="3">
        <v>45.8535228841231</v>
      </c>
      <c r="BN228" s="3">
        <v>48.7082449574852</v>
      </c>
      <c r="BO228" s="3">
        <v>48.5976373574077</v>
      </c>
      <c r="BP228" s="3">
        <v>49.0102678861731</v>
      </c>
      <c r="BQ228" s="3">
        <v>49.7980960135155</v>
      </c>
      <c r="BR228" s="3">
        <v>49.4739294349737</v>
      </c>
      <c r="BS228" s="3">
        <v>48.1753530032021</v>
      </c>
      <c r="BT228" s="3">
        <v>51.2504972622637</v>
      </c>
      <c r="BU228" s="3">
        <v>51.9011348101338</v>
      </c>
      <c r="BV228" s="3">
        <v>50.9086986086594</v>
      </c>
      <c r="BW228" s="3">
        <v>49.2860756946136</v>
      </c>
      <c r="BX228" s="3">
        <v>49.892428833278</v>
      </c>
      <c r="BY228" s="3">
        <v>48.8208555120375</v>
      </c>
      <c r="BZ228" s="3">
        <v>38.7165624449558</v>
      </c>
      <c r="CA228" s="3">
        <v>42.6392586882342</v>
      </c>
      <c r="CB228" s="3">
        <v>41.2483334434183</v>
      </c>
      <c r="CC228" s="3">
        <v>43.3760639411897</v>
      </c>
      <c r="CD228" s="3">
        <v>44.435411433194</v>
      </c>
      <c r="CE228" s="3">
        <v>46.5301523945021</v>
      </c>
      <c r="CF228" s="3">
        <v>45.4726803857263</v>
      </c>
      <c r="CG228" s="3">
        <v>50.5390887616831</v>
      </c>
      <c r="CH228" s="3">
        <v>51.2815425412845</v>
      </c>
      <c r="CI228" s="3">
        <v>49.7678711412059</v>
      </c>
      <c r="CJ228" s="3">
        <v>50.2261918448469</v>
      </c>
      <c r="CK228" s="3">
        <v>50.509458845333</v>
      </c>
      <c r="CL228" s="3">
        <v>50.6702493972978</v>
      </c>
      <c r="CM228" s="3">
        <v>54.7861075311909</v>
      </c>
      <c r="CN228" s="3">
        <v>55.0898927107387</v>
      </c>
      <c r="CO228" s="3">
        <v>53.9287954070543</v>
      </c>
      <c r="CP228" s="3">
        <v>54.1430856417849</v>
      </c>
      <c r="CQ228" s="3">
        <v>56.7977652479641</v>
      </c>
      <c r="CR228" s="3">
        <v>55.8446398627658</v>
      </c>
      <c r="CS228" s="3">
        <v>55.4341834164336</v>
      </c>
      <c r="CT228" s="3">
        <v>56.6222314039757</v>
      </c>
      <c r="CU228" s="3">
        <v>58.1459025458508</v>
      </c>
      <c r="CV228" s="3">
        <v>59.3140870444517</v>
      </c>
      <c r="CW228" s="3">
        <v>59.1609698590511</v>
      </c>
      <c r="CX228" s="3">
        <v>60.9600910931393</v>
      </c>
      <c r="CY228" s="3">
        <v>65.5691632127294</v>
      </c>
      <c r="CZ228" s="3">
        <v>62.3985033581762</v>
      </c>
      <c r="DA228" s="3">
        <v>58.3177360604672</v>
      </c>
      <c r="DB228" s="3">
        <v>56.6642144656278</v>
      </c>
      <c r="DC228" s="3">
        <v>61.2938025657845</v>
      </c>
      <c r="DD228" s="3">
        <v>59.4406031792213</v>
      </c>
      <c r="DE228" s="3">
        <v>51.616274338402</v>
      </c>
      <c r="DF228" s="3">
        <v>53.4172927572741</v>
      </c>
      <c r="DG228" s="3">
        <v>56.3049186952893</v>
      </c>
      <c r="DH228" s="3">
        <v>57.645048383015</v>
      </c>
      <c r="DI228" s="3">
        <v>56.9916023143274</v>
      </c>
      <c r="DJ228" s="3">
        <v>55.4598186812514</v>
      </c>
      <c r="DK228" s="3">
        <v>59.6358141793968</v>
      </c>
      <c r="DL228" s="3">
        <v>58.654330675665</v>
      </c>
      <c r="DM228" s="3">
        <v>58.6774014926297</v>
      </c>
      <c r="DN228" s="3">
        <v>60.4069111364658</v>
      </c>
      <c r="DO228" s="3">
        <v>57.9824135851502</v>
      </c>
      <c r="DP228" s="3">
        <v>57.5685389733546</v>
      </c>
      <c r="DQ228" s="3">
        <v>56.795724336464</v>
      </c>
      <c r="DR228" s="3">
        <v>60.6691917581909</v>
      </c>
      <c r="DS228" s="3">
        <v>60.0090316112757</v>
      </c>
      <c r="DT228" s="3">
        <v>57.7745850633848</v>
      </c>
      <c r="DU228" s="3">
        <v>57.7222396587034</v>
      </c>
      <c r="DV228" s="3">
        <v>62.9024110444273</v>
      </c>
      <c r="DW228" s="3">
        <v>65.019342431993</v>
      </c>
      <c r="DX228" s="3">
        <v>71.6317660326904</v>
      </c>
      <c r="DY228" s="3">
        <v>72.4140539435516</v>
      </c>
      <c r="DZ228" s="3">
        <v>74.3570898314518</v>
      </c>
      <c r="EA228" s="3">
        <v>79.0040867343278</v>
      </c>
      <c r="EB228" s="3">
        <v>83.4355960380717</v>
      </c>
      <c r="EC228" s="3">
        <v>89.2498610936972</v>
      </c>
      <c r="ED228" s="3">
        <v>88.0453784695045</v>
      </c>
      <c r="EE228" s="3">
        <v>86.7991169792583</v>
      </c>
      <c r="EF228" s="3">
        <v>85.8838886684842</v>
      </c>
    </row>
    <row r="229">
      <c r="A229" s="3" t="s">
        <v>813</v>
      </c>
      <c r="B229" s="3" t="s">
        <v>505</v>
      </c>
      <c r="C229" s="3" t="s">
        <v>746</v>
      </c>
      <c r="D229" s="3">
        <v>59.8392617219726</v>
      </c>
      <c r="E229" s="3">
        <v>57.6080032951991</v>
      </c>
      <c r="F229" s="3">
        <v>59.8410127398499</v>
      </c>
      <c r="G229" s="3">
        <v>61.7517495804548</v>
      </c>
      <c r="H229" s="3">
        <v>63.1838767788351</v>
      </c>
      <c r="I229" s="3">
        <v>64.9523757420666</v>
      </c>
      <c r="J229" s="3">
        <v>66.4555774199099</v>
      </c>
      <c r="K229" s="3">
        <v>67.3499860086424</v>
      </c>
      <c r="L229" s="3">
        <v>68.6402445807553</v>
      </c>
      <c r="M229" s="3">
        <v>69.5432392771414</v>
      </c>
      <c r="N229" s="3">
        <v>72.584953610418</v>
      </c>
      <c r="O229" s="3">
        <v>72.1343608843183</v>
      </c>
      <c r="P229" s="3">
        <v>72.1137131739017</v>
      </c>
      <c r="Q229" s="3">
        <v>73.4063068092444</v>
      </c>
      <c r="R229" s="3">
        <v>72.0507761332473</v>
      </c>
      <c r="S229" s="3">
        <v>72.1252360187287</v>
      </c>
      <c r="T229" s="3">
        <v>72.6825567937216</v>
      </c>
      <c r="U229" s="3">
        <v>71.5282254240395</v>
      </c>
      <c r="V229" s="3">
        <v>72.9317691066691</v>
      </c>
      <c r="W229" s="3">
        <v>73.4149325906207</v>
      </c>
      <c r="X229" s="3">
        <v>70.4584140184123</v>
      </c>
      <c r="Y229" s="3">
        <v>75.9158366549429</v>
      </c>
      <c r="Z229" s="3">
        <v>76.382018303136</v>
      </c>
      <c r="AA229" s="3">
        <v>76.7842225963431</v>
      </c>
      <c r="AB229" s="3">
        <v>74.3948898496</v>
      </c>
      <c r="AC229" s="3">
        <v>75.8507891492594</v>
      </c>
      <c r="AD229" s="3">
        <v>77.8618142530626</v>
      </c>
      <c r="AE229" s="3">
        <v>80.0698960671022</v>
      </c>
      <c r="AF229" s="3">
        <v>79.8885529116586</v>
      </c>
      <c r="AG229" s="3">
        <v>80.3891282668825</v>
      </c>
      <c r="AH229" s="3">
        <v>84.6286962050174</v>
      </c>
      <c r="AI229" s="3">
        <v>84.5005009832811</v>
      </c>
      <c r="AJ229" s="3">
        <v>83.8794094390627</v>
      </c>
      <c r="AK229" s="3">
        <v>83.8756619953977</v>
      </c>
      <c r="AL229" s="3">
        <v>81.6302785852488</v>
      </c>
      <c r="AM229" s="3">
        <v>82.1368385361642</v>
      </c>
      <c r="AN229" s="3">
        <v>81.8912057853141</v>
      </c>
      <c r="AO229" s="3">
        <v>84.618788103808</v>
      </c>
      <c r="AP229" s="3">
        <v>88.3403111354622</v>
      </c>
      <c r="AQ229" s="3">
        <v>89.960969705432</v>
      </c>
      <c r="AR229" s="3">
        <v>91.0290953152268</v>
      </c>
      <c r="AS229" s="3">
        <v>93.7853311505568</v>
      </c>
      <c r="AT229" s="3">
        <v>92.769079381953</v>
      </c>
      <c r="AU229" s="3">
        <v>93.8873999416268</v>
      </c>
      <c r="AV229" s="3">
        <v>92.2675530564173</v>
      </c>
      <c r="AW229" s="3">
        <v>89.7065367867854</v>
      </c>
      <c r="AX229" s="3">
        <v>91.8603184445221</v>
      </c>
      <c r="AY229" s="3">
        <v>96.213382983983</v>
      </c>
      <c r="AZ229" s="3">
        <v>97.0189119950641</v>
      </c>
      <c r="BA229" s="3">
        <v>91.2837621594843</v>
      </c>
      <c r="BB229" s="3">
        <v>90.2201887601782</v>
      </c>
      <c r="BC229" s="3">
        <v>87.4305704844872</v>
      </c>
      <c r="BD229" s="3">
        <v>80.9224744094062</v>
      </c>
      <c r="BE229" s="3">
        <v>86.8055591669465</v>
      </c>
      <c r="BF229" s="3">
        <v>93.4052821614148</v>
      </c>
      <c r="BG229" s="3">
        <v>93.958552727954</v>
      </c>
      <c r="BH229" s="3">
        <v>94.4165163662297</v>
      </c>
      <c r="BI229" s="3">
        <v>91.0279201782666</v>
      </c>
      <c r="BJ229" s="3">
        <v>96.9266385249329</v>
      </c>
      <c r="BK229" s="3">
        <v>95.4539650361635</v>
      </c>
      <c r="BL229" s="3">
        <v>91.9300040315501</v>
      </c>
      <c r="BM229" s="3">
        <v>96.3097865446327</v>
      </c>
      <c r="BN229" s="3">
        <v>100.048335711537</v>
      </c>
      <c r="BO229" s="3">
        <v>105.197930245835</v>
      </c>
      <c r="BP229" s="3">
        <v>108.66423621566</v>
      </c>
      <c r="BQ229" s="3">
        <v>113.080135735649</v>
      </c>
      <c r="BR229" s="3">
        <v>112.787442516111</v>
      </c>
      <c r="BS229" s="3">
        <v>111.662837117952</v>
      </c>
      <c r="BT229" s="3">
        <v>117.000922890724</v>
      </c>
      <c r="BU229" s="3">
        <v>117.977487192528</v>
      </c>
      <c r="BV229" s="3">
        <v>115.495994481558</v>
      </c>
      <c r="BW229" s="3">
        <v>118.383770812632</v>
      </c>
      <c r="BX229" s="3">
        <v>120.433182047476</v>
      </c>
      <c r="BY229" s="3">
        <v>124.572161822833</v>
      </c>
      <c r="BZ229" s="3">
        <v>107.662367239221</v>
      </c>
      <c r="CA229" s="3">
        <v>114.888390419093</v>
      </c>
      <c r="CB229" s="3">
        <v>115.282291649049</v>
      </c>
      <c r="CC229" s="3">
        <v>115.42459545921</v>
      </c>
      <c r="CD229" s="3">
        <v>118.638386899166</v>
      </c>
      <c r="CE229" s="3">
        <v>120.668343738293</v>
      </c>
      <c r="CF229" s="3">
        <v>120.077109592084</v>
      </c>
      <c r="CG229" s="3">
        <v>122.973508234145</v>
      </c>
      <c r="CH229" s="3">
        <v>125.688540097634</v>
      </c>
      <c r="CI229" s="3">
        <v>129.55268100478</v>
      </c>
      <c r="CJ229" s="3">
        <v>126.030137249819</v>
      </c>
      <c r="CK229" s="3">
        <v>120.952062178463</v>
      </c>
      <c r="CL229" s="3">
        <v>121.253121784814</v>
      </c>
      <c r="CM229" s="3">
        <v>128.984136404437</v>
      </c>
      <c r="CN229" s="3">
        <v>131.396338813598</v>
      </c>
      <c r="CO229" s="3">
        <v>133.145631839308</v>
      </c>
      <c r="CP229" s="3">
        <v>138.98446426876</v>
      </c>
      <c r="CQ229" s="3">
        <v>141.188825498343</v>
      </c>
      <c r="CR229" s="3">
        <v>140.982799041603</v>
      </c>
      <c r="CS229" s="3">
        <v>143.577687966183</v>
      </c>
      <c r="CT229" s="3">
        <v>148.879942942031</v>
      </c>
      <c r="CU229" s="3">
        <v>154.545618589856</v>
      </c>
      <c r="CV229" s="3">
        <v>158.911171289988</v>
      </c>
      <c r="CW229" s="3">
        <v>155.204296849264</v>
      </c>
      <c r="CX229" s="3">
        <v>149.623965232984</v>
      </c>
      <c r="CY229" s="3">
        <v>159.454012361985</v>
      </c>
      <c r="CZ229" s="3">
        <v>156.580300739637</v>
      </c>
      <c r="DA229" s="3">
        <v>151.724545423894</v>
      </c>
      <c r="DB229" s="3">
        <v>158.417235638741</v>
      </c>
      <c r="DC229" s="3">
        <v>164.525287022621</v>
      </c>
      <c r="DD229" s="3">
        <v>158.531289335201</v>
      </c>
      <c r="DE229" s="3">
        <v>160.64016833355</v>
      </c>
      <c r="DF229" s="3">
        <v>169.372558947678</v>
      </c>
      <c r="DG229" s="3">
        <v>172.059951630427</v>
      </c>
      <c r="DH229" s="3">
        <v>164.21425570473</v>
      </c>
      <c r="DI229" s="3">
        <v>163.965784823675</v>
      </c>
      <c r="DJ229" s="3">
        <v>166.640532052906</v>
      </c>
      <c r="DK229" s="3">
        <v>175.413954813251</v>
      </c>
      <c r="DL229" s="3">
        <v>180.68865776605</v>
      </c>
      <c r="DM229" s="3">
        <v>175.67708317169</v>
      </c>
      <c r="DN229" s="3">
        <v>178.812356254398</v>
      </c>
      <c r="DO229" s="3">
        <v>173.854256638255</v>
      </c>
      <c r="DP229" s="3">
        <v>169.372557187191</v>
      </c>
      <c r="DQ229" s="3">
        <v>156.235552671303</v>
      </c>
      <c r="DR229" s="3">
        <v>161.068152374782</v>
      </c>
      <c r="DS229" s="3">
        <v>163.020094697771</v>
      </c>
      <c r="DT229" s="3">
        <v>162.731694515253</v>
      </c>
      <c r="DU229" s="3">
        <v>164.012330106752</v>
      </c>
      <c r="DV229" s="3">
        <v>163.912172739735</v>
      </c>
      <c r="DW229" s="3">
        <v>167.604608523481</v>
      </c>
      <c r="DX229" s="3">
        <v>173.575744898364</v>
      </c>
      <c r="DY229" s="3">
        <v>164.6539577878</v>
      </c>
      <c r="DZ229" s="3">
        <v>164.08659323342</v>
      </c>
      <c r="EA229" s="3">
        <v>171.190640818964</v>
      </c>
      <c r="EB229" s="3">
        <v>173.110166852421</v>
      </c>
      <c r="EC229" s="3">
        <v>170.134818464328</v>
      </c>
      <c r="ED229" s="3">
        <v>161.497634737402</v>
      </c>
      <c r="EE229" s="3">
        <v>156.043866466076</v>
      </c>
      <c r="EF229" s="3">
        <v>147.889166514079</v>
      </c>
    </row>
    <row r="230">
      <c r="A230" s="3" t="s">
        <v>814</v>
      </c>
      <c r="B230" s="3" t="s">
        <v>494</v>
      </c>
      <c r="C230" s="3" t="s">
        <v>495</v>
      </c>
      <c r="D230" s="3">
        <v>18.6871010807083</v>
      </c>
      <c r="E230" s="3">
        <v>19.3310870718864</v>
      </c>
      <c r="F230" s="3">
        <v>19.6337832607592</v>
      </c>
      <c r="G230" s="3">
        <v>19.0647571451068</v>
      </c>
      <c r="H230" s="3">
        <v>18.2501878468229</v>
      </c>
      <c r="I230" s="3">
        <v>18.2892433234637</v>
      </c>
      <c r="J230" s="3">
        <v>18.6910930953602</v>
      </c>
      <c r="K230" s="3">
        <v>17.9324906117058</v>
      </c>
      <c r="L230" s="3">
        <v>18.5822081270942</v>
      </c>
      <c r="M230" s="3">
        <v>17.9953487687525</v>
      </c>
      <c r="N230" s="3">
        <v>19.0873653255696</v>
      </c>
      <c r="O230" s="3">
        <v>19.8259248133384</v>
      </c>
      <c r="P230" s="3">
        <v>20.305650144153</v>
      </c>
      <c r="Q230" s="3">
        <v>21.4170790635869</v>
      </c>
      <c r="R230" s="3">
        <v>21.7901707342313</v>
      </c>
      <c r="S230" s="3">
        <v>22.1102934400877</v>
      </c>
      <c r="T230" s="3">
        <v>21.7719960045802</v>
      </c>
      <c r="U230" s="3">
        <v>21.8792577353159</v>
      </c>
      <c r="V230" s="3">
        <v>22.1636574780957</v>
      </c>
      <c r="W230" s="3">
        <v>22.2566881446314</v>
      </c>
      <c r="X230" s="3">
        <v>20.8161954484228</v>
      </c>
      <c r="Y230" s="3">
        <v>21.7057032183767</v>
      </c>
      <c r="Z230" s="3">
        <v>21.6410645611632</v>
      </c>
      <c r="AA230" s="3">
        <v>21.1583419052031</v>
      </c>
      <c r="AB230" s="3">
        <v>20.1300452138572</v>
      </c>
      <c r="AC230" s="3">
        <v>19.453201809811</v>
      </c>
      <c r="AD230" s="3">
        <v>19.6018058592736</v>
      </c>
      <c r="AE230" s="3">
        <v>21.2804124053944</v>
      </c>
      <c r="AF230" s="3">
        <v>22.2073822628086</v>
      </c>
      <c r="AG230" s="3">
        <v>22.9978095424701</v>
      </c>
      <c r="AH230" s="3">
        <v>24.1351988083893</v>
      </c>
      <c r="AI230" s="3">
        <v>23.5127573417333</v>
      </c>
      <c r="AJ230" s="3">
        <v>22.8395268070546</v>
      </c>
      <c r="AK230" s="3">
        <v>21.9573186133131</v>
      </c>
      <c r="AL230" s="3">
        <v>21.2830651733221</v>
      </c>
      <c r="AM230" s="3">
        <v>21.7349037236165</v>
      </c>
      <c r="AN230" s="3">
        <v>21.7970088179432</v>
      </c>
      <c r="AO230" s="3">
        <v>22.4380863863371</v>
      </c>
      <c r="AP230" s="3">
        <v>23.3442775440886</v>
      </c>
      <c r="AQ230" s="3">
        <v>23.1393993351502</v>
      </c>
      <c r="AR230" s="3">
        <v>22.5089703924651</v>
      </c>
      <c r="AS230" s="3">
        <v>22.7597370742117</v>
      </c>
      <c r="AT230" s="3">
        <v>22.9429326415476</v>
      </c>
      <c r="AU230" s="3">
        <v>23.113554606603</v>
      </c>
      <c r="AV230" s="3">
        <v>24.3799564593054</v>
      </c>
      <c r="AW230" s="3">
        <v>25.0563958348707</v>
      </c>
      <c r="AX230" s="3">
        <v>24.8014397371298</v>
      </c>
      <c r="AY230" s="3">
        <v>25.476365894964</v>
      </c>
      <c r="AZ230" s="3">
        <v>25.9646783619747</v>
      </c>
      <c r="BA230" s="3">
        <v>25.226354330652</v>
      </c>
      <c r="BB230" s="3">
        <v>25.5053846258295</v>
      </c>
      <c r="BC230" s="3">
        <v>25.6437684732582</v>
      </c>
      <c r="BD230" s="3">
        <v>25.2680819341758</v>
      </c>
      <c r="BE230" s="3">
        <v>25.9810680543687</v>
      </c>
      <c r="BF230" s="3">
        <v>26.7862846618259</v>
      </c>
      <c r="BG230" s="3">
        <v>29.7386694505362</v>
      </c>
      <c r="BH230" s="3">
        <v>30.9450678005264</v>
      </c>
      <c r="BI230" s="3">
        <v>31.6542163822722</v>
      </c>
      <c r="BJ230" s="3">
        <v>31.7423732383789</v>
      </c>
      <c r="BK230" s="3">
        <v>31.5698590046749</v>
      </c>
      <c r="BL230" s="3">
        <v>30.6716230625248</v>
      </c>
      <c r="BM230" s="3">
        <v>31.0548865781665</v>
      </c>
      <c r="BN230" s="3">
        <v>30.8539620991349</v>
      </c>
      <c r="BO230" s="3">
        <v>30.3086970349442</v>
      </c>
      <c r="BP230" s="3">
        <v>30.4468767475047</v>
      </c>
      <c r="BQ230" s="3">
        <v>31.8112062958807</v>
      </c>
      <c r="BR230" s="3">
        <v>31.6262550776443</v>
      </c>
      <c r="BS230" s="3">
        <v>26.6437565093699</v>
      </c>
      <c r="BT230" s="3">
        <v>27.2335504946596</v>
      </c>
      <c r="BU230" s="3">
        <v>27.1609931586747</v>
      </c>
      <c r="BV230" s="3">
        <v>28.2838302482683</v>
      </c>
      <c r="BW230" s="3">
        <v>29.1940624501718</v>
      </c>
      <c r="BX230" s="3">
        <v>29.6625612603306</v>
      </c>
      <c r="BY230" s="3">
        <v>27.7815816350832</v>
      </c>
      <c r="BZ230" s="3">
        <v>24.4640672816635</v>
      </c>
      <c r="CA230" s="3">
        <v>27.2171312342137</v>
      </c>
      <c r="CB230" s="3">
        <v>28.9695596674925</v>
      </c>
      <c r="CC230" s="3">
        <v>26.2761170444596</v>
      </c>
      <c r="CD230" s="3">
        <v>27.9018940347829</v>
      </c>
      <c r="CE230" s="3">
        <v>29.738347821852</v>
      </c>
      <c r="CF230" s="3">
        <v>28.2900695095979</v>
      </c>
      <c r="CG230" s="3">
        <v>28.6120738211749</v>
      </c>
      <c r="CH230" s="3">
        <v>29.914072517857</v>
      </c>
      <c r="CI230" s="3">
        <v>32.2758141805392</v>
      </c>
      <c r="CJ230" s="3">
        <v>30.4674007190438</v>
      </c>
      <c r="CK230" s="3">
        <v>28.938943896386</v>
      </c>
      <c r="CL230" s="3">
        <v>29.3695393301321</v>
      </c>
      <c r="CM230" s="3">
        <v>31.5035412001167</v>
      </c>
      <c r="CN230" s="3">
        <v>33.3972378836546</v>
      </c>
      <c r="CO230" s="3">
        <v>33.1547727228812</v>
      </c>
      <c r="CP230" s="3">
        <v>34.3075480061263</v>
      </c>
      <c r="CQ230" s="3">
        <v>40.1858592244449</v>
      </c>
      <c r="CR230" s="3">
        <v>38.1977518947945</v>
      </c>
      <c r="CS230" s="3">
        <v>36.1747233359981</v>
      </c>
      <c r="CT230" s="3">
        <v>42.3688515690748</v>
      </c>
      <c r="CU230" s="3">
        <v>48.3435886611305</v>
      </c>
      <c r="CV230" s="3">
        <v>46.9459889394099</v>
      </c>
      <c r="CW230" s="3">
        <v>43.3436523759526</v>
      </c>
      <c r="CX230" s="3">
        <v>44.1342248285502</v>
      </c>
      <c r="CY230" s="3">
        <v>44.4559338408975</v>
      </c>
      <c r="CZ230" s="3">
        <v>44.1408670846532</v>
      </c>
      <c r="DA230" s="3">
        <v>44.1970475805155</v>
      </c>
      <c r="DB230" s="3">
        <v>45.1701472133565</v>
      </c>
      <c r="DC230" s="3">
        <v>42.8749324603927</v>
      </c>
      <c r="DD230" s="3">
        <v>39.9766683960958</v>
      </c>
      <c r="DE230" s="3">
        <v>38.6922719013277</v>
      </c>
      <c r="DF230" s="3">
        <v>42.6754842898801</v>
      </c>
      <c r="DG230" s="3">
        <v>45.72030665125</v>
      </c>
      <c r="DH230" s="3">
        <v>41.4602294659316</v>
      </c>
      <c r="DI230" s="3">
        <v>38.5942308451825</v>
      </c>
      <c r="DJ230" s="3">
        <v>36.0685176502771</v>
      </c>
      <c r="DK230" s="3">
        <v>36.3351339648677</v>
      </c>
      <c r="DL230" s="3">
        <v>34.2321286622376</v>
      </c>
      <c r="DM230" s="3">
        <v>34.790689568916</v>
      </c>
      <c r="DN230" s="3">
        <v>32.9463309791459</v>
      </c>
      <c r="DO230" s="3">
        <v>32.8886923903168</v>
      </c>
      <c r="DP230" s="3">
        <v>30.8908209978981</v>
      </c>
      <c r="DQ230" s="3">
        <v>29.3995751307599</v>
      </c>
      <c r="DR230" s="3">
        <v>27.9077597352782</v>
      </c>
      <c r="DS230" s="3">
        <v>26.1338025703044</v>
      </c>
      <c r="DT230" s="3">
        <v>26.5121797567718</v>
      </c>
      <c r="DU230" s="3">
        <v>25.7109761778352</v>
      </c>
      <c r="DV230" s="3">
        <v>25.8250745906186</v>
      </c>
      <c r="DW230" s="3">
        <v>24.7152075039968</v>
      </c>
      <c r="DX230" s="3">
        <v>26.9165884918666</v>
      </c>
      <c r="DY230" s="3">
        <v>26.8527060064043</v>
      </c>
      <c r="DZ230" s="3">
        <v>28.0245169034922</v>
      </c>
      <c r="EA230" s="3">
        <v>28.1250491107369</v>
      </c>
      <c r="EB230" s="3">
        <v>28.3031999713988</v>
      </c>
      <c r="EC230" s="3">
        <v>28.0652812964797</v>
      </c>
      <c r="ED230" s="3">
        <v>25.7628672193754</v>
      </c>
      <c r="EE230" s="3">
        <v>25.5122759475234</v>
      </c>
      <c r="EF230" s="3">
        <v>26.2408351536405</v>
      </c>
    </row>
    <row r="231">
      <c r="A231" s="3" t="s">
        <v>815</v>
      </c>
      <c r="B231" s="3" t="s">
        <v>517</v>
      </c>
      <c r="C231" s="3" t="s">
        <v>534</v>
      </c>
      <c r="D231" s="3">
        <v>31.9122416567177</v>
      </c>
      <c r="E231" s="3">
        <v>29.6920868832031</v>
      </c>
      <c r="F231" s="3">
        <v>31.5062991056212</v>
      </c>
      <c r="G231" s="3">
        <v>31.1098256794309</v>
      </c>
      <c r="H231" s="3">
        <v>31.6093643318709</v>
      </c>
      <c r="I231" s="3">
        <v>33.6938990916129</v>
      </c>
      <c r="J231" s="3">
        <v>35.2676823542928</v>
      </c>
      <c r="K231" s="3">
        <v>35.4167423539955</v>
      </c>
      <c r="L231" s="3">
        <v>37.1711151050871</v>
      </c>
      <c r="M231" s="3">
        <v>34.7009919190252</v>
      </c>
      <c r="N231" s="3">
        <v>36.6485988472363</v>
      </c>
      <c r="O231" s="3">
        <v>36.3825869363091</v>
      </c>
      <c r="P231" s="3">
        <v>34.1984133208827</v>
      </c>
      <c r="Q231" s="3">
        <v>35.0469710518507</v>
      </c>
      <c r="R231" s="3">
        <v>35.6217405580026</v>
      </c>
      <c r="S231" s="3">
        <v>35.9141072352072</v>
      </c>
      <c r="T231" s="3">
        <v>36.4035099853881</v>
      </c>
      <c r="U231" s="3">
        <v>36.818485431533</v>
      </c>
      <c r="V231" s="3">
        <v>37.1605892897757</v>
      </c>
      <c r="W231" s="3">
        <v>38.5178760215</v>
      </c>
      <c r="X231" s="3">
        <v>34.1360358555559</v>
      </c>
      <c r="Y231" s="3">
        <v>34.9358248042412</v>
      </c>
      <c r="Z231" s="3">
        <v>35.9705124245963</v>
      </c>
      <c r="AA231" s="3">
        <v>33.4928055759133</v>
      </c>
      <c r="AB231" s="3">
        <v>28.0786481959401</v>
      </c>
      <c r="AC231" s="3">
        <v>26.1553561902737</v>
      </c>
      <c r="AD231" s="3">
        <v>28.5724806001118</v>
      </c>
      <c r="AE231" s="3">
        <v>29.9112108631061</v>
      </c>
      <c r="AF231" s="3">
        <v>30.9668617470538</v>
      </c>
      <c r="AG231" s="3">
        <v>30.764302750668</v>
      </c>
      <c r="AH231" s="3">
        <v>31.5124282339658</v>
      </c>
      <c r="AI231" s="3">
        <v>34.5038934441741</v>
      </c>
      <c r="AJ231" s="3">
        <v>36.2383012097341</v>
      </c>
      <c r="AK231" s="3">
        <v>38.7516268108849</v>
      </c>
      <c r="AL231" s="3">
        <v>41.5264386842291</v>
      </c>
      <c r="AM231" s="3">
        <v>43.6339281360319</v>
      </c>
      <c r="AN231" s="3">
        <v>43.3878846516602</v>
      </c>
      <c r="AO231" s="3">
        <v>45.18927548014</v>
      </c>
      <c r="AP231" s="3">
        <v>46.9384094026749</v>
      </c>
      <c r="AQ231" s="3">
        <v>47.0242334899259</v>
      </c>
      <c r="AR231" s="3">
        <v>47.1047118211615</v>
      </c>
      <c r="AS231" s="3">
        <v>48.1678588769909</v>
      </c>
      <c r="AT231" s="3">
        <v>49.5158331925399</v>
      </c>
      <c r="AU231" s="3">
        <v>48.5014702344727</v>
      </c>
      <c r="AV231" s="3">
        <v>47.3944971934882</v>
      </c>
      <c r="AW231" s="3">
        <v>50.8329174604532</v>
      </c>
      <c r="AX231" s="3">
        <v>51.9945168419536</v>
      </c>
      <c r="AY231" s="3">
        <v>54.1150787559144</v>
      </c>
      <c r="AZ231" s="3">
        <v>55.4246669136986</v>
      </c>
      <c r="BA231" s="3">
        <v>48.3234884384538</v>
      </c>
      <c r="BB231" s="3">
        <v>47.0609000171837</v>
      </c>
      <c r="BC231" s="3">
        <v>46.6388341166178</v>
      </c>
      <c r="BD231" s="3">
        <v>44.6556839230713</v>
      </c>
      <c r="BE231" s="3">
        <v>43.2639625118049</v>
      </c>
      <c r="BF231" s="3">
        <v>42.4396128054476</v>
      </c>
      <c r="BG231" s="3">
        <v>43.13246100444</v>
      </c>
      <c r="BH231" s="3">
        <v>44.5930331509751</v>
      </c>
      <c r="BI231" s="3">
        <v>42.7183884306385</v>
      </c>
      <c r="BJ231" s="3">
        <v>38.1772814464212</v>
      </c>
      <c r="BK231" s="3">
        <v>34.6822120440444</v>
      </c>
      <c r="BL231" s="3">
        <v>37.4743967127915</v>
      </c>
      <c r="BM231" s="3">
        <v>39.8848682523533</v>
      </c>
      <c r="BN231" s="3">
        <v>40.7125295786072</v>
      </c>
      <c r="BO231" s="3">
        <v>43.4246928963708</v>
      </c>
      <c r="BP231" s="3">
        <v>44.1767303587504</v>
      </c>
      <c r="BQ231" s="3">
        <v>45.0343953849058</v>
      </c>
      <c r="BR231" s="3">
        <v>47.6858368427444</v>
      </c>
      <c r="BS231" s="3">
        <v>43.430236960654</v>
      </c>
      <c r="BT231" s="3">
        <v>45.827304556652</v>
      </c>
      <c r="BU231" s="3">
        <v>44.9114469706672</v>
      </c>
      <c r="BV231" s="3">
        <v>44.9280594512005</v>
      </c>
      <c r="BW231" s="3">
        <v>44.7004130987311</v>
      </c>
      <c r="BX231" s="3">
        <v>45.5315487670113</v>
      </c>
      <c r="BY231" s="3">
        <v>44.4650965925861</v>
      </c>
      <c r="BZ231" s="3">
        <v>28.6037762521051</v>
      </c>
      <c r="CA231" s="3">
        <v>25.3952311813494</v>
      </c>
      <c r="CB231" s="3">
        <v>30.3558501772133</v>
      </c>
      <c r="CC231" s="3">
        <v>35.8843885891209</v>
      </c>
      <c r="CD231" s="3">
        <v>36.4753169921758</v>
      </c>
      <c r="CE231" s="3">
        <v>37.3994304908775</v>
      </c>
      <c r="CF231" s="3">
        <v>34.9704406048376</v>
      </c>
      <c r="CG231" s="3">
        <v>35.4369021477633</v>
      </c>
      <c r="CH231" s="3">
        <v>40.1725014679846</v>
      </c>
      <c r="CI231" s="3">
        <v>42.6713152770348</v>
      </c>
      <c r="CJ231" s="3">
        <v>45.107136166865</v>
      </c>
      <c r="CK231" s="3">
        <v>47.3634832970366</v>
      </c>
      <c r="CL231" s="3">
        <v>52.1866664605226</v>
      </c>
      <c r="CM231" s="3">
        <v>54.7260791707197</v>
      </c>
      <c r="CN231" s="3">
        <v>57.2463171513769</v>
      </c>
      <c r="CO231" s="3">
        <v>56.5125810823139</v>
      </c>
      <c r="CP231" s="3">
        <v>54.7554631005407</v>
      </c>
      <c r="CQ231" s="3">
        <v>57.9509913815059</v>
      </c>
      <c r="CR231" s="3">
        <v>58.051322375641</v>
      </c>
      <c r="CS231" s="3">
        <v>60.6287909515144</v>
      </c>
      <c r="CT231" s="3">
        <v>62.6084936890788</v>
      </c>
      <c r="CU231" s="3">
        <v>64.0242338883832</v>
      </c>
      <c r="CV231" s="3">
        <v>67.0344146676091</v>
      </c>
      <c r="CW231" s="3">
        <v>66.5591519295336</v>
      </c>
      <c r="CX231" s="3">
        <v>62.9178737548875</v>
      </c>
      <c r="CY231" s="3">
        <v>66.4619360778869</v>
      </c>
      <c r="CZ231" s="3">
        <v>64.0441805132357</v>
      </c>
      <c r="DA231" s="3">
        <v>62.0475583353098</v>
      </c>
      <c r="DB231" s="3">
        <v>59.5184320769662</v>
      </c>
      <c r="DC231" s="3">
        <v>68.3755408889242</v>
      </c>
      <c r="DD231" s="3">
        <v>69.5352803112732</v>
      </c>
      <c r="DE231" s="3">
        <v>72.9018159925442</v>
      </c>
      <c r="DF231" s="3">
        <v>83.9391470785422</v>
      </c>
      <c r="DG231" s="3">
        <v>81.4866029522686</v>
      </c>
      <c r="DH231" s="3">
        <v>82.4647327206135</v>
      </c>
      <c r="DI231" s="3">
        <v>84.5694301426201</v>
      </c>
      <c r="DJ231" s="3">
        <v>71.8980966620498</v>
      </c>
      <c r="DK231" s="3">
        <v>70.2647520372589</v>
      </c>
      <c r="DL231" s="3">
        <v>65.4912389265519</v>
      </c>
      <c r="DM231" s="3">
        <v>68.4429124146206</v>
      </c>
      <c r="DN231" s="3">
        <v>75.8515530519903</v>
      </c>
      <c r="DO231" s="3">
        <v>73.431273180666</v>
      </c>
      <c r="DP231" s="3">
        <v>72.2224559829192</v>
      </c>
      <c r="DQ231" s="3">
        <v>66.3028466199862</v>
      </c>
      <c r="DR231" s="3">
        <v>68.1226904759802</v>
      </c>
      <c r="DS231" s="3">
        <v>74.6157887923052</v>
      </c>
      <c r="DT231" s="3">
        <v>76.4958801728368</v>
      </c>
      <c r="DU231" s="3">
        <v>76.5920348110918</v>
      </c>
      <c r="DV231" s="3">
        <v>79.7709707021852</v>
      </c>
      <c r="DW231" s="3">
        <v>79.5783486723528</v>
      </c>
      <c r="DX231" s="3">
        <v>80.5039436594795</v>
      </c>
      <c r="DY231" s="3">
        <v>77.7492334018478</v>
      </c>
      <c r="DZ231" s="3">
        <v>81.2020412177366</v>
      </c>
      <c r="EA231" s="3">
        <v>75.7992202610446</v>
      </c>
      <c r="EB231" s="3">
        <v>81.8875087390641</v>
      </c>
      <c r="EC231" s="3">
        <v>86.6378684376238</v>
      </c>
      <c r="ED231" s="3">
        <v>84.8448072749886</v>
      </c>
      <c r="EE231" s="3">
        <v>79.9028580075219</v>
      </c>
      <c r="EF231" s="3">
        <v>79.9961115519206</v>
      </c>
    </row>
    <row r="232">
      <c r="A232" s="3" t="s">
        <v>816</v>
      </c>
      <c r="B232" s="3" t="s">
        <v>505</v>
      </c>
      <c r="C232" s="3" t="s">
        <v>601</v>
      </c>
      <c r="D232" s="3">
        <v>58.1470588979839</v>
      </c>
      <c r="E232" s="3">
        <v>56.9031431100316</v>
      </c>
      <c r="F232" s="3">
        <v>57.8838152010592</v>
      </c>
      <c r="G232" s="3">
        <v>59.5948778815157</v>
      </c>
      <c r="H232" s="3">
        <v>59.9146866813469</v>
      </c>
      <c r="I232" s="3">
        <v>58.8876641906787</v>
      </c>
      <c r="J232" s="3">
        <v>59.4323549006083</v>
      </c>
      <c r="K232" s="3">
        <v>60.9110145142815</v>
      </c>
      <c r="L232" s="3">
        <v>62.4609393852406</v>
      </c>
      <c r="M232" s="3">
        <v>62.9115679725404</v>
      </c>
      <c r="N232" s="3">
        <v>66.5332393016563</v>
      </c>
      <c r="O232" s="3">
        <v>68.3839665265777</v>
      </c>
      <c r="P232" s="3">
        <v>67.3525412460449</v>
      </c>
      <c r="Q232" s="3">
        <v>64.6920584159711</v>
      </c>
      <c r="R232" s="3">
        <v>62.9560321148386</v>
      </c>
      <c r="S232" s="3">
        <v>62.3020331054223</v>
      </c>
      <c r="T232" s="3">
        <v>61.0890750798544</v>
      </c>
      <c r="U232" s="3">
        <v>60.2879215733487</v>
      </c>
      <c r="V232" s="3">
        <v>61.6593075364449</v>
      </c>
      <c r="W232" s="3">
        <v>56.872333532816</v>
      </c>
      <c r="X232" s="3">
        <v>53.8019525295059</v>
      </c>
      <c r="Y232" s="3">
        <v>57.5860407623789</v>
      </c>
      <c r="Z232" s="3">
        <v>58.7390655882373</v>
      </c>
      <c r="AA232" s="3">
        <v>60.8606437947504</v>
      </c>
      <c r="AB232" s="3">
        <v>60.1305891384166</v>
      </c>
      <c r="AC232" s="3">
        <v>63.631675459328</v>
      </c>
      <c r="AD232" s="3">
        <v>64.4671289773468</v>
      </c>
      <c r="AE232" s="3">
        <v>64.4125578403883</v>
      </c>
      <c r="AF232" s="3">
        <v>64.0151847651498</v>
      </c>
      <c r="AG232" s="3">
        <v>65.2543905782004</v>
      </c>
      <c r="AH232" s="3">
        <v>67.5307290426688</v>
      </c>
      <c r="AI232" s="3">
        <v>68.9873188232541</v>
      </c>
      <c r="AJ232" s="3">
        <v>69.902722026044</v>
      </c>
      <c r="AK232" s="3">
        <v>69.7791992818303</v>
      </c>
      <c r="AL232" s="3">
        <v>67.4150986187143</v>
      </c>
      <c r="AM232" s="3">
        <v>67.2670290168566</v>
      </c>
      <c r="AN232" s="3">
        <v>68.6386127526669</v>
      </c>
      <c r="AO232" s="3">
        <v>72.0861033386896</v>
      </c>
      <c r="AP232" s="3">
        <v>73.2286787870592</v>
      </c>
      <c r="AQ232" s="3">
        <v>72.4005555205484</v>
      </c>
      <c r="AR232" s="3">
        <v>70.3892493847889</v>
      </c>
      <c r="AS232" s="3">
        <v>72.103901012497</v>
      </c>
      <c r="AT232" s="3">
        <v>71.9506072411994</v>
      </c>
      <c r="AU232" s="3">
        <v>75.2880377091436</v>
      </c>
      <c r="AV232" s="3">
        <v>76.0609783872728</v>
      </c>
      <c r="AW232" s="3">
        <v>74.3074568517748</v>
      </c>
      <c r="AX232" s="3">
        <v>72.7503395244026</v>
      </c>
      <c r="AY232" s="3">
        <v>75.4010766871935</v>
      </c>
      <c r="AZ232" s="3">
        <v>74.4037759364732</v>
      </c>
      <c r="BA232" s="3">
        <v>67.9532291330384</v>
      </c>
      <c r="BB232" s="3">
        <v>65.4679308616611</v>
      </c>
      <c r="BC232" s="3">
        <v>63.777695916343</v>
      </c>
      <c r="BD232" s="3">
        <v>61.4041821274583</v>
      </c>
      <c r="BE232" s="3">
        <v>64.058788189922</v>
      </c>
      <c r="BF232" s="3">
        <v>66.6695913490867</v>
      </c>
      <c r="BG232" s="3">
        <v>69.9984638652672</v>
      </c>
      <c r="BH232" s="3">
        <v>70.6428416973257</v>
      </c>
      <c r="BI232" s="3">
        <v>71.4828303085318</v>
      </c>
      <c r="BJ232" s="3">
        <v>78.6858152557988</v>
      </c>
      <c r="BK232" s="3">
        <v>79.1694012309821</v>
      </c>
      <c r="BL232" s="3">
        <v>79.2249479018472</v>
      </c>
      <c r="BM232" s="3">
        <v>84.9316315800006</v>
      </c>
      <c r="BN232" s="3">
        <v>86.9280656196292</v>
      </c>
      <c r="BO232" s="3">
        <v>90.3926061895545</v>
      </c>
      <c r="BP232" s="3">
        <v>91.7293618460256</v>
      </c>
      <c r="BQ232" s="3">
        <v>94.8614873272174</v>
      </c>
      <c r="BR232" s="3">
        <v>99.5475912779232</v>
      </c>
      <c r="BS232" s="3">
        <v>102.958209571512</v>
      </c>
      <c r="BT232" s="3">
        <v>106.767961990773</v>
      </c>
      <c r="BU232" s="3">
        <v>106.612543859009</v>
      </c>
      <c r="BV232" s="3">
        <v>106.151722508549</v>
      </c>
      <c r="BW232" s="3">
        <v>109.502982328982</v>
      </c>
      <c r="BX232" s="3">
        <v>109.730628202618</v>
      </c>
      <c r="BY232" s="3">
        <v>109.474962810471</v>
      </c>
      <c r="BZ232" s="3">
        <v>98.7534236093589</v>
      </c>
      <c r="CA232" s="3">
        <v>103.930808506811</v>
      </c>
      <c r="CB232" s="3">
        <v>101.862389212787</v>
      </c>
      <c r="CC232" s="3">
        <v>104.730288131108</v>
      </c>
      <c r="CD232" s="3">
        <v>111.384915196051</v>
      </c>
      <c r="CE232" s="3">
        <v>121.357570283242</v>
      </c>
      <c r="CF232" s="3">
        <v>123.398756454069</v>
      </c>
      <c r="CG232" s="3">
        <v>126.804019705553</v>
      </c>
      <c r="CH232" s="3">
        <v>126.567020699268</v>
      </c>
      <c r="CI232" s="3">
        <v>123.816308236935</v>
      </c>
      <c r="CJ232" s="3">
        <v>121.541856045829</v>
      </c>
      <c r="CK232" s="3">
        <v>116.096845166093</v>
      </c>
      <c r="CL232" s="3">
        <v>116.731788827808</v>
      </c>
      <c r="CM232" s="3">
        <v>122.691247443559</v>
      </c>
      <c r="CN232" s="3">
        <v>124.429786821783</v>
      </c>
      <c r="CO232" s="3">
        <v>122.495429412673</v>
      </c>
      <c r="CP232" s="3">
        <v>126.362896699018</v>
      </c>
      <c r="CQ232" s="3">
        <v>131.282274410628</v>
      </c>
      <c r="CR232" s="3">
        <v>131.721020703983</v>
      </c>
      <c r="CS232" s="3">
        <v>130.027925118734</v>
      </c>
      <c r="CT232" s="3">
        <v>135.098348338402</v>
      </c>
      <c r="CU232" s="3">
        <v>144.452796777918</v>
      </c>
      <c r="CV232" s="3">
        <v>148.562982824022</v>
      </c>
      <c r="CW232" s="3">
        <v>147.241282636085</v>
      </c>
      <c r="CX232" s="3">
        <v>140.237449941047</v>
      </c>
      <c r="CY232" s="3">
        <v>147.995948357058</v>
      </c>
      <c r="CZ232" s="3">
        <v>141.094753180319</v>
      </c>
      <c r="DA232" s="3">
        <v>131.64903391021</v>
      </c>
      <c r="DB232" s="3">
        <v>134.902617419334</v>
      </c>
      <c r="DC232" s="3">
        <v>136.516519569691</v>
      </c>
      <c r="DD232" s="3">
        <v>128.118438072312</v>
      </c>
      <c r="DE232" s="3">
        <v>120.905216065305</v>
      </c>
      <c r="DF232" s="3">
        <v>133.030610241577</v>
      </c>
      <c r="DG232" s="3">
        <v>142.958430491817</v>
      </c>
      <c r="DH232" s="3">
        <v>139.336988501194</v>
      </c>
      <c r="DI232" s="3">
        <v>132.92254715236</v>
      </c>
      <c r="DJ232" s="3">
        <v>135.265348745943</v>
      </c>
      <c r="DK232" s="3">
        <v>145.444998872749</v>
      </c>
      <c r="DL232" s="3">
        <v>145.879770992916</v>
      </c>
      <c r="DM232" s="3">
        <v>141.142520071037</v>
      </c>
      <c r="DN232" s="3">
        <v>145.255424882285</v>
      </c>
      <c r="DO232" s="3">
        <v>149.098360928437</v>
      </c>
      <c r="DP232" s="3">
        <v>146.627987923269</v>
      </c>
      <c r="DQ232" s="3">
        <v>141.735117329625</v>
      </c>
      <c r="DR232" s="3">
        <v>146.568005679699</v>
      </c>
      <c r="DS232" s="3">
        <v>142.096169713829</v>
      </c>
      <c r="DT232" s="3">
        <v>146.861656811782</v>
      </c>
      <c r="DU232" s="3">
        <v>154.745367016609</v>
      </c>
      <c r="DV232" s="3">
        <v>157.112951841165</v>
      </c>
      <c r="DW232" s="3">
        <v>155.04515496301</v>
      </c>
      <c r="DX232" s="3">
        <v>162.443681725196</v>
      </c>
      <c r="DY232" s="3">
        <v>163.877550835755</v>
      </c>
      <c r="DZ232" s="3">
        <v>163.520388824235</v>
      </c>
      <c r="EA232" s="3">
        <v>166.932354272636</v>
      </c>
      <c r="EB232" s="3">
        <v>172.194908506088</v>
      </c>
      <c r="EC232" s="3">
        <v>168.190388801037</v>
      </c>
      <c r="ED232" s="3">
        <v>168.714473192983</v>
      </c>
      <c r="EE232" s="3">
        <v>170.288529978072</v>
      </c>
      <c r="EF232" s="3">
        <v>162.304123500728</v>
      </c>
    </row>
    <row r="233">
      <c r="A233" s="3" t="s">
        <v>817</v>
      </c>
      <c r="B233" s="3" t="s">
        <v>517</v>
      </c>
      <c r="C233" s="3" t="s">
        <v>522</v>
      </c>
      <c r="D233" s="3">
        <v>18.4139660342126</v>
      </c>
      <c r="E233" s="3">
        <v>17.9543518783519</v>
      </c>
      <c r="F233" s="3">
        <v>18.3594557780162</v>
      </c>
      <c r="G233" s="3">
        <v>18.341271422795</v>
      </c>
      <c r="H233" s="3">
        <v>19.1048404410872</v>
      </c>
      <c r="I233" s="3">
        <v>19.3021415411267</v>
      </c>
      <c r="J233" s="3">
        <v>18.7007634126987</v>
      </c>
      <c r="K233" s="3">
        <v>18.5354817770528</v>
      </c>
      <c r="L233" s="3">
        <v>19.2495883062455</v>
      </c>
      <c r="M233" s="3">
        <v>19.3773316197145</v>
      </c>
      <c r="N233" s="3">
        <v>20.6286827074855</v>
      </c>
      <c r="O233" s="3">
        <v>20.5165775442434</v>
      </c>
      <c r="P233" s="3">
        <v>20.3331211937872</v>
      </c>
      <c r="Q233" s="3">
        <v>20.7934783044852</v>
      </c>
      <c r="R233" s="3">
        <v>21.0947076747956</v>
      </c>
      <c r="S233" s="3">
        <v>21.0616402103823</v>
      </c>
      <c r="T233" s="3">
        <v>21.3059140395446</v>
      </c>
      <c r="U233" s="3">
        <v>21.7797089449384</v>
      </c>
      <c r="V233" s="3">
        <v>23.4194671408551</v>
      </c>
      <c r="W233" s="3">
        <v>23.8828089242961</v>
      </c>
      <c r="X233" s="3">
        <v>23.7746604161844</v>
      </c>
      <c r="Y233" s="3">
        <v>25.3402163410946</v>
      </c>
      <c r="Z233" s="3">
        <v>24.8749438803702</v>
      </c>
      <c r="AA233" s="3">
        <v>24.5336193506981</v>
      </c>
      <c r="AB233" s="3">
        <v>23.812519172294</v>
      </c>
      <c r="AC233" s="3">
        <v>25.2558712860072</v>
      </c>
      <c r="AD233" s="3">
        <v>27.3679119245699</v>
      </c>
      <c r="AE233" s="3">
        <v>27.3194666504042</v>
      </c>
      <c r="AF233" s="3">
        <v>26.6998591072696</v>
      </c>
      <c r="AG233" s="3">
        <v>26.1121730621329</v>
      </c>
      <c r="AH233" s="3">
        <v>26.6856321492784</v>
      </c>
      <c r="AI233" s="3">
        <v>26.7488229135243</v>
      </c>
      <c r="AJ233" s="3">
        <v>25.4277686432975</v>
      </c>
      <c r="AK233" s="3">
        <v>25.6417373368681</v>
      </c>
      <c r="AL233" s="3">
        <v>26.3161361506588</v>
      </c>
      <c r="AM233" s="3">
        <v>28.1155565499527</v>
      </c>
      <c r="AN233" s="3">
        <v>29.4991292327666</v>
      </c>
      <c r="AO233" s="3">
        <v>31.1893830334717</v>
      </c>
      <c r="AP233" s="3">
        <v>32.6510590640996</v>
      </c>
      <c r="AQ233" s="3">
        <v>32.4528328515469</v>
      </c>
      <c r="AR233" s="3">
        <v>33.6127883241632</v>
      </c>
      <c r="AS233" s="3">
        <v>36.1199574881386</v>
      </c>
      <c r="AT233" s="3">
        <v>37.5538543638105</v>
      </c>
      <c r="AU233" s="3">
        <v>39.349069093583</v>
      </c>
      <c r="AV233" s="3">
        <v>38.3227887897591</v>
      </c>
      <c r="AW233" s="3">
        <v>40.2371438633784</v>
      </c>
      <c r="AX233" s="3">
        <v>42.0396323203605</v>
      </c>
      <c r="AY233" s="3">
        <v>45.5285734465192</v>
      </c>
      <c r="AZ233" s="3">
        <v>45.9600858801577</v>
      </c>
      <c r="BA233" s="3">
        <v>46.2335905951816</v>
      </c>
      <c r="BB233" s="3">
        <v>50.5430922933658</v>
      </c>
      <c r="BC233" s="3">
        <v>51.0608025370356</v>
      </c>
      <c r="BD233" s="3">
        <v>51.52970300376</v>
      </c>
      <c r="BE233" s="3">
        <v>51.7568823554462</v>
      </c>
      <c r="BF233" s="3">
        <v>49.9471959133985</v>
      </c>
      <c r="BG233" s="3">
        <v>54.0875924127905</v>
      </c>
      <c r="BH233" s="3">
        <v>58.2636333474001</v>
      </c>
      <c r="BI233" s="3">
        <v>58.5401036699938</v>
      </c>
      <c r="BJ233" s="3">
        <v>56.5842509556667</v>
      </c>
      <c r="BK233" s="3">
        <v>52.0562191484545</v>
      </c>
      <c r="BL233" s="3">
        <v>52.6575272602608</v>
      </c>
      <c r="BM233" s="3">
        <v>61.0311402211814</v>
      </c>
      <c r="BN233" s="3">
        <v>63.4383741964806</v>
      </c>
      <c r="BO233" s="3">
        <v>64.6946317703457</v>
      </c>
      <c r="BP233" s="3">
        <v>67.0454491013441</v>
      </c>
      <c r="BQ233" s="3">
        <v>71.1192235665826</v>
      </c>
      <c r="BR233" s="3">
        <v>71.8352663737518</v>
      </c>
      <c r="BS233" s="3">
        <v>67.93995900204</v>
      </c>
      <c r="BT233" s="3">
        <v>66.4378107736581</v>
      </c>
      <c r="BU233" s="3">
        <v>63.5747602167583</v>
      </c>
      <c r="BV233" s="3">
        <v>62.755663299641</v>
      </c>
      <c r="BW233" s="3">
        <v>62.9821490486382</v>
      </c>
      <c r="BX233" s="3">
        <v>68.2113001163059</v>
      </c>
      <c r="BY233" s="3">
        <v>73.6539708875014</v>
      </c>
      <c r="BZ233" s="3">
        <v>66.7522599675344</v>
      </c>
      <c r="CA233" s="3">
        <v>71.630081564382</v>
      </c>
      <c r="CB233" s="3">
        <v>68.2179733241107</v>
      </c>
      <c r="CC233" s="3">
        <v>71.9271183226291</v>
      </c>
      <c r="CD233" s="3">
        <v>76.5940208390112</v>
      </c>
      <c r="CE233" s="3">
        <v>82.3004003000762</v>
      </c>
      <c r="CF233" s="3">
        <v>85.4982569472818</v>
      </c>
      <c r="CG233" s="3">
        <v>86.7608202877206</v>
      </c>
      <c r="CH233" s="3">
        <v>84.7530215374728</v>
      </c>
      <c r="CI233" s="3">
        <v>85.8342289258326</v>
      </c>
      <c r="CJ233" s="3">
        <v>88.6013026545426</v>
      </c>
      <c r="CK233" s="3">
        <v>82.7951347138066</v>
      </c>
      <c r="CL233" s="3">
        <v>87.0908007094806</v>
      </c>
      <c r="CM233" s="3">
        <v>93.7190921139116</v>
      </c>
      <c r="CN233" s="3">
        <v>97.8922744829601</v>
      </c>
      <c r="CO233" s="3">
        <v>91.3409204064382</v>
      </c>
      <c r="CP233" s="3">
        <v>91.8482971533891</v>
      </c>
      <c r="CQ233" s="3">
        <v>91.9254307298488</v>
      </c>
      <c r="CR233" s="3">
        <v>88.7601589332178</v>
      </c>
      <c r="CS233" s="3">
        <v>88.3976017488106</v>
      </c>
      <c r="CT233" s="3">
        <v>89.9493178604406</v>
      </c>
      <c r="CU233" s="3">
        <v>95.2834434867648</v>
      </c>
      <c r="CV233" s="3">
        <v>104.384880098537</v>
      </c>
      <c r="CW233" s="3">
        <v>103.631925535908</v>
      </c>
      <c r="CX233" s="3">
        <v>106.124180345117</v>
      </c>
      <c r="CY233" s="3">
        <v>109.529920842257</v>
      </c>
      <c r="CZ233" s="3">
        <v>108.660320405301</v>
      </c>
      <c r="DA233" s="3">
        <v>111.737468927799</v>
      </c>
      <c r="DB233" s="3">
        <v>111.925366661886</v>
      </c>
      <c r="DC233" s="3">
        <v>118.26288998488</v>
      </c>
      <c r="DD233" s="3">
        <v>120.297111634671</v>
      </c>
      <c r="DE233" s="3">
        <v>118.615175495386</v>
      </c>
      <c r="DF233" s="3">
        <v>124.781274989656</v>
      </c>
      <c r="DG233" s="3">
        <v>125.874817124239</v>
      </c>
      <c r="DH233" s="3">
        <v>128.153096782736</v>
      </c>
      <c r="DI233" s="3">
        <v>135.970537728409</v>
      </c>
      <c r="DJ233" s="3">
        <v>137.592968225617</v>
      </c>
      <c r="DK233" s="3">
        <v>136.6202346854</v>
      </c>
      <c r="DL233" s="3">
        <v>128.476755315433</v>
      </c>
      <c r="DM233" s="3">
        <v>127.00683493628</v>
      </c>
      <c r="DN233" s="3">
        <v>122.317768892482</v>
      </c>
      <c r="DO233" s="3">
        <v>126.597592450527</v>
      </c>
      <c r="DP233" s="3">
        <v>135.548129927679</v>
      </c>
      <c r="DQ233" s="3">
        <v>146.45897375813</v>
      </c>
      <c r="DR233" s="3">
        <v>156.380644077428</v>
      </c>
      <c r="DS233" s="3">
        <v>155.40999964964</v>
      </c>
      <c r="DT233" s="3">
        <v>166.356240739612</v>
      </c>
      <c r="DU233" s="3">
        <v>182.679595983821</v>
      </c>
      <c r="DV233" s="3">
        <v>196.219189537304</v>
      </c>
      <c r="DW233" s="3">
        <v>205.199264144908</v>
      </c>
      <c r="DX233" s="3">
        <v>205.459448156394</v>
      </c>
      <c r="DY233" s="3">
        <v>205.179920185162</v>
      </c>
      <c r="DZ233" s="3">
        <v>209.896616769198</v>
      </c>
      <c r="EA233" s="3">
        <v>226.906643874946</v>
      </c>
      <c r="EB233" s="3">
        <v>248.977733269686</v>
      </c>
      <c r="EC233" s="3">
        <v>245.08276399456</v>
      </c>
      <c r="ED233" s="3">
        <v>253.586794998337</v>
      </c>
      <c r="EE233" s="3">
        <v>243.729494556156</v>
      </c>
      <c r="EF233" s="3">
        <v>239.860181361289</v>
      </c>
    </row>
    <row r="234">
      <c r="A234" s="3" t="s">
        <v>818</v>
      </c>
      <c r="B234" s="3" t="s">
        <v>526</v>
      </c>
      <c r="C234" s="3" t="s">
        <v>531</v>
      </c>
      <c r="D234" s="3">
        <v>101.963885731583</v>
      </c>
      <c r="E234" s="3">
        <v>96.6125483402627</v>
      </c>
      <c r="F234" s="3">
        <v>99.7812187380645</v>
      </c>
      <c r="G234" s="3">
        <v>102.045458641449</v>
      </c>
      <c r="H234" s="3">
        <v>103.374810216507</v>
      </c>
      <c r="I234" s="3">
        <v>105.822309378467</v>
      </c>
      <c r="J234" s="3">
        <v>102.714219008042</v>
      </c>
      <c r="K234" s="3">
        <v>95.306361993321</v>
      </c>
      <c r="L234" s="3">
        <v>97.2067029499685</v>
      </c>
      <c r="M234" s="3">
        <v>94.0676874554168</v>
      </c>
      <c r="N234" s="3">
        <v>108.51749795463</v>
      </c>
      <c r="O234" s="3">
        <v>107.510735562194</v>
      </c>
      <c r="P234" s="3">
        <v>103.126883351625</v>
      </c>
      <c r="Q234" s="3">
        <v>102.94774171931</v>
      </c>
      <c r="R234" s="3">
        <v>101.044784710675</v>
      </c>
      <c r="S234" s="3">
        <v>102.292702760903</v>
      </c>
      <c r="T234" s="3">
        <v>103.993446032085</v>
      </c>
      <c r="U234" s="3">
        <v>101.181598488202</v>
      </c>
      <c r="V234" s="3">
        <v>96.1474782140652</v>
      </c>
      <c r="W234" s="3">
        <v>93.1492173808572</v>
      </c>
      <c r="X234" s="3">
        <v>88.290548766046</v>
      </c>
      <c r="Y234" s="3">
        <v>87.3505108248604</v>
      </c>
      <c r="Z234" s="3">
        <v>88.8692149849069</v>
      </c>
      <c r="AA234" s="3">
        <v>84.5892695468741</v>
      </c>
      <c r="AB234" s="3">
        <v>78.5688982912748</v>
      </c>
      <c r="AC234" s="3">
        <v>86.0754565748283</v>
      </c>
      <c r="AD234" s="3">
        <v>94.2282012844022</v>
      </c>
      <c r="AE234" s="3">
        <v>97.3110049515699</v>
      </c>
      <c r="AF234" s="3">
        <v>97.4946111289456</v>
      </c>
      <c r="AG234" s="3">
        <v>97.3540138938642</v>
      </c>
      <c r="AH234" s="3">
        <v>97.6443934115663</v>
      </c>
      <c r="AI234" s="3">
        <v>106.146271323937</v>
      </c>
      <c r="AJ234" s="3">
        <v>107.392963351221</v>
      </c>
      <c r="AK234" s="3">
        <v>108.250221531667</v>
      </c>
      <c r="AL234" s="3">
        <v>116.668290504096</v>
      </c>
      <c r="AM234" s="3">
        <v>125.198196228772</v>
      </c>
      <c r="AN234" s="3">
        <v>127.039920461367</v>
      </c>
      <c r="AO234" s="3">
        <v>134.153984690099</v>
      </c>
      <c r="AP234" s="3">
        <v>139.460624517332</v>
      </c>
      <c r="AQ234" s="3">
        <v>140.765147885835</v>
      </c>
      <c r="AR234" s="3">
        <v>140.164875454455</v>
      </c>
      <c r="AS234" s="3">
        <v>140.429545960058</v>
      </c>
      <c r="AT234" s="3">
        <v>145.480403542776</v>
      </c>
      <c r="AU234" s="3">
        <v>141.638665634709</v>
      </c>
      <c r="AV234" s="3">
        <v>151.034880279092</v>
      </c>
      <c r="AW234" s="3">
        <v>160.79450792994</v>
      </c>
      <c r="AX234" s="3">
        <v>163.979853077776</v>
      </c>
      <c r="AY234" s="3">
        <v>173.597852801351</v>
      </c>
      <c r="AZ234" s="3">
        <v>185.122100762763</v>
      </c>
      <c r="BA234" s="3">
        <v>164.457449796877</v>
      </c>
      <c r="BB234" s="3">
        <v>159.785404558975</v>
      </c>
      <c r="BC234" s="3">
        <v>153.034223894857</v>
      </c>
      <c r="BD234" s="3">
        <v>156.87563534251</v>
      </c>
      <c r="BE234" s="3">
        <v>150.43147189795</v>
      </c>
      <c r="BF234" s="3">
        <v>144.68933100259</v>
      </c>
      <c r="BG234" s="3">
        <v>154.207357722839</v>
      </c>
      <c r="BH234" s="3">
        <v>166.976309168676</v>
      </c>
      <c r="BI234" s="3">
        <v>149.790539687689</v>
      </c>
      <c r="BJ234" s="3">
        <v>150.815696447346</v>
      </c>
      <c r="BK234" s="3">
        <v>139.759305877552</v>
      </c>
      <c r="BL234" s="3">
        <v>142.397545227737</v>
      </c>
      <c r="BM234" s="3">
        <v>155.349614195786</v>
      </c>
      <c r="BN234" s="3">
        <v>155.834437285249</v>
      </c>
      <c r="BO234" s="3">
        <v>168.46676133453</v>
      </c>
      <c r="BP234" s="3">
        <v>153.007119656319</v>
      </c>
      <c r="BQ234" s="3">
        <v>152.430294639418</v>
      </c>
      <c r="BR234" s="3">
        <v>155.860050612802</v>
      </c>
      <c r="BS234" s="3">
        <v>150.402621275537</v>
      </c>
      <c r="BT234" s="3">
        <v>163.63101482276</v>
      </c>
      <c r="BU234" s="3">
        <v>166.596477820364</v>
      </c>
      <c r="BV234" s="3">
        <v>183.072814375945</v>
      </c>
      <c r="BW234" s="3">
        <v>189.728810298459</v>
      </c>
      <c r="BX234" s="3">
        <v>188.98325567374</v>
      </c>
      <c r="BY234" s="3">
        <v>191.216511332338</v>
      </c>
      <c r="BZ234" s="3">
        <v>129.223896836407</v>
      </c>
      <c r="CA234" s="3">
        <v>126.222885363083</v>
      </c>
      <c r="CB234" s="3">
        <v>151.892592196993</v>
      </c>
      <c r="CC234" s="3">
        <v>173.571613341904</v>
      </c>
      <c r="CD234" s="3">
        <v>170.842556180898</v>
      </c>
      <c r="CE234" s="3">
        <v>189.891601429717</v>
      </c>
      <c r="CF234" s="3">
        <v>193.664941138095</v>
      </c>
      <c r="CG234" s="3">
        <v>202.92233312554</v>
      </c>
      <c r="CH234" s="3">
        <v>241.759797224421</v>
      </c>
      <c r="CI234" s="3">
        <v>256.562691304248</v>
      </c>
      <c r="CJ234" s="3">
        <v>261.899548616873</v>
      </c>
      <c r="CK234" s="3">
        <v>262.863972402502</v>
      </c>
      <c r="CL234" s="3">
        <v>291.308238191987</v>
      </c>
      <c r="CM234" s="3">
        <v>301.088588272722</v>
      </c>
      <c r="CN234" s="3">
        <v>295.93442046679</v>
      </c>
      <c r="CO234" s="3">
        <v>286.059549421042</v>
      </c>
      <c r="CP234" s="3">
        <v>291.098182875194</v>
      </c>
      <c r="CQ234" s="3">
        <v>283.76590146878</v>
      </c>
      <c r="CR234" s="3">
        <v>275.258290967878</v>
      </c>
      <c r="CS234" s="3">
        <v>281.055674208896</v>
      </c>
      <c r="CT234" s="3">
        <v>307.976634864212</v>
      </c>
      <c r="CU234" s="3">
        <v>297.898552470089</v>
      </c>
      <c r="CV234" s="3">
        <v>304.829291937365</v>
      </c>
      <c r="CW234" s="3">
        <v>291.477012878017</v>
      </c>
      <c r="CX234" s="3">
        <v>274.057003837359</v>
      </c>
      <c r="CY234" s="3">
        <v>265.645036268963</v>
      </c>
      <c r="CZ234" s="3">
        <v>258.021325730561</v>
      </c>
      <c r="DA234" s="3">
        <v>249.18136155947</v>
      </c>
      <c r="DB234" s="3">
        <v>248.392522198017</v>
      </c>
      <c r="DC234" s="3">
        <v>280.900438875838</v>
      </c>
      <c r="DD234" s="3">
        <v>252.681376526934</v>
      </c>
      <c r="DE234" s="3">
        <v>257.698322926247</v>
      </c>
      <c r="DF234" s="3">
        <v>292.564837219322</v>
      </c>
      <c r="DG234" s="3">
        <v>284.079657687128</v>
      </c>
      <c r="DH234" s="3">
        <v>301.113140796668</v>
      </c>
      <c r="DI234" s="3">
        <v>339.994276737864</v>
      </c>
      <c r="DJ234" s="3">
        <v>327.838494925189</v>
      </c>
      <c r="DK234" s="3">
        <v>313.870829227807</v>
      </c>
      <c r="DL234" s="3">
        <v>322.637091978051</v>
      </c>
      <c r="DM234" s="3">
        <v>356.689795887193</v>
      </c>
      <c r="DN234" s="3">
        <v>388.688145619439</v>
      </c>
      <c r="DO234" s="3">
        <v>403.487766168182</v>
      </c>
      <c r="DP234" s="3">
        <v>392.317003276191</v>
      </c>
      <c r="DQ234" s="3">
        <v>378.515078049339</v>
      </c>
      <c r="DR234" s="3">
        <v>414.469805933303</v>
      </c>
      <c r="DS234" s="3">
        <v>442.95749583573</v>
      </c>
      <c r="DT234" s="3">
        <v>458.605955061643</v>
      </c>
      <c r="DU234" s="3">
        <v>515.144313176706</v>
      </c>
      <c r="DV234" s="3">
        <v>537.635674095828</v>
      </c>
      <c r="DW234" s="3">
        <v>546.652657665674</v>
      </c>
      <c r="DX234" s="3">
        <v>539.697083045766</v>
      </c>
      <c r="DY234" s="3">
        <v>510.677967030101</v>
      </c>
      <c r="DZ234" s="3">
        <v>532.949001840293</v>
      </c>
      <c r="EA234" s="3">
        <v>566.715013372642</v>
      </c>
      <c r="EB234" s="3">
        <v>601.209433307161</v>
      </c>
      <c r="EC234" s="3">
        <v>629.987327379414</v>
      </c>
      <c r="ED234" s="3">
        <v>689.728486759556</v>
      </c>
      <c r="EE234" s="3">
        <v>669.498096284412</v>
      </c>
      <c r="EF234" s="3">
        <v>655.096386379666</v>
      </c>
    </row>
    <row r="235">
      <c r="A235" s="3" t="s">
        <v>819</v>
      </c>
      <c r="B235" s="3" t="s">
        <v>539</v>
      </c>
      <c r="C235" s="3" t="s">
        <v>638</v>
      </c>
      <c r="D235" s="3">
        <v>17.0285802516631</v>
      </c>
      <c r="E235" s="3">
        <v>17.4324757104137</v>
      </c>
      <c r="F235" s="3">
        <v>17.0809271985217</v>
      </c>
      <c r="G235" s="3">
        <v>16.4703772451608</v>
      </c>
      <c r="H235" s="3">
        <v>16.4215090318929</v>
      </c>
      <c r="I235" s="3">
        <v>17.2246459537122</v>
      </c>
      <c r="J235" s="3">
        <v>17.0130502484188</v>
      </c>
      <c r="K235" s="3">
        <v>16.0700020846385</v>
      </c>
      <c r="L235" s="3">
        <v>16.2286497358522</v>
      </c>
      <c r="M235" s="3">
        <v>16.0168520094717</v>
      </c>
      <c r="N235" s="3">
        <v>18.0469555313291</v>
      </c>
      <c r="O235" s="3">
        <v>18.3908728524716</v>
      </c>
      <c r="P235" s="3">
        <v>18.8093418619649</v>
      </c>
      <c r="Q235" s="3">
        <v>19.603925964874</v>
      </c>
      <c r="R235" s="3">
        <v>19.0362910630801</v>
      </c>
      <c r="S235" s="3">
        <v>19.0574229980478</v>
      </c>
      <c r="T235" s="3">
        <v>17.3127293436031</v>
      </c>
      <c r="U235" s="3">
        <v>17.3132457497129</v>
      </c>
      <c r="V235" s="3">
        <v>17.9472529032803</v>
      </c>
      <c r="W235" s="3">
        <v>18.1994750201164</v>
      </c>
      <c r="X235" s="3">
        <v>17.9118226513047</v>
      </c>
      <c r="Y235" s="3">
        <v>16.9463110555826</v>
      </c>
      <c r="Z235" s="3">
        <v>16.5140984849009</v>
      </c>
      <c r="AA235" s="3">
        <v>16.2549596337013</v>
      </c>
      <c r="AB235" s="3">
        <v>14.5705325806704</v>
      </c>
      <c r="AC235" s="3">
        <v>14.7616829086771</v>
      </c>
      <c r="AD235" s="3">
        <v>16.2403856897554</v>
      </c>
      <c r="AE235" s="3">
        <v>16.4677444033031</v>
      </c>
      <c r="AF235" s="3">
        <v>16.404102877305</v>
      </c>
      <c r="AG235" s="3">
        <v>17.0344205463724</v>
      </c>
      <c r="AH235" s="3">
        <v>18.6870424797507</v>
      </c>
      <c r="AI235" s="3">
        <v>19.1980182500471</v>
      </c>
      <c r="AJ235" s="3">
        <v>18.1784276592384</v>
      </c>
      <c r="AK235" s="3">
        <v>17.6105871384092</v>
      </c>
      <c r="AL235" s="3">
        <v>16.8955582936731</v>
      </c>
      <c r="AM235" s="3">
        <v>17.1647444882687</v>
      </c>
      <c r="AN235" s="3">
        <v>17.7436606613449</v>
      </c>
      <c r="AO235" s="3">
        <v>19.5884793621895</v>
      </c>
      <c r="AP235" s="3">
        <v>21.2281412346391</v>
      </c>
      <c r="AQ235" s="3">
        <v>21.3618513752901</v>
      </c>
      <c r="AR235" s="3">
        <v>20.7665025581272</v>
      </c>
      <c r="AS235" s="3">
        <v>21.8905222507868</v>
      </c>
      <c r="AT235" s="3">
        <v>22.4190445494093</v>
      </c>
      <c r="AU235" s="3">
        <v>23.1701062812672</v>
      </c>
      <c r="AV235" s="3">
        <v>23.9909110147862</v>
      </c>
      <c r="AW235" s="3">
        <v>25.6974163337818</v>
      </c>
      <c r="AX235" s="3">
        <v>29.2200768592004</v>
      </c>
      <c r="AY235" s="3">
        <v>31.0263092256259</v>
      </c>
      <c r="AZ235" s="3">
        <v>31.5389850240224</v>
      </c>
      <c r="BA235" s="3">
        <v>27.2235599949674</v>
      </c>
      <c r="BB235" s="3">
        <v>27.114896412877</v>
      </c>
      <c r="BC235" s="3">
        <v>27.5773208491547</v>
      </c>
      <c r="BD235" s="3">
        <v>28.1243180666356</v>
      </c>
      <c r="BE235" s="3">
        <v>27.975745001759</v>
      </c>
      <c r="BF235" s="3">
        <v>27.476726957959</v>
      </c>
      <c r="BG235" s="3">
        <v>26.5117244403432</v>
      </c>
      <c r="BH235" s="3">
        <v>24.8274498449584</v>
      </c>
      <c r="BI235" s="3">
        <v>21.7567815416941</v>
      </c>
      <c r="BJ235" s="3">
        <v>23.3728394919514</v>
      </c>
      <c r="BK235" s="3">
        <v>24.1487774778223</v>
      </c>
      <c r="BL235" s="3">
        <v>25.51088209057</v>
      </c>
      <c r="BM235" s="3">
        <v>25.349790604118</v>
      </c>
      <c r="BN235" s="3">
        <v>25.5353771119476</v>
      </c>
      <c r="BO235" s="3">
        <v>27.8944902876639</v>
      </c>
      <c r="BP235" s="3">
        <v>29.7391272837202</v>
      </c>
      <c r="BQ235" s="3">
        <v>30.291521670437</v>
      </c>
      <c r="BR235" s="3">
        <v>30.5451947898966</v>
      </c>
      <c r="BS235" s="3">
        <v>30.4537690572288</v>
      </c>
      <c r="BT235" s="3">
        <v>33.2139826489129</v>
      </c>
      <c r="BU235" s="3">
        <v>35.9261044165714</v>
      </c>
      <c r="BV235" s="3">
        <v>36.9533979565808</v>
      </c>
      <c r="BW235" s="3">
        <v>37.3976967715828</v>
      </c>
      <c r="BX235" s="3">
        <v>39.772233897801</v>
      </c>
      <c r="BY235" s="3">
        <v>42.8761973850334</v>
      </c>
      <c r="BZ235" s="3">
        <v>28.2858228095234</v>
      </c>
      <c r="CA235" s="3">
        <v>23.3911410377494</v>
      </c>
      <c r="CB235" s="3">
        <v>28.8245558902111</v>
      </c>
      <c r="CC235" s="3">
        <v>33.2945547078304</v>
      </c>
      <c r="CD235" s="3">
        <v>36.2010996072233</v>
      </c>
      <c r="CE235" s="3">
        <v>43.5110779308281</v>
      </c>
      <c r="CF235" s="3">
        <v>42.985820268778</v>
      </c>
      <c r="CG235" s="3">
        <v>44.0687021258617</v>
      </c>
      <c r="CH235" s="3">
        <v>41.733274893312</v>
      </c>
      <c r="CI235" s="3">
        <v>41.6009916427643</v>
      </c>
      <c r="CJ235" s="3">
        <v>42.3654679348358</v>
      </c>
      <c r="CK235" s="3">
        <v>44.9698092764428</v>
      </c>
      <c r="CL235" s="3">
        <v>46.6201419015725</v>
      </c>
      <c r="CM235" s="3">
        <v>52.5744571347617</v>
      </c>
      <c r="CN235" s="3">
        <v>56.2075645744772</v>
      </c>
      <c r="CO235" s="3">
        <v>53.0552981262288</v>
      </c>
      <c r="CP235" s="3">
        <v>51.26275777228</v>
      </c>
      <c r="CQ235" s="3">
        <v>51.8158473430476</v>
      </c>
      <c r="CR235" s="3">
        <v>47.3818745222636</v>
      </c>
      <c r="CS235" s="3">
        <v>46.7371571423443</v>
      </c>
      <c r="CT235" s="3">
        <v>49.2379947814619</v>
      </c>
      <c r="CU235" s="3">
        <v>52.7142852650541</v>
      </c>
      <c r="CV235" s="3">
        <v>52.3758737126194</v>
      </c>
      <c r="CW235" s="3">
        <v>47.7894703311532</v>
      </c>
      <c r="CX235" s="3">
        <v>45.2234500399184</v>
      </c>
      <c r="CY235" s="3">
        <v>41.2271253121778</v>
      </c>
      <c r="CZ235" s="3">
        <v>41.7924930457931</v>
      </c>
      <c r="DA235" s="3">
        <v>40.1151025272957</v>
      </c>
      <c r="DB235" s="3">
        <v>42.8147658042169</v>
      </c>
      <c r="DC235" s="3">
        <v>41.7004590944529</v>
      </c>
      <c r="DD235" s="3">
        <v>38.753519406515</v>
      </c>
      <c r="DE235" s="3">
        <v>38.3566203695364</v>
      </c>
      <c r="DF235" s="3">
        <v>41.1354943186831</v>
      </c>
      <c r="DG235" s="3">
        <v>44.3771489556162</v>
      </c>
      <c r="DH235" s="3">
        <v>49.4803827233445</v>
      </c>
      <c r="DI235" s="3">
        <v>54.9525321123825</v>
      </c>
      <c r="DJ235" s="3">
        <v>54.6919388033969</v>
      </c>
      <c r="DK235" s="3">
        <v>60.5935229440173</v>
      </c>
      <c r="DL235" s="3">
        <v>66.5281725505595</v>
      </c>
      <c r="DM235" s="3">
        <v>72.7276230769516</v>
      </c>
      <c r="DN235" s="3">
        <v>79.2526731304838</v>
      </c>
      <c r="DO235" s="3">
        <v>80.8206208560378</v>
      </c>
      <c r="DP235" s="3">
        <v>76.456459414338</v>
      </c>
      <c r="DQ235" s="3">
        <v>71.5875056353525</v>
      </c>
      <c r="DR235" s="3">
        <v>84.1135521715383</v>
      </c>
      <c r="DS235" s="3">
        <v>97.8999400456393</v>
      </c>
      <c r="DT235" s="3">
        <v>103.311255823188</v>
      </c>
      <c r="DU235" s="3">
        <v>103.742674121127</v>
      </c>
      <c r="DV235" s="3">
        <v>112.484814093207</v>
      </c>
      <c r="DW235" s="3">
        <v>111.249961080997</v>
      </c>
      <c r="DX235" s="3">
        <v>115.760262829107</v>
      </c>
      <c r="DY235" s="3">
        <v>112.240290304177</v>
      </c>
      <c r="DZ235" s="3">
        <v>117.704020005947</v>
      </c>
      <c r="EA235" s="3">
        <v>126.057458510245</v>
      </c>
      <c r="EB235" s="3">
        <v>136.961592129664</v>
      </c>
      <c r="EC235" s="3">
        <v>138.839836448798</v>
      </c>
      <c r="ED235" s="3">
        <v>130.678151477231</v>
      </c>
      <c r="EE235" s="3">
        <v>118.903208043138</v>
      </c>
      <c r="EF235" s="3">
        <v>113.260277642144</v>
      </c>
    </row>
    <row r="236">
      <c r="A236" s="3" t="s">
        <v>820</v>
      </c>
      <c r="B236" s="3" t="s">
        <v>536</v>
      </c>
      <c r="C236" s="3" t="s">
        <v>821</v>
      </c>
      <c r="D236" s="3">
        <v>27.041069326267</v>
      </c>
      <c r="E236" s="3">
        <v>29.1633989891614</v>
      </c>
      <c r="F236" s="3">
        <v>29.6262829541527</v>
      </c>
      <c r="G236" s="3">
        <v>29.8661899534162</v>
      </c>
      <c r="H236" s="3">
        <v>30.0123030256196</v>
      </c>
      <c r="I236" s="3">
        <v>30.3684666834946</v>
      </c>
      <c r="J236" s="3">
        <v>30.5268427178219</v>
      </c>
      <c r="K236" s="3">
        <v>29.9785643044171</v>
      </c>
      <c r="L236" s="3">
        <v>29.1019003545337</v>
      </c>
      <c r="M236" s="3">
        <v>28.941433760334</v>
      </c>
      <c r="N236" s="3">
        <v>30.7649242846744</v>
      </c>
      <c r="O236" s="3">
        <v>31.860503817978</v>
      </c>
      <c r="P236" s="3">
        <v>33.3671451815204</v>
      </c>
      <c r="Q236" s="3">
        <v>32.9907862600369</v>
      </c>
      <c r="R236" s="3">
        <v>32.258508338322</v>
      </c>
      <c r="S236" s="3">
        <v>32.279191376995</v>
      </c>
      <c r="T236" s="3">
        <v>30.4113449814284</v>
      </c>
      <c r="U236" s="3">
        <v>29.7943048484801</v>
      </c>
      <c r="V236" s="3">
        <v>29.9072901134565</v>
      </c>
      <c r="W236" s="3">
        <v>30.6788771915242</v>
      </c>
      <c r="X236" s="3">
        <v>28.9118236565694</v>
      </c>
      <c r="Y236" s="3">
        <v>32.1457994777747</v>
      </c>
      <c r="Z236" s="3">
        <v>32.6154461212138</v>
      </c>
      <c r="AA236" s="3">
        <v>32.7794689526456</v>
      </c>
      <c r="AB236" s="3">
        <v>31.1229929762984</v>
      </c>
      <c r="AC236" s="3">
        <v>29.5674235738974</v>
      </c>
      <c r="AD236" s="3">
        <v>32.8784129279206</v>
      </c>
      <c r="AE236" s="3">
        <v>35.1240659144797</v>
      </c>
      <c r="AF236" s="3">
        <v>36.8168958793347</v>
      </c>
      <c r="AG236" s="3">
        <v>38.7787411722839</v>
      </c>
      <c r="AH236" s="3">
        <v>40.4839057158436</v>
      </c>
      <c r="AI236" s="3">
        <v>42.5659756676803</v>
      </c>
      <c r="AJ236" s="3">
        <v>42.2690263661192</v>
      </c>
      <c r="AK236" s="3">
        <v>41.0727779400046</v>
      </c>
      <c r="AL236" s="3">
        <v>39.3648728677255</v>
      </c>
      <c r="AM236" s="3">
        <v>41.5949914153854</v>
      </c>
      <c r="AN236" s="3">
        <v>42.0654443897173</v>
      </c>
      <c r="AO236" s="3">
        <v>40.2073374415045</v>
      </c>
      <c r="AP236" s="3">
        <v>40.8867587206747</v>
      </c>
      <c r="AQ236" s="3">
        <v>43.921866956048</v>
      </c>
      <c r="AR236" s="3">
        <v>44.6409805839877</v>
      </c>
      <c r="AS236" s="3">
        <v>47.0883862245683</v>
      </c>
      <c r="AT236" s="3">
        <v>48.3772483923561</v>
      </c>
      <c r="AU236" s="3">
        <v>50.3844612365619</v>
      </c>
      <c r="AV236" s="3">
        <v>52.6689030041516</v>
      </c>
      <c r="AW236" s="3">
        <v>53.1226899268652</v>
      </c>
      <c r="AX236" s="3">
        <v>54.7561746267165</v>
      </c>
      <c r="AY236" s="3">
        <v>53.8016949836767</v>
      </c>
      <c r="AZ236" s="3">
        <v>52.3474815987196</v>
      </c>
      <c r="BA236" s="3">
        <v>50.6482007309149</v>
      </c>
      <c r="BB236" s="3">
        <v>51.923539043561</v>
      </c>
      <c r="BC236" s="3">
        <v>53.0216521135369</v>
      </c>
      <c r="BD236" s="3">
        <v>53.992368774223</v>
      </c>
      <c r="BE236" s="3">
        <v>54.4609897025392</v>
      </c>
      <c r="BF236" s="3">
        <v>54.4362583645329</v>
      </c>
      <c r="BG236" s="3">
        <v>55.4781415143443</v>
      </c>
      <c r="BH236" s="3">
        <v>56.4492722654945</v>
      </c>
      <c r="BI236" s="3">
        <v>54.9721573878034</v>
      </c>
      <c r="BJ236" s="3">
        <v>56.5737760794453</v>
      </c>
      <c r="BK236" s="3">
        <v>53.5902400726725</v>
      </c>
      <c r="BL236" s="3">
        <v>53.7881779939727</v>
      </c>
      <c r="BM236" s="3">
        <v>60.2549946350575</v>
      </c>
      <c r="BN236" s="3">
        <v>60.9722577358381</v>
      </c>
      <c r="BO236" s="3">
        <v>63.4333926382203</v>
      </c>
      <c r="BP236" s="3">
        <v>65.0036038476352</v>
      </c>
      <c r="BQ236" s="3">
        <v>68.4579002620704</v>
      </c>
      <c r="BR236" s="3">
        <v>70.8132829058724</v>
      </c>
      <c r="BS236" s="3">
        <v>70.9763358780474</v>
      </c>
      <c r="BT236" s="3">
        <v>73.6648800180649</v>
      </c>
      <c r="BU236" s="3">
        <v>76.3477488092554</v>
      </c>
      <c r="BV236" s="3">
        <v>77.70452235161</v>
      </c>
      <c r="BW236" s="3">
        <v>78.0829790826551</v>
      </c>
      <c r="BX236" s="3">
        <v>81.0335123465058</v>
      </c>
      <c r="BY236" s="3">
        <v>82.842503918527</v>
      </c>
      <c r="BZ236" s="3">
        <v>67.0426694031048</v>
      </c>
      <c r="CA236" s="3">
        <v>75.956222554052</v>
      </c>
      <c r="CB236" s="3">
        <v>77.4288401626367</v>
      </c>
      <c r="CC236" s="3">
        <v>83.400766653868</v>
      </c>
      <c r="CD236" s="3">
        <v>86.7013278179537</v>
      </c>
      <c r="CE236" s="3">
        <v>91.8606513036902</v>
      </c>
      <c r="CF236" s="3">
        <v>89.2934421394319</v>
      </c>
      <c r="CG236" s="3">
        <v>92.576882971623</v>
      </c>
      <c r="CH236" s="3">
        <v>91.4771377764888</v>
      </c>
      <c r="CI236" s="3">
        <v>88.0308348795876</v>
      </c>
      <c r="CJ236" s="3">
        <v>88.6983369358208</v>
      </c>
      <c r="CK236" s="3">
        <v>95.2317041132292</v>
      </c>
      <c r="CL236" s="3">
        <v>91.5308073365144</v>
      </c>
      <c r="CM236" s="3">
        <v>101.568411651202</v>
      </c>
      <c r="CN236" s="3">
        <v>104.847339635373</v>
      </c>
      <c r="CO236" s="3">
        <v>111.122984509869</v>
      </c>
      <c r="CP236" s="3">
        <v>114.563095204504</v>
      </c>
      <c r="CQ236" s="3">
        <v>119.525144195462</v>
      </c>
      <c r="CR236" s="3">
        <v>120.507804638491</v>
      </c>
      <c r="CS236" s="3">
        <v>124.766500814861</v>
      </c>
      <c r="CT236" s="3">
        <v>136.688063733742</v>
      </c>
      <c r="CU236" s="3">
        <v>147.336259058298</v>
      </c>
      <c r="CV236" s="3">
        <v>142.36474166264</v>
      </c>
      <c r="CW236" s="3">
        <v>136.30250981708</v>
      </c>
      <c r="CX236" s="3">
        <v>141.961929628384</v>
      </c>
      <c r="CY236" s="3">
        <v>154.274204836083</v>
      </c>
      <c r="CZ236" s="3">
        <v>120.589762188178</v>
      </c>
      <c r="DA236" s="3">
        <v>110.418585095588</v>
      </c>
      <c r="DB236" s="3">
        <v>114.884744385497</v>
      </c>
      <c r="DC236" s="3">
        <v>122.982178191296</v>
      </c>
      <c r="DD236" s="3">
        <v>107.992740260829</v>
      </c>
      <c r="DE236" s="3">
        <v>97.7580212335711</v>
      </c>
      <c r="DF236" s="3">
        <v>105.378970879206</v>
      </c>
      <c r="DG236" s="3">
        <v>108.196658064567</v>
      </c>
      <c r="DH236" s="3">
        <v>114.469049520664</v>
      </c>
      <c r="DI236" s="3">
        <v>119.822009601959</v>
      </c>
      <c r="DJ236" s="3">
        <v>113.597599122169</v>
      </c>
      <c r="DK236" s="3">
        <v>116.573768840503</v>
      </c>
      <c r="DL236" s="3">
        <v>117.957100008164</v>
      </c>
      <c r="DM236" s="3">
        <v>116.225253812921</v>
      </c>
      <c r="DN236" s="3">
        <v>119.415850359917</v>
      </c>
      <c r="DO236" s="3">
        <v>117.415405254845</v>
      </c>
      <c r="DP236" s="3">
        <v>114.510708780325</v>
      </c>
      <c r="DQ236" s="3">
        <v>101.718831894169</v>
      </c>
      <c r="DR236" s="3">
        <v>104.202386330682</v>
      </c>
      <c r="DS236" s="3">
        <v>123.044482598092</v>
      </c>
      <c r="DT236" s="3">
        <v>125.420849027403</v>
      </c>
      <c r="DU236" s="3">
        <v>127.319038129453</v>
      </c>
      <c r="DV236" s="3">
        <v>127.276242132053</v>
      </c>
      <c r="DW236" s="3">
        <v>111.808813470089</v>
      </c>
      <c r="DX236" s="3">
        <v>104.935746369084</v>
      </c>
      <c r="DY236" s="3">
        <v>108.168895816949</v>
      </c>
      <c r="DZ236" s="3">
        <v>118.287140404954</v>
      </c>
      <c r="EA236" s="3">
        <v>122.383651381094</v>
      </c>
      <c r="EB236" s="3">
        <v>126.568938354347</v>
      </c>
      <c r="EC236" s="3">
        <v>119.169833681272</v>
      </c>
      <c r="ED236" s="3">
        <v>113.993429791935</v>
      </c>
      <c r="EE236" s="3">
        <v>108.922399276103</v>
      </c>
      <c r="EF236" s="3">
        <v>111.106111102634</v>
      </c>
    </row>
    <row r="237">
      <c r="A237" s="3" t="s">
        <v>822</v>
      </c>
      <c r="B237" s="3" t="s">
        <v>505</v>
      </c>
      <c r="C237" s="3" t="s">
        <v>776</v>
      </c>
      <c r="D237" s="3">
        <v>47.508952984686</v>
      </c>
      <c r="E237" s="3">
        <v>45.2504025795119</v>
      </c>
      <c r="F237" s="3">
        <v>46.1793235270715</v>
      </c>
      <c r="G237" s="3">
        <v>48.4454729785598</v>
      </c>
      <c r="H237" s="3">
        <v>49.906492348847</v>
      </c>
      <c r="I237" s="3">
        <v>51.3476116693131</v>
      </c>
      <c r="J237" s="3">
        <v>49.8205132655372</v>
      </c>
      <c r="K237" s="3">
        <v>49.3029366901631</v>
      </c>
      <c r="L237" s="3">
        <v>49.6213979840874</v>
      </c>
      <c r="M237" s="3">
        <v>50.8386984879529</v>
      </c>
      <c r="N237" s="3">
        <v>51.9099475590604</v>
      </c>
      <c r="O237" s="3">
        <v>50.2748661465927</v>
      </c>
      <c r="P237" s="3">
        <v>49.4451218252419</v>
      </c>
      <c r="Q237" s="3">
        <v>49.4305577731602</v>
      </c>
      <c r="R237" s="3">
        <v>47.5598567265273</v>
      </c>
      <c r="S237" s="3">
        <v>48.9887717588324</v>
      </c>
      <c r="T237" s="3">
        <v>51.3465010746101</v>
      </c>
      <c r="U237" s="3">
        <v>49.772305424566</v>
      </c>
      <c r="V237" s="3">
        <v>51.481884782386</v>
      </c>
      <c r="W237" s="3">
        <v>51.1751014763468</v>
      </c>
      <c r="X237" s="3">
        <v>49.1471023092864</v>
      </c>
      <c r="Y237" s="3">
        <v>53.4366618394742</v>
      </c>
      <c r="Z237" s="3">
        <v>53.6592340900199</v>
      </c>
      <c r="AA237" s="3">
        <v>55.1020761299591</v>
      </c>
      <c r="AB237" s="3">
        <v>55.1204739527984</v>
      </c>
      <c r="AC237" s="3">
        <v>56.9294051099465</v>
      </c>
      <c r="AD237" s="3">
        <v>60.7824046967105</v>
      </c>
      <c r="AE237" s="3">
        <v>63.1432957679</v>
      </c>
      <c r="AF237" s="3">
        <v>63.41976306469</v>
      </c>
      <c r="AG237" s="3">
        <v>64.0030355902132</v>
      </c>
      <c r="AH237" s="3">
        <v>65.0949328807919</v>
      </c>
      <c r="AI237" s="3">
        <v>64.0209051677745</v>
      </c>
      <c r="AJ237" s="3">
        <v>64.4147202281061</v>
      </c>
      <c r="AK237" s="3">
        <v>62.5201395297508</v>
      </c>
      <c r="AL237" s="3">
        <v>59.5284922290599</v>
      </c>
      <c r="AM237" s="3">
        <v>58.9202597735198</v>
      </c>
      <c r="AN237" s="3">
        <v>61.1865446528676</v>
      </c>
      <c r="AO237" s="3">
        <v>67.6245362303675</v>
      </c>
      <c r="AP237" s="3">
        <v>73.649803499833</v>
      </c>
      <c r="AQ237" s="3">
        <v>74.6868206637709</v>
      </c>
      <c r="AR237" s="3">
        <v>75.5836700866234</v>
      </c>
      <c r="AS237" s="3">
        <v>80.0195065226703</v>
      </c>
      <c r="AT237" s="3">
        <v>79.220483829585</v>
      </c>
      <c r="AU237" s="3">
        <v>77.3339039596837</v>
      </c>
      <c r="AV237" s="3">
        <v>77.3187818334828</v>
      </c>
      <c r="AW237" s="3">
        <v>74.6633650919108</v>
      </c>
      <c r="AX237" s="3">
        <v>69.493470711662</v>
      </c>
      <c r="AY237" s="3">
        <v>71.9214078072491</v>
      </c>
      <c r="AZ237" s="3">
        <v>72.6006599259264</v>
      </c>
      <c r="BA237" s="3">
        <v>70.1483793660227</v>
      </c>
      <c r="BB237" s="3">
        <v>70.6293936439326</v>
      </c>
      <c r="BC237" s="3">
        <v>65.1193240210394</v>
      </c>
      <c r="BD237" s="3">
        <v>55.7642979203514</v>
      </c>
      <c r="BE237" s="3">
        <v>55.2522032603905</v>
      </c>
      <c r="BF237" s="3">
        <v>57.949949814925</v>
      </c>
      <c r="BG237" s="3">
        <v>58.0020492975905</v>
      </c>
      <c r="BH237" s="3">
        <v>56.1121553623988</v>
      </c>
      <c r="BI237" s="3">
        <v>60.8659074468701</v>
      </c>
      <c r="BJ237" s="3">
        <v>61.6779812780123</v>
      </c>
      <c r="BK237" s="3">
        <v>55.1290643299491</v>
      </c>
      <c r="BL237" s="3">
        <v>51.0180921373383</v>
      </c>
      <c r="BM237" s="3">
        <v>58.7905661627857</v>
      </c>
      <c r="BN237" s="3">
        <v>64.1145524462108</v>
      </c>
      <c r="BO237" s="3">
        <v>62.4456776857296</v>
      </c>
      <c r="BP237" s="3">
        <v>61.4409759715464</v>
      </c>
      <c r="BQ237" s="3">
        <v>57.0263183446067</v>
      </c>
      <c r="BR237" s="3">
        <v>61.5192748237309</v>
      </c>
      <c r="BS237" s="3">
        <v>59.9687095424977</v>
      </c>
      <c r="BT237" s="3">
        <v>54.4486855496359</v>
      </c>
      <c r="BU237" s="3">
        <v>59.6763755389765</v>
      </c>
      <c r="BV237" s="3">
        <v>62.7777359129092</v>
      </c>
      <c r="BW237" s="3">
        <v>64.096440080692</v>
      </c>
      <c r="BX237" s="3">
        <v>66.0736911282208</v>
      </c>
      <c r="BY237" s="3">
        <v>65.8436570158526</v>
      </c>
      <c r="BZ237" s="3">
        <v>56.8621724638243</v>
      </c>
      <c r="CA237" s="3">
        <v>58.0273319241474</v>
      </c>
      <c r="CB237" s="3">
        <v>55.2744981845008</v>
      </c>
      <c r="CC237" s="3">
        <v>57.0417782854876</v>
      </c>
      <c r="CD237" s="3">
        <v>58.7336342720961</v>
      </c>
      <c r="CE237" s="3">
        <v>61.8867372253975</v>
      </c>
      <c r="CF237" s="3">
        <v>62.2856652587292</v>
      </c>
      <c r="CG237" s="3">
        <v>60.6248465831485</v>
      </c>
      <c r="CH237" s="3">
        <v>60.1031315448768</v>
      </c>
      <c r="CI237" s="3">
        <v>66.4113610320988</v>
      </c>
      <c r="CJ237" s="3">
        <v>66.324633243863</v>
      </c>
      <c r="CK237" s="3">
        <v>68.8511134559982</v>
      </c>
      <c r="CL237" s="3">
        <v>71.6834586924748</v>
      </c>
      <c r="CM237" s="3">
        <v>75.7427109497025</v>
      </c>
      <c r="CN237" s="3">
        <v>79.892304599184</v>
      </c>
      <c r="CO237" s="3">
        <v>81.498089349341</v>
      </c>
      <c r="CP237" s="3">
        <v>82.2317831476783</v>
      </c>
      <c r="CQ237" s="3">
        <v>84.1162407615362</v>
      </c>
      <c r="CR237" s="3">
        <v>85.405949680237</v>
      </c>
      <c r="CS237" s="3">
        <v>81.3453392340626</v>
      </c>
      <c r="CT237" s="3">
        <v>78.0044551489305</v>
      </c>
      <c r="CU237" s="3">
        <v>77.7831310960697</v>
      </c>
      <c r="CV237" s="3">
        <v>85.94370939935</v>
      </c>
      <c r="CW237" s="3">
        <v>90.8617449397915</v>
      </c>
      <c r="CX237" s="3">
        <v>81.1708534537555</v>
      </c>
      <c r="CY237" s="3">
        <v>87.2815261957568</v>
      </c>
      <c r="CZ237" s="3">
        <v>89.3987521438673</v>
      </c>
      <c r="DA237" s="3">
        <v>88.4599192702675</v>
      </c>
      <c r="DB237" s="3">
        <v>82.7036549886311</v>
      </c>
      <c r="DC237" s="3">
        <v>86.4618240581229</v>
      </c>
      <c r="DD237" s="3">
        <v>82.2875706164613</v>
      </c>
      <c r="DE237" s="3">
        <v>77.2867940866729</v>
      </c>
      <c r="DF237" s="3">
        <v>84.0371963037634</v>
      </c>
      <c r="DG237" s="3">
        <v>90.9697954584768</v>
      </c>
      <c r="DH237" s="3">
        <v>92.1392418322426</v>
      </c>
      <c r="DI237" s="3">
        <v>91.3852372856572</v>
      </c>
      <c r="DJ237" s="3">
        <v>87.2791393204694</v>
      </c>
      <c r="DK237" s="3">
        <v>90.2587224809213</v>
      </c>
      <c r="DL237" s="3">
        <v>86.0461506739226</v>
      </c>
      <c r="DM237" s="3">
        <v>86.3145216586375</v>
      </c>
      <c r="DN237" s="3">
        <v>91.1601616258226</v>
      </c>
      <c r="DO237" s="3">
        <v>88.8134326180128</v>
      </c>
      <c r="DP237" s="3">
        <v>87.8623725326807</v>
      </c>
      <c r="DQ237" s="3">
        <v>85.8895905166693</v>
      </c>
      <c r="DR237" s="3">
        <v>86.1766367712497</v>
      </c>
      <c r="DS237" s="3">
        <v>87.9757541107442</v>
      </c>
      <c r="DT237" s="3">
        <v>89.111468063572</v>
      </c>
      <c r="DU237" s="3">
        <v>86.1329394565152</v>
      </c>
      <c r="DV237" s="3">
        <v>88.4950966009466</v>
      </c>
      <c r="DW237" s="3">
        <v>88.9868139105758</v>
      </c>
      <c r="DX237" s="3">
        <v>95.7467160867316</v>
      </c>
      <c r="DY237" s="3">
        <v>99.1821342589863</v>
      </c>
      <c r="DZ237" s="3">
        <v>104.57673838511</v>
      </c>
      <c r="EA237" s="3">
        <v>115.786016305745</v>
      </c>
      <c r="EB237" s="3">
        <v>121.022457703377</v>
      </c>
      <c r="EC237" s="3">
        <v>122.286927429574</v>
      </c>
      <c r="ED237" s="3">
        <v>127.738632382173</v>
      </c>
      <c r="EE237" s="3">
        <v>125.100023298088</v>
      </c>
      <c r="EF237" s="3">
        <v>122.483054902818</v>
      </c>
    </row>
    <row r="238">
      <c r="A238" s="3" t="s">
        <v>823</v>
      </c>
      <c r="B238" s="3" t="s">
        <v>517</v>
      </c>
      <c r="C238" s="3" t="s">
        <v>681</v>
      </c>
      <c r="D238" s="3">
        <v>57.0767919267585</v>
      </c>
      <c r="E238" s="3">
        <v>57.6115057666948</v>
      </c>
      <c r="F238" s="3">
        <v>60.4135246691693</v>
      </c>
      <c r="G238" s="3">
        <v>60.6506872135806</v>
      </c>
      <c r="H238" s="3">
        <v>60.4736726806149</v>
      </c>
      <c r="I238" s="3">
        <v>63.2674170870255</v>
      </c>
      <c r="J238" s="3">
        <v>62.1947110565831</v>
      </c>
      <c r="K238" s="3">
        <v>60.1170869528602</v>
      </c>
      <c r="L238" s="3">
        <v>62.3193735003684</v>
      </c>
      <c r="M238" s="3">
        <v>60.0875716685735</v>
      </c>
      <c r="N238" s="3">
        <v>63.8555355943329</v>
      </c>
      <c r="O238" s="3">
        <v>65.5605542158731</v>
      </c>
      <c r="P238" s="3">
        <v>62.825234739423</v>
      </c>
      <c r="Q238" s="3">
        <v>66.2487904419893</v>
      </c>
      <c r="R238" s="3">
        <v>68.8576418890186</v>
      </c>
      <c r="S238" s="3">
        <v>67.7297975485734</v>
      </c>
      <c r="T238" s="3">
        <v>69.3711791052856</v>
      </c>
      <c r="U238" s="3">
        <v>71.6110190767305</v>
      </c>
      <c r="V238" s="3">
        <v>72.17139182672</v>
      </c>
      <c r="W238" s="3">
        <v>70.4979000113782</v>
      </c>
      <c r="X238" s="3">
        <v>66.0743022579232</v>
      </c>
      <c r="Y238" s="3">
        <v>66.3994946527901</v>
      </c>
      <c r="Z238" s="3">
        <v>70.0139462121317</v>
      </c>
      <c r="AA238" s="3">
        <v>70.9004369350219</v>
      </c>
      <c r="AB238" s="3">
        <v>65.2313638897356</v>
      </c>
      <c r="AC238" s="3">
        <v>62.1227261024422</v>
      </c>
      <c r="AD238" s="3">
        <v>64.0191020944235</v>
      </c>
      <c r="AE238" s="3">
        <v>64.1729289230722</v>
      </c>
      <c r="AF238" s="3">
        <v>65.7069488753224</v>
      </c>
      <c r="AG238" s="3">
        <v>64.2906848646615</v>
      </c>
      <c r="AH238" s="3">
        <v>61.9615396677299</v>
      </c>
      <c r="AI238" s="3">
        <v>64.949065876129</v>
      </c>
      <c r="AJ238" s="3">
        <v>68.1446579158144</v>
      </c>
      <c r="AK238" s="3">
        <v>69.8371296151071</v>
      </c>
      <c r="AL238" s="3">
        <v>80.0427394709492</v>
      </c>
      <c r="AM238" s="3">
        <v>87.8780230750446</v>
      </c>
      <c r="AN238" s="3">
        <v>90.8064183816823</v>
      </c>
      <c r="AO238" s="3">
        <v>95.6550038767278</v>
      </c>
      <c r="AP238" s="3">
        <v>95.1955132133263</v>
      </c>
      <c r="AQ238" s="3">
        <v>91.5078278475232</v>
      </c>
      <c r="AR238" s="3">
        <v>93.2603582403718</v>
      </c>
      <c r="AS238" s="3">
        <v>93.91419043073</v>
      </c>
      <c r="AT238" s="3">
        <v>98.2357697158874</v>
      </c>
      <c r="AU238" s="3">
        <v>99.9668431645632</v>
      </c>
      <c r="AV238" s="3">
        <v>99.8483204639399</v>
      </c>
      <c r="AW238" s="3">
        <v>105.788066996436</v>
      </c>
      <c r="AX238" s="3">
        <v>104.896474830199</v>
      </c>
      <c r="AY238" s="3">
        <v>112.663285744676</v>
      </c>
      <c r="AZ238" s="3">
        <v>119.014378373945</v>
      </c>
      <c r="BA238" s="3">
        <v>122.7364973493</v>
      </c>
      <c r="BB238" s="3">
        <v>123.04455664697</v>
      </c>
      <c r="BC238" s="3">
        <v>115.730504485871</v>
      </c>
      <c r="BD238" s="3">
        <v>116.321137565139</v>
      </c>
      <c r="BE238" s="3">
        <v>112.546405287706</v>
      </c>
      <c r="BF238" s="3">
        <v>110.849207425304</v>
      </c>
      <c r="BG238" s="3">
        <v>114.529889435977</v>
      </c>
      <c r="BH238" s="3">
        <v>112.260378383189</v>
      </c>
      <c r="BI238" s="3">
        <v>102.478343933203</v>
      </c>
      <c r="BJ238" s="3">
        <v>106.547677186983</v>
      </c>
      <c r="BK238" s="3">
        <v>96.0368994049578</v>
      </c>
      <c r="BL238" s="3">
        <v>97.7167525735565</v>
      </c>
      <c r="BM238" s="3">
        <v>99.4395151956037</v>
      </c>
      <c r="BN238" s="3">
        <v>101.378858072272</v>
      </c>
      <c r="BO238" s="3">
        <v>105.912577657327</v>
      </c>
      <c r="BP238" s="3">
        <v>106.635677939788</v>
      </c>
      <c r="BQ238" s="3">
        <v>108.364871174642</v>
      </c>
      <c r="BR238" s="3">
        <v>114.391527070575</v>
      </c>
      <c r="BS238" s="3">
        <v>105.599741557461</v>
      </c>
      <c r="BT238" s="3">
        <v>112.265122883901</v>
      </c>
      <c r="BU238" s="3">
        <v>116.752544543807</v>
      </c>
      <c r="BV238" s="3">
        <v>125.026552244926</v>
      </c>
      <c r="BW238" s="3">
        <v>129.583868832692</v>
      </c>
      <c r="BX238" s="3">
        <v>127.941753890055</v>
      </c>
      <c r="BY238" s="3">
        <v>124.17644853457</v>
      </c>
      <c r="BZ238" s="3">
        <v>84.7149828686875</v>
      </c>
      <c r="CA238" s="3">
        <v>82.5551706932387</v>
      </c>
      <c r="CB238" s="3">
        <v>87.3339014490501</v>
      </c>
      <c r="CC238" s="3">
        <v>95.3764331263059</v>
      </c>
      <c r="CD238" s="3">
        <v>87.8512390434498</v>
      </c>
      <c r="CE238" s="3">
        <v>92.7597328887973</v>
      </c>
      <c r="CF238" s="3">
        <v>93.0809873521194</v>
      </c>
      <c r="CG238" s="3">
        <v>95.9108650693535</v>
      </c>
      <c r="CH238" s="3">
        <v>108.696308362941</v>
      </c>
      <c r="CI238" s="3">
        <v>123.562542236967</v>
      </c>
      <c r="CJ238" s="3">
        <v>132.594915559611</v>
      </c>
      <c r="CK238" s="3">
        <v>140.71118035932</v>
      </c>
      <c r="CL238" s="3">
        <v>151.905177297782</v>
      </c>
      <c r="CM238" s="3">
        <v>155.353463989455</v>
      </c>
      <c r="CN238" s="3">
        <v>169.268021265791</v>
      </c>
      <c r="CO238" s="3">
        <v>165.315381884891</v>
      </c>
      <c r="CP238" s="3">
        <v>162.383919823639</v>
      </c>
      <c r="CQ238" s="3">
        <v>165.469212966279</v>
      </c>
      <c r="CR238" s="3">
        <v>168.187015920921</v>
      </c>
      <c r="CS238" s="3">
        <v>180.891371176245</v>
      </c>
      <c r="CT238" s="3">
        <v>181.247832588152</v>
      </c>
      <c r="CU238" s="3">
        <v>175.98431597792</v>
      </c>
      <c r="CV238" s="3">
        <v>188.805053410246</v>
      </c>
      <c r="CW238" s="3">
        <v>182.49776953613</v>
      </c>
      <c r="CX238" s="3">
        <v>168.446530907939</v>
      </c>
      <c r="CY238" s="3">
        <v>158.244682665382</v>
      </c>
      <c r="CZ238" s="3">
        <v>146.584864051088</v>
      </c>
      <c r="DA238" s="3">
        <v>144.810779021234</v>
      </c>
      <c r="DB238" s="3">
        <v>143.495162018407</v>
      </c>
      <c r="DC238" s="3">
        <v>151.137618468248</v>
      </c>
      <c r="DD238" s="3">
        <v>142.693665082477</v>
      </c>
      <c r="DE238" s="3">
        <v>140.933120739566</v>
      </c>
      <c r="DF238" s="3">
        <v>147.464434460965</v>
      </c>
      <c r="DG238" s="3">
        <v>141.278029889612</v>
      </c>
      <c r="DH238" s="3">
        <v>147.209087758364</v>
      </c>
      <c r="DI238" s="3">
        <v>147.292115265301</v>
      </c>
      <c r="DJ238" s="3">
        <v>123.772532741976</v>
      </c>
      <c r="DK238" s="3">
        <v>114.661459343753</v>
      </c>
      <c r="DL238" s="3">
        <v>109.347225697386</v>
      </c>
      <c r="DM238" s="3">
        <v>116.89756904238</v>
      </c>
      <c r="DN238" s="3">
        <v>122.069223353694</v>
      </c>
      <c r="DO238" s="3">
        <v>118.092565285547</v>
      </c>
      <c r="DP238" s="3">
        <v>114.990003755278</v>
      </c>
      <c r="DQ238" s="3">
        <v>111.010685378718</v>
      </c>
      <c r="DR238" s="3">
        <v>119.433766661763</v>
      </c>
      <c r="DS238" s="3">
        <v>140.456744519978</v>
      </c>
      <c r="DT238" s="3">
        <v>145.94033487048</v>
      </c>
      <c r="DU238" s="3">
        <v>141.7944545591</v>
      </c>
      <c r="DV238" s="3">
        <v>147.222070594507</v>
      </c>
      <c r="DW238" s="3">
        <v>150.370540235355</v>
      </c>
      <c r="DX238" s="3">
        <v>152.620770160458</v>
      </c>
      <c r="DY238" s="3">
        <v>149.24425371482</v>
      </c>
      <c r="DZ238" s="3">
        <v>167.295870606093</v>
      </c>
      <c r="EA238" s="3">
        <v>170.764097251993</v>
      </c>
      <c r="EB238" s="3">
        <v>179.171044871114</v>
      </c>
      <c r="EC238" s="3">
        <v>183.829006199444</v>
      </c>
      <c r="ED238" s="3">
        <v>203.412072813463</v>
      </c>
      <c r="EE238" s="3">
        <v>198.809120952605</v>
      </c>
      <c r="EF238" s="3">
        <v>195.668495476203</v>
      </c>
    </row>
    <row r="239">
      <c r="A239" s="3" t="s">
        <v>824</v>
      </c>
      <c r="B239" s="3" t="s">
        <v>526</v>
      </c>
      <c r="C239" s="3" t="s">
        <v>531</v>
      </c>
      <c r="D239" s="3">
        <v>42.0987033075757</v>
      </c>
      <c r="E239" s="3">
        <v>42.9609077223661</v>
      </c>
      <c r="F239" s="3">
        <v>44.1682107368805</v>
      </c>
      <c r="G239" s="3">
        <v>42.9522764124262</v>
      </c>
      <c r="H239" s="3">
        <v>41.5097876435069</v>
      </c>
      <c r="I239" s="3">
        <v>41.8440910970942</v>
      </c>
      <c r="J239" s="3">
        <v>39.7418009093227</v>
      </c>
      <c r="K239" s="3">
        <v>37.868894468586</v>
      </c>
      <c r="L239" s="3">
        <v>37.5262932387829</v>
      </c>
      <c r="M239" s="3">
        <v>36.0927659061314</v>
      </c>
      <c r="N239" s="3">
        <v>38.1268884294906</v>
      </c>
      <c r="O239" s="3">
        <v>35.8682527056154</v>
      </c>
      <c r="P239" s="3">
        <v>36.1586584983247</v>
      </c>
      <c r="Q239" s="3">
        <v>37.1185393246828</v>
      </c>
      <c r="R239" s="3">
        <v>36.1027218200422</v>
      </c>
      <c r="S239" s="3">
        <v>35.4601911453028</v>
      </c>
      <c r="T239" s="3">
        <v>35.961949404647</v>
      </c>
      <c r="U239" s="3">
        <v>35.5332077474939</v>
      </c>
      <c r="V239" s="3">
        <v>36.0764204511078</v>
      </c>
      <c r="W239" s="3">
        <v>33.713850212982</v>
      </c>
      <c r="X239" s="3">
        <v>30.1173435577693</v>
      </c>
      <c r="Y239" s="3">
        <v>31.3693474320638</v>
      </c>
      <c r="Z239" s="3">
        <v>32.4113614497009</v>
      </c>
      <c r="AA239" s="3">
        <v>29.7777487344878</v>
      </c>
      <c r="AB239" s="3">
        <v>26.1717256831184</v>
      </c>
      <c r="AC239" s="3">
        <v>26.7857467240663</v>
      </c>
      <c r="AD239" s="3">
        <v>29.8371224216603</v>
      </c>
      <c r="AE239" s="3">
        <v>31.7807659473701</v>
      </c>
      <c r="AF239" s="3">
        <v>34.1281347264935</v>
      </c>
      <c r="AG239" s="3">
        <v>34.7002878456437</v>
      </c>
      <c r="AH239" s="3">
        <v>36.0584167921488</v>
      </c>
      <c r="AI239" s="3">
        <v>37.6740018660785</v>
      </c>
      <c r="AJ239" s="3">
        <v>35.8075871626341</v>
      </c>
      <c r="AK239" s="3">
        <v>34.5360774534278</v>
      </c>
      <c r="AL239" s="3">
        <v>33.5862161502387</v>
      </c>
      <c r="AM239" s="3">
        <v>34.1687724047888</v>
      </c>
      <c r="AN239" s="3">
        <v>34.5351278861014</v>
      </c>
      <c r="AO239" s="3">
        <v>34.5151655183432</v>
      </c>
      <c r="AP239" s="3">
        <v>35.9250180568644</v>
      </c>
      <c r="AQ239" s="3">
        <v>37.3772393632002</v>
      </c>
      <c r="AR239" s="3">
        <v>39.1708900753551</v>
      </c>
      <c r="AS239" s="3">
        <v>39.0862930853353</v>
      </c>
      <c r="AT239" s="3">
        <v>38.9649609323041</v>
      </c>
      <c r="AU239" s="3">
        <v>36.8968741467106</v>
      </c>
      <c r="AV239" s="3">
        <v>38.7269405075674</v>
      </c>
      <c r="AW239" s="3">
        <v>41.9876683581945</v>
      </c>
      <c r="AX239" s="3">
        <v>41.3592223335158</v>
      </c>
      <c r="AY239" s="3">
        <v>41.7318114804008</v>
      </c>
      <c r="AZ239" s="3">
        <v>43.8090610628872</v>
      </c>
      <c r="BA239" s="3">
        <v>42.1275236886936</v>
      </c>
      <c r="BB239" s="3">
        <v>42.0377328885067</v>
      </c>
      <c r="BC239" s="3">
        <v>41.908167218003</v>
      </c>
      <c r="BD239" s="3">
        <v>40.5526011469554</v>
      </c>
      <c r="BE239" s="3">
        <v>39.1664200780615</v>
      </c>
      <c r="BF239" s="3">
        <v>38.9528417635828</v>
      </c>
      <c r="BG239" s="3">
        <v>39.1571005002823</v>
      </c>
      <c r="BH239" s="3">
        <v>39.6528749750196</v>
      </c>
      <c r="BI239" s="3">
        <v>36.6079778933304</v>
      </c>
      <c r="BJ239" s="3">
        <v>38.229432599185</v>
      </c>
      <c r="BK239" s="3">
        <v>35.3507709856053</v>
      </c>
      <c r="BL239" s="3">
        <v>36.3949317130715</v>
      </c>
      <c r="BM239" s="3">
        <v>38.4235882776582</v>
      </c>
      <c r="BN239" s="3">
        <v>39.2020841295335</v>
      </c>
      <c r="BO239" s="3">
        <v>37.211563914066</v>
      </c>
      <c r="BP239" s="3">
        <v>33.859479885259</v>
      </c>
      <c r="BQ239" s="3">
        <v>33.2271321363396</v>
      </c>
      <c r="BR239" s="3">
        <v>35.008642706918</v>
      </c>
      <c r="BS239" s="3">
        <v>33.5174472741372</v>
      </c>
      <c r="BT239" s="3">
        <v>34.2418531599048</v>
      </c>
      <c r="BU239" s="3">
        <v>35.4866244214002</v>
      </c>
      <c r="BV239" s="3">
        <v>40.1490926786226</v>
      </c>
      <c r="BW239" s="3">
        <v>41.9813906978776</v>
      </c>
      <c r="BX239" s="3">
        <v>42.3281184902311</v>
      </c>
      <c r="BY239" s="3">
        <v>40.42273755986</v>
      </c>
      <c r="BZ239" s="3">
        <v>30.0349843303798</v>
      </c>
      <c r="CA239" s="3">
        <v>29.2346926353574</v>
      </c>
      <c r="CB239" s="3">
        <v>33.1897234869183</v>
      </c>
      <c r="CC239" s="3">
        <v>36.1862511305954</v>
      </c>
      <c r="CD239" s="3">
        <v>38.0751607531495</v>
      </c>
      <c r="CE239" s="3">
        <v>42.321109090598</v>
      </c>
      <c r="CF239" s="3">
        <v>42.4739888492521</v>
      </c>
      <c r="CG239" s="3">
        <v>46.275545790124</v>
      </c>
      <c r="CH239" s="3">
        <v>49.8559832024855</v>
      </c>
      <c r="CI239" s="3">
        <v>49.0145329078299</v>
      </c>
      <c r="CJ239" s="3">
        <v>53.2191121059642</v>
      </c>
      <c r="CK239" s="3">
        <v>52.2517576295484</v>
      </c>
      <c r="CL239" s="3">
        <v>56.7759289911195</v>
      </c>
      <c r="CM239" s="3">
        <v>60.0324371886904</v>
      </c>
      <c r="CN239" s="3">
        <v>64.2441563041649</v>
      </c>
      <c r="CO239" s="3">
        <v>64.1302807751937</v>
      </c>
      <c r="CP239" s="3">
        <v>66.0532131967205</v>
      </c>
      <c r="CQ239" s="3">
        <v>74.022087252442</v>
      </c>
      <c r="CR239" s="3">
        <v>72.7857875301737</v>
      </c>
      <c r="CS239" s="3">
        <v>69.4226616053493</v>
      </c>
      <c r="CT239" s="3">
        <v>72.3790552960804</v>
      </c>
      <c r="CU239" s="3">
        <v>69.4323163588001</v>
      </c>
      <c r="CV239" s="3">
        <v>64.1262904624445</v>
      </c>
      <c r="CW239" s="3">
        <v>57.0108515624379</v>
      </c>
      <c r="CX239" s="3">
        <v>53.7116301698355</v>
      </c>
      <c r="CY239" s="3">
        <v>50.8944943762453</v>
      </c>
      <c r="CZ239" s="3">
        <v>48.1791801761267</v>
      </c>
      <c r="DA239" s="3">
        <v>45.4795545634767</v>
      </c>
      <c r="DB239" s="3">
        <v>45.3705877728467</v>
      </c>
      <c r="DC239" s="3">
        <v>47.0552546933815</v>
      </c>
      <c r="DD239" s="3">
        <v>41.8055856532069</v>
      </c>
      <c r="DE239" s="3">
        <v>40.0517254779623</v>
      </c>
      <c r="DF239" s="3">
        <v>42.7631546764284</v>
      </c>
      <c r="DG239" s="3">
        <v>43.6742366687061</v>
      </c>
      <c r="DH239" s="3">
        <v>47.8913459081519</v>
      </c>
      <c r="DI239" s="3">
        <v>55.1106315411712</v>
      </c>
      <c r="DJ239" s="3">
        <v>52.1892912485749</v>
      </c>
      <c r="DK239" s="3">
        <v>52.4253946183693</v>
      </c>
      <c r="DL239" s="3">
        <v>56.9817545156007</v>
      </c>
      <c r="DM239" s="3">
        <v>59.0834159508398</v>
      </c>
      <c r="DN239" s="3">
        <v>64.589316313642</v>
      </c>
      <c r="DO239" s="3">
        <v>67.617356173929</v>
      </c>
      <c r="DP239" s="3">
        <v>65.8364653409494</v>
      </c>
      <c r="DQ239" s="3">
        <v>61.205054674131</v>
      </c>
      <c r="DR239" s="3">
        <v>61.3663624526686</v>
      </c>
      <c r="DS239" s="3">
        <v>68.4971847651069</v>
      </c>
      <c r="DT239" s="3">
        <v>70.0727638649049</v>
      </c>
      <c r="DU239" s="3">
        <v>74.1156720445329</v>
      </c>
      <c r="DV239" s="3">
        <v>80.570698243122</v>
      </c>
      <c r="DW239" s="3">
        <v>80.4356919051788</v>
      </c>
      <c r="DX239" s="3">
        <v>81.6052447263166</v>
      </c>
      <c r="DY239" s="3">
        <v>77.6248160934016</v>
      </c>
      <c r="DZ239" s="3">
        <v>80.2092463889047</v>
      </c>
      <c r="EA239" s="3">
        <v>84.2583621008529</v>
      </c>
      <c r="EB239" s="3">
        <v>91.3960390999304</v>
      </c>
      <c r="EC239" s="3">
        <v>97.4802869777821</v>
      </c>
      <c r="ED239" s="3">
        <v>104.751931401378</v>
      </c>
      <c r="EE239" s="3">
        <v>105.151757231643</v>
      </c>
      <c r="EF239" s="3">
        <v>101.331719631638</v>
      </c>
    </row>
    <row r="240">
      <c r="A240" s="3" t="s">
        <v>825</v>
      </c>
      <c r="B240" s="3" t="s">
        <v>511</v>
      </c>
      <c r="C240" s="3" t="s">
        <v>512</v>
      </c>
      <c r="D240" s="3">
        <v>34.0668368991122</v>
      </c>
      <c r="E240" s="3">
        <v>35.2580675096116</v>
      </c>
      <c r="F240" s="3">
        <v>35.7714853533131</v>
      </c>
      <c r="G240" s="3">
        <v>36.4285777074087</v>
      </c>
      <c r="H240" s="3">
        <v>36.4623076464031</v>
      </c>
      <c r="I240" s="3">
        <v>36.6961558371706</v>
      </c>
      <c r="J240" s="3">
        <v>37.462886627389</v>
      </c>
      <c r="K240" s="3">
        <v>36.4599043925908</v>
      </c>
      <c r="L240" s="3">
        <v>37.653948082129</v>
      </c>
      <c r="M240" s="3">
        <v>38.6132892135926</v>
      </c>
      <c r="N240" s="3">
        <v>42.0109570283772</v>
      </c>
      <c r="O240" s="3">
        <v>45.0506406412445</v>
      </c>
      <c r="P240" s="3">
        <v>47.7132729345821</v>
      </c>
      <c r="Q240" s="3">
        <v>45.6415779105922</v>
      </c>
      <c r="R240" s="3">
        <v>43.1147923330328</v>
      </c>
      <c r="S240" s="3">
        <v>43.0954118100148</v>
      </c>
      <c r="T240" s="3">
        <v>41.4960553060095</v>
      </c>
      <c r="U240" s="3">
        <v>39.7077118587018</v>
      </c>
      <c r="V240" s="3">
        <v>41.3879173011348</v>
      </c>
      <c r="W240" s="3">
        <v>43.3401232399522</v>
      </c>
      <c r="X240" s="3">
        <v>42.2080526752034</v>
      </c>
      <c r="Y240" s="3">
        <v>45.0100791694879</v>
      </c>
      <c r="Z240" s="3">
        <v>44.2201672887796</v>
      </c>
      <c r="AA240" s="3">
        <v>44.3152468658228</v>
      </c>
      <c r="AB240" s="3">
        <v>45.1066965577105</v>
      </c>
      <c r="AC240" s="3">
        <v>48.5476692941372</v>
      </c>
      <c r="AD240" s="3">
        <v>50.7467306413881</v>
      </c>
      <c r="AE240" s="3">
        <v>52.1370262499543</v>
      </c>
      <c r="AF240" s="3">
        <v>52.1303822781568</v>
      </c>
      <c r="AG240" s="3">
        <v>55.0466459420681</v>
      </c>
      <c r="AH240" s="3">
        <v>57.2813006510859</v>
      </c>
      <c r="AI240" s="3">
        <v>55.5015335370417</v>
      </c>
      <c r="AJ240" s="3">
        <v>55.2724346077838</v>
      </c>
      <c r="AK240" s="3">
        <v>53.5416964873494</v>
      </c>
      <c r="AL240" s="3">
        <v>54.0952192379764</v>
      </c>
      <c r="AM240" s="3">
        <v>55.4333249735838</v>
      </c>
      <c r="AN240" s="3">
        <v>56.3300732511397</v>
      </c>
      <c r="AO240" s="3">
        <v>57.8141023912752</v>
      </c>
      <c r="AP240" s="3">
        <v>60.7548751240799</v>
      </c>
      <c r="AQ240" s="3">
        <v>62.4667213235023</v>
      </c>
      <c r="AR240" s="3">
        <v>62.9390086942453</v>
      </c>
      <c r="AS240" s="3">
        <v>65.0218310651198</v>
      </c>
      <c r="AT240" s="3">
        <v>63.3190581137623</v>
      </c>
      <c r="AU240" s="3">
        <v>66.2896756957101</v>
      </c>
      <c r="AV240" s="3">
        <v>65.5773378131694</v>
      </c>
      <c r="AW240" s="3">
        <v>64.8598880350724</v>
      </c>
      <c r="AX240" s="3">
        <v>67.261231981758</v>
      </c>
      <c r="AY240" s="3">
        <v>66.1791170714725</v>
      </c>
      <c r="AZ240" s="3">
        <v>60.6132508554286</v>
      </c>
      <c r="BA240" s="3">
        <v>58.3861468634851</v>
      </c>
      <c r="BB240" s="3">
        <v>58.6573079694194</v>
      </c>
      <c r="BC240" s="3">
        <v>60.1397213705762</v>
      </c>
      <c r="BD240" s="3">
        <v>59.7854165234448</v>
      </c>
      <c r="BE240" s="3">
        <v>58.7736651645661</v>
      </c>
      <c r="BF240" s="3">
        <v>61.5168753808897</v>
      </c>
      <c r="BG240" s="3">
        <v>62.255555062984</v>
      </c>
      <c r="BH240" s="3">
        <v>61.2930529388435</v>
      </c>
      <c r="BI240" s="3">
        <v>63.6186644943588</v>
      </c>
      <c r="BJ240" s="3">
        <v>67.8735246725796</v>
      </c>
      <c r="BK240" s="3">
        <v>69.2630252449023</v>
      </c>
      <c r="BL240" s="3">
        <v>66.4362097721413</v>
      </c>
      <c r="BM240" s="3">
        <v>70.7432375371756</v>
      </c>
      <c r="BN240" s="3">
        <v>74.2749314069788</v>
      </c>
      <c r="BO240" s="3">
        <v>74.1860420165928</v>
      </c>
      <c r="BP240" s="3">
        <v>74.9103092836752</v>
      </c>
      <c r="BQ240" s="3">
        <v>76.3754711450882</v>
      </c>
      <c r="BR240" s="3">
        <v>74.1185053221352</v>
      </c>
      <c r="BS240" s="3">
        <v>74.5142157941407</v>
      </c>
      <c r="BT240" s="3">
        <v>75.9107091334362</v>
      </c>
      <c r="BU240" s="3">
        <v>75.528942891912</v>
      </c>
      <c r="BV240" s="3">
        <v>70.5785116231558</v>
      </c>
      <c r="BW240" s="3">
        <v>70.2278914528064</v>
      </c>
      <c r="BX240" s="3">
        <v>74.7475628377269</v>
      </c>
      <c r="BY240" s="3">
        <v>79.9710219165228</v>
      </c>
      <c r="BZ240" s="3">
        <v>65.7638491268307</v>
      </c>
      <c r="CA240" s="3">
        <v>62.4097744112166</v>
      </c>
      <c r="CB240" s="3">
        <v>60.2943230086727</v>
      </c>
      <c r="CC240" s="3">
        <v>62.2220591552578</v>
      </c>
      <c r="CD240" s="3">
        <v>65.055086327222</v>
      </c>
      <c r="CE240" s="3">
        <v>64.147074943882</v>
      </c>
      <c r="CF240" s="3">
        <v>59.7342885264318</v>
      </c>
      <c r="CG240" s="3">
        <v>67.6975640128405</v>
      </c>
      <c r="CH240" s="3">
        <v>71.4432989975546</v>
      </c>
      <c r="CI240" s="3">
        <v>66.6865710271864</v>
      </c>
      <c r="CJ240" s="3">
        <v>64.790787559436</v>
      </c>
      <c r="CK240" s="3">
        <v>64.0607023482135</v>
      </c>
      <c r="CL240" s="3">
        <v>65.8664452031345</v>
      </c>
      <c r="CM240" s="3">
        <v>70.2839978003239</v>
      </c>
      <c r="CN240" s="3">
        <v>72.8608302652116</v>
      </c>
      <c r="CO240" s="3">
        <v>72.2412563120034</v>
      </c>
      <c r="CP240" s="3">
        <v>71.6584414289411</v>
      </c>
      <c r="CQ240" s="3">
        <v>68.3319240459042</v>
      </c>
      <c r="CR240" s="3">
        <v>63.9483716467329</v>
      </c>
      <c r="CS240" s="3">
        <v>58.7917670832407</v>
      </c>
      <c r="CT240" s="3">
        <v>56.664950255684</v>
      </c>
      <c r="CU240" s="3">
        <v>58.8841652831992</v>
      </c>
      <c r="CV240" s="3">
        <v>61.3933825019753</v>
      </c>
      <c r="CW240" s="3">
        <v>61.230774139873</v>
      </c>
      <c r="CX240" s="3">
        <v>65.3604281787893</v>
      </c>
      <c r="CY240" s="3">
        <v>68.3643925478076</v>
      </c>
      <c r="CZ240" s="3">
        <v>66.6178020544479</v>
      </c>
      <c r="DA240" s="3">
        <v>64.5864169772507</v>
      </c>
      <c r="DB240" s="3">
        <v>63.5791310147589</v>
      </c>
      <c r="DC240" s="3">
        <v>68.8406202743657</v>
      </c>
      <c r="DD240" s="3">
        <v>66.1361870852133</v>
      </c>
      <c r="DE240" s="3">
        <v>57.8012463989829</v>
      </c>
      <c r="DF240" s="3">
        <v>66.1160092824335</v>
      </c>
      <c r="DG240" s="3">
        <v>71.1206684482308</v>
      </c>
      <c r="DH240" s="3">
        <v>68.3878913870667</v>
      </c>
      <c r="DI240" s="3">
        <v>68.8000675892715</v>
      </c>
      <c r="DJ240" s="3">
        <v>70.9351114407245</v>
      </c>
      <c r="DK240" s="3">
        <v>73.7282204549929</v>
      </c>
      <c r="DL240" s="3">
        <v>73.5619811222014</v>
      </c>
      <c r="DM240" s="3">
        <v>75.6120895905399</v>
      </c>
      <c r="DN240" s="3">
        <v>77.7964441277913</v>
      </c>
      <c r="DO240" s="3">
        <v>74.1693518616858</v>
      </c>
      <c r="DP240" s="3">
        <v>72.5125724333705</v>
      </c>
      <c r="DQ240" s="3">
        <v>69.9623258812636</v>
      </c>
      <c r="DR240" s="3">
        <v>69.5604330611056</v>
      </c>
      <c r="DS240" s="3">
        <v>70.3770344829595</v>
      </c>
      <c r="DT240" s="3">
        <v>68.2569206153642</v>
      </c>
      <c r="DU240" s="3">
        <v>66.1452996355309</v>
      </c>
      <c r="DV240" s="3">
        <v>69.2023891699155</v>
      </c>
      <c r="DW240" s="3">
        <v>71.0873988346564</v>
      </c>
      <c r="DX240" s="3">
        <v>75.3255052967399</v>
      </c>
      <c r="DY240" s="3">
        <v>74.5260074899546</v>
      </c>
      <c r="DZ240" s="3">
        <v>78.8965239495961</v>
      </c>
      <c r="EA240" s="3">
        <v>85.6243260230619</v>
      </c>
      <c r="EB240" s="3">
        <v>88.3789586779553</v>
      </c>
      <c r="EC240" s="3">
        <v>86.9205979208493</v>
      </c>
      <c r="ED240" s="3">
        <v>90.9174600234104</v>
      </c>
      <c r="EE240" s="3">
        <v>87.8857138497489</v>
      </c>
      <c r="EF240" s="3">
        <v>84.9061113993327</v>
      </c>
    </row>
    <row r="241">
      <c r="A241" s="3" t="s">
        <v>826</v>
      </c>
      <c r="B241" s="3" t="s">
        <v>547</v>
      </c>
      <c r="C241" s="3" t="s">
        <v>548</v>
      </c>
      <c r="D241" s="3">
        <v>77.9987279431209</v>
      </c>
      <c r="E241" s="3">
        <v>77.5509456595499</v>
      </c>
      <c r="F241" s="3">
        <v>81.9256662156787</v>
      </c>
      <c r="G241" s="3">
        <v>81.1698495195572</v>
      </c>
      <c r="H241" s="3">
        <v>82.5281909917687</v>
      </c>
      <c r="I241" s="3">
        <v>85.545218866512</v>
      </c>
      <c r="J241" s="3">
        <v>87.1520604447878</v>
      </c>
      <c r="K241" s="3">
        <v>85.0314544684554</v>
      </c>
      <c r="L241" s="3">
        <v>84.7137599463884</v>
      </c>
      <c r="M241" s="3">
        <v>79.7611485943298</v>
      </c>
      <c r="N241" s="3">
        <v>87.8102998871079</v>
      </c>
      <c r="O241" s="3">
        <v>94.9053568482787</v>
      </c>
      <c r="P241" s="3">
        <v>95.7417808360567</v>
      </c>
      <c r="Q241" s="3">
        <v>98.0908486212136</v>
      </c>
      <c r="R241" s="3">
        <v>96.7689678501072</v>
      </c>
      <c r="S241" s="3">
        <v>95.5145789159024</v>
      </c>
      <c r="T241" s="3">
        <v>96.4769170829512</v>
      </c>
      <c r="U241" s="3">
        <v>98.6062053489971</v>
      </c>
      <c r="V241" s="3">
        <v>94.7813113358049</v>
      </c>
      <c r="W241" s="3">
        <v>86.3726854220437</v>
      </c>
      <c r="X241" s="3">
        <v>78.8237250556177</v>
      </c>
      <c r="Y241" s="3">
        <v>84.0587274327421</v>
      </c>
      <c r="Z241" s="3">
        <v>88.3214960252956</v>
      </c>
      <c r="AA241" s="3">
        <v>86.4013643529863</v>
      </c>
      <c r="AB241" s="3">
        <v>80.3686797649132</v>
      </c>
      <c r="AC241" s="3">
        <v>80.6503376877466</v>
      </c>
      <c r="AD241" s="3">
        <v>90.6791108467614</v>
      </c>
      <c r="AE241" s="3">
        <v>97.0011301998366</v>
      </c>
      <c r="AF241" s="3">
        <v>92.8938840270424</v>
      </c>
      <c r="AG241" s="3">
        <v>92.1502670888406</v>
      </c>
      <c r="AH241" s="3">
        <v>92.0338968353615</v>
      </c>
      <c r="AI241" s="3">
        <v>90.7481209936469</v>
      </c>
      <c r="AJ241" s="3">
        <v>89.2242969783962</v>
      </c>
      <c r="AK241" s="3">
        <v>81.8661301804891</v>
      </c>
      <c r="AL241" s="3">
        <v>82.9099899408981</v>
      </c>
      <c r="AM241" s="3">
        <v>83.6691692657029</v>
      </c>
      <c r="AN241" s="3">
        <v>85.2552277945653</v>
      </c>
      <c r="AO241" s="3">
        <v>88.2286045422069</v>
      </c>
      <c r="AP241" s="3">
        <v>90.4427008576789</v>
      </c>
      <c r="AQ241" s="3">
        <v>92.9398657379724</v>
      </c>
      <c r="AR241" s="3">
        <v>94.1726870268625</v>
      </c>
      <c r="AS241" s="3">
        <v>96.3554709438532</v>
      </c>
      <c r="AT241" s="3">
        <v>95.9396226655358</v>
      </c>
      <c r="AU241" s="3">
        <v>91.0239177931229</v>
      </c>
      <c r="AV241" s="3">
        <v>93.7904390230709</v>
      </c>
      <c r="AW241" s="3">
        <v>100.503876643873</v>
      </c>
      <c r="AX241" s="3">
        <v>101.834173281244</v>
      </c>
      <c r="AY241" s="3">
        <v>102.645086752208</v>
      </c>
      <c r="AZ241" s="3">
        <v>104.313253597697</v>
      </c>
      <c r="BA241" s="3">
        <v>101.656419793953</v>
      </c>
      <c r="BB241" s="3">
        <v>100.54590161263</v>
      </c>
      <c r="BC241" s="3">
        <v>97.260745048189</v>
      </c>
      <c r="BD241" s="3">
        <v>92.5063898476794</v>
      </c>
      <c r="BE241" s="3">
        <v>92.6491450215746</v>
      </c>
      <c r="BF241" s="3">
        <v>93.8008125664264</v>
      </c>
      <c r="BG241" s="3">
        <v>97.734946732727</v>
      </c>
      <c r="BH241" s="3">
        <v>100.289272558271</v>
      </c>
      <c r="BI241" s="3">
        <v>91.6618260322104</v>
      </c>
      <c r="BJ241" s="3">
        <v>95.9212139502513</v>
      </c>
      <c r="BK241" s="3">
        <v>91.0257322373587</v>
      </c>
      <c r="BL241" s="3">
        <v>91.9802608150629</v>
      </c>
      <c r="BM241" s="3">
        <v>97.3109484281338</v>
      </c>
      <c r="BN241" s="3">
        <v>99.6030446981409</v>
      </c>
      <c r="BO241" s="3">
        <v>104.714971205966</v>
      </c>
      <c r="BP241" s="3">
        <v>100.590918841176</v>
      </c>
      <c r="BQ241" s="3">
        <v>103.96598746247</v>
      </c>
      <c r="BR241" s="3">
        <v>106.405839069766</v>
      </c>
      <c r="BS241" s="3">
        <v>101.175690907672</v>
      </c>
      <c r="BT241" s="3">
        <v>106.131972157357</v>
      </c>
      <c r="BU241" s="3">
        <v>109.113363037939</v>
      </c>
      <c r="BV241" s="3">
        <v>117.177651862992</v>
      </c>
      <c r="BW241" s="3">
        <v>120.681789738608</v>
      </c>
      <c r="BX241" s="3">
        <v>116.011650321212</v>
      </c>
      <c r="BY241" s="3">
        <v>108.111603133644</v>
      </c>
      <c r="BZ241" s="3">
        <v>82.298337933185</v>
      </c>
      <c r="CA241" s="3">
        <v>82.6754517061324</v>
      </c>
      <c r="CB241" s="3">
        <v>85.0693368402225</v>
      </c>
      <c r="CC241" s="3">
        <v>97.6469625129417</v>
      </c>
      <c r="CD241" s="3">
        <v>101.326153829425</v>
      </c>
      <c r="CE241" s="3">
        <v>108.48681025617</v>
      </c>
      <c r="CF241" s="3">
        <v>114.766511821103</v>
      </c>
      <c r="CG241" s="3">
        <v>121.454888250298</v>
      </c>
      <c r="CH241" s="3">
        <v>132.07585761845</v>
      </c>
      <c r="CI241" s="3">
        <v>134.672453116805</v>
      </c>
      <c r="CJ241" s="3">
        <v>134.930363598554</v>
      </c>
      <c r="CK241" s="3">
        <v>128.238863129747</v>
      </c>
      <c r="CL241" s="3">
        <v>136.775270631563</v>
      </c>
      <c r="CM241" s="3">
        <v>151.125411815668</v>
      </c>
      <c r="CN241" s="3">
        <v>166.84166696155</v>
      </c>
      <c r="CO241" s="3">
        <v>163.765458785089</v>
      </c>
      <c r="CP241" s="3">
        <v>156.121646541907</v>
      </c>
      <c r="CQ241" s="3">
        <v>154.590937941613</v>
      </c>
      <c r="CR241" s="3">
        <v>141.07477371052</v>
      </c>
      <c r="CS241" s="3">
        <v>146.053224852578</v>
      </c>
      <c r="CT241" s="3">
        <v>151.734200041788</v>
      </c>
      <c r="CU241" s="3">
        <v>155.658929582545</v>
      </c>
      <c r="CV241" s="3">
        <v>153.789091622494</v>
      </c>
      <c r="CW241" s="3">
        <v>141.84857808362</v>
      </c>
      <c r="CX241" s="3">
        <v>120.068364000375</v>
      </c>
      <c r="CY241" s="3">
        <v>124.205497857006</v>
      </c>
      <c r="CZ241" s="3">
        <v>119.496355655343</v>
      </c>
      <c r="DA241" s="3">
        <v>112.894382701727</v>
      </c>
      <c r="DB241" s="3">
        <v>114.633399178438</v>
      </c>
      <c r="DC241" s="3">
        <v>124.325164877668</v>
      </c>
      <c r="DD241" s="3">
        <v>114.084411168763</v>
      </c>
      <c r="DE241" s="3">
        <v>108.460442270263</v>
      </c>
      <c r="DF241" s="3">
        <v>119.393759872546</v>
      </c>
      <c r="DG241" s="3">
        <v>124.475137485765</v>
      </c>
      <c r="DH241" s="3">
        <v>123.939483220233</v>
      </c>
      <c r="DI241" s="3">
        <v>124.924680559261</v>
      </c>
      <c r="DJ241" s="3">
        <v>123.99532411143</v>
      </c>
      <c r="DK241" s="3">
        <v>135.081535053045</v>
      </c>
      <c r="DL241" s="3">
        <v>133.677654419524</v>
      </c>
      <c r="DM241" s="3">
        <v>136.739750331956</v>
      </c>
      <c r="DN241" s="3">
        <v>143.842817688874</v>
      </c>
      <c r="DO241" s="3">
        <v>136.171525584042</v>
      </c>
      <c r="DP241" s="3">
        <v>130.02800751711</v>
      </c>
      <c r="DQ241" s="3">
        <v>124.218537263846</v>
      </c>
      <c r="DR241" s="3">
        <v>129.521860022859</v>
      </c>
      <c r="DS241" s="3">
        <v>143.873516182987</v>
      </c>
      <c r="DT241" s="3">
        <v>141.419629693289</v>
      </c>
      <c r="DU241" s="3">
        <v>138.197027769432</v>
      </c>
      <c r="DV241" s="3">
        <v>138.835066195909</v>
      </c>
      <c r="DW241" s="3">
        <v>133.532578334401</v>
      </c>
      <c r="DX241" s="3">
        <v>131.309635680105</v>
      </c>
      <c r="DY241" s="3">
        <v>127.207821887957</v>
      </c>
      <c r="DZ241" s="3">
        <v>126.344730002563</v>
      </c>
      <c r="EA241" s="3">
        <v>122.316374244687</v>
      </c>
      <c r="EB241" s="3">
        <v>127.269703488403</v>
      </c>
      <c r="EC241" s="3">
        <v>127.660128454058</v>
      </c>
      <c r="ED241" s="3">
        <v>123.610945626548</v>
      </c>
      <c r="EE241" s="3">
        <v>122.871190025693</v>
      </c>
      <c r="EF241" s="3">
        <v>118.87361102634</v>
      </c>
    </row>
    <row r="242">
      <c r="A242" s="3" t="s">
        <v>827</v>
      </c>
      <c r="B242" s="3" t="s">
        <v>511</v>
      </c>
      <c r="C242" s="3" t="s">
        <v>512</v>
      </c>
      <c r="D242" s="3">
        <v>16.8701242505163</v>
      </c>
      <c r="E242" s="3">
        <v>17.608890070695</v>
      </c>
      <c r="F242" s="3">
        <v>18.375987580487</v>
      </c>
      <c r="G242" s="3">
        <v>18.8407494777033</v>
      </c>
      <c r="H242" s="3">
        <v>19.3334671377554</v>
      </c>
      <c r="I242" s="3">
        <v>19.8556813679951</v>
      </c>
      <c r="J242" s="3">
        <v>19.5051474347388</v>
      </c>
      <c r="K242" s="3">
        <v>19.3184189051356</v>
      </c>
      <c r="L242" s="3">
        <v>19.4020652611432</v>
      </c>
      <c r="M242" s="3">
        <v>19.7252863750967</v>
      </c>
      <c r="N242" s="3">
        <v>20.7757987634875</v>
      </c>
      <c r="O242" s="3">
        <v>21.015259439916</v>
      </c>
      <c r="P242" s="3">
        <v>20.9463484199369</v>
      </c>
      <c r="Q242" s="3">
        <v>20.6877388363516</v>
      </c>
      <c r="R242" s="3">
        <v>19.5727578155398</v>
      </c>
      <c r="S242" s="3">
        <v>20.1728584301958</v>
      </c>
      <c r="T242" s="3">
        <v>20.3054555984348</v>
      </c>
      <c r="U242" s="3">
        <v>19.6737587779979</v>
      </c>
      <c r="V242" s="3">
        <v>19.9658881466967</v>
      </c>
      <c r="W242" s="3">
        <v>20.9075580222825</v>
      </c>
      <c r="X242" s="3">
        <v>20.0354953394587</v>
      </c>
      <c r="Y242" s="3">
        <v>22.0922716170607</v>
      </c>
      <c r="Z242" s="3">
        <v>22.1448255359254</v>
      </c>
      <c r="AA242" s="3">
        <v>22.2247300448148</v>
      </c>
      <c r="AB242" s="3">
        <v>22.35244978863</v>
      </c>
      <c r="AC242" s="3">
        <v>23.8633789229651</v>
      </c>
      <c r="AD242" s="3">
        <v>24.4184068670126</v>
      </c>
      <c r="AE242" s="3">
        <v>24.9578987443487</v>
      </c>
      <c r="AF242" s="3">
        <v>25.6368936113408</v>
      </c>
      <c r="AG242" s="3">
        <v>26.0725186532391</v>
      </c>
      <c r="AH242" s="3">
        <v>25.2443836073825</v>
      </c>
      <c r="AI242" s="3">
        <v>24.2614772977928</v>
      </c>
      <c r="AJ242" s="3">
        <v>23.802926829364</v>
      </c>
      <c r="AK242" s="3">
        <v>22.6962645671597</v>
      </c>
      <c r="AL242" s="3">
        <v>22.9386353820834</v>
      </c>
      <c r="AM242" s="3">
        <v>23.3808356576164</v>
      </c>
      <c r="AN242" s="3">
        <v>23.7518423081952</v>
      </c>
      <c r="AO242" s="3">
        <v>24.7116499534484</v>
      </c>
      <c r="AP242" s="3">
        <v>25.7574833733789</v>
      </c>
      <c r="AQ242" s="3">
        <v>26.3442005555906</v>
      </c>
      <c r="AR242" s="3">
        <v>27.1353421472277</v>
      </c>
      <c r="AS242" s="3">
        <v>27.7297187510855</v>
      </c>
      <c r="AT242" s="3">
        <v>26.8752928918218</v>
      </c>
      <c r="AU242" s="3">
        <v>27.5164260049152</v>
      </c>
      <c r="AV242" s="3">
        <v>27.7281873934966</v>
      </c>
      <c r="AW242" s="3">
        <v>26.8745141141731</v>
      </c>
      <c r="AX242" s="3">
        <v>26.0840007111281</v>
      </c>
      <c r="AY242" s="3">
        <v>24.0708555835234</v>
      </c>
      <c r="AZ242" s="3">
        <v>22.6405019136218</v>
      </c>
      <c r="BA242" s="3">
        <v>21.8898623407903</v>
      </c>
      <c r="BB242" s="3">
        <v>20.2503001208849</v>
      </c>
      <c r="BC242" s="3">
        <v>20.6336914524305</v>
      </c>
      <c r="BD242" s="3">
        <v>20.2993703350558</v>
      </c>
      <c r="BE242" s="3">
        <v>20.1584244026585</v>
      </c>
      <c r="BF242" s="3">
        <v>21.285196088175</v>
      </c>
      <c r="BG242" s="3">
        <v>21.7953563072888</v>
      </c>
      <c r="BH242" s="3">
        <v>22.4226875402732</v>
      </c>
      <c r="BI242" s="3">
        <v>22.9210301028904</v>
      </c>
      <c r="BJ242" s="3">
        <v>23.457185374263</v>
      </c>
      <c r="BK242" s="3">
        <v>22.578263461513</v>
      </c>
      <c r="BL242" s="3">
        <v>22.6642311287905</v>
      </c>
      <c r="BM242" s="3">
        <v>23.8382935874148</v>
      </c>
      <c r="BN242" s="3">
        <v>24.955305904408</v>
      </c>
      <c r="BO242" s="3">
        <v>24.3445189465256</v>
      </c>
      <c r="BP242" s="3">
        <v>23.6173081388549</v>
      </c>
      <c r="BQ242" s="3">
        <v>24.3353911491868</v>
      </c>
      <c r="BR242" s="3">
        <v>23.8809469597756</v>
      </c>
      <c r="BS242" s="3">
        <v>23.1430027012319</v>
      </c>
      <c r="BT242" s="3">
        <v>24.4396714022121</v>
      </c>
      <c r="BU242" s="3">
        <v>25.3816876535204</v>
      </c>
      <c r="BV242" s="3">
        <v>26.8163413407446</v>
      </c>
      <c r="BW242" s="3">
        <v>28.1118190421571</v>
      </c>
      <c r="BX242" s="3">
        <v>28.9127533056942</v>
      </c>
      <c r="BY242" s="3">
        <v>28.3879721107088</v>
      </c>
      <c r="BZ242" s="3">
        <v>21.3116329962219</v>
      </c>
      <c r="CA242" s="3">
        <v>20.5003960665165</v>
      </c>
      <c r="CB242" s="3">
        <v>20.841259614228</v>
      </c>
      <c r="CC242" s="3">
        <v>22.5553675378626</v>
      </c>
      <c r="CD242" s="3">
        <v>21.2665803952376</v>
      </c>
      <c r="CE242" s="3">
        <v>23.0723321891253</v>
      </c>
      <c r="CF242" s="3">
        <v>22.8231645783761</v>
      </c>
      <c r="CG242" s="3">
        <v>23.7722189213194</v>
      </c>
      <c r="CH242" s="3">
        <v>24.4572831103654</v>
      </c>
      <c r="CI242" s="3">
        <v>23.5585727381707</v>
      </c>
      <c r="CJ242" s="3">
        <v>23.8072226278764</v>
      </c>
      <c r="CK242" s="3">
        <v>23.6510149542453</v>
      </c>
      <c r="CL242" s="3">
        <v>24.3085079505815</v>
      </c>
      <c r="CM242" s="3">
        <v>25.0185298001423</v>
      </c>
      <c r="CN242" s="3">
        <v>25.2296991450209</v>
      </c>
      <c r="CO242" s="3">
        <v>24.9851818412776</v>
      </c>
      <c r="CP242" s="3">
        <v>24.7840231523481</v>
      </c>
      <c r="CQ242" s="3">
        <v>25.5085260153401</v>
      </c>
      <c r="CR242" s="3">
        <v>25.8632273952069</v>
      </c>
      <c r="CS242" s="3">
        <v>25.4705276200862</v>
      </c>
      <c r="CT242" s="3">
        <v>25.4961403982498</v>
      </c>
      <c r="CU242" s="3">
        <v>26.2135728039962</v>
      </c>
      <c r="CV242" s="3">
        <v>26.916973509161</v>
      </c>
      <c r="CW242" s="3">
        <v>25.4138332487502</v>
      </c>
      <c r="CX242" s="3">
        <v>24.3096856096266</v>
      </c>
      <c r="CY242" s="3">
        <v>26.5812424797711</v>
      </c>
      <c r="CZ242" s="3">
        <v>26.4531403845993</v>
      </c>
      <c r="DA242" s="3">
        <v>25.3562365612773</v>
      </c>
      <c r="DB242" s="3">
        <v>25.1780719488945</v>
      </c>
      <c r="DC242" s="3">
        <v>27.2048430303882</v>
      </c>
      <c r="DD242" s="3">
        <v>26.413121555788</v>
      </c>
      <c r="DE242" s="3">
        <v>23.4922203138351</v>
      </c>
      <c r="DF242" s="3">
        <v>25.594724509462</v>
      </c>
      <c r="DG242" s="3">
        <v>27.2164568197236</v>
      </c>
      <c r="DH242" s="3">
        <v>27.7297087183169</v>
      </c>
      <c r="DI242" s="3">
        <v>26.4561361320241</v>
      </c>
      <c r="DJ242" s="3">
        <v>25.2645252632443</v>
      </c>
      <c r="DK242" s="3">
        <v>26.7690547483142</v>
      </c>
      <c r="DL242" s="3">
        <v>26.0245825593891</v>
      </c>
      <c r="DM242" s="3">
        <v>25.201018985155</v>
      </c>
      <c r="DN242" s="3">
        <v>25.564374983766</v>
      </c>
      <c r="DO242" s="3">
        <v>24.4518495204525</v>
      </c>
      <c r="DP242" s="3">
        <v>23.7877836453039</v>
      </c>
      <c r="DQ242" s="3">
        <v>22.7715721068714</v>
      </c>
      <c r="DR242" s="3">
        <v>24.6476819328936</v>
      </c>
      <c r="DS242" s="3">
        <v>25.6514309392615</v>
      </c>
      <c r="DT242" s="3">
        <v>25.7847680405514</v>
      </c>
      <c r="DU242" s="3">
        <v>25.3301078389559</v>
      </c>
      <c r="DV242" s="3">
        <v>26.2010061288757</v>
      </c>
      <c r="DW242" s="3">
        <v>26.419907554429</v>
      </c>
      <c r="DX242" s="3">
        <v>28.1454555497948</v>
      </c>
      <c r="DY242" s="3">
        <v>27.7362406690727</v>
      </c>
      <c r="DZ242" s="3">
        <v>27.9890836235943</v>
      </c>
      <c r="EA242" s="3">
        <v>30.5977708644503</v>
      </c>
      <c r="EB242" s="3">
        <v>32.0463837519781</v>
      </c>
      <c r="EC242" s="3">
        <v>32.2112523919532</v>
      </c>
      <c r="ED242" s="3">
        <v>33.288142004893</v>
      </c>
      <c r="EE242" s="3">
        <v>32.7937562968722</v>
      </c>
      <c r="EF242" s="3">
        <v>32.5197220908271</v>
      </c>
    </row>
    <row r="243">
      <c r="A243" s="3" t="s">
        <v>828</v>
      </c>
      <c r="B243" s="3" t="s">
        <v>517</v>
      </c>
      <c r="C243" s="3" t="s">
        <v>518</v>
      </c>
      <c r="D243" s="3">
        <v>56.4095994271777</v>
      </c>
      <c r="E243" s="3">
        <v>53.4389329545175</v>
      </c>
      <c r="F243" s="3">
        <v>54.9822961585366</v>
      </c>
      <c r="G243" s="3">
        <v>52.3368076013959</v>
      </c>
      <c r="H243" s="3">
        <v>52.5379932469888</v>
      </c>
      <c r="I243" s="3">
        <v>57.1698565525312</v>
      </c>
      <c r="J243" s="3">
        <v>57.9065206186678</v>
      </c>
      <c r="K243" s="3">
        <v>56.9813122235742</v>
      </c>
      <c r="L243" s="3">
        <v>58.5365245615557</v>
      </c>
      <c r="M243" s="3">
        <v>54.4273064735003</v>
      </c>
      <c r="N243" s="3">
        <v>55.587182741723</v>
      </c>
      <c r="O243" s="3">
        <v>57.7083663785619</v>
      </c>
      <c r="P243" s="3">
        <v>53.9235451863913</v>
      </c>
      <c r="Q243" s="3">
        <v>51.9126652714328</v>
      </c>
      <c r="R243" s="3">
        <v>53.391596339959</v>
      </c>
      <c r="S243" s="3">
        <v>52.9165109470834</v>
      </c>
      <c r="T243" s="3">
        <v>56.1914205307176</v>
      </c>
      <c r="U243" s="3">
        <v>58.7877830932943</v>
      </c>
      <c r="V243" s="3">
        <v>58.4093951204546</v>
      </c>
      <c r="W243" s="3">
        <v>57.0096997685351</v>
      </c>
      <c r="X243" s="3">
        <v>51.8713310044026</v>
      </c>
      <c r="Y243" s="3">
        <v>52.7622024459561</v>
      </c>
      <c r="Z243" s="3">
        <v>57.3475332485417</v>
      </c>
      <c r="AA243" s="3">
        <v>56.0505860779386</v>
      </c>
      <c r="AB243" s="3">
        <v>48.3869703502371</v>
      </c>
      <c r="AC243" s="3">
        <v>43.9559750261589</v>
      </c>
      <c r="AD243" s="3">
        <v>48.9374606366196</v>
      </c>
      <c r="AE243" s="3">
        <v>51.2564907586788</v>
      </c>
      <c r="AF243" s="3">
        <v>52.6906945554698</v>
      </c>
      <c r="AG243" s="3">
        <v>50.5439338945918</v>
      </c>
      <c r="AH243" s="3">
        <v>50.4489764535827</v>
      </c>
      <c r="AI243" s="3">
        <v>52.6586800288761</v>
      </c>
      <c r="AJ243" s="3">
        <v>55.1884993897386</v>
      </c>
      <c r="AK243" s="3">
        <v>58.148956160443</v>
      </c>
      <c r="AL243" s="3">
        <v>65.9555702661095</v>
      </c>
      <c r="AM243" s="3">
        <v>73.1885574138364</v>
      </c>
      <c r="AN243" s="3">
        <v>73.5182161814322</v>
      </c>
      <c r="AO243" s="3">
        <v>76.0003525319134</v>
      </c>
      <c r="AP243" s="3">
        <v>76.6642615615657</v>
      </c>
      <c r="AQ243" s="3">
        <v>74.2575458042763</v>
      </c>
      <c r="AR243" s="3">
        <v>74.9365683867448</v>
      </c>
      <c r="AS243" s="3">
        <v>75.1413053455535</v>
      </c>
      <c r="AT243" s="3">
        <v>78.8259990627309</v>
      </c>
      <c r="AU243" s="3">
        <v>75.2495434145088</v>
      </c>
      <c r="AV243" s="3">
        <v>73.5019135865316</v>
      </c>
      <c r="AW243" s="3">
        <v>78.217569841477</v>
      </c>
      <c r="AX243" s="3">
        <v>79.3560130496974</v>
      </c>
      <c r="AY243" s="3">
        <v>83.2489749853453</v>
      </c>
      <c r="AZ243" s="3">
        <v>87.17637295535</v>
      </c>
      <c r="BA243" s="3">
        <v>79.1027117743095</v>
      </c>
      <c r="BB243" s="3">
        <v>77.1564552492865</v>
      </c>
      <c r="BC243" s="3">
        <v>75.9993944071643</v>
      </c>
      <c r="BD243" s="3">
        <v>72.8955691318872</v>
      </c>
      <c r="BE243" s="3">
        <v>71.3345422157445</v>
      </c>
      <c r="BF243" s="3">
        <v>70.3672737900928</v>
      </c>
      <c r="BG243" s="3">
        <v>72.4351744977359</v>
      </c>
      <c r="BH243" s="3">
        <v>73.8225180555718</v>
      </c>
      <c r="BI243" s="3">
        <v>72.3679705672604</v>
      </c>
      <c r="BJ243" s="3">
        <v>69.2643472616362</v>
      </c>
      <c r="BK243" s="3">
        <v>61.8322140356125</v>
      </c>
      <c r="BL243" s="3">
        <v>65.8171629412071</v>
      </c>
      <c r="BM243" s="3">
        <v>69.8891853222215</v>
      </c>
      <c r="BN243" s="3">
        <v>70.855508225043</v>
      </c>
      <c r="BO243" s="3">
        <v>75.6438429630093</v>
      </c>
      <c r="BP243" s="3">
        <v>74.6182026679637</v>
      </c>
      <c r="BQ243" s="3">
        <v>75.1363159526675</v>
      </c>
      <c r="BR243" s="3">
        <v>77.2802894816956</v>
      </c>
      <c r="BS243" s="3">
        <v>63.2777780475808</v>
      </c>
      <c r="BT243" s="3">
        <v>66.8073910898794</v>
      </c>
      <c r="BU243" s="3">
        <v>68.6493124036343</v>
      </c>
      <c r="BV243" s="3">
        <v>71.6891859000135</v>
      </c>
      <c r="BW243" s="3">
        <v>72.535757832973</v>
      </c>
      <c r="BX243" s="3">
        <v>72.9511413285319</v>
      </c>
      <c r="BY243" s="3">
        <v>71.2351219427475</v>
      </c>
      <c r="BZ243" s="3">
        <v>43.8781125218469</v>
      </c>
      <c r="CA243" s="3">
        <v>43.0392984625578</v>
      </c>
      <c r="CB243" s="3">
        <v>45.3364107784013</v>
      </c>
      <c r="CC243" s="3">
        <v>51.1574771265263</v>
      </c>
      <c r="CD243" s="3">
        <v>50.1763296318457</v>
      </c>
      <c r="CE243" s="3">
        <v>54.9112644113509</v>
      </c>
      <c r="CF243" s="3">
        <v>54.2216124327546</v>
      </c>
      <c r="CG243" s="3">
        <v>53.6689226538339</v>
      </c>
      <c r="CH243" s="3">
        <v>59.5848162809326</v>
      </c>
      <c r="CI243" s="3">
        <v>64.4486825280581</v>
      </c>
      <c r="CJ243" s="3">
        <v>67.2566550183563</v>
      </c>
      <c r="CK243" s="3">
        <v>69.0520026714752</v>
      </c>
      <c r="CL243" s="3">
        <v>76.415708200309</v>
      </c>
      <c r="CM243" s="3">
        <v>80.9401609437484</v>
      </c>
      <c r="CN243" s="3">
        <v>88.561864028855</v>
      </c>
      <c r="CO243" s="3">
        <v>88.4627161869744</v>
      </c>
      <c r="CP243" s="3">
        <v>84.8700472371593</v>
      </c>
      <c r="CQ243" s="3">
        <v>89.2566667256208</v>
      </c>
      <c r="CR243" s="3">
        <v>89.0770329553843</v>
      </c>
      <c r="CS243" s="3">
        <v>94.5791307190716</v>
      </c>
      <c r="CT243" s="3">
        <v>94.0606822339528</v>
      </c>
      <c r="CU243" s="3">
        <v>91.9440444682987</v>
      </c>
      <c r="CV243" s="3">
        <v>97.749623943469</v>
      </c>
      <c r="CW243" s="3">
        <v>100.6624237536</v>
      </c>
      <c r="CX243" s="3">
        <v>98.550243143269</v>
      </c>
      <c r="CY243" s="3">
        <v>101.50987612225</v>
      </c>
      <c r="CZ243" s="3">
        <v>91.3283144579444</v>
      </c>
      <c r="DA243" s="3">
        <v>87.0979650578208</v>
      </c>
      <c r="DB243" s="3">
        <v>84.5120102050688</v>
      </c>
      <c r="DC243" s="3">
        <v>89.1158449839784</v>
      </c>
      <c r="DD243" s="3">
        <v>83.0776359852875</v>
      </c>
      <c r="DE243" s="3">
        <v>85.9156498979281</v>
      </c>
      <c r="DF243" s="3">
        <v>95.658874665052</v>
      </c>
      <c r="DG243" s="3">
        <v>91.8667161773254</v>
      </c>
      <c r="DH243" s="3">
        <v>90.9980901514505</v>
      </c>
      <c r="DI243" s="3">
        <v>92.567415327777</v>
      </c>
      <c r="DJ243" s="3">
        <v>79.0006211282146</v>
      </c>
      <c r="DK243" s="3">
        <v>77.9333815381217</v>
      </c>
      <c r="DL243" s="3">
        <v>74.8279253301619</v>
      </c>
      <c r="DM243" s="3">
        <v>79.198039701064</v>
      </c>
      <c r="DN243" s="3">
        <v>86.5847853458936</v>
      </c>
      <c r="DO243" s="3">
        <v>88.3273804119521</v>
      </c>
      <c r="DP243" s="3">
        <v>91.016135930243</v>
      </c>
      <c r="DQ243" s="3">
        <v>87.2464152326764</v>
      </c>
      <c r="DR243" s="3">
        <v>88.9504733480647</v>
      </c>
      <c r="DS243" s="3">
        <v>97.5210772742362</v>
      </c>
      <c r="DT243" s="3">
        <v>99.455901083632</v>
      </c>
      <c r="DU243" s="3">
        <v>102.492202025075</v>
      </c>
      <c r="DV243" s="3">
        <v>108.960933796115</v>
      </c>
      <c r="DW243" s="3">
        <v>108.780816329156</v>
      </c>
      <c r="DX243" s="3">
        <v>114.149090563423</v>
      </c>
      <c r="DY243" s="3">
        <v>114.328637458163</v>
      </c>
      <c r="DZ243" s="3">
        <v>119.827760125722</v>
      </c>
      <c r="EA243" s="3">
        <v>111.887829279219</v>
      </c>
      <c r="EB243" s="3">
        <v>117.441578320868</v>
      </c>
      <c r="EC243" s="3">
        <v>122.569209343448</v>
      </c>
      <c r="ED243" s="3">
        <v>124.882652005505</v>
      </c>
      <c r="EE243" s="3">
        <v>121.266190665109</v>
      </c>
      <c r="EF243" s="3">
        <v>118.499721950955</v>
      </c>
    </row>
    <row r="244">
      <c r="A244" s="3" t="s">
        <v>829</v>
      </c>
      <c r="B244" s="3" t="s">
        <v>536</v>
      </c>
      <c r="C244" s="3" t="s">
        <v>821</v>
      </c>
      <c r="D244" s="3">
        <v>100.932144595874</v>
      </c>
      <c r="E244" s="3">
        <v>107.557933730224</v>
      </c>
      <c r="F244" s="3">
        <v>111.321844390001</v>
      </c>
      <c r="G244" s="3">
        <v>113.844756891264</v>
      </c>
      <c r="H244" s="3">
        <v>113.74052993309</v>
      </c>
      <c r="I244" s="3">
        <v>114.018887472905</v>
      </c>
      <c r="J244" s="3">
        <v>115.401696608689</v>
      </c>
      <c r="K244" s="3">
        <v>116.570261702509</v>
      </c>
      <c r="L244" s="3">
        <v>113.557453749586</v>
      </c>
      <c r="M244" s="3">
        <v>116.138959245311</v>
      </c>
      <c r="N244" s="3">
        <v>125.545204561481</v>
      </c>
      <c r="O244" s="3">
        <v>125.65435827839</v>
      </c>
      <c r="P244" s="3">
        <v>135.094742044628</v>
      </c>
      <c r="Q244" s="3">
        <v>137.024738794949</v>
      </c>
      <c r="R244" s="3">
        <v>132.308343463171</v>
      </c>
      <c r="S244" s="3">
        <v>132.357007689508</v>
      </c>
      <c r="T244" s="3">
        <v>133.031542941951</v>
      </c>
      <c r="U244" s="3">
        <v>129.662871872508</v>
      </c>
      <c r="V244" s="3">
        <v>136.40307934769</v>
      </c>
      <c r="W244" s="3">
        <v>144.113119411209</v>
      </c>
      <c r="X244" s="3">
        <v>142.242125479603</v>
      </c>
      <c r="Y244" s="3">
        <v>155.205764491962</v>
      </c>
      <c r="Z244" s="3">
        <v>162.058774497131</v>
      </c>
      <c r="AA244" s="3">
        <v>172.274715198632</v>
      </c>
      <c r="AB244" s="3">
        <v>174.239648010828</v>
      </c>
      <c r="AC244" s="3">
        <v>172.467647826674</v>
      </c>
      <c r="AD244" s="3">
        <v>183.786127372177</v>
      </c>
      <c r="AE244" s="3">
        <v>187.816743557637</v>
      </c>
      <c r="AF244" s="3">
        <v>181.605436462237</v>
      </c>
      <c r="AG244" s="3">
        <v>175.733764555723</v>
      </c>
      <c r="AH244" s="3">
        <v>179.83781470256</v>
      </c>
      <c r="AI244" s="3">
        <v>162.991126393348</v>
      </c>
      <c r="AJ244" s="3">
        <v>157.999421053338</v>
      </c>
      <c r="AK244" s="3">
        <v>152.402524126583</v>
      </c>
      <c r="AL244" s="3">
        <v>149.897915719894</v>
      </c>
      <c r="AM244" s="3">
        <v>156.712909578236</v>
      </c>
      <c r="AN244" s="3">
        <v>159.402274739227</v>
      </c>
      <c r="AO244" s="3">
        <v>159.927966099235</v>
      </c>
      <c r="AP244" s="3">
        <v>162.546828016538</v>
      </c>
      <c r="AQ244" s="3">
        <v>163.945278149497</v>
      </c>
      <c r="AR244" s="3">
        <v>154.460458772385</v>
      </c>
      <c r="AS244" s="3">
        <v>155.009695805812</v>
      </c>
      <c r="AT244" s="3">
        <v>152.305622491211</v>
      </c>
      <c r="AU244" s="3">
        <v>148.869662658368</v>
      </c>
      <c r="AV244" s="3">
        <v>157.630354130115</v>
      </c>
      <c r="AW244" s="3">
        <v>158.59561337625</v>
      </c>
      <c r="AX244" s="3">
        <v>157.208476220059</v>
      </c>
      <c r="AY244" s="3">
        <v>157.278335925676</v>
      </c>
      <c r="AZ244" s="3">
        <v>148.464276612182</v>
      </c>
      <c r="BA244" s="3">
        <v>142.347786026009</v>
      </c>
      <c r="BB244" s="3">
        <v>149.367294304668</v>
      </c>
      <c r="BC244" s="3">
        <v>150.60367667723</v>
      </c>
      <c r="BD244" s="3">
        <v>157.645971312739</v>
      </c>
      <c r="BE244" s="3">
        <v>166.844991491892</v>
      </c>
      <c r="BF244" s="3">
        <v>171.941512154591</v>
      </c>
      <c r="BG244" s="3">
        <v>164.988802054422</v>
      </c>
      <c r="BH244" s="3">
        <v>160.000502229631</v>
      </c>
      <c r="BI244" s="3">
        <v>154.704748444563</v>
      </c>
      <c r="BJ244" s="3">
        <v>160.556685687986</v>
      </c>
      <c r="BK244" s="3">
        <v>160.23948398594</v>
      </c>
      <c r="BL244" s="3">
        <v>158.122053376633</v>
      </c>
      <c r="BM244" s="3">
        <v>161.959421164283</v>
      </c>
      <c r="BN244" s="3">
        <v>170.891317517867</v>
      </c>
      <c r="BO244" s="3">
        <v>172.194328263392</v>
      </c>
      <c r="BP244" s="3">
        <v>180.391253650921</v>
      </c>
      <c r="BQ244" s="3">
        <v>191.312532195279</v>
      </c>
      <c r="BR244" s="3">
        <v>194.873062710627</v>
      </c>
      <c r="BS244" s="3">
        <v>204.433797489667</v>
      </c>
      <c r="BT244" s="3">
        <v>200.816307741267</v>
      </c>
      <c r="BU244" s="3">
        <v>193.1046501496</v>
      </c>
      <c r="BV244" s="3">
        <v>170.682794979726</v>
      </c>
      <c r="BW244" s="3">
        <v>169.378043259555</v>
      </c>
      <c r="BX244" s="3">
        <v>176.954135748706</v>
      </c>
      <c r="BY244" s="3">
        <v>181.423492458812</v>
      </c>
      <c r="BZ244" s="3">
        <v>163.271668534431</v>
      </c>
      <c r="CA244" s="3">
        <v>159.604994678982</v>
      </c>
      <c r="CB244" s="3">
        <v>151.114465902724</v>
      </c>
      <c r="CC244" s="3">
        <v>163.146742533436</v>
      </c>
      <c r="CD244" s="3">
        <v>159.09824886811</v>
      </c>
      <c r="CE244" s="3">
        <v>166.92754558098</v>
      </c>
      <c r="CF244" s="3">
        <v>180.976876498543</v>
      </c>
      <c r="CG244" s="3">
        <v>193.527579904859</v>
      </c>
      <c r="CH244" s="3">
        <v>191.41370709449</v>
      </c>
      <c r="CI244" s="3">
        <v>189.380612872699</v>
      </c>
      <c r="CJ244" s="3">
        <v>187.28260155405</v>
      </c>
      <c r="CK244" s="3">
        <v>197.117164610808</v>
      </c>
      <c r="CL244" s="3">
        <v>202.438045515734</v>
      </c>
      <c r="CM244" s="3">
        <v>226.117392220869</v>
      </c>
      <c r="CN244" s="3">
        <v>234.701732546021</v>
      </c>
      <c r="CO244" s="3">
        <v>251.989310800726</v>
      </c>
      <c r="CP244" s="3">
        <v>264.806084439639</v>
      </c>
      <c r="CQ244" s="3">
        <v>269.230053046966</v>
      </c>
      <c r="CR244" s="3">
        <v>270.681891537369</v>
      </c>
      <c r="CS244" s="3">
        <v>270.486486620675</v>
      </c>
      <c r="CT244" s="3">
        <v>283.85437748991</v>
      </c>
      <c r="CU244" s="3">
        <v>305.702183453522</v>
      </c>
      <c r="CV244" s="3">
        <v>309.92111202801</v>
      </c>
      <c r="CW244" s="3">
        <v>308.882371127159</v>
      </c>
      <c r="CX244" s="3">
        <v>321.935698579692</v>
      </c>
      <c r="CY244" s="3">
        <v>350.079266637593</v>
      </c>
      <c r="CZ244" s="3">
        <v>284.526926637328</v>
      </c>
      <c r="DA244" s="3">
        <v>272.325228776603</v>
      </c>
      <c r="DB244" s="3">
        <v>277.571080282941</v>
      </c>
      <c r="DC244" s="3">
        <v>310.551050232703</v>
      </c>
      <c r="DD244" s="3">
        <v>288.338732098248</v>
      </c>
      <c r="DE244" s="3">
        <v>268.570597739847</v>
      </c>
      <c r="DF244" s="3">
        <v>267.12001427753</v>
      </c>
      <c r="DG244" s="3">
        <v>266.950718851528</v>
      </c>
      <c r="DH244" s="3">
        <v>265.467772555539</v>
      </c>
      <c r="DI244" s="3">
        <v>276.49087320502</v>
      </c>
      <c r="DJ244" s="3">
        <v>271.881852667265</v>
      </c>
      <c r="DK244" s="3">
        <v>278.303370336995</v>
      </c>
      <c r="DL244" s="3">
        <v>270.188441607445</v>
      </c>
      <c r="DM244" s="3">
        <v>268.571202899621</v>
      </c>
      <c r="DN244" s="3">
        <v>275.375465613281</v>
      </c>
      <c r="DO244" s="3">
        <v>262.633153670369</v>
      </c>
      <c r="DP244" s="3">
        <v>256.021914471339</v>
      </c>
      <c r="DQ244" s="3">
        <v>245.691689711161</v>
      </c>
      <c r="DR244" s="3">
        <v>241.014574224363</v>
      </c>
      <c r="DS244" s="3">
        <v>273.351146568875</v>
      </c>
      <c r="DT244" s="3">
        <v>283.212440718004</v>
      </c>
      <c r="DU244" s="3">
        <v>271.143630522787</v>
      </c>
      <c r="DV244" s="3">
        <v>274.228465731094</v>
      </c>
      <c r="DW244" s="3">
        <v>263.533057384189</v>
      </c>
      <c r="DX244" s="3">
        <v>267.213589384108</v>
      </c>
      <c r="DY244" s="3">
        <v>276.178214739003</v>
      </c>
      <c r="DZ244" s="3">
        <v>291.652984026578</v>
      </c>
      <c r="EA244" s="3">
        <v>316.682275504597</v>
      </c>
      <c r="EB244" s="3">
        <v>351.384964873121</v>
      </c>
      <c r="EC244" s="3">
        <v>340.090348297907</v>
      </c>
      <c r="ED244" s="3">
        <v>333.361750076031</v>
      </c>
      <c r="EE244" s="3">
        <v>314.501767309263</v>
      </c>
      <c r="EF244" s="3">
        <v>294.758056640625</v>
      </c>
    </row>
    <row r="245">
      <c r="A245" s="3" t="s">
        <v>830</v>
      </c>
      <c r="B245" s="3" t="s">
        <v>544</v>
      </c>
      <c r="C245" s="3" t="s">
        <v>779</v>
      </c>
      <c r="D245" s="3">
        <v>51.4706058747925</v>
      </c>
      <c r="E245" s="3">
        <v>50.4343757654246</v>
      </c>
      <c r="F245" s="3">
        <v>53.0524442447529</v>
      </c>
      <c r="G245" s="3">
        <v>54.5861246201926</v>
      </c>
      <c r="H245" s="3">
        <v>56.7270162780663</v>
      </c>
      <c r="I245" s="3">
        <v>57.2795313169929</v>
      </c>
      <c r="J245" s="3">
        <v>55.3722406767683</v>
      </c>
      <c r="K245" s="3">
        <v>57.8378071524553</v>
      </c>
      <c r="L245" s="3">
        <v>58.3785405190904</v>
      </c>
      <c r="M245" s="3">
        <v>52.1453717301838</v>
      </c>
      <c r="N245" s="3">
        <v>52.2056640346307</v>
      </c>
      <c r="O245" s="3">
        <v>48.9518265886157</v>
      </c>
      <c r="P245" s="3">
        <v>46.054660558871</v>
      </c>
      <c r="Q245" s="3">
        <v>53.1875981996223</v>
      </c>
      <c r="R245" s="3">
        <v>53.7860130851322</v>
      </c>
      <c r="S245" s="3">
        <v>55.363401256745</v>
      </c>
      <c r="T245" s="3">
        <v>56.4496967944642</v>
      </c>
      <c r="U245" s="3">
        <v>55.313360675656</v>
      </c>
      <c r="V245" s="3">
        <v>56.9361050992698</v>
      </c>
      <c r="W245" s="3">
        <v>55.7909782463497</v>
      </c>
      <c r="X245" s="3">
        <v>55.5233840881223</v>
      </c>
      <c r="Y245" s="3">
        <v>58.5792479564996</v>
      </c>
      <c r="Z245" s="3">
        <v>65.1840196254025</v>
      </c>
      <c r="AA245" s="3">
        <v>60.3528706349345</v>
      </c>
      <c r="AB245" s="3">
        <v>55.5012072399904</v>
      </c>
      <c r="AC245" s="3">
        <v>55.9908421273845</v>
      </c>
      <c r="AD245" s="3">
        <v>62.2570635224882</v>
      </c>
      <c r="AE245" s="3">
        <v>61.9041744252626</v>
      </c>
      <c r="AF245" s="3">
        <v>57.0723891099952</v>
      </c>
      <c r="AG245" s="3">
        <v>57.6422930563997</v>
      </c>
      <c r="AH245" s="3">
        <v>54.9800692825245</v>
      </c>
      <c r="AI245" s="3">
        <v>56.5518189029611</v>
      </c>
      <c r="AJ245" s="3">
        <v>57.7790646527904</v>
      </c>
      <c r="AK245" s="3">
        <v>58.4896336676439</v>
      </c>
      <c r="AL245" s="3">
        <v>60.3297856809207</v>
      </c>
      <c r="AM245" s="3">
        <v>63.713374779232</v>
      </c>
      <c r="AN245" s="3">
        <v>61.9266112086651</v>
      </c>
      <c r="AO245" s="3">
        <v>58.4837515486036</v>
      </c>
      <c r="AP245" s="3">
        <v>58.1414361395053</v>
      </c>
      <c r="AQ245" s="3">
        <v>57.33565599208</v>
      </c>
      <c r="AR245" s="3">
        <v>58.5184347407166</v>
      </c>
      <c r="AS245" s="3">
        <v>59.1885049310895</v>
      </c>
      <c r="AT245" s="3">
        <v>61.8401260674869</v>
      </c>
      <c r="AU245" s="3">
        <v>62.8376433140247</v>
      </c>
      <c r="AV245" s="3">
        <v>65.937590404211</v>
      </c>
      <c r="AW245" s="3">
        <v>69.4433813955688</v>
      </c>
      <c r="AX245" s="3">
        <v>70.6713292288961</v>
      </c>
      <c r="AY245" s="3">
        <v>75.6770215669375</v>
      </c>
      <c r="AZ245" s="3">
        <v>78.8173536120968</v>
      </c>
      <c r="BA245" s="3">
        <v>71.318104878007</v>
      </c>
      <c r="BB245" s="3">
        <v>72.2044702583114</v>
      </c>
      <c r="BC245" s="3">
        <v>79.8789753536764</v>
      </c>
      <c r="BD245" s="3">
        <v>90.0530292213984</v>
      </c>
      <c r="BE245" s="3">
        <v>88.4902029386246</v>
      </c>
      <c r="BF245" s="3">
        <v>86.818011520278</v>
      </c>
      <c r="BG245" s="3">
        <v>92.5264851733073</v>
      </c>
      <c r="BH245" s="3">
        <v>88.1834559105173</v>
      </c>
      <c r="BI245" s="3">
        <v>84.1313922154566</v>
      </c>
      <c r="BJ245" s="3">
        <v>74.9710655653248</v>
      </c>
      <c r="BK245" s="3">
        <v>68.0120754831692</v>
      </c>
      <c r="BL245" s="3">
        <v>72.0736396268426</v>
      </c>
      <c r="BM245" s="3">
        <v>75.1341187134499</v>
      </c>
      <c r="BN245" s="3">
        <v>76.724444810793</v>
      </c>
      <c r="BO245" s="3">
        <v>76.0073934692825</v>
      </c>
      <c r="BP245" s="3">
        <v>67.9723421273585</v>
      </c>
      <c r="BQ245" s="3">
        <v>69.401280818358</v>
      </c>
      <c r="BR245" s="3">
        <v>79.6564360057955</v>
      </c>
      <c r="BS245" s="3">
        <v>78.5451033971301</v>
      </c>
      <c r="BT245" s="3">
        <v>82.3789768824549</v>
      </c>
      <c r="BU245" s="3">
        <v>86.241452753826</v>
      </c>
      <c r="BV245" s="3">
        <v>94.986586612153</v>
      </c>
      <c r="BW245" s="3">
        <v>91.3320445750959</v>
      </c>
      <c r="BX245" s="3">
        <v>83.5295688580668</v>
      </c>
      <c r="BY245" s="3">
        <v>71.2805907709115</v>
      </c>
      <c r="BZ245" s="3">
        <v>45.9007417717511</v>
      </c>
      <c r="CA245" s="3">
        <v>48.9100213350776</v>
      </c>
      <c r="CB245" s="3">
        <v>61.8982433005571</v>
      </c>
      <c r="CC245" s="3">
        <v>64.1102178475139</v>
      </c>
      <c r="CD245" s="3">
        <v>53.4128152042175</v>
      </c>
      <c r="CE245" s="3">
        <v>51.7904122483164</v>
      </c>
      <c r="CF245" s="3">
        <v>47.7009640938612</v>
      </c>
      <c r="CG245" s="3">
        <v>42.1679081397187</v>
      </c>
      <c r="CH245" s="3">
        <v>49.1829251337555</v>
      </c>
      <c r="CI245" s="3">
        <v>57.7043549832235</v>
      </c>
      <c r="CJ245" s="3">
        <v>61.474959482061</v>
      </c>
      <c r="CK245" s="3">
        <v>66.517906205497</v>
      </c>
      <c r="CL245" s="3">
        <v>72.8035460710297</v>
      </c>
      <c r="CM245" s="3">
        <v>68.0100400023348</v>
      </c>
      <c r="CN245" s="3">
        <v>73.6100521562677</v>
      </c>
      <c r="CO245" s="3">
        <v>77.9041784248484</v>
      </c>
      <c r="CP245" s="3">
        <v>67.9533243347073</v>
      </c>
      <c r="CQ245" s="3">
        <v>62.9418579724201</v>
      </c>
      <c r="CR245" s="3">
        <v>59.9740057574123</v>
      </c>
      <c r="CS245" s="3">
        <v>70.7550399579184</v>
      </c>
      <c r="CT245" s="3">
        <v>66.9062864244388</v>
      </c>
      <c r="CU245" s="3">
        <v>63.9704429260487</v>
      </c>
      <c r="CV245" s="3">
        <v>74.9555496697666</v>
      </c>
      <c r="CW245" s="3">
        <v>78.4264662259395</v>
      </c>
      <c r="CX245" s="3">
        <v>73.5135424117723</v>
      </c>
      <c r="CY245" s="3">
        <v>76.7732691810095</v>
      </c>
      <c r="CZ245" s="3">
        <v>85.9553083430286</v>
      </c>
      <c r="DA245" s="3">
        <v>89.2736224513137</v>
      </c>
      <c r="DB245" s="3">
        <v>76.2233647765064</v>
      </c>
      <c r="DC245" s="3">
        <v>81.134918442554</v>
      </c>
      <c r="DD245" s="3">
        <v>76.7161787314916</v>
      </c>
      <c r="DE245" s="3">
        <v>88.437820968776</v>
      </c>
      <c r="DF245" s="3">
        <v>99.8958532820578</v>
      </c>
      <c r="DG245" s="3">
        <v>95.8259112775075</v>
      </c>
      <c r="DH245" s="3">
        <v>97.2811715934464</v>
      </c>
      <c r="DI245" s="3">
        <v>95.4399971351357</v>
      </c>
      <c r="DJ245" s="3">
        <v>92.865602610803</v>
      </c>
      <c r="DK245" s="3">
        <v>96.4092089665045</v>
      </c>
      <c r="DL245" s="3">
        <v>89.3202231185519</v>
      </c>
      <c r="DM245" s="3">
        <v>90.572404315046</v>
      </c>
      <c r="DN245" s="3">
        <v>97.5968006752599</v>
      </c>
      <c r="DO245" s="3">
        <v>107.830818233642</v>
      </c>
      <c r="DP245" s="3">
        <v>115.749264660401</v>
      </c>
      <c r="DQ245" s="3">
        <v>108.150633129627</v>
      </c>
      <c r="DR245" s="3">
        <v>112.223653788904</v>
      </c>
      <c r="DS245" s="3">
        <v>125.964252979807</v>
      </c>
      <c r="DT245" s="3">
        <v>129.549005072943</v>
      </c>
      <c r="DU245" s="3">
        <v>141.111036321685</v>
      </c>
      <c r="DV245" s="3">
        <v>149.479524023373</v>
      </c>
      <c r="DW245" s="3">
        <v>157.144790040254</v>
      </c>
      <c r="DX245" s="3">
        <v>140.881989250814</v>
      </c>
      <c r="DY245" s="3">
        <v>135.826672809049</v>
      </c>
      <c r="DZ245" s="3">
        <v>137.047092201195</v>
      </c>
      <c r="EA245" s="3">
        <v>133.904478948849</v>
      </c>
      <c r="EB245" s="3">
        <v>128.58169538428</v>
      </c>
      <c r="EC245" s="3">
        <v>130.837840148472</v>
      </c>
      <c r="ED245" s="3">
        <v>128.400947949248</v>
      </c>
      <c r="EE245" s="3">
        <v>120.691190447126</v>
      </c>
      <c r="EF245" s="3">
        <v>118.34527821011</v>
      </c>
    </row>
    <row r="246">
      <c r="A246" s="3" t="s">
        <v>831</v>
      </c>
      <c r="B246" s="3" t="s">
        <v>526</v>
      </c>
      <c r="C246" s="3" t="s">
        <v>832</v>
      </c>
      <c r="D246" s="3">
        <v>30.792971558637</v>
      </c>
      <c r="E246" s="3">
        <v>31.9522038648627</v>
      </c>
      <c r="F246" s="3">
        <v>35.4706372098292</v>
      </c>
      <c r="G246" s="3">
        <v>35.3121151802496</v>
      </c>
      <c r="H246" s="3">
        <v>33.1294647761347</v>
      </c>
      <c r="I246" s="3">
        <v>33.6127590153803</v>
      </c>
      <c r="J246" s="3">
        <v>34.3359531775409</v>
      </c>
      <c r="K246" s="3">
        <v>34.2912851261818</v>
      </c>
      <c r="L246" s="3">
        <v>36.1554773465386</v>
      </c>
      <c r="M246" s="3">
        <v>32.3996843461647</v>
      </c>
      <c r="N246" s="3">
        <v>32.8962313108173</v>
      </c>
      <c r="O246" s="3">
        <v>27.6586938447221</v>
      </c>
      <c r="P246" s="3">
        <v>26.5654864564325</v>
      </c>
      <c r="Q246" s="3">
        <v>28.3112523629735</v>
      </c>
      <c r="R246" s="3">
        <v>27.7426113993956</v>
      </c>
      <c r="S246" s="3">
        <v>28.5228789405238</v>
      </c>
      <c r="T246" s="3">
        <v>28.540810944439</v>
      </c>
      <c r="U246" s="3">
        <v>29.0297208192579</v>
      </c>
      <c r="V246" s="3">
        <v>27.5439764253266</v>
      </c>
      <c r="W246" s="3">
        <v>23.6102272608845</v>
      </c>
      <c r="X246" s="3">
        <v>23.7703898091337</v>
      </c>
      <c r="Y246" s="3">
        <v>22.271221909232</v>
      </c>
      <c r="Z246" s="3">
        <v>20.6856686574275</v>
      </c>
      <c r="AA246" s="3">
        <v>20.3815111041126</v>
      </c>
      <c r="AB246" s="3">
        <v>18.0701213780247</v>
      </c>
      <c r="AC246" s="3">
        <v>18.2186004504634</v>
      </c>
      <c r="AD246" s="3">
        <v>21.7297737841347</v>
      </c>
      <c r="AE246" s="3">
        <v>22.3331385059947</v>
      </c>
      <c r="AF246" s="3">
        <v>22.810118244264</v>
      </c>
      <c r="AG246" s="3">
        <v>22.9144421411654</v>
      </c>
      <c r="AH246" s="3">
        <v>24.4860681798921</v>
      </c>
      <c r="AI246" s="3">
        <v>24.9726575883092</v>
      </c>
      <c r="AJ246" s="3">
        <v>25.4559494558468</v>
      </c>
      <c r="AK246" s="3">
        <v>27.7021937461458</v>
      </c>
      <c r="AL246" s="3">
        <v>30.5329701752083</v>
      </c>
      <c r="AM246" s="3">
        <v>34.2442885781779</v>
      </c>
      <c r="AN246" s="3">
        <v>34.6955936142167</v>
      </c>
      <c r="AO246" s="3">
        <v>36.3756667760182</v>
      </c>
      <c r="AP246" s="3">
        <v>36.4295773410848</v>
      </c>
      <c r="AQ246" s="3">
        <v>34.9530376183584</v>
      </c>
      <c r="AR246" s="3">
        <v>32.2652392137996</v>
      </c>
      <c r="AS246" s="3">
        <v>31.3443756265995</v>
      </c>
      <c r="AT246" s="3">
        <v>32.8751835392237</v>
      </c>
      <c r="AU246" s="3">
        <v>34.4525225661179</v>
      </c>
      <c r="AV246" s="3">
        <v>35.9412803081177</v>
      </c>
      <c r="AW246" s="3">
        <v>36.8670984081536</v>
      </c>
      <c r="AX246" s="3">
        <v>35.7135702527266</v>
      </c>
      <c r="AY246" s="3">
        <v>37.9949199786935</v>
      </c>
      <c r="AZ246" s="3">
        <v>38.3378903253772</v>
      </c>
      <c r="BA246" s="3">
        <v>34.4343754338344</v>
      </c>
      <c r="BB246" s="3">
        <v>34.1622211260918</v>
      </c>
      <c r="BC246" s="3">
        <v>33.2561930684589</v>
      </c>
      <c r="BD246" s="3">
        <v>34.9905563226706</v>
      </c>
      <c r="BE246" s="3">
        <v>34.9382455797355</v>
      </c>
      <c r="BF246" s="3">
        <v>32.9379733542691</v>
      </c>
      <c r="BG246" s="3">
        <v>33.6594407073147</v>
      </c>
      <c r="BH246" s="3">
        <v>33.6255110881987</v>
      </c>
      <c r="BI246" s="3">
        <v>31.4580172396784</v>
      </c>
      <c r="BJ246" s="3">
        <v>33.6658349271623</v>
      </c>
      <c r="BK246" s="3">
        <v>30.0620880484085</v>
      </c>
      <c r="BL246" s="3">
        <v>32.0859241067188</v>
      </c>
      <c r="BM246" s="3">
        <v>34.8211231408906</v>
      </c>
      <c r="BN246" s="3">
        <v>35.9738056750769</v>
      </c>
      <c r="BO246" s="3">
        <v>39.1292508652845</v>
      </c>
      <c r="BP246" s="3">
        <v>35.9161744323151</v>
      </c>
      <c r="BQ246" s="3">
        <v>37.104040923818</v>
      </c>
      <c r="BR246" s="3">
        <v>37.5109326335628</v>
      </c>
      <c r="BS246" s="3">
        <v>32.9416839994884</v>
      </c>
      <c r="BT246" s="3">
        <v>36.4272611605098</v>
      </c>
      <c r="BU246" s="3">
        <v>38.7383774034719</v>
      </c>
      <c r="BV246" s="3">
        <v>41.9208061610369</v>
      </c>
      <c r="BW246" s="3">
        <v>40.325486718001</v>
      </c>
      <c r="BX246" s="3">
        <v>40.1267858417901</v>
      </c>
      <c r="BY246" s="3">
        <v>39.0309632792774</v>
      </c>
      <c r="BZ246" s="3">
        <v>31.3705624261448</v>
      </c>
      <c r="CA246" s="3">
        <v>33.0836401584798</v>
      </c>
      <c r="CB246" s="3">
        <v>33.6281200393557</v>
      </c>
      <c r="CC246" s="3">
        <v>38.8943270415631</v>
      </c>
      <c r="CD246" s="3">
        <v>39.0352703240773</v>
      </c>
      <c r="CE246" s="3">
        <v>47.9535476318297</v>
      </c>
      <c r="CF246" s="3">
        <v>51.3641840388917</v>
      </c>
      <c r="CG246" s="3">
        <v>59.3642220371475</v>
      </c>
      <c r="CH246" s="3">
        <v>66.9417280877587</v>
      </c>
      <c r="CI246" s="3">
        <v>69.7153550991797</v>
      </c>
      <c r="CJ246" s="3">
        <v>74.4034760720913</v>
      </c>
      <c r="CK246" s="3">
        <v>76.732989284685</v>
      </c>
      <c r="CL246" s="3">
        <v>84.6216068531625</v>
      </c>
      <c r="CM246" s="3">
        <v>94.0049716527485</v>
      </c>
      <c r="CN246" s="3">
        <v>95.1412782011315</v>
      </c>
      <c r="CO246" s="3">
        <v>91.023742898092</v>
      </c>
      <c r="CP246" s="3">
        <v>88.4393591941057</v>
      </c>
      <c r="CQ246" s="3">
        <v>95.6767097344883</v>
      </c>
      <c r="CR246" s="3">
        <v>114.640713267093</v>
      </c>
      <c r="CS246" s="3">
        <v>114.159516048432</v>
      </c>
      <c r="CT246" s="3">
        <v>118.053390747069</v>
      </c>
      <c r="CU246" s="3">
        <v>112.13288188927</v>
      </c>
      <c r="CV246" s="3">
        <v>104.381194306884</v>
      </c>
      <c r="CW246" s="3">
        <v>102.318935095354</v>
      </c>
      <c r="CX246" s="3">
        <v>122.162869266701</v>
      </c>
      <c r="CY246" s="3">
        <v>128.393631377659</v>
      </c>
      <c r="CZ246" s="3">
        <v>114.924288363777</v>
      </c>
      <c r="DA246" s="3">
        <v>123.518588002689</v>
      </c>
      <c r="DB246" s="3">
        <v>130.554288838226</v>
      </c>
      <c r="DC246" s="3">
        <v>140.436194892291</v>
      </c>
      <c r="DD246" s="3">
        <v>136.715660084723</v>
      </c>
      <c r="DE246" s="3">
        <v>132.959425778793</v>
      </c>
      <c r="DF246" s="3">
        <v>145.381439390683</v>
      </c>
      <c r="DG246" s="3">
        <v>146.467722012458</v>
      </c>
      <c r="DH246" s="3">
        <v>144.508651353705</v>
      </c>
      <c r="DI246" s="3">
        <v>153.983631832072</v>
      </c>
      <c r="DJ246" s="3">
        <v>160.152075565759</v>
      </c>
      <c r="DK246" s="3">
        <v>164.725635493833</v>
      </c>
      <c r="DL246" s="3">
        <v>170.657904525347</v>
      </c>
      <c r="DM246" s="3">
        <v>185.531457946637</v>
      </c>
      <c r="DN246" s="3">
        <v>198.790849372584</v>
      </c>
      <c r="DO246" s="3">
        <v>203.212466192558</v>
      </c>
      <c r="DP246" s="3">
        <v>198.194378904942</v>
      </c>
      <c r="DQ246" s="3">
        <v>171.459857916118</v>
      </c>
      <c r="DR246" s="3">
        <v>177.603591859472</v>
      </c>
      <c r="DS246" s="3">
        <v>206.001453536911</v>
      </c>
      <c r="DT246" s="3">
        <v>200.530018448117</v>
      </c>
      <c r="DU246" s="3">
        <v>215.812099798143</v>
      </c>
      <c r="DV246" s="3">
        <v>246.720941062389</v>
      </c>
      <c r="DW246" s="3">
        <v>254.726961766732</v>
      </c>
      <c r="DX246" s="3">
        <v>268.784591050417</v>
      </c>
      <c r="DY246" s="3">
        <v>272.042386893595</v>
      </c>
      <c r="DZ246" s="3">
        <v>257.437593249492</v>
      </c>
      <c r="EA246" s="3">
        <v>262.171936196356</v>
      </c>
      <c r="EB246" s="3">
        <v>274.590910011046</v>
      </c>
      <c r="EC246" s="3">
        <v>308.038163030821</v>
      </c>
      <c r="ED246" s="3">
        <v>327.647056962699</v>
      </c>
      <c r="EE246" s="3">
        <v>330.708668190798</v>
      </c>
      <c r="EF246" s="3">
        <v>326.58472442627</v>
      </c>
    </row>
    <row r="247">
      <c r="A247" s="3" t="s">
        <v>833</v>
      </c>
      <c r="B247" s="3" t="s">
        <v>491</v>
      </c>
      <c r="C247" s="3" t="s">
        <v>503</v>
      </c>
      <c r="D247" s="3">
        <v>53.9711968560397</v>
      </c>
      <c r="E247" s="3">
        <v>54.8510400595155</v>
      </c>
      <c r="F247" s="3">
        <v>56.792489519082</v>
      </c>
      <c r="G247" s="3">
        <v>58.3235115703995</v>
      </c>
      <c r="H247" s="3">
        <v>58.6420871140063</v>
      </c>
      <c r="I247" s="3">
        <v>58.7361096909079</v>
      </c>
      <c r="J247" s="3">
        <v>58.3327940859202</v>
      </c>
      <c r="K247" s="3">
        <v>55.4265660188585</v>
      </c>
      <c r="L247" s="3">
        <v>56.1719582447394</v>
      </c>
      <c r="M247" s="3">
        <v>55.157282888914</v>
      </c>
      <c r="N247" s="3">
        <v>53.5089430245755</v>
      </c>
      <c r="O247" s="3">
        <v>54.6760645018864</v>
      </c>
      <c r="P247" s="3">
        <v>53.7315010458942</v>
      </c>
      <c r="Q247" s="3">
        <v>51.9868862143769</v>
      </c>
      <c r="R247" s="3">
        <v>52.6309361083934</v>
      </c>
      <c r="S247" s="3">
        <v>51.4552336538388</v>
      </c>
      <c r="T247" s="3">
        <v>52.2657297397224</v>
      </c>
      <c r="U247" s="3">
        <v>50.7322990314665</v>
      </c>
      <c r="V247" s="3">
        <v>47.9012059050973</v>
      </c>
      <c r="W247" s="3">
        <v>45.8540617192071</v>
      </c>
      <c r="X247" s="3">
        <v>41.568497235313</v>
      </c>
      <c r="Y247" s="3">
        <v>44.4200796048832</v>
      </c>
      <c r="Z247" s="3">
        <v>40.0709333502681</v>
      </c>
      <c r="AA247" s="3">
        <v>38.1479602654238</v>
      </c>
      <c r="AB247" s="3">
        <v>36.2654911332765</v>
      </c>
      <c r="AC247" s="3">
        <v>36.2536722483451</v>
      </c>
      <c r="AD247" s="3">
        <v>40.2861794589429</v>
      </c>
      <c r="AE247" s="3">
        <v>40.034314533255</v>
      </c>
      <c r="AF247" s="3">
        <v>41.0270420065196</v>
      </c>
      <c r="AG247" s="3">
        <v>42.3034856840168</v>
      </c>
      <c r="AH247" s="3">
        <v>44.5434936373215</v>
      </c>
      <c r="AI247" s="3">
        <v>48.9492466449778</v>
      </c>
      <c r="AJ247" s="3">
        <v>49.9749398813238</v>
      </c>
      <c r="AK247" s="3">
        <v>53.3229743062846</v>
      </c>
      <c r="AL247" s="3">
        <v>53.4140558370672</v>
      </c>
      <c r="AM247" s="3">
        <v>53.6576854597107</v>
      </c>
      <c r="AN247" s="3">
        <v>49.3643577786273</v>
      </c>
      <c r="AO247" s="3">
        <v>44.0202189839502</v>
      </c>
      <c r="AP247" s="3">
        <v>46.3002438747138</v>
      </c>
      <c r="AQ247" s="3">
        <v>43.7710283029383</v>
      </c>
      <c r="AR247" s="3">
        <v>45.2515452310182</v>
      </c>
      <c r="AS247" s="3">
        <v>46.5139245897462</v>
      </c>
      <c r="AT247" s="3">
        <v>44.658189449809</v>
      </c>
      <c r="AU247" s="3">
        <v>42.9098340586239</v>
      </c>
      <c r="AV247" s="3">
        <v>42.3239230413811</v>
      </c>
      <c r="AW247" s="3">
        <v>43.5559787087778</v>
      </c>
      <c r="AX247" s="3">
        <v>53.1603267066543</v>
      </c>
      <c r="AY247" s="3">
        <v>53.7875833336036</v>
      </c>
      <c r="AZ247" s="3">
        <v>55.5819118054881</v>
      </c>
      <c r="BA247" s="3">
        <v>53.8042522815026</v>
      </c>
      <c r="BB247" s="3">
        <v>49.9816737277377</v>
      </c>
      <c r="BC247" s="3">
        <v>44.7099190743384</v>
      </c>
      <c r="BD247" s="3">
        <v>46.5686303648016</v>
      </c>
      <c r="BE247" s="3">
        <v>49.645806906124</v>
      </c>
      <c r="BF247" s="3">
        <v>49.9165910401617</v>
      </c>
      <c r="BG247" s="3">
        <v>56.0363487555341</v>
      </c>
      <c r="BH247" s="3">
        <v>61.963922362474</v>
      </c>
      <c r="BI247" s="3">
        <v>57.0884499914386</v>
      </c>
      <c r="BJ247" s="3">
        <v>49.2378557699351</v>
      </c>
      <c r="BK247" s="3">
        <v>49.1392974002654</v>
      </c>
      <c r="BL247" s="3">
        <v>46.9161006469253</v>
      </c>
      <c r="BM247" s="3">
        <v>44.5828297755783</v>
      </c>
      <c r="BN247" s="3">
        <v>48.5930990516155</v>
      </c>
      <c r="BO247" s="3">
        <v>60.3625321739286</v>
      </c>
      <c r="BP247" s="3">
        <v>68.7512572354588</v>
      </c>
      <c r="BQ247" s="3">
        <v>62.3415899519946</v>
      </c>
      <c r="BR247" s="3">
        <v>66.5911017158008</v>
      </c>
      <c r="BS247" s="3">
        <v>64.025819013373</v>
      </c>
      <c r="BT247" s="3">
        <v>68.9131055647636</v>
      </c>
      <c r="BU247" s="3">
        <v>69.0016428629062</v>
      </c>
      <c r="BV247" s="3">
        <v>77.8119851926276</v>
      </c>
      <c r="BW247" s="3">
        <v>77.4288016703</v>
      </c>
      <c r="BX247" s="3">
        <v>80.4445050347016</v>
      </c>
      <c r="BY247" s="3">
        <v>77.6016258433459</v>
      </c>
      <c r="BZ247" s="3">
        <v>63.3807191278988</v>
      </c>
      <c r="CA247" s="3">
        <v>66.4866490141769</v>
      </c>
      <c r="CB247" s="3">
        <v>70.8924848076691</v>
      </c>
      <c r="CC247" s="3">
        <v>79.7519384609648</v>
      </c>
      <c r="CD247" s="3">
        <v>84.7974794457239</v>
      </c>
      <c r="CE247" s="3">
        <v>102.39719275361</v>
      </c>
      <c r="CF247" s="3">
        <v>105.18145568849</v>
      </c>
      <c r="CG247" s="3">
        <v>114.384316272081</v>
      </c>
      <c r="CH247" s="3">
        <v>130.458130110777</v>
      </c>
      <c r="CI247" s="3">
        <v>138.099102439125</v>
      </c>
      <c r="CJ247" s="3">
        <v>145.097186228208</v>
      </c>
      <c r="CK247" s="3">
        <v>134.842932423184</v>
      </c>
      <c r="CL247" s="3">
        <v>121.135176657266</v>
      </c>
      <c r="CM247" s="3">
        <v>126.969808033495</v>
      </c>
      <c r="CN247" s="3">
        <v>121.829245143665</v>
      </c>
      <c r="CO247" s="3">
        <v>125.611256473938</v>
      </c>
      <c r="CP247" s="3">
        <v>131.849155247508</v>
      </c>
      <c r="CQ247" s="3">
        <v>135.022688810026</v>
      </c>
      <c r="CR247" s="3">
        <v>128.506546988722</v>
      </c>
      <c r="CS247" s="3">
        <v>120.60964762447</v>
      </c>
      <c r="CT247" s="3">
        <v>156.121523764844</v>
      </c>
      <c r="CU247" s="3">
        <v>169.627301310915</v>
      </c>
      <c r="CV247" s="3">
        <v>165.597899950275</v>
      </c>
      <c r="CW247" s="3">
        <v>161.30643989107</v>
      </c>
      <c r="CX247" s="3">
        <v>146.455680169989</v>
      </c>
      <c r="CY247" s="3">
        <v>131.398312737373</v>
      </c>
      <c r="CZ247" s="3">
        <v>128.047108200452</v>
      </c>
      <c r="DA247" s="3">
        <v>124.165972968071</v>
      </c>
      <c r="DB247" s="3">
        <v>133.12839311885</v>
      </c>
      <c r="DC247" s="3">
        <v>137.251815293703</v>
      </c>
      <c r="DD247" s="3">
        <v>118.560758572864</v>
      </c>
      <c r="DE247" s="3">
        <v>110.019953141624</v>
      </c>
      <c r="DF247" s="3">
        <v>112.23833699765</v>
      </c>
      <c r="DG247" s="3">
        <v>111.516900281084</v>
      </c>
      <c r="DH247" s="3">
        <v>116.213571121848</v>
      </c>
      <c r="DI247" s="3">
        <v>124.071132799419</v>
      </c>
      <c r="DJ247" s="3">
        <v>116.891343022483</v>
      </c>
      <c r="DK247" s="3">
        <v>115.047668941434</v>
      </c>
      <c r="DL247" s="3">
        <v>103.492831955044</v>
      </c>
      <c r="DM247" s="3">
        <v>114.39503422584</v>
      </c>
      <c r="DN247" s="3">
        <v>118.039017006622</v>
      </c>
      <c r="DO247" s="3">
        <v>111.258075643533</v>
      </c>
      <c r="DP247" s="3">
        <v>108.324073167629</v>
      </c>
      <c r="DQ247" s="3">
        <v>106.935440949833</v>
      </c>
      <c r="DR247" s="3">
        <v>121.351791137256</v>
      </c>
      <c r="DS247" s="3">
        <v>135.798777563339</v>
      </c>
      <c r="DT247" s="3">
        <v>141.685699607056</v>
      </c>
      <c r="DU247" s="3">
        <v>148.064941144292</v>
      </c>
      <c r="DV247" s="3">
        <v>165.864387519317</v>
      </c>
      <c r="DW247" s="3">
        <v>165.651082580192</v>
      </c>
      <c r="DX247" s="3">
        <v>189.235944222564</v>
      </c>
      <c r="DY247" s="3">
        <v>207.382319299397</v>
      </c>
      <c r="DZ247" s="3">
        <v>193.043479841616</v>
      </c>
      <c r="EA247" s="3">
        <v>166.251222686636</v>
      </c>
      <c r="EB247" s="3">
        <v>166.054582761765</v>
      </c>
      <c r="EC247" s="3">
        <v>168.8644843727</v>
      </c>
      <c r="ED247" s="3">
        <v>162.425839397613</v>
      </c>
      <c r="EE247" s="3">
        <v>157.772501402672</v>
      </c>
      <c r="EF247" s="3">
        <v>164.020835028754</v>
      </c>
    </row>
    <row r="248">
      <c r="A248" s="3" t="s">
        <v>834</v>
      </c>
      <c r="B248" s="3" t="s">
        <v>494</v>
      </c>
      <c r="C248" s="3" t="s">
        <v>835</v>
      </c>
      <c r="D248" s="3">
        <v>281.382380894252</v>
      </c>
      <c r="E248" s="3">
        <v>317.898158023232</v>
      </c>
      <c r="F248" s="3">
        <v>325.945474533808</v>
      </c>
      <c r="G248" s="3">
        <v>295.924286615281</v>
      </c>
      <c r="H248" s="3">
        <v>294.123096284412</v>
      </c>
      <c r="I248" s="3">
        <v>299.714997791109</v>
      </c>
      <c r="J248" s="3">
        <v>309.111819180575</v>
      </c>
      <c r="K248" s="3">
        <v>341.921428862072</v>
      </c>
      <c r="L248" s="3">
        <v>355.532618931362</v>
      </c>
      <c r="M248" s="3">
        <v>367.579349683679</v>
      </c>
      <c r="N248" s="3">
        <v>397.792367232473</v>
      </c>
      <c r="O248" s="3">
        <v>415.61454634233</v>
      </c>
      <c r="P248" s="3">
        <v>411.976000213623</v>
      </c>
      <c r="Q248" s="3">
        <v>411.481577019942</v>
      </c>
      <c r="R248" s="3">
        <v>445.258408286355</v>
      </c>
      <c r="S248" s="3">
        <v>457.95595296224</v>
      </c>
      <c r="T248" s="3">
        <v>490.988251495361</v>
      </c>
      <c r="U248" s="3">
        <v>514.908412586559</v>
      </c>
      <c r="V248" s="3">
        <v>537.634090076793</v>
      </c>
      <c r="W248" s="3">
        <v>557.538091750372</v>
      </c>
      <c r="X248" s="3">
        <v>517.904999505906</v>
      </c>
      <c r="Y248" s="3">
        <v>514.605685147372</v>
      </c>
      <c r="Z248" s="3">
        <v>566.805500793457</v>
      </c>
      <c r="AA248" s="3">
        <v>544.957502885298</v>
      </c>
      <c r="AB248" s="3">
        <v>473.650525544819</v>
      </c>
      <c r="AC248" s="3">
        <v>392.211249542236</v>
      </c>
      <c r="AD248" s="3">
        <v>379.253635753285</v>
      </c>
      <c r="AE248" s="3">
        <v>405.246188935779</v>
      </c>
      <c r="AF248" s="3">
        <v>383.317618960426</v>
      </c>
      <c r="AG248" s="3">
        <v>368.705909035422</v>
      </c>
      <c r="AH248" s="3">
        <v>381.299999237061</v>
      </c>
      <c r="AI248" s="3">
        <v>416.580433057702</v>
      </c>
      <c r="AJ248" s="3">
        <v>402.075951712472</v>
      </c>
      <c r="AK248" s="3">
        <v>376.302855718704</v>
      </c>
      <c r="AL248" s="3">
        <v>390.389286586216</v>
      </c>
      <c r="AM248" s="3">
        <v>375.684524536133</v>
      </c>
      <c r="AN248" s="3">
        <v>360.759750366211</v>
      </c>
      <c r="AO248" s="3">
        <v>365.982629876388</v>
      </c>
      <c r="AP248" s="3">
        <v>381.99369612984</v>
      </c>
      <c r="AQ248" s="3">
        <v>374.415525737562</v>
      </c>
      <c r="AR248" s="3">
        <v>438.968638333407</v>
      </c>
      <c r="AS248" s="3">
        <v>488.607047341087</v>
      </c>
      <c r="AT248" s="3">
        <v>503.629000091553</v>
      </c>
      <c r="AU248" s="3">
        <v>474.464129904042</v>
      </c>
      <c r="AV248" s="3">
        <v>450.723250579834</v>
      </c>
      <c r="AW248" s="3">
        <v>441.521591880105</v>
      </c>
      <c r="AX248" s="3">
        <v>391.225238618397</v>
      </c>
      <c r="AY248" s="3">
        <v>380.923249816895</v>
      </c>
      <c r="AZ248" s="3">
        <v>377.423094249907</v>
      </c>
      <c r="BA248" s="3">
        <v>331.256578144274</v>
      </c>
      <c r="BB248" s="3">
        <v>334.8371400379</v>
      </c>
      <c r="BC248" s="3">
        <v>321.929522559756</v>
      </c>
      <c r="BD248" s="3">
        <v>296.929774197665</v>
      </c>
      <c r="BE248" s="3">
        <v>320.227144513811</v>
      </c>
      <c r="BF248" s="3">
        <v>366.158094860259</v>
      </c>
      <c r="BG248" s="3">
        <v>381.044564952021</v>
      </c>
      <c r="BH248" s="3">
        <v>394.123421919973</v>
      </c>
      <c r="BI248" s="3">
        <v>378.768260126528</v>
      </c>
      <c r="BJ248" s="3">
        <v>350.518571399507</v>
      </c>
      <c r="BK248" s="3">
        <v>369.353423269171</v>
      </c>
      <c r="BL248" s="3">
        <v>404.079999651228</v>
      </c>
      <c r="BM248" s="3">
        <v>419.518945794356</v>
      </c>
      <c r="BN248" s="3">
        <v>412.073570614769</v>
      </c>
      <c r="BO248" s="3">
        <v>375.61714390346</v>
      </c>
      <c r="BP248" s="3">
        <v>316.514547868208</v>
      </c>
      <c r="BQ248" s="3">
        <v>308.557500457764</v>
      </c>
      <c r="BR248" s="3">
        <v>305.035000887784</v>
      </c>
      <c r="BS248" s="3">
        <v>297.029090881348</v>
      </c>
      <c r="BT248" s="3">
        <v>286.031748199463</v>
      </c>
      <c r="BU248" s="3">
        <v>296.698693980341</v>
      </c>
      <c r="BV248" s="3">
        <v>343.180498504639</v>
      </c>
      <c r="BW248" s="3">
        <v>371.890953427269</v>
      </c>
      <c r="BX248" s="3">
        <v>366.818335396903</v>
      </c>
      <c r="BY248" s="3">
        <v>399.754209819593</v>
      </c>
      <c r="BZ248" s="3">
        <v>465.853863802823</v>
      </c>
      <c r="CA248" s="3">
        <v>528.426433018276</v>
      </c>
      <c r="CB248" s="3">
        <v>562.117250061035</v>
      </c>
      <c r="CC248" s="3">
        <v>607.717727661133</v>
      </c>
      <c r="CD248" s="3">
        <v>633.070000388406</v>
      </c>
      <c r="CE248" s="3">
        <v>617.25238327753</v>
      </c>
      <c r="CF248" s="3">
        <v>570.599527994792</v>
      </c>
      <c r="CG248" s="3">
        <v>584.730680985884</v>
      </c>
      <c r="CH248" s="3">
        <v>546.280498504639</v>
      </c>
      <c r="CI248" s="3">
        <v>492.93409243497</v>
      </c>
      <c r="CJ248" s="3">
        <v>513.495790180407</v>
      </c>
      <c r="CK248" s="3">
        <v>484.156315853721</v>
      </c>
      <c r="CL248" s="3">
        <v>469.682828156844</v>
      </c>
      <c r="CM248" s="3">
        <v>488.007380894252</v>
      </c>
      <c r="CN248" s="3">
        <v>502.49649810791</v>
      </c>
      <c r="CO248" s="3">
        <v>527.369999972257</v>
      </c>
      <c r="CP248" s="3">
        <v>580.966904413132</v>
      </c>
      <c r="CQ248" s="3">
        <v>632.114316073331</v>
      </c>
      <c r="CR248" s="3">
        <v>647.733097621373</v>
      </c>
      <c r="CS248" s="3">
        <v>565.236668178013</v>
      </c>
      <c r="CT248" s="3">
        <v>638.543815976098</v>
      </c>
      <c r="CU248" s="3">
        <v>637.41977483576</v>
      </c>
      <c r="CV248" s="3">
        <v>614.344250488281</v>
      </c>
      <c r="CW248" s="3">
        <v>619.216841848273</v>
      </c>
      <c r="CX248" s="3">
        <v>657.037824547809</v>
      </c>
      <c r="CY248" s="3">
        <v>704.956001281738</v>
      </c>
      <c r="CZ248" s="3">
        <v>654.569519042969</v>
      </c>
      <c r="DA248" s="3">
        <v>595.237140473865</v>
      </c>
      <c r="DB248" s="3">
        <v>595.978503417969</v>
      </c>
      <c r="DC248" s="3">
        <v>612.924352231233</v>
      </c>
      <c r="DD248" s="3">
        <v>678.534994942801</v>
      </c>
      <c r="DE248" s="3">
        <v>731.530952090309</v>
      </c>
      <c r="DF248" s="3">
        <v>741.24404616583</v>
      </c>
      <c r="DG248" s="3">
        <v>738.54095023019</v>
      </c>
      <c r="DH248" s="3">
        <v>723.882247924805</v>
      </c>
      <c r="DI248" s="3">
        <v>755.860790051912</v>
      </c>
      <c r="DJ248" s="3">
        <v>777.478039285411</v>
      </c>
      <c r="DK248" s="3">
        <v>811.693944027549</v>
      </c>
      <c r="DL248" s="3">
        <v>754.411135586825</v>
      </c>
      <c r="DM248" s="3">
        <v>753.284531366257</v>
      </c>
      <c r="DN248" s="3">
        <v>721.793251037598</v>
      </c>
      <c r="DO248" s="3">
        <v>803.239998195482</v>
      </c>
      <c r="DP248" s="3">
        <v>829.373001098633</v>
      </c>
      <c r="DQ248" s="3">
        <v>816.193865689364</v>
      </c>
      <c r="DR248" s="3">
        <v>806.534047444661</v>
      </c>
      <c r="DS248" s="3">
        <v>849.338000488281</v>
      </c>
      <c r="DT248" s="3">
        <v>928.13571312314</v>
      </c>
      <c r="DU248" s="3">
        <v>956.900247192383</v>
      </c>
      <c r="DV248" s="3">
        <v>967.521746826172</v>
      </c>
      <c r="DW248" s="3">
        <v>918.392952658913</v>
      </c>
      <c r="DX248" s="3">
        <v>967.781589854847</v>
      </c>
      <c r="DY248" s="4">
        <v>1028.94078947368</v>
      </c>
      <c r="DZ248" s="4">
        <v>1067.80749789151</v>
      </c>
      <c r="EA248" s="4">
        <v>1149.78317815607</v>
      </c>
      <c r="EB248" s="4">
        <v>1124.42825012207</v>
      </c>
      <c r="EC248" s="3">
        <v>982.441093113112</v>
      </c>
      <c r="ED248" s="3">
        <v>787.185249328613</v>
      </c>
      <c r="EE248" s="3">
        <v>737.515956333705</v>
      </c>
      <c r="EF248" s="3">
        <v>699.78167046441</v>
      </c>
    </row>
    <row r="249">
      <c r="A249" s="3" t="s">
        <v>836</v>
      </c>
      <c r="B249" s="3" t="s">
        <v>517</v>
      </c>
      <c r="C249" s="3" t="s">
        <v>681</v>
      </c>
      <c r="D249" s="3">
        <v>7.29642944986191</v>
      </c>
      <c r="E249" s="3">
        <v>7.18890722366286</v>
      </c>
      <c r="F249" s="3">
        <v>7.64945936100216</v>
      </c>
      <c r="G249" s="3">
        <v>7.37580131120435</v>
      </c>
      <c r="H249" s="3">
        <v>7.13743545597365</v>
      </c>
      <c r="I249" s="3">
        <v>7.49931276023623</v>
      </c>
      <c r="J249" s="3">
        <v>7.3834948103834</v>
      </c>
      <c r="K249" s="3">
        <v>7.02911980107167</v>
      </c>
      <c r="L249" s="3">
        <v>7.23116893954422</v>
      </c>
      <c r="M249" s="3">
        <v>6.79525628345288</v>
      </c>
      <c r="N249" s="3">
        <v>7.17935945937062</v>
      </c>
      <c r="O249" s="3">
        <v>7.32108037850798</v>
      </c>
      <c r="P249" s="3">
        <v>6.66519256421782</v>
      </c>
      <c r="Q249" s="3">
        <v>6.71625810298036</v>
      </c>
      <c r="R249" s="3">
        <v>6.86812812048342</v>
      </c>
      <c r="S249" s="3">
        <v>6.88788733063475</v>
      </c>
      <c r="T249" s="3">
        <v>7.24177548470592</v>
      </c>
      <c r="U249" s="3">
        <v>7.52612322308019</v>
      </c>
      <c r="V249" s="3">
        <v>7.43095384256751</v>
      </c>
      <c r="W249" s="3">
        <v>7.2788379346745</v>
      </c>
      <c r="X249" s="3">
        <v>6.69374883365419</v>
      </c>
      <c r="Y249" s="3">
        <v>6.64231552824202</v>
      </c>
      <c r="Z249" s="3">
        <v>7.19541323006598</v>
      </c>
      <c r="AA249" s="3">
        <v>7.0883583540867</v>
      </c>
      <c r="AB249" s="3">
        <v>6.12389882960328</v>
      </c>
      <c r="AC249" s="3">
        <v>5.5938618281689</v>
      </c>
      <c r="AD249" s="3">
        <v>5.9359275239785</v>
      </c>
      <c r="AE249" s="3">
        <v>6.2929716331485</v>
      </c>
      <c r="AF249" s="3">
        <v>6.87535607801251</v>
      </c>
      <c r="AG249" s="3">
        <v>6.81188279426799</v>
      </c>
      <c r="AH249" s="3">
        <v>6.51061543873652</v>
      </c>
      <c r="AI249" s="3">
        <v>7.00837764848497</v>
      </c>
      <c r="AJ249" s="3">
        <v>7.25814545023631</v>
      </c>
      <c r="AK249" s="3">
        <v>7.7244954775895</v>
      </c>
      <c r="AL249" s="3">
        <v>9.16445714810668</v>
      </c>
      <c r="AM249" s="3">
        <v>10.7250708579144</v>
      </c>
      <c r="AN249" s="3">
        <v>10.74787983572</v>
      </c>
      <c r="AO249" s="3">
        <v>11.2509272655241</v>
      </c>
      <c r="AP249" s="3">
        <v>11.1678205841237</v>
      </c>
      <c r="AQ249" s="3">
        <v>10.5263130941087</v>
      </c>
      <c r="AR249" s="3">
        <v>10.647595212704</v>
      </c>
      <c r="AS249" s="3">
        <v>10.6259160347245</v>
      </c>
      <c r="AT249" s="3">
        <v>11.030906027919</v>
      </c>
      <c r="AU249" s="3">
        <v>10.907368962536</v>
      </c>
      <c r="AV249" s="3">
        <v>10.700969177658</v>
      </c>
      <c r="AW249" s="3">
        <v>11.5578322754886</v>
      </c>
      <c r="AX249" s="3">
        <v>11.9341831295301</v>
      </c>
      <c r="AY249" s="3">
        <v>13.1069135142695</v>
      </c>
      <c r="AZ249" s="3">
        <v>14.0767621145616</v>
      </c>
      <c r="BA249" s="3">
        <v>14.6226280033714</v>
      </c>
      <c r="BB249" s="3">
        <v>14.8325803876165</v>
      </c>
      <c r="BC249" s="3">
        <v>14.2741384789396</v>
      </c>
      <c r="BD249" s="3">
        <v>14.5664532912612</v>
      </c>
      <c r="BE249" s="3">
        <v>14.397770216994</v>
      </c>
      <c r="BF249" s="3">
        <v>13.8320213379536</v>
      </c>
      <c r="BG249" s="3">
        <v>14.8708144281844</v>
      </c>
      <c r="BH249" s="3">
        <v>14.9651741581094</v>
      </c>
      <c r="BI249" s="3">
        <v>13.4846306292241</v>
      </c>
      <c r="BJ249" s="3">
        <v>12.9650312964727</v>
      </c>
      <c r="BK249" s="3">
        <v>10.9313755823443</v>
      </c>
      <c r="BL249" s="3">
        <v>11.736040087944</v>
      </c>
      <c r="BM249" s="3">
        <v>12.4148048624215</v>
      </c>
      <c r="BN249" s="3">
        <v>12.0101704899771</v>
      </c>
      <c r="BO249" s="3">
        <v>12.0717599739399</v>
      </c>
      <c r="BP249" s="3">
        <v>11.5588304361128</v>
      </c>
      <c r="BQ249" s="3">
        <v>11.48724652928</v>
      </c>
      <c r="BR249" s="3">
        <v>12.2194200681202</v>
      </c>
      <c r="BS249" s="3">
        <v>11.4640270778422</v>
      </c>
      <c r="BT249" s="3">
        <v>12.7008337071546</v>
      </c>
      <c r="BU249" s="3">
        <v>12.6854958271077</v>
      </c>
      <c r="BV249" s="3">
        <v>13.4777466618246</v>
      </c>
      <c r="BW249" s="3">
        <v>13.9076166643121</v>
      </c>
      <c r="BX249" s="3">
        <v>13.2269859368493</v>
      </c>
      <c r="BY249" s="3">
        <v>12.9749536158527</v>
      </c>
      <c r="BZ249" s="3">
        <v>8.46408102590471</v>
      </c>
      <c r="CA249" s="3">
        <v>7.93227923075147</v>
      </c>
      <c r="CB249" s="3">
        <v>8.34352307204028</v>
      </c>
      <c r="CC249" s="3">
        <v>10.102963213863</v>
      </c>
      <c r="CD249" s="3">
        <v>8.83780928206628</v>
      </c>
      <c r="CE249" s="3">
        <v>9.50191429972025</v>
      </c>
      <c r="CF249" s="3">
        <v>9.72132664139944</v>
      </c>
      <c r="CG249" s="3">
        <v>10.7706075848568</v>
      </c>
      <c r="CH249" s="3">
        <v>12.5960109011077</v>
      </c>
      <c r="CI249" s="3">
        <v>13.4584577765118</v>
      </c>
      <c r="CJ249" s="3">
        <v>15.050133327186</v>
      </c>
      <c r="CK249" s="3">
        <v>16.8087189641688</v>
      </c>
      <c r="CL249" s="3">
        <v>18.0326627759652</v>
      </c>
      <c r="CM249" s="3">
        <v>18.0770578038355</v>
      </c>
      <c r="CN249" s="3">
        <v>19.5117561802173</v>
      </c>
      <c r="CO249" s="3">
        <v>18.4131405214524</v>
      </c>
      <c r="CP249" s="3">
        <v>16.826996144396</v>
      </c>
      <c r="CQ249" s="3">
        <v>17.435157805344</v>
      </c>
      <c r="CR249" s="3">
        <v>17.555515290753</v>
      </c>
      <c r="CS249" s="3">
        <v>19.7963390776367</v>
      </c>
      <c r="CT249" s="3">
        <v>21.0373551601075</v>
      </c>
      <c r="CU249" s="3">
        <v>19.3173730262677</v>
      </c>
      <c r="CV249" s="3">
        <v>20.930857929104</v>
      </c>
      <c r="CW249" s="3">
        <v>21.3041736989069</v>
      </c>
      <c r="CX249" s="3">
        <v>20.1641111036737</v>
      </c>
      <c r="CY249" s="3">
        <v>18.810563782869</v>
      </c>
      <c r="CZ249" s="3">
        <v>18.3999198819369</v>
      </c>
      <c r="DA249" s="3">
        <v>17.9365127953904</v>
      </c>
      <c r="DB249" s="3">
        <v>17.5907454863612</v>
      </c>
      <c r="DC249" s="3">
        <v>19.6692262382276</v>
      </c>
      <c r="DD249" s="3">
        <v>19.3676214308621</v>
      </c>
      <c r="DE249" s="3">
        <v>18.7651966143445</v>
      </c>
      <c r="DF249" s="3">
        <v>20.4766517184505</v>
      </c>
      <c r="DG249" s="3">
        <v>19.6203044937916</v>
      </c>
      <c r="DH249" s="3">
        <v>20.4270120757383</v>
      </c>
      <c r="DI249" s="3">
        <v>21.4647274730935</v>
      </c>
      <c r="DJ249" s="3">
        <v>18.0197019475227</v>
      </c>
      <c r="DK249" s="3">
        <v>16.9094860922693</v>
      </c>
      <c r="DL249" s="3">
        <v>15.4430720951943</v>
      </c>
      <c r="DM249" s="3">
        <v>16.6410325001228</v>
      </c>
      <c r="DN249" s="3">
        <v>17.9629621949373</v>
      </c>
      <c r="DO249" s="3">
        <v>18.3222574529391</v>
      </c>
      <c r="DP249" s="3">
        <v>16.7263572568481</v>
      </c>
      <c r="DQ249" s="3">
        <v>14.765314211899</v>
      </c>
      <c r="DR249" s="3">
        <v>14.8320105917086</v>
      </c>
      <c r="DS249" s="3">
        <v>17.5761097592838</v>
      </c>
      <c r="DT249" s="3">
        <v>18.0363915867814</v>
      </c>
      <c r="DU249" s="3">
        <v>17.429284599461</v>
      </c>
      <c r="DV249" s="3">
        <v>18.9279347666812</v>
      </c>
      <c r="DW249" s="3">
        <v>19.0404316600888</v>
      </c>
      <c r="DX249" s="3">
        <v>19.0221702568021</v>
      </c>
      <c r="DY249" s="3">
        <v>18.4411252803819</v>
      </c>
      <c r="DZ249" s="3">
        <v>20.8738041491778</v>
      </c>
      <c r="EA249" s="3">
        <v>21.2119911706038</v>
      </c>
      <c r="EB249" s="3">
        <v>22.460856215301</v>
      </c>
      <c r="EC249" s="3">
        <v>23.2597119839863</v>
      </c>
      <c r="ED249" s="3">
        <v>25.7964819813328</v>
      </c>
      <c r="EE249" s="3">
        <v>24.8966667538597</v>
      </c>
      <c r="EF249" s="3">
        <v>24.1330556339688</v>
      </c>
    </row>
    <row r="250">
      <c r="A250" s="3" t="s">
        <v>837</v>
      </c>
      <c r="B250" s="3" t="s">
        <v>539</v>
      </c>
      <c r="C250" s="3" t="s">
        <v>838</v>
      </c>
      <c r="D250" s="3">
        <v>133.620649271131</v>
      </c>
      <c r="E250" s="3">
        <v>126.680347015623</v>
      </c>
      <c r="F250" s="3">
        <v>129.837491498817</v>
      </c>
      <c r="G250" s="3">
        <v>126.143625637785</v>
      </c>
      <c r="H250" s="3">
        <v>122.337834305925</v>
      </c>
      <c r="I250" s="3">
        <v>125.538413360607</v>
      </c>
      <c r="J250" s="3">
        <v>129.579001446475</v>
      </c>
      <c r="K250" s="3">
        <v>132.766922094088</v>
      </c>
      <c r="L250" s="3">
        <v>138.483583767036</v>
      </c>
      <c r="M250" s="3">
        <v>131.260730658779</v>
      </c>
      <c r="N250" s="3">
        <v>141.931792314619</v>
      </c>
      <c r="O250" s="3">
        <v>148.162996727727</v>
      </c>
      <c r="P250" s="3">
        <v>140.706728754449</v>
      </c>
      <c r="Q250" s="3">
        <v>115.010576753304</v>
      </c>
      <c r="R250" s="3">
        <v>108.018176472002</v>
      </c>
      <c r="S250" s="3">
        <v>111.680144759227</v>
      </c>
      <c r="T250" s="3">
        <v>108.452351634087</v>
      </c>
      <c r="U250" s="3">
        <v>111.463024707599</v>
      </c>
      <c r="V250" s="3">
        <v>107.226899555999</v>
      </c>
      <c r="W250" s="3">
        <v>95.1892677321977</v>
      </c>
      <c r="X250" s="3">
        <v>90.3611372772107</v>
      </c>
      <c r="Y250" s="3">
        <v>96.2919272429254</v>
      </c>
      <c r="Z250" s="3">
        <v>101.774676320022</v>
      </c>
      <c r="AA250" s="3">
        <v>95.8095227680799</v>
      </c>
      <c r="AB250" s="3">
        <v>87.696238642202</v>
      </c>
      <c r="AC250" s="3">
        <v>76.3941714370455</v>
      </c>
      <c r="AD250" s="3">
        <v>80.1339345780865</v>
      </c>
      <c r="AE250" s="3">
        <v>78.3271308090235</v>
      </c>
      <c r="AF250" s="3">
        <v>75.5915860487415</v>
      </c>
      <c r="AG250" s="3">
        <v>77.9884504888971</v>
      </c>
      <c r="AH250" s="3">
        <v>80.933201987854</v>
      </c>
      <c r="AI250" s="3">
        <v>86.742390326619</v>
      </c>
      <c r="AJ250" s="3">
        <v>84.2621747654712</v>
      </c>
      <c r="AK250" s="3">
        <v>83.7613614862439</v>
      </c>
      <c r="AL250" s="3">
        <v>89.6809461506628</v>
      </c>
      <c r="AM250" s="3">
        <v>83.5222253991735</v>
      </c>
      <c r="AN250" s="3">
        <v>75.1761597046154</v>
      </c>
      <c r="AO250" s="3">
        <v>66.7313269090705</v>
      </c>
      <c r="AP250" s="3">
        <v>67.9826429637893</v>
      </c>
      <c r="AQ250" s="3">
        <v>68.2713360338743</v>
      </c>
      <c r="AR250" s="3">
        <v>63.8776265097923</v>
      </c>
      <c r="AS250" s="3">
        <v>60.4484112631327</v>
      </c>
      <c r="AT250" s="3">
        <v>62.8174074443083</v>
      </c>
      <c r="AU250" s="3">
        <v>71.8443847538849</v>
      </c>
      <c r="AV250" s="3">
        <v>77.0854875944504</v>
      </c>
      <c r="AW250" s="3">
        <v>76.1522095681476</v>
      </c>
      <c r="AX250" s="3">
        <v>77.3475865291857</v>
      </c>
      <c r="AY250" s="3">
        <v>85.7551112457192</v>
      </c>
      <c r="AZ250" s="3">
        <v>95.0700015270872</v>
      </c>
      <c r="BA250" s="3">
        <v>92.4225339891828</v>
      </c>
      <c r="BB250" s="3">
        <v>93.7186423691136</v>
      </c>
      <c r="BC250" s="3">
        <v>96.9231553134099</v>
      </c>
      <c r="BD250" s="3">
        <v>101.587883192799</v>
      </c>
      <c r="BE250" s="3">
        <v>118.707935782304</v>
      </c>
      <c r="BF250" s="3">
        <v>114.971726252238</v>
      </c>
      <c r="BG250" s="3">
        <v>117.974981830436</v>
      </c>
      <c r="BH250" s="3">
        <v>116.961946426161</v>
      </c>
      <c r="BI250" s="3">
        <v>112.018027166601</v>
      </c>
      <c r="BJ250" s="3">
        <v>106.320549230919</v>
      </c>
      <c r="BK250" s="3">
        <v>91.4031052543176</v>
      </c>
      <c r="BL250" s="3">
        <v>96.4705275582321</v>
      </c>
      <c r="BM250" s="3">
        <v>110.105710331773</v>
      </c>
      <c r="BN250" s="3">
        <v>109.760203632697</v>
      </c>
      <c r="BO250" s="3">
        <v>114.89275065423</v>
      </c>
      <c r="BP250" s="3">
        <v>104.337636404593</v>
      </c>
      <c r="BQ250" s="3">
        <v>100.433520900833</v>
      </c>
      <c r="BR250" s="3">
        <v>98.9055887522543</v>
      </c>
      <c r="BS250" s="3">
        <v>81.0221351650658</v>
      </c>
      <c r="BT250" s="3">
        <v>85.7135904499005</v>
      </c>
      <c r="BU250" s="3">
        <v>84.7144365546504</v>
      </c>
      <c r="BV250" s="3">
        <v>97.6207070971703</v>
      </c>
      <c r="BW250" s="3">
        <v>103.44240644369</v>
      </c>
      <c r="BX250" s="3">
        <v>106.649676602212</v>
      </c>
      <c r="BY250" s="3">
        <v>105.620085378737</v>
      </c>
      <c r="BZ250" s="3">
        <v>75.6228163924734</v>
      </c>
      <c r="CA250" s="3">
        <v>65.6888392631822</v>
      </c>
      <c r="CB250" s="3">
        <v>65.8204135757986</v>
      </c>
      <c r="CC250" s="3">
        <v>70.456052880159</v>
      </c>
      <c r="CD250" s="3">
        <v>65.1010527374984</v>
      </c>
      <c r="CE250" s="3">
        <v>62.8689170090342</v>
      </c>
      <c r="CF250" s="3">
        <v>67.7372231574806</v>
      </c>
      <c r="CG250" s="3">
        <v>66.9527511687336</v>
      </c>
      <c r="CH250" s="3">
        <v>71.8394865372397</v>
      </c>
      <c r="CI250" s="3">
        <v>90.8117760556968</v>
      </c>
      <c r="CJ250" s="3">
        <v>98.7467029559257</v>
      </c>
      <c r="CK250" s="3">
        <v>101.849969852364</v>
      </c>
      <c r="CL250" s="3">
        <v>111.020623587033</v>
      </c>
      <c r="CM250" s="3">
        <v>114.953183502426</v>
      </c>
      <c r="CN250" s="3">
        <v>119.640656707667</v>
      </c>
      <c r="CO250" s="3">
        <v>109.980340482814</v>
      </c>
      <c r="CP250" s="3">
        <v>103.423987902626</v>
      </c>
      <c r="CQ250" s="3">
        <v>110.699740478184</v>
      </c>
      <c r="CR250" s="3">
        <v>105.374629241247</v>
      </c>
      <c r="CS250" s="3">
        <v>109.998969757266</v>
      </c>
      <c r="CT250" s="3">
        <v>115.020599996309</v>
      </c>
      <c r="CU250" s="3">
        <v>108.900392147215</v>
      </c>
      <c r="CV250" s="3">
        <v>106.363630980764</v>
      </c>
      <c r="CW250" s="3">
        <v>115.927410781655</v>
      </c>
      <c r="CX250" s="3">
        <v>108.10241301838</v>
      </c>
      <c r="CY250" s="3">
        <v>101.762388609813</v>
      </c>
      <c r="CZ250" s="3">
        <v>91.5537535202008</v>
      </c>
      <c r="DA250" s="3">
        <v>90.8867426475343</v>
      </c>
      <c r="DB250" s="3">
        <v>88.7078029419658</v>
      </c>
      <c r="DC250" s="3">
        <v>91.824554621795</v>
      </c>
      <c r="DD250" s="3">
        <v>86.2417284509189</v>
      </c>
      <c r="DE250" s="3">
        <v>87.5019026640631</v>
      </c>
      <c r="DF250" s="3">
        <v>95.7965461371455</v>
      </c>
      <c r="DG250" s="3">
        <v>102.689926085146</v>
      </c>
      <c r="DH250" s="3">
        <v>113.825636597901</v>
      </c>
      <c r="DI250" s="3">
        <v>116.207481457584</v>
      </c>
      <c r="DJ250" s="3">
        <v>109.834457721512</v>
      </c>
      <c r="DK250" s="3">
        <v>112.344622248051</v>
      </c>
      <c r="DL250" s="3">
        <v>107.569243331069</v>
      </c>
      <c r="DM250" s="3">
        <v>114.942333704192</v>
      </c>
      <c r="DN250" s="3">
        <v>123.386731620437</v>
      </c>
      <c r="DO250" s="3">
        <v>117.618793187481</v>
      </c>
      <c r="DP250" s="3">
        <v>112.241091536673</v>
      </c>
      <c r="DQ250" s="3">
        <v>111.107949671939</v>
      </c>
      <c r="DR250" s="3">
        <v>117.17999147501</v>
      </c>
      <c r="DS250" s="3">
        <v>136.008174669369</v>
      </c>
      <c r="DT250" s="3">
        <v>139.509617088175</v>
      </c>
      <c r="DU250" s="3">
        <v>169.293035633539</v>
      </c>
      <c r="DV250" s="3">
        <v>180.003486770655</v>
      </c>
      <c r="DW250" s="3">
        <v>165.030816992729</v>
      </c>
      <c r="DX250" s="3">
        <v>167.484425125238</v>
      </c>
      <c r="DY250" s="3">
        <v>180.548684997008</v>
      </c>
      <c r="DZ250" s="3">
        <v>170.461120339171</v>
      </c>
      <c r="EA250" s="3">
        <v>164.961332349746</v>
      </c>
      <c r="EB250" s="3">
        <v>180.502858944224</v>
      </c>
      <c r="EC250" s="3">
        <v>198.395185494357</v>
      </c>
      <c r="ED250" s="3">
        <v>211.13702915103</v>
      </c>
      <c r="EE250" s="3">
        <v>228.701517590039</v>
      </c>
      <c r="EF250" s="3">
        <v>243.706389957004</v>
      </c>
    </row>
    <row r="251">
      <c r="A251" s="3" t="s">
        <v>839</v>
      </c>
      <c r="B251" s="3" t="s">
        <v>526</v>
      </c>
      <c r="C251" s="3" t="s">
        <v>531</v>
      </c>
      <c r="D251" s="3">
        <v>93.5903192934019</v>
      </c>
      <c r="E251" s="3">
        <v>93.4228728120148</v>
      </c>
      <c r="F251" s="3">
        <v>98.9316440461414</v>
      </c>
      <c r="G251" s="3">
        <v>100.031010909841</v>
      </c>
      <c r="H251" s="3">
        <v>97.0096094508968</v>
      </c>
      <c r="I251" s="3">
        <v>101.342431347533</v>
      </c>
      <c r="J251" s="3">
        <v>99.065073890145</v>
      </c>
      <c r="K251" s="3">
        <v>93.1944805468509</v>
      </c>
      <c r="L251" s="3">
        <v>93.7518245866753</v>
      </c>
      <c r="M251" s="3">
        <v>86.6620272078636</v>
      </c>
      <c r="N251" s="3">
        <v>91.2312832326625</v>
      </c>
      <c r="O251" s="3">
        <v>90.9471313659237</v>
      </c>
      <c r="P251" s="3">
        <v>87.7307015626803</v>
      </c>
      <c r="Q251" s="3">
        <v>95.037458097616</v>
      </c>
      <c r="R251" s="3">
        <v>93.8643043264111</v>
      </c>
      <c r="S251" s="3">
        <v>93.1193786181431</v>
      </c>
      <c r="T251" s="3">
        <v>101.379773062363</v>
      </c>
      <c r="U251" s="3">
        <v>103.369759942677</v>
      </c>
      <c r="V251" s="3">
        <v>100.631543258947</v>
      </c>
      <c r="W251" s="3">
        <v>94.0516978265584</v>
      </c>
      <c r="X251" s="3">
        <v>87.1498864646714</v>
      </c>
      <c r="Y251" s="3">
        <v>87.2913427046101</v>
      </c>
      <c r="Z251" s="3">
        <v>88.2845377898586</v>
      </c>
      <c r="AA251" s="3">
        <v>86.7300683586238</v>
      </c>
      <c r="AB251" s="3">
        <v>78.5979796596465</v>
      </c>
      <c r="AC251" s="3">
        <v>83.4395770107191</v>
      </c>
      <c r="AD251" s="3">
        <v>92.5272991798402</v>
      </c>
      <c r="AE251" s="3">
        <v>96.2669913718561</v>
      </c>
      <c r="AF251" s="3">
        <v>95.8995054368004</v>
      </c>
      <c r="AG251" s="3">
        <v>98.5536467440881</v>
      </c>
      <c r="AH251" s="3">
        <v>99.547501220676</v>
      </c>
      <c r="AI251" s="3">
        <v>100.133263157013</v>
      </c>
      <c r="AJ251" s="3">
        <v>99.0439463526153</v>
      </c>
      <c r="AK251" s="3">
        <v>101.301286258013</v>
      </c>
      <c r="AL251" s="3">
        <v>109.968848368242</v>
      </c>
      <c r="AM251" s="3">
        <v>117.153075231949</v>
      </c>
      <c r="AN251" s="3">
        <v>122.562876068838</v>
      </c>
      <c r="AO251" s="3">
        <v>129.775887892055</v>
      </c>
      <c r="AP251" s="3">
        <v>133.252912239947</v>
      </c>
      <c r="AQ251" s="3">
        <v>133.702565537586</v>
      </c>
      <c r="AR251" s="3">
        <v>136.067370276616</v>
      </c>
      <c r="AS251" s="3">
        <v>139.848407586822</v>
      </c>
      <c r="AT251" s="3">
        <v>142.955397130147</v>
      </c>
      <c r="AU251" s="3">
        <v>141.819933063602</v>
      </c>
      <c r="AV251" s="3">
        <v>149.883702343109</v>
      </c>
      <c r="AW251" s="3">
        <v>162.198432134543</v>
      </c>
      <c r="AX251" s="3">
        <v>169.581290970651</v>
      </c>
      <c r="AY251" s="3">
        <v>168.947954641624</v>
      </c>
      <c r="AZ251" s="3">
        <v>177.336310360028</v>
      </c>
      <c r="BA251" s="3">
        <v>163.814713900783</v>
      </c>
      <c r="BB251" s="3">
        <v>158.91945123654</v>
      </c>
      <c r="BC251" s="3">
        <v>150.578924579578</v>
      </c>
      <c r="BD251" s="3">
        <v>155.926405198295</v>
      </c>
      <c r="BE251" s="3">
        <v>153.680859872316</v>
      </c>
      <c r="BF251" s="3">
        <v>152.728426278195</v>
      </c>
      <c r="BG251" s="3">
        <v>156.488211466448</v>
      </c>
      <c r="BH251" s="3">
        <v>167.80659436264</v>
      </c>
      <c r="BI251" s="3">
        <v>153.447457445274</v>
      </c>
      <c r="BJ251" s="3">
        <v>152.299504465462</v>
      </c>
      <c r="BK251" s="3">
        <v>140.005986697612</v>
      </c>
      <c r="BL251" s="3">
        <v>142.244248472645</v>
      </c>
      <c r="BM251" s="3">
        <v>156.502599378735</v>
      </c>
      <c r="BN251" s="3">
        <v>158.725989171572</v>
      </c>
      <c r="BO251" s="3">
        <v>165.469761856532</v>
      </c>
      <c r="BP251" s="3">
        <v>147.770485449044</v>
      </c>
      <c r="BQ251" s="3">
        <v>143.76849175572</v>
      </c>
      <c r="BR251" s="3">
        <v>145.756097058866</v>
      </c>
      <c r="BS251" s="3">
        <v>137.232472584836</v>
      </c>
      <c r="BT251" s="3">
        <v>147.113969188109</v>
      </c>
      <c r="BU251" s="3">
        <v>150.855613618326</v>
      </c>
      <c r="BV251" s="3">
        <v>174.243717784263</v>
      </c>
      <c r="BW251" s="3">
        <v>184.125870635757</v>
      </c>
      <c r="BX251" s="3">
        <v>184.475718248474</v>
      </c>
      <c r="BY251" s="3">
        <v>183.535322693157</v>
      </c>
      <c r="BZ251" s="3">
        <v>143.641705102755</v>
      </c>
      <c r="CA251" s="3">
        <v>153.451194083165</v>
      </c>
      <c r="CB251" s="3">
        <v>183.179847167947</v>
      </c>
      <c r="CC251" s="3">
        <v>197.517957021838</v>
      </c>
      <c r="CD251" s="3">
        <v>202.669887498442</v>
      </c>
      <c r="CE251" s="3">
        <v>212.198690444612</v>
      </c>
      <c r="CF251" s="3">
        <v>206.536169476315</v>
      </c>
      <c r="CG251" s="3">
        <v>221.155414633295</v>
      </c>
      <c r="CH251" s="3">
        <v>231.243965630049</v>
      </c>
      <c r="CI251" s="3">
        <v>231.140171917121</v>
      </c>
      <c r="CJ251" s="3">
        <v>240.055154606355</v>
      </c>
      <c r="CK251" s="3">
        <v>230.678962427768</v>
      </c>
      <c r="CL251" s="3">
        <v>243.712975291302</v>
      </c>
      <c r="CM251" s="3">
        <v>248.334430608108</v>
      </c>
      <c r="CN251" s="3">
        <v>247.799140173579</v>
      </c>
      <c r="CO251" s="3">
        <v>262.78775241012</v>
      </c>
      <c r="CP251" s="3">
        <v>275.90169690199</v>
      </c>
      <c r="CQ251" s="3">
        <v>297.824134058561</v>
      </c>
      <c r="CR251" s="3">
        <v>293.786059657606</v>
      </c>
      <c r="CS251" s="3">
        <v>290.801014114048</v>
      </c>
      <c r="CT251" s="3">
        <v>320.555884048757</v>
      </c>
      <c r="CU251" s="3">
        <v>326.982335457031</v>
      </c>
      <c r="CV251" s="3">
        <v>302.776951358403</v>
      </c>
      <c r="CW251" s="3">
        <v>260.691172951872</v>
      </c>
      <c r="CX251" s="3">
        <v>257.564450631186</v>
      </c>
      <c r="CY251" s="3">
        <v>254.356835257522</v>
      </c>
      <c r="CZ251" s="3">
        <v>198.176859162782</v>
      </c>
      <c r="DA251" s="3">
        <v>195.875606809055</v>
      </c>
      <c r="DB251" s="3">
        <v>203.188850865035</v>
      </c>
      <c r="DC251" s="3">
        <v>238.846906332077</v>
      </c>
      <c r="DD251" s="3">
        <v>225.748077111045</v>
      </c>
      <c r="DE251" s="3">
        <v>224.41766765478</v>
      </c>
      <c r="DF251" s="3">
        <v>249.894496078716</v>
      </c>
      <c r="DG251" s="3">
        <v>250.273652882993</v>
      </c>
      <c r="DH251" s="3">
        <v>264.476895322924</v>
      </c>
      <c r="DI251" s="3">
        <v>280.376399655614</v>
      </c>
      <c r="DJ251" s="3">
        <v>278.920623532313</v>
      </c>
      <c r="DK251" s="3">
        <v>269.285267175549</v>
      </c>
      <c r="DL251" s="3">
        <v>269.969294191463</v>
      </c>
      <c r="DM251" s="3">
        <v>300.68370143199</v>
      </c>
      <c r="DN251" s="3">
        <v>327.07277062716</v>
      </c>
      <c r="DO251" s="3">
        <v>294.057917058133</v>
      </c>
      <c r="DP251" s="3">
        <v>284.710681073357</v>
      </c>
      <c r="DQ251" s="3">
        <v>273.383729399903</v>
      </c>
      <c r="DR251" s="3">
        <v>261.027287674502</v>
      </c>
      <c r="DS251" s="3">
        <v>289.725116318412</v>
      </c>
      <c r="DT251" s="3">
        <v>295.799737495308</v>
      </c>
      <c r="DU251" s="3">
        <v>271.013830099394</v>
      </c>
      <c r="DV251" s="3">
        <v>281.898448414311</v>
      </c>
      <c r="DW251" s="3">
        <v>275.884013215658</v>
      </c>
      <c r="DX251" s="3">
        <v>265.865213289574</v>
      </c>
      <c r="DY251" s="3">
        <v>257.808599835232</v>
      </c>
      <c r="DZ251" s="3">
        <v>270.454383368437</v>
      </c>
      <c r="EA251" s="3">
        <v>259.754064802427</v>
      </c>
      <c r="EB251" s="3">
        <v>261.346804587615</v>
      </c>
      <c r="EC251" s="3">
        <v>267.952021023129</v>
      </c>
      <c r="ED251" s="3">
        <v>281.695259916494</v>
      </c>
      <c r="EE251" s="3">
        <v>293.37952604748</v>
      </c>
      <c r="EF251" s="3">
        <v>282.553056504991</v>
      </c>
    </row>
    <row r="252">
      <c r="A252" s="3" t="s">
        <v>840</v>
      </c>
      <c r="B252" s="3" t="s">
        <v>491</v>
      </c>
      <c r="C252" s="3" t="s">
        <v>508</v>
      </c>
      <c r="D252" s="3">
        <v>129.906176003639</v>
      </c>
      <c r="E252" s="3">
        <v>126.092602867185</v>
      </c>
      <c r="F252" s="3">
        <v>126.833956698599</v>
      </c>
      <c r="G252" s="3">
        <v>125.034655632462</v>
      </c>
      <c r="H252" s="3">
        <v>131.247673234858</v>
      </c>
      <c r="I252" s="3">
        <v>136.60147189069</v>
      </c>
      <c r="J252" s="3">
        <v>136.139877865267</v>
      </c>
      <c r="K252" s="3">
        <v>139.087301472827</v>
      </c>
      <c r="L252" s="3">
        <v>139.309970423187</v>
      </c>
      <c r="M252" s="3">
        <v>138.105229263751</v>
      </c>
      <c r="N252" s="3">
        <v>148.433247008737</v>
      </c>
      <c r="O252" s="3">
        <v>147.042792313489</v>
      </c>
      <c r="P252" s="3">
        <v>142.684597927215</v>
      </c>
      <c r="Q252" s="3">
        <v>155.001488696758</v>
      </c>
      <c r="R252" s="3">
        <v>159.389080087569</v>
      </c>
      <c r="S252" s="3">
        <v>160.670058689938</v>
      </c>
      <c r="T252" s="3">
        <v>164.019333964137</v>
      </c>
      <c r="U252" s="3">
        <v>165.69039921867</v>
      </c>
      <c r="V252" s="3">
        <v>163.195679421342</v>
      </c>
      <c r="W252" s="3">
        <v>156.485018404885</v>
      </c>
      <c r="X252" s="3">
        <v>148.808729840153</v>
      </c>
      <c r="Y252" s="3">
        <v>164.092643073706</v>
      </c>
      <c r="Z252" s="3">
        <v>178.635223276721</v>
      </c>
      <c r="AA252" s="3">
        <v>177.567605512292</v>
      </c>
      <c r="AB252" s="3">
        <v>164.687874136426</v>
      </c>
      <c r="AC252" s="3">
        <v>157.298396256127</v>
      </c>
      <c r="AD252" s="3">
        <v>167.366232138637</v>
      </c>
      <c r="AE252" s="3">
        <v>169.499037420729</v>
      </c>
      <c r="AF252" s="3">
        <v>167.315983072906</v>
      </c>
      <c r="AG252" s="3">
        <v>161.706381305279</v>
      </c>
      <c r="AH252" s="3">
        <v>161.271885666902</v>
      </c>
      <c r="AI252" s="3">
        <v>165.408635841428</v>
      </c>
      <c r="AJ252" s="3">
        <v>170.48801974195</v>
      </c>
      <c r="AK252" s="3">
        <v>166.901259992997</v>
      </c>
      <c r="AL252" s="3">
        <v>169.906626157245</v>
      </c>
      <c r="AM252" s="3">
        <v>176.136863684241</v>
      </c>
      <c r="AN252" s="3">
        <v>179.173951702754</v>
      </c>
      <c r="AO252" s="3">
        <v>193.029751259283</v>
      </c>
      <c r="AP252" s="3">
        <v>200.510803396051</v>
      </c>
      <c r="AQ252" s="3">
        <v>200.387366512458</v>
      </c>
      <c r="AR252" s="3">
        <v>212.45143134448</v>
      </c>
      <c r="AS252" s="3">
        <v>220.670516420003</v>
      </c>
      <c r="AT252" s="3">
        <v>224.588936324232</v>
      </c>
      <c r="AU252" s="3">
        <v>222.622583248563</v>
      </c>
      <c r="AV252" s="3">
        <v>228.118353589739</v>
      </c>
      <c r="AW252" s="3">
        <v>242.085558045261</v>
      </c>
      <c r="AX252" s="3">
        <v>248.475221647002</v>
      </c>
      <c r="AY252" s="3">
        <v>248.535246021929</v>
      </c>
      <c r="AZ252" s="3">
        <v>262.60059644706</v>
      </c>
      <c r="BA252" s="3">
        <v>263.606211230797</v>
      </c>
      <c r="BB252" s="3">
        <v>268.907618278027</v>
      </c>
      <c r="BC252" s="3">
        <v>263.195128282599</v>
      </c>
      <c r="BD252" s="3">
        <v>264.412991751106</v>
      </c>
      <c r="BE252" s="3">
        <v>269.185677780461</v>
      </c>
      <c r="BF252" s="3">
        <v>273.659749314453</v>
      </c>
      <c r="BG252" s="3">
        <v>286.388057922357</v>
      </c>
      <c r="BH252" s="3">
        <v>293.071885566542</v>
      </c>
      <c r="BI252" s="3">
        <v>273.934277894449</v>
      </c>
      <c r="BJ252" s="3">
        <v>280.413776593936</v>
      </c>
      <c r="BK252" s="3">
        <v>264.684248433743</v>
      </c>
      <c r="BL252" s="3">
        <v>265.121681471399</v>
      </c>
      <c r="BM252" s="3">
        <v>297.335516362492</v>
      </c>
      <c r="BN252" s="3">
        <v>316.857001921137</v>
      </c>
      <c r="BO252" s="3">
        <v>337.902549561328</v>
      </c>
      <c r="BP252" s="3">
        <v>341.858643315145</v>
      </c>
      <c r="BQ252" s="3">
        <v>351.428340035914</v>
      </c>
      <c r="BR252" s="3">
        <v>362.699951600151</v>
      </c>
      <c r="BS252" s="3">
        <v>344.436630340873</v>
      </c>
      <c r="BT252" s="3">
        <v>349.227892569426</v>
      </c>
      <c r="BU252" s="3">
        <v>328.508746546824</v>
      </c>
      <c r="BV252" s="3">
        <v>337.795683856591</v>
      </c>
      <c r="BW252" s="3">
        <v>340.678006239784</v>
      </c>
      <c r="BX252" s="3">
        <v>362.124362012971</v>
      </c>
      <c r="BY252" s="3">
        <v>370.785736299799</v>
      </c>
      <c r="BZ252" s="3">
        <v>302.717849964229</v>
      </c>
      <c r="CA252" s="3">
        <v>307.919691343759</v>
      </c>
      <c r="CB252" s="3">
        <v>351.514877043354</v>
      </c>
      <c r="CC252" s="3">
        <v>385.831352602035</v>
      </c>
      <c r="CD252" s="3">
        <v>397.274204556481</v>
      </c>
      <c r="CE252" s="3">
        <v>425.815253065104</v>
      </c>
      <c r="CF252" s="3">
        <v>394.00096052951</v>
      </c>
      <c r="CG252" s="3">
        <v>399.560136772491</v>
      </c>
      <c r="CH252" s="3">
        <v>392.08439751028</v>
      </c>
      <c r="CI252" s="3">
        <v>410.581212642481</v>
      </c>
      <c r="CJ252" s="3">
        <v>411.05062676315</v>
      </c>
      <c r="CK252" s="3">
        <v>385.095276628636</v>
      </c>
      <c r="CL252" s="3">
        <v>383.990014869815</v>
      </c>
      <c r="CM252" s="3">
        <v>417.474970220773</v>
      </c>
      <c r="CN252" s="3">
        <v>432.343087513617</v>
      </c>
      <c r="CO252" s="3">
        <v>447.030434252408</v>
      </c>
      <c r="CP252" s="3">
        <v>474.970645206469</v>
      </c>
      <c r="CQ252" s="3">
        <v>473.723370839259</v>
      </c>
      <c r="CR252" s="3">
        <v>460.629844145109</v>
      </c>
      <c r="CS252" s="3">
        <v>457.761967330768</v>
      </c>
      <c r="CT252" s="3">
        <v>476.19313389811</v>
      </c>
      <c r="CU252" s="3">
        <v>467.013172556228</v>
      </c>
      <c r="CV252" s="3">
        <v>442.012385353496</v>
      </c>
      <c r="CW252" s="3">
        <v>436.13155607203</v>
      </c>
      <c r="CX252" s="3">
        <v>447.153309838619</v>
      </c>
      <c r="CY252" s="3">
        <v>464.195946490629</v>
      </c>
      <c r="CZ252" s="3">
        <v>427.147935522795</v>
      </c>
      <c r="DA252" s="3">
        <v>394.845757076168</v>
      </c>
      <c r="DB252" s="3">
        <v>398.299994182626</v>
      </c>
      <c r="DC252" s="3">
        <v>421.058552995906</v>
      </c>
      <c r="DD252" s="3">
        <v>381.77705744264</v>
      </c>
      <c r="DE252" s="3">
        <v>372.177823969667</v>
      </c>
      <c r="DF252" s="3">
        <v>419.028505389608</v>
      </c>
      <c r="DG252" s="3">
        <v>427.769069010035</v>
      </c>
      <c r="DH252" s="3">
        <v>435.835624198112</v>
      </c>
      <c r="DI252" s="3">
        <v>423.03195191532</v>
      </c>
      <c r="DJ252" s="3">
        <v>423.132148677801</v>
      </c>
      <c r="DK252" s="3">
        <v>437.0358074757</v>
      </c>
      <c r="DL252" s="3">
        <v>451.497079553268</v>
      </c>
      <c r="DM252" s="3">
        <v>454.64627954737</v>
      </c>
      <c r="DN252" s="3">
        <v>479.387772131969</v>
      </c>
      <c r="DO252" s="3">
        <v>487.79486338847</v>
      </c>
      <c r="DP252" s="3">
        <v>490.4524995586</v>
      </c>
      <c r="DQ252" s="3">
        <v>486.010178226437</v>
      </c>
      <c r="DR252" s="3">
        <v>513.113994094871</v>
      </c>
      <c r="DS252" s="3">
        <v>537.080304818136</v>
      </c>
      <c r="DT252" s="3">
        <v>536.185651669879</v>
      </c>
      <c r="DU252" s="3">
        <v>543.609504396459</v>
      </c>
      <c r="DV252" s="3">
        <v>547.112693430171</v>
      </c>
      <c r="DW252" s="3">
        <v>533.864331574034</v>
      </c>
      <c r="DX252" s="3">
        <v>526.781369024894</v>
      </c>
      <c r="DY252" s="3">
        <v>551.684571558138</v>
      </c>
      <c r="DZ252" s="3">
        <v>556.373844230985</v>
      </c>
      <c r="EA252" s="3">
        <v>538.2882721704</v>
      </c>
      <c r="EB252" s="3">
        <v>552.079225823004</v>
      </c>
      <c r="EC252" s="3">
        <v>547.949413098893</v>
      </c>
      <c r="ED252" s="3">
        <v>556.463803425642</v>
      </c>
      <c r="EE252" s="3">
        <v>540.445102622245</v>
      </c>
      <c r="EF252" s="3">
        <v>521.797427663663</v>
      </c>
    </row>
    <row r="253">
      <c r="A253" s="3" t="s">
        <v>841</v>
      </c>
      <c r="B253" s="3" t="s">
        <v>539</v>
      </c>
      <c r="C253" s="3" t="s">
        <v>842</v>
      </c>
      <c r="D253" s="3">
        <v>32.11474702104</v>
      </c>
      <c r="E253" s="3">
        <v>31.0253163264854</v>
      </c>
      <c r="F253" s="3">
        <v>32.6515877013977</v>
      </c>
      <c r="G253" s="3">
        <v>31.5841540310286</v>
      </c>
      <c r="H253" s="3">
        <v>30.8477866804529</v>
      </c>
      <c r="I253" s="3">
        <v>30.5030643833697</v>
      </c>
      <c r="J253" s="3">
        <v>29.2577581004005</v>
      </c>
      <c r="K253" s="3">
        <v>30.9719516107207</v>
      </c>
      <c r="L253" s="3">
        <v>34.1965700277266</v>
      </c>
      <c r="M253" s="3">
        <v>35.2660608843832</v>
      </c>
      <c r="N253" s="3">
        <v>37.9183800877949</v>
      </c>
      <c r="O253" s="3">
        <v>41.5664672718889</v>
      </c>
      <c r="P253" s="3">
        <v>42.6178178976368</v>
      </c>
      <c r="Q253" s="3">
        <v>43.7712460809522</v>
      </c>
      <c r="R253" s="3">
        <v>48.0665676869603</v>
      </c>
      <c r="S253" s="3">
        <v>46.926978002928</v>
      </c>
      <c r="T253" s="3">
        <v>45.6649427168592</v>
      </c>
      <c r="U253" s="3">
        <v>44.879499797684</v>
      </c>
      <c r="V253" s="3">
        <v>47.2411853221347</v>
      </c>
      <c r="W253" s="3">
        <v>47.7509728443467</v>
      </c>
      <c r="X253" s="3">
        <v>44.7852223377663</v>
      </c>
      <c r="Y253" s="3">
        <v>45.2696900985291</v>
      </c>
      <c r="Z253" s="3">
        <v>45.3642888834213</v>
      </c>
      <c r="AA253" s="3">
        <v>49.438909009453</v>
      </c>
      <c r="AB253" s="3">
        <v>48.932685200569</v>
      </c>
      <c r="AC253" s="3">
        <v>50.3418272175052</v>
      </c>
      <c r="AD253" s="3">
        <v>53.0621027679994</v>
      </c>
      <c r="AE253" s="3">
        <v>52.6590312097815</v>
      </c>
      <c r="AF253" s="3">
        <v>50.6608670855083</v>
      </c>
      <c r="AG253" s="3">
        <v>49.7787417309827</v>
      </c>
      <c r="AH253" s="3">
        <v>54.1851352944026</v>
      </c>
      <c r="AI253" s="3">
        <v>57.5802864056014</v>
      </c>
      <c r="AJ253" s="3">
        <v>57.8824551425456</v>
      </c>
      <c r="AK253" s="3">
        <v>58.920292713458</v>
      </c>
      <c r="AL253" s="3">
        <v>59.9801041363237</v>
      </c>
      <c r="AM253" s="3">
        <v>62.4727916530592</v>
      </c>
      <c r="AN253" s="3">
        <v>61.0690154001727</v>
      </c>
      <c r="AO253" s="3">
        <v>62.7142384415054</v>
      </c>
      <c r="AP253" s="3">
        <v>61.7990201938307</v>
      </c>
      <c r="AQ253" s="3">
        <v>59.493359662384</v>
      </c>
      <c r="AR253" s="3">
        <v>58.8883574876527</v>
      </c>
      <c r="AS253" s="3">
        <v>55.7912447809203</v>
      </c>
      <c r="AT253" s="3">
        <v>51.1773759937476</v>
      </c>
      <c r="AU253" s="3">
        <v>52.7182578722635</v>
      </c>
      <c r="AV253" s="3">
        <v>56.8447841078373</v>
      </c>
      <c r="AW253" s="3">
        <v>59.8146007269427</v>
      </c>
      <c r="AX253" s="3">
        <v>63.3862250927826</v>
      </c>
      <c r="AY253" s="3">
        <v>72.904950131411</v>
      </c>
      <c r="AZ253" s="3">
        <v>77.1468100388483</v>
      </c>
      <c r="BA253" s="3">
        <v>73.334863546469</v>
      </c>
      <c r="BB253" s="3">
        <v>71.9780305909898</v>
      </c>
      <c r="BC253" s="3">
        <v>73.2586003424057</v>
      </c>
      <c r="BD253" s="3">
        <v>75.8238652123622</v>
      </c>
      <c r="BE253" s="3">
        <v>79.5808094891609</v>
      </c>
      <c r="BF253" s="3">
        <v>80.9160993249402</v>
      </c>
      <c r="BG253" s="3">
        <v>86.5103264699278</v>
      </c>
      <c r="BH253" s="3">
        <v>91.6829628016631</v>
      </c>
      <c r="BI253" s="3">
        <v>90.9504824396371</v>
      </c>
      <c r="BJ253" s="3">
        <v>88.0683230546773</v>
      </c>
      <c r="BK253" s="3">
        <v>75.7810712627249</v>
      </c>
      <c r="BL253" s="3">
        <v>84.886831138189</v>
      </c>
      <c r="BM253" s="3">
        <v>88.3561410329245</v>
      </c>
      <c r="BN253" s="3">
        <v>86.6266505525173</v>
      </c>
      <c r="BO253" s="3">
        <v>92.4296262358545</v>
      </c>
      <c r="BP253" s="3">
        <v>89.9360151985015</v>
      </c>
      <c r="BQ253" s="3">
        <v>94.5416022936769</v>
      </c>
      <c r="BR253" s="3">
        <v>98.9310785768955</v>
      </c>
      <c r="BS253" s="3">
        <v>99.000095047785</v>
      </c>
      <c r="BT253" s="3">
        <v>102.688311440363</v>
      </c>
      <c r="BU253" s="3">
        <v>104.854322924871</v>
      </c>
      <c r="BV253" s="3">
        <v>107.093688703437</v>
      </c>
      <c r="BW253" s="3">
        <v>109.602280432887</v>
      </c>
      <c r="BX253" s="3">
        <v>111.859808889187</v>
      </c>
      <c r="BY253" s="3">
        <v>113.265316472671</v>
      </c>
      <c r="BZ253" s="3">
        <v>82.4933803660318</v>
      </c>
      <c r="CA253" s="3">
        <v>83.2659251040122</v>
      </c>
      <c r="CB253" s="3">
        <v>86.7859249937115</v>
      </c>
      <c r="CC253" s="3">
        <v>90.2481332843717</v>
      </c>
      <c r="CD253" s="3">
        <v>82.5410107819766</v>
      </c>
      <c r="CE253" s="3">
        <v>86.9667217250935</v>
      </c>
      <c r="CF253" s="3">
        <v>87.9054068542943</v>
      </c>
      <c r="CG253" s="3">
        <v>89.9269328521726</v>
      </c>
      <c r="CH253" s="3">
        <v>100.176335818127</v>
      </c>
      <c r="CI253" s="3">
        <v>110.389138810235</v>
      </c>
      <c r="CJ253" s="3">
        <v>111.376826746233</v>
      </c>
      <c r="CK253" s="3">
        <v>113.928671302457</v>
      </c>
      <c r="CL253" s="3">
        <v>114.61033053535</v>
      </c>
      <c r="CM253" s="3">
        <v>121.687999623507</v>
      </c>
      <c r="CN253" s="3">
        <v>122.116366687271</v>
      </c>
      <c r="CO253" s="3">
        <v>115.640368304171</v>
      </c>
      <c r="CP253" s="3">
        <v>117.67968630484</v>
      </c>
      <c r="CQ253" s="3">
        <v>117.744148151534</v>
      </c>
      <c r="CR253" s="3">
        <v>110.283636723833</v>
      </c>
      <c r="CS253" s="3">
        <v>105.445429026035</v>
      </c>
      <c r="CT253" s="3">
        <v>111.226230238259</v>
      </c>
      <c r="CU253" s="3">
        <v>106.831807822235</v>
      </c>
      <c r="CV253" s="3">
        <v>98.8853000261532</v>
      </c>
      <c r="CW253" s="3">
        <v>90.8559725725796</v>
      </c>
      <c r="CX253" s="3">
        <v>87.6701110593372</v>
      </c>
      <c r="CY253" s="3">
        <v>97.3891515064157</v>
      </c>
      <c r="CZ253" s="3">
        <v>87.1537196041367</v>
      </c>
      <c r="DA253" s="3">
        <v>74.7975099980232</v>
      </c>
      <c r="DB253" s="3">
        <v>75.7473383764017</v>
      </c>
      <c r="DC253" s="3">
        <v>84.953399419312</v>
      </c>
      <c r="DD253" s="3">
        <v>86.1543489739119</v>
      </c>
      <c r="DE253" s="3">
        <v>85.5194479843523</v>
      </c>
      <c r="DF253" s="3">
        <v>99.9452823672506</v>
      </c>
      <c r="DG253" s="3">
        <v>113.342703649127</v>
      </c>
      <c r="DH253" s="3">
        <v>115.904621667675</v>
      </c>
      <c r="DI253" s="3">
        <v>112.186487773032</v>
      </c>
      <c r="DJ253" s="3">
        <v>103.095023697195</v>
      </c>
      <c r="DK253" s="3">
        <v>103.555110233896</v>
      </c>
      <c r="DL253" s="3">
        <v>101.835794845487</v>
      </c>
      <c r="DM253" s="3">
        <v>104.491777537044</v>
      </c>
      <c r="DN253" s="3">
        <v>109.975826081113</v>
      </c>
      <c r="DO253" s="3">
        <v>114.528012181218</v>
      </c>
      <c r="DP253" s="3">
        <v>114.665177410721</v>
      </c>
      <c r="DQ253" s="3">
        <v>112.867163244763</v>
      </c>
      <c r="DR253" s="3">
        <v>123.733559061604</v>
      </c>
      <c r="DS253" s="3">
        <v>133.479800549278</v>
      </c>
      <c r="DT253" s="3">
        <v>136.470291255356</v>
      </c>
      <c r="DU253" s="3">
        <v>143.991399044704</v>
      </c>
      <c r="DV253" s="3">
        <v>145.415645334476</v>
      </c>
      <c r="DW253" s="3">
        <v>135.589709396892</v>
      </c>
      <c r="DX253" s="3">
        <v>132.882171815279</v>
      </c>
      <c r="DY253" s="3">
        <v>145.035618705479</v>
      </c>
      <c r="DZ253" s="3">
        <v>144.758036518098</v>
      </c>
      <c r="EA253" s="3">
        <v>145.46825441816</v>
      </c>
      <c r="EB253" s="3">
        <v>151.749555053674</v>
      </c>
      <c r="EC253" s="3">
        <v>144.246189370622</v>
      </c>
      <c r="ED253" s="3">
        <v>143.605961195791</v>
      </c>
      <c r="EE253" s="3">
        <v>152.621958141429</v>
      </c>
      <c r="EF253" s="3">
        <v>150.481665717231</v>
      </c>
    </row>
    <row r="254">
      <c r="A254" s="3" t="s">
        <v>843</v>
      </c>
      <c r="B254" s="3" t="s">
        <v>526</v>
      </c>
      <c r="C254" s="3" t="s">
        <v>844</v>
      </c>
      <c r="D254" s="3">
        <v>26.1004318999512</v>
      </c>
      <c r="E254" s="3">
        <v>26.8149243284737</v>
      </c>
      <c r="F254" s="3">
        <v>27.4425889649775</v>
      </c>
      <c r="G254" s="3">
        <v>28.1170854083929</v>
      </c>
      <c r="H254" s="3">
        <v>28.4611855429403</v>
      </c>
      <c r="I254" s="3">
        <v>29.9003413468722</v>
      </c>
      <c r="J254" s="3">
        <v>30.6306344578041</v>
      </c>
      <c r="K254" s="3">
        <v>31.8154775108534</v>
      </c>
      <c r="L254" s="3">
        <v>32.1105190922083</v>
      </c>
      <c r="M254" s="3">
        <v>31.8220764221154</v>
      </c>
      <c r="N254" s="3">
        <v>32.3493612473132</v>
      </c>
      <c r="O254" s="3">
        <v>32.8300257930162</v>
      </c>
      <c r="P254" s="3">
        <v>33.6584199462609</v>
      </c>
      <c r="Q254" s="3">
        <v>33.6864288299244</v>
      </c>
      <c r="R254" s="3">
        <v>34.088385146273</v>
      </c>
      <c r="S254" s="3">
        <v>33.7128378703577</v>
      </c>
      <c r="T254" s="3">
        <v>33.7110939702962</v>
      </c>
      <c r="U254" s="3">
        <v>33.5630897035149</v>
      </c>
      <c r="V254" s="3">
        <v>34.2016125287506</v>
      </c>
      <c r="W254" s="3">
        <v>35.5819858153</v>
      </c>
      <c r="X254" s="3">
        <v>34.2966302621288</v>
      </c>
      <c r="Y254" s="3">
        <v>36.4279147338068</v>
      </c>
      <c r="Z254" s="3">
        <v>37.1785003447996</v>
      </c>
      <c r="AA254" s="3">
        <v>37.4315478369174</v>
      </c>
      <c r="AB254" s="3">
        <v>37.0734494805606</v>
      </c>
      <c r="AC254" s="3">
        <v>38.245099460067</v>
      </c>
      <c r="AD254" s="3">
        <v>40.5894527123432</v>
      </c>
      <c r="AE254" s="3">
        <v>39.8118396022594</v>
      </c>
      <c r="AF254" s="3">
        <v>41.2444103401891</v>
      </c>
      <c r="AG254" s="3">
        <v>42.5095420103735</v>
      </c>
      <c r="AH254" s="3">
        <v>45.1164585227943</v>
      </c>
      <c r="AI254" s="3">
        <v>44.1614181599272</v>
      </c>
      <c r="AJ254" s="3">
        <v>43.7336406461392</v>
      </c>
      <c r="AK254" s="3">
        <v>43.7688360002505</v>
      </c>
      <c r="AL254" s="3">
        <v>46.7747375704193</v>
      </c>
      <c r="AM254" s="3">
        <v>49.3651174355203</v>
      </c>
      <c r="AN254" s="3">
        <v>50.0472135203568</v>
      </c>
      <c r="AO254" s="3">
        <v>51.7362553943752</v>
      </c>
      <c r="AP254" s="3">
        <v>54.7622248292576</v>
      </c>
      <c r="AQ254" s="3">
        <v>55.3702837613894</v>
      </c>
      <c r="AR254" s="3">
        <v>55.1875093578421</v>
      </c>
      <c r="AS254" s="3">
        <v>56.4907100406151</v>
      </c>
      <c r="AT254" s="3">
        <v>57.0033164959604</v>
      </c>
      <c r="AU254" s="3">
        <v>57.0074150149629</v>
      </c>
      <c r="AV254" s="3">
        <v>58.4288974131381</v>
      </c>
      <c r="AW254" s="3">
        <v>56.9520818202148</v>
      </c>
      <c r="AX254" s="3">
        <v>56.4439001306706</v>
      </c>
      <c r="AY254" s="3">
        <v>58.4791456288241</v>
      </c>
      <c r="AZ254" s="3">
        <v>60.870098104278</v>
      </c>
      <c r="BA254" s="3">
        <v>58.2436877750495</v>
      </c>
      <c r="BB254" s="3">
        <v>60.4493828736613</v>
      </c>
      <c r="BC254" s="3">
        <v>59.3449955774937</v>
      </c>
      <c r="BD254" s="3">
        <v>60.3939180852619</v>
      </c>
      <c r="BE254" s="3">
        <v>61.7719364731918</v>
      </c>
      <c r="BF254" s="3">
        <v>62.7587151379866</v>
      </c>
      <c r="BG254" s="3">
        <v>66.1449248680842</v>
      </c>
      <c r="BH254" s="3">
        <v>67.0534692515572</v>
      </c>
      <c r="BI254" s="3">
        <v>64.8116778439125</v>
      </c>
      <c r="BJ254" s="3">
        <v>67.9430501270305</v>
      </c>
      <c r="BK254" s="3">
        <v>66.7634067347274</v>
      </c>
      <c r="BL254" s="3">
        <v>68.0190671905721</v>
      </c>
      <c r="BM254" s="3">
        <v>70.6048874195706</v>
      </c>
      <c r="BN254" s="3">
        <v>72.0116758696487</v>
      </c>
      <c r="BO254" s="3">
        <v>72.9122250191667</v>
      </c>
      <c r="BP254" s="3">
        <v>76.7141092562428</v>
      </c>
      <c r="BQ254" s="3">
        <v>79.2204137625808</v>
      </c>
      <c r="BR254" s="3">
        <v>80.6342985419569</v>
      </c>
      <c r="BS254" s="3">
        <v>81.8792769874332</v>
      </c>
      <c r="BT254" s="3">
        <v>80.007123292663</v>
      </c>
      <c r="BU254" s="3">
        <v>80.0234542757626</v>
      </c>
      <c r="BV254" s="3">
        <v>80.3559677939432</v>
      </c>
      <c r="BW254" s="3">
        <v>82.2745361210211</v>
      </c>
      <c r="BX254" s="3">
        <v>85.9969799302269</v>
      </c>
      <c r="BY254" s="3">
        <v>90.4895801831926</v>
      </c>
      <c r="BZ254" s="3">
        <v>76.2028396752974</v>
      </c>
      <c r="CA254" s="3">
        <v>72.1978093697202</v>
      </c>
      <c r="CB254" s="3">
        <v>75.5990626074876</v>
      </c>
      <c r="CC254" s="3">
        <v>78.1507980919225</v>
      </c>
      <c r="CD254" s="3">
        <v>78.669165304077</v>
      </c>
      <c r="CE254" s="3">
        <v>84.4808704314254</v>
      </c>
      <c r="CF254" s="3">
        <v>88.6944111991001</v>
      </c>
      <c r="CG254" s="3">
        <v>86.8171255991584</v>
      </c>
      <c r="CH254" s="3">
        <v>92.6279257373376</v>
      </c>
      <c r="CI254" s="3">
        <v>90.0695236713257</v>
      </c>
      <c r="CJ254" s="3">
        <v>89.1625634004831</v>
      </c>
      <c r="CK254" s="3">
        <v>85.9803394329967</v>
      </c>
      <c r="CL254" s="3">
        <v>90.7807568111685</v>
      </c>
      <c r="CM254" s="3">
        <v>98.7817222777839</v>
      </c>
      <c r="CN254" s="3">
        <v>104.056395656563</v>
      </c>
      <c r="CO254" s="3">
        <v>103.598769955321</v>
      </c>
      <c r="CP254" s="3">
        <v>108.852806079118</v>
      </c>
      <c r="CQ254" s="3">
        <v>115.150428740689</v>
      </c>
      <c r="CR254" s="3">
        <v>118.380205324522</v>
      </c>
      <c r="CS254" s="3">
        <v>122.117645309941</v>
      </c>
      <c r="CT254" s="3">
        <v>129.465918688984</v>
      </c>
      <c r="CU254" s="3">
        <v>130.299782494113</v>
      </c>
      <c r="CV254" s="3">
        <v>125.148844734054</v>
      </c>
      <c r="CW254" s="3">
        <v>117.182218646891</v>
      </c>
      <c r="CX254" s="3">
        <v>123.937671366336</v>
      </c>
      <c r="CY254" s="3">
        <v>129.412121720102</v>
      </c>
      <c r="CZ254" s="3">
        <v>126.80960460549</v>
      </c>
      <c r="DA254" s="3">
        <v>123.843933726951</v>
      </c>
      <c r="DB254" s="3">
        <v>126.532991857599</v>
      </c>
      <c r="DC254" s="3">
        <v>139.330465363675</v>
      </c>
      <c r="DD254" s="3">
        <v>138.915488829336</v>
      </c>
      <c r="DE254" s="3">
        <v>129.626713148103</v>
      </c>
      <c r="DF254" s="3">
        <v>129.338540938563</v>
      </c>
      <c r="DG254" s="3">
        <v>130.149488771639</v>
      </c>
      <c r="DH254" s="3">
        <v>121.954088576522</v>
      </c>
      <c r="DI254" s="3">
        <v>123.623943260965</v>
      </c>
      <c r="DJ254" s="3">
        <v>127.163296551224</v>
      </c>
      <c r="DK254" s="3">
        <v>134.452063788586</v>
      </c>
      <c r="DL254" s="3">
        <v>141.998975554209</v>
      </c>
      <c r="DM254" s="3">
        <v>142.406782347549</v>
      </c>
      <c r="DN254" s="3">
        <v>148.596285257628</v>
      </c>
      <c r="DO254" s="3">
        <v>144.82998831307</v>
      </c>
      <c r="DP254" s="3">
        <v>144.424149631188</v>
      </c>
      <c r="DQ254" s="3">
        <v>143.520664484982</v>
      </c>
      <c r="DR254" s="3">
        <v>154.92111239242</v>
      </c>
      <c r="DS254" s="3">
        <v>160.619183815466</v>
      </c>
      <c r="DT254" s="3">
        <v>165.24607324205</v>
      </c>
      <c r="DU254" s="3">
        <v>176.575368854618</v>
      </c>
      <c r="DV254" s="3">
        <v>184.616339150665</v>
      </c>
      <c r="DW254" s="3">
        <v>188.232922681381</v>
      </c>
      <c r="DX254" s="3">
        <v>184.948626756017</v>
      </c>
      <c r="DY254" s="3">
        <v>188.214549226334</v>
      </c>
      <c r="DZ254" s="3">
        <v>196.37905309827</v>
      </c>
      <c r="EA254" s="3">
        <v>201.697929284533</v>
      </c>
      <c r="EB254" s="3">
        <v>202.388000300374</v>
      </c>
      <c r="EC254" s="3">
        <v>202.052564042267</v>
      </c>
      <c r="ED254" s="3">
        <v>210.187521610256</v>
      </c>
      <c r="EE254" s="3">
        <v>208.001215429226</v>
      </c>
      <c r="EF254" s="3">
        <v>208.926666683621</v>
      </c>
    </row>
    <row r="255">
      <c r="A255" s="3" t="s">
        <v>845</v>
      </c>
      <c r="B255" s="3" t="s">
        <v>539</v>
      </c>
      <c r="C255" s="3" t="s">
        <v>609</v>
      </c>
      <c r="D255" s="3">
        <v>30.5185079048304</v>
      </c>
      <c r="E255" s="3">
        <v>29.5945568579478</v>
      </c>
      <c r="F255" s="3">
        <v>30.1647570904892</v>
      </c>
      <c r="G255" s="3">
        <v>29.003930734978</v>
      </c>
      <c r="H255" s="3">
        <v>29.0350747229078</v>
      </c>
      <c r="I255" s="3">
        <v>30.9256226208854</v>
      </c>
      <c r="J255" s="3">
        <v>32.1059916238489</v>
      </c>
      <c r="K255" s="3">
        <v>31.765130251968</v>
      </c>
      <c r="L255" s="3">
        <v>31.1316878020621</v>
      </c>
      <c r="M255" s="3">
        <v>30.6158248734492</v>
      </c>
      <c r="N255" s="3">
        <v>32.1403032405581</v>
      </c>
      <c r="O255" s="3">
        <v>33.5743301024023</v>
      </c>
      <c r="P255" s="3">
        <v>34.1483577450699</v>
      </c>
      <c r="Q255" s="3">
        <v>37.7583647835449</v>
      </c>
      <c r="R255" s="3">
        <v>39.0934841347212</v>
      </c>
      <c r="S255" s="3">
        <v>40.1656216370852</v>
      </c>
      <c r="T255" s="3">
        <v>41.8709514502806</v>
      </c>
      <c r="U255" s="3">
        <v>43.8712358678924</v>
      </c>
      <c r="V255" s="3">
        <v>46.2927828758102</v>
      </c>
      <c r="W255" s="3">
        <v>46.6115254065802</v>
      </c>
      <c r="X255" s="3">
        <v>46.7180297639772</v>
      </c>
      <c r="Y255" s="3">
        <v>50.2867266134296</v>
      </c>
      <c r="Z255" s="3">
        <v>51.4554138084207</v>
      </c>
      <c r="AA255" s="3">
        <v>50.5151249276324</v>
      </c>
      <c r="AB255" s="3">
        <v>48.5741917725137</v>
      </c>
      <c r="AC255" s="3">
        <v>48.0378798421562</v>
      </c>
      <c r="AD255" s="3">
        <v>49.2386503975645</v>
      </c>
      <c r="AE255" s="3">
        <v>49.880511558179</v>
      </c>
      <c r="AF255" s="3">
        <v>46.7832530526439</v>
      </c>
      <c r="AG255" s="3">
        <v>46.3967541823835</v>
      </c>
      <c r="AH255" s="3">
        <v>48.1217417051242</v>
      </c>
      <c r="AI255" s="3">
        <v>47.2669365929982</v>
      </c>
      <c r="AJ255" s="3">
        <v>45.9260423732162</v>
      </c>
      <c r="AK255" s="3">
        <v>44.9876267326666</v>
      </c>
      <c r="AL255" s="3">
        <v>46.467754147522</v>
      </c>
      <c r="AM255" s="3">
        <v>48.7979824493024</v>
      </c>
      <c r="AN255" s="3">
        <v>48.5373459851969</v>
      </c>
      <c r="AO255" s="3">
        <v>47.7528898362788</v>
      </c>
      <c r="AP255" s="3">
        <v>47.7579266578022</v>
      </c>
      <c r="AQ255" s="3">
        <v>50.1747851628697</v>
      </c>
      <c r="AR255" s="3">
        <v>52.0589592604784</v>
      </c>
      <c r="AS255" s="3">
        <v>52.182051230009</v>
      </c>
      <c r="AT255" s="3">
        <v>49.4021305347783</v>
      </c>
      <c r="AU255" s="3">
        <v>46.3993099319191</v>
      </c>
      <c r="AV255" s="3">
        <v>46.7794058891656</v>
      </c>
      <c r="AW255" s="3">
        <v>47.0232956153992</v>
      </c>
      <c r="AX255" s="3">
        <v>48.7362423124362</v>
      </c>
      <c r="AY255" s="3">
        <v>50.2986329677428</v>
      </c>
      <c r="AZ255" s="3">
        <v>51.35758124641</v>
      </c>
      <c r="BA255" s="3">
        <v>48.2495122673206</v>
      </c>
      <c r="BB255" s="3">
        <v>50.1963963575629</v>
      </c>
      <c r="BC255" s="3">
        <v>50.8269058527185</v>
      </c>
      <c r="BD255" s="3">
        <v>49.8758438304243</v>
      </c>
      <c r="BE255" s="3">
        <v>47.4271913496482</v>
      </c>
      <c r="BF255" s="3">
        <v>44.1316064311909</v>
      </c>
      <c r="BG255" s="3">
        <v>46.0766641107466</v>
      </c>
      <c r="BH255" s="3">
        <v>48.6430433183677</v>
      </c>
      <c r="BI255" s="3">
        <v>50.3076724432209</v>
      </c>
      <c r="BJ255" s="3">
        <v>58.3809190499273</v>
      </c>
      <c r="BK255" s="3">
        <v>57.0163416968165</v>
      </c>
      <c r="BL255" s="3">
        <v>57.1577153579556</v>
      </c>
      <c r="BM255" s="3">
        <v>61.9642364783499</v>
      </c>
      <c r="BN255" s="3">
        <v>63.2947455316024</v>
      </c>
      <c r="BO255" s="3">
        <v>67.088919421</v>
      </c>
      <c r="BP255" s="3">
        <v>68.6948537327661</v>
      </c>
      <c r="BQ255" s="3">
        <v>73.4518379149917</v>
      </c>
      <c r="BR255" s="3">
        <v>80.5361960227602</v>
      </c>
      <c r="BS255" s="3">
        <v>85.7041060595116</v>
      </c>
      <c r="BT255" s="3">
        <v>82.148259370469</v>
      </c>
      <c r="BU255" s="3">
        <v>76.2955225292646</v>
      </c>
      <c r="BV255" s="3">
        <v>74.8860452527721</v>
      </c>
      <c r="BW255" s="3">
        <v>78.3957840227287</v>
      </c>
      <c r="BX255" s="3">
        <v>80.8321066605336</v>
      </c>
      <c r="BY255" s="3">
        <v>77.7925467506657</v>
      </c>
      <c r="BZ255" s="3">
        <v>60.9881792193037</v>
      </c>
      <c r="CA255" s="3">
        <v>65.6880451637077</v>
      </c>
      <c r="CB255" s="3">
        <v>68.8938727472592</v>
      </c>
      <c r="CC255" s="3">
        <v>69.8326251660068</v>
      </c>
      <c r="CD255" s="3">
        <v>68.0989941562501</v>
      </c>
      <c r="CE255" s="3">
        <v>71.8658657326884</v>
      </c>
      <c r="CF255" s="3">
        <v>78.173401771582</v>
      </c>
      <c r="CG255" s="3">
        <v>80.9323290029746</v>
      </c>
      <c r="CH255" s="3">
        <v>86.8906144321316</v>
      </c>
      <c r="CI255" s="3">
        <v>94.1835478049964</v>
      </c>
      <c r="CJ255" s="3">
        <v>94.377979863652</v>
      </c>
      <c r="CK255" s="3">
        <v>95.4620465653133</v>
      </c>
      <c r="CL255" s="3">
        <v>99.1568535571714</v>
      </c>
      <c r="CM255" s="3">
        <v>105.56017484292</v>
      </c>
      <c r="CN255" s="3">
        <v>104.00963978783</v>
      </c>
      <c r="CO255" s="3">
        <v>103.528913247007</v>
      </c>
      <c r="CP255" s="3">
        <v>110.245712147293</v>
      </c>
      <c r="CQ255" s="3">
        <v>108.259664872913</v>
      </c>
      <c r="CR255" s="3">
        <v>107.009783447385</v>
      </c>
      <c r="CS255" s="3">
        <v>104.346850655274</v>
      </c>
      <c r="CT255" s="3">
        <v>104.424026932577</v>
      </c>
      <c r="CU255" s="3">
        <v>105.724911270876</v>
      </c>
      <c r="CV255" s="3">
        <v>95.6211181439585</v>
      </c>
      <c r="CW255" s="3">
        <v>88.212148402357</v>
      </c>
      <c r="CX255" s="3">
        <v>82.2904078882775</v>
      </c>
      <c r="CY255" s="3">
        <v>75.6713301729769</v>
      </c>
      <c r="CZ255" s="3">
        <v>69.8782012066384</v>
      </c>
      <c r="DA255" s="3">
        <v>71.6115802460875</v>
      </c>
      <c r="DB255" s="3">
        <v>75.9813481109965</v>
      </c>
      <c r="DC255" s="3">
        <v>81.6261190460402</v>
      </c>
      <c r="DD255" s="3">
        <v>83.1007776569821</v>
      </c>
      <c r="DE255" s="3">
        <v>82.7179789159966</v>
      </c>
      <c r="DF255" s="3">
        <v>90.5816488464805</v>
      </c>
      <c r="DG255" s="3">
        <v>96.100054483428</v>
      </c>
      <c r="DH255" s="3">
        <v>101.121741408763</v>
      </c>
      <c r="DI255" s="3">
        <v>101.448166577698</v>
      </c>
      <c r="DJ255" s="3">
        <v>96.6001205384614</v>
      </c>
      <c r="DK255" s="3">
        <v>102.966787880329</v>
      </c>
      <c r="DL255" s="3">
        <v>100.99921492728</v>
      </c>
      <c r="DM255" s="3">
        <v>95.8243111854289</v>
      </c>
      <c r="DN255" s="3">
        <v>96.9410521093709</v>
      </c>
      <c r="DO255" s="3">
        <v>95.8329051623076</v>
      </c>
      <c r="DP255" s="3">
        <v>92.0010894404778</v>
      </c>
      <c r="DQ255" s="3">
        <v>89.8828767921865</v>
      </c>
      <c r="DR255" s="3">
        <v>100.070005546422</v>
      </c>
      <c r="DS255" s="3">
        <v>94.3166804428112</v>
      </c>
      <c r="DT255" s="3">
        <v>90.8338703677904</v>
      </c>
      <c r="DU255" s="3">
        <v>92.4515417040984</v>
      </c>
      <c r="DV255" s="3">
        <v>89.7958804556813</v>
      </c>
      <c r="DW255" s="3">
        <v>85.8409473729048</v>
      </c>
      <c r="DX255" s="3">
        <v>75.0719258557997</v>
      </c>
      <c r="DY255" s="3">
        <v>79.3440813454592</v>
      </c>
      <c r="DZ255" s="3">
        <v>74.4202937085486</v>
      </c>
      <c r="EA255" s="3">
        <v>86.6428350113304</v>
      </c>
      <c r="EB255" s="3">
        <v>94.9226209900122</v>
      </c>
      <c r="EC255" s="3">
        <v>95.7116847701578</v>
      </c>
      <c r="ED255" s="3">
        <v>98.8073413329313</v>
      </c>
      <c r="EE255" s="3">
        <v>94.8471430823916</v>
      </c>
      <c r="EF255" s="3">
        <v>95.5113892025418</v>
      </c>
    </row>
    <row r="256">
      <c r="A256" s="3" t="s">
        <v>846</v>
      </c>
      <c r="B256" s="3" t="s">
        <v>517</v>
      </c>
      <c r="C256" s="3" t="s">
        <v>696</v>
      </c>
      <c r="D256" s="3">
        <v>22.5985378939685</v>
      </c>
      <c r="E256" s="3">
        <v>22.3659119199686</v>
      </c>
      <c r="F256" s="3">
        <v>23.9013763535857</v>
      </c>
      <c r="G256" s="3">
        <v>23.41463379384</v>
      </c>
      <c r="H256" s="3">
        <v>22.7646196817836</v>
      </c>
      <c r="I256" s="3">
        <v>23.23739232991</v>
      </c>
      <c r="J256" s="3">
        <v>24.3023533841177</v>
      </c>
      <c r="K256" s="3">
        <v>24.7031568297915</v>
      </c>
      <c r="L256" s="3">
        <v>26.0075434245119</v>
      </c>
      <c r="M256" s="3">
        <v>23.9731719229939</v>
      </c>
      <c r="N256" s="3">
        <v>25.3458877527789</v>
      </c>
      <c r="O256" s="3">
        <v>26.2012272974885</v>
      </c>
      <c r="P256" s="3">
        <v>24.5489861193546</v>
      </c>
      <c r="Q256" s="3">
        <v>25.6668980519209</v>
      </c>
      <c r="R256" s="3">
        <v>26.8085291574356</v>
      </c>
      <c r="S256" s="3">
        <v>26.9056092844147</v>
      </c>
      <c r="T256" s="3">
        <v>28.0072982382411</v>
      </c>
      <c r="U256" s="3">
        <v>29.2724849101337</v>
      </c>
      <c r="V256" s="3">
        <v>30.1492622940144</v>
      </c>
      <c r="W256" s="3">
        <v>29.3915946747166</v>
      </c>
      <c r="X256" s="3">
        <v>26.1857387072027</v>
      </c>
      <c r="Y256" s="3">
        <v>25.7567027872631</v>
      </c>
      <c r="Z256" s="3">
        <v>29.3100426647075</v>
      </c>
      <c r="AA256" s="3">
        <v>29.6419872417253</v>
      </c>
      <c r="AB256" s="3">
        <v>24.6727961205958</v>
      </c>
      <c r="AC256" s="3">
        <v>21.511572268847</v>
      </c>
      <c r="AD256" s="3">
        <v>24.6028579104288</v>
      </c>
      <c r="AE256" s="3">
        <v>25.4481619096416</v>
      </c>
      <c r="AF256" s="3">
        <v>25.6744814856759</v>
      </c>
      <c r="AG256" s="3">
        <v>25.2960576163514</v>
      </c>
      <c r="AH256" s="3">
        <v>24.1786829249346</v>
      </c>
      <c r="AI256" s="3">
        <v>26.9110080622687</v>
      </c>
      <c r="AJ256" s="3">
        <v>27.7352450520594</v>
      </c>
      <c r="AK256" s="3">
        <v>28.8483214453808</v>
      </c>
      <c r="AL256" s="3">
        <v>32.0359977602364</v>
      </c>
      <c r="AM256" s="3">
        <v>35.5704094176374</v>
      </c>
      <c r="AN256" s="3">
        <v>37.2551943851199</v>
      </c>
      <c r="AO256" s="3">
        <v>36.7662285096082</v>
      </c>
      <c r="AP256" s="3">
        <v>37.619157238884</v>
      </c>
      <c r="AQ256" s="3">
        <v>35.3851116921533</v>
      </c>
      <c r="AR256" s="3">
        <v>35.7769968724705</v>
      </c>
      <c r="AS256" s="3">
        <v>37.3700598231892</v>
      </c>
      <c r="AT256" s="3">
        <v>38.8101426505221</v>
      </c>
      <c r="AU256" s="3">
        <v>37.0785251308919</v>
      </c>
      <c r="AV256" s="3">
        <v>37.0105573899942</v>
      </c>
      <c r="AW256" s="3">
        <v>40.4794153481921</v>
      </c>
      <c r="AX256" s="3">
        <v>41.0479288889806</v>
      </c>
      <c r="AY256" s="3">
        <v>46.6335998614034</v>
      </c>
      <c r="AZ256" s="3">
        <v>49.0111412080723</v>
      </c>
      <c r="BA256" s="3">
        <v>47.4898445430802</v>
      </c>
      <c r="BB256" s="3">
        <v>49.5756879633891</v>
      </c>
      <c r="BC256" s="3">
        <v>48.101689619775</v>
      </c>
      <c r="BD256" s="3">
        <v>52.5325812169684</v>
      </c>
      <c r="BE256" s="3">
        <v>50.7102817699158</v>
      </c>
      <c r="BF256" s="3">
        <v>47.1825321420293</v>
      </c>
      <c r="BG256" s="3">
        <v>46.2614055471646</v>
      </c>
      <c r="BH256" s="3">
        <v>46.5320462354265</v>
      </c>
      <c r="BI256" s="3">
        <v>43.6530120596421</v>
      </c>
      <c r="BJ256" s="3">
        <v>42.4033831715053</v>
      </c>
      <c r="BK256" s="3">
        <v>37.7382234924465</v>
      </c>
      <c r="BL256" s="3">
        <v>41.387780897238</v>
      </c>
      <c r="BM256" s="3">
        <v>42.3136800224914</v>
      </c>
      <c r="BN256" s="3">
        <v>40.7235426372924</v>
      </c>
      <c r="BO256" s="3">
        <v>41.4197265117081</v>
      </c>
      <c r="BP256" s="3">
        <v>40.6737289274249</v>
      </c>
      <c r="BQ256" s="3">
        <v>38.3115721447331</v>
      </c>
      <c r="BR256" s="3">
        <v>38.5288526129442</v>
      </c>
      <c r="BS256" s="3">
        <v>35.0072494799658</v>
      </c>
      <c r="BT256" s="3">
        <v>38.6370932302447</v>
      </c>
      <c r="BU256" s="3">
        <v>35.9000281346334</v>
      </c>
      <c r="BV256" s="3">
        <v>41.9370758285618</v>
      </c>
      <c r="BW256" s="3">
        <v>45.6577756857897</v>
      </c>
      <c r="BX256" s="3">
        <v>44.2239025939224</v>
      </c>
      <c r="BY256" s="3">
        <v>42.8386651531264</v>
      </c>
      <c r="BZ256" s="3">
        <v>30.9865688608786</v>
      </c>
      <c r="CA256" s="3">
        <v>33.408444057671</v>
      </c>
      <c r="CB256" s="3">
        <v>32.6066027315108</v>
      </c>
      <c r="CC256" s="3">
        <v>34.8338664627657</v>
      </c>
      <c r="CD256" s="3">
        <v>32.165920124637</v>
      </c>
      <c r="CE256" s="3">
        <v>32.763671670985</v>
      </c>
      <c r="CF256" s="3">
        <v>33.407665820695</v>
      </c>
      <c r="CG256" s="3">
        <v>36.3786322858035</v>
      </c>
      <c r="CH256" s="3">
        <v>43.4243693894788</v>
      </c>
      <c r="CI256" s="3">
        <v>48.6246797216309</v>
      </c>
      <c r="CJ256" s="3">
        <v>54.2579089657947</v>
      </c>
      <c r="CK256" s="3">
        <v>55.6270608073162</v>
      </c>
      <c r="CL256" s="3">
        <v>61.9132472999867</v>
      </c>
      <c r="CM256" s="3">
        <v>63.9138350301454</v>
      </c>
      <c r="CN256" s="3">
        <v>68.1429648411468</v>
      </c>
      <c r="CO256" s="3">
        <v>70.1009101325967</v>
      </c>
      <c r="CP256" s="3">
        <v>66.2425869346812</v>
      </c>
      <c r="CQ256" s="3">
        <v>69.0953316259207</v>
      </c>
      <c r="CR256" s="3">
        <v>69.2137174123368</v>
      </c>
      <c r="CS256" s="3">
        <v>75.5861081741944</v>
      </c>
      <c r="CT256" s="3">
        <v>77.9237953749026</v>
      </c>
      <c r="CU256" s="3">
        <v>78.6900941599291</v>
      </c>
      <c r="CV256" s="3">
        <v>86.8549822750764</v>
      </c>
      <c r="CW256" s="3">
        <v>84.9803077883904</v>
      </c>
      <c r="CX256" s="3">
        <v>81.7920635719975</v>
      </c>
      <c r="CY256" s="3">
        <v>73.9466798953989</v>
      </c>
      <c r="CZ256" s="3">
        <v>63.7908298063203</v>
      </c>
      <c r="DA256" s="3">
        <v>62.0392481077398</v>
      </c>
      <c r="DB256" s="3">
        <v>60.868286322541</v>
      </c>
      <c r="DC256" s="3">
        <v>69.3940684952842</v>
      </c>
      <c r="DD256" s="3">
        <v>69.8612165805952</v>
      </c>
      <c r="DE256" s="3">
        <v>70.4463070853331</v>
      </c>
      <c r="DF256" s="3">
        <v>76.957011869779</v>
      </c>
      <c r="DG256" s="3">
        <v>77.933500434029</v>
      </c>
      <c r="DH256" s="3">
        <v>78.2109245641105</v>
      </c>
      <c r="DI256" s="3">
        <v>77.2425616226312</v>
      </c>
      <c r="DJ256" s="3">
        <v>60.1583511256878</v>
      </c>
      <c r="DK256" s="3">
        <v>50.3651639885658</v>
      </c>
      <c r="DL256" s="3">
        <v>49.4822681716518</v>
      </c>
      <c r="DM256" s="3">
        <v>53.3239338313045</v>
      </c>
      <c r="DN256" s="3">
        <v>60.6399535831814</v>
      </c>
      <c r="DO256" s="3">
        <v>60.4305482565592</v>
      </c>
      <c r="DP256" s="3">
        <v>56.4579318093944</v>
      </c>
      <c r="DQ256" s="3">
        <v>50.477789404291</v>
      </c>
      <c r="DR256" s="3">
        <v>54.8699931650062</v>
      </c>
      <c r="DS256" s="3">
        <v>65.5414863786062</v>
      </c>
      <c r="DT256" s="3">
        <v>64.0020378718926</v>
      </c>
      <c r="DU256" s="3">
        <v>62.9396028285692</v>
      </c>
      <c r="DV256" s="3">
        <v>67.961819148289</v>
      </c>
      <c r="DW256" s="3">
        <v>71.9730499268731</v>
      </c>
      <c r="DX256" s="3">
        <v>74.7453612004954</v>
      </c>
      <c r="DY256" s="3">
        <v>72.8216107850156</v>
      </c>
      <c r="DZ256" s="3">
        <v>68.727288823418</v>
      </c>
      <c r="EA256" s="3">
        <v>63.6212304845899</v>
      </c>
      <c r="EB256" s="3">
        <v>63.6898939688325</v>
      </c>
      <c r="EC256" s="3">
        <v>68.686470191337</v>
      </c>
      <c r="ED256" s="3">
        <v>78.0538512944328</v>
      </c>
      <c r="EE256" s="3">
        <v>78.2840476263137</v>
      </c>
      <c r="EF256" s="3">
        <v>76.7180557250977</v>
      </c>
    </row>
    <row r="257">
      <c r="A257" s="3" t="s">
        <v>847</v>
      </c>
      <c r="B257" s="3" t="s">
        <v>547</v>
      </c>
      <c r="C257" s="3" t="s">
        <v>548</v>
      </c>
      <c r="D257" s="3">
        <v>57.0595652571328</v>
      </c>
      <c r="E257" s="3">
        <v>56.556166469631</v>
      </c>
      <c r="F257" s="3">
        <v>60.6872175504848</v>
      </c>
      <c r="G257" s="3">
        <v>59.1644466413175</v>
      </c>
      <c r="H257" s="3">
        <v>60.4105999645462</v>
      </c>
      <c r="I257" s="3">
        <v>61.6075882336672</v>
      </c>
      <c r="J257" s="3">
        <v>62.8879506729594</v>
      </c>
      <c r="K257" s="3">
        <v>64.2205580441737</v>
      </c>
      <c r="L257" s="3">
        <v>66.0428499203869</v>
      </c>
      <c r="M257" s="3">
        <v>65.9798559948152</v>
      </c>
      <c r="N257" s="3">
        <v>72.0711761333828</v>
      </c>
      <c r="O257" s="3">
        <v>76.9271813097692</v>
      </c>
      <c r="P257" s="3">
        <v>82.0960428600863</v>
      </c>
      <c r="Q257" s="3">
        <v>85.6802781732008</v>
      </c>
      <c r="R257" s="3">
        <v>86.6921198929129</v>
      </c>
      <c r="S257" s="3">
        <v>86.722526526393</v>
      </c>
      <c r="T257" s="3">
        <v>87.2166969613089</v>
      </c>
      <c r="U257" s="3">
        <v>86.0168085408694</v>
      </c>
      <c r="V257" s="3">
        <v>83.7373177997335</v>
      </c>
      <c r="W257" s="3">
        <v>82.4186778235721</v>
      </c>
      <c r="X257" s="3">
        <v>74.8801135017902</v>
      </c>
      <c r="Y257" s="3">
        <v>74.1772102247643</v>
      </c>
      <c r="Z257" s="3">
        <v>82.6446912848088</v>
      </c>
      <c r="AA257" s="3">
        <v>81.6121676655349</v>
      </c>
      <c r="AB257" s="3">
        <v>75.5568804253937</v>
      </c>
      <c r="AC257" s="3">
        <v>78.6667540904851</v>
      </c>
      <c r="AD257" s="3">
        <v>86.3011842720741</v>
      </c>
      <c r="AE257" s="3">
        <v>90.5514177941167</v>
      </c>
      <c r="AF257" s="3">
        <v>89.7246324655722</v>
      </c>
      <c r="AG257" s="3">
        <v>89.4913228330187</v>
      </c>
      <c r="AH257" s="3">
        <v>92.646986490264</v>
      </c>
      <c r="AI257" s="3">
        <v>90.421632105297</v>
      </c>
      <c r="AJ257" s="3">
        <v>86.4363117644064</v>
      </c>
      <c r="AK257" s="3">
        <v>82.2753217698459</v>
      </c>
      <c r="AL257" s="3">
        <v>80.4727955177135</v>
      </c>
      <c r="AM257" s="3">
        <v>83.5073178040801</v>
      </c>
      <c r="AN257" s="3">
        <v>88.545573281817</v>
      </c>
      <c r="AO257" s="3">
        <v>95.5635079577907</v>
      </c>
      <c r="AP257" s="3">
        <v>96.739012294909</v>
      </c>
      <c r="AQ257" s="3">
        <v>98.7495040104354</v>
      </c>
      <c r="AR257" s="3">
        <v>104.125724560848</v>
      </c>
      <c r="AS257" s="3">
        <v>109.388112684346</v>
      </c>
      <c r="AT257" s="3">
        <v>109.814891589746</v>
      </c>
      <c r="AU257" s="3">
        <v>104.509550332699</v>
      </c>
      <c r="AV257" s="3">
        <v>108.445583706384</v>
      </c>
      <c r="AW257" s="3">
        <v>120.175270407349</v>
      </c>
      <c r="AX257" s="3">
        <v>122.524092061427</v>
      </c>
      <c r="AY257" s="3">
        <v>127.692251300322</v>
      </c>
      <c r="AZ257" s="3">
        <v>132.652621333089</v>
      </c>
      <c r="BA257" s="3">
        <v>125.792653768557</v>
      </c>
      <c r="BB257" s="3">
        <v>126.180829548287</v>
      </c>
      <c r="BC257" s="3">
        <v>121.426202313458</v>
      </c>
      <c r="BD257" s="3">
        <v>119.650279257654</v>
      </c>
      <c r="BE257" s="3">
        <v>124.811891116461</v>
      </c>
      <c r="BF257" s="3">
        <v>133.152548572833</v>
      </c>
      <c r="BG257" s="3">
        <v>139.951517034183</v>
      </c>
      <c r="BH257" s="3">
        <v>146.833385919534</v>
      </c>
      <c r="BI257" s="3">
        <v>129.74367576953</v>
      </c>
      <c r="BJ257" s="3">
        <v>129.859707886891</v>
      </c>
      <c r="BK257" s="3">
        <v>123.178812772797</v>
      </c>
      <c r="BL257" s="3">
        <v>124.539609021957</v>
      </c>
      <c r="BM257" s="3">
        <v>136.096526837745</v>
      </c>
      <c r="BN257" s="3">
        <v>135.392568514557</v>
      </c>
      <c r="BO257" s="3">
        <v>141.555248609457</v>
      </c>
      <c r="BP257" s="3">
        <v>138.265450700487</v>
      </c>
      <c r="BQ257" s="3">
        <v>146.787832315074</v>
      </c>
      <c r="BR257" s="3">
        <v>151.22931193184</v>
      </c>
      <c r="BS257" s="3">
        <v>164.703154387254</v>
      </c>
      <c r="BT257" s="3">
        <v>171.240025593707</v>
      </c>
      <c r="BU257" s="3">
        <v>178.207401023765</v>
      </c>
      <c r="BV257" s="3">
        <v>184.80233134746</v>
      </c>
      <c r="BW257" s="3">
        <v>184.174005333188</v>
      </c>
      <c r="BX257" s="3">
        <v>184.403884632365</v>
      </c>
      <c r="BY257" s="3">
        <v>181.875532192447</v>
      </c>
      <c r="BZ257" s="3">
        <v>153.422504620148</v>
      </c>
      <c r="CA257" s="3">
        <v>155.907958288801</v>
      </c>
      <c r="CB257" s="3">
        <v>178.259096606392</v>
      </c>
      <c r="CC257" s="3">
        <v>184.822744988533</v>
      </c>
      <c r="CD257" s="3">
        <v>194.195743398578</v>
      </c>
      <c r="CE257" s="3">
        <v>213.084844387058</v>
      </c>
      <c r="CF257" s="3">
        <v>223.564426188936</v>
      </c>
      <c r="CG257" s="3">
        <v>220.699264823751</v>
      </c>
      <c r="CH257" s="3">
        <v>233.206503005598</v>
      </c>
      <c r="CI257" s="3">
        <v>233.20203173645</v>
      </c>
      <c r="CJ257" s="3">
        <v>233.613701764174</v>
      </c>
      <c r="CK257" s="3">
        <v>227.807182999928</v>
      </c>
      <c r="CL257" s="3">
        <v>229.218652393862</v>
      </c>
      <c r="CM257" s="3">
        <v>253.843827366988</v>
      </c>
      <c r="CN257" s="3">
        <v>274.947342485582</v>
      </c>
      <c r="CO257" s="3">
        <v>267.300430493232</v>
      </c>
      <c r="CP257" s="3">
        <v>271.749011920483</v>
      </c>
      <c r="CQ257" s="3">
        <v>292.045417994629</v>
      </c>
      <c r="CR257" s="3">
        <v>286.784036624019</v>
      </c>
      <c r="CS257" s="3">
        <v>290.179846713092</v>
      </c>
      <c r="CT257" s="3">
        <v>316.26336557178</v>
      </c>
      <c r="CU257" s="3">
        <v>333.436839338001</v>
      </c>
      <c r="CV257" s="3">
        <v>302.615201512336</v>
      </c>
      <c r="CW257" s="3">
        <v>267.506271406937</v>
      </c>
      <c r="CX257" s="3">
        <v>242.261324601555</v>
      </c>
      <c r="CY257" s="3">
        <v>253.224480727961</v>
      </c>
      <c r="CZ257" s="3">
        <v>262.252991775882</v>
      </c>
      <c r="DA257" s="3">
        <v>236.31688238061</v>
      </c>
      <c r="DB257" s="3">
        <v>238.552229876963</v>
      </c>
      <c r="DC257" s="3">
        <v>237.406094553462</v>
      </c>
      <c r="DD257" s="3">
        <v>218.493535085704</v>
      </c>
      <c r="DE257" s="3">
        <v>207.761591929334</v>
      </c>
      <c r="DF257" s="3">
        <v>229.921628085611</v>
      </c>
      <c r="DG257" s="3">
        <v>242.298345420423</v>
      </c>
      <c r="DH257" s="3">
        <v>234.434524662378</v>
      </c>
      <c r="DI257" s="3">
        <v>227.123149193651</v>
      </c>
      <c r="DJ257" s="3">
        <v>214.399820100027</v>
      </c>
      <c r="DK257" s="3">
        <v>225.692543625611</v>
      </c>
      <c r="DL257" s="3">
        <v>226.236677398769</v>
      </c>
      <c r="DM257" s="3">
        <v>243.532870646863</v>
      </c>
      <c r="DN257" s="3">
        <v>263.97313629968</v>
      </c>
      <c r="DO257" s="3">
        <v>269.01497341103</v>
      </c>
      <c r="DP257" s="3">
        <v>260.56696517765</v>
      </c>
      <c r="DQ257" s="3">
        <v>243.57453209721</v>
      </c>
      <c r="DR257" s="3">
        <v>259.968886137469</v>
      </c>
      <c r="DS257" s="3">
        <v>297.434226178875</v>
      </c>
      <c r="DT257" s="3">
        <v>299.196985076605</v>
      </c>
      <c r="DU257" s="3">
        <v>311.670078288604</v>
      </c>
      <c r="DV257" s="3">
        <v>337.738700720197</v>
      </c>
      <c r="DW257" s="3">
        <v>315.979884975147</v>
      </c>
      <c r="DX257" s="3">
        <v>309.038256343057</v>
      </c>
      <c r="DY257" s="3">
        <v>298.360918113166</v>
      </c>
      <c r="DZ257" s="3">
        <v>320.200737106207</v>
      </c>
      <c r="EA257" s="3">
        <v>351.574415531017</v>
      </c>
      <c r="EB257" s="3">
        <v>373.593597001359</v>
      </c>
      <c r="EC257" s="3">
        <v>373.052529775094</v>
      </c>
      <c r="ED257" s="3">
        <v>383.199523373715</v>
      </c>
      <c r="EE257" s="3">
        <v>364.323094685872</v>
      </c>
      <c r="EF257" s="3">
        <v>348.304447597928</v>
      </c>
    </row>
    <row r="258">
      <c r="A258" s="3" t="s">
        <v>848</v>
      </c>
      <c r="B258" s="3" t="s">
        <v>505</v>
      </c>
      <c r="C258" s="3" t="s">
        <v>583</v>
      </c>
      <c r="D258" s="3">
        <v>72.531838047194</v>
      </c>
      <c r="E258" s="3">
        <v>70.3799218635305</v>
      </c>
      <c r="F258" s="3">
        <v>71.6881633510167</v>
      </c>
      <c r="G258" s="3">
        <v>71.4038025692665</v>
      </c>
      <c r="H258" s="3">
        <v>73.2893250818544</v>
      </c>
      <c r="I258" s="3">
        <v>78.0971521077694</v>
      </c>
      <c r="J258" s="3">
        <v>78.2875971333751</v>
      </c>
      <c r="K258" s="3">
        <v>75.9721502933804</v>
      </c>
      <c r="L258" s="3">
        <v>75.0294907321438</v>
      </c>
      <c r="M258" s="3">
        <v>74.627733688277</v>
      </c>
      <c r="N258" s="3">
        <v>76.7898642508376</v>
      </c>
      <c r="O258" s="3">
        <v>76.4866940680406</v>
      </c>
      <c r="P258" s="3">
        <v>77.2212035414053</v>
      </c>
      <c r="Q258" s="3">
        <v>84.7042316793666</v>
      </c>
      <c r="R258" s="3">
        <v>85.6855592448653</v>
      </c>
      <c r="S258" s="3">
        <v>88.3131168842463</v>
      </c>
      <c r="T258" s="3">
        <v>89.4928465868136</v>
      </c>
      <c r="U258" s="3">
        <v>85.697427719305</v>
      </c>
      <c r="V258" s="3">
        <v>82.3561202974496</v>
      </c>
      <c r="W258" s="3">
        <v>84.7452213951082</v>
      </c>
      <c r="X258" s="3">
        <v>88.10215348253</v>
      </c>
      <c r="Y258" s="3">
        <v>89.4726076318479</v>
      </c>
      <c r="Z258" s="3">
        <v>90.220880709656</v>
      </c>
      <c r="AA258" s="3">
        <v>94.4115292768007</v>
      </c>
      <c r="AB258" s="3">
        <v>93.5514733346539</v>
      </c>
      <c r="AC258" s="3">
        <v>98.2109482753745</v>
      </c>
      <c r="AD258" s="3">
        <v>99.3656184520859</v>
      </c>
      <c r="AE258" s="3">
        <v>98.8420956018058</v>
      </c>
      <c r="AF258" s="3">
        <v>99.8924231943451</v>
      </c>
      <c r="AG258" s="3">
        <v>110.055825596739</v>
      </c>
      <c r="AH258" s="3">
        <v>118.765473003321</v>
      </c>
      <c r="AI258" s="3">
        <v>117.15351207492</v>
      </c>
      <c r="AJ258" s="3">
        <v>107.393926781952</v>
      </c>
      <c r="AK258" s="3">
        <v>103.336305409472</v>
      </c>
      <c r="AL258" s="3">
        <v>100.632996290241</v>
      </c>
      <c r="AM258" s="3">
        <v>100.824555774719</v>
      </c>
      <c r="AN258" s="3">
        <v>103.601929306737</v>
      </c>
      <c r="AO258" s="3">
        <v>109.269549139622</v>
      </c>
      <c r="AP258" s="3">
        <v>108.237405414483</v>
      </c>
      <c r="AQ258" s="3">
        <v>101.249391432906</v>
      </c>
      <c r="AR258" s="3">
        <v>100.019930352959</v>
      </c>
      <c r="AS258" s="3">
        <v>99.6153423059612</v>
      </c>
      <c r="AT258" s="3">
        <v>93.7054780900149</v>
      </c>
      <c r="AU258" s="3">
        <v>93.903694376724</v>
      </c>
      <c r="AV258" s="3">
        <v>85.4680750986767</v>
      </c>
      <c r="AW258" s="3">
        <v>83.5530776353672</v>
      </c>
      <c r="AX258" s="3">
        <v>87.5230153482915</v>
      </c>
      <c r="AY258" s="3">
        <v>97.1526716601068</v>
      </c>
      <c r="AZ258" s="3">
        <v>101.691499269372</v>
      </c>
      <c r="BA258" s="3">
        <v>98.8349280104668</v>
      </c>
      <c r="BB258" s="3">
        <v>102.315093000138</v>
      </c>
      <c r="BC258" s="3">
        <v>97.3797852424142</v>
      </c>
      <c r="BD258" s="3">
        <v>90.6749580407014</v>
      </c>
      <c r="BE258" s="3">
        <v>86.3851998235076</v>
      </c>
      <c r="BF258" s="3">
        <v>89.4364414131025</v>
      </c>
      <c r="BG258" s="3">
        <v>89.9119438191329</v>
      </c>
      <c r="BH258" s="3">
        <v>89.1785436854129</v>
      </c>
      <c r="BI258" s="3">
        <v>85.9295454103696</v>
      </c>
      <c r="BJ258" s="3">
        <v>90.7769702937593</v>
      </c>
      <c r="BK258" s="3">
        <v>81.7637950247271</v>
      </c>
      <c r="BL258" s="3">
        <v>83.8158704047904</v>
      </c>
      <c r="BM258" s="3">
        <v>86.9257483810726</v>
      </c>
      <c r="BN258" s="3">
        <v>89.8832589225962</v>
      </c>
      <c r="BO258" s="3">
        <v>99.6933869806667</v>
      </c>
      <c r="BP258" s="3">
        <v>104.908456911558</v>
      </c>
      <c r="BQ258" s="3">
        <v>102.464925398258</v>
      </c>
      <c r="BR258" s="3">
        <v>97.1866608159402</v>
      </c>
      <c r="BS258" s="3">
        <v>94.1049734015072</v>
      </c>
      <c r="BT258" s="3">
        <v>90.9543867990337</v>
      </c>
      <c r="BU258" s="3">
        <v>91.0886316051888</v>
      </c>
      <c r="BV258" s="3">
        <v>90.225205082977</v>
      </c>
      <c r="BW258" s="3">
        <v>89.2117671976318</v>
      </c>
      <c r="BX258" s="3">
        <v>89.8674810680692</v>
      </c>
      <c r="BY258" s="3">
        <v>92.9593058381472</v>
      </c>
      <c r="BZ258" s="3">
        <v>92.118991672451</v>
      </c>
      <c r="CA258" s="3">
        <v>99.7783238333127</v>
      </c>
      <c r="CB258" s="3">
        <v>98.206709303759</v>
      </c>
      <c r="CC258" s="3">
        <v>94.2376182564857</v>
      </c>
      <c r="CD258" s="3">
        <v>92.7296696878615</v>
      </c>
      <c r="CE258" s="3">
        <v>99.8555551426422</v>
      </c>
      <c r="CF258" s="3">
        <v>99.3192188713454</v>
      </c>
      <c r="CG258" s="3">
        <v>101.671292434193</v>
      </c>
      <c r="CH258" s="3">
        <v>102.97558036433</v>
      </c>
      <c r="CI258" s="3">
        <v>101.994781455957</v>
      </c>
      <c r="CJ258" s="3">
        <v>102.632137823533</v>
      </c>
      <c r="CK258" s="3">
        <v>101.700761389691</v>
      </c>
      <c r="CL258" s="3">
        <v>108.464082280706</v>
      </c>
      <c r="CM258" s="3">
        <v>115.564121307082</v>
      </c>
      <c r="CN258" s="3">
        <v>120.384805188252</v>
      </c>
      <c r="CO258" s="3">
        <v>119.623352294073</v>
      </c>
      <c r="CP258" s="3">
        <v>116.975300630634</v>
      </c>
      <c r="CQ258" s="3">
        <v>116.376784869709</v>
      </c>
      <c r="CR258" s="3">
        <v>109.418253361755</v>
      </c>
      <c r="CS258" s="3">
        <v>110.128992301312</v>
      </c>
      <c r="CT258" s="3">
        <v>115.312662508038</v>
      </c>
      <c r="CU258" s="3">
        <v>120.721808028375</v>
      </c>
      <c r="CV258" s="3">
        <v>128.364954981769</v>
      </c>
      <c r="CW258" s="3">
        <v>125.184707318093</v>
      </c>
      <c r="CX258" s="3">
        <v>120.069419242336</v>
      </c>
      <c r="CY258" s="3">
        <v>127.744026191013</v>
      </c>
      <c r="CZ258" s="3">
        <v>124.068837940834</v>
      </c>
      <c r="DA258" s="3">
        <v>116.183464052996</v>
      </c>
      <c r="DB258" s="3">
        <v>120.99639859268</v>
      </c>
      <c r="DC258" s="3">
        <v>127.289239656315</v>
      </c>
      <c r="DD258" s="3">
        <v>129.743412279531</v>
      </c>
      <c r="DE258" s="3">
        <v>132.680180481944</v>
      </c>
      <c r="DF258" s="3">
        <v>137.906337363098</v>
      </c>
      <c r="DG258" s="3">
        <v>145.849263064037</v>
      </c>
      <c r="DH258" s="3">
        <v>144.338109986709</v>
      </c>
      <c r="DI258" s="3">
        <v>140.076943119374</v>
      </c>
      <c r="DJ258" s="3">
        <v>143.400234193568</v>
      </c>
      <c r="DK258" s="3">
        <v>145.191165502947</v>
      </c>
      <c r="DL258" s="3">
        <v>145.302539682036</v>
      </c>
      <c r="DM258" s="3">
        <v>142.231065358165</v>
      </c>
      <c r="DN258" s="3">
        <v>141.835397424315</v>
      </c>
      <c r="DO258" s="3">
        <v>138.216928852866</v>
      </c>
      <c r="DP258" s="3">
        <v>125.315998216127</v>
      </c>
      <c r="DQ258" s="3">
        <v>109.755982421108</v>
      </c>
      <c r="DR258" s="3">
        <v>106.719737321925</v>
      </c>
      <c r="DS258" s="3">
        <v>117.337690687569</v>
      </c>
      <c r="DT258" s="3">
        <v>125.156466497285</v>
      </c>
      <c r="DU258" s="3">
        <v>123.306529496751</v>
      </c>
      <c r="DV258" s="3">
        <v>119.133490332223</v>
      </c>
      <c r="DW258" s="3">
        <v>112.484945502758</v>
      </c>
      <c r="DX258" s="3">
        <v>110.064550883199</v>
      </c>
      <c r="DY258" s="3">
        <v>109.072315261692</v>
      </c>
      <c r="DZ258" s="3">
        <v>112.39096770131</v>
      </c>
      <c r="EA258" s="3">
        <v>117.539963144902</v>
      </c>
      <c r="EB258" s="3">
        <v>118.323286616746</v>
      </c>
      <c r="EC258" s="3">
        <v>116.684188544404</v>
      </c>
      <c r="ED258" s="3">
        <v>113.31142267934</v>
      </c>
      <c r="EE258" s="3">
        <v>113.339524042039</v>
      </c>
      <c r="EF258" s="3">
        <v>104.90083334181</v>
      </c>
    </row>
    <row r="259">
      <c r="A259" s="3" t="s">
        <v>849</v>
      </c>
      <c r="B259" s="3" t="s">
        <v>544</v>
      </c>
      <c r="C259" s="3" t="s">
        <v>699</v>
      </c>
      <c r="D259" s="3">
        <v>65.99567810983</v>
      </c>
      <c r="E259" s="3">
        <v>67.2518084814146</v>
      </c>
      <c r="F259" s="3">
        <v>69.380126807432</v>
      </c>
      <c r="G259" s="3">
        <v>74.5959297410711</v>
      </c>
      <c r="H259" s="3">
        <v>75.6596515139119</v>
      </c>
      <c r="I259" s="3">
        <v>81.1131837025516</v>
      </c>
      <c r="J259" s="3">
        <v>85.9303688310674</v>
      </c>
      <c r="K259" s="3">
        <v>81.7615915661783</v>
      </c>
      <c r="L259" s="3">
        <v>78.5146021167757</v>
      </c>
      <c r="M259" s="3">
        <v>72.2204363864143</v>
      </c>
      <c r="N259" s="3">
        <v>72.3780215824186</v>
      </c>
      <c r="O259" s="3">
        <v>64.3048757983922</v>
      </c>
      <c r="P259" s="3">
        <v>61.6529600694252</v>
      </c>
      <c r="Q259" s="3">
        <v>65.3311884603284</v>
      </c>
      <c r="R259" s="3">
        <v>62.8791533546375</v>
      </c>
      <c r="S259" s="3">
        <v>68.5488258061906</v>
      </c>
      <c r="T259" s="3">
        <v>70.0183247677404</v>
      </c>
      <c r="U259" s="3">
        <v>68.1920202564183</v>
      </c>
      <c r="V259" s="3">
        <v>64.286100127284</v>
      </c>
      <c r="W259" s="3">
        <v>61.4071902512316</v>
      </c>
      <c r="X259" s="3">
        <v>56.685376899143</v>
      </c>
      <c r="Y259" s="3">
        <v>58.0179283123962</v>
      </c>
      <c r="Z259" s="3">
        <v>60.1505681105901</v>
      </c>
      <c r="AA259" s="3">
        <v>55.4518281400809</v>
      </c>
      <c r="AB259" s="3">
        <v>50.8621735142308</v>
      </c>
      <c r="AC259" s="3">
        <v>55.2910772901476</v>
      </c>
      <c r="AD259" s="3">
        <v>57.6145786704635</v>
      </c>
      <c r="AE259" s="3">
        <v>59.9076023858676</v>
      </c>
      <c r="AF259" s="3">
        <v>58.9789415859908</v>
      </c>
      <c r="AG259" s="3">
        <v>61.0985770054057</v>
      </c>
      <c r="AH259" s="3">
        <v>62.4982742071759</v>
      </c>
      <c r="AI259" s="3">
        <v>63.9451993677009</v>
      </c>
      <c r="AJ259" s="3">
        <v>61.1983093918964</v>
      </c>
      <c r="AK259" s="3">
        <v>63.9692203035191</v>
      </c>
      <c r="AL259" s="3">
        <v>63.3822167079333</v>
      </c>
      <c r="AM259" s="3">
        <v>67.7235450538844</v>
      </c>
      <c r="AN259" s="3">
        <v>67.9956750546475</v>
      </c>
      <c r="AO259" s="3">
        <v>65.1212736499297</v>
      </c>
      <c r="AP259" s="3">
        <v>63.3387069945378</v>
      </c>
      <c r="AQ259" s="3">
        <v>61.6356545872498</v>
      </c>
      <c r="AR259" s="3">
        <v>57.2949991440117</v>
      </c>
      <c r="AS259" s="3">
        <v>54.5935682874502</v>
      </c>
      <c r="AT259" s="3">
        <v>53.7921230185063</v>
      </c>
      <c r="AU259" s="3">
        <v>52.2711830673182</v>
      </c>
      <c r="AV259" s="3">
        <v>54.6370209713871</v>
      </c>
      <c r="AW259" s="3">
        <v>53.8067827410072</v>
      </c>
      <c r="AX259" s="3">
        <v>51.7010569053348</v>
      </c>
      <c r="AY259" s="3">
        <v>53.0101687748566</v>
      </c>
      <c r="AZ259" s="3">
        <v>62.0289233812472</v>
      </c>
      <c r="BA259" s="3">
        <v>56.0188909958852</v>
      </c>
      <c r="BB259" s="3">
        <v>54.4241753394691</v>
      </c>
      <c r="BC259" s="3">
        <v>55.7073744578304</v>
      </c>
      <c r="BD259" s="3">
        <v>58.4707260207187</v>
      </c>
      <c r="BE259" s="3">
        <v>56.1902967181758</v>
      </c>
      <c r="BF259" s="3">
        <v>55.7297355805651</v>
      </c>
      <c r="BG259" s="3">
        <v>53.997183384549</v>
      </c>
      <c r="BH259" s="3">
        <v>51.2512602239954</v>
      </c>
      <c r="BI259" s="3">
        <v>48.9592227444033</v>
      </c>
      <c r="BJ259" s="3">
        <v>40.9383137241767</v>
      </c>
      <c r="BK259" s="3">
        <v>33.4896517406717</v>
      </c>
      <c r="BL259" s="3">
        <v>35.523718812089</v>
      </c>
      <c r="BM259" s="3">
        <v>37.9597373634517</v>
      </c>
      <c r="BN259" s="3">
        <v>37.1152056700137</v>
      </c>
      <c r="BO259" s="3">
        <v>38.6864105535004</v>
      </c>
      <c r="BP259" s="3">
        <v>33.3901110652712</v>
      </c>
      <c r="BQ259" s="3">
        <v>32.1108252503963</v>
      </c>
      <c r="BR259" s="3">
        <v>34.6049283365757</v>
      </c>
      <c r="BS259" s="3">
        <v>29.5405937679694</v>
      </c>
      <c r="BT259" s="3">
        <v>31.7853734902194</v>
      </c>
      <c r="BU259" s="3">
        <v>29.0864001502361</v>
      </c>
      <c r="BV259" s="3">
        <v>31.6210722394498</v>
      </c>
      <c r="BW259" s="3">
        <v>34.4824592422905</v>
      </c>
      <c r="BX259" s="3">
        <v>33.7945376272963</v>
      </c>
      <c r="BY259" s="3">
        <v>29.7159195968382</v>
      </c>
      <c r="BZ259" s="3">
        <v>15.8592041914484</v>
      </c>
      <c r="CA259" s="3">
        <v>14.2002350520388</v>
      </c>
      <c r="CB259" s="3">
        <v>15.6621206210556</v>
      </c>
      <c r="CC259" s="3">
        <v>17.9833958277699</v>
      </c>
      <c r="CD259" s="3">
        <v>17.0177779714673</v>
      </c>
      <c r="CE259" s="3">
        <v>17.8063592313554</v>
      </c>
      <c r="CF259" s="3">
        <v>16.4045454666263</v>
      </c>
      <c r="CG259" s="3">
        <v>14.2187532068927</v>
      </c>
      <c r="CH259" s="3">
        <v>17.3053724955503</v>
      </c>
      <c r="CI259" s="3">
        <v>20.6281477203321</v>
      </c>
      <c r="CJ259" s="3">
        <v>22.4078372266093</v>
      </c>
      <c r="CK259" s="3">
        <v>24.1941596331695</v>
      </c>
      <c r="CL259" s="3">
        <v>26.3451544817534</v>
      </c>
      <c r="CM259" s="3">
        <v>24.8377701243873</v>
      </c>
      <c r="CN259" s="3">
        <v>29.1952414940633</v>
      </c>
      <c r="CO259" s="3">
        <v>31.7314684181253</v>
      </c>
      <c r="CP259" s="3">
        <v>27.7968537058594</v>
      </c>
      <c r="CQ259" s="3">
        <v>26.1649360526208</v>
      </c>
      <c r="CR259" s="3">
        <v>26.6296583758917</v>
      </c>
      <c r="CS259" s="3">
        <v>30.7728750904592</v>
      </c>
      <c r="CT259" s="3">
        <v>30.1362652509977</v>
      </c>
      <c r="CU259" s="3">
        <v>28.0412250203512</v>
      </c>
      <c r="CV259" s="3">
        <v>34.2620251463237</v>
      </c>
      <c r="CW259" s="3">
        <v>37.4302471061487</v>
      </c>
      <c r="CX259" s="3">
        <v>38.8636740202189</v>
      </c>
      <c r="CY259" s="3">
        <v>39.1691740472184</v>
      </c>
      <c r="CZ259" s="3">
        <v>39.663325883181</v>
      </c>
      <c r="DA259" s="3">
        <v>39.8389093179651</v>
      </c>
      <c r="DB259" s="3">
        <v>32.4265714171033</v>
      </c>
      <c r="DC259" s="3">
        <v>34.9907348005908</v>
      </c>
      <c r="DD259" s="3">
        <v>35.756216215772</v>
      </c>
      <c r="DE259" s="3">
        <v>43.0894473419392</v>
      </c>
      <c r="DF259" s="3">
        <v>50.2080454040032</v>
      </c>
      <c r="DG259" s="3">
        <v>49.03177728507</v>
      </c>
      <c r="DH259" s="3">
        <v>53.4491043426916</v>
      </c>
      <c r="DI259" s="3">
        <v>52.2781325435713</v>
      </c>
      <c r="DJ259" s="3">
        <v>47.6442232792735</v>
      </c>
      <c r="DK259" s="3">
        <v>48.7806893052692</v>
      </c>
      <c r="DL259" s="3">
        <v>43.6636413264814</v>
      </c>
      <c r="DM259" s="3">
        <v>45.733014084382</v>
      </c>
      <c r="DN259" s="3">
        <v>53.4369743858835</v>
      </c>
      <c r="DO259" s="3">
        <v>56.1121161347417</v>
      </c>
      <c r="DP259" s="3">
        <v>58.6308178521012</v>
      </c>
      <c r="DQ259" s="3">
        <v>56.1531531806894</v>
      </c>
      <c r="DR259" s="3">
        <v>52.1137471033203</v>
      </c>
      <c r="DS259" s="3">
        <v>50.1259662095045</v>
      </c>
      <c r="DT259" s="3">
        <v>49.1466783163786</v>
      </c>
      <c r="DU259" s="3">
        <v>47.413883127245</v>
      </c>
      <c r="DV259" s="3">
        <v>51.4320104582004</v>
      </c>
      <c r="DW259" s="3">
        <v>51.0247678829693</v>
      </c>
      <c r="DX259" s="3">
        <v>46.6801242999405</v>
      </c>
      <c r="DY259" s="3">
        <v>44.3684634057562</v>
      </c>
      <c r="DZ259" s="3">
        <v>46.9970225797748</v>
      </c>
      <c r="EA259" s="3">
        <v>43.8670291550152</v>
      </c>
      <c r="EB259" s="3">
        <v>41.1633813326596</v>
      </c>
      <c r="EC259" s="3">
        <v>42.7567469215704</v>
      </c>
      <c r="ED259" s="3">
        <v>42.870450275757</v>
      </c>
      <c r="EE259" s="3">
        <v>39.8522747909263</v>
      </c>
      <c r="EF259" s="3">
        <v>40.6850002076891</v>
      </c>
    </row>
    <row r="260">
      <c r="A260" s="3" t="s">
        <v>850</v>
      </c>
      <c r="B260" s="3" t="s">
        <v>526</v>
      </c>
      <c r="C260" s="3" t="s">
        <v>851</v>
      </c>
      <c r="D260" s="3">
        <v>82.8522692044882</v>
      </c>
      <c r="E260" s="3">
        <v>84.2116628881193</v>
      </c>
      <c r="F260" s="3">
        <v>88.6138787964578</v>
      </c>
      <c r="G260" s="3">
        <v>89.6415168812898</v>
      </c>
      <c r="H260" s="3">
        <v>91.4669086144643</v>
      </c>
      <c r="I260" s="3">
        <v>93.3402195099752</v>
      </c>
      <c r="J260" s="3">
        <v>96.0525274731426</v>
      </c>
      <c r="K260" s="3">
        <v>97.7827593206198</v>
      </c>
      <c r="L260" s="3">
        <v>98.8866619183028</v>
      </c>
      <c r="M260" s="3">
        <v>97.4155787639367</v>
      </c>
      <c r="N260" s="3">
        <v>107.682984358945</v>
      </c>
      <c r="O260" s="3">
        <v>108.760040320536</v>
      </c>
      <c r="P260" s="3">
        <v>107.147198167232</v>
      </c>
      <c r="Q260" s="3">
        <v>113.786712882931</v>
      </c>
      <c r="R260" s="3">
        <v>115.962613326941</v>
      </c>
      <c r="S260" s="3">
        <v>119.449224946738</v>
      </c>
      <c r="T260" s="3">
        <v>124.743799653768</v>
      </c>
      <c r="U260" s="3">
        <v>126.933384124922</v>
      </c>
      <c r="V260" s="3">
        <v>129.983102283072</v>
      </c>
      <c r="W260" s="3">
        <v>131.763788535309</v>
      </c>
      <c r="X260" s="3">
        <v>125.629931110904</v>
      </c>
      <c r="Y260" s="3">
        <v>128.910702832884</v>
      </c>
      <c r="Z260" s="3">
        <v>135.974783342433</v>
      </c>
      <c r="AA260" s="3">
        <v>138.347554550185</v>
      </c>
      <c r="AB260" s="3">
        <v>129.712036526091</v>
      </c>
      <c r="AC260" s="3">
        <v>117.53725046011</v>
      </c>
      <c r="AD260" s="3">
        <v>125.580905890088</v>
      </c>
      <c r="AE260" s="3">
        <v>129.294893759829</v>
      </c>
      <c r="AF260" s="3">
        <v>131.439612091584</v>
      </c>
      <c r="AG260" s="3">
        <v>126.991317477307</v>
      </c>
      <c r="AH260" s="3">
        <v>129.648050338522</v>
      </c>
      <c r="AI260" s="3">
        <v>126.383427246596</v>
      </c>
      <c r="AJ260" s="3">
        <v>123.087188664532</v>
      </c>
      <c r="AK260" s="3">
        <v>124.434180254581</v>
      </c>
      <c r="AL260" s="3">
        <v>134.320848580052</v>
      </c>
      <c r="AM260" s="3">
        <v>141.680659488501</v>
      </c>
      <c r="AN260" s="3">
        <v>144.802495062871</v>
      </c>
      <c r="AO260" s="3">
        <v>141.079707548172</v>
      </c>
      <c r="AP260" s="3">
        <v>139.92077289836</v>
      </c>
      <c r="AQ260" s="3">
        <v>138.162239626039</v>
      </c>
      <c r="AR260" s="3">
        <v>137.930979960274</v>
      </c>
      <c r="AS260" s="3">
        <v>130.957646308473</v>
      </c>
      <c r="AT260" s="3">
        <v>127.839133646399</v>
      </c>
      <c r="AU260" s="3">
        <v>124.148990473566</v>
      </c>
      <c r="AV260" s="3">
        <v>123.126407161835</v>
      </c>
      <c r="AW260" s="3">
        <v>128.530178248526</v>
      </c>
      <c r="AX260" s="3">
        <v>133.011174536049</v>
      </c>
      <c r="AY260" s="3">
        <v>144.174074667356</v>
      </c>
      <c r="AZ260" s="3">
        <v>150.595905157213</v>
      </c>
      <c r="BA260" s="3">
        <v>135.347097761687</v>
      </c>
      <c r="BB260" s="3">
        <v>128.068570697436</v>
      </c>
      <c r="BC260" s="3">
        <v>123.926034108845</v>
      </c>
      <c r="BD260" s="3">
        <v>125.703174368835</v>
      </c>
      <c r="BE260" s="3">
        <v>133.742172059249</v>
      </c>
      <c r="BF260" s="3">
        <v>140.201685490336</v>
      </c>
      <c r="BG260" s="3">
        <v>147.326302835476</v>
      </c>
      <c r="BH260" s="3">
        <v>156.991566489243</v>
      </c>
      <c r="BI260" s="3">
        <v>140.567289741535</v>
      </c>
      <c r="BJ260" s="3">
        <v>137.045620834427</v>
      </c>
      <c r="BK260" s="3">
        <v>126.337219857107</v>
      </c>
      <c r="BL260" s="3">
        <v>136.43201538972</v>
      </c>
      <c r="BM260" s="3">
        <v>136.731454798479</v>
      </c>
      <c r="BN260" s="3">
        <v>135.28313193632</v>
      </c>
      <c r="BO260" s="3">
        <v>139.558280323579</v>
      </c>
      <c r="BP260" s="3">
        <v>140.318359563107</v>
      </c>
      <c r="BQ260" s="3">
        <v>141.161123854223</v>
      </c>
      <c r="BR260" s="3">
        <v>135.916636368156</v>
      </c>
      <c r="BS260" s="3">
        <v>129.199180863005</v>
      </c>
      <c r="BT260" s="3">
        <v>135.531468747323</v>
      </c>
      <c r="BU260" s="3">
        <v>138.12258603589</v>
      </c>
      <c r="BV260" s="3">
        <v>143.364399306185</v>
      </c>
      <c r="BW260" s="3">
        <v>146.450915055785</v>
      </c>
      <c r="BX260" s="3">
        <v>146.084182692217</v>
      </c>
      <c r="BY260" s="3">
        <v>137.768383043302</v>
      </c>
      <c r="BZ260" s="3">
        <v>107.909719061594</v>
      </c>
      <c r="CA260" s="3">
        <v>101.121235313669</v>
      </c>
      <c r="CB260" s="3">
        <v>113.20700563597</v>
      </c>
      <c r="CC260" s="3">
        <v>123.159583432285</v>
      </c>
      <c r="CD260" s="3">
        <v>123.588763374218</v>
      </c>
      <c r="CE260" s="3">
        <v>133.323284882652</v>
      </c>
      <c r="CF260" s="3">
        <v>132.528838375831</v>
      </c>
      <c r="CG260" s="3">
        <v>140.876311317028</v>
      </c>
      <c r="CH260" s="3">
        <v>153.010517482025</v>
      </c>
      <c r="CI260" s="3">
        <v>157.593228163553</v>
      </c>
      <c r="CJ260" s="3">
        <v>157.862500973399</v>
      </c>
      <c r="CK260" s="3">
        <v>172.600755552817</v>
      </c>
      <c r="CL260" s="3">
        <v>199.644454753859</v>
      </c>
      <c r="CM260" s="3">
        <v>214.383110515748</v>
      </c>
      <c r="CN260" s="3">
        <v>227.588023047</v>
      </c>
      <c r="CO260" s="3">
        <v>213.493390964288</v>
      </c>
      <c r="CP260" s="3">
        <v>203.654704330294</v>
      </c>
      <c r="CQ260" s="3">
        <v>205.444519590085</v>
      </c>
      <c r="CR260" s="3">
        <v>200.324792999751</v>
      </c>
      <c r="CS260" s="3">
        <v>196.720422436125</v>
      </c>
      <c r="CT260" s="3">
        <v>197.486002816649</v>
      </c>
      <c r="CU260" s="3">
        <v>196.414818144165</v>
      </c>
      <c r="CV260" s="3">
        <v>197.875397983882</v>
      </c>
      <c r="CW260" s="3">
        <v>196.065216625614</v>
      </c>
      <c r="CX260" s="3">
        <v>193.573452739722</v>
      </c>
      <c r="CY260" s="3">
        <v>200.002976202817</v>
      </c>
      <c r="CZ260" s="3">
        <v>202.484428156623</v>
      </c>
      <c r="DA260" s="3">
        <v>194.341353328038</v>
      </c>
      <c r="DB260" s="3">
        <v>192.330695806668</v>
      </c>
      <c r="DC260" s="3">
        <v>211.667373500783</v>
      </c>
      <c r="DD260" s="3">
        <v>202.177764745666</v>
      </c>
      <c r="DE260" s="3">
        <v>200.22394039072</v>
      </c>
      <c r="DF260" s="3">
        <v>220.390956690592</v>
      </c>
      <c r="DG260" s="3">
        <v>220.60522838507</v>
      </c>
      <c r="DH260" s="3">
        <v>228.232668307683</v>
      </c>
      <c r="DI260" s="3">
        <v>238.881817611775</v>
      </c>
      <c r="DJ260" s="3">
        <v>230.445987630427</v>
      </c>
      <c r="DK260" s="3">
        <v>234.306779799304</v>
      </c>
      <c r="DL260" s="3">
        <v>247.623597841269</v>
      </c>
      <c r="DM260" s="3">
        <v>260.745221095487</v>
      </c>
      <c r="DN260" s="3">
        <v>271.90642415673</v>
      </c>
      <c r="DO260" s="3">
        <v>259.454092385869</v>
      </c>
      <c r="DP260" s="3">
        <v>251.307063683943</v>
      </c>
      <c r="DQ260" s="3">
        <v>246.991468331286</v>
      </c>
      <c r="DR260" s="3">
        <v>262.8243458135</v>
      </c>
      <c r="DS260" s="3">
        <v>276.981036575909</v>
      </c>
      <c r="DT260" s="3">
        <v>278.585532467282</v>
      </c>
      <c r="DU260" s="3">
        <v>268.205559848401</v>
      </c>
      <c r="DV260" s="3">
        <v>284.721834246117</v>
      </c>
      <c r="DW260" s="3">
        <v>276.947376102896</v>
      </c>
      <c r="DX260" s="3">
        <v>270.033719451034</v>
      </c>
      <c r="DY260" s="3">
        <v>262.936943821437</v>
      </c>
      <c r="DZ260" s="3">
        <v>265.771136588509</v>
      </c>
      <c r="EA260" s="3">
        <v>274.137473816192</v>
      </c>
      <c r="EB260" s="3">
        <v>279.57146640281</v>
      </c>
      <c r="EC260" s="3">
        <v>305.945806718996</v>
      </c>
      <c r="ED260" s="3">
        <v>354.779416110402</v>
      </c>
      <c r="EE260" s="3">
        <v>351.553569975353</v>
      </c>
      <c r="EF260" s="3">
        <v>343.951111687554</v>
      </c>
    </row>
    <row r="261">
      <c r="A261" s="3" t="s">
        <v>852</v>
      </c>
      <c r="B261" s="3" t="s">
        <v>511</v>
      </c>
      <c r="C261" s="3" t="s">
        <v>512</v>
      </c>
      <c r="D261" s="3">
        <v>25.3870929803022</v>
      </c>
      <c r="E261" s="3">
        <v>26.1400324539459</v>
      </c>
      <c r="F261" s="3">
        <v>26.798572279586</v>
      </c>
      <c r="G261" s="3">
        <v>28.0745113150612</v>
      </c>
      <c r="H261" s="3">
        <v>27.6501454110748</v>
      </c>
      <c r="I261" s="3">
        <v>27.8609223365131</v>
      </c>
      <c r="J261" s="3">
        <v>28.2521685601329</v>
      </c>
      <c r="K261" s="3">
        <v>27.7902664743469</v>
      </c>
      <c r="L261" s="3">
        <v>28.0217107992939</v>
      </c>
      <c r="M261" s="3">
        <v>29.4212448805384</v>
      </c>
      <c r="N261" s="3">
        <v>30.4903109164696</v>
      </c>
      <c r="O261" s="3">
        <v>31.4745478428595</v>
      </c>
      <c r="P261" s="3">
        <v>32.9618298304736</v>
      </c>
      <c r="Q261" s="3">
        <v>30.9929428330363</v>
      </c>
      <c r="R261" s="3">
        <v>29.1295980102429</v>
      </c>
      <c r="S261" s="3">
        <v>29.1223548176463</v>
      </c>
      <c r="T261" s="3">
        <v>28.8732390315828</v>
      </c>
      <c r="U261" s="3">
        <v>28.2225757540724</v>
      </c>
      <c r="V261" s="3">
        <v>28.7856521377225</v>
      </c>
      <c r="W261" s="3">
        <v>30.1074093972063</v>
      </c>
      <c r="X261" s="3">
        <v>28.8946321232606</v>
      </c>
      <c r="Y261" s="3">
        <v>30.4859583618244</v>
      </c>
      <c r="Z261" s="3">
        <v>30.2027715467649</v>
      </c>
      <c r="AA261" s="3">
        <v>31.0815693313313</v>
      </c>
      <c r="AB261" s="3">
        <v>32.0745093719855</v>
      </c>
      <c r="AC261" s="3">
        <v>33.2600543183061</v>
      </c>
      <c r="AD261" s="3">
        <v>34.2415146681561</v>
      </c>
      <c r="AE261" s="3">
        <v>34.5623457729768</v>
      </c>
      <c r="AF261" s="3">
        <v>34.2165655676274</v>
      </c>
      <c r="AG261" s="3">
        <v>35.3672721056374</v>
      </c>
      <c r="AH261" s="3">
        <v>37.3403978458491</v>
      </c>
      <c r="AI261" s="3">
        <v>36.4731277447704</v>
      </c>
      <c r="AJ261" s="3">
        <v>36.6217603250819</v>
      </c>
      <c r="AK261" s="3">
        <v>35.3974362635073</v>
      </c>
      <c r="AL261" s="3">
        <v>34.3140442615677</v>
      </c>
      <c r="AM261" s="3">
        <v>34.3368523914085</v>
      </c>
      <c r="AN261" s="3">
        <v>34.7186747896364</v>
      </c>
      <c r="AO261" s="3">
        <v>34.951601199242</v>
      </c>
      <c r="AP261" s="3">
        <v>36.0466808490898</v>
      </c>
      <c r="AQ261" s="3">
        <v>35.8213110158692</v>
      </c>
      <c r="AR261" s="3">
        <v>36.147391209403</v>
      </c>
      <c r="AS261" s="3">
        <v>36.7759326614777</v>
      </c>
      <c r="AT261" s="3">
        <v>34.4579385985472</v>
      </c>
      <c r="AU261" s="3">
        <v>35.4849955401726</v>
      </c>
      <c r="AV261" s="3">
        <v>36.3776614033149</v>
      </c>
      <c r="AW261" s="3">
        <v>37.413484706994</v>
      </c>
      <c r="AX261" s="3">
        <v>38.2298459182873</v>
      </c>
      <c r="AY261" s="3">
        <v>37.3923344395636</v>
      </c>
      <c r="AZ261" s="3">
        <v>33.7553436246841</v>
      </c>
      <c r="BA261" s="3">
        <v>32.7769705746282</v>
      </c>
      <c r="BB261" s="3">
        <v>33.1438610902427</v>
      </c>
      <c r="BC261" s="3">
        <v>33.9745653044238</v>
      </c>
      <c r="BD261" s="3">
        <v>33.7833407564398</v>
      </c>
      <c r="BE261" s="3">
        <v>34.093952316272</v>
      </c>
      <c r="BF261" s="3">
        <v>36.3460676663002</v>
      </c>
      <c r="BG261" s="3">
        <v>35.7103547810345</v>
      </c>
      <c r="BH261" s="3">
        <v>34.0379873788646</v>
      </c>
      <c r="BI261" s="3">
        <v>34.3174640339799</v>
      </c>
      <c r="BJ261" s="3">
        <v>36.0434862195695</v>
      </c>
      <c r="BK261" s="3">
        <v>35.9979681543309</v>
      </c>
      <c r="BL261" s="3">
        <v>36.3739325443945</v>
      </c>
      <c r="BM261" s="3">
        <v>38.7601858005702</v>
      </c>
      <c r="BN261" s="3">
        <v>40.6886655892478</v>
      </c>
      <c r="BO261" s="3">
        <v>41.2837181789961</v>
      </c>
      <c r="BP261" s="3">
        <v>42.5980353686304</v>
      </c>
      <c r="BQ261" s="3">
        <v>44.31828757585</v>
      </c>
      <c r="BR261" s="3">
        <v>44.8653113061032</v>
      </c>
      <c r="BS261" s="3">
        <v>46.5500851237095</v>
      </c>
      <c r="BT261" s="3">
        <v>49.0812227463004</v>
      </c>
      <c r="BU261" s="3">
        <v>49.9139900419621</v>
      </c>
      <c r="BV261" s="3">
        <v>50.5302496287644</v>
      </c>
      <c r="BW261" s="3">
        <v>51.1942155943606</v>
      </c>
      <c r="BX261" s="3">
        <v>54.311381366808</v>
      </c>
      <c r="BY261" s="3">
        <v>56.1265197966431</v>
      </c>
      <c r="BZ261" s="3">
        <v>46.5154869094101</v>
      </c>
      <c r="CA261" s="3">
        <v>46.5423931200685</v>
      </c>
      <c r="CB261" s="3">
        <v>45.6229251213722</v>
      </c>
      <c r="CC261" s="3">
        <v>46.7716027696971</v>
      </c>
      <c r="CD261" s="3">
        <v>45.1208199895012</v>
      </c>
      <c r="CE261" s="3">
        <v>45.0126885565726</v>
      </c>
      <c r="CF261" s="3">
        <v>44.7737183358566</v>
      </c>
      <c r="CG261" s="3">
        <v>49.3416579648485</v>
      </c>
      <c r="CH261" s="3">
        <v>52.3833947502915</v>
      </c>
      <c r="CI261" s="3">
        <v>51.8524241051961</v>
      </c>
      <c r="CJ261" s="3">
        <v>51.3635127828308</v>
      </c>
      <c r="CK261" s="3">
        <v>51.298842407538</v>
      </c>
      <c r="CL261" s="3">
        <v>51.7712116261595</v>
      </c>
      <c r="CM261" s="3">
        <v>55.4167367275324</v>
      </c>
      <c r="CN261" s="3">
        <v>56.4749461153493</v>
      </c>
      <c r="CO261" s="3">
        <v>54.9540284013264</v>
      </c>
      <c r="CP261" s="3">
        <v>54.6418463810067</v>
      </c>
      <c r="CQ261" s="3">
        <v>57.5746698621722</v>
      </c>
      <c r="CR261" s="3">
        <v>57.2783567106339</v>
      </c>
      <c r="CS261" s="3">
        <v>55.3209008753562</v>
      </c>
      <c r="CT261" s="3">
        <v>55.5274239820234</v>
      </c>
      <c r="CU261" s="3">
        <v>58.5999953643971</v>
      </c>
      <c r="CV261" s="3">
        <v>60.6750977080517</v>
      </c>
      <c r="CW261" s="3">
        <v>59.1388629909974</v>
      </c>
      <c r="CX261" s="3">
        <v>61.780809789803</v>
      </c>
      <c r="CY261" s="3">
        <v>67.726354876823</v>
      </c>
      <c r="CZ261" s="3">
        <v>67.2533311420369</v>
      </c>
      <c r="DA261" s="3">
        <v>64.4927211440179</v>
      </c>
      <c r="DB261" s="3">
        <v>65.6006069849451</v>
      </c>
      <c r="DC261" s="3">
        <v>71.4719251310368</v>
      </c>
      <c r="DD261" s="3">
        <v>70.1990467528235</v>
      </c>
      <c r="DE261" s="3">
        <v>59.9711462668964</v>
      </c>
      <c r="DF261" s="3">
        <v>60.1480863566921</v>
      </c>
      <c r="DG261" s="3">
        <v>64.7420144037136</v>
      </c>
      <c r="DH261" s="3">
        <v>64.201702019953</v>
      </c>
      <c r="DI261" s="3">
        <v>61.6821421877826</v>
      </c>
      <c r="DJ261" s="3">
        <v>62.1961743274777</v>
      </c>
      <c r="DK261" s="3">
        <v>67.6604729248412</v>
      </c>
      <c r="DL261" s="3">
        <v>68.1651561874217</v>
      </c>
      <c r="DM261" s="3">
        <v>66.6278226246709</v>
      </c>
      <c r="DN261" s="3">
        <v>67.4631912485689</v>
      </c>
      <c r="DO261" s="3">
        <v>65.1570320585943</v>
      </c>
      <c r="DP261" s="3">
        <v>65.4121850207916</v>
      </c>
      <c r="DQ261" s="3">
        <v>62.9536059141688</v>
      </c>
      <c r="DR261" s="3">
        <v>66.5083097455329</v>
      </c>
      <c r="DS261" s="3">
        <v>68.3200639362105</v>
      </c>
      <c r="DT261" s="3">
        <v>67.7367998265555</v>
      </c>
      <c r="DU261" s="3">
        <v>65.2776340390462</v>
      </c>
      <c r="DV261" s="3">
        <v>67.6155297713705</v>
      </c>
      <c r="DW261" s="3">
        <v>69.3414870184855</v>
      </c>
      <c r="DX261" s="3">
        <v>76.0852518550098</v>
      </c>
      <c r="DY261" s="3">
        <v>77.4003557311717</v>
      </c>
      <c r="DZ261" s="3">
        <v>79.0435372167623</v>
      </c>
      <c r="EA261" s="3">
        <v>85.665835388502</v>
      </c>
      <c r="EB261" s="3">
        <v>88.5891167565037</v>
      </c>
      <c r="EC261" s="3">
        <v>90.3180377336726</v>
      </c>
      <c r="ED261" s="3">
        <v>87.815099918235</v>
      </c>
      <c r="EE261" s="3">
        <v>83.8204759870257</v>
      </c>
      <c r="EF261" s="3">
        <v>82.8391664293077</v>
      </c>
    </row>
    <row r="262">
      <c r="A262" s="3" t="s">
        <v>853</v>
      </c>
      <c r="B262" s="3" t="s">
        <v>536</v>
      </c>
      <c r="C262" s="3" t="s">
        <v>738</v>
      </c>
      <c r="D262" s="3">
        <v>86.257046180857</v>
      </c>
      <c r="E262" s="3">
        <v>88.5845905895018</v>
      </c>
      <c r="F262" s="3">
        <v>91.1005133105892</v>
      </c>
      <c r="G262" s="3">
        <v>94.781971917594</v>
      </c>
      <c r="H262" s="3">
        <v>98.7852560441924</v>
      </c>
      <c r="I262" s="3">
        <v>100.066935320039</v>
      </c>
      <c r="J262" s="3">
        <v>101.715167345178</v>
      </c>
      <c r="K262" s="3">
        <v>101.885592328079</v>
      </c>
      <c r="L262" s="3">
        <v>101.673303191233</v>
      </c>
      <c r="M262" s="3">
        <v>103.015281040486</v>
      </c>
      <c r="N262" s="3">
        <v>109.606622509169</v>
      </c>
      <c r="O262" s="3">
        <v>111.870272593641</v>
      </c>
      <c r="P262" s="3">
        <v>120.950888136872</v>
      </c>
      <c r="Q262" s="3">
        <v>119.30247959326</v>
      </c>
      <c r="R262" s="3">
        <v>116.409454470342</v>
      </c>
      <c r="S262" s="3">
        <v>117.888488342028</v>
      </c>
      <c r="T262" s="3">
        <v>113.604180518485</v>
      </c>
      <c r="U262" s="3">
        <v>109.884582569567</v>
      </c>
      <c r="V262" s="3">
        <v>112.478227859689</v>
      </c>
      <c r="W262" s="3">
        <v>117.672941801075</v>
      </c>
      <c r="X262" s="3">
        <v>112.746282337586</v>
      </c>
      <c r="Y262" s="3">
        <v>123.780492967426</v>
      </c>
      <c r="Z262" s="3">
        <v>121.513277436165</v>
      </c>
      <c r="AA262" s="3">
        <v>119.759757012046</v>
      </c>
      <c r="AB262" s="3">
        <v>118.351873695899</v>
      </c>
      <c r="AC262" s="3">
        <v>118.384854742533</v>
      </c>
      <c r="AD262" s="3">
        <v>127.680969307563</v>
      </c>
      <c r="AE262" s="3">
        <v>131.18525787325</v>
      </c>
      <c r="AF262" s="3">
        <v>128.655081651671</v>
      </c>
      <c r="AG262" s="3">
        <v>131.233538629485</v>
      </c>
      <c r="AH262" s="3">
        <v>142.383980591123</v>
      </c>
      <c r="AI262" s="3">
        <v>139.724268369521</v>
      </c>
      <c r="AJ262" s="3">
        <v>137.170196120738</v>
      </c>
      <c r="AK262" s="3">
        <v>126.569700865603</v>
      </c>
      <c r="AL262" s="3">
        <v>118.120597763243</v>
      </c>
      <c r="AM262" s="3">
        <v>117.654339874368</v>
      </c>
      <c r="AN262" s="3">
        <v>119.580920801328</v>
      </c>
      <c r="AO262" s="3">
        <v>119.772236326462</v>
      </c>
      <c r="AP262" s="3">
        <v>112.96566149748</v>
      </c>
      <c r="AQ262" s="3">
        <v>112.866995345447</v>
      </c>
      <c r="AR262" s="3">
        <v>106.208637237078</v>
      </c>
      <c r="AS262" s="3">
        <v>105.4076114332</v>
      </c>
      <c r="AT262" s="3">
        <v>106.431488827575</v>
      </c>
      <c r="AU262" s="3">
        <v>106.73539466885</v>
      </c>
      <c r="AV262" s="3">
        <v>108.002326102246</v>
      </c>
      <c r="AW262" s="3">
        <v>109.470481978347</v>
      </c>
      <c r="AX262" s="3">
        <v>107.571872719218</v>
      </c>
      <c r="AY262" s="3">
        <v>113.123483631943</v>
      </c>
      <c r="AZ262" s="3">
        <v>113.251701259405</v>
      </c>
      <c r="BA262" s="3">
        <v>106.886282069422</v>
      </c>
      <c r="BB262" s="3">
        <v>107.220803327507</v>
      </c>
      <c r="BC262" s="3">
        <v>105.037344086235</v>
      </c>
      <c r="BD262" s="3">
        <v>109.978691601207</v>
      </c>
      <c r="BE262" s="3">
        <v>116.388281064518</v>
      </c>
      <c r="BF262" s="3">
        <v>119.76586526652</v>
      </c>
      <c r="BG262" s="3">
        <v>125.436339590934</v>
      </c>
      <c r="BH262" s="3">
        <v>128.004997116989</v>
      </c>
      <c r="BI262" s="3">
        <v>123.81575781693</v>
      </c>
      <c r="BJ262" s="3">
        <v>131.164703318567</v>
      </c>
      <c r="BK262" s="3">
        <v>126.797646456779</v>
      </c>
      <c r="BL262" s="3">
        <v>123.644946258867</v>
      </c>
      <c r="BM262" s="3">
        <v>131.57878896845</v>
      </c>
      <c r="BN262" s="3">
        <v>128.21624991368</v>
      </c>
      <c r="BO262" s="3">
        <v>130.606435487525</v>
      </c>
      <c r="BP262" s="3">
        <v>125.654965993708</v>
      </c>
      <c r="BQ262" s="3">
        <v>119.282305187331</v>
      </c>
      <c r="BR262" s="3">
        <v>117.63070345435</v>
      </c>
      <c r="BS262" s="3">
        <v>111.39165538362</v>
      </c>
      <c r="BT262" s="3">
        <v>114.521617605285</v>
      </c>
      <c r="BU262" s="3">
        <v>111.60919437643</v>
      </c>
      <c r="BV262" s="3">
        <v>114.010122328348</v>
      </c>
      <c r="BW262" s="3">
        <v>110.331860607205</v>
      </c>
      <c r="BX262" s="3">
        <v>108.633631857065</v>
      </c>
      <c r="BY262" s="3">
        <v>104.224736847585</v>
      </c>
      <c r="BZ262" s="3">
        <v>62.3661901506356</v>
      </c>
      <c r="CA262" s="3">
        <v>43.9355184553285</v>
      </c>
      <c r="CB262" s="3">
        <v>43.8955047341636</v>
      </c>
      <c r="CC262" s="3">
        <v>55.5402951303013</v>
      </c>
      <c r="CD262" s="3">
        <v>49.5643537842814</v>
      </c>
      <c r="CE262" s="3">
        <v>51.1565674401449</v>
      </c>
      <c r="CF262" s="3">
        <v>52.2774929576824</v>
      </c>
      <c r="CG262" s="3">
        <v>52.0278743800653</v>
      </c>
      <c r="CH262" s="3">
        <v>60.2318416480074</v>
      </c>
      <c r="CI262" s="3">
        <v>69.4360279236021</v>
      </c>
      <c r="CJ262" s="3">
        <v>73.1477503181106</v>
      </c>
      <c r="CK262" s="3">
        <v>84.8444021549782</v>
      </c>
      <c r="CL262" s="3">
        <v>92.0992000209243</v>
      </c>
      <c r="CM262" s="3">
        <v>95.1541161552212</v>
      </c>
      <c r="CN262" s="3">
        <v>100.186381909464</v>
      </c>
      <c r="CO262" s="3">
        <v>107.619833755196</v>
      </c>
      <c r="CP262" s="3">
        <v>104.090698612555</v>
      </c>
      <c r="CQ262" s="3">
        <v>108.130851749789</v>
      </c>
      <c r="CR262" s="3">
        <v>110.214462929812</v>
      </c>
      <c r="CS262" s="3">
        <v>115.949386426224</v>
      </c>
      <c r="CT262" s="3">
        <v>136.897033687208</v>
      </c>
      <c r="CU262" s="3">
        <v>129.060250303345</v>
      </c>
      <c r="CV262" s="3">
        <v>130.042713489714</v>
      </c>
      <c r="CW262" s="3">
        <v>119.658130984939</v>
      </c>
      <c r="CX262" s="3">
        <v>112.641232638434</v>
      </c>
      <c r="CY262" s="3">
        <v>108.996526063519</v>
      </c>
      <c r="CZ262" s="3">
        <v>98.482085929346</v>
      </c>
      <c r="DA262" s="3">
        <v>87.6474436724562</v>
      </c>
      <c r="DB262" s="3">
        <v>86.4412739210357</v>
      </c>
      <c r="DC262" s="3">
        <v>94.1802757716354</v>
      </c>
      <c r="DD262" s="3">
        <v>85.4567748349218</v>
      </c>
      <c r="DE262" s="3">
        <v>86.6479324766031</v>
      </c>
      <c r="DF262" s="3">
        <v>102.801445414695</v>
      </c>
      <c r="DG262" s="3">
        <v>104.691067701179</v>
      </c>
      <c r="DH262" s="3">
        <v>109.643741408879</v>
      </c>
      <c r="DI262" s="3">
        <v>111.604597116498</v>
      </c>
      <c r="DJ262" s="3">
        <v>101.152839241364</v>
      </c>
      <c r="DK262" s="3">
        <v>100.103323273288</v>
      </c>
      <c r="DL262" s="3">
        <v>96.5318861148075</v>
      </c>
      <c r="DM262" s="3">
        <v>101.280688571372</v>
      </c>
      <c r="DN262" s="3">
        <v>112.340727437616</v>
      </c>
      <c r="DO262" s="3">
        <v>107.200018516455</v>
      </c>
      <c r="DP262" s="3">
        <v>106.041623232243</v>
      </c>
      <c r="DQ262" s="3">
        <v>99.5898850145657</v>
      </c>
      <c r="DR262" s="3">
        <v>111.510647164205</v>
      </c>
      <c r="DS262" s="3">
        <v>131.273049785787</v>
      </c>
      <c r="DT262" s="3">
        <v>135.345274311086</v>
      </c>
      <c r="DU262" s="3">
        <v>138.583497788453</v>
      </c>
      <c r="DV262" s="3">
        <v>145.877127878637</v>
      </c>
      <c r="DW262" s="3">
        <v>140.163893235596</v>
      </c>
      <c r="DX262" s="3">
        <v>141.675803738062</v>
      </c>
      <c r="DY262" s="3">
        <v>146.136480435625</v>
      </c>
      <c r="DZ262" s="3">
        <v>147.431719349757</v>
      </c>
      <c r="EA262" s="3">
        <v>155.155246492865</v>
      </c>
      <c r="EB262" s="3">
        <v>163.264933618805</v>
      </c>
      <c r="EC262" s="3">
        <v>169.409650138934</v>
      </c>
      <c r="ED262" s="3">
        <v>176.484972039228</v>
      </c>
      <c r="EE262" s="3">
        <v>176.441656814576</v>
      </c>
      <c r="EF262" s="3">
        <v>174.040556589762</v>
      </c>
    </row>
    <row r="263">
      <c r="A263" s="3" t="s">
        <v>854</v>
      </c>
      <c r="B263" s="3" t="s">
        <v>517</v>
      </c>
      <c r="C263" s="3" t="s">
        <v>607</v>
      </c>
      <c r="D263" s="3">
        <v>68.177347690649</v>
      </c>
      <c r="E263" s="3">
        <v>70.9221242940118</v>
      </c>
      <c r="F263" s="3">
        <v>70.5316852593918</v>
      </c>
      <c r="G263" s="3">
        <v>67.4601006742284</v>
      </c>
      <c r="H263" s="3">
        <v>69.8361381859367</v>
      </c>
      <c r="I263" s="3">
        <v>74.4934780825229</v>
      </c>
      <c r="J263" s="3">
        <v>74.0421021837782</v>
      </c>
      <c r="K263" s="3">
        <v>71.3513786988936</v>
      </c>
      <c r="L263" s="3">
        <v>76.4546476445686</v>
      </c>
      <c r="M263" s="3">
        <v>74.0671093357189</v>
      </c>
      <c r="N263" s="3">
        <v>82.2274935171284</v>
      </c>
      <c r="O263" s="3">
        <v>82.1047220177905</v>
      </c>
      <c r="P263" s="3">
        <v>80.6839110165509</v>
      </c>
      <c r="Q263" s="3">
        <v>90.4806396336177</v>
      </c>
      <c r="R263" s="3">
        <v>94.8109633781595</v>
      </c>
      <c r="S263" s="3">
        <v>94.7901733977853</v>
      </c>
      <c r="T263" s="3">
        <v>96.0174968808266</v>
      </c>
      <c r="U263" s="3">
        <v>94.1869710318438</v>
      </c>
      <c r="V263" s="3">
        <v>93.8907998984569</v>
      </c>
      <c r="W263" s="3">
        <v>91.1212487196645</v>
      </c>
      <c r="X263" s="3">
        <v>84.165883113521</v>
      </c>
      <c r="Y263" s="3">
        <v>83.6646131337606</v>
      </c>
      <c r="Z263" s="3">
        <v>88.0230634747987</v>
      </c>
      <c r="AA263" s="3">
        <v>88.3134071575139</v>
      </c>
      <c r="AB263" s="3">
        <v>79.652266098319</v>
      </c>
      <c r="AC263" s="3">
        <v>78.9781682003291</v>
      </c>
      <c r="AD263" s="3">
        <v>87.5811611771055</v>
      </c>
      <c r="AE263" s="3">
        <v>92.9443544635012</v>
      </c>
      <c r="AF263" s="3">
        <v>98.3591667854959</v>
      </c>
      <c r="AG263" s="3">
        <v>99.2739934844939</v>
      </c>
      <c r="AH263" s="3">
        <v>105.238188358034</v>
      </c>
      <c r="AI263" s="3">
        <v>111.579183852757</v>
      </c>
      <c r="AJ263" s="3">
        <v>115.575993999121</v>
      </c>
      <c r="AK263" s="3">
        <v>114.464414892318</v>
      </c>
      <c r="AL263" s="3">
        <v>113.36721179536</v>
      </c>
      <c r="AM263" s="3">
        <v>104.894012254434</v>
      </c>
      <c r="AN263" s="3">
        <v>106.699428450164</v>
      </c>
      <c r="AO263" s="3">
        <v>117.777577340205</v>
      </c>
      <c r="AP263" s="3">
        <v>121.15703146135</v>
      </c>
      <c r="AQ263" s="3">
        <v>122.200159960223</v>
      </c>
      <c r="AR263" s="3">
        <v>128.467725166727</v>
      </c>
      <c r="AS263" s="3">
        <v>136.699019243561</v>
      </c>
      <c r="AT263" s="3">
        <v>140.695268885918</v>
      </c>
      <c r="AU263" s="3">
        <v>141.391221263108</v>
      </c>
      <c r="AV263" s="3">
        <v>144.490222346905</v>
      </c>
      <c r="AW263" s="3">
        <v>150.188372694971</v>
      </c>
      <c r="AX263" s="3">
        <v>150.371737275874</v>
      </c>
      <c r="AY263" s="3">
        <v>159.052063007675</v>
      </c>
      <c r="AZ263" s="3">
        <v>167.175573210536</v>
      </c>
      <c r="BA263" s="3">
        <v>172.857313775054</v>
      </c>
      <c r="BB263" s="3">
        <v>180.349449550021</v>
      </c>
      <c r="BC263" s="3">
        <v>179.396172539537</v>
      </c>
      <c r="BD263" s="3">
        <v>185.337781864504</v>
      </c>
      <c r="BE263" s="3">
        <v>193.84917719613</v>
      </c>
      <c r="BF263" s="3">
        <v>197.431355532756</v>
      </c>
      <c r="BG263" s="3">
        <v>190.889943921364</v>
      </c>
      <c r="BH263" s="3">
        <v>197.796049472803</v>
      </c>
      <c r="BI263" s="3">
        <v>176.116982933109</v>
      </c>
      <c r="BJ263" s="3">
        <v>171.58522742018</v>
      </c>
      <c r="BK263" s="3">
        <v>160.546328986552</v>
      </c>
      <c r="BL263" s="3">
        <v>171.564966878711</v>
      </c>
      <c r="BM263" s="3">
        <v>186.963728067022</v>
      </c>
      <c r="BN263" s="3">
        <v>192.832301883623</v>
      </c>
      <c r="BO263" s="3">
        <v>205.417923460538</v>
      </c>
      <c r="BP263" s="3">
        <v>204.435870290599</v>
      </c>
      <c r="BQ263" s="3">
        <v>214.615327273144</v>
      </c>
      <c r="BR263" s="3">
        <v>228.20633167661</v>
      </c>
      <c r="BS263" s="3">
        <v>244.544811646463</v>
      </c>
      <c r="BT263" s="3">
        <v>244.138894578181</v>
      </c>
      <c r="BU263" s="3">
        <v>237.846140906262</v>
      </c>
      <c r="BV263" s="3">
        <v>249.530374159159</v>
      </c>
      <c r="BW263" s="3">
        <v>259.795746311892</v>
      </c>
      <c r="BX263" s="3">
        <v>278.827542906225</v>
      </c>
      <c r="BY263" s="3">
        <v>282.30135758436</v>
      </c>
      <c r="BZ263" s="3">
        <v>230.755234992944</v>
      </c>
      <c r="CA263" s="3">
        <v>260.536838888816</v>
      </c>
      <c r="CB263" s="3">
        <v>291.956311171712</v>
      </c>
      <c r="CC263" s="3">
        <v>313.37958601499</v>
      </c>
      <c r="CD263" s="3">
        <v>336.584743512438</v>
      </c>
      <c r="CE263" s="3">
        <v>342.253704073437</v>
      </c>
      <c r="CF263" s="3">
        <v>340.908151996845</v>
      </c>
      <c r="CG263" s="3">
        <v>334.494298230905</v>
      </c>
      <c r="CH263" s="3">
        <v>329.616603961421</v>
      </c>
      <c r="CI263" s="3">
        <v>315.069679653284</v>
      </c>
      <c r="CJ263" s="3">
        <v>308.084877503318</v>
      </c>
      <c r="CK263" s="3">
        <v>320.788996523253</v>
      </c>
      <c r="CL263" s="3">
        <v>334.250921838163</v>
      </c>
      <c r="CM263" s="3">
        <v>364.080459796984</v>
      </c>
      <c r="CN263" s="3">
        <v>369.850659011858</v>
      </c>
      <c r="CO263" s="3">
        <v>382.507789397764</v>
      </c>
      <c r="CP263" s="3">
        <v>402.932876990947</v>
      </c>
      <c r="CQ263" s="3">
        <v>425.620249813696</v>
      </c>
      <c r="CR263" s="3">
        <v>434.362189441389</v>
      </c>
      <c r="CS263" s="3">
        <v>429.435593952468</v>
      </c>
      <c r="CT263" s="3">
        <v>447.957326892613</v>
      </c>
      <c r="CU263" s="3">
        <v>457.470338508621</v>
      </c>
      <c r="CV263" s="3">
        <v>419.059073841609</v>
      </c>
      <c r="CW263" s="3">
        <v>383.837366091132</v>
      </c>
      <c r="CX263" s="3">
        <v>390.251039875746</v>
      </c>
      <c r="CY263" s="3">
        <v>386.734006928844</v>
      </c>
      <c r="CZ263" s="3">
        <v>335.723194767987</v>
      </c>
      <c r="DA263" s="3">
        <v>323.233656311386</v>
      </c>
      <c r="DB263" s="3">
        <v>345.242596615543</v>
      </c>
      <c r="DC263" s="3">
        <v>368.831971009847</v>
      </c>
      <c r="DD263" s="3">
        <v>334.563632237523</v>
      </c>
      <c r="DE263" s="3">
        <v>299.234745744456</v>
      </c>
      <c r="DF263" s="3">
        <v>332.402414188934</v>
      </c>
      <c r="DG263" s="3">
        <v>338.20881797791</v>
      </c>
      <c r="DH263" s="3">
        <v>353.559855547237</v>
      </c>
      <c r="DI263" s="3">
        <v>355.03217902493</v>
      </c>
      <c r="DJ263" s="3">
        <v>332.059107780467</v>
      </c>
      <c r="DK263" s="3">
        <v>342.239839466328</v>
      </c>
      <c r="DL263" s="3">
        <v>354.598151353795</v>
      </c>
      <c r="DM263" s="3">
        <v>381.849514790711</v>
      </c>
      <c r="DN263" s="3">
        <v>403.952384731067</v>
      </c>
      <c r="DO263" s="3">
        <v>383.482631507093</v>
      </c>
      <c r="DP263" s="3">
        <v>379.560671564533</v>
      </c>
      <c r="DQ263" s="3">
        <v>355.031092024812</v>
      </c>
      <c r="DR263" s="3">
        <v>394.007061938325</v>
      </c>
      <c r="DS263" s="3">
        <v>426.4881993986</v>
      </c>
      <c r="DT263" s="3">
        <v>436.21016564788</v>
      </c>
      <c r="DU263" s="3">
        <v>432.382951867549</v>
      </c>
      <c r="DV263" s="3">
        <v>422.558997113212</v>
      </c>
      <c r="DW263" s="3">
        <v>418.267967351728</v>
      </c>
      <c r="DX263" s="3">
        <v>428.236394827459</v>
      </c>
      <c r="DY263" s="3">
        <v>435.592350887623</v>
      </c>
      <c r="DZ263" s="3">
        <v>473.486463954652</v>
      </c>
      <c r="EA263" s="3">
        <v>491.643263984682</v>
      </c>
      <c r="EB263" s="3">
        <v>516.798163928386</v>
      </c>
      <c r="EC263" s="3">
        <v>510.32733620333</v>
      </c>
      <c r="ED263" s="3">
        <v>504.146860909236</v>
      </c>
      <c r="EE263" s="3">
        <v>506.583331880115</v>
      </c>
      <c r="EF263" s="3">
        <v>501.499441358778</v>
      </c>
    </row>
    <row r="264">
      <c r="A264" s="3" t="s">
        <v>855</v>
      </c>
      <c r="B264" s="3" t="s">
        <v>511</v>
      </c>
      <c r="C264" s="3" t="s">
        <v>515</v>
      </c>
      <c r="D264" s="3">
        <v>32.4696592365323</v>
      </c>
      <c r="E264" s="3">
        <v>33.1004138527878</v>
      </c>
      <c r="F264" s="3">
        <v>34.1184816247494</v>
      </c>
      <c r="G264" s="3">
        <v>34.9431664575504</v>
      </c>
      <c r="H264" s="3">
        <v>35.4954044529244</v>
      </c>
      <c r="I264" s="3">
        <v>36.7408589828695</v>
      </c>
      <c r="J264" s="3">
        <v>36.9603548497182</v>
      </c>
      <c r="K264" s="3">
        <v>36.8976522665808</v>
      </c>
      <c r="L264" s="3">
        <v>38.1754246246653</v>
      </c>
      <c r="M264" s="3">
        <v>38.5862648714632</v>
      </c>
      <c r="N264" s="3">
        <v>40.4522189801125</v>
      </c>
      <c r="O264" s="3">
        <v>40.2424351220053</v>
      </c>
      <c r="P264" s="3">
        <v>41.237349089628</v>
      </c>
      <c r="Q264" s="3">
        <v>40.1640699936783</v>
      </c>
      <c r="R264" s="3">
        <v>39.957063158433</v>
      </c>
      <c r="S264" s="3">
        <v>40.0347771198846</v>
      </c>
      <c r="T264" s="3">
        <v>39.2397446655358</v>
      </c>
      <c r="U264" s="3">
        <v>38.105605334743</v>
      </c>
      <c r="V264" s="3">
        <v>37.5305752218886</v>
      </c>
      <c r="W264" s="3">
        <v>37.768111348169</v>
      </c>
      <c r="X264" s="3">
        <v>34.4388020330585</v>
      </c>
      <c r="Y264" s="3">
        <v>37.4793213973363</v>
      </c>
      <c r="Z264" s="3">
        <v>37.9259627722412</v>
      </c>
      <c r="AA264" s="3">
        <v>35.7103997409234</v>
      </c>
      <c r="AB264" s="3">
        <v>34.4995284369852</v>
      </c>
      <c r="AC264" s="3">
        <v>36.2594500043324</v>
      </c>
      <c r="AD264" s="3">
        <v>37.9854834088222</v>
      </c>
      <c r="AE264" s="3">
        <v>39.2515606299388</v>
      </c>
      <c r="AF264" s="3">
        <v>39.6942983977787</v>
      </c>
      <c r="AG264" s="3">
        <v>41.685144009762</v>
      </c>
      <c r="AH264" s="3">
        <v>43.245911691249</v>
      </c>
      <c r="AI264" s="3">
        <v>41.037311474381</v>
      </c>
      <c r="AJ264" s="3">
        <v>40.8704749319887</v>
      </c>
      <c r="AK264" s="3">
        <v>40.2608489272463</v>
      </c>
      <c r="AL264" s="3">
        <v>38.5528010255581</v>
      </c>
      <c r="AM264" s="3">
        <v>38.9816508366463</v>
      </c>
      <c r="AN264" s="3">
        <v>39.6173352342157</v>
      </c>
      <c r="AO264" s="3">
        <v>40.7697056260563</v>
      </c>
      <c r="AP264" s="3">
        <v>42.9601152431473</v>
      </c>
      <c r="AQ264" s="3">
        <v>43.6069717601927</v>
      </c>
      <c r="AR264" s="3">
        <v>43.937742868173</v>
      </c>
      <c r="AS264" s="3">
        <v>45.0197111660898</v>
      </c>
      <c r="AT264" s="3">
        <v>44.2553688917635</v>
      </c>
      <c r="AU264" s="3">
        <v>46.1165142338911</v>
      </c>
      <c r="AV264" s="3">
        <v>46.3562157337483</v>
      </c>
      <c r="AW264" s="3">
        <v>45.3777739480669</v>
      </c>
      <c r="AX264" s="3">
        <v>47.4832640176335</v>
      </c>
      <c r="AY264" s="3">
        <v>45.1953710693787</v>
      </c>
      <c r="AZ264" s="3">
        <v>42.6074511440026</v>
      </c>
      <c r="BA264" s="3">
        <v>42.6289576624073</v>
      </c>
      <c r="BB264" s="3">
        <v>44.1809823516756</v>
      </c>
      <c r="BC264" s="3">
        <v>44.6522550804699</v>
      </c>
      <c r="BD264" s="3">
        <v>42.9026443224548</v>
      </c>
      <c r="BE264" s="3">
        <v>44.8137890102275</v>
      </c>
      <c r="BF264" s="3">
        <v>46.9278305096054</v>
      </c>
      <c r="BG264" s="3">
        <v>46.98158044289</v>
      </c>
      <c r="BH264" s="3">
        <v>47.2791745463952</v>
      </c>
      <c r="BI264" s="3">
        <v>47.0507710544368</v>
      </c>
      <c r="BJ264" s="3">
        <v>46.5222811530683</v>
      </c>
      <c r="BK264" s="3">
        <v>46.630955886944</v>
      </c>
      <c r="BL264" s="3">
        <v>46.3254413263607</v>
      </c>
      <c r="BM264" s="3">
        <v>48.2870759658216</v>
      </c>
      <c r="BN264" s="3">
        <v>51.2273749350507</v>
      </c>
      <c r="BO264" s="3">
        <v>52.9817696184279</v>
      </c>
      <c r="BP264" s="3">
        <v>54.007387761305</v>
      </c>
      <c r="BQ264" s="3">
        <v>56.8312808725247</v>
      </c>
      <c r="BR264" s="3">
        <v>58.2658160545509</v>
      </c>
      <c r="BS264" s="3">
        <v>57.901768939115</v>
      </c>
      <c r="BT264" s="3">
        <v>60.0044664080592</v>
      </c>
      <c r="BU264" s="3">
        <v>61.3310567743696</v>
      </c>
      <c r="BV264" s="3">
        <v>61.4651658998844</v>
      </c>
      <c r="BW264" s="3">
        <v>63.0100556759237</v>
      </c>
      <c r="BX264" s="3">
        <v>65.542314791169</v>
      </c>
      <c r="BY264" s="3">
        <v>66.4604718234685</v>
      </c>
      <c r="BZ264" s="3">
        <v>50.0393706819703</v>
      </c>
      <c r="CA264" s="3">
        <v>51.9224060934762</v>
      </c>
      <c r="CB264" s="3">
        <v>52.9077671083318</v>
      </c>
      <c r="CC264" s="3">
        <v>53.5473711369961</v>
      </c>
      <c r="CD264" s="3">
        <v>52.9526101869622</v>
      </c>
      <c r="CE264" s="3">
        <v>55.3174437036962</v>
      </c>
      <c r="CF264" s="3">
        <v>51.6695571284286</v>
      </c>
      <c r="CG264" s="3">
        <v>55.3016767334759</v>
      </c>
      <c r="CH264" s="3">
        <v>57.3269571479199</v>
      </c>
      <c r="CI264" s="3">
        <v>56.289177147578</v>
      </c>
      <c r="CJ264" s="3">
        <v>53.8032784276239</v>
      </c>
      <c r="CK264" s="3">
        <v>54.6814649609268</v>
      </c>
      <c r="CL264" s="3">
        <v>55.7345097542795</v>
      </c>
      <c r="CM264" s="3">
        <v>60.2743854007124</v>
      </c>
      <c r="CN264" s="3">
        <v>60.8845173143848</v>
      </c>
      <c r="CO264" s="3">
        <v>61.2478653867539</v>
      </c>
      <c r="CP264" s="3">
        <v>59.1339459251855</v>
      </c>
      <c r="CQ264" s="3">
        <v>59.1731621366699</v>
      </c>
      <c r="CR264" s="3">
        <v>59.1811003167047</v>
      </c>
      <c r="CS264" s="3">
        <v>57.7711469275681</v>
      </c>
      <c r="CT264" s="3">
        <v>56.4289173319884</v>
      </c>
      <c r="CU264" s="3">
        <v>57.6204315627338</v>
      </c>
      <c r="CV264" s="3">
        <v>61.7126223249256</v>
      </c>
      <c r="CW264" s="3">
        <v>62.2353904821516</v>
      </c>
      <c r="CX264" s="3">
        <v>71.2277963652782</v>
      </c>
      <c r="CY264" s="3">
        <v>77.2272372495628</v>
      </c>
      <c r="CZ264" s="3">
        <v>74.5618882948444</v>
      </c>
      <c r="DA264" s="3">
        <v>69.6829233560211</v>
      </c>
      <c r="DB264" s="3">
        <v>70.3538337357308</v>
      </c>
      <c r="DC264" s="3">
        <v>76.7547737979301</v>
      </c>
      <c r="DD264" s="3">
        <v>77.0769108248988</v>
      </c>
      <c r="DE264" s="3">
        <v>68.5481841682666</v>
      </c>
      <c r="DF264" s="3">
        <v>72.7900612716357</v>
      </c>
      <c r="DG264" s="3">
        <v>75.0299360693743</v>
      </c>
      <c r="DH264" s="3">
        <v>74.1719521064255</v>
      </c>
      <c r="DI264" s="3">
        <v>73.3590940563187</v>
      </c>
      <c r="DJ264" s="3">
        <v>69.0250353298764</v>
      </c>
      <c r="DK264" s="3">
        <v>73.218431918265</v>
      </c>
      <c r="DL264" s="3">
        <v>70.9211116160934</v>
      </c>
      <c r="DM264" s="3">
        <v>69.2490644254268</v>
      </c>
      <c r="DN264" s="3">
        <v>70.4585664277304</v>
      </c>
      <c r="DO264" s="3">
        <v>68.2002688804444</v>
      </c>
      <c r="DP264" s="3">
        <v>67.9580677259821</v>
      </c>
      <c r="DQ264" s="3">
        <v>66.0889855868395</v>
      </c>
      <c r="DR264" s="3">
        <v>69.2987957120125</v>
      </c>
      <c r="DS264" s="3">
        <v>71.6037408782686</v>
      </c>
      <c r="DT264" s="3">
        <v>71.5377962102726</v>
      </c>
      <c r="DU264" s="3">
        <v>68.4373034308008</v>
      </c>
      <c r="DV264" s="3">
        <v>68.5832555884305</v>
      </c>
      <c r="DW264" s="3">
        <v>68.8533098104997</v>
      </c>
      <c r="DX264" s="3">
        <v>74.0117360021898</v>
      </c>
      <c r="DY264" s="3">
        <v>74.1828372207987</v>
      </c>
      <c r="DZ264" s="3">
        <v>76.1007661323808</v>
      </c>
      <c r="EA264" s="3">
        <v>79.0167319938877</v>
      </c>
      <c r="EB264" s="3">
        <v>81.807178031059</v>
      </c>
      <c r="EC264" s="3">
        <v>83.2112297239415</v>
      </c>
      <c r="ED264" s="3">
        <v>90.0081947073692</v>
      </c>
      <c r="EE264" s="3">
        <v>88.4574423518247</v>
      </c>
      <c r="EF264" s="3">
        <v>83.1269444359674</v>
      </c>
    </row>
    <row r="265">
      <c r="A265" s="3" t="s">
        <v>856</v>
      </c>
      <c r="B265" s="3" t="s">
        <v>517</v>
      </c>
      <c r="C265" s="3" t="s">
        <v>534</v>
      </c>
      <c r="D265" s="3">
        <v>54.2027862165963</v>
      </c>
      <c r="E265" s="3">
        <v>50.3427061416471</v>
      </c>
      <c r="F265" s="3">
        <v>50.3088724619309</v>
      </c>
      <c r="G265" s="3">
        <v>49.5013029424484</v>
      </c>
      <c r="H265" s="3">
        <v>48.3710549051599</v>
      </c>
      <c r="I265" s="3">
        <v>50.1487434728995</v>
      </c>
      <c r="J265" s="3">
        <v>52.280771490771</v>
      </c>
      <c r="K265" s="3">
        <v>53.1177078253278</v>
      </c>
      <c r="L265" s="3">
        <v>55.427756110012</v>
      </c>
      <c r="M265" s="3">
        <v>53.2539459016274</v>
      </c>
      <c r="N265" s="3">
        <v>58.047346470386</v>
      </c>
      <c r="O265" s="3">
        <v>59.2683074112785</v>
      </c>
      <c r="P265" s="3">
        <v>56.5253209323928</v>
      </c>
      <c r="Q265" s="3">
        <v>57.6586457332786</v>
      </c>
      <c r="R265" s="3">
        <v>56.2884844016707</v>
      </c>
      <c r="S265" s="3">
        <v>58.0286797364292</v>
      </c>
      <c r="T265" s="3">
        <v>59.7016971261144</v>
      </c>
      <c r="U265" s="3">
        <v>60.2396332038046</v>
      </c>
      <c r="V265" s="3">
        <v>59.1990891453456</v>
      </c>
      <c r="W265" s="3">
        <v>58.0125668753314</v>
      </c>
      <c r="X265" s="3">
        <v>53.638298840306</v>
      </c>
      <c r="Y265" s="3">
        <v>52.4591131954173</v>
      </c>
      <c r="Z265" s="3">
        <v>55.2635343868501</v>
      </c>
      <c r="AA265" s="3">
        <v>52.7435269748717</v>
      </c>
      <c r="AB265" s="3">
        <v>44.4917141356187</v>
      </c>
      <c r="AC265" s="3">
        <v>42.295357314239</v>
      </c>
      <c r="AD265" s="3">
        <v>44.8539638155657</v>
      </c>
      <c r="AE265" s="3">
        <v>46.4898043036353</v>
      </c>
      <c r="AF265" s="3">
        <v>47.5229867293547</v>
      </c>
      <c r="AG265" s="3">
        <v>45.4378839484256</v>
      </c>
      <c r="AH265" s="3">
        <v>44.4472725876959</v>
      </c>
      <c r="AI265" s="3">
        <v>53.4573178325241</v>
      </c>
      <c r="AJ265" s="3">
        <v>54.834904542362</v>
      </c>
      <c r="AK265" s="3">
        <v>55.7037579296092</v>
      </c>
      <c r="AL265" s="3">
        <v>59.5891908962128</v>
      </c>
      <c r="AM265" s="3">
        <v>62.5095911665686</v>
      </c>
      <c r="AN265" s="3">
        <v>63.0794641345757</v>
      </c>
      <c r="AO265" s="3">
        <v>62.3559828204028</v>
      </c>
      <c r="AP265" s="3">
        <v>62.6504300228731</v>
      </c>
      <c r="AQ265" s="3">
        <v>63.0567756952616</v>
      </c>
      <c r="AR265" s="3">
        <v>65.51609236715</v>
      </c>
      <c r="AS265" s="3">
        <v>69.3264255881142</v>
      </c>
      <c r="AT265" s="3">
        <v>73.3152040933605</v>
      </c>
      <c r="AU265" s="3">
        <v>74.4738291913804</v>
      </c>
      <c r="AV265" s="3">
        <v>75.2482349925594</v>
      </c>
      <c r="AW265" s="3">
        <v>77.8196905942187</v>
      </c>
      <c r="AX265" s="3">
        <v>73.8717675788146</v>
      </c>
      <c r="AY265" s="3">
        <v>78.3844066407095</v>
      </c>
      <c r="AZ265" s="3">
        <v>85.059755152554</v>
      </c>
      <c r="BA265" s="3">
        <v>83.8533376533084</v>
      </c>
      <c r="BB265" s="3">
        <v>84.296923776335</v>
      </c>
      <c r="BC265" s="3">
        <v>81.0802612484403</v>
      </c>
      <c r="BD265" s="3">
        <v>80.4589774027342</v>
      </c>
      <c r="BE265" s="3">
        <v>79.1435860826375</v>
      </c>
      <c r="BF265" s="3">
        <v>73.9219865065034</v>
      </c>
      <c r="BG265" s="3">
        <v>69.764911486204</v>
      </c>
      <c r="BH265" s="3">
        <v>70.6479935197231</v>
      </c>
      <c r="BI265" s="3">
        <v>63.8744638375702</v>
      </c>
      <c r="BJ265" s="3">
        <v>58.7434970290012</v>
      </c>
      <c r="BK265" s="3">
        <v>52.1055218640674</v>
      </c>
      <c r="BL265" s="3">
        <v>56.3021894392582</v>
      </c>
      <c r="BM265" s="3">
        <v>58.3105458416316</v>
      </c>
      <c r="BN265" s="3">
        <v>56.6386802207765</v>
      </c>
      <c r="BO265" s="3">
        <v>56.8383301702879</v>
      </c>
      <c r="BP265" s="3">
        <v>51.2993196903642</v>
      </c>
      <c r="BQ265" s="3">
        <v>46.2135328729512</v>
      </c>
      <c r="BR265" s="3">
        <v>47.7084025446743</v>
      </c>
      <c r="BS265" s="3">
        <v>43.1642390974478</v>
      </c>
      <c r="BT265" s="3">
        <v>48.2826519746672</v>
      </c>
      <c r="BU265" s="3">
        <v>51.3792326949518</v>
      </c>
      <c r="BV265" s="3">
        <v>61.2414038179158</v>
      </c>
      <c r="BW265" s="3">
        <v>66.1081481664953</v>
      </c>
      <c r="BX265" s="3">
        <v>67.9230666069965</v>
      </c>
      <c r="BY265" s="3">
        <v>64.9250054792838</v>
      </c>
      <c r="BZ265" s="3">
        <v>45.2290797389978</v>
      </c>
      <c r="CA265" s="3">
        <v>49.7032813411345</v>
      </c>
      <c r="CB265" s="3">
        <v>49.9743057250779</v>
      </c>
      <c r="CC265" s="3">
        <v>55.4325074517554</v>
      </c>
      <c r="CD265" s="3">
        <v>54.5711422343186</v>
      </c>
      <c r="CE265" s="3">
        <v>59.3301979833302</v>
      </c>
      <c r="CF265" s="3">
        <v>54.6287365899094</v>
      </c>
      <c r="CG265" s="3">
        <v>55.2677445951615</v>
      </c>
      <c r="CH265" s="3">
        <v>59.1201979732843</v>
      </c>
      <c r="CI265" s="3">
        <v>63.2144054988349</v>
      </c>
      <c r="CJ265" s="3">
        <v>66.1862414580579</v>
      </c>
      <c r="CK265" s="3">
        <v>64.8787188064232</v>
      </c>
      <c r="CL265" s="3">
        <v>72.0824884651245</v>
      </c>
      <c r="CM265" s="3">
        <v>73.7045966881274</v>
      </c>
      <c r="CN265" s="3">
        <v>75.9245020102669</v>
      </c>
      <c r="CO265" s="3">
        <v>74.376035978018</v>
      </c>
      <c r="CP265" s="3">
        <v>74.5679139382093</v>
      </c>
      <c r="CQ265" s="3">
        <v>79.7010776269849</v>
      </c>
      <c r="CR265" s="3">
        <v>77.8027512557947</v>
      </c>
      <c r="CS265" s="3">
        <v>83.5763068226842</v>
      </c>
      <c r="CT265" s="3">
        <v>86.7619126379851</v>
      </c>
      <c r="CU265" s="3">
        <v>82.8737305028782</v>
      </c>
      <c r="CV265" s="3">
        <v>87.757098560398</v>
      </c>
      <c r="CW265" s="3">
        <v>86.2884936001913</v>
      </c>
      <c r="CX265" s="3">
        <v>77.3958986023934</v>
      </c>
      <c r="CY265" s="3">
        <v>70.4217592204008</v>
      </c>
      <c r="CZ265" s="3">
        <v>62.7336750843301</v>
      </c>
      <c r="DA265" s="3">
        <v>59.9493655660032</v>
      </c>
      <c r="DB265" s="3">
        <v>59.6123786556232</v>
      </c>
      <c r="DC265" s="3">
        <v>65.3121459710592</v>
      </c>
      <c r="DD265" s="3">
        <v>62.1866396616743</v>
      </c>
      <c r="DE265" s="3">
        <v>60.9557219892841</v>
      </c>
      <c r="DF265" s="3">
        <v>70.7560095528463</v>
      </c>
      <c r="DG265" s="3">
        <v>72.2208506425869</v>
      </c>
      <c r="DH265" s="3">
        <v>77.9800287742575</v>
      </c>
      <c r="DI265" s="3">
        <v>84.9144877321341</v>
      </c>
      <c r="DJ265" s="3">
        <v>73.4481464734712</v>
      </c>
      <c r="DK265" s="3">
        <v>70.1232230978734</v>
      </c>
      <c r="DL265" s="3">
        <v>64.3831606827399</v>
      </c>
      <c r="DM265" s="3">
        <v>68.3314482510036</v>
      </c>
      <c r="DN265" s="3">
        <v>68.162826523362</v>
      </c>
      <c r="DO265" s="3">
        <v>66.4448887676463</v>
      </c>
      <c r="DP265" s="3">
        <v>66.0167993408611</v>
      </c>
      <c r="DQ265" s="3">
        <v>62.3079680587751</v>
      </c>
      <c r="DR265" s="3">
        <v>65.6656896752145</v>
      </c>
      <c r="DS265" s="3">
        <v>72.6604504029016</v>
      </c>
      <c r="DT265" s="3">
        <v>73.3940054539382</v>
      </c>
      <c r="DU265" s="3">
        <v>70.2090878518181</v>
      </c>
      <c r="DV265" s="3">
        <v>71.2971813525944</v>
      </c>
      <c r="DW265" s="3">
        <v>72.9478229200338</v>
      </c>
      <c r="DX265" s="3">
        <v>73.6993437209459</v>
      </c>
      <c r="DY265" s="3">
        <v>71.1605909020603</v>
      </c>
      <c r="DZ265" s="3">
        <v>78.8522221899438</v>
      </c>
      <c r="EA265" s="3">
        <v>79.8131512381728</v>
      </c>
      <c r="EB265" s="3">
        <v>84.8754832265695</v>
      </c>
      <c r="EC265" s="3">
        <v>89.5013437060959</v>
      </c>
      <c r="ED265" s="3">
        <v>95.0681214576769</v>
      </c>
      <c r="EE265" s="3">
        <v>97.8646293327499</v>
      </c>
      <c r="EF265" s="3">
        <v>97.9152772691515</v>
      </c>
    </row>
    <row r="266">
      <c r="A266" s="3" t="s">
        <v>857</v>
      </c>
      <c r="B266" s="3" t="s">
        <v>491</v>
      </c>
      <c r="C266" s="3" t="s">
        <v>710</v>
      </c>
      <c r="D266" s="3">
        <v>34.2774206588731</v>
      </c>
      <c r="E266" s="3">
        <v>30.0094568311159</v>
      </c>
      <c r="F266" s="3">
        <v>31.2182093720642</v>
      </c>
      <c r="G266" s="3">
        <v>32.8926625399016</v>
      </c>
      <c r="H266" s="3">
        <v>30.7486376132413</v>
      </c>
      <c r="I266" s="3">
        <v>33.414858510615</v>
      </c>
      <c r="J266" s="3">
        <v>35.6874193163214</v>
      </c>
      <c r="K266" s="3">
        <v>35.8026501140208</v>
      </c>
      <c r="L266" s="3">
        <v>36.1262274285619</v>
      </c>
      <c r="M266" s="3">
        <v>33.920176127154</v>
      </c>
      <c r="N266" s="3">
        <v>39.0422725567828</v>
      </c>
      <c r="O266" s="3">
        <v>40.7558054006756</v>
      </c>
      <c r="P266" s="3">
        <v>38.5141887012627</v>
      </c>
      <c r="Q266" s="3">
        <v>37.3046723343199</v>
      </c>
      <c r="R266" s="3">
        <v>34.345784314658</v>
      </c>
      <c r="S266" s="3">
        <v>34.7070927437389</v>
      </c>
      <c r="T266" s="3">
        <v>35.2901581035167</v>
      </c>
      <c r="U266" s="3">
        <v>33.1095182120035</v>
      </c>
      <c r="V266" s="3">
        <v>29.8385386006264</v>
      </c>
      <c r="W266" s="3">
        <v>31.610898353291</v>
      </c>
      <c r="X266" s="3">
        <v>29.6307904658162</v>
      </c>
      <c r="Y266" s="3">
        <v>26.8745666926677</v>
      </c>
      <c r="Z266" s="3">
        <v>23.0006082389423</v>
      </c>
      <c r="AA266" s="3">
        <v>22.6656507502119</v>
      </c>
      <c r="AB266" s="3">
        <v>19.7684736898794</v>
      </c>
      <c r="AC266" s="3">
        <v>20.0426155966502</v>
      </c>
      <c r="AD266" s="3">
        <v>22.6510220054433</v>
      </c>
      <c r="AE266" s="3">
        <v>19.1947069261097</v>
      </c>
      <c r="AF266" s="3">
        <v>13.4693254925947</v>
      </c>
      <c r="AG266" s="3">
        <v>15.7529377056091</v>
      </c>
      <c r="AH266" s="3">
        <v>19.2751033301088</v>
      </c>
      <c r="AI266" s="3">
        <v>21.6772498871865</v>
      </c>
      <c r="AJ266" s="3">
        <v>24.6784738936775</v>
      </c>
      <c r="AK266" s="3">
        <v>24.6018436378782</v>
      </c>
      <c r="AL266" s="3">
        <v>25.3217505168605</v>
      </c>
      <c r="AM266" s="3">
        <v>27.1022037591413</v>
      </c>
      <c r="AN266" s="3">
        <v>27.3493548901422</v>
      </c>
      <c r="AO266" s="3">
        <v>32.6234215283979</v>
      </c>
      <c r="AP266" s="3">
        <v>32.8516413339862</v>
      </c>
      <c r="AQ266" s="3">
        <v>33.1889682870477</v>
      </c>
      <c r="AR266" s="3">
        <v>30.2657351581554</v>
      </c>
      <c r="AS266" s="3">
        <v>29.6314857910552</v>
      </c>
      <c r="AT266" s="3">
        <v>26.7466524984366</v>
      </c>
      <c r="AU266" s="3">
        <v>23.1035550064618</v>
      </c>
      <c r="AV266" s="3">
        <v>23.5896397360299</v>
      </c>
      <c r="AW266" s="3">
        <v>25.8279526643817</v>
      </c>
      <c r="AX266" s="3">
        <v>28.0259530465964</v>
      </c>
      <c r="AY266" s="3">
        <v>30.2868173374584</v>
      </c>
      <c r="AZ266" s="3">
        <v>37.0677562011908</v>
      </c>
      <c r="BA266" s="3">
        <v>37.9208150276659</v>
      </c>
      <c r="BB266" s="3">
        <v>43.2387081225834</v>
      </c>
      <c r="BC266" s="3">
        <v>44.3975445301086</v>
      </c>
      <c r="BD266" s="3">
        <v>42.6456738216478</v>
      </c>
      <c r="BE266" s="3">
        <v>43.2948084353523</v>
      </c>
      <c r="BF266" s="3">
        <v>43.3849844271467</v>
      </c>
      <c r="BG266" s="3">
        <v>40.887066003771</v>
      </c>
      <c r="BH266" s="3">
        <v>37.1354979171022</v>
      </c>
      <c r="BI266" s="3">
        <v>33.465005776681</v>
      </c>
      <c r="BJ266" s="3">
        <v>33.2911914171258</v>
      </c>
      <c r="BK266" s="3">
        <v>30.1654845674625</v>
      </c>
      <c r="BL266" s="3">
        <v>31.4845991823979</v>
      </c>
      <c r="BM266" s="3">
        <v>35.7341520385147</v>
      </c>
      <c r="BN266" s="3">
        <v>36.9492397375279</v>
      </c>
      <c r="BO266" s="3">
        <v>38.5588962141964</v>
      </c>
      <c r="BP266" s="3">
        <v>36.2823536942539</v>
      </c>
      <c r="BQ266" s="3">
        <v>35.8752056712595</v>
      </c>
      <c r="BR266" s="3">
        <v>38.1007417418399</v>
      </c>
      <c r="BS266" s="3">
        <v>36.9342630554214</v>
      </c>
      <c r="BT266" s="3">
        <v>43.4778653347869</v>
      </c>
      <c r="BU266" s="3">
        <v>44.5373532775909</v>
      </c>
      <c r="BV266" s="3">
        <v>47.7425981851905</v>
      </c>
      <c r="BW266" s="3">
        <v>48.0761718917742</v>
      </c>
      <c r="BX266" s="3">
        <v>49.584541038165</v>
      </c>
      <c r="BY266" s="3">
        <v>44.4129552599526</v>
      </c>
      <c r="BZ266" s="3">
        <v>37.9640869603695</v>
      </c>
      <c r="CA266" s="3">
        <v>41.5161727581396</v>
      </c>
      <c r="CB266" s="3">
        <v>41.3705371073708</v>
      </c>
      <c r="CC266" s="3">
        <v>43.0176157259261</v>
      </c>
      <c r="CD266" s="3">
        <v>40.3049418142532</v>
      </c>
      <c r="CE266" s="3">
        <v>38.444339231537</v>
      </c>
      <c r="CF266" s="3">
        <v>40.5583903355908</v>
      </c>
      <c r="CG266" s="3">
        <v>43.0235968170738</v>
      </c>
      <c r="CH266" s="3">
        <v>46.8444452458749</v>
      </c>
      <c r="CI266" s="3">
        <v>54.5286167451244</v>
      </c>
      <c r="CJ266" s="3">
        <v>53.3482996725614</v>
      </c>
      <c r="CK266" s="3">
        <v>61.5154782176694</v>
      </c>
      <c r="CL266" s="3">
        <v>64.930109104992</v>
      </c>
      <c r="CM266" s="3">
        <v>73.5509680584257</v>
      </c>
      <c r="CN266" s="3">
        <v>82.1709285816388</v>
      </c>
      <c r="CO266" s="3">
        <v>81.559059502482</v>
      </c>
      <c r="CP266" s="3">
        <v>75.9373706418085</v>
      </c>
      <c r="CQ266" s="3">
        <v>78.8335803494942</v>
      </c>
      <c r="CR266" s="3">
        <v>75.1679542794399</v>
      </c>
      <c r="CS266" s="3">
        <v>74.1778143653401</v>
      </c>
      <c r="CT266" s="3">
        <v>88.5729116314507</v>
      </c>
      <c r="CU266" s="3">
        <v>95.3778554599507</v>
      </c>
      <c r="CV266" s="3">
        <v>95.7630162825044</v>
      </c>
      <c r="CW266" s="3">
        <v>96.6857126741245</v>
      </c>
      <c r="CX266" s="3">
        <v>84.133115652605</v>
      </c>
      <c r="CY266" s="3">
        <v>76.0040851784952</v>
      </c>
      <c r="CZ266" s="3">
        <v>74.2284303857667</v>
      </c>
      <c r="DA266" s="3">
        <v>69.6621647319749</v>
      </c>
      <c r="DB266" s="3">
        <v>69.070873833773</v>
      </c>
      <c r="DC266" s="3">
        <v>71.214282580954</v>
      </c>
      <c r="DD266" s="3">
        <v>56.4314246753784</v>
      </c>
      <c r="DE266" s="3">
        <v>49.3320746353342</v>
      </c>
      <c r="DF266" s="3">
        <v>48.8671144884549</v>
      </c>
      <c r="DG266" s="3">
        <v>48.5347933474655</v>
      </c>
      <c r="DH266" s="3">
        <v>55.3766649575631</v>
      </c>
      <c r="DI266" s="3">
        <v>64.6295041731355</v>
      </c>
      <c r="DJ266" s="3">
        <v>58.4100472064232</v>
      </c>
      <c r="DK266" s="3">
        <v>58.5366514054613</v>
      </c>
      <c r="DL266" s="3">
        <v>55.9609413819177</v>
      </c>
      <c r="DM266" s="3">
        <v>58.6037631051042</v>
      </c>
      <c r="DN266" s="3">
        <v>57.9167029212186</v>
      </c>
      <c r="DO266" s="3">
        <v>63.1187148260391</v>
      </c>
      <c r="DP266" s="3">
        <v>62.7473744939865</v>
      </c>
      <c r="DQ266" s="3">
        <v>64.8860067930678</v>
      </c>
      <c r="DR266" s="3">
        <v>71.6004679452777</v>
      </c>
      <c r="DS266" s="3">
        <v>79.8798930040418</v>
      </c>
      <c r="DT266" s="3">
        <v>82.3714108307938</v>
      </c>
      <c r="DU266" s="3">
        <v>85.3986764101709</v>
      </c>
      <c r="DV266" s="3">
        <v>89.1616837777014</v>
      </c>
      <c r="DW266" s="3">
        <v>85.5462380798917</v>
      </c>
      <c r="DX266" s="3">
        <v>91.1228192450353</v>
      </c>
      <c r="DY266" s="3">
        <v>98.9253405413341</v>
      </c>
      <c r="DZ266" s="3">
        <v>103.27213093537</v>
      </c>
      <c r="EA266" s="3">
        <v>97.6035717409792</v>
      </c>
      <c r="EB266" s="3">
        <v>102.01937477711</v>
      </c>
      <c r="EC266" s="3">
        <v>106.748289377722</v>
      </c>
      <c r="ED266" s="3">
        <v>99.5643527584802</v>
      </c>
      <c r="EE266" s="3">
        <v>93.6932094548285</v>
      </c>
      <c r="EF266" s="3">
        <v>95.9572219848633</v>
      </c>
    </row>
    <row r="267">
      <c r="A267" s="3" t="s">
        <v>858</v>
      </c>
      <c r="B267" s="3" t="s">
        <v>505</v>
      </c>
      <c r="C267" s="3" t="s">
        <v>859</v>
      </c>
      <c r="D267" s="3">
        <v>67.2754718532762</v>
      </c>
      <c r="E267" s="3">
        <v>69.4568464427174</v>
      </c>
      <c r="F267" s="3">
        <v>72.5554884191836</v>
      </c>
      <c r="G267" s="3">
        <v>71.1386656850953</v>
      </c>
      <c r="H267" s="3">
        <v>71.5351404458962</v>
      </c>
      <c r="I267" s="3">
        <v>74.6785329126591</v>
      </c>
      <c r="J267" s="3">
        <v>77.4602369455708</v>
      </c>
      <c r="K267" s="3">
        <v>75.3818290544893</v>
      </c>
      <c r="L267" s="3">
        <v>76.2075959106948</v>
      </c>
      <c r="M267" s="3">
        <v>75.7795073647099</v>
      </c>
      <c r="N267" s="3">
        <v>82.2155649297037</v>
      </c>
      <c r="O267" s="3">
        <v>83.4377133879968</v>
      </c>
      <c r="P267" s="3">
        <v>94.540220410584</v>
      </c>
      <c r="Q267" s="3">
        <v>99.6945783838489</v>
      </c>
      <c r="R267" s="3">
        <v>101.552694450233</v>
      </c>
      <c r="S267" s="3">
        <v>103.146704272713</v>
      </c>
      <c r="T267" s="3">
        <v>103.341087190626</v>
      </c>
      <c r="U267" s="3">
        <v>104.954283982403</v>
      </c>
      <c r="V267" s="3">
        <v>103.347991462294</v>
      </c>
      <c r="W267" s="3">
        <v>110.203343872734</v>
      </c>
      <c r="X267" s="3">
        <v>112.863652884804</v>
      </c>
      <c r="Y267" s="3">
        <v>118.797314157564</v>
      </c>
      <c r="Z267" s="3">
        <v>120.720197168668</v>
      </c>
      <c r="AA267" s="3">
        <v>125.299358152918</v>
      </c>
      <c r="AB267" s="3">
        <v>129.309346012612</v>
      </c>
      <c r="AC267" s="3">
        <v>125.692912257159</v>
      </c>
      <c r="AD267" s="3">
        <v>128.777250847789</v>
      </c>
      <c r="AE267" s="3">
        <v>138.390940342683</v>
      </c>
      <c r="AF267" s="3">
        <v>140.7817964906</v>
      </c>
      <c r="AG267" s="3">
        <v>137.630661950503</v>
      </c>
      <c r="AH267" s="3">
        <v>146.403553194326</v>
      </c>
      <c r="AI267" s="3">
        <v>146.869052715338</v>
      </c>
      <c r="AJ267" s="3">
        <v>146.847648736908</v>
      </c>
      <c r="AK267" s="3">
        <v>149.895355845787</v>
      </c>
      <c r="AL267" s="3">
        <v>139.898050904505</v>
      </c>
      <c r="AM267" s="3">
        <v>135.549495721578</v>
      </c>
      <c r="AN267" s="3">
        <v>134.591428871898</v>
      </c>
      <c r="AO267" s="3">
        <v>138.866210219075</v>
      </c>
      <c r="AP267" s="3">
        <v>143.82261872508</v>
      </c>
      <c r="AQ267" s="3">
        <v>152.057554504986</v>
      </c>
      <c r="AR267" s="3">
        <v>160.75378697305</v>
      </c>
      <c r="AS267" s="3">
        <v>165.212753484433</v>
      </c>
      <c r="AT267" s="3">
        <v>175.451321111135</v>
      </c>
      <c r="AU267" s="3">
        <v>176.933028267979</v>
      </c>
      <c r="AV267" s="3">
        <v>181.891356491011</v>
      </c>
      <c r="AW267" s="3">
        <v>188.601700037262</v>
      </c>
      <c r="AX267" s="3">
        <v>196.635220586885</v>
      </c>
      <c r="AY267" s="3">
        <v>200.125557125992</v>
      </c>
      <c r="AZ267" s="3">
        <v>199.334029880829</v>
      </c>
      <c r="BA267" s="3">
        <v>194.570268211843</v>
      </c>
      <c r="BB267" s="3">
        <v>203.066580053661</v>
      </c>
      <c r="BC267" s="3">
        <v>206.271917736769</v>
      </c>
      <c r="BD267" s="3">
        <v>200.948591686108</v>
      </c>
      <c r="BE267" s="3">
        <v>207.165564462755</v>
      </c>
      <c r="BF267" s="3">
        <v>195.183269213702</v>
      </c>
      <c r="BG267" s="3">
        <v>190.275844394483</v>
      </c>
      <c r="BH267" s="3">
        <v>194.640784449663</v>
      </c>
      <c r="BI267" s="3">
        <v>198.653953516679</v>
      </c>
      <c r="BJ267" s="3">
        <v>181.476961738145</v>
      </c>
      <c r="BK267" s="3">
        <v>162.199493278192</v>
      </c>
      <c r="BL267" s="3">
        <v>149.906160791543</v>
      </c>
      <c r="BM267" s="3">
        <v>157.690563064595</v>
      </c>
      <c r="BN267" s="3">
        <v>155.529881434057</v>
      </c>
      <c r="BO267" s="3">
        <v>179.300303196728</v>
      </c>
      <c r="BP267" s="3">
        <v>186.354436806472</v>
      </c>
      <c r="BQ267" s="3">
        <v>172.101568931018</v>
      </c>
      <c r="BR267" s="3">
        <v>184.303414410763</v>
      </c>
      <c r="BS267" s="3">
        <v>181.642735941608</v>
      </c>
      <c r="BT267" s="3">
        <v>190.740751663457</v>
      </c>
      <c r="BU267" s="3">
        <v>180.831362300429</v>
      </c>
      <c r="BV267" s="3">
        <v>172.375823458423</v>
      </c>
      <c r="BW267" s="3">
        <v>171.687700196699</v>
      </c>
      <c r="BX267" s="3">
        <v>176.843545274837</v>
      </c>
      <c r="BY267" s="3">
        <v>183.747159217314</v>
      </c>
      <c r="BZ267" s="3">
        <v>135.178076262376</v>
      </c>
      <c r="CA267" s="3">
        <v>145.254512638262</v>
      </c>
      <c r="CB267" s="3">
        <v>156.03134923882</v>
      </c>
      <c r="CC267" s="3">
        <v>165.546377156083</v>
      </c>
      <c r="CD267" s="3">
        <v>170.107974234402</v>
      </c>
      <c r="CE267" s="3">
        <v>166.235690085407</v>
      </c>
      <c r="CF267" s="3">
        <v>177.459139396347</v>
      </c>
      <c r="CG267" s="3">
        <v>169.302179161216</v>
      </c>
      <c r="CH267" s="3">
        <v>185.947196160002</v>
      </c>
      <c r="CI267" s="3">
        <v>200.884556143348</v>
      </c>
      <c r="CJ267" s="3">
        <v>210.548844840171</v>
      </c>
      <c r="CK267" s="3">
        <v>214.073248753006</v>
      </c>
      <c r="CL267" s="3">
        <v>215.197666799508</v>
      </c>
      <c r="CM267" s="3">
        <v>222.027871102537</v>
      </c>
      <c r="CN267" s="3">
        <v>225.317907478516</v>
      </c>
      <c r="CO267" s="3">
        <v>221.71579332304</v>
      </c>
      <c r="CP267" s="3">
        <v>215.113587183707</v>
      </c>
      <c r="CQ267" s="3">
        <v>205.717599476276</v>
      </c>
      <c r="CR267" s="3">
        <v>203.40709536322</v>
      </c>
      <c r="CS267" s="3">
        <v>207.018698634111</v>
      </c>
      <c r="CT267" s="3">
        <v>217.270495423946</v>
      </c>
      <c r="CU267" s="3">
        <v>228.2344697632</v>
      </c>
      <c r="CV267" s="3">
        <v>234.032354743947</v>
      </c>
      <c r="CW267" s="3">
        <v>218.930296193631</v>
      </c>
      <c r="CX267" s="3">
        <v>212.964436688833</v>
      </c>
      <c r="CY267" s="3">
        <v>236.010086451165</v>
      </c>
      <c r="CZ267" s="3">
        <v>235.935234599775</v>
      </c>
      <c r="DA267" s="3">
        <v>230.504414048872</v>
      </c>
      <c r="DB267" s="3">
        <v>233.44349794121</v>
      </c>
      <c r="DC267" s="3">
        <v>239.180480262481</v>
      </c>
      <c r="DD267" s="3">
        <v>232.651401752016</v>
      </c>
      <c r="DE267" s="3">
        <v>222.491730424964</v>
      </c>
      <c r="DF267" s="3">
        <v>240.213485878979</v>
      </c>
      <c r="DG267" s="3">
        <v>233.156165976071</v>
      </c>
      <c r="DH267" s="3">
        <v>216.462373148005</v>
      </c>
      <c r="DI267" s="3">
        <v>221.256194779764</v>
      </c>
      <c r="DJ267" s="3">
        <v>212.162138303521</v>
      </c>
      <c r="DK267" s="3">
        <v>220.104202798981</v>
      </c>
      <c r="DL267" s="3">
        <v>224.696758428477</v>
      </c>
      <c r="DM267" s="3">
        <v>239.331561100449</v>
      </c>
      <c r="DN267" s="3">
        <v>254.235727639775</v>
      </c>
      <c r="DO267" s="3">
        <v>259.065947574243</v>
      </c>
      <c r="DP267" s="3">
        <v>253.269552627579</v>
      </c>
      <c r="DQ267" s="3">
        <v>231.880947726066</v>
      </c>
      <c r="DR267" s="3">
        <v>235.155252394126</v>
      </c>
      <c r="DS267" s="3">
        <v>234.637667280095</v>
      </c>
      <c r="DT267" s="3">
        <v>246.532198190935</v>
      </c>
      <c r="DU267" s="3">
        <v>242.8572761655</v>
      </c>
      <c r="DV267" s="3">
        <v>258.685469034121</v>
      </c>
      <c r="DW267" s="3">
        <v>259.511821306153</v>
      </c>
      <c r="DX267" s="3">
        <v>251.060849386318</v>
      </c>
      <c r="DY267" s="3">
        <v>253.677698275955</v>
      </c>
      <c r="DZ267" s="3">
        <v>249.042143885806</v>
      </c>
      <c r="EA267" s="3">
        <v>240.584792763329</v>
      </c>
      <c r="EB267" s="3">
        <v>250.036411210609</v>
      </c>
      <c r="EC267" s="3">
        <v>241.399356362181</v>
      </c>
      <c r="ED267" s="3">
        <v>237.095911305308</v>
      </c>
      <c r="EE267" s="3">
        <v>233.226428440639</v>
      </c>
      <c r="EF267" s="3">
        <v>194.126390245226</v>
      </c>
    </row>
    <row r="268">
      <c r="A268" s="3" t="s">
        <v>860</v>
      </c>
      <c r="B268" s="3" t="s">
        <v>526</v>
      </c>
      <c r="C268" s="3" t="s">
        <v>851</v>
      </c>
      <c r="D268" s="3">
        <v>61.9163946257469</v>
      </c>
      <c r="E268" s="3">
        <v>61.8313669833949</v>
      </c>
      <c r="F268" s="3">
        <v>62.7572592492858</v>
      </c>
      <c r="G268" s="3">
        <v>63.4944883419079</v>
      </c>
      <c r="H268" s="3">
        <v>67.1370911012863</v>
      </c>
      <c r="I268" s="3">
        <v>68.5956112696348</v>
      </c>
      <c r="J268" s="3">
        <v>68.287530379332</v>
      </c>
      <c r="K268" s="3">
        <v>70.056561294792</v>
      </c>
      <c r="L268" s="3">
        <v>72.039475235804</v>
      </c>
      <c r="M268" s="3">
        <v>68.3338024417243</v>
      </c>
      <c r="N268" s="3">
        <v>74.7686987545204</v>
      </c>
      <c r="O268" s="3">
        <v>75.4904554515958</v>
      </c>
      <c r="P268" s="3">
        <v>74.0587860628784</v>
      </c>
      <c r="Q268" s="3">
        <v>77.1126541605428</v>
      </c>
      <c r="R268" s="3">
        <v>76.5008006272406</v>
      </c>
      <c r="S268" s="3">
        <v>77.4569327915801</v>
      </c>
      <c r="T268" s="3">
        <v>81.7956527984154</v>
      </c>
      <c r="U268" s="3">
        <v>84.1804298510095</v>
      </c>
      <c r="V268" s="3">
        <v>85.4389337602456</v>
      </c>
      <c r="W268" s="3">
        <v>82.397528935931</v>
      </c>
      <c r="X268" s="3">
        <v>79.7458694074566</v>
      </c>
      <c r="Y268" s="3">
        <v>81.5982099202476</v>
      </c>
      <c r="Z268" s="3">
        <v>86.0472637273486</v>
      </c>
      <c r="AA268" s="3">
        <v>87.1867973287108</v>
      </c>
      <c r="AB268" s="3">
        <v>78.1636633029474</v>
      </c>
      <c r="AC268" s="3">
        <v>75.3214883415998</v>
      </c>
      <c r="AD268" s="3">
        <v>81.819160886398</v>
      </c>
      <c r="AE268" s="3">
        <v>88.3856840405658</v>
      </c>
      <c r="AF268" s="3">
        <v>91.6019505160721</v>
      </c>
      <c r="AG268" s="3">
        <v>91.4773751738764</v>
      </c>
      <c r="AH268" s="3">
        <v>95.6681083911856</v>
      </c>
      <c r="AI268" s="3">
        <v>100.238558873438</v>
      </c>
      <c r="AJ268" s="3">
        <v>99.9676274234689</v>
      </c>
      <c r="AK268" s="3">
        <v>98.6356882604289</v>
      </c>
      <c r="AL268" s="3">
        <v>98.3007396289153</v>
      </c>
      <c r="AM268" s="3">
        <v>97.3025906862329</v>
      </c>
      <c r="AN268" s="3">
        <v>99.1249062046144</v>
      </c>
      <c r="AO268" s="3">
        <v>103.181553306436</v>
      </c>
      <c r="AP268" s="3">
        <v>107.860501732084</v>
      </c>
      <c r="AQ268" s="3">
        <v>110.662995114056</v>
      </c>
      <c r="AR268" s="3">
        <v>113.463697645548</v>
      </c>
      <c r="AS268" s="3">
        <v>116.786514989542</v>
      </c>
      <c r="AT268" s="3">
        <v>119.998880869361</v>
      </c>
      <c r="AU268" s="3">
        <v>116.236346772034</v>
      </c>
      <c r="AV268" s="3">
        <v>123.641606538288</v>
      </c>
      <c r="AW268" s="3">
        <v>132.785459892048</v>
      </c>
      <c r="AX268" s="3">
        <v>137.504784848444</v>
      </c>
      <c r="AY268" s="3">
        <v>141.054088844346</v>
      </c>
      <c r="AZ268" s="3">
        <v>143.898370358985</v>
      </c>
      <c r="BA268" s="3">
        <v>134.152398381062</v>
      </c>
      <c r="BB268" s="3">
        <v>131.084196064606</v>
      </c>
      <c r="BC268" s="3">
        <v>126.020391913557</v>
      </c>
      <c r="BD268" s="3">
        <v>120.387906460096</v>
      </c>
      <c r="BE268" s="3">
        <v>118.168830820441</v>
      </c>
      <c r="BF268" s="3">
        <v>116.723581118842</v>
      </c>
      <c r="BG268" s="3">
        <v>120.396158849057</v>
      </c>
      <c r="BH268" s="3">
        <v>124.738705737139</v>
      </c>
      <c r="BI268" s="3">
        <v>108.600627506491</v>
      </c>
      <c r="BJ268" s="3">
        <v>107.155456509434</v>
      </c>
      <c r="BK268" s="3">
        <v>103.031908133839</v>
      </c>
      <c r="BL268" s="3">
        <v>106.92701665268</v>
      </c>
      <c r="BM268" s="3">
        <v>113.564353588199</v>
      </c>
      <c r="BN268" s="3">
        <v>114.063873735923</v>
      </c>
      <c r="BO268" s="3">
        <v>123.784112925623</v>
      </c>
      <c r="BP268" s="3">
        <v>118.685431884969</v>
      </c>
      <c r="BQ268" s="3">
        <v>121.022921063034</v>
      </c>
      <c r="BR268" s="3">
        <v>126.859493694841</v>
      </c>
      <c r="BS268" s="3">
        <v>117.093550444291</v>
      </c>
      <c r="BT268" s="3">
        <v>122.617731606108</v>
      </c>
      <c r="BU268" s="3">
        <v>126.549013099926</v>
      </c>
      <c r="BV268" s="3">
        <v>136.59580290563</v>
      </c>
      <c r="BW268" s="3">
        <v>141.093225250496</v>
      </c>
      <c r="BX268" s="3">
        <v>144.842346998668</v>
      </c>
      <c r="BY268" s="3">
        <v>138.753693436955</v>
      </c>
      <c r="BZ268" s="3">
        <v>93.2920725512977</v>
      </c>
      <c r="CA268" s="3">
        <v>95.2644956379688</v>
      </c>
      <c r="CB268" s="3">
        <v>101.38711083539</v>
      </c>
      <c r="CC268" s="3">
        <v>119.892442859853</v>
      </c>
      <c r="CD268" s="3">
        <v>130.103897994489</v>
      </c>
      <c r="CE268" s="3">
        <v>139.995448919548</v>
      </c>
      <c r="CF268" s="3">
        <v>141.923139528708</v>
      </c>
      <c r="CG268" s="3">
        <v>151.991799831284</v>
      </c>
      <c r="CH268" s="3">
        <v>160.98437164742</v>
      </c>
      <c r="CI268" s="3">
        <v>158.628010723967</v>
      </c>
      <c r="CJ268" s="3">
        <v>155.358100362094</v>
      </c>
      <c r="CK268" s="3">
        <v>155.141826877028</v>
      </c>
      <c r="CL268" s="3">
        <v>170.653232699722</v>
      </c>
      <c r="CM268" s="3">
        <v>182.19775980625</v>
      </c>
      <c r="CN268" s="3">
        <v>190.393617442275</v>
      </c>
      <c r="CO268" s="3">
        <v>182.887047607218</v>
      </c>
      <c r="CP268" s="3">
        <v>182.670605923792</v>
      </c>
      <c r="CQ268" s="3">
        <v>174.858984253353</v>
      </c>
      <c r="CR268" s="3">
        <v>166.745709313206</v>
      </c>
      <c r="CS268" s="3">
        <v>162.143762490483</v>
      </c>
      <c r="CT268" s="3">
        <v>168.345013012365</v>
      </c>
      <c r="CU268" s="3">
        <v>167.269966554006</v>
      </c>
      <c r="CV268" s="3">
        <v>166.385353378382</v>
      </c>
      <c r="CW268" s="3">
        <v>148.171864487416</v>
      </c>
      <c r="CX268" s="3">
        <v>135.202517449022</v>
      </c>
      <c r="CY268" s="3">
        <v>126.434358171054</v>
      </c>
      <c r="CZ268" s="3">
        <v>109.239256862476</v>
      </c>
      <c r="DA268" s="3">
        <v>100.228771378927</v>
      </c>
      <c r="DB268" s="3">
        <v>99.8681089147792</v>
      </c>
      <c r="DC268" s="3">
        <v>87.336923615685</v>
      </c>
      <c r="DD268" s="3">
        <v>77.4308815685386</v>
      </c>
      <c r="DE268" s="3">
        <v>71.111300341977</v>
      </c>
      <c r="DF268" s="3">
        <v>73.1655258685021</v>
      </c>
      <c r="DG268" s="3">
        <v>71.8805595726035</v>
      </c>
      <c r="DH268" s="3">
        <v>78.5070337917852</v>
      </c>
      <c r="DI268" s="3">
        <v>82.1760911236191</v>
      </c>
      <c r="DJ268" s="3">
        <v>75.3331000695605</v>
      </c>
      <c r="DK268" s="3">
        <v>74.10605034338</v>
      </c>
      <c r="DL268" s="3">
        <v>76.7430285447966</v>
      </c>
      <c r="DM268" s="3">
        <v>82.5386764272052</v>
      </c>
      <c r="DN268" s="3">
        <v>90.8852471760725</v>
      </c>
      <c r="DO268" s="3">
        <v>89.3601393132563</v>
      </c>
      <c r="DP268" s="3">
        <v>83.9877007742402</v>
      </c>
      <c r="DQ268" s="3">
        <v>76.885039864698</v>
      </c>
      <c r="DR268" s="3">
        <v>84.7042981081842</v>
      </c>
      <c r="DS268" s="3">
        <v>92.486078843063</v>
      </c>
      <c r="DT268" s="3">
        <v>92.0925571108572</v>
      </c>
      <c r="DU268" s="3">
        <v>85.8537371943981</v>
      </c>
      <c r="DV268" s="3">
        <v>89.2405580548906</v>
      </c>
      <c r="DW268" s="3">
        <v>89.7911585090917</v>
      </c>
      <c r="DX268" s="3">
        <v>85.5335458688504</v>
      </c>
      <c r="DY268" s="3">
        <v>82.2183895382525</v>
      </c>
      <c r="DZ268" s="3">
        <v>86.1046971392752</v>
      </c>
      <c r="EA268" s="3">
        <v>96.1035292391187</v>
      </c>
      <c r="EB268" s="3">
        <v>101.96972376612</v>
      </c>
      <c r="EC268" s="3">
        <v>103.738882259278</v>
      </c>
      <c r="ED268" s="3">
        <v>88.8078578036551</v>
      </c>
      <c r="EE268" s="3">
        <v>83.1238094511486</v>
      </c>
      <c r="EF268" s="3">
        <v>84.2488886515299</v>
      </c>
    </row>
    <row r="269">
      <c r="A269" s="3" t="s">
        <v>861</v>
      </c>
      <c r="B269" s="3" t="s">
        <v>494</v>
      </c>
      <c r="C269" s="3" t="s">
        <v>497</v>
      </c>
      <c r="D269" s="3">
        <v>67.5336620976106</v>
      </c>
      <c r="E269" s="3">
        <v>70.5760953954576</v>
      </c>
      <c r="F269" s="3">
        <v>70.9009375086113</v>
      </c>
      <c r="G269" s="3">
        <v>70.3078320251139</v>
      </c>
      <c r="H269" s="3">
        <v>70.5558743776748</v>
      </c>
      <c r="I269" s="3">
        <v>74.7051255360301</v>
      </c>
      <c r="J269" s="3">
        <v>72.9596769106125</v>
      </c>
      <c r="K269" s="3">
        <v>71.5750197822397</v>
      </c>
      <c r="L269" s="3">
        <v>73.3174729028689</v>
      </c>
      <c r="M269" s="3">
        <v>73.3082867223218</v>
      </c>
      <c r="N269" s="3">
        <v>79.0370595942189</v>
      </c>
      <c r="O269" s="3">
        <v>83.4557651886632</v>
      </c>
      <c r="P269" s="3">
        <v>82.7263093270141</v>
      </c>
      <c r="Q269" s="3">
        <v>83.3701748312115</v>
      </c>
      <c r="R269" s="3">
        <v>82.1861086295369</v>
      </c>
      <c r="S269" s="3">
        <v>83.3068115075614</v>
      </c>
      <c r="T269" s="3">
        <v>84.6378893658873</v>
      </c>
      <c r="U269" s="3">
        <v>85.6262529612939</v>
      </c>
      <c r="V269" s="3">
        <v>88.1067199252765</v>
      </c>
      <c r="W269" s="3">
        <v>90.7123140577093</v>
      </c>
      <c r="X269" s="3">
        <v>87.4758796047386</v>
      </c>
      <c r="Y269" s="3">
        <v>87.0856885768655</v>
      </c>
      <c r="Z269" s="3">
        <v>86.9366036726707</v>
      </c>
      <c r="AA269" s="3">
        <v>84.0538317989615</v>
      </c>
      <c r="AB269" s="3">
        <v>82.9350435862686</v>
      </c>
      <c r="AC269" s="3">
        <v>88.6256681916458</v>
      </c>
      <c r="AD269" s="3">
        <v>94.0502094974433</v>
      </c>
      <c r="AE269" s="3">
        <v>98.8443385495726</v>
      </c>
      <c r="AF269" s="3">
        <v>100.247456985042</v>
      </c>
      <c r="AG269" s="3">
        <v>104.180682395211</v>
      </c>
      <c r="AH269" s="3">
        <v>109.148173373473</v>
      </c>
      <c r="AI269" s="3">
        <v>104.273019014684</v>
      </c>
      <c r="AJ269" s="3">
        <v>104.518156020233</v>
      </c>
      <c r="AK269" s="3">
        <v>104.437439428666</v>
      </c>
      <c r="AL269" s="3">
        <v>103.421375172359</v>
      </c>
      <c r="AM269" s="3">
        <v>106.915678504843</v>
      </c>
      <c r="AN269" s="3">
        <v>111.011763990573</v>
      </c>
      <c r="AO269" s="3">
        <v>114.452971689554</v>
      </c>
      <c r="AP269" s="3">
        <v>120.122224349948</v>
      </c>
      <c r="AQ269" s="3">
        <v>121.361164365961</v>
      </c>
      <c r="AR269" s="3">
        <v>125.570592600582</v>
      </c>
      <c r="AS269" s="3">
        <v>130.147732027954</v>
      </c>
      <c r="AT269" s="3">
        <v>132.415087747221</v>
      </c>
      <c r="AU269" s="3">
        <v>132.538159859104</v>
      </c>
      <c r="AV269" s="3">
        <v>130.944117292827</v>
      </c>
      <c r="AW269" s="3">
        <v>137.237609709926</v>
      </c>
      <c r="AX269" s="3">
        <v>143.523453786624</v>
      </c>
      <c r="AY269" s="3">
        <v>142.115520664873</v>
      </c>
      <c r="AZ269" s="3">
        <v>149.96733717671</v>
      </c>
      <c r="BA269" s="3">
        <v>146.267084409337</v>
      </c>
      <c r="BB269" s="3">
        <v>151.255626528592</v>
      </c>
      <c r="BC269" s="3">
        <v>150.582638294508</v>
      </c>
      <c r="BD269" s="3">
        <v>158.410215725248</v>
      </c>
      <c r="BE269" s="3">
        <v>159.788913616148</v>
      </c>
      <c r="BF269" s="3">
        <v>160.209411544344</v>
      </c>
      <c r="BG269" s="3">
        <v>156.258524168472</v>
      </c>
      <c r="BH269" s="3">
        <v>160.719781147371</v>
      </c>
      <c r="BI269" s="3">
        <v>159.303570549454</v>
      </c>
      <c r="BJ269" s="3">
        <v>156.930679070711</v>
      </c>
      <c r="BK269" s="3">
        <v>152.348536833179</v>
      </c>
      <c r="BL269" s="3">
        <v>152.457866155577</v>
      </c>
      <c r="BM269" s="3">
        <v>172.491490337871</v>
      </c>
      <c r="BN269" s="3">
        <v>180.901653423431</v>
      </c>
      <c r="BO269" s="3">
        <v>179.182841526142</v>
      </c>
      <c r="BP269" s="3">
        <v>174.449999242476</v>
      </c>
      <c r="BQ269" s="3">
        <v>185.181147620579</v>
      </c>
      <c r="BR269" s="3">
        <v>197.32547362241</v>
      </c>
      <c r="BS269" s="3">
        <v>203.540334674362</v>
      </c>
      <c r="BT269" s="3">
        <v>205.834421449462</v>
      </c>
      <c r="BU269" s="3">
        <v>201.396396965999</v>
      </c>
      <c r="BV269" s="3">
        <v>192.122235307419</v>
      </c>
      <c r="BW269" s="3">
        <v>194.07062660224</v>
      </c>
      <c r="BX269" s="3">
        <v>200.319688187734</v>
      </c>
      <c r="BY269" s="3">
        <v>203.305466332279</v>
      </c>
      <c r="BZ269" s="3">
        <v>155.009780043661</v>
      </c>
      <c r="CA269" s="3">
        <v>166.75635111369</v>
      </c>
      <c r="CB269" s="3">
        <v>178.529812513725</v>
      </c>
      <c r="CC269" s="3">
        <v>181.132647767095</v>
      </c>
      <c r="CD269" s="3">
        <v>179.903982786679</v>
      </c>
      <c r="CE269" s="3">
        <v>181.280361213439</v>
      </c>
      <c r="CF269" s="3">
        <v>194.518419886137</v>
      </c>
      <c r="CG269" s="3">
        <v>207.235618021301</v>
      </c>
      <c r="CH269" s="3">
        <v>216.501567757928</v>
      </c>
      <c r="CI269" s="3">
        <v>225.980148882231</v>
      </c>
      <c r="CJ269" s="3">
        <v>229.86397421685</v>
      </c>
      <c r="CK269" s="3">
        <v>231.731797080094</v>
      </c>
      <c r="CL269" s="3">
        <v>228.537223244572</v>
      </c>
      <c r="CM269" s="3">
        <v>246.169156243076</v>
      </c>
      <c r="CN269" s="3">
        <v>244.068311056393</v>
      </c>
      <c r="CO269" s="3">
        <v>246.89098973966</v>
      </c>
      <c r="CP269" s="3">
        <v>252.774491178569</v>
      </c>
      <c r="CQ269" s="3">
        <v>256.012609221585</v>
      </c>
      <c r="CR269" s="3">
        <v>264.025528120637</v>
      </c>
      <c r="CS269" s="3">
        <v>257.302559597704</v>
      </c>
      <c r="CT269" s="3">
        <v>254.085260431049</v>
      </c>
      <c r="CU269" s="3">
        <v>249.291733532257</v>
      </c>
      <c r="CV269" s="3">
        <v>252.244509054499</v>
      </c>
      <c r="CW269" s="3">
        <v>245.647964106633</v>
      </c>
      <c r="CX269" s="3">
        <v>252.691495426589</v>
      </c>
      <c r="CY269" s="3">
        <v>253.923714732447</v>
      </c>
      <c r="CZ269" s="3">
        <v>227.562575139041</v>
      </c>
      <c r="DA269" s="3">
        <v>204.375454624744</v>
      </c>
      <c r="DB269" s="3">
        <v>195.514269011412</v>
      </c>
      <c r="DC269" s="3">
        <v>209.794495873743</v>
      </c>
      <c r="DD269" s="3">
        <v>208.329342740514</v>
      </c>
      <c r="DE269" s="3">
        <v>211.571124425352</v>
      </c>
      <c r="DF269" s="3">
        <v>215.247571088459</v>
      </c>
      <c r="DG269" s="3">
        <v>237.656904771856</v>
      </c>
      <c r="DH269" s="3">
        <v>249.676198835381</v>
      </c>
      <c r="DI269" s="3">
        <v>261.848854384595</v>
      </c>
      <c r="DJ269" s="3">
        <v>266.696759821658</v>
      </c>
      <c r="DK269" s="3">
        <v>288.98706053605</v>
      </c>
      <c r="DL269" s="3">
        <v>278.671081694913</v>
      </c>
      <c r="DM269" s="3">
        <v>284.667703251874</v>
      </c>
      <c r="DN269" s="3">
        <v>290.035125023037</v>
      </c>
      <c r="DO269" s="3">
        <v>276.496970084153</v>
      </c>
      <c r="DP269" s="3">
        <v>283.240382779947</v>
      </c>
      <c r="DQ269" s="3">
        <v>261.725717921263</v>
      </c>
      <c r="DR269" s="3">
        <v>280.804443838159</v>
      </c>
      <c r="DS269" s="3">
        <v>290.347249969311</v>
      </c>
      <c r="DT269" s="3">
        <v>306.40142789582</v>
      </c>
      <c r="DU269" s="3">
        <v>343.112182466647</v>
      </c>
      <c r="DV269" s="3">
        <v>351.757863575189</v>
      </c>
      <c r="DW269" s="3">
        <v>339.346159226635</v>
      </c>
      <c r="DX269" s="3">
        <v>329.938536663732</v>
      </c>
      <c r="DY269" s="3">
        <v>341.497364240336</v>
      </c>
      <c r="DZ269" s="3">
        <v>333.689406940852</v>
      </c>
      <c r="EA269" s="3">
        <v>337.034398032726</v>
      </c>
      <c r="EB269" s="3">
        <v>362.012139348176</v>
      </c>
      <c r="EC269" s="3">
        <v>357.110441830691</v>
      </c>
      <c r="ED269" s="3">
        <v>380.685708589172</v>
      </c>
      <c r="EE269" s="3">
        <v>373.523001873897</v>
      </c>
      <c r="EF269" s="3">
        <v>376.627221001519</v>
      </c>
    </row>
    <row r="270">
      <c r="A270" s="3" t="s">
        <v>862</v>
      </c>
      <c r="B270" s="3" t="s">
        <v>505</v>
      </c>
      <c r="C270" s="3" t="s">
        <v>863</v>
      </c>
      <c r="D270" s="3">
        <v>26.9838458406609</v>
      </c>
      <c r="E270" s="3">
        <v>26.5679101661966</v>
      </c>
      <c r="F270" s="3">
        <v>26.9671196111774</v>
      </c>
      <c r="G270" s="3">
        <v>27.1433036089993</v>
      </c>
      <c r="H270" s="3">
        <v>27.6218364375692</v>
      </c>
      <c r="I270" s="3">
        <v>28.1970508090459</v>
      </c>
      <c r="J270" s="3">
        <v>27.9614022575979</v>
      </c>
      <c r="K270" s="3">
        <v>28.1888002860118</v>
      </c>
      <c r="L270" s="3">
        <v>28.8643106969243</v>
      </c>
      <c r="M270" s="3">
        <v>28.6239373829495</v>
      </c>
      <c r="N270" s="3">
        <v>29.646011530886</v>
      </c>
      <c r="O270" s="3">
        <v>30.7330678364804</v>
      </c>
      <c r="P270" s="3">
        <v>31.0635787519587</v>
      </c>
      <c r="Q270" s="3">
        <v>30.4495905958592</v>
      </c>
      <c r="R270" s="3">
        <v>29.6974858572742</v>
      </c>
      <c r="S270" s="3">
        <v>29.2780903630718</v>
      </c>
      <c r="T270" s="3">
        <v>28.8447993501814</v>
      </c>
      <c r="U270" s="3">
        <v>29.0789729452976</v>
      </c>
      <c r="V270" s="3">
        <v>28.2560539323212</v>
      </c>
      <c r="W270" s="3">
        <v>30.4419031077123</v>
      </c>
      <c r="X270" s="3">
        <v>30.9698427660487</v>
      </c>
      <c r="Y270" s="3">
        <v>32.2704679196995</v>
      </c>
      <c r="Z270" s="3">
        <v>32.257407558143</v>
      </c>
      <c r="AA270" s="3">
        <v>32.4682975060114</v>
      </c>
      <c r="AB270" s="3">
        <v>31.6785753257447</v>
      </c>
      <c r="AC270" s="3">
        <v>34.4298129237452</v>
      </c>
      <c r="AD270" s="3">
        <v>36.3705051469767</v>
      </c>
      <c r="AE270" s="3">
        <v>37.3256309020084</v>
      </c>
      <c r="AF270" s="3">
        <v>39.2900739500576</v>
      </c>
      <c r="AG270" s="3">
        <v>39.4827639474618</v>
      </c>
      <c r="AH270" s="3">
        <v>41.6317330928537</v>
      </c>
      <c r="AI270" s="3">
        <v>41.9514916359215</v>
      </c>
      <c r="AJ270" s="3">
        <v>40.5486815420909</v>
      </c>
      <c r="AK270" s="3">
        <v>38.9452643427412</v>
      </c>
      <c r="AL270" s="3">
        <v>42.446652961834</v>
      </c>
      <c r="AM270" s="3">
        <v>44.8438390339948</v>
      </c>
      <c r="AN270" s="3">
        <v>44.3036667509808</v>
      </c>
      <c r="AO270" s="3">
        <v>42.8466109984593</v>
      </c>
      <c r="AP270" s="3">
        <v>42.6536376324144</v>
      </c>
      <c r="AQ270" s="3">
        <v>42.8705732904609</v>
      </c>
      <c r="AR270" s="3">
        <v>44.5319774314889</v>
      </c>
      <c r="AS270" s="3">
        <v>43.9533706816338</v>
      </c>
      <c r="AT270" s="3">
        <v>41.9013335851177</v>
      </c>
      <c r="AU270" s="3">
        <v>42.8507909636685</v>
      </c>
      <c r="AV270" s="3">
        <v>44.2282012373055</v>
      </c>
      <c r="AW270" s="3">
        <v>45.246628472707</v>
      </c>
      <c r="AX270" s="3">
        <v>45.6955931172464</v>
      </c>
      <c r="AY270" s="3">
        <v>50.4676182320837</v>
      </c>
      <c r="AZ270" s="3">
        <v>52.0523675373011</v>
      </c>
      <c r="BA270" s="3">
        <v>49.5313760093521</v>
      </c>
      <c r="BB270" s="3">
        <v>50.2429580078454</v>
      </c>
      <c r="BC270" s="3">
        <v>51.3760117259556</v>
      </c>
      <c r="BD270" s="3">
        <v>53.4801444555511</v>
      </c>
      <c r="BE270" s="3">
        <v>56.2259418462897</v>
      </c>
      <c r="BF270" s="3">
        <v>59.0575309322566</v>
      </c>
      <c r="BG270" s="3">
        <v>61.2959992105676</v>
      </c>
      <c r="BH270" s="3">
        <v>62.4374240392785</v>
      </c>
      <c r="BI270" s="3">
        <v>60.4728186271549</v>
      </c>
      <c r="BJ270" s="3">
        <v>56.4970372045074</v>
      </c>
      <c r="BK270" s="3">
        <v>54.4206785219606</v>
      </c>
      <c r="BL270" s="3">
        <v>53.374577092229</v>
      </c>
      <c r="BM270" s="3">
        <v>56.854282946591</v>
      </c>
      <c r="BN270" s="3">
        <v>56.7000011715644</v>
      </c>
      <c r="BO270" s="3">
        <v>59.0407222802642</v>
      </c>
      <c r="BP270" s="3">
        <v>63.2301156955748</v>
      </c>
      <c r="BQ270" s="3">
        <v>61.2744689320865</v>
      </c>
      <c r="BR270" s="3">
        <v>61.6177069854979</v>
      </c>
      <c r="BS270" s="3">
        <v>62.1564688309901</v>
      </c>
      <c r="BT270" s="3">
        <v>67.0032134828805</v>
      </c>
      <c r="BU270" s="3">
        <v>68.5265014261506</v>
      </c>
      <c r="BV270" s="3">
        <v>69.9595300329442</v>
      </c>
      <c r="BW270" s="3">
        <v>72.8177175084618</v>
      </c>
      <c r="BX270" s="3">
        <v>72.8860688229122</v>
      </c>
      <c r="BY270" s="3">
        <v>66.244497593258</v>
      </c>
      <c r="BZ270" s="3">
        <v>44.1617090481105</v>
      </c>
      <c r="CA270" s="3">
        <v>43.1061445471597</v>
      </c>
      <c r="CB270" s="3">
        <v>46.1631569915886</v>
      </c>
      <c r="CC270" s="3">
        <v>50.1212038425878</v>
      </c>
      <c r="CD270" s="3">
        <v>47.8898756317034</v>
      </c>
      <c r="CE270" s="3">
        <v>51.7495706304142</v>
      </c>
      <c r="CF270" s="3">
        <v>55.861282052641</v>
      </c>
      <c r="CG270" s="3">
        <v>57.012779882325</v>
      </c>
      <c r="CH270" s="3">
        <v>61.5270373901332</v>
      </c>
      <c r="CI270" s="3">
        <v>66.5361218082918</v>
      </c>
      <c r="CJ270" s="3">
        <v>67.6809013321239</v>
      </c>
      <c r="CK270" s="3">
        <v>69.055866741786</v>
      </c>
      <c r="CL270" s="3">
        <v>72.4901133595008</v>
      </c>
      <c r="CM270" s="3">
        <v>73.8577774748901</v>
      </c>
      <c r="CN270" s="3">
        <v>75.1126384821344</v>
      </c>
      <c r="CO270" s="3">
        <v>71.209344393579</v>
      </c>
      <c r="CP270" s="3">
        <v>67.5191057243125</v>
      </c>
      <c r="CQ270" s="3">
        <v>70.2960367781371</v>
      </c>
      <c r="CR270" s="3">
        <v>71.2402544542036</v>
      </c>
      <c r="CS270" s="3">
        <v>73.8868415516301</v>
      </c>
      <c r="CT270" s="3">
        <v>70.3830792119334</v>
      </c>
      <c r="CU270" s="3">
        <v>67.9946094710433</v>
      </c>
      <c r="CV270" s="3">
        <v>72.5035746924374</v>
      </c>
      <c r="CW270" s="3">
        <v>76.161639289432</v>
      </c>
      <c r="CX270" s="3">
        <v>75.1576137650643</v>
      </c>
      <c r="CY270" s="3">
        <v>80.0255392880293</v>
      </c>
      <c r="CZ270" s="3">
        <v>77.03774640255</v>
      </c>
      <c r="DA270" s="3">
        <v>76.7506569977241</v>
      </c>
      <c r="DB270" s="3">
        <v>80.8498800090968</v>
      </c>
      <c r="DC270" s="3">
        <v>79.3469703421376</v>
      </c>
      <c r="DD270" s="3">
        <v>73.5693389389871</v>
      </c>
      <c r="DE270" s="3">
        <v>72.5506654510483</v>
      </c>
      <c r="DF270" s="3">
        <v>79.3704919553887</v>
      </c>
      <c r="DG270" s="3">
        <v>76.0113954373418</v>
      </c>
      <c r="DH270" s="3">
        <v>74.2155302343529</v>
      </c>
      <c r="DI270" s="3">
        <v>72.930324223966</v>
      </c>
      <c r="DJ270" s="3">
        <v>71.0615432588858</v>
      </c>
      <c r="DK270" s="3">
        <v>72.2059456620062</v>
      </c>
      <c r="DL270" s="3">
        <v>70.1095801732912</v>
      </c>
      <c r="DM270" s="3">
        <v>69.245313923048</v>
      </c>
      <c r="DN270" s="3">
        <v>71.4624249314202</v>
      </c>
      <c r="DO270" s="3">
        <v>69.1025271685115</v>
      </c>
      <c r="DP270" s="3">
        <v>66.3741155845976</v>
      </c>
      <c r="DQ270" s="3">
        <v>62.4473035494208</v>
      </c>
      <c r="DR270" s="3">
        <v>66.9742911262898</v>
      </c>
      <c r="DS270" s="3">
        <v>71.0454571606827</v>
      </c>
      <c r="DT270" s="3">
        <v>73.5556413260253</v>
      </c>
      <c r="DU270" s="3">
        <v>78.0680982287114</v>
      </c>
      <c r="DV270" s="3">
        <v>78.4338190309473</v>
      </c>
      <c r="DW270" s="3">
        <v>75.4620218067353</v>
      </c>
      <c r="DX270" s="3">
        <v>72.9266251781621</v>
      </c>
      <c r="DY270" s="3">
        <v>70.9966492183406</v>
      </c>
      <c r="DZ270" s="3">
        <v>71.1163339033402</v>
      </c>
      <c r="EA270" s="3">
        <v>75.3066494151062</v>
      </c>
      <c r="EB270" s="3">
        <v>76.1443952180424</v>
      </c>
      <c r="EC270" s="3">
        <v>74.580805049896</v>
      </c>
      <c r="ED270" s="3">
        <v>75.5511193922888</v>
      </c>
      <c r="EE270" s="3">
        <v>77.9910732693297</v>
      </c>
      <c r="EF270" s="3">
        <v>74.1331157244131</v>
      </c>
    </row>
    <row r="271">
      <c r="A271" s="3" t="s">
        <v>864</v>
      </c>
      <c r="B271" s="3" t="s">
        <v>604</v>
      </c>
      <c r="C271" s="3" t="s">
        <v>605</v>
      </c>
      <c r="D271" s="3">
        <v>11.3812812451095</v>
      </c>
      <c r="E271" s="3">
        <v>10.988924854522</v>
      </c>
      <c r="F271" s="3">
        <v>11.2116592612445</v>
      </c>
      <c r="G271" s="3">
        <v>12.0833194519935</v>
      </c>
      <c r="H271" s="3">
        <v>12.2982936912054</v>
      </c>
      <c r="I271" s="3">
        <v>12.0671209276317</v>
      </c>
      <c r="J271" s="3">
        <v>12.4872919439878</v>
      </c>
      <c r="K271" s="3">
        <v>12.1275105752943</v>
      </c>
      <c r="L271" s="3">
        <v>12.2312096958003</v>
      </c>
      <c r="M271" s="3">
        <v>12.1913122852809</v>
      </c>
      <c r="N271" s="3">
        <v>12.4986712098857</v>
      </c>
      <c r="O271" s="3">
        <v>11.9133718418023</v>
      </c>
      <c r="P271" s="3">
        <v>12.0654487247258</v>
      </c>
      <c r="Q271" s="3">
        <v>12.4277440313953</v>
      </c>
      <c r="R271" s="3">
        <v>12.0409803857218</v>
      </c>
      <c r="S271" s="3">
        <v>12.2184675246949</v>
      </c>
      <c r="T271" s="3">
        <v>12.6301320896395</v>
      </c>
      <c r="U271" s="3">
        <v>12.9229846723327</v>
      </c>
      <c r="V271" s="3">
        <v>13.0446048875728</v>
      </c>
      <c r="W271" s="3">
        <v>12.7049211415163</v>
      </c>
      <c r="X271" s="3">
        <v>12.2283492073655</v>
      </c>
      <c r="Y271" s="3">
        <v>12.7271600755412</v>
      </c>
      <c r="Z271" s="3">
        <v>12.7204428412378</v>
      </c>
      <c r="AA271" s="3">
        <v>13.0170622120241</v>
      </c>
      <c r="AB271" s="3">
        <v>13.3876150756558</v>
      </c>
      <c r="AC271" s="3">
        <v>14.2881777548523</v>
      </c>
      <c r="AD271" s="3">
        <v>14.982176966558</v>
      </c>
      <c r="AE271" s="3">
        <v>15.2382202982825</v>
      </c>
      <c r="AF271" s="3">
        <v>15.4016677847181</v>
      </c>
      <c r="AG271" s="3">
        <v>16.066897279369</v>
      </c>
      <c r="AH271" s="3">
        <v>17.1551703648188</v>
      </c>
      <c r="AI271" s="3">
        <v>16.9362575949671</v>
      </c>
      <c r="AJ271" s="3">
        <v>16.3459497402828</v>
      </c>
      <c r="AK271" s="3">
        <v>15.7061647772896</v>
      </c>
      <c r="AL271" s="3">
        <v>15.3042159116782</v>
      </c>
      <c r="AM271" s="3">
        <v>16.8096483480509</v>
      </c>
      <c r="AN271" s="3">
        <v>17.1731421732064</v>
      </c>
      <c r="AO271" s="3">
        <v>17.1758065846281</v>
      </c>
      <c r="AP271" s="3">
        <v>17.406083149149</v>
      </c>
      <c r="AQ271" s="3">
        <v>17.0099283419974</v>
      </c>
      <c r="AR271" s="3">
        <v>16.1742190378487</v>
      </c>
      <c r="AS271" s="3">
        <v>16.2238119713145</v>
      </c>
      <c r="AT271" s="3">
        <v>15.8673241029274</v>
      </c>
      <c r="AU271" s="3">
        <v>16.3286751396088</v>
      </c>
      <c r="AV271" s="3">
        <v>16.0596375927097</v>
      </c>
      <c r="AW271" s="3">
        <v>15.8482923810718</v>
      </c>
      <c r="AX271" s="3">
        <v>14.9222865385856</v>
      </c>
      <c r="AY271" s="3">
        <v>16.48568717761</v>
      </c>
      <c r="AZ271" s="3">
        <v>16.5256633698277</v>
      </c>
      <c r="BA271" s="3">
        <v>16.3502951215077</v>
      </c>
      <c r="BB271" s="3">
        <v>16.1221198585822</v>
      </c>
      <c r="BC271" s="3">
        <v>15.7431737375788</v>
      </c>
      <c r="BD271" s="3">
        <v>14.5570426745091</v>
      </c>
      <c r="BE271" s="3">
        <v>14.7207929708581</v>
      </c>
      <c r="BF271" s="3">
        <v>14.5846004021512</v>
      </c>
      <c r="BG271" s="3">
        <v>14.9733706535008</v>
      </c>
      <c r="BH271" s="3">
        <v>15.2860088432118</v>
      </c>
      <c r="BI271" s="3">
        <v>15.1329826995832</v>
      </c>
      <c r="BJ271" s="3">
        <v>14.3127378152237</v>
      </c>
      <c r="BK271" s="3">
        <v>13.8951674154412</v>
      </c>
      <c r="BL271" s="3">
        <v>14.5521762804208</v>
      </c>
      <c r="BM271" s="3">
        <v>14.5517077506338</v>
      </c>
      <c r="BN271" s="3">
        <v>14.7124021592151</v>
      </c>
      <c r="BO271" s="3">
        <v>15.4776491455317</v>
      </c>
      <c r="BP271" s="3">
        <v>15.3532641202593</v>
      </c>
      <c r="BQ271" s="3">
        <v>15.8434387861875</v>
      </c>
      <c r="BR271" s="3">
        <v>16.7336376266953</v>
      </c>
      <c r="BS271" s="3">
        <v>17.3350368504844</v>
      </c>
      <c r="BT271" s="3">
        <v>18.6133810818136</v>
      </c>
      <c r="BU271" s="3">
        <v>19.1351403063811</v>
      </c>
      <c r="BV271" s="3">
        <v>19.6591884750224</v>
      </c>
      <c r="BW271" s="3">
        <v>19.6247332654271</v>
      </c>
      <c r="BX271" s="3">
        <v>19.8570850032723</v>
      </c>
      <c r="BY271" s="3">
        <v>19.6022088608757</v>
      </c>
      <c r="BZ271" s="3">
        <v>16.872326157036</v>
      </c>
      <c r="CA271" s="3">
        <v>15.8624022111214</v>
      </c>
      <c r="CB271" s="3">
        <v>15.7645422587579</v>
      </c>
      <c r="CC271" s="3">
        <v>16.3816247883495</v>
      </c>
      <c r="CD271" s="3">
        <v>16.1888213235306</v>
      </c>
      <c r="CE271" s="3">
        <v>16.2614612285693</v>
      </c>
      <c r="CF271" s="3">
        <v>15.7215265132876</v>
      </c>
      <c r="CG271" s="3">
        <v>15.3549075236922</v>
      </c>
      <c r="CH271" s="3">
        <v>15.8071838597935</v>
      </c>
      <c r="CI271" s="3">
        <v>16.4435093701684</v>
      </c>
      <c r="CJ271" s="3">
        <v>16.4953584699058</v>
      </c>
      <c r="CK271" s="3">
        <v>16.457865945628</v>
      </c>
      <c r="CL271" s="3">
        <v>16.9385709934564</v>
      </c>
      <c r="CM271" s="3">
        <v>17.6971914860993</v>
      </c>
      <c r="CN271" s="3">
        <v>18.0641853413809</v>
      </c>
      <c r="CO271" s="3">
        <v>16.9090468350164</v>
      </c>
      <c r="CP271" s="3">
        <v>16.848302473125</v>
      </c>
      <c r="CQ271" s="3">
        <v>16.5824252559887</v>
      </c>
      <c r="CR271" s="3">
        <v>16.3303787032193</v>
      </c>
      <c r="CS271" s="3">
        <v>15.8658434704596</v>
      </c>
      <c r="CT271" s="3">
        <v>15.1195833240555</v>
      </c>
      <c r="CU271" s="3">
        <v>14.4749244479689</v>
      </c>
      <c r="CV271" s="3">
        <v>16.3577912527716</v>
      </c>
      <c r="CW271" s="3">
        <v>15.096890788046</v>
      </c>
      <c r="CX271" s="3">
        <v>14.7611388072368</v>
      </c>
      <c r="CY271" s="3">
        <v>15.9937357608673</v>
      </c>
      <c r="CZ271" s="3">
        <v>17.0516866993802</v>
      </c>
      <c r="DA271" s="3">
        <v>17.3166197053921</v>
      </c>
      <c r="DB271" s="3">
        <v>17.0615735193351</v>
      </c>
      <c r="DC271" s="3">
        <v>15.5786405577831</v>
      </c>
      <c r="DD271" s="3">
        <v>14.1652954458725</v>
      </c>
      <c r="DE271" s="3">
        <v>14.0903711120629</v>
      </c>
      <c r="DF271" s="3">
        <v>16.3589614715199</v>
      </c>
      <c r="DG271" s="3">
        <v>16.2712036512657</v>
      </c>
      <c r="DH271" s="3">
        <v>17.1215209113118</v>
      </c>
      <c r="DI271" s="3">
        <v>17.1254776900452</v>
      </c>
      <c r="DJ271" s="3">
        <v>16.4409362081751</v>
      </c>
      <c r="DK271" s="3">
        <v>16.9651668505986</v>
      </c>
      <c r="DL271" s="3">
        <v>14.8781044575349</v>
      </c>
      <c r="DM271" s="3">
        <v>14.1276915982841</v>
      </c>
      <c r="DN271" s="3">
        <v>13.5906584841297</v>
      </c>
      <c r="DO271" s="3">
        <v>12.9911268986897</v>
      </c>
      <c r="DP271" s="3">
        <v>13.5838926876372</v>
      </c>
      <c r="DQ271" s="3">
        <v>13.7709162550892</v>
      </c>
      <c r="DR271" s="3">
        <v>14.7928859866269</v>
      </c>
      <c r="DS271" s="3">
        <v>15.4927779491915</v>
      </c>
      <c r="DT271" s="3">
        <v>15.9471181012841</v>
      </c>
      <c r="DU271" s="3">
        <v>16.1594385258473</v>
      </c>
      <c r="DV271" s="3">
        <v>16.2144878797219</v>
      </c>
      <c r="DW271" s="3">
        <v>16.0653484944612</v>
      </c>
      <c r="DX271" s="3">
        <v>16.5709161116297</v>
      </c>
      <c r="DY271" s="3">
        <v>17.456144630142</v>
      </c>
      <c r="DZ271" s="3">
        <v>18.3335356776803</v>
      </c>
      <c r="EA271" s="3">
        <v>18.978478441698</v>
      </c>
      <c r="EB271" s="3">
        <v>20.8770573652181</v>
      </c>
      <c r="EC271" s="3">
        <v>21.4725319087611</v>
      </c>
      <c r="ED271" s="3">
        <v>22.2922966722337</v>
      </c>
      <c r="EE271" s="3">
        <v>22.8523193396294</v>
      </c>
      <c r="EF271" s="3">
        <v>22.4933852362624</v>
      </c>
    </row>
    <row r="272">
      <c r="A272" s="3" t="s">
        <v>865</v>
      </c>
      <c r="B272" s="3" t="s">
        <v>505</v>
      </c>
      <c r="C272" s="3" t="s">
        <v>859</v>
      </c>
      <c r="D272" s="3">
        <v>42.7312625373364</v>
      </c>
      <c r="E272" s="3">
        <v>42.3036080030157</v>
      </c>
      <c r="F272" s="3">
        <v>45.2634472619226</v>
      </c>
      <c r="G272" s="3">
        <v>45.9862062687489</v>
      </c>
      <c r="H272" s="3">
        <v>49.5488029711208</v>
      </c>
      <c r="I272" s="3">
        <v>55.565905430656</v>
      </c>
      <c r="J272" s="3">
        <v>56.8873746129093</v>
      </c>
      <c r="K272" s="3">
        <v>57.039557812286</v>
      </c>
      <c r="L272" s="3">
        <v>58.5738075974834</v>
      </c>
      <c r="M272" s="3">
        <v>57.0069861905911</v>
      </c>
      <c r="N272" s="3">
        <v>60.0464547835585</v>
      </c>
      <c r="O272" s="3">
        <v>59.2494825558197</v>
      </c>
      <c r="P272" s="3">
        <v>60.4213216509394</v>
      </c>
      <c r="Q272" s="3">
        <v>60.2920258218234</v>
      </c>
      <c r="R272" s="3">
        <v>59.1311394128381</v>
      </c>
      <c r="S272" s="3">
        <v>60.6921731101903</v>
      </c>
      <c r="T272" s="3">
        <v>59.3783786279943</v>
      </c>
      <c r="U272" s="3">
        <v>58.3944866658813</v>
      </c>
      <c r="V272" s="3">
        <v>56.8245754504816</v>
      </c>
      <c r="W272" s="3">
        <v>56.9121088593267</v>
      </c>
      <c r="X272" s="3">
        <v>61.2066174898686</v>
      </c>
      <c r="Y272" s="3">
        <v>69.2137164320532</v>
      </c>
      <c r="Z272" s="3">
        <v>73.6206644622279</v>
      </c>
      <c r="AA272" s="3">
        <v>75.8242572463924</v>
      </c>
      <c r="AB272" s="3">
        <v>71.8877462272262</v>
      </c>
      <c r="AC272" s="3">
        <v>69.9554843642002</v>
      </c>
      <c r="AD272" s="3">
        <v>75.0411751965802</v>
      </c>
      <c r="AE272" s="3">
        <v>77.4719151310972</v>
      </c>
      <c r="AF272" s="3">
        <v>80.2577100935011</v>
      </c>
      <c r="AG272" s="3">
        <v>82.5413478764209</v>
      </c>
      <c r="AH272" s="3">
        <v>81.7482835157962</v>
      </c>
      <c r="AI272" s="3">
        <v>82.0181993263743</v>
      </c>
      <c r="AJ272" s="3">
        <v>85.957793988751</v>
      </c>
      <c r="AK272" s="3">
        <v>89.0720583380781</v>
      </c>
      <c r="AL272" s="3">
        <v>82.514775788242</v>
      </c>
      <c r="AM272" s="3">
        <v>80.2823338336887</v>
      </c>
      <c r="AN272" s="3">
        <v>80.2209190098754</v>
      </c>
      <c r="AO272" s="3">
        <v>80.9836190809191</v>
      </c>
      <c r="AP272" s="3">
        <v>80.7517944265359</v>
      </c>
      <c r="AQ272" s="3">
        <v>79.1696692620789</v>
      </c>
      <c r="AR272" s="3">
        <v>77.7462435627749</v>
      </c>
      <c r="AS272" s="3">
        <v>74.0310432385903</v>
      </c>
      <c r="AT272" s="3">
        <v>72.7949006050617</v>
      </c>
      <c r="AU272" s="3">
        <v>75.0660707702193</v>
      </c>
      <c r="AV272" s="3">
        <v>71.8455436278196</v>
      </c>
      <c r="AW272" s="3">
        <v>68.9182104776529</v>
      </c>
      <c r="AX272" s="3">
        <v>66.4128220525146</v>
      </c>
      <c r="AY272" s="3">
        <v>67.6621612745096</v>
      </c>
      <c r="AZ272" s="3">
        <v>70.270947154787</v>
      </c>
      <c r="BA272" s="3">
        <v>65.901443747002</v>
      </c>
      <c r="BB272" s="3">
        <v>65.7308942044352</v>
      </c>
      <c r="BC272" s="3">
        <v>61.6392527564255</v>
      </c>
      <c r="BD272" s="3">
        <v>51.8605537328073</v>
      </c>
      <c r="BE272" s="3">
        <v>55.9068022738416</v>
      </c>
      <c r="BF272" s="3">
        <v>56.6531931799822</v>
      </c>
      <c r="BG272" s="3">
        <v>57.5601054665553</v>
      </c>
      <c r="BH272" s="3">
        <v>54.5140405918091</v>
      </c>
      <c r="BI272" s="3">
        <v>51.2897297556905</v>
      </c>
      <c r="BJ272" s="3">
        <v>55.2314779793661</v>
      </c>
      <c r="BK272" s="3">
        <v>51.9536979240375</v>
      </c>
      <c r="BL272" s="3">
        <v>53.5182163716869</v>
      </c>
      <c r="BM272" s="3">
        <v>53.9193243647352</v>
      </c>
      <c r="BN272" s="3">
        <v>52.1601619256612</v>
      </c>
      <c r="BO272" s="3">
        <v>52.7882823195769</v>
      </c>
      <c r="BP272" s="3">
        <v>50.7283638519069</v>
      </c>
      <c r="BQ272" s="3">
        <v>48.4281741025083</v>
      </c>
      <c r="BR272" s="3">
        <v>48.4712290371826</v>
      </c>
      <c r="BS272" s="3">
        <v>45.0431504327401</v>
      </c>
      <c r="BT272" s="3">
        <v>49.0654778450792</v>
      </c>
      <c r="BU272" s="3">
        <v>49.7788106818942</v>
      </c>
      <c r="BV272" s="3">
        <v>46.4450183841936</v>
      </c>
      <c r="BW272" s="3">
        <v>46.5122633397571</v>
      </c>
      <c r="BX272" s="3">
        <v>49.5571252563439</v>
      </c>
      <c r="BY272" s="3">
        <v>49.2534111229918</v>
      </c>
      <c r="BZ272" s="3">
        <v>37.9436284952784</v>
      </c>
      <c r="CA272" s="3">
        <v>39.1374952258603</v>
      </c>
      <c r="CB272" s="3">
        <v>34.1641744493379</v>
      </c>
      <c r="CC272" s="3">
        <v>34.914727960268</v>
      </c>
      <c r="CD272" s="3">
        <v>32.1826766490592</v>
      </c>
      <c r="CE272" s="3">
        <v>33.8628503629572</v>
      </c>
      <c r="CF272" s="3">
        <v>31.8314438436934</v>
      </c>
      <c r="CG272" s="3">
        <v>31.4762725147256</v>
      </c>
      <c r="CH272" s="3">
        <v>38.4213228764007</v>
      </c>
      <c r="CI272" s="3">
        <v>41.7208606407657</v>
      </c>
      <c r="CJ272" s="3">
        <v>45.8502668565634</v>
      </c>
      <c r="CK272" s="3">
        <v>42.3528186741294</v>
      </c>
      <c r="CL272" s="3">
        <v>43.3832869536217</v>
      </c>
      <c r="CM272" s="3">
        <v>47.3166391606324</v>
      </c>
      <c r="CN272" s="3">
        <v>51.9786174215519</v>
      </c>
      <c r="CO272" s="3">
        <v>52.0315106389</v>
      </c>
      <c r="CP272" s="3">
        <v>46.3745525268844</v>
      </c>
      <c r="CQ272" s="3">
        <v>44.2031152882776</v>
      </c>
      <c r="CR272" s="3">
        <v>42.2807634974219</v>
      </c>
      <c r="CS272" s="3">
        <v>41.4695325318762</v>
      </c>
      <c r="CT272" s="3">
        <v>42.3467962121964</v>
      </c>
      <c r="CU272" s="3">
        <v>41.6726253920776</v>
      </c>
      <c r="CV272" s="3">
        <v>45.2169766018434</v>
      </c>
      <c r="CW272" s="3">
        <v>45.089044014398</v>
      </c>
      <c r="CX272" s="3">
        <v>48.1333991907928</v>
      </c>
      <c r="CY272" s="3">
        <v>49.6232341729595</v>
      </c>
      <c r="CZ272" s="3">
        <v>49.8697321838274</v>
      </c>
      <c r="DA272" s="3">
        <v>49.5424666363833</v>
      </c>
      <c r="DB272" s="3">
        <v>53.2358535498832</v>
      </c>
      <c r="DC272" s="3">
        <v>51.3763428162276</v>
      </c>
      <c r="DD272" s="3">
        <v>47.0896655025163</v>
      </c>
      <c r="DE272" s="3">
        <v>45.8859145348021</v>
      </c>
      <c r="DF272" s="3">
        <v>49.0772598931781</v>
      </c>
      <c r="DG272" s="3">
        <v>49.5199551271251</v>
      </c>
      <c r="DH272" s="3">
        <v>47.8599871697845</v>
      </c>
      <c r="DI272" s="3">
        <v>49.72273393277</v>
      </c>
      <c r="DJ272" s="3">
        <v>49.3153638407227</v>
      </c>
      <c r="DK272" s="3">
        <v>53.056895794776</v>
      </c>
      <c r="DL272" s="3">
        <v>59.7631796545253</v>
      </c>
      <c r="DM272" s="3">
        <v>63.0165914165274</v>
      </c>
      <c r="DN272" s="3">
        <v>65.0293237635188</v>
      </c>
      <c r="DO272" s="3">
        <v>61.1734424952825</v>
      </c>
      <c r="DP272" s="3">
        <v>61.1164697765134</v>
      </c>
      <c r="DQ272" s="3">
        <v>57.076790225928</v>
      </c>
      <c r="DR272" s="3">
        <v>57.1579256228632</v>
      </c>
      <c r="DS272" s="3">
        <v>60.1435908637552</v>
      </c>
      <c r="DT272" s="3">
        <v>60.6900545976608</v>
      </c>
      <c r="DU272" s="3">
        <v>59.995246271339</v>
      </c>
      <c r="DV272" s="3">
        <v>64.1464376202752</v>
      </c>
      <c r="DW272" s="3">
        <v>63.7955217940887</v>
      </c>
      <c r="DX272" s="3">
        <v>55.0390256803606</v>
      </c>
      <c r="DY272" s="3">
        <v>50.4279238230427</v>
      </c>
      <c r="DZ272" s="3">
        <v>51.174631650074</v>
      </c>
      <c r="EA272" s="3">
        <v>52.4878110737935</v>
      </c>
      <c r="EB272" s="3">
        <v>54.9714729094151</v>
      </c>
      <c r="EC272" s="3">
        <v>55.1236460634281</v>
      </c>
      <c r="ED272" s="3">
        <v>59.3784138088097</v>
      </c>
      <c r="EE272" s="3">
        <v>59.9175982646386</v>
      </c>
      <c r="EF272" s="3">
        <v>55.0913889143202</v>
      </c>
    </row>
    <row r="273">
      <c r="A273" s="3" t="s">
        <v>866</v>
      </c>
      <c r="B273" s="3" t="s">
        <v>491</v>
      </c>
      <c r="C273" s="3" t="s">
        <v>550</v>
      </c>
      <c r="D273" s="3">
        <v>45.8660658538096</v>
      </c>
      <c r="E273" s="3">
        <v>46.4792521976885</v>
      </c>
      <c r="F273" s="3">
        <v>48.2386035258269</v>
      </c>
      <c r="G273" s="3">
        <v>49.2422427920351</v>
      </c>
      <c r="H273" s="3">
        <v>47.747146764766</v>
      </c>
      <c r="I273" s="3">
        <v>50.6397437160138</v>
      </c>
      <c r="J273" s="3">
        <v>52.1552695516328</v>
      </c>
      <c r="K273" s="3">
        <v>51.1602332715236</v>
      </c>
      <c r="L273" s="3">
        <v>50.7813989827665</v>
      </c>
      <c r="M273" s="3">
        <v>45.5791727033311</v>
      </c>
      <c r="N273" s="3">
        <v>51.4385713271742</v>
      </c>
      <c r="O273" s="3">
        <v>52.9749823012241</v>
      </c>
      <c r="P273" s="3">
        <v>52.8672872999077</v>
      </c>
      <c r="Q273" s="3">
        <v>58.2685340731633</v>
      </c>
      <c r="R273" s="3">
        <v>60.1612673584759</v>
      </c>
      <c r="S273" s="3">
        <v>58.3989881740526</v>
      </c>
      <c r="T273" s="3">
        <v>57.9297488469861</v>
      </c>
      <c r="U273" s="3">
        <v>57.317042259659</v>
      </c>
      <c r="V273" s="3">
        <v>52.1914314618759</v>
      </c>
      <c r="W273" s="3">
        <v>50.9552590501227</v>
      </c>
      <c r="X273" s="3">
        <v>50.3787292464493</v>
      </c>
      <c r="Y273" s="3">
        <v>52.6285151795166</v>
      </c>
      <c r="Z273" s="3">
        <v>55.94309761851</v>
      </c>
      <c r="AA273" s="3">
        <v>55.0094073787471</v>
      </c>
      <c r="AB273" s="3">
        <v>49.4816799236173</v>
      </c>
      <c r="AC273" s="3">
        <v>47.168344837713</v>
      </c>
      <c r="AD273" s="3">
        <v>51.4049635170437</v>
      </c>
      <c r="AE273" s="3">
        <v>52.6196943767921</v>
      </c>
      <c r="AF273" s="3">
        <v>50.2485498878224</v>
      </c>
      <c r="AG273" s="3">
        <v>51.5150584783721</v>
      </c>
      <c r="AH273" s="3">
        <v>50.8959288196697</v>
      </c>
      <c r="AI273" s="3">
        <v>52.5311253273106</v>
      </c>
      <c r="AJ273" s="3">
        <v>54.2660358112553</v>
      </c>
      <c r="AK273" s="3">
        <v>54.1202632215305</v>
      </c>
      <c r="AL273" s="3">
        <v>57.0489708610563</v>
      </c>
      <c r="AM273" s="3">
        <v>60.8477973557969</v>
      </c>
      <c r="AN273" s="3">
        <v>61.1208605618093</v>
      </c>
      <c r="AO273" s="3">
        <v>65.2978752947545</v>
      </c>
      <c r="AP273" s="3">
        <v>65.3910254763536</v>
      </c>
      <c r="AQ273" s="3">
        <v>64.6214791541533</v>
      </c>
      <c r="AR273" s="3">
        <v>66.5452297785145</v>
      </c>
      <c r="AS273" s="3">
        <v>69.394471549722</v>
      </c>
      <c r="AT273" s="3">
        <v>70.912290644942</v>
      </c>
      <c r="AU273" s="3">
        <v>69.5965380926175</v>
      </c>
      <c r="AV273" s="3">
        <v>71.683645247405</v>
      </c>
      <c r="AW273" s="3">
        <v>77.0543861753378</v>
      </c>
      <c r="AX273" s="3">
        <v>82.9386763650797</v>
      </c>
      <c r="AY273" s="3">
        <v>84.1077485164342</v>
      </c>
      <c r="AZ273" s="3">
        <v>88.9124000965425</v>
      </c>
      <c r="BA273" s="3">
        <v>89.31294896661</v>
      </c>
      <c r="BB273" s="3">
        <v>90.7655319671066</v>
      </c>
      <c r="BC273" s="3">
        <v>87.2236225716089</v>
      </c>
      <c r="BD273" s="3">
        <v>83.5151781664623</v>
      </c>
      <c r="BE273" s="3">
        <v>85.4886141870469</v>
      </c>
      <c r="BF273" s="3">
        <v>82.3550271948134</v>
      </c>
      <c r="BG273" s="3">
        <v>82.9744545509408</v>
      </c>
      <c r="BH273" s="3">
        <v>81.3751018297612</v>
      </c>
      <c r="BI273" s="3">
        <v>71.902448091443</v>
      </c>
      <c r="BJ273" s="3">
        <v>68.9603779364568</v>
      </c>
      <c r="BK273" s="3">
        <v>66.6147908152875</v>
      </c>
      <c r="BL273" s="3">
        <v>70.0564671450472</v>
      </c>
      <c r="BM273" s="3">
        <v>74.1010277563896</v>
      </c>
      <c r="BN273" s="3">
        <v>74.7716636927895</v>
      </c>
      <c r="BO273" s="3">
        <v>80.5095372236981</v>
      </c>
      <c r="BP273" s="3">
        <v>81.4992470636457</v>
      </c>
      <c r="BQ273" s="3">
        <v>83.9859586061114</v>
      </c>
      <c r="BR273" s="3">
        <v>84.608695409891</v>
      </c>
      <c r="BS273" s="3">
        <v>81.9543906204065</v>
      </c>
      <c r="BT273" s="3">
        <v>85.999484732408</v>
      </c>
      <c r="BU273" s="3">
        <v>83.6559217373071</v>
      </c>
      <c r="BV273" s="3">
        <v>85.409499104509</v>
      </c>
      <c r="BW273" s="3">
        <v>86.4267231354259</v>
      </c>
      <c r="BX273" s="3">
        <v>90.1061597528011</v>
      </c>
      <c r="BY273" s="3">
        <v>84.6469254642048</v>
      </c>
      <c r="BZ273" s="3">
        <v>62.9620397977374</v>
      </c>
      <c r="CA273" s="3">
        <v>62.5917560441518</v>
      </c>
      <c r="CB273" s="3">
        <v>69.4785598349088</v>
      </c>
      <c r="CC273" s="3">
        <v>77.5139751527592</v>
      </c>
      <c r="CD273" s="3">
        <v>78.5795196324674</v>
      </c>
      <c r="CE273" s="3">
        <v>87.7251448805239</v>
      </c>
      <c r="CF273" s="3">
        <v>91.6387275043248</v>
      </c>
      <c r="CG273" s="3">
        <v>97.0553567302034</v>
      </c>
      <c r="CH273" s="3">
        <v>102.076685780171</v>
      </c>
      <c r="CI273" s="3">
        <v>111.016691084359</v>
      </c>
      <c r="CJ273" s="3">
        <v>119.242751616961</v>
      </c>
      <c r="CK273" s="3">
        <v>121.085982068545</v>
      </c>
      <c r="CL273" s="3">
        <v>122.724358729831</v>
      </c>
      <c r="CM273" s="3">
        <v>125.213916707234</v>
      </c>
      <c r="CN273" s="3">
        <v>126.664344505339</v>
      </c>
      <c r="CO273" s="3">
        <v>128.358327118262</v>
      </c>
      <c r="CP273" s="3">
        <v>130.766446350468</v>
      </c>
      <c r="CQ273" s="3">
        <v>142.597790688305</v>
      </c>
      <c r="CR273" s="3">
        <v>137.432562288496</v>
      </c>
      <c r="CS273" s="3">
        <v>138.042226233389</v>
      </c>
      <c r="CT273" s="3">
        <v>151.930047184412</v>
      </c>
      <c r="CU273" s="3">
        <v>151.257863036316</v>
      </c>
      <c r="CV273" s="3">
        <v>147.684582390758</v>
      </c>
      <c r="CW273" s="3">
        <v>137.930298570194</v>
      </c>
      <c r="CX273" s="3">
        <v>126.411536542109</v>
      </c>
      <c r="CY273" s="3">
        <v>119.891963698964</v>
      </c>
      <c r="CZ273" s="3">
        <v>119.986975630238</v>
      </c>
      <c r="DA273" s="3">
        <v>116.745249165756</v>
      </c>
      <c r="DB273" s="3">
        <v>113.746468263239</v>
      </c>
      <c r="DC273" s="3">
        <v>127.519389493647</v>
      </c>
      <c r="DD273" s="3">
        <v>117.230130042635</v>
      </c>
      <c r="DE273" s="3">
        <v>110.655213669815</v>
      </c>
      <c r="DF273" s="3">
        <v>118.388189556034</v>
      </c>
      <c r="DG273" s="3">
        <v>115.796823050832</v>
      </c>
      <c r="DH273" s="3">
        <v>118.564197011956</v>
      </c>
      <c r="DI273" s="3">
        <v>126.61370337201</v>
      </c>
      <c r="DJ273" s="3">
        <v>123.322082999606</v>
      </c>
      <c r="DK273" s="3">
        <v>122.486579304836</v>
      </c>
      <c r="DL273" s="3">
        <v>118.823505951916</v>
      </c>
      <c r="DM273" s="3">
        <v>128.915994985194</v>
      </c>
      <c r="DN273" s="3">
        <v>138.62458939526</v>
      </c>
      <c r="DO273" s="3">
        <v>130.619759162507</v>
      </c>
      <c r="DP273" s="3">
        <v>124.475460231137</v>
      </c>
      <c r="DQ273" s="3">
        <v>118.872181858117</v>
      </c>
      <c r="DR273" s="3">
        <v>126.345719361401</v>
      </c>
      <c r="DS273" s="3">
        <v>135.544619400699</v>
      </c>
      <c r="DT273" s="3">
        <v>134.553067616129</v>
      </c>
      <c r="DU273" s="3">
        <v>140.98640404286</v>
      </c>
      <c r="DV273" s="3">
        <v>140.655104549752</v>
      </c>
      <c r="DW273" s="3">
        <v>142.110235955959</v>
      </c>
      <c r="DX273" s="3">
        <v>146.435832045096</v>
      </c>
      <c r="DY273" s="3">
        <v>149.058729039476</v>
      </c>
      <c r="DZ273" s="3">
        <v>152.879292986715</v>
      </c>
      <c r="EA273" s="3">
        <v>148.154680758578</v>
      </c>
      <c r="EB273" s="3">
        <v>147.307000732422</v>
      </c>
      <c r="EC273" s="3">
        <v>147.433695585831</v>
      </c>
      <c r="ED273" s="3">
        <v>151.560999679565</v>
      </c>
      <c r="EE273" s="3">
        <v>148.519047328404</v>
      </c>
      <c r="EF273" s="3">
        <v>146.246666378445</v>
      </c>
    </row>
    <row r="274">
      <c r="A274" s="3" t="s">
        <v>867</v>
      </c>
      <c r="B274" s="3" t="s">
        <v>505</v>
      </c>
      <c r="C274" s="3" t="s">
        <v>616</v>
      </c>
      <c r="D274" s="3">
        <v>44.2185058138546</v>
      </c>
      <c r="E274" s="3">
        <v>41.8208526610494</v>
      </c>
      <c r="F274" s="3">
        <v>44.3860816756459</v>
      </c>
      <c r="G274" s="3">
        <v>44.689759595361</v>
      </c>
      <c r="H274" s="3">
        <v>42.9643492002081</v>
      </c>
      <c r="I274" s="3">
        <v>42.7985997540543</v>
      </c>
      <c r="J274" s="3">
        <v>44.495312165781</v>
      </c>
      <c r="K274" s="3">
        <v>44.2227139891058</v>
      </c>
      <c r="L274" s="3">
        <v>46.6020105331144</v>
      </c>
      <c r="M274" s="3">
        <v>45.931224405414</v>
      </c>
      <c r="N274" s="3">
        <v>50.5709421944138</v>
      </c>
      <c r="O274" s="3">
        <v>55.7225685602517</v>
      </c>
      <c r="P274" s="3">
        <v>56.7870193934519</v>
      </c>
      <c r="Q274" s="3">
        <v>57.7767030137726</v>
      </c>
      <c r="R274" s="3">
        <v>60.5554089343152</v>
      </c>
      <c r="S274" s="3">
        <v>62.2642367925792</v>
      </c>
      <c r="T274" s="3">
        <v>60.4612627732355</v>
      </c>
      <c r="U274" s="3">
        <v>62.265981046852</v>
      </c>
      <c r="V274" s="3">
        <v>63.3777869994724</v>
      </c>
      <c r="W274" s="3">
        <v>60.4600612909308</v>
      </c>
      <c r="X274" s="3">
        <v>59.8522577340737</v>
      </c>
      <c r="Y274" s="3">
        <v>59.2334015994976</v>
      </c>
      <c r="Z274" s="3">
        <v>57.4263314302283</v>
      </c>
      <c r="AA274" s="3">
        <v>56.5026960829484</v>
      </c>
      <c r="AB274" s="3">
        <v>55.2739544423041</v>
      </c>
      <c r="AC274" s="3">
        <v>56.4471860645395</v>
      </c>
      <c r="AD274" s="3">
        <v>63.935622094271</v>
      </c>
      <c r="AE274" s="3">
        <v>64.2197882121844</v>
      </c>
      <c r="AF274" s="3">
        <v>57.8629516277976</v>
      </c>
      <c r="AG274" s="3">
        <v>53.919343887374</v>
      </c>
      <c r="AH274" s="3">
        <v>57.7353093389693</v>
      </c>
      <c r="AI274" s="3">
        <v>57.5423093239842</v>
      </c>
      <c r="AJ274" s="3">
        <v>54.8799458909631</v>
      </c>
      <c r="AK274" s="3">
        <v>54.1787468130233</v>
      </c>
      <c r="AL274" s="3">
        <v>58.2062057592668</v>
      </c>
      <c r="AM274" s="3">
        <v>61.0383969148747</v>
      </c>
      <c r="AN274" s="3">
        <v>54.709852120437</v>
      </c>
      <c r="AO274" s="3">
        <v>52.3560595122542</v>
      </c>
      <c r="AP274" s="3">
        <v>44.5026071344548</v>
      </c>
      <c r="AQ274" s="3">
        <v>43.8479058912272</v>
      </c>
      <c r="AR274" s="3">
        <v>45.5126570100477</v>
      </c>
      <c r="AS274" s="3">
        <v>43.9503709626076</v>
      </c>
      <c r="AT274" s="3">
        <v>43.6637340289429</v>
      </c>
      <c r="AU274" s="3">
        <v>46.2021121536742</v>
      </c>
      <c r="AV274" s="3">
        <v>48.2952154702821</v>
      </c>
      <c r="AW274" s="3">
        <v>49.4619166410832</v>
      </c>
      <c r="AX274" s="3">
        <v>48.4361182495582</v>
      </c>
      <c r="AY274" s="3">
        <v>52.6619739948951</v>
      </c>
      <c r="AZ274" s="3">
        <v>61.480057414143</v>
      </c>
      <c r="BA274" s="3">
        <v>61.9683115519817</v>
      </c>
      <c r="BB274" s="3">
        <v>59.8259324610769</v>
      </c>
      <c r="BC274" s="3">
        <v>60.3146443211006</v>
      </c>
      <c r="BD274" s="3">
        <v>61.0813188093892</v>
      </c>
      <c r="BE274" s="3">
        <v>65.3434103257806</v>
      </c>
      <c r="BF274" s="3">
        <v>66.3286157419928</v>
      </c>
      <c r="BG274" s="3">
        <v>71.4510445065066</v>
      </c>
      <c r="BH274" s="3">
        <v>75.4141883891199</v>
      </c>
      <c r="BI274" s="3">
        <v>72.417092274146</v>
      </c>
      <c r="BJ274" s="3">
        <v>67.6671790419228</v>
      </c>
      <c r="BK274" s="3">
        <v>57.099640975296</v>
      </c>
      <c r="BL274" s="3">
        <v>59.9900839044721</v>
      </c>
      <c r="BM274" s="3">
        <v>62.5579349526235</v>
      </c>
      <c r="BN274" s="3">
        <v>67.3293526977282</v>
      </c>
      <c r="BO274" s="3">
        <v>70.3533211580677</v>
      </c>
      <c r="BP274" s="3">
        <v>66.1458887916745</v>
      </c>
      <c r="BQ274" s="3">
        <v>75.9996437778114</v>
      </c>
      <c r="BR274" s="3">
        <v>77.0178761622107</v>
      </c>
      <c r="BS274" s="3">
        <v>80.4373079922864</v>
      </c>
      <c r="BT274" s="3">
        <v>95.4474286996513</v>
      </c>
      <c r="BU274" s="3">
        <v>97.3389358260595</v>
      </c>
      <c r="BV274" s="3">
        <v>102.828404798555</v>
      </c>
      <c r="BW274" s="3">
        <v>113.119303658511</v>
      </c>
      <c r="BX274" s="3">
        <v>106.091341241439</v>
      </c>
      <c r="BY274" s="3">
        <v>102.244876532929</v>
      </c>
      <c r="BZ274" s="3">
        <v>89.8763161513708</v>
      </c>
      <c r="CA274" s="3">
        <v>93.8278813784</v>
      </c>
      <c r="CB274" s="3">
        <v>105.485043941413</v>
      </c>
      <c r="CC274" s="3">
        <v>107.888063309575</v>
      </c>
      <c r="CD274" s="3">
        <v>108.957924697293</v>
      </c>
      <c r="CE274" s="3">
        <v>127.396845090889</v>
      </c>
      <c r="CF274" s="3">
        <v>135.832756460271</v>
      </c>
      <c r="CG274" s="3">
        <v>145.673822172842</v>
      </c>
      <c r="CH274" s="3">
        <v>150.283461057894</v>
      </c>
      <c r="CI274" s="3">
        <v>157.963726218376</v>
      </c>
      <c r="CJ274" s="3">
        <v>171.859867046993</v>
      </c>
      <c r="CK274" s="3">
        <v>171.970958357052</v>
      </c>
      <c r="CL274" s="3">
        <v>167.671048381833</v>
      </c>
      <c r="CM274" s="3">
        <v>187.336884393103</v>
      </c>
      <c r="CN274" s="3">
        <v>197.317848278712</v>
      </c>
      <c r="CO274" s="3">
        <v>214.036383182104</v>
      </c>
      <c r="CP274" s="3">
        <v>231.411196136943</v>
      </c>
      <c r="CQ274" s="3">
        <v>234.600287141209</v>
      </c>
      <c r="CR274" s="3">
        <v>222.658652438481</v>
      </c>
      <c r="CS274" s="3">
        <v>223.107656019453</v>
      </c>
      <c r="CT274" s="3">
        <v>234.045838767589</v>
      </c>
      <c r="CU274" s="3">
        <v>214.323601281752</v>
      </c>
      <c r="CV274" s="3">
        <v>205.639297628462</v>
      </c>
      <c r="CW274" s="3">
        <v>191.623660050377</v>
      </c>
      <c r="CX274" s="3">
        <v>202.020639456413</v>
      </c>
      <c r="CY274" s="3">
        <v>214.771479230928</v>
      </c>
      <c r="CZ274" s="3">
        <v>181.320756956166</v>
      </c>
      <c r="DA274" s="3">
        <v>138.509259497044</v>
      </c>
      <c r="DB274" s="3">
        <v>139.83246131713</v>
      </c>
      <c r="DC274" s="3">
        <v>155.600815103236</v>
      </c>
      <c r="DD274" s="3">
        <v>150.827567579771</v>
      </c>
      <c r="DE274" s="3">
        <v>146.996079252884</v>
      </c>
      <c r="DF274" s="3">
        <v>152.741941101744</v>
      </c>
      <c r="DG274" s="3">
        <v>141.25892751967</v>
      </c>
      <c r="DH274" s="3">
        <v>151.455053478764</v>
      </c>
      <c r="DI274" s="3">
        <v>161.916464391907</v>
      </c>
      <c r="DJ274" s="3">
        <v>152.454298803937</v>
      </c>
      <c r="DK274" s="3">
        <v>154.21872972381</v>
      </c>
      <c r="DL274" s="3">
        <v>144.385489597908</v>
      </c>
      <c r="DM274" s="3">
        <v>125.679341375706</v>
      </c>
      <c r="DN274" s="3">
        <v>126.807957217613</v>
      </c>
      <c r="DO274" s="3">
        <v>123.346659923868</v>
      </c>
      <c r="DP274" s="3">
        <v>114.790284654298</v>
      </c>
      <c r="DQ274" s="3">
        <v>104.652346737924</v>
      </c>
      <c r="DR274" s="3">
        <v>116.853133345197</v>
      </c>
      <c r="DS274" s="3">
        <v>133.769965318767</v>
      </c>
      <c r="DT274" s="3">
        <v>136.831823267764</v>
      </c>
      <c r="DU274" s="3">
        <v>143.93537957233</v>
      </c>
      <c r="DV274" s="3">
        <v>164.376894461954</v>
      </c>
      <c r="DW274" s="3">
        <v>165.256631158124</v>
      </c>
      <c r="DX274" s="3">
        <v>152.713875469475</v>
      </c>
      <c r="DY274" s="3">
        <v>144.376820401802</v>
      </c>
      <c r="DZ274" s="3">
        <v>146.934114738351</v>
      </c>
      <c r="EA274" s="3">
        <v>144.128792955883</v>
      </c>
      <c r="EB274" s="3">
        <v>151.87597078778</v>
      </c>
      <c r="EC274" s="3">
        <v>151.712037963954</v>
      </c>
      <c r="ED274" s="3">
        <v>142.745720520882</v>
      </c>
      <c r="EE274" s="3">
        <v>132.839522952125</v>
      </c>
      <c r="EF274" s="3">
        <v>137.68638865153</v>
      </c>
    </row>
    <row r="275">
      <c r="A275" s="3" t="s">
        <v>868</v>
      </c>
      <c r="B275" s="3" t="s">
        <v>539</v>
      </c>
      <c r="C275" s="3" t="s">
        <v>842</v>
      </c>
      <c r="D275" s="3">
        <v>26.2605151940813</v>
      </c>
      <c r="E275" s="3">
        <v>25.6358712142483</v>
      </c>
      <c r="F275" s="3">
        <v>26.3170262701554</v>
      </c>
      <c r="G275" s="3">
        <v>25.6465810484359</v>
      </c>
      <c r="H275" s="3">
        <v>24.6378206885768</v>
      </c>
      <c r="I275" s="3">
        <v>23.6645046773641</v>
      </c>
      <c r="J275" s="3">
        <v>23.008852052034</v>
      </c>
      <c r="K275" s="3">
        <v>24.2925037576011</v>
      </c>
      <c r="L275" s="3">
        <v>25.9982010497636</v>
      </c>
      <c r="M275" s="3">
        <v>26.5282218280486</v>
      </c>
      <c r="N275" s="3">
        <v>27.5885601835285</v>
      </c>
      <c r="O275" s="3">
        <v>28.8567418903054</v>
      </c>
      <c r="P275" s="3">
        <v>29.2563792179281</v>
      </c>
      <c r="Q275" s="3">
        <v>29.6510929985108</v>
      </c>
      <c r="R275" s="3">
        <v>29.9682406678638</v>
      </c>
      <c r="S275" s="3">
        <v>29.2666872984076</v>
      </c>
      <c r="T275" s="3">
        <v>29.0864141070514</v>
      </c>
      <c r="U275" s="3">
        <v>28.8607106715213</v>
      </c>
      <c r="V275" s="3">
        <v>29.8834694327439</v>
      </c>
      <c r="W275" s="3">
        <v>31.0922749584457</v>
      </c>
      <c r="X275" s="3">
        <v>31.1779886957258</v>
      </c>
      <c r="Y275" s="3">
        <v>31.7346991285114</v>
      </c>
      <c r="Z275" s="3">
        <v>30.9695994905961</v>
      </c>
      <c r="AA275" s="3">
        <v>31.1595100997766</v>
      </c>
      <c r="AB275" s="3">
        <v>30.3265780159804</v>
      </c>
      <c r="AC275" s="3">
        <v>31.5398038134893</v>
      </c>
      <c r="AD275" s="3">
        <v>33.7568667966523</v>
      </c>
      <c r="AE275" s="3">
        <v>34.0114931081057</v>
      </c>
      <c r="AF275" s="3">
        <v>33.5208884309022</v>
      </c>
      <c r="AG275" s="3">
        <v>33.7353331795367</v>
      </c>
      <c r="AH275" s="3">
        <v>35.0049225675425</v>
      </c>
      <c r="AI275" s="3">
        <v>35.5164091166451</v>
      </c>
      <c r="AJ275" s="3">
        <v>33.5970173739152</v>
      </c>
      <c r="AK275" s="3">
        <v>32.8735886501262</v>
      </c>
      <c r="AL275" s="3">
        <v>33.6606898912673</v>
      </c>
      <c r="AM275" s="3">
        <v>34.3866327079667</v>
      </c>
      <c r="AN275" s="3">
        <v>33.6912173421768</v>
      </c>
      <c r="AO275" s="3">
        <v>34.246429373481</v>
      </c>
      <c r="AP275" s="3">
        <v>35.1834087500966</v>
      </c>
      <c r="AQ275" s="3">
        <v>34.6805882947551</v>
      </c>
      <c r="AR275" s="3">
        <v>34.420746894245</v>
      </c>
      <c r="AS275" s="3">
        <v>32.5078348078135</v>
      </c>
      <c r="AT275" s="3">
        <v>31.295191979646</v>
      </c>
      <c r="AU275" s="3">
        <v>31.9804346880208</v>
      </c>
      <c r="AV275" s="3">
        <v>33.0052126391613</v>
      </c>
      <c r="AW275" s="3">
        <v>32.5296039268492</v>
      </c>
      <c r="AX275" s="3">
        <v>31.7728851740609</v>
      </c>
      <c r="AY275" s="3">
        <v>34.1381184064002</v>
      </c>
      <c r="AZ275" s="3">
        <v>35.2733546337412</v>
      </c>
      <c r="BA275" s="3">
        <v>35.0872183535651</v>
      </c>
      <c r="BB275" s="3">
        <v>37.3486963492517</v>
      </c>
      <c r="BC275" s="3">
        <v>37.8582842526644</v>
      </c>
      <c r="BD275" s="3">
        <v>38.9443296895242</v>
      </c>
      <c r="BE275" s="3">
        <v>43.2881701029886</v>
      </c>
      <c r="BF275" s="3">
        <v>43.952698557298</v>
      </c>
      <c r="BG275" s="3">
        <v>46.9405652879706</v>
      </c>
      <c r="BH275" s="3">
        <v>50.5520501632227</v>
      </c>
      <c r="BI275" s="3">
        <v>50.2571126335669</v>
      </c>
      <c r="BJ275" s="3">
        <v>47.2027153463203</v>
      </c>
      <c r="BK275" s="3">
        <v>41.3619014070107</v>
      </c>
      <c r="BL275" s="3">
        <v>43.7488683384694</v>
      </c>
      <c r="BM275" s="3">
        <v>45.9120354007754</v>
      </c>
      <c r="BN275" s="3">
        <v>48.2588015422779</v>
      </c>
      <c r="BO275" s="3">
        <v>50.2765197469188</v>
      </c>
      <c r="BP275" s="3">
        <v>48.8104223270796</v>
      </c>
      <c r="BQ275" s="3">
        <v>48.752287867501</v>
      </c>
      <c r="BR275" s="3">
        <v>51.07136925382</v>
      </c>
      <c r="BS275" s="3">
        <v>49.1291218797282</v>
      </c>
      <c r="BT275" s="3">
        <v>52.0228466379673</v>
      </c>
      <c r="BU275" s="3">
        <v>53.889715607558</v>
      </c>
      <c r="BV275" s="3">
        <v>55.4880648174169</v>
      </c>
      <c r="BW275" s="3">
        <v>56.5970236510027</v>
      </c>
      <c r="BX275" s="3">
        <v>57.8567653670178</v>
      </c>
      <c r="BY275" s="3">
        <v>58.3992987135423</v>
      </c>
      <c r="BZ275" s="3">
        <v>46.5565201925634</v>
      </c>
      <c r="CA275" s="3">
        <v>44.5232436551691</v>
      </c>
      <c r="CB275" s="3">
        <v>46.8286071392736</v>
      </c>
      <c r="CC275" s="3">
        <v>50.373005456593</v>
      </c>
      <c r="CD275" s="3">
        <v>48.7844946736702</v>
      </c>
      <c r="CE275" s="3">
        <v>51.4641222546314</v>
      </c>
      <c r="CF275" s="3">
        <v>51.7074216267111</v>
      </c>
      <c r="CG275" s="3">
        <v>52.7291720186129</v>
      </c>
      <c r="CH275" s="3">
        <v>55.9712955660223</v>
      </c>
      <c r="CI275" s="3">
        <v>62.6689577144145</v>
      </c>
      <c r="CJ275" s="3">
        <v>63.3555395333655</v>
      </c>
      <c r="CK275" s="3">
        <v>64.0056398385158</v>
      </c>
      <c r="CL275" s="3">
        <v>62.0883669802377</v>
      </c>
      <c r="CM275" s="3">
        <v>65.0864044661194</v>
      </c>
      <c r="CN275" s="3">
        <v>66.2770690776942</v>
      </c>
      <c r="CO275" s="3">
        <v>62.3287408296571</v>
      </c>
      <c r="CP275" s="3">
        <v>64.1738449187635</v>
      </c>
      <c r="CQ275" s="3">
        <v>67.8469926606121</v>
      </c>
      <c r="CR275" s="3">
        <v>66.628176686193</v>
      </c>
      <c r="CS275" s="3">
        <v>61.446548276924</v>
      </c>
      <c r="CT275" s="3">
        <v>66.6904312605526</v>
      </c>
      <c r="CU275" s="3">
        <v>69.978852019598</v>
      </c>
      <c r="CV275" s="3">
        <v>68.4209890542412</v>
      </c>
      <c r="CW275" s="3">
        <v>65.106453057649</v>
      </c>
      <c r="CX275" s="3">
        <v>59.3767739895377</v>
      </c>
      <c r="CY275" s="3">
        <v>59.9304518995099</v>
      </c>
      <c r="CZ275" s="3">
        <v>57.5799177495783</v>
      </c>
      <c r="DA275" s="3">
        <v>56.9414017056006</v>
      </c>
      <c r="DB275" s="3">
        <v>57.871363495512</v>
      </c>
      <c r="DC275" s="3">
        <v>61.9423291840499</v>
      </c>
      <c r="DD275" s="3">
        <v>61.5122949126648</v>
      </c>
      <c r="DE275" s="3">
        <v>64.5474511679343</v>
      </c>
      <c r="DF275" s="3">
        <v>73.3600672249486</v>
      </c>
      <c r="DG275" s="3">
        <v>76.6892554272282</v>
      </c>
      <c r="DH275" s="3">
        <v>78.8051718557012</v>
      </c>
      <c r="DI275" s="3">
        <v>77.473537161829</v>
      </c>
      <c r="DJ275" s="3">
        <v>73.9476207017287</v>
      </c>
      <c r="DK275" s="3">
        <v>76.0824755059062</v>
      </c>
      <c r="DL275" s="3">
        <v>76.3193916704874</v>
      </c>
      <c r="DM275" s="3">
        <v>78.7714243931606</v>
      </c>
      <c r="DN275" s="3">
        <v>83.4987858566792</v>
      </c>
      <c r="DO275" s="3">
        <v>86.4249977693241</v>
      </c>
      <c r="DP275" s="3">
        <v>89.2962232874823</v>
      </c>
      <c r="DQ275" s="3">
        <v>87.2722211554882</v>
      </c>
      <c r="DR275" s="3">
        <v>88.5632198023345</v>
      </c>
      <c r="DS275" s="3">
        <v>89.2635259083867</v>
      </c>
      <c r="DT275" s="3">
        <v>93.2270721419872</v>
      </c>
      <c r="DU275" s="3">
        <v>97.0390255789404</v>
      </c>
      <c r="DV275" s="3">
        <v>97.0762292489985</v>
      </c>
      <c r="DW275" s="3">
        <v>94.734652409273</v>
      </c>
      <c r="DX275" s="3">
        <v>98.1879869813432</v>
      </c>
      <c r="DY275" s="3">
        <v>107.849505870192</v>
      </c>
      <c r="DZ275" s="3">
        <v>111.819670117262</v>
      </c>
      <c r="EA275" s="3">
        <v>113.464839673693</v>
      </c>
      <c r="EB275" s="3">
        <v>117.533502405705</v>
      </c>
      <c r="EC275" s="3">
        <v>114.545151949197</v>
      </c>
      <c r="ED275" s="3">
        <v>119.173584765073</v>
      </c>
      <c r="EE275" s="3">
        <v>124.313570840018</v>
      </c>
      <c r="EF275" s="3">
        <v>121.795833163791</v>
      </c>
    </row>
    <row r="276">
      <c r="A276" s="3" t="s">
        <v>869</v>
      </c>
      <c r="B276" s="3" t="s">
        <v>494</v>
      </c>
      <c r="C276" s="3" t="s">
        <v>636</v>
      </c>
      <c r="D276" s="3">
        <v>109.32606989805</v>
      </c>
      <c r="E276" s="3">
        <v>116.480606463959</v>
      </c>
      <c r="F276" s="3">
        <v>119.095378630378</v>
      </c>
      <c r="G276" s="3">
        <v>114.356399096613</v>
      </c>
      <c r="H276" s="3">
        <v>112.285849010208</v>
      </c>
      <c r="I276" s="3">
        <v>115.031954339682</v>
      </c>
      <c r="J276" s="3">
        <v>116.926940591331</v>
      </c>
      <c r="K276" s="3">
        <v>117.266619065703</v>
      </c>
      <c r="L276" s="3">
        <v>119.148805152122</v>
      </c>
      <c r="M276" s="3">
        <v>113.004606551709</v>
      </c>
      <c r="N276" s="3">
        <v>117.509857465998</v>
      </c>
      <c r="O276" s="3">
        <v>123.272962817386</v>
      </c>
      <c r="P276" s="3">
        <v>122.87603957732</v>
      </c>
      <c r="Q276" s="3">
        <v>123.946924921936</v>
      </c>
      <c r="R276" s="3">
        <v>128.117903645903</v>
      </c>
      <c r="S276" s="3">
        <v>127.91358817809</v>
      </c>
      <c r="T276" s="3">
        <v>126.097191886775</v>
      </c>
      <c r="U276" s="3">
        <v>126.177739704735</v>
      </c>
      <c r="V276" s="3">
        <v>131.470192923968</v>
      </c>
      <c r="W276" s="3">
        <v>128.825341885066</v>
      </c>
      <c r="X276" s="3">
        <v>120.078536939397</v>
      </c>
      <c r="Y276" s="3">
        <v>122.948752185341</v>
      </c>
      <c r="Z276" s="3">
        <v>132.240217289819</v>
      </c>
      <c r="AA276" s="3">
        <v>134.3726178948</v>
      </c>
      <c r="AB276" s="3">
        <v>131.307822537732</v>
      </c>
      <c r="AC276" s="3">
        <v>124.604203303365</v>
      </c>
      <c r="AD276" s="3">
        <v>135.499419797771</v>
      </c>
      <c r="AE276" s="3">
        <v>141.107795324216</v>
      </c>
      <c r="AF276" s="3">
        <v>144.925623690672</v>
      </c>
      <c r="AG276" s="3">
        <v>145.91044307069</v>
      </c>
      <c r="AH276" s="3">
        <v>151.27777290756</v>
      </c>
      <c r="AI276" s="3">
        <v>151.569206078148</v>
      </c>
      <c r="AJ276" s="3">
        <v>148.776988481392</v>
      </c>
      <c r="AK276" s="3">
        <v>149.897374488003</v>
      </c>
      <c r="AL276" s="3">
        <v>144.085594519038</v>
      </c>
      <c r="AM276" s="3">
        <v>139.404581955479</v>
      </c>
      <c r="AN276" s="3">
        <v>142.04844750066</v>
      </c>
      <c r="AO276" s="3">
        <v>152.479124051164</v>
      </c>
      <c r="AP276" s="3">
        <v>153.818020235516</v>
      </c>
      <c r="AQ276" s="3">
        <v>152.834309337935</v>
      </c>
      <c r="AR276" s="3">
        <v>167.707948279276</v>
      </c>
      <c r="AS276" s="3">
        <v>171.680889151954</v>
      </c>
      <c r="AT276" s="3">
        <v>174.983005983843</v>
      </c>
      <c r="AU276" s="3">
        <v>172.504188077308</v>
      </c>
      <c r="AV276" s="3">
        <v>186.097445881701</v>
      </c>
      <c r="AW276" s="3">
        <v>189.697893201488</v>
      </c>
      <c r="AX276" s="3">
        <v>188.468391565399</v>
      </c>
      <c r="AY276" s="3">
        <v>186.301906272776</v>
      </c>
      <c r="AZ276" s="3">
        <v>205.941555211067</v>
      </c>
      <c r="BA276" s="3">
        <v>205.799775975817</v>
      </c>
      <c r="BB276" s="3">
        <v>207.0235496882</v>
      </c>
      <c r="BC276" s="3">
        <v>209.431789499314</v>
      </c>
      <c r="BD276" s="3">
        <v>208.567566399702</v>
      </c>
      <c r="BE276" s="3">
        <v>208.509020049868</v>
      </c>
      <c r="BF276" s="3">
        <v>212.685342969472</v>
      </c>
      <c r="BG276" s="3">
        <v>230.121522233048</v>
      </c>
      <c r="BH276" s="3">
        <v>236.31666040141</v>
      </c>
      <c r="BI276" s="3">
        <v>230.651037790515</v>
      </c>
      <c r="BJ276" s="3">
        <v>235.302426052463</v>
      </c>
      <c r="BK276" s="3">
        <v>227.986916240136</v>
      </c>
      <c r="BL276" s="3">
        <v>231.122025023989</v>
      </c>
      <c r="BM276" s="3">
        <v>245.328589514984</v>
      </c>
      <c r="BN276" s="3">
        <v>258.464468810797</v>
      </c>
      <c r="BO276" s="3">
        <v>268.443285559665</v>
      </c>
      <c r="BP276" s="3">
        <v>265.247465647986</v>
      </c>
      <c r="BQ276" s="3">
        <v>281.818792339936</v>
      </c>
      <c r="BR276" s="3">
        <v>288.798467448068</v>
      </c>
      <c r="BS276" s="3">
        <v>272.309569308016</v>
      </c>
      <c r="BT276" s="3">
        <v>287.511559074587</v>
      </c>
      <c r="BU276" s="3">
        <v>283.940249259659</v>
      </c>
      <c r="BV276" s="3">
        <v>299.056143886903</v>
      </c>
      <c r="BW276" s="3">
        <v>316.861115992291</v>
      </c>
      <c r="BX276" s="3">
        <v>326.54896120307</v>
      </c>
      <c r="BY276" s="3">
        <v>322.339086943501</v>
      </c>
      <c r="BZ276" s="3">
        <v>287.325124376299</v>
      </c>
      <c r="CA276" s="3">
        <v>313.457079250023</v>
      </c>
      <c r="CB276" s="3">
        <v>334.420677691962</v>
      </c>
      <c r="CC276" s="3">
        <v>345.609478352579</v>
      </c>
      <c r="CD276" s="3">
        <v>389.828439361149</v>
      </c>
      <c r="CE276" s="3">
        <v>413.781288058324</v>
      </c>
      <c r="CF276" s="3">
        <v>422.634955708201</v>
      </c>
      <c r="CG276" s="3">
        <v>459.816034161583</v>
      </c>
      <c r="CH276" s="3">
        <v>472.438941709153</v>
      </c>
      <c r="CI276" s="3">
        <v>462.831881013841</v>
      </c>
      <c r="CJ276" s="3">
        <v>495.925870313596</v>
      </c>
      <c r="CK276" s="3">
        <v>483.853627023872</v>
      </c>
      <c r="CL276" s="3">
        <v>446.26474471516</v>
      </c>
      <c r="CM276" s="3">
        <v>474.968596652067</v>
      </c>
      <c r="CN276" s="3">
        <v>458.733210314602</v>
      </c>
      <c r="CO276" s="3">
        <v>468.183636662121</v>
      </c>
      <c r="CP276" s="3">
        <v>516.026520953926</v>
      </c>
      <c r="CQ276" s="3">
        <v>542.021776246572</v>
      </c>
      <c r="CR276" s="3">
        <v>574.499413733172</v>
      </c>
      <c r="CS276" s="3">
        <v>587.126535797184</v>
      </c>
      <c r="CT276" s="3">
        <v>628.774870485023</v>
      </c>
      <c r="CU276" s="3">
        <v>641.007749981784</v>
      </c>
      <c r="CV276" s="3">
        <v>593.94357947971</v>
      </c>
      <c r="CW276" s="3">
        <v>561.399552743859</v>
      </c>
      <c r="CX276" s="3">
        <v>558.014967469046</v>
      </c>
      <c r="CY276" s="3">
        <v>569.15542074311</v>
      </c>
      <c r="CZ276" s="3">
        <v>540.677014502531</v>
      </c>
      <c r="DA276" s="3">
        <v>530.762530047933</v>
      </c>
      <c r="DB276" s="3">
        <v>549.496292239511</v>
      </c>
      <c r="DC276" s="3">
        <v>580.251036287603</v>
      </c>
      <c r="DD276" s="3">
        <v>535.816782561634</v>
      </c>
      <c r="DE276" s="3">
        <v>509.169198297115</v>
      </c>
      <c r="DF276" s="3">
        <v>521.676884807252</v>
      </c>
      <c r="DG276" s="3">
        <v>548.728688384374</v>
      </c>
      <c r="DH276" s="3">
        <v>569.331971325068</v>
      </c>
      <c r="DI276" s="3">
        <v>562.833830482522</v>
      </c>
      <c r="DJ276" s="3">
        <v>550.568311100907</v>
      </c>
      <c r="DK276" s="3">
        <v>568.169199120719</v>
      </c>
      <c r="DL276" s="3">
        <v>528.058035051237</v>
      </c>
      <c r="DM276" s="3">
        <v>518.953218820247</v>
      </c>
      <c r="DN276" s="3">
        <v>534.569534220101</v>
      </c>
      <c r="DO276" s="3">
        <v>541.860770373388</v>
      </c>
      <c r="DP276" s="3">
        <v>514.086072813946</v>
      </c>
      <c r="DQ276" s="3">
        <v>471.883077454272</v>
      </c>
      <c r="DR276" s="3">
        <v>465.785778637069</v>
      </c>
      <c r="DS276" s="3">
        <v>510.802917449736</v>
      </c>
      <c r="DT276" s="3">
        <v>542.769864151594</v>
      </c>
      <c r="DU276" s="3">
        <v>552.489259023189</v>
      </c>
      <c r="DV276" s="3">
        <v>583.252085305927</v>
      </c>
      <c r="DW276" s="3">
        <v>567.27519642798</v>
      </c>
      <c r="DX276" s="3">
        <v>580.695017059642</v>
      </c>
      <c r="DY276" s="3">
        <v>567.408852300059</v>
      </c>
      <c r="DZ276" s="3">
        <v>557.322180650302</v>
      </c>
      <c r="EA276" s="3">
        <v>605.443540726422</v>
      </c>
      <c r="EB276" s="3">
        <v>612.966632310873</v>
      </c>
      <c r="EC276" s="3">
        <v>586.378863497415</v>
      </c>
      <c r="ED276" s="3">
        <v>532.437934352422</v>
      </c>
      <c r="EE276" s="3">
        <v>526.452696952888</v>
      </c>
      <c r="EF276" s="3">
        <v>556.952780829536</v>
      </c>
    </row>
    <row r="277">
      <c r="A277" s="3" t="s">
        <v>870</v>
      </c>
      <c r="B277" s="3" t="s">
        <v>539</v>
      </c>
      <c r="C277" s="3" t="s">
        <v>871</v>
      </c>
      <c r="D277" s="3">
        <v>37.2197045626642</v>
      </c>
      <c r="E277" s="3">
        <v>33.7101575856714</v>
      </c>
      <c r="F277" s="3">
        <v>35.1529746348136</v>
      </c>
      <c r="G277" s="3">
        <v>35.0866325634306</v>
      </c>
      <c r="H277" s="3">
        <v>30.0280464870279</v>
      </c>
      <c r="I277" s="3">
        <v>27.2243789475796</v>
      </c>
      <c r="J277" s="3">
        <v>24.8574425695061</v>
      </c>
      <c r="K277" s="3">
        <v>26.0479906439329</v>
      </c>
      <c r="L277" s="3">
        <v>26.7628114202551</v>
      </c>
      <c r="M277" s="3">
        <v>25.3436773131676</v>
      </c>
      <c r="N277" s="3">
        <v>25.480353608513</v>
      </c>
      <c r="O277" s="3">
        <v>26.2342557196646</v>
      </c>
      <c r="P277" s="3">
        <v>27.4356991110245</v>
      </c>
      <c r="Q277" s="3">
        <v>29.5421912772328</v>
      </c>
      <c r="R277" s="3">
        <v>30.7362557673963</v>
      </c>
      <c r="S277" s="3">
        <v>30.9321669393292</v>
      </c>
      <c r="T277" s="3">
        <v>27.7464179339502</v>
      </c>
      <c r="U277" s="3">
        <v>26.5339316087937</v>
      </c>
      <c r="V277" s="3">
        <v>24.2535410652875</v>
      </c>
      <c r="W277" s="3">
        <v>23.2741760223963</v>
      </c>
      <c r="X277" s="3">
        <v>22.0024053194222</v>
      </c>
      <c r="Y277" s="3">
        <v>22.9947945449025</v>
      </c>
      <c r="Z277" s="3">
        <v>23.4133988908091</v>
      </c>
      <c r="AA277" s="3">
        <v>24.3212165907387</v>
      </c>
      <c r="AB277" s="3">
        <v>25.0144884552048</v>
      </c>
      <c r="AC277" s="3">
        <v>27.5633616357308</v>
      </c>
      <c r="AD277" s="3">
        <v>30.1131083215605</v>
      </c>
      <c r="AE277" s="3">
        <v>30.8687583682842</v>
      </c>
      <c r="AF277" s="3">
        <v>30.1848939348883</v>
      </c>
      <c r="AG277" s="3">
        <v>30.2270438505636</v>
      </c>
      <c r="AH277" s="3">
        <v>32.785351959354</v>
      </c>
      <c r="AI277" s="3">
        <v>31.2575541801857</v>
      </c>
      <c r="AJ277" s="3">
        <v>28.5937352957607</v>
      </c>
      <c r="AK277" s="3">
        <v>28.2427548191861</v>
      </c>
      <c r="AL277" s="3">
        <v>29.0858801088142</v>
      </c>
      <c r="AM277" s="3">
        <v>28.7459496153455</v>
      </c>
      <c r="AN277" s="3">
        <v>28.1416456068057</v>
      </c>
      <c r="AO277" s="3">
        <v>29.9301743116677</v>
      </c>
      <c r="AP277" s="3">
        <v>31.2495323810606</v>
      </c>
      <c r="AQ277" s="3">
        <v>31.7168500836122</v>
      </c>
      <c r="AR277" s="3">
        <v>35.692723537136</v>
      </c>
      <c r="AS277" s="3">
        <v>37.3508828685979</v>
      </c>
      <c r="AT277" s="3">
        <v>38.4034370479955</v>
      </c>
      <c r="AU277" s="3">
        <v>35.2504053577009</v>
      </c>
      <c r="AV277" s="3">
        <v>32.9058465629724</v>
      </c>
      <c r="AW277" s="3">
        <v>32.3019044660432</v>
      </c>
      <c r="AX277" s="3">
        <v>33.1969685502043</v>
      </c>
      <c r="AY277" s="3">
        <v>35.0088714697296</v>
      </c>
      <c r="AZ277" s="3">
        <v>37.9805345664404</v>
      </c>
      <c r="BA277" s="3">
        <v>40.2760492354417</v>
      </c>
      <c r="BB277" s="3">
        <v>42.8035617768849</v>
      </c>
      <c r="BC277" s="3">
        <v>43.6952422176445</v>
      </c>
      <c r="BD277" s="3">
        <v>37.1635642418547</v>
      </c>
      <c r="BE277" s="3">
        <v>38.2604556467933</v>
      </c>
      <c r="BF277" s="3">
        <v>38.9922651375122</v>
      </c>
      <c r="BG277" s="3">
        <v>41.0922743361667</v>
      </c>
      <c r="BH277" s="3">
        <v>41.7645835350989</v>
      </c>
      <c r="BI277" s="3">
        <v>37.3405733265525</v>
      </c>
      <c r="BJ277" s="3">
        <v>33.7311669884404</v>
      </c>
      <c r="BK277" s="3">
        <v>29.5255330222007</v>
      </c>
      <c r="BL277" s="3">
        <v>30.4033068694543</v>
      </c>
      <c r="BM277" s="3">
        <v>30.1993029204393</v>
      </c>
      <c r="BN277" s="3">
        <v>28.1705931923649</v>
      </c>
      <c r="BO277" s="3">
        <v>27.7427133315743</v>
      </c>
      <c r="BP277" s="3">
        <v>26.177613618702</v>
      </c>
      <c r="BQ277" s="3">
        <v>25.9361394304242</v>
      </c>
      <c r="BR277" s="3">
        <v>26.1291842760454</v>
      </c>
      <c r="BS277" s="3">
        <v>20.5814566509391</v>
      </c>
      <c r="BT277" s="3">
        <v>21.4419398655312</v>
      </c>
      <c r="BU277" s="3">
        <v>22.3368760987238</v>
      </c>
      <c r="BV277" s="3">
        <v>23.1898021677079</v>
      </c>
      <c r="BW277" s="3">
        <v>23.0664473533471</v>
      </c>
      <c r="BX277" s="3">
        <v>24.333957590646</v>
      </c>
      <c r="BY277" s="3">
        <v>24.0531617231184</v>
      </c>
      <c r="BZ277" s="3">
        <v>14.6549587969525</v>
      </c>
      <c r="CA277" s="3">
        <v>12.7295679961461</v>
      </c>
      <c r="CB277" s="3">
        <v>12.5082160946099</v>
      </c>
      <c r="CC277" s="3">
        <v>13.0956199744111</v>
      </c>
      <c r="CD277" s="3">
        <v>11.9738901316357</v>
      </c>
      <c r="CE277" s="3">
        <v>13.3292150953131</v>
      </c>
      <c r="CF277" s="3">
        <v>14.4426012277042</v>
      </c>
      <c r="CG277" s="3">
        <v>17.5019640376046</v>
      </c>
      <c r="CH277" s="3">
        <v>23.9945743936547</v>
      </c>
      <c r="CI277" s="3">
        <v>26.6871342953643</v>
      </c>
      <c r="CJ277" s="3">
        <v>30.0791661930941</v>
      </c>
      <c r="CK277" s="3">
        <v>34.3297583558263</v>
      </c>
      <c r="CL277" s="3">
        <v>38.4200879064411</v>
      </c>
      <c r="CM277" s="3">
        <v>40.4500958180214</v>
      </c>
      <c r="CN277" s="3">
        <v>41.2395956659904</v>
      </c>
      <c r="CO277" s="3">
        <v>38.6577603146525</v>
      </c>
      <c r="CP277" s="3">
        <v>36.7761359623737</v>
      </c>
      <c r="CQ277" s="3">
        <v>38.3236282102278</v>
      </c>
      <c r="CR277" s="3">
        <v>35.9736609527875</v>
      </c>
      <c r="CS277" s="3">
        <v>34.7665461312443</v>
      </c>
      <c r="CT277" s="3">
        <v>39.259276483581</v>
      </c>
      <c r="CU277" s="3">
        <v>37.6872366957162</v>
      </c>
      <c r="CV277" s="3">
        <v>35.0234291484216</v>
      </c>
      <c r="CW277" s="3">
        <v>35.9606905313508</v>
      </c>
      <c r="CX277" s="3">
        <v>34.0015573937087</v>
      </c>
      <c r="CY277" s="3">
        <v>31.1437181807745</v>
      </c>
      <c r="CZ277" s="3">
        <v>28.7725514502358</v>
      </c>
      <c r="DA277" s="3">
        <v>30.2403757651409</v>
      </c>
      <c r="DB277" s="3">
        <v>29.6804787917078</v>
      </c>
      <c r="DC277" s="3">
        <v>32.4863893979915</v>
      </c>
      <c r="DD277" s="3">
        <v>30.1434359229457</v>
      </c>
      <c r="DE277" s="3">
        <v>28.9539916128138</v>
      </c>
      <c r="DF277" s="3">
        <v>31.6923581671229</v>
      </c>
      <c r="DG277" s="3">
        <v>34.9119730334499</v>
      </c>
      <c r="DH277" s="3">
        <v>39.8596397398211</v>
      </c>
      <c r="DI277" s="3">
        <v>41.5847058082237</v>
      </c>
      <c r="DJ277" s="3">
        <v>39.4345188364322</v>
      </c>
      <c r="DK277" s="3">
        <v>39.1690702511385</v>
      </c>
      <c r="DL277" s="3">
        <v>38.4495897550188</v>
      </c>
      <c r="DM277" s="3">
        <v>40.5222441969715</v>
      </c>
      <c r="DN277" s="3">
        <v>40.7654248851358</v>
      </c>
      <c r="DO277" s="3">
        <v>34.7804357848404</v>
      </c>
      <c r="DP277" s="3">
        <v>29.2886086079078</v>
      </c>
      <c r="DQ277" s="3">
        <v>26.9224178410796</v>
      </c>
      <c r="DR277" s="3">
        <v>28.2563461227726</v>
      </c>
      <c r="DS277" s="3">
        <v>34.0053167408877</v>
      </c>
      <c r="DT277" s="3">
        <v>36.4308993791472</v>
      </c>
      <c r="DU277" s="3">
        <v>42.9599395721288</v>
      </c>
      <c r="DV277" s="3">
        <v>45.9440791732564</v>
      </c>
      <c r="DW277" s="3">
        <v>41.020431092779</v>
      </c>
      <c r="DX277" s="3">
        <v>40.180552960352</v>
      </c>
      <c r="DY277" s="3">
        <v>41.8767680196875</v>
      </c>
      <c r="DZ277" s="3">
        <v>40.9056754998381</v>
      </c>
      <c r="EA277" s="3">
        <v>38.7537839858494</v>
      </c>
      <c r="EB277" s="3">
        <v>42.9211835278496</v>
      </c>
      <c r="EC277" s="3">
        <v>45.8399160863741</v>
      </c>
      <c r="ED277" s="3">
        <v>54.2693029303042</v>
      </c>
      <c r="EE277" s="3">
        <v>63.7193377023719</v>
      </c>
      <c r="EF277" s="3">
        <v>70.0450005001492</v>
      </c>
    </row>
    <row r="278">
      <c r="A278" s="3" t="s">
        <v>872</v>
      </c>
      <c r="B278" s="3" t="s">
        <v>517</v>
      </c>
      <c r="C278" s="3" t="s">
        <v>534</v>
      </c>
      <c r="D278" s="3">
        <v>55.8105373276763</v>
      </c>
      <c r="E278" s="3">
        <v>54.2223809208296</v>
      </c>
      <c r="F278" s="3">
        <v>56.0824011083236</v>
      </c>
      <c r="G278" s="3">
        <v>55.5202430021683</v>
      </c>
      <c r="H278" s="3">
        <v>55.5181156029049</v>
      </c>
      <c r="I278" s="3">
        <v>57.1489377360015</v>
      </c>
      <c r="J278" s="3">
        <v>56.61416188863</v>
      </c>
      <c r="K278" s="3">
        <v>54.3514490018767</v>
      </c>
      <c r="L278" s="3">
        <v>55.2343971618939</v>
      </c>
      <c r="M278" s="3">
        <v>53.5486326246619</v>
      </c>
      <c r="N278" s="3">
        <v>57.2934704168461</v>
      </c>
      <c r="O278" s="3">
        <v>59.0070480944351</v>
      </c>
      <c r="P278" s="3">
        <v>57.439543716164</v>
      </c>
      <c r="Q278" s="3">
        <v>57.3273803366156</v>
      </c>
      <c r="R278" s="3">
        <v>57.718050705573</v>
      </c>
      <c r="S278" s="3">
        <v>58.6552472231052</v>
      </c>
      <c r="T278" s="3">
        <v>58.5484342600742</v>
      </c>
      <c r="U278" s="3">
        <v>57.019298128688</v>
      </c>
      <c r="V278" s="3">
        <v>56.2807438698823</v>
      </c>
      <c r="W278" s="3">
        <v>53.9418218527956</v>
      </c>
      <c r="X278" s="3">
        <v>50.8899639146359</v>
      </c>
      <c r="Y278" s="3">
        <v>52.1457681828429</v>
      </c>
      <c r="Z278" s="3">
        <v>55.368575357301</v>
      </c>
      <c r="AA278" s="3">
        <v>53.3182407905217</v>
      </c>
      <c r="AB278" s="3">
        <v>49.1057620935264</v>
      </c>
      <c r="AC278" s="3">
        <v>50.343661537556</v>
      </c>
      <c r="AD278" s="3">
        <v>53.3518938814938</v>
      </c>
      <c r="AE278" s="3">
        <v>55.7412789351274</v>
      </c>
      <c r="AF278" s="3">
        <v>55.6799771304829</v>
      </c>
      <c r="AG278" s="3">
        <v>54.0969240376946</v>
      </c>
      <c r="AH278" s="3">
        <v>54.3846506239725</v>
      </c>
      <c r="AI278" s="3">
        <v>51.5639592909694</v>
      </c>
      <c r="AJ278" s="3">
        <v>50.4234620783852</v>
      </c>
      <c r="AK278" s="3">
        <v>49.5757011092464</v>
      </c>
      <c r="AL278" s="3">
        <v>52.6058471249537</v>
      </c>
      <c r="AM278" s="3">
        <v>57.6861799076651</v>
      </c>
      <c r="AN278" s="3">
        <v>55.4120055643312</v>
      </c>
      <c r="AO278" s="3">
        <v>52.67969979894</v>
      </c>
      <c r="AP278" s="3">
        <v>53.2720172414561</v>
      </c>
      <c r="AQ278" s="3">
        <v>53.64743022163</v>
      </c>
      <c r="AR278" s="3">
        <v>54.002975444648</v>
      </c>
      <c r="AS278" s="3">
        <v>56.0329807462189</v>
      </c>
      <c r="AT278" s="3">
        <v>60.9485225243445</v>
      </c>
      <c r="AU278" s="3">
        <v>64.0112345940974</v>
      </c>
      <c r="AV278" s="3">
        <v>65.7984736138603</v>
      </c>
      <c r="AW278" s="3">
        <v>72.5976865022629</v>
      </c>
      <c r="AX278" s="3">
        <v>74.1104690561072</v>
      </c>
      <c r="AY278" s="3">
        <v>80.2296808690626</v>
      </c>
      <c r="AZ278" s="3">
        <v>88.1172420741961</v>
      </c>
      <c r="BA278" s="3">
        <v>84.585195838266</v>
      </c>
      <c r="BB278" s="3">
        <v>87.4965352982437</v>
      </c>
      <c r="BC278" s="3">
        <v>84.807575357925</v>
      </c>
      <c r="BD278" s="3">
        <v>92.0315880796796</v>
      </c>
      <c r="BE278" s="3">
        <v>96.4494059759174</v>
      </c>
      <c r="BF278" s="3">
        <v>93.9150571506847</v>
      </c>
      <c r="BG278" s="3">
        <v>91.9760140862036</v>
      </c>
      <c r="BH278" s="3">
        <v>87.6143097818888</v>
      </c>
      <c r="BI278" s="3">
        <v>80.9799809347223</v>
      </c>
      <c r="BJ278" s="3">
        <v>76.5847689878514</v>
      </c>
      <c r="BK278" s="3">
        <v>73.0954190776701</v>
      </c>
      <c r="BL278" s="3">
        <v>74.0002563688196</v>
      </c>
      <c r="BM278" s="3">
        <v>76.9910146286716</v>
      </c>
      <c r="BN278" s="3">
        <v>80.1451234857929</v>
      </c>
      <c r="BO278" s="3">
        <v>84.9884009086657</v>
      </c>
      <c r="BP278" s="3">
        <v>83.5394055357239</v>
      </c>
      <c r="BQ278" s="3">
        <v>85.6754115001671</v>
      </c>
      <c r="BR278" s="3">
        <v>89.8151076002687</v>
      </c>
      <c r="BS278" s="3">
        <v>87.5796035135886</v>
      </c>
      <c r="BT278" s="3">
        <v>93.9352983823069</v>
      </c>
      <c r="BU278" s="3">
        <v>90.8318147315724</v>
      </c>
      <c r="BV278" s="3">
        <v>98.4340831417776</v>
      </c>
      <c r="BW278" s="3">
        <v>100.523379968583</v>
      </c>
      <c r="BX278" s="3">
        <v>106.602321955344</v>
      </c>
      <c r="BY278" s="3">
        <v>110.261961215316</v>
      </c>
      <c r="BZ278" s="3">
        <v>86.2124868082975</v>
      </c>
      <c r="CA278" s="3">
        <v>85.1998725282282</v>
      </c>
      <c r="CB278" s="3">
        <v>94.6368959462418</v>
      </c>
      <c r="CC278" s="3">
        <v>103.693873507743</v>
      </c>
      <c r="CD278" s="3">
        <v>108.890549163163</v>
      </c>
      <c r="CE278" s="3">
        <v>114.8305877904</v>
      </c>
      <c r="CF278" s="3">
        <v>108.0826422442</v>
      </c>
      <c r="CG278" s="3">
        <v>117.926840547102</v>
      </c>
      <c r="CH278" s="3">
        <v>116.789439223731</v>
      </c>
      <c r="CI278" s="3">
        <v>126.030264484331</v>
      </c>
      <c r="CJ278" s="3">
        <v>132.140051805973</v>
      </c>
      <c r="CK278" s="3">
        <v>136.849289656954</v>
      </c>
      <c r="CL278" s="3">
        <v>146.12333071586</v>
      </c>
      <c r="CM278" s="3">
        <v>151.321165958036</v>
      </c>
      <c r="CN278" s="3">
        <v>159.793100558029</v>
      </c>
      <c r="CO278" s="3">
        <v>166.606611423686</v>
      </c>
      <c r="CP278" s="3">
        <v>177.295071621299</v>
      </c>
      <c r="CQ278" s="3">
        <v>186.89125245997</v>
      </c>
      <c r="CR278" s="3">
        <v>185.430910180901</v>
      </c>
      <c r="CS278" s="3">
        <v>174.819861768498</v>
      </c>
      <c r="CT278" s="3">
        <v>186.315171680527</v>
      </c>
      <c r="CU278" s="3">
        <v>172.163747761657</v>
      </c>
      <c r="CV278" s="3">
        <v>152.996471568508</v>
      </c>
      <c r="CW278" s="3">
        <v>129.356866192706</v>
      </c>
      <c r="CX278" s="3">
        <v>127.229294300052</v>
      </c>
      <c r="CY278" s="3">
        <v>125.826204307141</v>
      </c>
      <c r="CZ278" s="3">
        <v>109.758726195078</v>
      </c>
      <c r="DA278" s="3">
        <v>104.09881889241</v>
      </c>
      <c r="DB278" s="3">
        <v>104.998306330542</v>
      </c>
      <c r="DC278" s="3">
        <v>112.966586161857</v>
      </c>
      <c r="DD278" s="3">
        <v>102.722756988892</v>
      </c>
      <c r="DE278" s="3">
        <v>95.3969499055992</v>
      </c>
      <c r="DF278" s="3">
        <v>106.452977431069</v>
      </c>
      <c r="DG278" s="3">
        <v>105.932724494099</v>
      </c>
      <c r="DH278" s="3">
        <v>105.527407697925</v>
      </c>
      <c r="DI278" s="3">
        <v>108.113609815905</v>
      </c>
      <c r="DJ278" s="3">
        <v>101.075316575433</v>
      </c>
      <c r="DK278" s="3">
        <v>103.23956663845</v>
      </c>
      <c r="DL278" s="3">
        <v>98.5607195312576</v>
      </c>
      <c r="DM278" s="3">
        <v>103.15834501097</v>
      </c>
      <c r="DN278" s="3">
        <v>109.993251484744</v>
      </c>
      <c r="DO278" s="3">
        <v>105.08323592043</v>
      </c>
      <c r="DP278" s="3">
        <v>102.148885825955</v>
      </c>
      <c r="DQ278" s="3">
        <v>93.4438838952483</v>
      </c>
      <c r="DR278" s="3">
        <v>90.9747457772316</v>
      </c>
      <c r="DS278" s="3">
        <v>99.2616049770068</v>
      </c>
      <c r="DT278" s="3">
        <v>103.839476459188</v>
      </c>
      <c r="DU278" s="3">
        <v>104.600903269453</v>
      </c>
      <c r="DV278" s="3">
        <v>112.859331416896</v>
      </c>
      <c r="DW278" s="3">
        <v>110.839411220233</v>
      </c>
      <c r="DX278" s="3">
        <v>110.652260604347</v>
      </c>
      <c r="DY278" s="3">
        <v>113.477764330322</v>
      </c>
      <c r="DZ278" s="3">
        <v>113.157440855077</v>
      </c>
      <c r="EA278" s="3">
        <v>104.91496158009</v>
      </c>
      <c r="EB278" s="3">
        <v>104.955326009237</v>
      </c>
      <c r="EC278" s="3">
        <v>109.011347052627</v>
      </c>
      <c r="ED278" s="3">
        <v>117.563088195252</v>
      </c>
      <c r="EE278" s="3">
        <v>118.689067708007</v>
      </c>
      <c r="EF278" s="3">
        <v>113.159166547987</v>
      </c>
    </row>
    <row r="279">
      <c r="A279" s="3" t="s">
        <v>873</v>
      </c>
      <c r="B279" s="3" t="s">
        <v>517</v>
      </c>
      <c r="C279" s="3" t="s">
        <v>522</v>
      </c>
      <c r="D279" s="3">
        <v>66.9503566271554</v>
      </c>
      <c r="E279" s="3">
        <v>64.4311505009612</v>
      </c>
      <c r="F279" s="3">
        <v>65.6356198564241</v>
      </c>
      <c r="G279" s="3">
        <v>67.9071882958542</v>
      </c>
      <c r="H279" s="3">
        <v>72.3280758796839</v>
      </c>
      <c r="I279" s="3">
        <v>74.6354298888689</v>
      </c>
      <c r="J279" s="3">
        <v>73.9216635590181</v>
      </c>
      <c r="K279" s="3">
        <v>72.6126263800432</v>
      </c>
      <c r="L279" s="3">
        <v>74.4240256978947</v>
      </c>
      <c r="M279" s="3">
        <v>75.5748955897632</v>
      </c>
      <c r="N279" s="3">
        <v>81.5504387318588</v>
      </c>
      <c r="O279" s="3">
        <v>83.8486318188352</v>
      </c>
      <c r="P279" s="3">
        <v>84.1437316964742</v>
      </c>
      <c r="Q279" s="3">
        <v>85.3586311674991</v>
      </c>
      <c r="R279" s="3">
        <v>86.2970743374439</v>
      </c>
      <c r="S279" s="3">
        <v>84.7907369084788</v>
      </c>
      <c r="T279" s="3">
        <v>82.1729181761483</v>
      </c>
      <c r="U279" s="3">
        <v>80.0083464705275</v>
      </c>
      <c r="V279" s="3">
        <v>82.9839975755351</v>
      </c>
      <c r="W279" s="3">
        <v>84.2664180503492</v>
      </c>
      <c r="X279" s="3">
        <v>80.6260540593622</v>
      </c>
      <c r="Y279" s="3">
        <v>86.4972236313204</v>
      </c>
      <c r="Z279" s="3">
        <v>92.5806170240525</v>
      </c>
      <c r="AA279" s="3">
        <v>91.9779948670866</v>
      </c>
      <c r="AB279" s="3">
        <v>86.4068251065781</v>
      </c>
      <c r="AC279" s="3">
        <v>87.5433797844027</v>
      </c>
      <c r="AD279" s="3">
        <v>93.0578365245492</v>
      </c>
      <c r="AE279" s="3">
        <v>93.526670862479</v>
      </c>
      <c r="AF279" s="3">
        <v>91.6932285682697</v>
      </c>
      <c r="AG279" s="3">
        <v>93.5630832457581</v>
      </c>
      <c r="AH279" s="3">
        <v>97.2609503586554</v>
      </c>
      <c r="AI279" s="3">
        <v>97.2362304366671</v>
      </c>
      <c r="AJ279" s="3">
        <v>96.005333094095</v>
      </c>
      <c r="AK279" s="3">
        <v>93.3234843655803</v>
      </c>
      <c r="AL279" s="3">
        <v>91.3120649623981</v>
      </c>
      <c r="AM279" s="3">
        <v>100.16730845962</v>
      </c>
      <c r="AN279" s="3">
        <v>98.6638405997408</v>
      </c>
      <c r="AO279" s="3">
        <v>100.100755039811</v>
      </c>
      <c r="AP279" s="3">
        <v>102.566280636858</v>
      </c>
      <c r="AQ279" s="3">
        <v>101.456614080547</v>
      </c>
      <c r="AR279" s="3">
        <v>101.866136498479</v>
      </c>
      <c r="AS279" s="3">
        <v>106.92243134284</v>
      </c>
      <c r="AT279" s="3">
        <v>106.523159678399</v>
      </c>
      <c r="AU279" s="3">
        <v>107.728719794157</v>
      </c>
      <c r="AV279" s="3">
        <v>102.582655936223</v>
      </c>
      <c r="AW279" s="3">
        <v>109.208927648985</v>
      </c>
      <c r="AX279" s="3">
        <v>112.778251644174</v>
      </c>
      <c r="AY279" s="3">
        <v>115.10892288707</v>
      </c>
      <c r="AZ279" s="3">
        <v>118.659576169961</v>
      </c>
      <c r="BA279" s="3">
        <v>120.294794757616</v>
      </c>
      <c r="BB279" s="3">
        <v>119.82845646091</v>
      </c>
      <c r="BC279" s="3">
        <v>116.928101640367</v>
      </c>
      <c r="BD279" s="3">
        <v>111.612798952499</v>
      </c>
      <c r="BE279" s="3">
        <v>109.739783606807</v>
      </c>
      <c r="BF279" s="3">
        <v>109.09430676959</v>
      </c>
      <c r="BG279" s="3">
        <v>112.392166185721</v>
      </c>
      <c r="BH279" s="3">
        <v>113.549279738276</v>
      </c>
      <c r="BI279" s="3">
        <v>109.633620995655</v>
      </c>
      <c r="BJ279" s="3">
        <v>111.363695719509</v>
      </c>
      <c r="BK279" s="3">
        <v>105.585753342929</v>
      </c>
      <c r="BL279" s="3">
        <v>106.215464518669</v>
      </c>
      <c r="BM279" s="3">
        <v>112.358896577483</v>
      </c>
      <c r="BN279" s="3">
        <v>117.367854807963</v>
      </c>
      <c r="BO279" s="3">
        <v>121.19119364224</v>
      </c>
      <c r="BP279" s="3">
        <v>127.479336040235</v>
      </c>
      <c r="BQ279" s="3">
        <v>132.394947824857</v>
      </c>
      <c r="BR279" s="3">
        <v>133.942351862862</v>
      </c>
      <c r="BS279" s="3">
        <v>129.754133434304</v>
      </c>
      <c r="BT279" s="3">
        <v>131.314867925437</v>
      </c>
      <c r="BU279" s="3">
        <v>123.12906867952</v>
      </c>
      <c r="BV279" s="3">
        <v>119.034965476901</v>
      </c>
      <c r="BW279" s="3">
        <v>121.349289850794</v>
      </c>
      <c r="BX279" s="3">
        <v>121.978794623915</v>
      </c>
      <c r="BY279" s="3">
        <v>119.670689177391</v>
      </c>
      <c r="BZ279" s="3">
        <v>94.0093577486646</v>
      </c>
      <c r="CA279" s="3">
        <v>91.9209191125258</v>
      </c>
      <c r="CB279" s="3">
        <v>87.6186259643678</v>
      </c>
      <c r="CC279" s="3">
        <v>104.821971597723</v>
      </c>
      <c r="CD279" s="3">
        <v>105.469657262889</v>
      </c>
      <c r="CE279" s="3">
        <v>104.985108557947</v>
      </c>
      <c r="CF279" s="3">
        <v>102.149442348712</v>
      </c>
      <c r="CG279" s="3">
        <v>106.191126908497</v>
      </c>
      <c r="CH279" s="3">
        <v>121.003293213621</v>
      </c>
      <c r="CI279" s="3">
        <v>125.295967652026</v>
      </c>
      <c r="CJ279" s="3">
        <v>129.863861540136</v>
      </c>
      <c r="CK279" s="3">
        <v>133.795361809708</v>
      </c>
      <c r="CL279" s="3">
        <v>141.02558829234</v>
      </c>
      <c r="CM279" s="3">
        <v>142.37112846452</v>
      </c>
      <c r="CN279" s="3">
        <v>146.412662665127</v>
      </c>
      <c r="CO279" s="3">
        <v>142.414904955953</v>
      </c>
      <c r="CP279" s="3">
        <v>140.387224586231</v>
      </c>
      <c r="CQ279" s="3">
        <v>145.533485294879</v>
      </c>
      <c r="CR279" s="3">
        <v>146.165938968129</v>
      </c>
      <c r="CS279" s="3">
        <v>146.899886214093</v>
      </c>
      <c r="CT279" s="3">
        <v>146.991573693491</v>
      </c>
      <c r="CU279" s="3">
        <v>145.094360747558</v>
      </c>
      <c r="CV279" s="3">
        <v>153.964078980309</v>
      </c>
      <c r="CW279" s="3">
        <v>160.672552358563</v>
      </c>
      <c r="CX279" s="3">
        <v>168.114086882366</v>
      </c>
      <c r="CY279" s="3">
        <v>169.999751091145</v>
      </c>
      <c r="CZ279" s="3">
        <v>163.658490867485</v>
      </c>
      <c r="DA279" s="3">
        <v>160.232785492946</v>
      </c>
      <c r="DB279" s="3">
        <v>153.862466449501</v>
      </c>
      <c r="DC279" s="3">
        <v>157.544960423432</v>
      </c>
      <c r="DD279" s="3">
        <v>152.628988495954</v>
      </c>
      <c r="DE279" s="3">
        <v>159.979431272564</v>
      </c>
      <c r="DF279" s="3">
        <v>176.129961369583</v>
      </c>
      <c r="DG279" s="3">
        <v>179.755236941187</v>
      </c>
      <c r="DH279" s="3">
        <v>181.520916222628</v>
      </c>
      <c r="DI279" s="3">
        <v>178.021589203832</v>
      </c>
      <c r="DJ279" s="3">
        <v>166.592749970275</v>
      </c>
      <c r="DK279" s="3">
        <v>168.697826162141</v>
      </c>
      <c r="DL279" s="3">
        <v>173.780173968162</v>
      </c>
      <c r="DM279" s="3">
        <v>168.790945772922</v>
      </c>
      <c r="DN279" s="3">
        <v>166.635387483517</v>
      </c>
      <c r="DO279" s="3">
        <v>160.265091022047</v>
      </c>
      <c r="DP279" s="3">
        <v>160.840628944977</v>
      </c>
      <c r="DQ279" s="3">
        <v>159.69434238361</v>
      </c>
      <c r="DR279" s="3">
        <v>168.212814340061</v>
      </c>
      <c r="DS279" s="3">
        <v>180.854312220229</v>
      </c>
      <c r="DT279" s="3">
        <v>197.94567454451</v>
      </c>
      <c r="DU279" s="3">
        <v>213.149921044435</v>
      </c>
      <c r="DV279" s="3">
        <v>219.158526208157</v>
      </c>
      <c r="DW279" s="3">
        <v>216.959001440834</v>
      </c>
      <c r="DX279" s="3">
        <v>212.595510472402</v>
      </c>
      <c r="DY279" s="3">
        <v>206.745291153343</v>
      </c>
      <c r="DZ279" s="3">
        <v>207.877101132556</v>
      </c>
      <c r="EA279" s="3">
        <v>214.606649581398</v>
      </c>
      <c r="EB279" s="3">
        <v>235.250667625215</v>
      </c>
      <c r="EC279" s="3">
        <v>244.174117957277</v>
      </c>
      <c r="ED279" s="3">
        <v>256.193724314961</v>
      </c>
      <c r="EE279" s="3">
        <v>247.709629774088</v>
      </c>
      <c r="EF279" s="3">
        <v>241.957221137153</v>
      </c>
    </row>
    <row r="280">
      <c r="A280" s="3" t="s">
        <v>874</v>
      </c>
      <c r="B280" s="3" t="s">
        <v>505</v>
      </c>
      <c r="C280" s="3" t="s">
        <v>506</v>
      </c>
      <c r="D280" s="3">
        <v>27.5595303576979</v>
      </c>
      <c r="E280" s="3">
        <v>29.9766889706577</v>
      </c>
      <c r="F280" s="3">
        <v>33.0666198520856</v>
      </c>
      <c r="G280" s="3">
        <v>33.8340771673153</v>
      </c>
      <c r="H280" s="3">
        <v>32.3385253214298</v>
      </c>
      <c r="I280" s="3">
        <v>30.1069238678121</v>
      </c>
      <c r="J280" s="3">
        <v>31.3266488910317</v>
      </c>
      <c r="K280" s="3">
        <v>29.9405661654062</v>
      </c>
      <c r="L280" s="3">
        <v>30.7110638569095</v>
      </c>
      <c r="M280" s="3">
        <v>31.7812892103021</v>
      </c>
      <c r="N280" s="3">
        <v>33.4059385685894</v>
      </c>
      <c r="O280" s="3">
        <v>32.8004965007561</v>
      </c>
      <c r="P280" s="3">
        <v>32.3606855536293</v>
      </c>
      <c r="Q280" s="3">
        <v>32.6205445797047</v>
      </c>
      <c r="R280" s="3">
        <v>31.8089825540959</v>
      </c>
      <c r="S280" s="3">
        <v>31.3634984200913</v>
      </c>
      <c r="T280" s="3">
        <v>33.7178611670757</v>
      </c>
      <c r="U280" s="3">
        <v>34.2537209230661</v>
      </c>
      <c r="V280" s="3">
        <v>34.9199818208084</v>
      </c>
      <c r="W280" s="3">
        <v>33.8245868258954</v>
      </c>
      <c r="X280" s="3">
        <v>34.5799847575779</v>
      </c>
      <c r="Y280" s="3">
        <v>36.6912105685511</v>
      </c>
      <c r="Z280" s="3">
        <v>37.1000746623698</v>
      </c>
      <c r="AA280" s="3">
        <v>42.8851152234199</v>
      </c>
      <c r="AB280" s="3">
        <v>42.2519279768751</v>
      </c>
      <c r="AC280" s="3">
        <v>49.1713769957489</v>
      </c>
      <c r="AD280" s="3">
        <v>54.2521886637053</v>
      </c>
      <c r="AE280" s="3">
        <v>53.7198802365634</v>
      </c>
      <c r="AF280" s="3">
        <v>54.2426008099208</v>
      </c>
      <c r="AG280" s="3">
        <v>50.7550528545153</v>
      </c>
      <c r="AH280" s="3">
        <v>57.1313246818779</v>
      </c>
      <c r="AI280" s="3">
        <v>61.0140438656797</v>
      </c>
      <c r="AJ280" s="3">
        <v>61.2740952018313</v>
      </c>
      <c r="AK280" s="3">
        <v>58.1726453683942</v>
      </c>
      <c r="AL280" s="3">
        <v>53.647067248616</v>
      </c>
      <c r="AM280" s="3">
        <v>50.0063471074221</v>
      </c>
      <c r="AN280" s="3">
        <v>51.2865671326391</v>
      </c>
      <c r="AO280" s="3">
        <v>52.8292816160694</v>
      </c>
      <c r="AP280" s="3">
        <v>51.4792783137242</v>
      </c>
      <c r="AQ280" s="3">
        <v>52.5814286328012</v>
      </c>
      <c r="AR280" s="3">
        <v>49.0438737559264</v>
      </c>
      <c r="AS280" s="3">
        <v>50.509286943558</v>
      </c>
      <c r="AT280" s="3">
        <v>50.8178845322855</v>
      </c>
      <c r="AU280" s="3">
        <v>53.3025908377642</v>
      </c>
      <c r="AV280" s="3">
        <v>54.6690650083388</v>
      </c>
      <c r="AW280" s="3">
        <v>59.0387965650398</v>
      </c>
      <c r="AX280" s="3">
        <v>63.6784903506277</v>
      </c>
      <c r="AY280" s="3">
        <v>68.4867051832365</v>
      </c>
      <c r="AZ280" s="3">
        <v>66.7635147506934</v>
      </c>
      <c r="BA280" s="3">
        <v>62.5102045498412</v>
      </c>
      <c r="BB280" s="3">
        <v>61.9992234795867</v>
      </c>
      <c r="BC280" s="3">
        <v>59.0598787650473</v>
      </c>
      <c r="BD280" s="3">
        <v>57.0558553050764</v>
      </c>
      <c r="BE280" s="3">
        <v>58.7884969343983</v>
      </c>
      <c r="BF280" s="3">
        <v>54.4543976129935</v>
      </c>
      <c r="BG280" s="3">
        <v>51.2169098383909</v>
      </c>
      <c r="BH280" s="3">
        <v>52.5097761972633</v>
      </c>
      <c r="BI280" s="3">
        <v>51.7257241479568</v>
      </c>
      <c r="BJ280" s="3">
        <v>50.6216843330557</v>
      </c>
      <c r="BK280" s="3">
        <v>46.4521177778718</v>
      </c>
      <c r="BL280" s="3">
        <v>49.7471754399864</v>
      </c>
      <c r="BM280" s="3">
        <v>52.4055554254629</v>
      </c>
      <c r="BN280" s="3">
        <v>55.757885916168</v>
      </c>
      <c r="BO280" s="3">
        <v>61.3537696611925</v>
      </c>
      <c r="BP280" s="3">
        <v>67.5622231816638</v>
      </c>
      <c r="BQ280" s="3">
        <v>68.9546155207989</v>
      </c>
      <c r="BR280" s="3">
        <v>69.8786602506658</v>
      </c>
      <c r="BS280" s="3">
        <v>75.367652909267</v>
      </c>
      <c r="BT280" s="3">
        <v>74.4692637927602</v>
      </c>
      <c r="BU280" s="3">
        <v>70.5241810043779</v>
      </c>
      <c r="BV280" s="3">
        <v>75.1888900254515</v>
      </c>
      <c r="BW280" s="3">
        <v>77.8638687518338</v>
      </c>
      <c r="BX280" s="3">
        <v>76.8009841487164</v>
      </c>
      <c r="BY280" s="3">
        <v>68.0893292950525</v>
      </c>
      <c r="BZ280" s="3">
        <v>51.1392010240993</v>
      </c>
      <c r="CA280" s="3">
        <v>52.1969793452074</v>
      </c>
      <c r="CB280" s="3">
        <v>51.8817612292586</v>
      </c>
      <c r="CC280" s="3">
        <v>54.9631479654534</v>
      </c>
      <c r="CD280" s="3">
        <v>52.4922200463626</v>
      </c>
      <c r="CE280" s="3">
        <v>55.9809573670333</v>
      </c>
      <c r="CF280" s="3">
        <v>54.4933067286583</v>
      </c>
      <c r="CG280" s="3">
        <v>51.8929790584291</v>
      </c>
      <c r="CH280" s="3">
        <v>54.316984163752</v>
      </c>
      <c r="CI280" s="3">
        <v>59.1870035953285</v>
      </c>
      <c r="CJ280" s="3">
        <v>57.7824857537744</v>
      </c>
      <c r="CK280" s="3">
        <v>59.597841443187</v>
      </c>
      <c r="CL280" s="3">
        <v>66.3098265289279</v>
      </c>
      <c r="CM280" s="3">
        <v>69.3081618841878</v>
      </c>
      <c r="CN280" s="3">
        <v>71.1905507313294</v>
      </c>
      <c r="CO280" s="3">
        <v>68.6052646792028</v>
      </c>
      <c r="CP280" s="3">
        <v>64.9204796622754</v>
      </c>
      <c r="CQ280" s="3">
        <v>69.87269659097</v>
      </c>
      <c r="CR280" s="3">
        <v>69.5598155680649</v>
      </c>
      <c r="CS280" s="3">
        <v>72.4685108491008</v>
      </c>
      <c r="CT280" s="3">
        <v>74.3541862339803</v>
      </c>
      <c r="CU280" s="3">
        <v>77.0291179242488</v>
      </c>
      <c r="CV280" s="3">
        <v>82.8081397925554</v>
      </c>
      <c r="CW280" s="3">
        <v>85.6267272002624</v>
      </c>
      <c r="CX280" s="3">
        <v>81.7384598114264</v>
      </c>
      <c r="CY280" s="3">
        <v>85.8905622244383</v>
      </c>
      <c r="CZ280" s="3">
        <v>82.3308867637205</v>
      </c>
      <c r="DA280" s="3">
        <v>78.692942270392</v>
      </c>
      <c r="DB280" s="3">
        <v>77.1326894274837</v>
      </c>
      <c r="DC280" s="3">
        <v>75.218876062341</v>
      </c>
      <c r="DD280" s="3">
        <v>66.5811446981084</v>
      </c>
      <c r="DE280" s="3">
        <v>60.9990958003818</v>
      </c>
      <c r="DF280" s="3">
        <v>61.5209937695014</v>
      </c>
      <c r="DG280" s="3">
        <v>58.7347485373005</v>
      </c>
      <c r="DH280" s="3">
        <v>60.6392127443499</v>
      </c>
      <c r="DI280" s="3">
        <v>57.4096897802718</v>
      </c>
      <c r="DJ280" s="3">
        <v>54.6757813594657</v>
      </c>
      <c r="DK280" s="3">
        <v>57.2213914056502</v>
      </c>
      <c r="DL280" s="3">
        <v>49.6427932425201</v>
      </c>
      <c r="DM280" s="3">
        <v>47.8391961146701</v>
      </c>
      <c r="DN280" s="3">
        <v>50.1569063373518</v>
      </c>
      <c r="DO280" s="3">
        <v>51.6298386906875</v>
      </c>
      <c r="DP280" s="3">
        <v>50.038356452013</v>
      </c>
      <c r="DQ280" s="3">
        <v>45.0845098378261</v>
      </c>
      <c r="DR280" s="3">
        <v>45.3670496927828</v>
      </c>
      <c r="DS280" s="3">
        <v>49.6251740881325</v>
      </c>
      <c r="DT280" s="3">
        <v>52.5642904848984</v>
      </c>
      <c r="DU280" s="3">
        <v>52.3438313929205</v>
      </c>
      <c r="DV280" s="3">
        <v>54.6553218393581</v>
      </c>
      <c r="DW280" s="3">
        <v>57.922798111646</v>
      </c>
      <c r="DX280" s="3">
        <v>58.309028608406</v>
      </c>
      <c r="DY280" s="3">
        <v>55.1700627436231</v>
      </c>
      <c r="DZ280" s="3">
        <v>57.648510142512</v>
      </c>
      <c r="EA280" s="3">
        <v>61.586489204022</v>
      </c>
      <c r="EB280" s="3">
        <v>61.5832543364222</v>
      </c>
      <c r="EC280" s="3">
        <v>58.5608307740545</v>
      </c>
      <c r="ED280" s="3">
        <v>61.5902907024414</v>
      </c>
      <c r="EE280" s="3">
        <v>60.4590476808094</v>
      </c>
      <c r="EF280" s="3">
        <v>56.2736110687256</v>
      </c>
    </row>
    <row r="281">
      <c r="A281" s="3" t="s">
        <v>875</v>
      </c>
      <c r="B281" s="3" t="s">
        <v>491</v>
      </c>
      <c r="C281" s="3" t="s">
        <v>503</v>
      </c>
      <c r="D281" s="3">
        <v>32.0859863559757</v>
      </c>
      <c r="E281" s="3">
        <v>32.3675536562975</v>
      </c>
      <c r="F281" s="3">
        <v>34.3305154766644</v>
      </c>
      <c r="G281" s="3">
        <v>34.7897577158658</v>
      </c>
      <c r="H281" s="3">
        <v>34.5830990127005</v>
      </c>
      <c r="I281" s="3">
        <v>35.9513071112583</v>
      </c>
      <c r="J281" s="3">
        <v>36.4620470920697</v>
      </c>
      <c r="K281" s="3">
        <v>35.7518955097299</v>
      </c>
      <c r="L281" s="3">
        <v>36.6019561897408</v>
      </c>
      <c r="M281" s="3">
        <v>34.8861357179612</v>
      </c>
      <c r="N281" s="3">
        <v>39.4923614767651</v>
      </c>
      <c r="O281" s="3">
        <v>41.5592914788597</v>
      </c>
      <c r="P281" s="3">
        <v>40.9613263695165</v>
      </c>
      <c r="Q281" s="3">
        <v>43.610797874801</v>
      </c>
      <c r="R281" s="3">
        <v>44.4802681756775</v>
      </c>
      <c r="S281" s="3">
        <v>43.6245717117419</v>
      </c>
      <c r="T281" s="3">
        <v>42.5930718417654</v>
      </c>
      <c r="U281" s="3">
        <v>41.6105959685956</v>
      </c>
      <c r="V281" s="3">
        <v>38.6881125104314</v>
      </c>
      <c r="W281" s="3">
        <v>38.1091149743068</v>
      </c>
      <c r="X281" s="3">
        <v>36.9727290797243</v>
      </c>
      <c r="Y281" s="3">
        <v>41.5241936806659</v>
      </c>
      <c r="Z281" s="3">
        <v>44.8998212106971</v>
      </c>
      <c r="AA281" s="3">
        <v>44.6338329992619</v>
      </c>
      <c r="AB281" s="3">
        <v>39.9092957882794</v>
      </c>
      <c r="AC281" s="3">
        <v>40.9523481033331</v>
      </c>
      <c r="AD281" s="3">
        <v>44.1746047955919</v>
      </c>
      <c r="AE281" s="3">
        <v>46.1811605648044</v>
      </c>
      <c r="AF281" s="3">
        <v>46.1823058753124</v>
      </c>
      <c r="AG281" s="3">
        <v>48.8268230507583</v>
      </c>
      <c r="AH281" s="3">
        <v>51.8792212623113</v>
      </c>
      <c r="AI281" s="3">
        <v>55.8286500071505</v>
      </c>
      <c r="AJ281" s="3">
        <v>55.1760447658418</v>
      </c>
      <c r="AK281" s="3">
        <v>55.8881066014634</v>
      </c>
      <c r="AL281" s="3">
        <v>57.2773943429883</v>
      </c>
      <c r="AM281" s="3">
        <v>58.67584776142</v>
      </c>
      <c r="AN281" s="3">
        <v>60.672343678681</v>
      </c>
      <c r="AO281" s="3">
        <v>61.789530791027</v>
      </c>
      <c r="AP281" s="3">
        <v>64.9240935905387</v>
      </c>
      <c r="AQ281" s="3">
        <v>64.8813757106339</v>
      </c>
      <c r="AR281" s="3">
        <v>65.3945254353062</v>
      </c>
      <c r="AS281" s="3">
        <v>65.4526709873351</v>
      </c>
      <c r="AT281" s="3">
        <v>65.4896974676846</v>
      </c>
      <c r="AU281" s="3">
        <v>66.6865691992051</v>
      </c>
      <c r="AV281" s="3">
        <v>69.6738884395158</v>
      </c>
      <c r="AW281" s="3">
        <v>76.7206741593717</v>
      </c>
      <c r="AX281" s="3">
        <v>80.6910346743265</v>
      </c>
      <c r="AY281" s="3">
        <v>83.2020579060464</v>
      </c>
      <c r="AZ281" s="3">
        <v>92.3853815960694</v>
      </c>
      <c r="BA281" s="3">
        <v>86.8284795110394</v>
      </c>
      <c r="BB281" s="3">
        <v>89.4589030984003</v>
      </c>
      <c r="BC281" s="3">
        <v>84.7486767036524</v>
      </c>
      <c r="BD281" s="3">
        <v>90.4527139211317</v>
      </c>
      <c r="BE281" s="3">
        <v>95.0535940319481</v>
      </c>
      <c r="BF281" s="3">
        <v>94.5314301510719</v>
      </c>
      <c r="BG281" s="3">
        <v>94.2200990416644</v>
      </c>
      <c r="BH281" s="3">
        <v>90.4541499014549</v>
      </c>
      <c r="BI281" s="3">
        <v>83.7124855564612</v>
      </c>
      <c r="BJ281" s="3">
        <v>81.5005990082519</v>
      </c>
      <c r="BK281" s="3">
        <v>79.5817707814647</v>
      </c>
      <c r="BL281" s="3">
        <v>82.5183740007135</v>
      </c>
      <c r="BM281" s="3">
        <v>90.1578593223331</v>
      </c>
      <c r="BN281" s="3">
        <v>91.7641373488672</v>
      </c>
      <c r="BO281" s="3">
        <v>97.9084174875902</v>
      </c>
      <c r="BP281" s="3">
        <v>93.820127266029</v>
      </c>
      <c r="BQ281" s="3">
        <v>95.4029409975817</v>
      </c>
      <c r="BR281" s="3">
        <v>103.222297512349</v>
      </c>
      <c r="BS281" s="3">
        <v>105.635024998636</v>
      </c>
      <c r="BT281" s="3">
        <v>110.184356088758</v>
      </c>
      <c r="BU281" s="3">
        <v>108.934394783975</v>
      </c>
      <c r="BV281" s="3">
        <v>103.38228449989</v>
      </c>
      <c r="BW281" s="3">
        <v>108.72505651727</v>
      </c>
      <c r="BX281" s="3">
        <v>112.485249482731</v>
      </c>
      <c r="BY281" s="3">
        <v>111.301710912317</v>
      </c>
      <c r="BZ281" s="3">
        <v>92.1461299551512</v>
      </c>
      <c r="CA281" s="3">
        <v>95.9706389243845</v>
      </c>
      <c r="CB281" s="3">
        <v>100.113619228217</v>
      </c>
      <c r="CC281" s="3">
        <v>111.442020353523</v>
      </c>
      <c r="CD281" s="3">
        <v>115.347264680681</v>
      </c>
      <c r="CE281" s="3">
        <v>122.254291950456</v>
      </c>
      <c r="CF281" s="3">
        <v>124.243002573371</v>
      </c>
      <c r="CG281" s="3">
        <v>131.882004849412</v>
      </c>
      <c r="CH281" s="3">
        <v>139.360034510537</v>
      </c>
      <c r="CI281" s="3">
        <v>145.822348772385</v>
      </c>
      <c r="CJ281" s="3">
        <v>151.96316073518</v>
      </c>
      <c r="CK281" s="3">
        <v>157.517163463503</v>
      </c>
      <c r="CL281" s="3">
        <v>158.6904117748</v>
      </c>
      <c r="CM281" s="3">
        <v>171.310852946626</v>
      </c>
      <c r="CN281" s="3">
        <v>166.225921955466</v>
      </c>
      <c r="CO281" s="3">
        <v>170.723491192572</v>
      </c>
      <c r="CP281" s="3">
        <v>171.496795647891</v>
      </c>
      <c r="CQ281" s="3">
        <v>172.347225387363</v>
      </c>
      <c r="CR281" s="3">
        <v>176.388183735295</v>
      </c>
      <c r="CS281" s="3">
        <v>176.67396712768</v>
      </c>
      <c r="CT281" s="3">
        <v>175.003361030938</v>
      </c>
      <c r="CU281" s="3">
        <v>175.565878262548</v>
      </c>
      <c r="CV281" s="3">
        <v>166.822660001674</v>
      </c>
      <c r="CW281" s="3">
        <v>157.379922549868</v>
      </c>
      <c r="CX281" s="3">
        <v>162.749713618028</v>
      </c>
      <c r="CY281" s="3">
        <v>161.924372245351</v>
      </c>
      <c r="CZ281" s="3">
        <v>158.111972240949</v>
      </c>
      <c r="DA281" s="3">
        <v>148.170054460931</v>
      </c>
      <c r="DB281" s="3">
        <v>148.688458465484</v>
      </c>
      <c r="DC281" s="3">
        <v>166.11419989708</v>
      </c>
      <c r="DD281" s="3">
        <v>153.30921859728</v>
      </c>
      <c r="DE281" s="3">
        <v>147.465611161528</v>
      </c>
      <c r="DF281" s="3">
        <v>161.736862204852</v>
      </c>
      <c r="DG281" s="3">
        <v>161.222175238925</v>
      </c>
      <c r="DH281" s="3">
        <v>164.352851987097</v>
      </c>
      <c r="DI281" s="3">
        <v>167.229359927497</v>
      </c>
      <c r="DJ281" s="3">
        <v>167.563804324975</v>
      </c>
      <c r="DK281" s="3">
        <v>167.582652657692</v>
      </c>
      <c r="DL281" s="3">
        <v>159.342047310425</v>
      </c>
      <c r="DM281" s="3">
        <v>166.319464430916</v>
      </c>
      <c r="DN281" s="3">
        <v>172.418574482353</v>
      </c>
      <c r="DO281" s="3">
        <v>162.474569084206</v>
      </c>
      <c r="DP281" s="3">
        <v>157.503622083722</v>
      </c>
      <c r="DQ281" s="3">
        <v>146.130944224458</v>
      </c>
      <c r="DR281" s="3">
        <v>145.996566974929</v>
      </c>
      <c r="DS281" s="3">
        <v>159.175144357065</v>
      </c>
      <c r="DT281" s="3">
        <v>162.430564461637</v>
      </c>
      <c r="DU281" s="3">
        <v>158.148635761361</v>
      </c>
      <c r="DV281" s="3">
        <v>168.351599014808</v>
      </c>
      <c r="DW281" s="3">
        <v>166.53397482997</v>
      </c>
      <c r="DX281" s="3">
        <v>187.884226010988</v>
      </c>
      <c r="DY281" s="3">
        <v>192.552859179283</v>
      </c>
      <c r="DZ281" s="3">
        <v>198.833621078216</v>
      </c>
      <c r="EA281" s="3">
        <v>197.97319150162</v>
      </c>
      <c r="EB281" s="3">
        <v>201.836663841315</v>
      </c>
      <c r="EC281" s="3">
        <v>201.732862958456</v>
      </c>
      <c r="ED281" s="3">
        <v>205.658999633789</v>
      </c>
      <c r="EE281" s="3">
        <v>191.293571108863</v>
      </c>
      <c r="EF281" s="3">
        <v>190.782499949137</v>
      </c>
    </row>
    <row r="282">
      <c r="A282" s="3" t="s">
        <v>876</v>
      </c>
      <c r="B282" s="3" t="s">
        <v>526</v>
      </c>
      <c r="C282" s="3" t="s">
        <v>562</v>
      </c>
      <c r="D282" s="3">
        <v>35.5392908316962</v>
      </c>
      <c r="E282" s="3">
        <v>36.3935940991417</v>
      </c>
      <c r="F282" s="3">
        <v>38.2460568754974</v>
      </c>
      <c r="G282" s="3">
        <v>38.5613650369336</v>
      </c>
      <c r="H282" s="3">
        <v>38.3857245494925</v>
      </c>
      <c r="I282" s="3">
        <v>38.713772036862</v>
      </c>
      <c r="J282" s="3">
        <v>37.3880089275277</v>
      </c>
      <c r="K282" s="3">
        <v>37.1217432390433</v>
      </c>
      <c r="L282" s="3">
        <v>36.4560258610232</v>
      </c>
      <c r="M282" s="3">
        <v>35.824161619634</v>
      </c>
      <c r="N282" s="3">
        <v>41.7922825238415</v>
      </c>
      <c r="O282" s="3">
        <v>41.2754403520106</v>
      </c>
      <c r="P282" s="3">
        <v>41.6792458186908</v>
      </c>
      <c r="Q282" s="3">
        <v>43.3767212408781</v>
      </c>
      <c r="R282" s="3">
        <v>43.4282559902122</v>
      </c>
      <c r="S282" s="3">
        <v>44.4365133224071</v>
      </c>
      <c r="T282" s="3">
        <v>44.9890900353273</v>
      </c>
      <c r="U282" s="3">
        <v>44.8647606720586</v>
      </c>
      <c r="V282" s="3">
        <v>42.8883745986257</v>
      </c>
      <c r="W282" s="3">
        <v>41.0780950095513</v>
      </c>
      <c r="X282" s="3">
        <v>38.6581365336375</v>
      </c>
      <c r="Y282" s="3">
        <v>39.2992233791322</v>
      </c>
      <c r="Z282" s="3">
        <v>41.6848363993526</v>
      </c>
      <c r="AA282" s="3">
        <v>41.3504346925712</v>
      </c>
      <c r="AB282" s="3">
        <v>37.2247092233096</v>
      </c>
      <c r="AC282" s="3">
        <v>32.5408125231715</v>
      </c>
      <c r="AD282" s="3">
        <v>34.2043882336064</v>
      </c>
      <c r="AE282" s="3">
        <v>37.6003580372927</v>
      </c>
      <c r="AF282" s="3">
        <v>37.6760688061547</v>
      </c>
      <c r="AG282" s="3">
        <v>37.5023205368255</v>
      </c>
      <c r="AH282" s="3">
        <v>37.7797153861906</v>
      </c>
      <c r="AI282" s="3">
        <v>39.4364012385484</v>
      </c>
      <c r="AJ282" s="3">
        <v>39.3781889068843</v>
      </c>
      <c r="AK282" s="3">
        <v>38.417443721153</v>
      </c>
      <c r="AL282" s="3">
        <v>42.8305386629515</v>
      </c>
      <c r="AM282" s="3">
        <v>47.8118740810792</v>
      </c>
      <c r="AN282" s="3">
        <v>48.4542413442686</v>
      </c>
      <c r="AO282" s="3">
        <v>47.6839400137757</v>
      </c>
      <c r="AP282" s="3">
        <v>47.0066615538158</v>
      </c>
      <c r="AQ282" s="3">
        <v>46.5596045688956</v>
      </c>
      <c r="AR282" s="3">
        <v>46.6139834646499</v>
      </c>
      <c r="AS282" s="3">
        <v>46.4848924543185</v>
      </c>
      <c r="AT282" s="3">
        <v>48.2363266683653</v>
      </c>
      <c r="AU282" s="3">
        <v>48.1555199504864</v>
      </c>
      <c r="AV282" s="3">
        <v>51.1961524065943</v>
      </c>
      <c r="AW282" s="3">
        <v>53.41154446717</v>
      </c>
      <c r="AX282" s="3">
        <v>53.3329101617411</v>
      </c>
      <c r="AY282" s="3">
        <v>55.1211468942905</v>
      </c>
      <c r="AZ282" s="3">
        <v>58.4746307102962</v>
      </c>
      <c r="BA282" s="3">
        <v>58.1150754960282</v>
      </c>
      <c r="BB282" s="3">
        <v>58.07291819867</v>
      </c>
      <c r="BC282" s="3">
        <v>60.4664891613084</v>
      </c>
      <c r="BD282" s="3">
        <v>64.6571824175516</v>
      </c>
      <c r="BE282" s="3">
        <v>66.6747214364836</v>
      </c>
      <c r="BF282" s="3">
        <v>66.1416771253931</v>
      </c>
      <c r="BG282" s="3">
        <v>66.9257939616563</v>
      </c>
      <c r="BH282" s="3">
        <v>70.0423601709561</v>
      </c>
      <c r="BI282" s="3">
        <v>62.3693011195191</v>
      </c>
      <c r="BJ282" s="3">
        <v>55.1611397047006</v>
      </c>
      <c r="BK282" s="3">
        <v>48.835866944107</v>
      </c>
      <c r="BL282" s="3">
        <v>48.6374426516567</v>
      </c>
      <c r="BM282" s="3">
        <v>53.7229818879433</v>
      </c>
      <c r="BN282" s="3">
        <v>51.423490610098</v>
      </c>
      <c r="BO282" s="3">
        <v>51.9650241604333</v>
      </c>
      <c r="BP282" s="3">
        <v>49.3718394611487</v>
      </c>
      <c r="BQ282" s="3">
        <v>49.6239169271236</v>
      </c>
      <c r="BR282" s="3">
        <v>51.2160243103781</v>
      </c>
      <c r="BS282" s="3">
        <v>45.0072431490376</v>
      </c>
      <c r="BT282" s="3">
        <v>49.2538454703631</v>
      </c>
      <c r="BU282" s="3">
        <v>47.1463043109687</v>
      </c>
      <c r="BV282" s="3">
        <v>46.3869591995443</v>
      </c>
      <c r="BW282" s="3">
        <v>44.4503651598038</v>
      </c>
      <c r="BX282" s="3">
        <v>44.9643128632026</v>
      </c>
      <c r="BY282" s="3">
        <v>46.969589320754</v>
      </c>
      <c r="BZ282" s="3">
        <v>29.6780010260804</v>
      </c>
      <c r="CA282" s="3">
        <v>26.9171500214328</v>
      </c>
      <c r="CB282" s="3">
        <v>26.6145266201472</v>
      </c>
      <c r="CC282" s="3">
        <v>34.2893570897626</v>
      </c>
      <c r="CD282" s="3">
        <v>33.0276076463626</v>
      </c>
      <c r="CE282" s="3">
        <v>37.7046712914849</v>
      </c>
      <c r="CF282" s="3">
        <v>37.6165753557833</v>
      </c>
      <c r="CG282" s="3">
        <v>35.217664268841</v>
      </c>
      <c r="CH282" s="3">
        <v>43.1543325731062</v>
      </c>
      <c r="CI282" s="3">
        <v>47.218367738011</v>
      </c>
      <c r="CJ282" s="3">
        <v>48.2343014008504</v>
      </c>
      <c r="CK282" s="3">
        <v>49.2456220429161</v>
      </c>
      <c r="CL282" s="3">
        <v>53.1755228015199</v>
      </c>
      <c r="CM282" s="3">
        <v>58.8697528113572</v>
      </c>
      <c r="CN282" s="3">
        <v>66.6380163501443</v>
      </c>
      <c r="CO282" s="3">
        <v>67.5302193916628</v>
      </c>
      <c r="CP282" s="3">
        <v>67.402053446881</v>
      </c>
      <c r="CQ282" s="3">
        <v>71.8916226747844</v>
      </c>
      <c r="CR282" s="3">
        <v>70.5655160960801</v>
      </c>
      <c r="CS282" s="3">
        <v>72.2421509951095</v>
      </c>
      <c r="CT282" s="3">
        <v>75.2517288310228</v>
      </c>
      <c r="CU282" s="3">
        <v>74.3746800937879</v>
      </c>
      <c r="CV282" s="3">
        <v>73.9391518086869</v>
      </c>
      <c r="CW282" s="3">
        <v>69.2643848158576</v>
      </c>
      <c r="CX282" s="3">
        <v>72.5184605021897</v>
      </c>
      <c r="CY282" s="3">
        <v>69.3893227481826</v>
      </c>
      <c r="CZ282" s="3">
        <v>65.1454246767172</v>
      </c>
      <c r="DA282" s="3">
        <v>62.2067371677311</v>
      </c>
      <c r="DB282" s="3">
        <v>61.8739851376087</v>
      </c>
      <c r="DC282" s="3">
        <v>65.5950271584734</v>
      </c>
      <c r="DD282" s="3">
        <v>62.0140635539397</v>
      </c>
      <c r="DE282" s="3">
        <v>62.611397566089</v>
      </c>
      <c r="DF282" s="3">
        <v>69.5349877973434</v>
      </c>
      <c r="DG282" s="3">
        <v>71.0079270570231</v>
      </c>
      <c r="DH282" s="3">
        <v>70.2190613474103</v>
      </c>
      <c r="DI282" s="3">
        <v>73.9260932817331</v>
      </c>
      <c r="DJ282" s="3">
        <v>69.7439460977487</v>
      </c>
      <c r="DK282" s="3">
        <v>68.0731892391046</v>
      </c>
      <c r="DL282" s="3">
        <v>64.5165944827659</v>
      </c>
      <c r="DM282" s="3">
        <v>65.2688930629126</v>
      </c>
      <c r="DN282" s="3">
        <v>69.0546637386973</v>
      </c>
      <c r="DO282" s="3">
        <v>76.7331937012006</v>
      </c>
      <c r="DP282" s="3">
        <v>76.9877618424572</v>
      </c>
      <c r="DQ282" s="3">
        <v>77.036981820675</v>
      </c>
      <c r="DR282" s="3">
        <v>76.9037095180329</v>
      </c>
      <c r="DS282" s="3">
        <v>78.5701456922561</v>
      </c>
      <c r="DT282" s="3">
        <v>80.4923107154442</v>
      </c>
      <c r="DU282" s="3">
        <v>86.3267480763318</v>
      </c>
      <c r="DV282" s="3">
        <v>92.7805630193776</v>
      </c>
      <c r="DW282" s="3">
        <v>92.9136117235629</v>
      </c>
      <c r="DX282" s="3">
        <v>87.4667951181301</v>
      </c>
      <c r="DY282" s="3">
        <v>86.1780827712914</v>
      </c>
      <c r="DZ282" s="3">
        <v>89.454844868481</v>
      </c>
      <c r="EA282" s="3">
        <v>87.6895517274599</v>
      </c>
      <c r="EB282" s="3">
        <v>87.4596359549779</v>
      </c>
      <c r="EC282" s="3">
        <v>86.0529002531078</v>
      </c>
      <c r="ED282" s="3">
        <v>85.0545176677562</v>
      </c>
      <c r="EE282" s="3">
        <v>80.2278380692035</v>
      </c>
      <c r="EF282" s="3">
        <v>77.3913889990913</v>
      </c>
    </row>
    <row r="283">
      <c r="A283" s="3" t="s">
        <v>877</v>
      </c>
      <c r="B283" s="3" t="s">
        <v>494</v>
      </c>
      <c r="C283" s="3" t="s">
        <v>598</v>
      </c>
      <c r="D283" s="3">
        <v>62.2533640091734</v>
      </c>
      <c r="E283" s="3">
        <v>61.4502079984318</v>
      </c>
      <c r="F283" s="3">
        <v>66.9432570168117</v>
      </c>
      <c r="G283" s="3">
        <v>66.6287917327774</v>
      </c>
      <c r="H283" s="3">
        <v>65.4822791265108</v>
      </c>
      <c r="I283" s="3">
        <v>68.2610263826641</v>
      </c>
      <c r="J283" s="3">
        <v>71.3441789671752</v>
      </c>
      <c r="K283" s="3">
        <v>70.3499592486694</v>
      </c>
      <c r="L283" s="3">
        <v>74.428656356887</v>
      </c>
      <c r="M283" s="3">
        <v>75.2058518736177</v>
      </c>
      <c r="N283" s="3">
        <v>82.3509947310835</v>
      </c>
      <c r="O283" s="3">
        <v>86.3673168310618</v>
      </c>
      <c r="P283" s="3">
        <v>90.6854447753967</v>
      </c>
      <c r="Q283" s="3">
        <v>94.7594822536365</v>
      </c>
      <c r="R283" s="3">
        <v>100.264031228553</v>
      </c>
      <c r="S283" s="3">
        <v>101.861809750636</v>
      </c>
      <c r="T283" s="3">
        <v>101.024320825868</v>
      </c>
      <c r="U283" s="3">
        <v>103.368845975219</v>
      </c>
      <c r="V283" s="3">
        <v>105.272735651165</v>
      </c>
      <c r="W283" s="3">
        <v>103.52092502351</v>
      </c>
      <c r="X283" s="3">
        <v>102.334853478587</v>
      </c>
      <c r="Y283" s="3">
        <v>103.201381993318</v>
      </c>
      <c r="Z283" s="3">
        <v>99.2789631567985</v>
      </c>
      <c r="AA283" s="3">
        <v>102.306425308061</v>
      </c>
      <c r="AB283" s="3">
        <v>98.5236459668653</v>
      </c>
      <c r="AC283" s="3">
        <v>101.016079677529</v>
      </c>
      <c r="AD283" s="3">
        <v>109.383852066341</v>
      </c>
      <c r="AE283" s="3">
        <v>113.824202974167</v>
      </c>
      <c r="AF283" s="3">
        <v>115.346027067802</v>
      </c>
      <c r="AG283" s="3">
        <v>121.320283738106</v>
      </c>
      <c r="AH283" s="3">
        <v>124.824629792008</v>
      </c>
      <c r="AI283" s="3">
        <v>124.346099173189</v>
      </c>
      <c r="AJ283" s="3">
        <v>121.362584179679</v>
      </c>
      <c r="AK283" s="3">
        <v>123.530704512988</v>
      </c>
      <c r="AL283" s="3">
        <v>130.688679964487</v>
      </c>
      <c r="AM283" s="3">
        <v>142.710185616755</v>
      </c>
      <c r="AN283" s="3">
        <v>143.175290946068</v>
      </c>
      <c r="AO283" s="3">
        <v>143.621340831955</v>
      </c>
      <c r="AP283" s="3">
        <v>149.268342952948</v>
      </c>
      <c r="AQ283" s="3">
        <v>150.400412598094</v>
      </c>
      <c r="AR283" s="3">
        <v>154.801715186114</v>
      </c>
      <c r="AS283" s="3">
        <v>163.097968964142</v>
      </c>
      <c r="AT283" s="3">
        <v>168.736366602118</v>
      </c>
      <c r="AU283" s="3">
        <v>173.848396904358</v>
      </c>
      <c r="AV283" s="3">
        <v>176.707567629711</v>
      </c>
      <c r="AW283" s="3">
        <v>181.12055508509</v>
      </c>
      <c r="AX283" s="3">
        <v>191.107132653514</v>
      </c>
      <c r="AY283" s="3">
        <v>200.389189488851</v>
      </c>
      <c r="AZ283" s="3">
        <v>211.49568502438</v>
      </c>
      <c r="BA283" s="3">
        <v>204.630938789719</v>
      </c>
      <c r="BB283" s="3">
        <v>202.022691497119</v>
      </c>
      <c r="BC283" s="3">
        <v>208.32866858198</v>
      </c>
      <c r="BD283" s="3">
        <v>216.636725834826</v>
      </c>
      <c r="BE283" s="3">
        <v>226.898652738066</v>
      </c>
      <c r="BF283" s="3">
        <v>230.075003914844</v>
      </c>
      <c r="BG283" s="3">
        <v>237.609128670212</v>
      </c>
      <c r="BH283" s="3">
        <v>241.505789490666</v>
      </c>
      <c r="BI283" s="3">
        <v>241.177048172818</v>
      </c>
      <c r="BJ283" s="3">
        <v>244.908438641233</v>
      </c>
      <c r="BK283" s="3">
        <v>236.710166780041</v>
      </c>
      <c r="BL283" s="3">
        <v>233.501615089106</v>
      </c>
      <c r="BM283" s="3">
        <v>241.909338041525</v>
      </c>
      <c r="BN283" s="3">
        <v>225.622158189989</v>
      </c>
      <c r="BO283" s="3">
        <v>217.022761943676</v>
      </c>
      <c r="BP283" s="3">
        <v>220.091170381815</v>
      </c>
      <c r="BQ283" s="3">
        <v>225.949217254561</v>
      </c>
      <c r="BR283" s="3">
        <v>233.736269380143</v>
      </c>
      <c r="BS283" s="3">
        <v>222.095747974173</v>
      </c>
      <c r="BT283" s="3">
        <v>211.346194180888</v>
      </c>
      <c r="BU283" s="3">
        <v>216.796075268912</v>
      </c>
      <c r="BV283" s="3">
        <v>244.947869505256</v>
      </c>
      <c r="BW283" s="3">
        <v>266.947555839936</v>
      </c>
      <c r="BX283" s="3">
        <v>270.7791640005</v>
      </c>
      <c r="BY283" s="3">
        <v>266.029557867404</v>
      </c>
      <c r="BZ283" s="3">
        <v>231.811668105753</v>
      </c>
      <c r="CA283" s="3">
        <v>253.408406333002</v>
      </c>
      <c r="CB283" s="3">
        <v>271.675035149562</v>
      </c>
      <c r="CC283" s="3">
        <v>277.418584320242</v>
      </c>
      <c r="CD283" s="3">
        <v>282.378370705574</v>
      </c>
      <c r="CE283" s="3">
        <v>294.617109758245</v>
      </c>
      <c r="CF283" s="3">
        <v>287.394295669068</v>
      </c>
      <c r="CG283" s="3">
        <v>301.680498691942</v>
      </c>
      <c r="CH283" s="3">
        <v>323.351093648801</v>
      </c>
      <c r="CI283" s="3">
        <v>323.217935498036</v>
      </c>
      <c r="CJ283" s="3">
        <v>331.140472366456</v>
      </c>
      <c r="CK283" s="3">
        <v>311.66045906039</v>
      </c>
      <c r="CL283" s="3">
        <v>337.240509865482</v>
      </c>
      <c r="CM283" s="3">
        <v>364.440338440058</v>
      </c>
      <c r="CN283" s="3">
        <v>389.870078348849</v>
      </c>
      <c r="CO283" s="3">
        <v>380.416807503036</v>
      </c>
      <c r="CP283" s="3">
        <v>393.026991589222</v>
      </c>
      <c r="CQ283" s="3">
        <v>397.055473158736</v>
      </c>
      <c r="CR283" s="3">
        <v>393.027317683924</v>
      </c>
      <c r="CS283" s="3">
        <v>403.226177968698</v>
      </c>
      <c r="CT283" s="3">
        <v>431.79423764097</v>
      </c>
      <c r="CU283" s="3">
        <v>460.203296038957</v>
      </c>
      <c r="CV283" s="3">
        <v>449.651052725576</v>
      </c>
      <c r="CW283" s="3">
        <v>456.25871197915</v>
      </c>
      <c r="CX283" s="3">
        <v>477.509126621769</v>
      </c>
      <c r="CY283" s="3">
        <v>507.136632144617</v>
      </c>
      <c r="CZ283" s="3">
        <v>472.577855372588</v>
      </c>
      <c r="DA283" s="3">
        <v>468.164009371105</v>
      </c>
      <c r="DB283" s="3">
        <v>502.31928078692</v>
      </c>
      <c r="DC283" s="3">
        <v>518.37184181681</v>
      </c>
      <c r="DD283" s="3">
        <v>500.151934001704</v>
      </c>
      <c r="DE283" s="3">
        <v>506.224681190897</v>
      </c>
      <c r="DF283" s="3">
        <v>515.026474075655</v>
      </c>
      <c r="DG283" s="3">
        <v>518.1023623666</v>
      </c>
      <c r="DH283" s="3">
        <v>477.550882909074</v>
      </c>
      <c r="DI283" s="3">
        <v>472.045973660619</v>
      </c>
      <c r="DJ283" s="3">
        <v>459.487399847764</v>
      </c>
      <c r="DK283" s="3">
        <v>487.342581357466</v>
      </c>
      <c r="DL283" s="3">
        <v>472.88086867959</v>
      </c>
      <c r="DM283" s="3">
        <v>468.996637470614</v>
      </c>
      <c r="DN283" s="3">
        <v>475.227712993527</v>
      </c>
      <c r="DO283" s="3">
        <v>488.233888634753</v>
      </c>
      <c r="DP283" s="3">
        <v>480.552228496415</v>
      </c>
      <c r="DQ283" s="3">
        <v>516.170396872375</v>
      </c>
      <c r="DR283" s="3">
        <v>528.526078520302</v>
      </c>
      <c r="DS283" s="3">
        <v>527.099788310309</v>
      </c>
      <c r="DT283" s="3">
        <v>513.040524008935</v>
      </c>
      <c r="DU283" s="3">
        <v>507.935603141098</v>
      </c>
      <c r="DV283" s="3">
        <v>481.089182556512</v>
      </c>
      <c r="DW283" s="3">
        <v>466.883888571917</v>
      </c>
      <c r="DX283" s="3">
        <v>499.535842309469</v>
      </c>
      <c r="DY283" s="3">
        <v>488.360211450159</v>
      </c>
      <c r="DZ283" s="3">
        <v>529.352008915472</v>
      </c>
      <c r="EA283" s="3">
        <v>573.811628678351</v>
      </c>
      <c r="EB283" s="3">
        <v>583.227214486191</v>
      </c>
      <c r="EC283" s="3">
        <v>574.248130154315</v>
      </c>
      <c r="ED283" s="3">
        <v>594.06845472233</v>
      </c>
      <c r="EE283" s="3">
        <v>533.475799912888</v>
      </c>
      <c r="EF283" s="3">
        <v>525.608050876193</v>
      </c>
    </row>
    <row r="284">
      <c r="A284" s="3" t="s">
        <v>878</v>
      </c>
      <c r="B284" s="3" t="s">
        <v>526</v>
      </c>
      <c r="C284" s="3" t="s">
        <v>622</v>
      </c>
      <c r="D284" s="3">
        <v>66.6340504833825</v>
      </c>
      <c r="E284" s="3">
        <v>69.5469251555943</v>
      </c>
      <c r="F284" s="3">
        <v>73.4123938760183</v>
      </c>
      <c r="G284" s="3">
        <v>74.1102016180497</v>
      </c>
      <c r="H284" s="3">
        <v>76.0215098048925</v>
      </c>
      <c r="I284" s="3">
        <v>79.4650174596184</v>
      </c>
      <c r="J284" s="3">
        <v>79.8792889647274</v>
      </c>
      <c r="K284" s="3">
        <v>80.9232194602813</v>
      </c>
      <c r="L284" s="3">
        <v>85.9010796076391</v>
      </c>
      <c r="M284" s="3">
        <v>86.128821586154</v>
      </c>
      <c r="N284" s="3">
        <v>95.5584106140116</v>
      </c>
      <c r="O284" s="3">
        <v>93.8676661652442</v>
      </c>
      <c r="P284" s="3">
        <v>92.8270021549915</v>
      </c>
      <c r="Q284" s="3">
        <v>97.5272852655275</v>
      </c>
      <c r="R284" s="3">
        <v>92.3105070026213</v>
      </c>
      <c r="S284" s="3">
        <v>86.9020518703451</v>
      </c>
      <c r="T284" s="3">
        <v>84.2153526153829</v>
      </c>
      <c r="U284" s="3">
        <v>80.9789146276744</v>
      </c>
      <c r="V284" s="3">
        <v>77.9639891165449</v>
      </c>
      <c r="W284" s="3">
        <v>73.1761755753918</v>
      </c>
      <c r="X284" s="3">
        <v>70.4302274947451</v>
      </c>
      <c r="Y284" s="3">
        <v>76.0616968671119</v>
      </c>
      <c r="Z284" s="3">
        <v>69.9282286343183</v>
      </c>
      <c r="AA284" s="3">
        <v>63.9911449173009</v>
      </c>
      <c r="AB284" s="3">
        <v>59.9252809069038</v>
      </c>
      <c r="AC284" s="3">
        <v>63.1685272062336</v>
      </c>
      <c r="AD284" s="3">
        <v>66.5129471120368</v>
      </c>
      <c r="AE284" s="3">
        <v>68.1556693265258</v>
      </c>
      <c r="AF284" s="3">
        <v>69.120300503841</v>
      </c>
      <c r="AG284" s="3">
        <v>72.0330648316181</v>
      </c>
      <c r="AH284" s="3">
        <v>75.9559694411514</v>
      </c>
      <c r="AI284" s="3">
        <v>78.0433521372586</v>
      </c>
      <c r="AJ284" s="3">
        <v>78.8549128257171</v>
      </c>
      <c r="AK284" s="3">
        <v>78.7607450751159</v>
      </c>
      <c r="AL284" s="3">
        <v>80.3252806770152</v>
      </c>
      <c r="AM284" s="3">
        <v>87.5143613596186</v>
      </c>
      <c r="AN284" s="3">
        <v>88.779318337305</v>
      </c>
      <c r="AO284" s="3">
        <v>90.8730831208811</v>
      </c>
      <c r="AP284" s="3">
        <v>89.6415614977566</v>
      </c>
      <c r="AQ284" s="3">
        <v>91.0499864332274</v>
      </c>
      <c r="AR284" s="3">
        <v>92.6822307087816</v>
      </c>
      <c r="AS284" s="3">
        <v>92.960100741734</v>
      </c>
      <c r="AT284" s="3">
        <v>90.8120790605791</v>
      </c>
      <c r="AU284" s="3">
        <v>88.3544812950893</v>
      </c>
      <c r="AV284" s="3">
        <v>94.8905081325779</v>
      </c>
      <c r="AW284" s="3">
        <v>96.9202316853946</v>
      </c>
      <c r="AX284" s="3">
        <v>100.352437063126</v>
      </c>
      <c r="AY284" s="3">
        <v>112.738768609095</v>
      </c>
      <c r="AZ284" s="3">
        <v>118.833800408434</v>
      </c>
      <c r="BA284" s="3">
        <v>112.641309158785</v>
      </c>
      <c r="BB284" s="3">
        <v>115.522523201519</v>
      </c>
      <c r="BC284" s="3">
        <v>115.774068541998</v>
      </c>
      <c r="BD284" s="3">
        <v>121.088838423935</v>
      </c>
      <c r="BE284" s="3">
        <v>124.661962420399</v>
      </c>
      <c r="BF284" s="3">
        <v>124.101579956431</v>
      </c>
      <c r="BG284" s="3">
        <v>130.123310695782</v>
      </c>
      <c r="BH284" s="3">
        <v>138.881448979394</v>
      </c>
      <c r="BI284" s="3">
        <v>133.34731293559</v>
      </c>
      <c r="BJ284" s="3">
        <v>129.662919202981</v>
      </c>
      <c r="BK284" s="3">
        <v>125.029070116915</v>
      </c>
      <c r="BL284" s="3">
        <v>133.351117978331</v>
      </c>
      <c r="BM284" s="3">
        <v>145.887145504017</v>
      </c>
      <c r="BN284" s="3">
        <v>145.043241726419</v>
      </c>
      <c r="BO284" s="3">
        <v>151.268841573524</v>
      </c>
      <c r="BP284" s="3">
        <v>153.16388235443</v>
      </c>
      <c r="BQ284" s="3">
        <v>149.289645009875</v>
      </c>
      <c r="BR284" s="3">
        <v>153.19664322453</v>
      </c>
      <c r="BS284" s="3">
        <v>147.190453043458</v>
      </c>
      <c r="BT284" s="3">
        <v>147.677215832812</v>
      </c>
      <c r="BU284" s="3">
        <v>144.523106808452</v>
      </c>
      <c r="BV284" s="3">
        <v>156.879519138254</v>
      </c>
      <c r="BW284" s="3">
        <v>157.931493613622</v>
      </c>
      <c r="BX284" s="3">
        <v>162.437277881423</v>
      </c>
      <c r="BY284" s="3">
        <v>160.860013088013</v>
      </c>
      <c r="BZ284" s="3">
        <v>123.894506784177</v>
      </c>
      <c r="CA284" s="3">
        <v>134.723454054289</v>
      </c>
      <c r="CB284" s="3">
        <v>144.47347229812</v>
      </c>
      <c r="CC284" s="3">
        <v>155.124213634956</v>
      </c>
      <c r="CD284" s="3">
        <v>157.172779449998</v>
      </c>
      <c r="CE284" s="3">
        <v>170.642242568358</v>
      </c>
      <c r="CF284" s="3">
        <v>178.883230078106</v>
      </c>
      <c r="CG284" s="3">
        <v>178.806520641301</v>
      </c>
      <c r="CH284" s="3">
        <v>182.085519583215</v>
      </c>
      <c r="CI284" s="3">
        <v>185.97754070524</v>
      </c>
      <c r="CJ284" s="3">
        <v>192.095134652055</v>
      </c>
      <c r="CK284" s="3">
        <v>189.414578476654</v>
      </c>
      <c r="CL284" s="3">
        <v>195.562504920058</v>
      </c>
      <c r="CM284" s="3">
        <v>204.802157335292</v>
      </c>
      <c r="CN284" s="3">
        <v>206.684006796045</v>
      </c>
      <c r="CO284" s="3">
        <v>204.418432143687</v>
      </c>
      <c r="CP284" s="3">
        <v>203.198340016442</v>
      </c>
      <c r="CQ284" s="3">
        <v>205.470060325881</v>
      </c>
      <c r="CR284" s="3">
        <v>191.312822205659</v>
      </c>
      <c r="CS284" s="3">
        <v>207.236956212793</v>
      </c>
      <c r="CT284" s="3">
        <v>223.725306822407</v>
      </c>
      <c r="CU284" s="3">
        <v>228.302611865328</v>
      </c>
      <c r="CV284" s="3">
        <v>230.414892838095</v>
      </c>
      <c r="CW284" s="3">
        <v>229.2571931773</v>
      </c>
      <c r="CX284" s="3">
        <v>246.307452063631</v>
      </c>
      <c r="CY284" s="3">
        <v>229.091222786623</v>
      </c>
      <c r="CZ284" s="3">
        <v>211.238461409211</v>
      </c>
      <c r="DA284" s="3">
        <v>202.568770891678</v>
      </c>
      <c r="DB284" s="3">
        <v>200.665235662393</v>
      </c>
      <c r="DC284" s="3">
        <v>220.210518669846</v>
      </c>
      <c r="DD284" s="3">
        <v>204.78062208261</v>
      </c>
      <c r="DE284" s="3">
        <v>186.152026128466</v>
      </c>
      <c r="DF284" s="3">
        <v>196.922625961</v>
      </c>
      <c r="DG284" s="3">
        <v>201.130529591954</v>
      </c>
      <c r="DH284" s="3">
        <v>198.283474133467</v>
      </c>
      <c r="DI284" s="3">
        <v>194.544733420406</v>
      </c>
      <c r="DJ284" s="3">
        <v>189.518177215993</v>
      </c>
      <c r="DK284" s="3">
        <v>190.130616140812</v>
      </c>
      <c r="DL284" s="3">
        <v>189.649136172769</v>
      </c>
      <c r="DM284" s="3">
        <v>194.390247413735</v>
      </c>
      <c r="DN284" s="3">
        <v>207.316359062159</v>
      </c>
      <c r="DO284" s="3">
        <v>219.194436297122</v>
      </c>
      <c r="DP284" s="3">
        <v>205.679054673015</v>
      </c>
      <c r="DQ284" s="3">
        <v>200.648453519243</v>
      </c>
      <c r="DR284" s="3">
        <v>210.630057866613</v>
      </c>
      <c r="DS284" s="3">
        <v>232.484482432545</v>
      </c>
      <c r="DT284" s="3">
        <v>235.469783898433</v>
      </c>
      <c r="DU284" s="3">
        <v>244.739537352654</v>
      </c>
      <c r="DV284" s="3">
        <v>243.726952366298</v>
      </c>
      <c r="DW284" s="3">
        <v>233.897680266811</v>
      </c>
      <c r="DX284" s="3">
        <v>235.212051159027</v>
      </c>
      <c r="DY284" s="3">
        <v>223.204786233376</v>
      </c>
      <c r="DZ284" s="3">
        <v>231.904113698932</v>
      </c>
      <c r="EA284" s="3">
        <v>241.270693821623</v>
      </c>
      <c r="EB284" s="3">
        <v>248.028334088451</v>
      </c>
      <c r="EC284" s="3">
        <v>237.742100206911</v>
      </c>
      <c r="ED284" s="3">
        <v>238.181903437207</v>
      </c>
      <c r="EE284" s="3">
        <v>231.476608431712</v>
      </c>
      <c r="EF284" s="3">
        <v>236.505276997884</v>
      </c>
    </row>
    <row r="285">
      <c r="A285" s="3" t="s">
        <v>879</v>
      </c>
      <c r="B285" s="3" t="s">
        <v>526</v>
      </c>
      <c r="C285" s="3" t="s">
        <v>596</v>
      </c>
      <c r="D285" s="3">
        <v>69.8728417149508</v>
      </c>
      <c r="E285" s="3">
        <v>67.1092305203153</v>
      </c>
      <c r="F285" s="3">
        <v>68.7662898205783</v>
      </c>
      <c r="G285" s="3">
        <v>69.0698495617386</v>
      </c>
      <c r="H285" s="3">
        <v>71.4739916776467</v>
      </c>
      <c r="I285" s="3">
        <v>72.9339962310352</v>
      </c>
      <c r="J285" s="3">
        <v>73.1126642607197</v>
      </c>
      <c r="K285" s="3">
        <v>69.2912645493271</v>
      </c>
      <c r="L285" s="3">
        <v>70.2281833350972</v>
      </c>
      <c r="M285" s="3">
        <v>70.7414245007632</v>
      </c>
      <c r="N285" s="3">
        <v>77.1945439483917</v>
      </c>
      <c r="O285" s="3">
        <v>79.8726989186444</v>
      </c>
      <c r="P285" s="3">
        <v>77.2923923852048</v>
      </c>
      <c r="Q285" s="3">
        <v>73.2139370680031</v>
      </c>
      <c r="R285" s="3">
        <v>72.1585750759779</v>
      </c>
      <c r="S285" s="3">
        <v>70.6831594205492</v>
      </c>
      <c r="T285" s="3">
        <v>73.4461930343428</v>
      </c>
      <c r="U285" s="3">
        <v>73.0484501101196</v>
      </c>
      <c r="V285" s="3">
        <v>71.3900146808787</v>
      </c>
      <c r="W285" s="3">
        <v>74.0072251139185</v>
      </c>
      <c r="X285" s="3">
        <v>72.0262325757413</v>
      </c>
      <c r="Y285" s="3">
        <v>75.9958396521758</v>
      </c>
      <c r="Z285" s="3">
        <v>76.7067997764315</v>
      </c>
      <c r="AA285" s="3">
        <v>73.8405194200637</v>
      </c>
      <c r="AB285" s="3">
        <v>67.8816750409406</v>
      </c>
      <c r="AC285" s="3">
        <v>71.8072785162045</v>
      </c>
      <c r="AD285" s="3">
        <v>76.4102076715303</v>
      </c>
      <c r="AE285" s="3">
        <v>78.6001490436556</v>
      </c>
      <c r="AF285" s="3">
        <v>76.8621234327939</v>
      </c>
      <c r="AG285" s="3">
        <v>78.7283369646082</v>
      </c>
      <c r="AH285" s="3">
        <v>82.5605298254642</v>
      </c>
      <c r="AI285" s="3">
        <v>82.6792238944445</v>
      </c>
      <c r="AJ285" s="3">
        <v>82.3461405670251</v>
      </c>
      <c r="AK285" s="3">
        <v>82.2155973422138</v>
      </c>
      <c r="AL285" s="3">
        <v>85.7482765219315</v>
      </c>
      <c r="AM285" s="3">
        <v>89.4287662235137</v>
      </c>
      <c r="AN285" s="3">
        <v>87.7863569916003</v>
      </c>
      <c r="AO285" s="3">
        <v>81.7202877949913</v>
      </c>
      <c r="AP285" s="3">
        <v>81.9187669385862</v>
      </c>
      <c r="AQ285" s="3">
        <v>81.6265139143341</v>
      </c>
      <c r="AR285" s="3">
        <v>81.535486540762</v>
      </c>
      <c r="AS285" s="3">
        <v>84.5631858268966</v>
      </c>
      <c r="AT285" s="3">
        <v>86.2027708635573</v>
      </c>
      <c r="AU285" s="3">
        <v>88.0833472499068</v>
      </c>
      <c r="AV285" s="3">
        <v>91.3296975415001</v>
      </c>
      <c r="AW285" s="3">
        <v>92.877050003595</v>
      </c>
      <c r="AX285" s="3">
        <v>90.0886991201807</v>
      </c>
      <c r="AY285" s="3">
        <v>93.8249168626237</v>
      </c>
      <c r="AZ285" s="3">
        <v>102.687840411434</v>
      </c>
      <c r="BA285" s="3">
        <v>86.0213730791642</v>
      </c>
      <c r="BB285" s="3">
        <v>85.0234759320567</v>
      </c>
      <c r="BC285" s="3">
        <v>85.8046955338529</v>
      </c>
      <c r="BD285" s="3">
        <v>90.996625650392</v>
      </c>
      <c r="BE285" s="3">
        <v>91.6296787646464</v>
      </c>
      <c r="BF285" s="3">
        <v>89.2012730853311</v>
      </c>
      <c r="BG285" s="3">
        <v>97.1714259487607</v>
      </c>
      <c r="BH285" s="3">
        <v>97.0421876693197</v>
      </c>
      <c r="BI285" s="3">
        <v>92.0567716744011</v>
      </c>
      <c r="BJ285" s="3">
        <v>88.8879347048086</v>
      </c>
      <c r="BK285" s="3">
        <v>81.5270758585242</v>
      </c>
      <c r="BL285" s="3">
        <v>80.6920754094223</v>
      </c>
      <c r="BM285" s="3">
        <v>89.2899526952022</v>
      </c>
      <c r="BN285" s="3">
        <v>89.6400001086204</v>
      </c>
      <c r="BO285" s="3">
        <v>92.0647250050196</v>
      </c>
      <c r="BP285" s="3">
        <v>82.1652999024421</v>
      </c>
      <c r="BQ285" s="3">
        <v>82.8380997819589</v>
      </c>
      <c r="BR285" s="3">
        <v>88.7946194556541</v>
      </c>
      <c r="BS285" s="3">
        <v>96.1503181963047</v>
      </c>
      <c r="BT285" s="3">
        <v>100.517266908893</v>
      </c>
      <c r="BU285" s="3">
        <v>96.8978928103512</v>
      </c>
      <c r="BV285" s="3">
        <v>101.893540591871</v>
      </c>
      <c r="BW285" s="3">
        <v>99.2420097181874</v>
      </c>
      <c r="BX285" s="3">
        <v>97.5145082578552</v>
      </c>
      <c r="BY285" s="3">
        <v>86.1551813589638</v>
      </c>
      <c r="BZ285" s="3">
        <v>79.0288671280645</v>
      </c>
      <c r="CA285" s="3">
        <v>83.081665695222</v>
      </c>
      <c r="CB285" s="3">
        <v>80.7474737894476</v>
      </c>
      <c r="CC285" s="3">
        <v>91.1936234321157</v>
      </c>
      <c r="CD285" s="3">
        <v>102.521722094487</v>
      </c>
      <c r="CE285" s="3">
        <v>134.520243339256</v>
      </c>
      <c r="CF285" s="3">
        <v>139.924013313768</v>
      </c>
      <c r="CG285" s="3">
        <v>147.515637838344</v>
      </c>
      <c r="CH285" s="3">
        <v>144.028465319008</v>
      </c>
      <c r="CI285" s="3">
        <v>147.516140995707</v>
      </c>
      <c r="CJ285" s="3">
        <v>139.530977670802</v>
      </c>
      <c r="CK285" s="3">
        <v>140.71608050267</v>
      </c>
      <c r="CL285" s="3">
        <v>142.707114800921</v>
      </c>
      <c r="CM285" s="3">
        <v>157.985386071101</v>
      </c>
      <c r="CN285" s="3">
        <v>187.490179777202</v>
      </c>
      <c r="CO285" s="3">
        <v>180.849566148978</v>
      </c>
      <c r="CP285" s="3">
        <v>183.042155908419</v>
      </c>
      <c r="CQ285" s="3">
        <v>170.144431319983</v>
      </c>
      <c r="CR285" s="3">
        <v>168.775497567934</v>
      </c>
      <c r="CS285" s="3">
        <v>170.740562477797</v>
      </c>
      <c r="CT285" s="3">
        <v>185.590091766374</v>
      </c>
      <c r="CU285" s="3">
        <v>183.888416242024</v>
      </c>
      <c r="CV285" s="3">
        <v>184.252639359747</v>
      </c>
      <c r="CW285" s="3">
        <v>193.625860824042</v>
      </c>
      <c r="CX285" s="3">
        <v>190.450126520839</v>
      </c>
      <c r="CY285" s="3">
        <v>171.134196640124</v>
      </c>
      <c r="CZ285" s="3">
        <v>159.70102618447</v>
      </c>
      <c r="DA285" s="3">
        <v>161.154840417886</v>
      </c>
      <c r="DB285" s="3">
        <v>166.110694584855</v>
      </c>
      <c r="DC285" s="3">
        <v>181.777639679086</v>
      </c>
      <c r="DD285" s="3">
        <v>165.192074714107</v>
      </c>
      <c r="DE285" s="3">
        <v>149.687172917399</v>
      </c>
      <c r="DF285" s="3">
        <v>160.375525380646</v>
      </c>
      <c r="DG285" s="3">
        <v>164.485760812573</v>
      </c>
      <c r="DH285" s="3">
        <v>164.161925842679</v>
      </c>
      <c r="DI285" s="3">
        <v>169.719149655598</v>
      </c>
      <c r="DJ285" s="3">
        <v>171.931999071729</v>
      </c>
      <c r="DK285" s="3">
        <v>175.064973551012</v>
      </c>
      <c r="DL285" s="3">
        <v>160.104904864078</v>
      </c>
      <c r="DM285" s="3">
        <v>161.276718052529</v>
      </c>
      <c r="DN285" s="3">
        <v>172.204254702307</v>
      </c>
      <c r="DO285" s="3">
        <v>164.310615546374</v>
      </c>
      <c r="DP285" s="3">
        <v>149.609003890884</v>
      </c>
      <c r="DQ285" s="3">
        <v>142.266962771806</v>
      </c>
      <c r="DR285" s="3">
        <v>138.368175558281</v>
      </c>
      <c r="DS285" s="3">
        <v>150.064385014208</v>
      </c>
      <c r="DT285" s="3">
        <v>149.686086254498</v>
      </c>
      <c r="DU285" s="3">
        <v>140.283008440717</v>
      </c>
      <c r="DV285" s="3">
        <v>147.244586143804</v>
      </c>
      <c r="DW285" s="3">
        <v>142.119921007116</v>
      </c>
      <c r="DX285" s="3">
        <v>140.900934423297</v>
      </c>
      <c r="DY285" s="3">
        <v>133.353383740213</v>
      </c>
      <c r="DZ285" s="3">
        <v>133.015296574523</v>
      </c>
      <c r="EA285" s="3">
        <v>125.027833395008</v>
      </c>
      <c r="EB285" s="3">
        <v>128.301439429474</v>
      </c>
      <c r="EC285" s="3">
        <v>132.339502569157</v>
      </c>
      <c r="ED285" s="3">
        <v>132.821649753102</v>
      </c>
      <c r="EE285" s="3">
        <v>127.63500050136</v>
      </c>
      <c r="EF285" s="3">
        <v>129.032776938544</v>
      </c>
    </row>
    <row r="286">
      <c r="A286" s="3" t="s">
        <v>880</v>
      </c>
      <c r="B286" s="3" t="s">
        <v>517</v>
      </c>
      <c r="C286" s="3" t="s">
        <v>681</v>
      </c>
      <c r="D286" s="3">
        <v>28.2854996687618</v>
      </c>
      <c r="E286" s="3">
        <v>27.932381612144</v>
      </c>
      <c r="F286" s="3">
        <v>29.3423268269626</v>
      </c>
      <c r="G286" s="3">
        <v>28.8267314751112</v>
      </c>
      <c r="H286" s="3">
        <v>28.5622411772019</v>
      </c>
      <c r="I286" s="3">
        <v>30.0562865759736</v>
      </c>
      <c r="J286" s="3">
        <v>30.0737636362744</v>
      </c>
      <c r="K286" s="3">
        <v>29.2255989662932</v>
      </c>
      <c r="L286" s="3">
        <v>29.7100057535289</v>
      </c>
      <c r="M286" s="3">
        <v>28.7231703656322</v>
      </c>
      <c r="N286" s="3">
        <v>30.9443477370361</v>
      </c>
      <c r="O286" s="3">
        <v>31.6597014203623</v>
      </c>
      <c r="P286" s="3">
        <v>30.3750936996034</v>
      </c>
      <c r="Q286" s="3">
        <v>31.463432684383</v>
      </c>
      <c r="R286" s="3">
        <v>31.4720949856546</v>
      </c>
      <c r="S286" s="3">
        <v>30.7931762256124</v>
      </c>
      <c r="T286" s="3">
        <v>31.2299887788078</v>
      </c>
      <c r="U286" s="3">
        <v>31.6234117924571</v>
      </c>
      <c r="V286" s="3">
        <v>32.0550726282988</v>
      </c>
      <c r="W286" s="3">
        <v>31.6958653942496</v>
      </c>
      <c r="X286" s="3">
        <v>29.5950509249139</v>
      </c>
      <c r="Y286" s="3">
        <v>30.0779479644071</v>
      </c>
      <c r="Z286" s="3">
        <v>31.3122454910339</v>
      </c>
      <c r="AA286" s="3">
        <v>31.3535108503767</v>
      </c>
      <c r="AB286" s="3">
        <v>28.8914502846861</v>
      </c>
      <c r="AC286" s="3">
        <v>28.5935415209376</v>
      </c>
      <c r="AD286" s="3">
        <v>29.5040168205865</v>
      </c>
      <c r="AE286" s="3">
        <v>30.2883978797678</v>
      </c>
      <c r="AF286" s="3">
        <v>30.7191641308104</v>
      </c>
      <c r="AG286" s="3">
        <v>30.321906753797</v>
      </c>
      <c r="AH286" s="3">
        <v>30.2802347077449</v>
      </c>
      <c r="AI286" s="3">
        <v>31.6320498296443</v>
      </c>
      <c r="AJ286" s="3">
        <v>31.8441193413289</v>
      </c>
      <c r="AK286" s="3">
        <v>32.3513552356347</v>
      </c>
      <c r="AL286" s="3">
        <v>35.1059120410757</v>
      </c>
      <c r="AM286" s="3">
        <v>38.254712600031</v>
      </c>
      <c r="AN286" s="3">
        <v>38.4334753512092</v>
      </c>
      <c r="AO286" s="3">
        <v>40.4145167323368</v>
      </c>
      <c r="AP286" s="3">
        <v>40.3307245275164</v>
      </c>
      <c r="AQ286" s="3">
        <v>38.2469501188933</v>
      </c>
      <c r="AR286" s="3">
        <v>38.6518414710215</v>
      </c>
      <c r="AS286" s="3">
        <v>38.9053736320161</v>
      </c>
      <c r="AT286" s="3">
        <v>39.4265970145918</v>
      </c>
      <c r="AU286" s="3">
        <v>39.4370792327936</v>
      </c>
      <c r="AV286" s="3">
        <v>39.3910697243219</v>
      </c>
      <c r="AW286" s="3">
        <v>40.875020333752</v>
      </c>
      <c r="AX286" s="3">
        <v>40.0264598338132</v>
      </c>
      <c r="AY286" s="3">
        <v>41.4897874653491</v>
      </c>
      <c r="AZ286" s="3">
        <v>43.0288050314614</v>
      </c>
      <c r="BA286" s="3">
        <v>41.8975710902313</v>
      </c>
      <c r="BB286" s="3">
        <v>40.2360622253829</v>
      </c>
      <c r="BC286" s="3">
        <v>38.8655835662533</v>
      </c>
      <c r="BD286" s="3">
        <v>38.7498314373968</v>
      </c>
      <c r="BE286" s="3">
        <v>39.109879996458</v>
      </c>
      <c r="BF286" s="3">
        <v>39.5458015243585</v>
      </c>
      <c r="BG286" s="3">
        <v>41.1927972201025</v>
      </c>
      <c r="BH286" s="3">
        <v>41.8384244920545</v>
      </c>
      <c r="BI286" s="3">
        <v>40.5617576549074</v>
      </c>
      <c r="BJ286" s="3">
        <v>41.5382919749322</v>
      </c>
      <c r="BK286" s="3">
        <v>37.652144714731</v>
      </c>
      <c r="BL286" s="3">
        <v>38.1601221807778</v>
      </c>
      <c r="BM286" s="3">
        <v>40.0938862080209</v>
      </c>
      <c r="BN286" s="3">
        <v>39.588281964223</v>
      </c>
      <c r="BO286" s="3">
        <v>39.8075946502648</v>
      </c>
      <c r="BP286" s="3">
        <v>40.7732775020777</v>
      </c>
      <c r="BQ286" s="3">
        <v>41.2764962947757</v>
      </c>
      <c r="BR286" s="3">
        <v>43.3841145801718</v>
      </c>
      <c r="BS286" s="3">
        <v>41.7381588726345</v>
      </c>
      <c r="BT286" s="3">
        <v>43.7468133748701</v>
      </c>
      <c r="BU286" s="3">
        <v>43.9129253382492</v>
      </c>
      <c r="BV286" s="3">
        <v>47.2742543431753</v>
      </c>
      <c r="BW286" s="3">
        <v>47.9780657320102</v>
      </c>
      <c r="BX286" s="3">
        <v>44.8870162501724</v>
      </c>
      <c r="BY286" s="3">
        <v>43.0913432409953</v>
      </c>
      <c r="BZ286" s="3">
        <v>29.5032061253994</v>
      </c>
      <c r="CA286" s="3">
        <v>28.2793778424605</v>
      </c>
      <c r="CB286" s="3">
        <v>27.4592210785091</v>
      </c>
      <c r="CC286" s="3">
        <v>31.4848617283623</v>
      </c>
      <c r="CD286" s="3">
        <v>30.0595659140009</v>
      </c>
      <c r="CE286" s="3">
        <v>30.4113262234597</v>
      </c>
      <c r="CF286" s="3">
        <v>30.2252808141578</v>
      </c>
      <c r="CG286" s="3">
        <v>32.2431685000657</v>
      </c>
      <c r="CH286" s="3">
        <v>35.7478618518395</v>
      </c>
      <c r="CI286" s="3">
        <v>38.0451823815442</v>
      </c>
      <c r="CJ286" s="3">
        <v>39.6694463622406</v>
      </c>
      <c r="CK286" s="3">
        <v>40.520620991657</v>
      </c>
      <c r="CL286" s="3">
        <v>45.3242862601285</v>
      </c>
      <c r="CM286" s="3">
        <v>48.6070348066126</v>
      </c>
      <c r="CN286" s="3">
        <v>51.4152626049136</v>
      </c>
      <c r="CO286" s="3">
        <v>49.5382166344498</v>
      </c>
      <c r="CP286" s="3">
        <v>48.321253617676</v>
      </c>
      <c r="CQ286" s="3">
        <v>48.6389495592889</v>
      </c>
      <c r="CR286" s="3">
        <v>49.2019892778212</v>
      </c>
      <c r="CS286" s="3">
        <v>52.9016514297378</v>
      </c>
      <c r="CT286" s="3">
        <v>51.4939754605707</v>
      </c>
      <c r="CU286" s="3">
        <v>48.8062028911505</v>
      </c>
      <c r="CV286" s="3">
        <v>51.3953585501609</v>
      </c>
      <c r="CW286" s="3">
        <v>50.6226517834268</v>
      </c>
      <c r="CX286" s="3">
        <v>48.1355156938391</v>
      </c>
      <c r="CY286" s="3">
        <v>45.3671175472214</v>
      </c>
      <c r="CZ286" s="3">
        <v>43.6521389516054</v>
      </c>
      <c r="DA286" s="3">
        <v>42.4416813968799</v>
      </c>
      <c r="DB286" s="3">
        <v>41.3184979149389</v>
      </c>
      <c r="DC286" s="3">
        <v>42.1344454466153</v>
      </c>
      <c r="DD286" s="3">
        <v>39.359450662186</v>
      </c>
      <c r="DE286" s="3">
        <v>37.051568892661</v>
      </c>
      <c r="DF286" s="3">
        <v>38.9998474421104</v>
      </c>
      <c r="DG286" s="3">
        <v>38.8935594047899</v>
      </c>
      <c r="DH286" s="3">
        <v>42.5737758665646</v>
      </c>
      <c r="DI286" s="3">
        <v>43.9702876350722</v>
      </c>
      <c r="DJ286" s="3">
        <v>35.5174054200273</v>
      </c>
      <c r="DK286" s="3">
        <v>31.7323898640912</v>
      </c>
      <c r="DL286" s="3">
        <v>27.8170105079814</v>
      </c>
      <c r="DM286" s="3">
        <v>29.8326525693421</v>
      </c>
      <c r="DN286" s="3">
        <v>33.918724266016</v>
      </c>
      <c r="DO286" s="3">
        <v>35.1344608939424</v>
      </c>
      <c r="DP286" s="3">
        <v>32.5189374172293</v>
      </c>
      <c r="DQ286" s="3">
        <v>30.2581543588524</v>
      </c>
      <c r="DR286" s="3">
        <v>33.9126508548193</v>
      </c>
      <c r="DS286" s="3">
        <v>39.8049162476942</v>
      </c>
      <c r="DT286" s="3">
        <v>40.6526876282621</v>
      </c>
      <c r="DU286" s="3">
        <v>39.0134182658248</v>
      </c>
      <c r="DV286" s="3">
        <v>41.2958081411</v>
      </c>
      <c r="DW286" s="3">
        <v>40.4006938473678</v>
      </c>
      <c r="DX286" s="3">
        <v>39.716335665069</v>
      </c>
      <c r="DY286" s="3">
        <v>38.0270738977999</v>
      </c>
      <c r="DZ286" s="3">
        <v>41.908612361336</v>
      </c>
      <c r="EA286" s="3">
        <v>42.575724330916</v>
      </c>
      <c r="EB286" s="3">
        <v>44.4777109714036</v>
      </c>
      <c r="EC286" s="3">
        <v>46.4576639853844</v>
      </c>
      <c r="ED286" s="3">
        <v>50.2889150277381</v>
      </c>
      <c r="EE286" s="3">
        <v>49.7661045379687</v>
      </c>
      <c r="EF286" s="3">
        <v>48.6772223578559</v>
      </c>
    </row>
    <row r="287">
      <c r="A287" s="3" t="s">
        <v>881</v>
      </c>
      <c r="B287" s="3" t="s">
        <v>517</v>
      </c>
      <c r="C287" s="3" t="s">
        <v>558</v>
      </c>
      <c r="D287" s="3">
        <v>51.5564323453359</v>
      </c>
      <c r="E287" s="3">
        <v>51.5282178381174</v>
      </c>
      <c r="F287" s="3">
        <v>51.5133276956135</v>
      </c>
      <c r="G287" s="3">
        <v>47.883536649193</v>
      </c>
      <c r="H287" s="3">
        <v>48.6988749993127</v>
      </c>
      <c r="I287" s="3">
        <v>49.0188101425015</v>
      </c>
      <c r="J287" s="3">
        <v>50.4633153787099</v>
      </c>
      <c r="K287" s="3">
        <v>49.5379715797021</v>
      </c>
      <c r="L287" s="3">
        <v>49.8821988425542</v>
      </c>
      <c r="M287" s="3">
        <v>49.2496276933202</v>
      </c>
      <c r="N287" s="3">
        <v>58.3970798280154</v>
      </c>
      <c r="O287" s="3">
        <v>61.0361858364366</v>
      </c>
      <c r="P287" s="3">
        <v>60.0040326133827</v>
      </c>
      <c r="Q287" s="3">
        <v>62.6339932320063</v>
      </c>
      <c r="R287" s="3">
        <v>62.662131726564</v>
      </c>
      <c r="S287" s="3">
        <v>61.7813041863807</v>
      </c>
      <c r="T287" s="3">
        <v>63.9999624979928</v>
      </c>
      <c r="U287" s="3">
        <v>64.3038500356116</v>
      </c>
      <c r="V287" s="3">
        <v>66.5676909662115</v>
      </c>
      <c r="W287" s="3">
        <v>68.4389868212294</v>
      </c>
      <c r="X287" s="3">
        <v>65.651092197953</v>
      </c>
      <c r="Y287" s="3">
        <v>70.3762020097858</v>
      </c>
      <c r="Z287" s="3">
        <v>74.0226505046329</v>
      </c>
      <c r="AA287" s="3">
        <v>73.6477572911521</v>
      </c>
      <c r="AB287" s="3">
        <v>68.5481322901512</v>
      </c>
      <c r="AC287" s="3">
        <v>67.3522682732042</v>
      </c>
      <c r="AD287" s="3">
        <v>68.8657936450999</v>
      </c>
      <c r="AE287" s="3">
        <v>74.1248514186849</v>
      </c>
      <c r="AF287" s="3">
        <v>73.391675023003</v>
      </c>
      <c r="AG287" s="3">
        <v>73.6656298212016</v>
      </c>
      <c r="AH287" s="3">
        <v>73.0536846266461</v>
      </c>
      <c r="AI287" s="3">
        <v>75.5500618698894</v>
      </c>
      <c r="AJ287" s="3">
        <v>77.7028493022778</v>
      </c>
      <c r="AK287" s="3">
        <v>77.873014618894</v>
      </c>
      <c r="AL287" s="3">
        <v>76.2488686739625</v>
      </c>
      <c r="AM287" s="3">
        <v>74.0108083966961</v>
      </c>
      <c r="AN287" s="3">
        <v>77.4201877376417</v>
      </c>
      <c r="AO287" s="3">
        <v>81.8498895914105</v>
      </c>
      <c r="AP287" s="3">
        <v>84.5245476169522</v>
      </c>
      <c r="AQ287" s="3">
        <v>85.3436090167897</v>
      </c>
      <c r="AR287" s="3">
        <v>88.1533868248209</v>
      </c>
      <c r="AS287" s="3">
        <v>90.2721079253045</v>
      </c>
      <c r="AT287" s="3">
        <v>92.2729138722615</v>
      </c>
      <c r="AU287" s="3">
        <v>97.1144702744483</v>
      </c>
      <c r="AV287" s="3">
        <v>99.6097348675106</v>
      </c>
      <c r="AW287" s="3">
        <v>102.568957520142</v>
      </c>
      <c r="AX287" s="3">
        <v>106.062881921453</v>
      </c>
      <c r="AY287" s="3">
        <v>107.028884008975</v>
      </c>
      <c r="AZ287" s="3">
        <v>115.534298436764</v>
      </c>
      <c r="BA287" s="3">
        <v>114.978353964351</v>
      </c>
      <c r="BB287" s="3">
        <v>116.216982522351</v>
      </c>
      <c r="BC287" s="3">
        <v>116.494460498949</v>
      </c>
      <c r="BD287" s="3">
        <v>124.181341661464</v>
      </c>
      <c r="BE287" s="3">
        <v>128.073365125936</v>
      </c>
      <c r="BF287" s="3">
        <v>132.0006386073</v>
      </c>
      <c r="BG287" s="3">
        <v>135.463310838379</v>
      </c>
      <c r="BH287" s="3">
        <v>141.015954957776</v>
      </c>
      <c r="BI287" s="3">
        <v>134.982387647867</v>
      </c>
      <c r="BJ287" s="3">
        <v>133.38383163508</v>
      </c>
      <c r="BK287" s="3">
        <v>128.479506852434</v>
      </c>
      <c r="BL287" s="3">
        <v>130.790791846992</v>
      </c>
      <c r="BM287" s="3">
        <v>137.504338814671</v>
      </c>
      <c r="BN287" s="3">
        <v>146.185305671119</v>
      </c>
      <c r="BO287" s="3">
        <v>153.552479279644</v>
      </c>
      <c r="BP287" s="3">
        <v>155.628331467254</v>
      </c>
      <c r="BQ287" s="3">
        <v>163.311256110083</v>
      </c>
      <c r="BR287" s="3">
        <v>172.742994880113</v>
      </c>
      <c r="BS287" s="3">
        <v>171.011025782077</v>
      </c>
      <c r="BT287" s="3">
        <v>171.195877682941</v>
      </c>
      <c r="BU287" s="3">
        <v>169.369562244329</v>
      </c>
      <c r="BV287" s="3">
        <v>173.794396520795</v>
      </c>
      <c r="BW287" s="3">
        <v>178.479052617292</v>
      </c>
      <c r="BX287" s="3">
        <v>191.650976636876</v>
      </c>
      <c r="BY287" s="3">
        <v>194.731231907508</v>
      </c>
      <c r="BZ287" s="3">
        <v>160.96154331477</v>
      </c>
      <c r="CA287" s="3">
        <v>162.311796567896</v>
      </c>
      <c r="CB287" s="3">
        <v>179.566174072981</v>
      </c>
      <c r="CC287" s="3">
        <v>188.457152898208</v>
      </c>
      <c r="CD287" s="3">
        <v>189.004031281729</v>
      </c>
      <c r="CE287" s="3">
        <v>194.999945609726</v>
      </c>
      <c r="CF287" s="3">
        <v>197.110042591626</v>
      </c>
      <c r="CG287" s="3">
        <v>192.243165368731</v>
      </c>
      <c r="CH287" s="3">
        <v>199.701123197162</v>
      </c>
      <c r="CI287" s="3">
        <v>204.320116383053</v>
      </c>
      <c r="CJ287" s="3">
        <v>200.667640886634</v>
      </c>
      <c r="CK287" s="3">
        <v>202.016722476358</v>
      </c>
      <c r="CL287" s="3">
        <v>210.388954131735</v>
      </c>
      <c r="CM287" s="3">
        <v>218.841066613951</v>
      </c>
      <c r="CN287" s="3">
        <v>221.68864840729</v>
      </c>
      <c r="CO287" s="3">
        <v>226.877036905584</v>
      </c>
      <c r="CP287" s="3">
        <v>236.94776385134</v>
      </c>
      <c r="CQ287" s="3">
        <v>229.121936607168</v>
      </c>
      <c r="CR287" s="3">
        <v>220.096651581003</v>
      </c>
      <c r="CS287" s="3">
        <v>221.229837955574</v>
      </c>
      <c r="CT287" s="3">
        <v>202.55207560702</v>
      </c>
      <c r="CU287" s="3">
        <v>205.508795084948</v>
      </c>
      <c r="CV287" s="3">
        <v>209.659999753848</v>
      </c>
      <c r="CW287" s="3">
        <v>220.201816547248</v>
      </c>
      <c r="CX287" s="3">
        <v>205.595766157054</v>
      </c>
      <c r="CY287" s="3">
        <v>211.705425670172</v>
      </c>
      <c r="CZ287" s="3">
        <v>198.962064434407</v>
      </c>
      <c r="DA287" s="3">
        <v>197.729176958011</v>
      </c>
      <c r="DB287" s="3">
        <v>203.477233306969</v>
      </c>
      <c r="DC287" s="3">
        <v>206.102052127473</v>
      </c>
      <c r="DD287" s="3">
        <v>188.887398256858</v>
      </c>
      <c r="DE287" s="3">
        <v>185.472624066232</v>
      </c>
      <c r="DF287" s="3">
        <v>203.041938801167</v>
      </c>
      <c r="DG287" s="3">
        <v>206.100697269234</v>
      </c>
      <c r="DH287" s="3">
        <v>217.840538049014</v>
      </c>
      <c r="DI287" s="3">
        <v>222.904407109758</v>
      </c>
      <c r="DJ287" s="3">
        <v>217.371768054525</v>
      </c>
      <c r="DK287" s="3">
        <v>227.364964888977</v>
      </c>
      <c r="DL287" s="3">
        <v>226.229915818169</v>
      </c>
      <c r="DM287" s="3">
        <v>224.415194520633</v>
      </c>
      <c r="DN287" s="3">
        <v>236.471692720241</v>
      </c>
      <c r="DO287" s="3">
        <v>238.121249587928</v>
      </c>
      <c r="DP287" s="3">
        <v>238.81056184112</v>
      </c>
      <c r="DQ287" s="3">
        <v>232.001465122754</v>
      </c>
      <c r="DR287" s="3">
        <v>245.857750863192</v>
      </c>
      <c r="DS287" s="3">
        <v>255.839204063407</v>
      </c>
      <c r="DT287" s="3">
        <v>264.5696221195</v>
      </c>
      <c r="DU287" s="3">
        <v>277.055314410211</v>
      </c>
      <c r="DV287" s="3">
        <v>281.481361484002</v>
      </c>
      <c r="DW287" s="3">
        <v>273.191448698387</v>
      </c>
      <c r="DX287" s="3">
        <v>273.680609642913</v>
      </c>
      <c r="DY287" s="3">
        <v>271.944257095416</v>
      </c>
      <c r="DZ287" s="3">
        <v>263.79304059855</v>
      </c>
      <c r="EA287" s="3">
        <v>264.487094817072</v>
      </c>
      <c r="EB287" s="3">
        <v>281.482846257107</v>
      </c>
      <c r="EC287" s="3">
        <v>281.378310692165</v>
      </c>
      <c r="ED287" s="3">
        <v>306.969510493315</v>
      </c>
      <c r="EE287" s="3">
        <v>314.635951450893</v>
      </c>
      <c r="EF287" s="3">
        <v>319.243335300022</v>
      </c>
    </row>
    <row r="288">
      <c r="A288" s="3" t="s">
        <v>882</v>
      </c>
      <c r="B288" s="3" t="s">
        <v>544</v>
      </c>
      <c r="C288" s="3" t="s">
        <v>779</v>
      </c>
      <c r="D288" s="3">
        <v>33.6558651953718</v>
      </c>
      <c r="E288" s="3">
        <v>32.528946144144</v>
      </c>
      <c r="F288" s="3">
        <v>35.212533637496</v>
      </c>
      <c r="G288" s="3">
        <v>36.2857499962966</v>
      </c>
      <c r="H288" s="3">
        <v>37.2828800805829</v>
      </c>
      <c r="I288" s="3">
        <v>36.2486610477415</v>
      </c>
      <c r="J288" s="3">
        <v>32.969705404781</v>
      </c>
      <c r="K288" s="3">
        <v>34.9656069345966</v>
      </c>
      <c r="L288" s="3">
        <v>33.1456906186393</v>
      </c>
      <c r="M288" s="3">
        <v>31.1074406338259</v>
      </c>
      <c r="N288" s="3">
        <v>33.7677428356139</v>
      </c>
      <c r="O288" s="3">
        <v>32.7960090381431</v>
      </c>
      <c r="P288" s="3">
        <v>32.646989435957</v>
      </c>
      <c r="Q288" s="3">
        <v>39.090875630932</v>
      </c>
      <c r="R288" s="3">
        <v>40.9692178532901</v>
      </c>
      <c r="S288" s="3">
        <v>39.9771713779271</v>
      </c>
      <c r="T288" s="3">
        <v>40.2006177875744</v>
      </c>
      <c r="U288" s="3">
        <v>40.4046842702282</v>
      </c>
      <c r="V288" s="3">
        <v>44.7298819575515</v>
      </c>
      <c r="W288" s="3">
        <v>44.4812941079986</v>
      </c>
      <c r="X288" s="3">
        <v>41.2177560618712</v>
      </c>
      <c r="Y288" s="3">
        <v>43.1755357471356</v>
      </c>
      <c r="Z288" s="3">
        <v>48.7601250991938</v>
      </c>
      <c r="AA288" s="3">
        <v>48.8505964000376</v>
      </c>
      <c r="AB288" s="3">
        <v>46.8219367758268</v>
      </c>
      <c r="AC288" s="3">
        <v>41.1400407391973</v>
      </c>
      <c r="AD288" s="3">
        <v>44.8987516015403</v>
      </c>
      <c r="AE288" s="3">
        <v>42.938669064628</v>
      </c>
      <c r="AF288" s="3">
        <v>38.9884944275588</v>
      </c>
      <c r="AG288" s="3">
        <v>37.3978759620629</v>
      </c>
      <c r="AH288" s="3">
        <v>35.4397480206802</v>
      </c>
      <c r="AI288" s="3">
        <v>38.6164394583074</v>
      </c>
      <c r="AJ288" s="3">
        <v>39.4340535133964</v>
      </c>
      <c r="AK288" s="3">
        <v>39.5835697636784</v>
      </c>
      <c r="AL288" s="3">
        <v>44.4274021465821</v>
      </c>
      <c r="AM288" s="3">
        <v>48.1581742756705</v>
      </c>
      <c r="AN288" s="3">
        <v>48.3912180430213</v>
      </c>
      <c r="AO288" s="3">
        <v>48.2013868571312</v>
      </c>
      <c r="AP288" s="3">
        <v>48.8582396860498</v>
      </c>
      <c r="AQ288" s="3">
        <v>47.4905617505181</v>
      </c>
      <c r="AR288" s="3">
        <v>47.2123583899278</v>
      </c>
      <c r="AS288" s="3">
        <v>47.7108587166711</v>
      </c>
      <c r="AT288" s="3">
        <v>49.8437943435948</v>
      </c>
      <c r="AU288" s="3">
        <v>49.7756451569651</v>
      </c>
      <c r="AV288" s="3">
        <v>53.3947674453135</v>
      </c>
      <c r="AW288" s="3">
        <v>57.6173084739991</v>
      </c>
      <c r="AX288" s="3">
        <v>61.0667755186548</v>
      </c>
      <c r="AY288" s="3">
        <v>66.1141785387716</v>
      </c>
      <c r="AZ288" s="3">
        <v>71.8369052118942</v>
      </c>
      <c r="BA288" s="3">
        <v>68.8630359801408</v>
      </c>
      <c r="BB288" s="3">
        <v>70.1378934133046</v>
      </c>
      <c r="BC288" s="3">
        <v>77.5746814013974</v>
      </c>
      <c r="BD288" s="3">
        <v>88.6337345325233</v>
      </c>
      <c r="BE288" s="3">
        <v>88.9039393533661</v>
      </c>
      <c r="BF288" s="3">
        <v>83.148316383119</v>
      </c>
      <c r="BG288" s="3">
        <v>88.9477365497959</v>
      </c>
      <c r="BH288" s="3">
        <v>88.4994820490175</v>
      </c>
      <c r="BI288" s="3">
        <v>79.1725337927288</v>
      </c>
      <c r="BJ288" s="3">
        <v>64.9080128338971</v>
      </c>
      <c r="BK288" s="3">
        <v>57.3823174051461</v>
      </c>
      <c r="BL288" s="3">
        <v>61.4846773406794</v>
      </c>
      <c r="BM288" s="3">
        <v>65.8295580953245</v>
      </c>
      <c r="BN288" s="3">
        <v>65.8809296706156</v>
      </c>
      <c r="BO288" s="3">
        <v>68.8261743074588</v>
      </c>
      <c r="BP288" s="3">
        <v>64.3724679467078</v>
      </c>
      <c r="BQ288" s="3">
        <v>61.6666548983482</v>
      </c>
      <c r="BR288" s="3">
        <v>66.2419853605832</v>
      </c>
      <c r="BS288" s="3">
        <v>61.7648456357777</v>
      </c>
      <c r="BT288" s="3">
        <v>65.2976742554438</v>
      </c>
      <c r="BU288" s="3">
        <v>72.3686750254328</v>
      </c>
      <c r="BV288" s="3">
        <v>79.8201642305981</v>
      </c>
      <c r="BW288" s="3">
        <v>76.1604809149303</v>
      </c>
      <c r="BX288" s="3">
        <v>73.6288309614199</v>
      </c>
      <c r="BY288" s="3">
        <v>65.4888939000187</v>
      </c>
      <c r="BZ288" s="3">
        <v>39.9030822008405</v>
      </c>
      <c r="CA288" s="3">
        <v>41.1393412862448</v>
      </c>
      <c r="CB288" s="3">
        <v>52.8437239766254</v>
      </c>
      <c r="CC288" s="3">
        <v>53.822396041874</v>
      </c>
      <c r="CD288" s="3">
        <v>46.330536887244</v>
      </c>
      <c r="CE288" s="3">
        <v>45.3871700121813</v>
      </c>
      <c r="CF288" s="3">
        <v>40.267518229724</v>
      </c>
      <c r="CG288" s="3">
        <v>34.4978350342409</v>
      </c>
      <c r="CH288" s="3">
        <v>42.0198226226444</v>
      </c>
      <c r="CI288" s="3">
        <v>48.9202217886517</v>
      </c>
      <c r="CJ288" s="3">
        <v>50.4085258251791</v>
      </c>
      <c r="CK288" s="3">
        <v>58.1056588689511</v>
      </c>
      <c r="CL288" s="3">
        <v>66.6839444832465</v>
      </c>
      <c r="CM288" s="3">
        <v>62.8912122289868</v>
      </c>
      <c r="CN288" s="3">
        <v>69.4268144923872</v>
      </c>
      <c r="CO288" s="3">
        <v>71.7894839855663</v>
      </c>
      <c r="CP288" s="3">
        <v>60.6265766152748</v>
      </c>
      <c r="CQ288" s="3">
        <v>58.3792002503232</v>
      </c>
      <c r="CR288" s="3">
        <v>59.2748923249539</v>
      </c>
      <c r="CS288" s="3">
        <v>70.2762401044144</v>
      </c>
      <c r="CT288" s="3">
        <v>67.1187625041666</v>
      </c>
      <c r="CU288" s="3">
        <v>64.2655255752528</v>
      </c>
      <c r="CV288" s="3">
        <v>74.0118425073282</v>
      </c>
      <c r="CW288" s="3">
        <v>80.0946191921707</v>
      </c>
      <c r="CX288" s="3">
        <v>83.0742844197656</v>
      </c>
      <c r="CY288" s="3">
        <v>96.3347483824343</v>
      </c>
      <c r="CZ288" s="3">
        <v>115.01355001688</v>
      </c>
      <c r="DA288" s="3">
        <v>115.910259657838</v>
      </c>
      <c r="DB288" s="3">
        <v>98.4545129638547</v>
      </c>
      <c r="DC288" s="3">
        <v>107.148117063956</v>
      </c>
      <c r="DD288" s="3">
        <v>101.001153304509</v>
      </c>
      <c r="DE288" s="3">
        <v>112.009478671284</v>
      </c>
      <c r="DF288" s="3">
        <v>125.656258292006</v>
      </c>
      <c r="DG288" s="3">
        <v>115.17601772974</v>
      </c>
      <c r="DH288" s="3">
        <v>127.819191041933</v>
      </c>
      <c r="DI288" s="3">
        <v>126.697370789782</v>
      </c>
      <c r="DJ288" s="3">
        <v>125.944527233869</v>
      </c>
      <c r="DK288" s="3">
        <v>120.618417726401</v>
      </c>
      <c r="DL288" s="3">
        <v>105.447621187813</v>
      </c>
      <c r="DM288" s="3">
        <v>107.207087198549</v>
      </c>
      <c r="DN288" s="3">
        <v>113.982978068693</v>
      </c>
      <c r="DO288" s="3">
        <v>126.359431140258</v>
      </c>
      <c r="DP288" s="3">
        <v>137.387008918455</v>
      </c>
      <c r="DQ288" s="3">
        <v>124.6398742612</v>
      </c>
      <c r="DR288" s="3">
        <v>120.690969523836</v>
      </c>
      <c r="DS288" s="3">
        <v>124.31559935895</v>
      </c>
      <c r="DT288" s="3">
        <v>127.3640123951</v>
      </c>
      <c r="DU288" s="3">
        <v>137.498497526856</v>
      </c>
      <c r="DV288" s="3">
        <v>155.066656063103</v>
      </c>
      <c r="DW288" s="3">
        <v>168.066031390404</v>
      </c>
      <c r="DX288" s="3">
        <v>155.599917063239</v>
      </c>
      <c r="DY288" s="3">
        <v>150.724211882108</v>
      </c>
      <c r="DZ288" s="3">
        <v>150.00293773106</v>
      </c>
      <c r="EA288" s="3">
        <v>146.224877759471</v>
      </c>
      <c r="EB288" s="3">
        <v>134.878764198267</v>
      </c>
      <c r="EC288" s="3">
        <v>135.255113858535</v>
      </c>
      <c r="ED288" s="3">
        <v>137.425088385046</v>
      </c>
      <c r="EE288" s="3">
        <v>127.22738084339</v>
      </c>
      <c r="EF288" s="3">
        <v>133.237778345744</v>
      </c>
    </row>
    <row r="289">
      <c r="A289" s="3" t="s">
        <v>883</v>
      </c>
      <c r="B289" s="3" t="s">
        <v>547</v>
      </c>
      <c r="C289" s="3" t="s">
        <v>884</v>
      </c>
      <c r="D289" s="3">
        <v>54.8353559644119</v>
      </c>
      <c r="E289" s="3">
        <v>59.4962127321294</v>
      </c>
      <c r="F289" s="3">
        <v>61.5263989587923</v>
      </c>
      <c r="G289" s="3">
        <v>59.437061612554</v>
      </c>
      <c r="H289" s="3">
        <v>56.540698710251</v>
      </c>
      <c r="I289" s="3">
        <v>58.4099435826108</v>
      </c>
      <c r="J289" s="3">
        <v>59.2033058373616</v>
      </c>
      <c r="K289" s="3">
        <v>57.5577933565356</v>
      </c>
      <c r="L289" s="3">
        <v>57.2007186430596</v>
      </c>
      <c r="M289" s="3">
        <v>54.0106940079113</v>
      </c>
      <c r="N289" s="3">
        <v>60.6698793536652</v>
      </c>
      <c r="O289" s="3">
        <v>60.0533090089702</v>
      </c>
      <c r="P289" s="3">
        <v>62.662103646755</v>
      </c>
      <c r="Q289" s="3">
        <v>71.9177973971382</v>
      </c>
      <c r="R289" s="3">
        <v>77.8076333784569</v>
      </c>
      <c r="S289" s="3">
        <v>76.5476936911454</v>
      </c>
      <c r="T289" s="3">
        <v>83.2009490089608</v>
      </c>
      <c r="U289" s="3">
        <v>81.5041874590466</v>
      </c>
      <c r="V289" s="3">
        <v>82.5245075587397</v>
      </c>
      <c r="W289" s="3">
        <v>86.8086296653643</v>
      </c>
      <c r="X289" s="3">
        <v>88.5957798936642</v>
      </c>
      <c r="Y289" s="3">
        <v>85.6841628348524</v>
      </c>
      <c r="Z289" s="3">
        <v>93.634181286729</v>
      </c>
      <c r="AA289" s="3">
        <v>89.6490892193574</v>
      </c>
      <c r="AB289" s="3">
        <v>79.3620148882681</v>
      </c>
      <c r="AC289" s="3">
        <v>86.1455764111376</v>
      </c>
      <c r="AD289" s="3">
        <v>96.1260352202443</v>
      </c>
      <c r="AE289" s="3">
        <v>99.6539494738171</v>
      </c>
      <c r="AF289" s="3">
        <v>107.245786353685</v>
      </c>
      <c r="AG289" s="3">
        <v>107.641604048968</v>
      </c>
      <c r="AH289" s="3">
        <v>115.281819444635</v>
      </c>
      <c r="AI289" s="3">
        <v>109.882899708416</v>
      </c>
      <c r="AJ289" s="3">
        <v>103.694093571462</v>
      </c>
      <c r="AK289" s="3">
        <v>102.719776964482</v>
      </c>
      <c r="AL289" s="3">
        <v>117.388208965379</v>
      </c>
      <c r="AM289" s="3">
        <v>117.701034476935</v>
      </c>
      <c r="AN289" s="3">
        <v>118.895617266383</v>
      </c>
      <c r="AO289" s="3">
        <v>113.986833612328</v>
      </c>
      <c r="AP289" s="3">
        <v>109.827039634838</v>
      </c>
      <c r="AQ289" s="3">
        <v>111.988995187217</v>
      </c>
      <c r="AR289" s="3">
        <v>118.602884767132</v>
      </c>
      <c r="AS289" s="3">
        <v>120.515295727211</v>
      </c>
      <c r="AT289" s="3">
        <v>117.763605549505</v>
      </c>
      <c r="AU289" s="3">
        <v>109.580131369445</v>
      </c>
      <c r="AV289" s="3">
        <v>110.202686555016</v>
      </c>
      <c r="AW289" s="3">
        <v>112.318143175718</v>
      </c>
      <c r="AX289" s="3">
        <v>115.610227905115</v>
      </c>
      <c r="AY289" s="3">
        <v>115.879700417587</v>
      </c>
      <c r="AZ289" s="3">
        <v>126.789352329014</v>
      </c>
      <c r="BA289" s="3">
        <v>118.25242050357</v>
      </c>
      <c r="BB289" s="3">
        <v>110.333571375357</v>
      </c>
      <c r="BC289" s="3">
        <v>107.364424858873</v>
      </c>
      <c r="BD289" s="3">
        <v>118.043993911592</v>
      </c>
      <c r="BE289" s="3">
        <v>122.749549298675</v>
      </c>
      <c r="BF289" s="3">
        <v>117.256073843829</v>
      </c>
      <c r="BG289" s="3">
        <v>105.994083914909</v>
      </c>
      <c r="BH289" s="3">
        <v>105.51233427675</v>
      </c>
      <c r="BI289" s="3">
        <v>95.1930499780243</v>
      </c>
      <c r="BJ289" s="3">
        <v>99.3469533403545</v>
      </c>
      <c r="BK289" s="3">
        <v>93.8235911110177</v>
      </c>
      <c r="BL289" s="3">
        <v>95.9485621416899</v>
      </c>
      <c r="BM289" s="3">
        <v>103.213302092528</v>
      </c>
      <c r="BN289" s="3">
        <v>108.464852258563</v>
      </c>
      <c r="BO289" s="3">
        <v>115.617730832908</v>
      </c>
      <c r="BP289" s="3">
        <v>121.65918596156</v>
      </c>
      <c r="BQ289" s="3">
        <v>126.98731531107</v>
      </c>
      <c r="BR289" s="3">
        <v>130.732274384036</v>
      </c>
      <c r="BS289" s="3">
        <v>133.412632740672</v>
      </c>
      <c r="BT289" s="3">
        <v>140.260905506712</v>
      </c>
      <c r="BU289" s="3">
        <v>140.132642807851</v>
      </c>
      <c r="BV289" s="3">
        <v>133.823717382941</v>
      </c>
      <c r="BW289" s="3">
        <v>136.391232990772</v>
      </c>
      <c r="BX289" s="3">
        <v>135.157327072815</v>
      </c>
      <c r="BY289" s="3">
        <v>132.196178531103</v>
      </c>
      <c r="BZ289" s="3">
        <v>101.66710928689</v>
      </c>
      <c r="CA289" s="3">
        <v>103.992776267525</v>
      </c>
      <c r="CB289" s="3">
        <v>98.9940000124028</v>
      </c>
      <c r="CC289" s="3">
        <v>112.795989846486</v>
      </c>
      <c r="CD289" s="3">
        <v>117.843143125921</v>
      </c>
      <c r="CE289" s="3">
        <v>121.98952465667</v>
      </c>
      <c r="CF289" s="3">
        <v>123.353180086598</v>
      </c>
      <c r="CG289" s="3">
        <v>139.085355995072</v>
      </c>
      <c r="CH289" s="3">
        <v>136.192740888006</v>
      </c>
      <c r="CI289" s="3">
        <v>137.745361113352</v>
      </c>
      <c r="CJ289" s="3">
        <v>151.907201650813</v>
      </c>
      <c r="CK289" s="3">
        <v>154.632431769085</v>
      </c>
      <c r="CL289" s="3">
        <v>163.412244971095</v>
      </c>
      <c r="CM289" s="3">
        <v>169.448451301533</v>
      </c>
      <c r="CN289" s="3">
        <v>182.012141679405</v>
      </c>
      <c r="CO289" s="3">
        <v>170.288634386627</v>
      </c>
      <c r="CP289" s="3">
        <v>170.432522632314</v>
      </c>
      <c r="CQ289" s="3">
        <v>180.091181272405</v>
      </c>
      <c r="CR289" s="3">
        <v>171.70977646106</v>
      </c>
      <c r="CS289" s="3">
        <v>174.342920428282</v>
      </c>
      <c r="CT289" s="3">
        <v>193.850874274929</v>
      </c>
      <c r="CU289" s="3">
        <v>197.437904991434</v>
      </c>
      <c r="CV289" s="3">
        <v>191.071557722366</v>
      </c>
      <c r="CW289" s="3">
        <v>180.735308575335</v>
      </c>
      <c r="CX289" s="3">
        <v>176.122945390977</v>
      </c>
      <c r="CY289" s="3">
        <v>173.357056503187</v>
      </c>
      <c r="CZ289" s="3">
        <v>162.509472883739</v>
      </c>
      <c r="DA289" s="3">
        <v>150.114451638681</v>
      </c>
      <c r="DB289" s="3">
        <v>148.054400070222</v>
      </c>
      <c r="DC289" s="3">
        <v>168.707387857731</v>
      </c>
      <c r="DD289" s="3">
        <v>159.307777597756</v>
      </c>
      <c r="DE289" s="3">
        <v>155.404000904714</v>
      </c>
      <c r="DF289" s="3">
        <v>172.696754360361</v>
      </c>
      <c r="DG289" s="3">
        <v>176.440059138884</v>
      </c>
      <c r="DH289" s="3">
        <v>176.49422671576</v>
      </c>
      <c r="DI289" s="3">
        <v>181.14322522011</v>
      </c>
      <c r="DJ289" s="3">
        <v>168.198800626201</v>
      </c>
      <c r="DK289" s="3">
        <v>167.395664726576</v>
      </c>
      <c r="DL289" s="3">
        <v>190.272168259149</v>
      </c>
      <c r="DM289" s="3">
        <v>207.162068918288</v>
      </c>
      <c r="DN289" s="3">
        <v>219.20590045097</v>
      </c>
      <c r="DO289" s="3">
        <v>218.036291992997</v>
      </c>
      <c r="DP289" s="3">
        <v>208.724518680628</v>
      </c>
      <c r="DQ289" s="3">
        <v>203.029917442191</v>
      </c>
      <c r="DR289" s="3">
        <v>208.755531192938</v>
      </c>
      <c r="DS289" s="3">
        <v>219.171508073641</v>
      </c>
      <c r="DT289" s="3">
        <v>222.302174136925</v>
      </c>
      <c r="DU289" s="3">
        <v>244.193271989596</v>
      </c>
      <c r="DV289" s="3">
        <v>268.355307922611</v>
      </c>
      <c r="DW289" s="3">
        <v>260.942759552727</v>
      </c>
      <c r="DX289" s="3">
        <v>261.654605590842</v>
      </c>
      <c r="DY289" s="3">
        <v>248.671506699623</v>
      </c>
      <c r="DZ289" s="3">
        <v>253.197171699659</v>
      </c>
      <c r="EA289" s="3">
        <v>247.53743126844</v>
      </c>
      <c r="EB289" s="3">
        <v>242.45182795929</v>
      </c>
      <c r="EC289" s="3">
        <v>251.634224979048</v>
      </c>
      <c r="ED289" s="3">
        <v>283.592291482219</v>
      </c>
      <c r="EE289" s="3">
        <v>273.514762515114</v>
      </c>
      <c r="EF289" s="3">
        <v>265.355278015137</v>
      </c>
    </row>
    <row r="290">
      <c r="A290" s="3" t="s">
        <v>885</v>
      </c>
      <c r="B290" s="3" t="s">
        <v>491</v>
      </c>
      <c r="C290" s="3" t="s">
        <v>501</v>
      </c>
      <c r="D290" s="3">
        <v>60.7435714176723</v>
      </c>
      <c r="E290" s="3">
        <v>54.8399999518143</v>
      </c>
      <c r="F290" s="3">
        <v>53.9873811630976</v>
      </c>
      <c r="G290" s="3">
        <v>50.1976193019322</v>
      </c>
      <c r="H290" s="3">
        <v>48.7202377319336</v>
      </c>
      <c r="I290" s="3">
        <v>50.7288095383417</v>
      </c>
      <c r="J290" s="3">
        <v>50.5093184384433</v>
      </c>
      <c r="K290" s="3">
        <v>55.547619047619</v>
      </c>
      <c r="L290" s="3">
        <v>56.0714286622547</v>
      </c>
      <c r="M290" s="3">
        <v>55.8802173448646</v>
      </c>
      <c r="N290" s="3">
        <v>59.9328947569195</v>
      </c>
      <c r="O290" s="3">
        <v>57.7850001942028</v>
      </c>
      <c r="P290" s="3">
        <v>56.0087498664856</v>
      </c>
      <c r="Q290" s="3">
        <v>61.1565791682193</v>
      </c>
      <c r="R290" s="3">
        <v>64.5934091047807</v>
      </c>
      <c r="S290" s="3">
        <v>66.4690476372128</v>
      </c>
      <c r="T290" s="3">
        <v>63.9494996070862</v>
      </c>
      <c r="U290" s="3">
        <v>63.02909079465</v>
      </c>
      <c r="V290" s="3">
        <v>65.39068144018</v>
      </c>
      <c r="W290" s="3">
        <v>69.8561908176967</v>
      </c>
      <c r="X290" s="3">
        <v>69.0600002833776</v>
      </c>
      <c r="Y290" s="3">
        <v>75.9313635392622</v>
      </c>
      <c r="Z290" s="3">
        <v>84.5135004043579</v>
      </c>
      <c r="AA290" s="3">
        <v>89.4599999514493</v>
      </c>
      <c r="AB290" s="3">
        <v>77.1884211490029</v>
      </c>
      <c r="AC290" s="3">
        <v>78.5057500839234</v>
      </c>
      <c r="AD290" s="3">
        <v>88.3618181402033</v>
      </c>
      <c r="AE290" s="3">
        <v>89.2033329918271</v>
      </c>
      <c r="AF290" s="3">
        <v>84.805238087972</v>
      </c>
      <c r="AG290" s="3">
        <v>84.7552273490212</v>
      </c>
      <c r="AH290" s="3">
        <v>84.2767505645752</v>
      </c>
      <c r="AI290" s="3">
        <v>79.6386955924656</v>
      </c>
      <c r="AJ290" s="3">
        <v>77.1959520975749</v>
      </c>
      <c r="AK290" s="3">
        <v>78.2207138424828</v>
      </c>
      <c r="AL290" s="3">
        <v>80.583809807187</v>
      </c>
      <c r="AM290" s="3">
        <v>78.5969043913342</v>
      </c>
      <c r="AN290" s="3">
        <v>80.3297494888306</v>
      </c>
      <c r="AO290" s="3">
        <v>82.3002634550396</v>
      </c>
      <c r="AP290" s="3">
        <v>85.8806525520656</v>
      </c>
      <c r="AQ290" s="3">
        <v>88.2839469909668</v>
      </c>
      <c r="AR290" s="3">
        <v>89.7638638236306</v>
      </c>
      <c r="AS290" s="3">
        <v>92.6775001179088</v>
      </c>
      <c r="AT290" s="3">
        <v>97.8397500991821</v>
      </c>
      <c r="AU290" s="3">
        <v>99.8513040957244</v>
      </c>
      <c r="AV290" s="3">
        <v>104.318250274658</v>
      </c>
      <c r="AW290" s="3">
        <v>108.426363684914</v>
      </c>
      <c r="AX290" s="3">
        <v>112.329285212926</v>
      </c>
      <c r="AY290" s="3">
        <v>114.27975063324</v>
      </c>
      <c r="AZ290" s="3">
        <v>113.500952766055</v>
      </c>
      <c r="BA290" s="3">
        <v>113.462104998137</v>
      </c>
      <c r="BB290" s="3">
        <v>120.324285234724</v>
      </c>
      <c r="BC290" s="3">
        <v>120.859523773193</v>
      </c>
      <c r="BD290" s="3">
        <v>125.293181852861</v>
      </c>
      <c r="BE290" s="3">
        <v>138.362856910342</v>
      </c>
      <c r="BF290" s="3">
        <v>146.263808840797</v>
      </c>
      <c r="BG290" s="3">
        <v>153.453043066937</v>
      </c>
      <c r="BH290" s="3">
        <v>160.176578320955</v>
      </c>
      <c r="BI290" s="3">
        <v>145.562608470088</v>
      </c>
      <c r="BJ290" s="3">
        <v>154.341905139741</v>
      </c>
      <c r="BK290" s="3">
        <v>151.446841591283</v>
      </c>
      <c r="BL290" s="3">
        <v>159.022617885045</v>
      </c>
      <c r="BM290" s="3">
        <v>174.922366895174</v>
      </c>
      <c r="BN290" s="3">
        <v>180.440476190476</v>
      </c>
      <c r="BO290" s="3">
        <v>189.559286934989</v>
      </c>
      <c r="BP290" s="3">
        <v>194.267954739657</v>
      </c>
      <c r="BQ290" s="3">
        <v>205.33724861145</v>
      </c>
      <c r="BR290" s="3">
        <v>216.209317987615</v>
      </c>
      <c r="BS290" s="3">
        <v>205.845227328214</v>
      </c>
      <c r="BT290" s="3">
        <v>194.110999679565</v>
      </c>
      <c r="BU290" s="3">
        <v>185.816957556683</v>
      </c>
      <c r="BV290" s="3">
        <v>188.213250350952</v>
      </c>
      <c r="BW290" s="3">
        <v>190.272142319452</v>
      </c>
      <c r="BX290" s="3">
        <v>209.043095906575</v>
      </c>
      <c r="BY290" s="3">
        <v>205.71078892758</v>
      </c>
      <c r="BZ290" s="3">
        <v>175.892272602428</v>
      </c>
      <c r="CA290" s="3">
        <v>201.656429109119</v>
      </c>
      <c r="CB290" s="3">
        <v>212.07799949646</v>
      </c>
      <c r="CC290" s="3">
        <v>209.074090437456</v>
      </c>
      <c r="CD290" s="3">
        <v>206.870908216997</v>
      </c>
      <c r="CE290" s="3">
        <v>208.438095092773</v>
      </c>
      <c r="CF290" s="3">
        <v>204.436428251721</v>
      </c>
      <c r="CG290" s="3">
        <v>203.908409812234</v>
      </c>
      <c r="CH290" s="3">
        <v>198.778249740601</v>
      </c>
      <c r="CI290" s="3">
        <v>210.766363317316</v>
      </c>
      <c r="CJ290" s="3">
        <v>199.050525866057</v>
      </c>
      <c r="CK290" s="3">
        <v>198.573157059519</v>
      </c>
      <c r="CL290" s="3">
        <v>193.07978256889</v>
      </c>
      <c r="CM290" s="3">
        <v>209.101667131696</v>
      </c>
      <c r="CN290" s="3">
        <v>220.861999893188</v>
      </c>
      <c r="CO290" s="3">
        <v>222.410226648504</v>
      </c>
      <c r="CP290" s="3">
        <v>227.293333507719</v>
      </c>
      <c r="CQ290" s="3">
        <v>213.122500332919</v>
      </c>
      <c r="CR290" s="3">
        <v>217.569284711565</v>
      </c>
      <c r="CS290" s="3">
        <v>211.646905444917</v>
      </c>
      <c r="CT290" s="3">
        <v>236.073334103539</v>
      </c>
      <c r="CU290" s="3">
        <v>244.581816586581</v>
      </c>
      <c r="CV290" s="3">
        <v>227.752000427246</v>
      </c>
      <c r="CW290" s="3">
        <v>213.843683744732</v>
      </c>
      <c r="CX290" s="3">
        <v>213.910435552182</v>
      </c>
      <c r="CY290" s="3">
        <v>214.067750930786</v>
      </c>
      <c r="CZ290" s="3">
        <v>170.180476960682</v>
      </c>
      <c r="DA290" s="3">
        <v>168.112856547038</v>
      </c>
      <c r="DB290" s="3">
        <v>178.284999465942</v>
      </c>
      <c r="DC290" s="3">
        <v>195.968695267387</v>
      </c>
      <c r="DD290" s="3">
        <v>178.947617667062</v>
      </c>
      <c r="DE290" s="3">
        <v>182.027618771508</v>
      </c>
      <c r="DF290" s="3">
        <v>191.605476742699</v>
      </c>
      <c r="DG290" s="3">
        <v>201.152620224726</v>
      </c>
      <c r="DH290" s="3">
        <v>211.548500061035</v>
      </c>
      <c r="DI290" s="3">
        <v>209.414736296001</v>
      </c>
      <c r="DJ290" s="3">
        <v>198.329781905464</v>
      </c>
      <c r="DK290" s="3">
        <v>214.634211088482</v>
      </c>
      <c r="DL290" s="3">
        <v>222.936592102051</v>
      </c>
      <c r="DM290" s="3">
        <v>222.41619073777</v>
      </c>
      <c r="DN290" s="3">
        <v>215.963500595093</v>
      </c>
      <c r="DO290" s="3">
        <v>205.595000225565</v>
      </c>
      <c r="DP290" s="3">
        <v>202.160499954224</v>
      </c>
      <c r="DQ290" s="3">
        <v>206.116817821156</v>
      </c>
      <c r="DR290" s="3">
        <v>207.856667654855</v>
      </c>
      <c r="DS290" s="3">
        <v>210.973500061035</v>
      </c>
      <c r="DT290" s="3">
        <v>202.303571065267</v>
      </c>
      <c r="DU290" s="3">
        <v>196.42525062561</v>
      </c>
      <c r="DV290" s="3">
        <v>190.923749923706</v>
      </c>
      <c r="DW290" s="3">
        <v>184.845454129306</v>
      </c>
      <c r="DX290" s="3">
        <v>170.744545676491</v>
      </c>
      <c r="DY290" s="3">
        <v>179.33631575735</v>
      </c>
      <c r="DZ290" s="3">
        <v>178.155226620761</v>
      </c>
      <c r="EA290" s="3">
        <v>179.876591422341</v>
      </c>
      <c r="EB290" s="3">
        <v>183.330750656128</v>
      </c>
      <c r="EC290" s="3">
        <v>185.227608058764</v>
      </c>
      <c r="ED290" s="3">
        <v>182.769751358032</v>
      </c>
      <c r="EE290" s="3">
        <v>196.863571166992</v>
      </c>
      <c r="EF290" s="3">
        <v>209.62888929579</v>
      </c>
    </row>
    <row r="291">
      <c r="A291" s="3" t="s">
        <v>886</v>
      </c>
      <c r="B291" s="3" t="s">
        <v>494</v>
      </c>
      <c r="C291" s="3" t="s">
        <v>835</v>
      </c>
      <c r="D291" s="3">
        <v>78.8328572227841</v>
      </c>
      <c r="E291" s="3">
        <v>82.0826315628855</v>
      </c>
      <c r="F291" s="3">
        <v>77.0711909702846</v>
      </c>
      <c r="G291" s="3">
        <v>66.5640475863502</v>
      </c>
      <c r="H291" s="3">
        <v>68.0066667284284</v>
      </c>
      <c r="I291" s="3">
        <v>75.9390471322196</v>
      </c>
      <c r="J291" s="3">
        <v>96.2511360862038</v>
      </c>
      <c r="K291" s="3">
        <v>89.3709524245489</v>
      </c>
      <c r="L291" s="3">
        <v>99.4409521193732</v>
      </c>
      <c r="M291" s="3">
        <v>106.930434848951</v>
      </c>
      <c r="N291" s="3">
        <v>114.047105488024</v>
      </c>
      <c r="O291" s="3">
        <v>117.418181852861</v>
      </c>
      <c r="P291" s="3">
        <v>121.311750030518</v>
      </c>
      <c r="Q291" s="3">
        <v>112.623684130217</v>
      </c>
      <c r="R291" s="3">
        <v>124.334545135498</v>
      </c>
      <c r="S291" s="3">
        <v>126.052619389125</v>
      </c>
      <c r="T291" s="3">
        <v>125.613750267029</v>
      </c>
      <c r="U291" s="3">
        <v>126.337499791926</v>
      </c>
      <c r="V291" s="3">
        <v>128.658863587813</v>
      </c>
      <c r="W291" s="3">
        <v>134.824286142985</v>
      </c>
      <c r="X291" s="3">
        <v>122.499524252755</v>
      </c>
      <c r="Y291" s="3">
        <v>113.730909000744</v>
      </c>
      <c r="Z291" s="3">
        <v>126.016249656677</v>
      </c>
      <c r="AA291" s="3">
        <v>122.635454177856</v>
      </c>
      <c r="AB291" s="3">
        <v>102.845263230173</v>
      </c>
      <c r="AC291" s="3">
        <v>86.5887502670288</v>
      </c>
      <c r="AD291" s="3">
        <v>84.1065906177868</v>
      </c>
      <c r="AE291" s="3">
        <v>84.6057145254952</v>
      </c>
      <c r="AF291" s="3">
        <v>84.7221425374349</v>
      </c>
      <c r="AG291" s="3">
        <v>89.3499996878884</v>
      </c>
      <c r="AH291" s="3">
        <v>90.9875</v>
      </c>
      <c r="AI291" s="3">
        <v>99.5378257088039</v>
      </c>
      <c r="AJ291" s="3">
        <v>92.4628572009858</v>
      </c>
      <c r="AK291" s="3">
        <v>81.9188096182687</v>
      </c>
      <c r="AL291" s="3">
        <v>86.7507138933454</v>
      </c>
      <c r="AM291" s="3">
        <v>75.9488094874791</v>
      </c>
      <c r="AN291" s="3">
        <v>81.8160003662109</v>
      </c>
      <c r="AO291" s="3">
        <v>87.5102635433799</v>
      </c>
      <c r="AP291" s="3">
        <v>93.5447823897652</v>
      </c>
      <c r="AQ291" s="3">
        <v>114.92131584569</v>
      </c>
      <c r="AR291" s="3">
        <v>117.548863324252</v>
      </c>
      <c r="AS291" s="3">
        <v>127.760681845925</v>
      </c>
      <c r="AT291" s="3">
        <v>143.458751869202</v>
      </c>
      <c r="AU291" s="3">
        <v>153.169564620308</v>
      </c>
      <c r="AV291" s="3">
        <v>154.573000717163</v>
      </c>
      <c r="AW291" s="3">
        <v>152.188636779785</v>
      </c>
      <c r="AX291" s="3">
        <v>147.011428106399</v>
      </c>
      <c r="AY291" s="3">
        <v>144.508000183105</v>
      </c>
      <c r="AZ291" s="3">
        <v>159.831190563384</v>
      </c>
      <c r="BA291" s="3">
        <v>160.163685045744</v>
      </c>
      <c r="BB291" s="3">
        <v>169.664286295573</v>
      </c>
      <c r="BC291" s="3">
        <v>158.97976175944</v>
      </c>
      <c r="BD291" s="3">
        <v>153.887955058705</v>
      </c>
      <c r="BE291" s="3">
        <v>152.4690486363</v>
      </c>
      <c r="BF291" s="3">
        <v>175.62857128325</v>
      </c>
      <c r="BG291" s="3">
        <v>177.193043584409</v>
      </c>
      <c r="BH291" s="3">
        <v>181.189736215692</v>
      </c>
      <c r="BI291" s="3">
        <v>179.569347547448</v>
      </c>
      <c r="BJ291" s="3">
        <v>171.553571065267</v>
      </c>
      <c r="BK291" s="3">
        <v>168.346051667866</v>
      </c>
      <c r="BL291" s="3">
        <v>183.467381795247</v>
      </c>
      <c r="BM291" s="3">
        <v>185.971052069413</v>
      </c>
      <c r="BN291" s="3">
        <v>184.422856648763</v>
      </c>
      <c r="BO291" s="3">
        <v>180.191666739328</v>
      </c>
      <c r="BP291" s="3">
        <v>169.466590187766</v>
      </c>
      <c r="BQ291" s="3">
        <v>175.340250015259</v>
      </c>
      <c r="BR291" s="3">
        <v>175.412952769886</v>
      </c>
      <c r="BS291" s="3">
        <v>180.677499250932</v>
      </c>
      <c r="BT291" s="3">
        <v>174.920249938965</v>
      </c>
      <c r="BU291" s="3">
        <v>180.018478393555</v>
      </c>
      <c r="BV291" s="3">
        <v>208.43424987793</v>
      </c>
      <c r="BW291" s="3">
        <v>220.525239127023</v>
      </c>
      <c r="BX291" s="3">
        <v>229.513809204102</v>
      </c>
      <c r="BY291" s="3">
        <v>239.097368340743</v>
      </c>
      <c r="BZ291" s="3">
        <v>219.758636127819</v>
      </c>
      <c r="CA291" s="3">
        <v>257.135951814197</v>
      </c>
      <c r="CB291" s="3">
        <v>276.476499557495</v>
      </c>
      <c r="CC291" s="3">
        <v>280.011590437456</v>
      </c>
      <c r="CD291" s="3">
        <v>289.102497447621</v>
      </c>
      <c r="CE291" s="3">
        <v>271.358095441546</v>
      </c>
      <c r="CF291" s="3">
        <v>266.871903919038</v>
      </c>
      <c r="CG291" s="3">
        <v>238.716818376021</v>
      </c>
      <c r="CH291" s="3">
        <v>218.824751281738</v>
      </c>
      <c r="CI291" s="3">
        <v>230.996817848899</v>
      </c>
      <c r="CJ291" s="3">
        <v>232.125788638466</v>
      </c>
      <c r="CK291" s="3">
        <v>214.718158922697</v>
      </c>
      <c r="CL291" s="3">
        <v>214.081956614619</v>
      </c>
      <c r="CM291" s="3">
        <v>216.161666870117</v>
      </c>
      <c r="CN291" s="3">
        <v>213.375999450684</v>
      </c>
      <c r="CO291" s="3">
        <v>198.943864995783</v>
      </c>
      <c r="CP291" s="3">
        <v>199.349048069545</v>
      </c>
      <c r="CQ291" s="3">
        <v>198.052955280651</v>
      </c>
      <c r="CR291" s="3">
        <v>188.516904921759</v>
      </c>
      <c r="CS291" s="3">
        <v>181.8573815482</v>
      </c>
      <c r="CT291" s="3">
        <v>187.533333188012</v>
      </c>
      <c r="CU291" s="3">
        <v>212.751136779785</v>
      </c>
      <c r="CV291" s="3">
        <v>227.255499649048</v>
      </c>
      <c r="CW291" s="3">
        <v>236.577897322805</v>
      </c>
      <c r="CX291" s="3">
        <v>245.169564620308</v>
      </c>
      <c r="CY291" s="3">
        <v>276.024498748779</v>
      </c>
      <c r="CZ291" s="3">
        <v>258.138809567406</v>
      </c>
      <c r="DA291" s="3">
        <v>268.338572547549</v>
      </c>
      <c r="DB291" s="3">
        <v>287.527251434326</v>
      </c>
      <c r="DC291" s="3">
        <v>289.208914051885</v>
      </c>
      <c r="DD291" s="3">
        <v>286.060240246001</v>
      </c>
      <c r="DE291" s="3">
        <v>299.390478224981</v>
      </c>
      <c r="DF291" s="3">
        <v>311.314761933826</v>
      </c>
      <c r="DG291" s="3">
        <v>304.174046107701</v>
      </c>
      <c r="DH291" s="3">
        <v>303.159248352051</v>
      </c>
      <c r="DI291" s="3">
        <v>297.338684082031</v>
      </c>
      <c r="DJ291" s="3">
        <v>298.39695607061</v>
      </c>
      <c r="DK291" s="3">
        <v>326.979998939916</v>
      </c>
      <c r="DL291" s="3">
        <v>341.639545787465</v>
      </c>
      <c r="DM291" s="3">
        <v>340.764761061896</v>
      </c>
      <c r="DN291" s="3">
        <v>351.735000610352</v>
      </c>
      <c r="DO291" s="3">
        <v>348.463695360267</v>
      </c>
      <c r="DP291" s="3">
        <v>349.588500213623</v>
      </c>
      <c r="DQ291" s="3">
        <v>361.446361888539</v>
      </c>
      <c r="DR291" s="3">
        <v>363.461669921875</v>
      </c>
      <c r="DS291" s="3">
        <v>384.248249816895</v>
      </c>
      <c r="DT291" s="3">
        <v>427.810475667318</v>
      </c>
      <c r="DU291" s="3">
        <v>424.31900100708</v>
      </c>
      <c r="DV291" s="3">
        <v>415.906751251221</v>
      </c>
      <c r="DW291" s="3">
        <v>401.51841319691</v>
      </c>
      <c r="DX291" s="3">
        <v>430.206589438699</v>
      </c>
      <c r="DY291" s="3">
        <v>475.286844353927</v>
      </c>
      <c r="DZ291" s="3">
        <v>488.162501942028</v>
      </c>
      <c r="EA291" s="3">
        <v>479.682956348766</v>
      </c>
      <c r="EB291" s="3">
        <v>472.720500946045</v>
      </c>
      <c r="EC291" s="3">
        <v>473.112392259681</v>
      </c>
      <c r="ED291" s="3">
        <v>476.916000366211</v>
      </c>
      <c r="EE291" s="3">
        <v>440.552381969634</v>
      </c>
      <c r="EF291" s="3">
        <v>420.815001593696</v>
      </c>
    </row>
    <row r="292">
      <c r="A292" s="3" t="s">
        <v>887</v>
      </c>
      <c r="B292" s="3" t="s">
        <v>536</v>
      </c>
      <c r="C292" s="3" t="s">
        <v>888</v>
      </c>
      <c r="D292" s="3">
        <v>41.667473512381</v>
      </c>
      <c r="E292" s="3">
        <v>42.8941791303568</v>
      </c>
      <c r="F292" s="3">
        <v>42.585867640137</v>
      </c>
      <c r="G292" s="3">
        <v>44.8067059860261</v>
      </c>
      <c r="H292" s="3">
        <v>47.0102179383713</v>
      </c>
      <c r="I292" s="3">
        <v>45.4024048819391</v>
      </c>
      <c r="J292" s="3">
        <v>45.6033889458007</v>
      </c>
      <c r="K292" s="3">
        <v>45.8291968924778</v>
      </c>
      <c r="L292" s="3">
        <v>44.9985937432366</v>
      </c>
      <c r="M292" s="3">
        <v>47.1205128950199</v>
      </c>
      <c r="N292" s="3">
        <v>49.5469977209139</v>
      </c>
      <c r="O292" s="3">
        <v>52.236756523898</v>
      </c>
      <c r="P292" s="3">
        <v>56.4493168748027</v>
      </c>
      <c r="Q292" s="3">
        <v>55.9079458828893</v>
      </c>
      <c r="R292" s="3">
        <v>52.67123986713</v>
      </c>
      <c r="S292" s="3">
        <v>53.7302137458102</v>
      </c>
      <c r="T292" s="3">
        <v>50.0401930336925</v>
      </c>
      <c r="U292" s="3">
        <v>47.4710586786434</v>
      </c>
      <c r="V292" s="3">
        <v>47.8616408123426</v>
      </c>
      <c r="W292" s="3">
        <v>44.0891469661685</v>
      </c>
      <c r="X292" s="3">
        <v>35.9370186040589</v>
      </c>
      <c r="Y292" s="3">
        <v>37.2569533127654</v>
      </c>
      <c r="Z292" s="3">
        <v>34.1811766165229</v>
      </c>
      <c r="AA292" s="3">
        <v>36.1004579936084</v>
      </c>
      <c r="AB292" s="3">
        <v>36.9808197782698</v>
      </c>
      <c r="AC292" s="3">
        <v>35.3480957296492</v>
      </c>
      <c r="AD292" s="3">
        <v>40.3657898274989</v>
      </c>
      <c r="AE292" s="3">
        <v>42.2577610621665</v>
      </c>
      <c r="AF292" s="3">
        <v>44.3583067870728</v>
      </c>
      <c r="AG292" s="3">
        <v>47.0643026530774</v>
      </c>
      <c r="AH292" s="3">
        <v>49.9180355691808</v>
      </c>
      <c r="AI292" s="3">
        <v>50.3912758457015</v>
      </c>
      <c r="AJ292" s="3">
        <v>48.7792138998181</v>
      </c>
      <c r="AK292" s="3">
        <v>46.6773971065725</v>
      </c>
      <c r="AL292" s="3">
        <v>42.2303795154242</v>
      </c>
      <c r="AM292" s="3">
        <v>42.5638460490477</v>
      </c>
      <c r="AN292" s="3">
        <v>43.2839636883654</v>
      </c>
      <c r="AO292" s="3">
        <v>43.7292265557172</v>
      </c>
      <c r="AP292" s="3">
        <v>44.0367885534872</v>
      </c>
      <c r="AQ292" s="3">
        <v>46.101731019051</v>
      </c>
      <c r="AR292" s="3">
        <v>46.2363047350146</v>
      </c>
      <c r="AS292" s="3">
        <v>49.3130838420188</v>
      </c>
      <c r="AT292" s="3">
        <v>48.7506172679181</v>
      </c>
      <c r="AU292" s="3">
        <v>47.6677029621386</v>
      </c>
      <c r="AV292" s="3">
        <v>49.0076879642909</v>
      </c>
      <c r="AW292" s="3">
        <v>45.6394402490575</v>
      </c>
      <c r="AX292" s="3">
        <v>46.5464251551966</v>
      </c>
      <c r="AY292" s="3">
        <v>45.2377780055117</v>
      </c>
      <c r="AZ292" s="3">
        <v>41.4588573220767</v>
      </c>
      <c r="BA292" s="3">
        <v>37.5999588726021</v>
      </c>
      <c r="BB292" s="3">
        <v>36.4576433043444</v>
      </c>
      <c r="BC292" s="3">
        <v>36.4930617147768</v>
      </c>
      <c r="BD292" s="3">
        <v>39.4536826712829</v>
      </c>
      <c r="BE292" s="3">
        <v>40.9913397534057</v>
      </c>
      <c r="BF292" s="3">
        <v>43.6760400334811</v>
      </c>
      <c r="BG292" s="3">
        <v>44.1417545965234</v>
      </c>
      <c r="BH292" s="3">
        <v>43.4494017882359</v>
      </c>
      <c r="BI292" s="3">
        <v>42.1951893634534</v>
      </c>
      <c r="BJ292" s="3">
        <v>46.3843415860368</v>
      </c>
      <c r="BK292" s="3">
        <v>47.5560643561204</v>
      </c>
      <c r="BL292" s="3">
        <v>46.9955450849713</v>
      </c>
      <c r="BM292" s="3">
        <v>49.6847886599216</v>
      </c>
      <c r="BN292" s="3">
        <v>49.0648165688593</v>
      </c>
      <c r="BO292" s="3">
        <v>48.1223282590258</v>
      </c>
      <c r="BP292" s="3">
        <v>49.9045125261592</v>
      </c>
      <c r="BQ292" s="3">
        <v>52.6755052966861</v>
      </c>
      <c r="BR292" s="3">
        <v>54.6254136119208</v>
      </c>
      <c r="BS292" s="3">
        <v>56.9595901752503</v>
      </c>
      <c r="BT292" s="3">
        <v>58.0385697298651</v>
      </c>
      <c r="BU292" s="3">
        <v>57.3225995830533</v>
      </c>
      <c r="BV292" s="3">
        <v>47.7831701150797</v>
      </c>
      <c r="BW292" s="3">
        <v>45.922846091607</v>
      </c>
      <c r="BX292" s="3">
        <v>47.1520407029624</v>
      </c>
      <c r="BY292" s="3">
        <v>48.2396819083867</v>
      </c>
      <c r="BZ292" s="3">
        <v>27.9497179042972</v>
      </c>
      <c r="CA292" s="3">
        <v>24.1848705322517</v>
      </c>
      <c r="CB292" s="3">
        <v>26.2081169014459</v>
      </c>
      <c r="CC292" s="3">
        <v>32.4705801887558</v>
      </c>
      <c r="CD292" s="3">
        <v>30.7806303456143</v>
      </c>
      <c r="CE292" s="3">
        <v>34.5506114106294</v>
      </c>
      <c r="CF292" s="3">
        <v>36.5792666573298</v>
      </c>
      <c r="CG292" s="3">
        <v>36.5804537660565</v>
      </c>
      <c r="CH292" s="3">
        <v>40.3103929993587</v>
      </c>
      <c r="CI292" s="3">
        <v>42.2498451846895</v>
      </c>
      <c r="CJ292" s="3">
        <v>41.2488425344478</v>
      </c>
      <c r="CK292" s="3">
        <v>43.7965971787</v>
      </c>
      <c r="CL292" s="3">
        <v>47.5449001877994</v>
      </c>
      <c r="CM292" s="3">
        <v>48.123801870538</v>
      </c>
      <c r="CN292" s="3">
        <v>47.6228257038031</v>
      </c>
      <c r="CO292" s="3">
        <v>50.4898460389331</v>
      </c>
      <c r="CP292" s="3">
        <v>51.9089523847595</v>
      </c>
      <c r="CQ292" s="3">
        <v>49.8129922346602</v>
      </c>
      <c r="CR292" s="3">
        <v>49.7320219464812</v>
      </c>
      <c r="CS292" s="3">
        <v>49.0405787938609</v>
      </c>
      <c r="CT292" s="3">
        <v>46.8350407563464</v>
      </c>
      <c r="CU292" s="3">
        <v>43.4941098349596</v>
      </c>
      <c r="CV292" s="3">
        <v>46.7713152993146</v>
      </c>
      <c r="CW292" s="3">
        <v>46.2659414573461</v>
      </c>
      <c r="CX292" s="3">
        <v>52.804288622564</v>
      </c>
      <c r="CY292" s="3">
        <v>54.3881709697809</v>
      </c>
      <c r="CZ292" s="3">
        <v>50.5227941894201</v>
      </c>
      <c r="DA292" s="3">
        <v>46.9977971121968</v>
      </c>
      <c r="DB292" s="3">
        <v>46.835230715865</v>
      </c>
      <c r="DC292" s="3">
        <v>45.5772169632434</v>
      </c>
      <c r="DD292" s="3">
        <v>41.9173971963003</v>
      </c>
      <c r="DE292" s="3">
        <v>35.1347468560261</v>
      </c>
      <c r="DF292" s="3">
        <v>39.4324316766063</v>
      </c>
      <c r="DG292" s="3">
        <v>41.7918794557858</v>
      </c>
      <c r="DH292" s="3">
        <v>45.5618993469074</v>
      </c>
      <c r="DI292" s="3">
        <v>47.2410716187782</v>
      </c>
      <c r="DJ292" s="3">
        <v>42.101212162219</v>
      </c>
      <c r="DK292" s="3">
        <v>41.6987696492885</v>
      </c>
      <c r="DL292" s="3">
        <v>42.9976469733998</v>
      </c>
      <c r="DM292" s="3">
        <v>42.8585156062639</v>
      </c>
      <c r="DN292" s="3">
        <v>45.9597642605295</v>
      </c>
      <c r="DO292" s="3">
        <v>41.6695265213237</v>
      </c>
      <c r="DP292" s="3">
        <v>40.7204962337033</v>
      </c>
      <c r="DQ292" s="3">
        <v>40.1228510426263</v>
      </c>
      <c r="DR292" s="3">
        <v>42.4440718154353</v>
      </c>
      <c r="DS292" s="3">
        <v>46.442216759536</v>
      </c>
      <c r="DT292" s="3">
        <v>46.7930316597758</v>
      </c>
      <c r="DU292" s="3">
        <v>42.9136784202123</v>
      </c>
      <c r="DV292" s="3">
        <v>41.974765738692</v>
      </c>
      <c r="DW292" s="3">
        <v>42.0989224400721</v>
      </c>
      <c r="DX292" s="3">
        <v>46.5888372506178</v>
      </c>
      <c r="DY292" s="3">
        <v>48.8610110374858</v>
      </c>
      <c r="DZ292" s="3">
        <v>52.1722778321959</v>
      </c>
      <c r="EA292" s="3">
        <v>57.7609820122624</v>
      </c>
      <c r="EB292" s="3">
        <v>62.9204996697042</v>
      </c>
      <c r="EC292" s="3">
        <v>63.6298750883023</v>
      </c>
      <c r="ED292" s="3">
        <v>63.6920991389716</v>
      </c>
      <c r="EE292" s="3">
        <v>59.7925533050647</v>
      </c>
      <c r="EF292" s="3">
        <v>58.822500122918</v>
      </c>
    </row>
    <row r="293">
      <c r="A293" s="3" t="s">
        <v>889</v>
      </c>
      <c r="B293" s="3" t="s">
        <v>604</v>
      </c>
      <c r="C293" s="3" t="s">
        <v>605</v>
      </c>
      <c r="D293" s="3">
        <v>27.5414480901867</v>
      </c>
      <c r="E293" s="3">
        <v>26.9469690610267</v>
      </c>
      <c r="F293" s="3">
        <v>27.0137832477386</v>
      </c>
      <c r="G293" s="3">
        <v>27.4723824332708</v>
      </c>
      <c r="H293" s="3">
        <v>28.2283487344604</v>
      </c>
      <c r="I293" s="3">
        <v>28.7020980191423</v>
      </c>
      <c r="J293" s="3">
        <v>29.5986404402569</v>
      </c>
      <c r="K293" s="3">
        <v>28.8887178031959</v>
      </c>
      <c r="L293" s="3">
        <v>29.1071538350038</v>
      </c>
      <c r="M293" s="3">
        <v>29.0715412310388</v>
      </c>
      <c r="N293" s="3">
        <v>30.0195256211273</v>
      </c>
      <c r="O293" s="3">
        <v>28.2194008584043</v>
      </c>
      <c r="P293" s="3">
        <v>28.2290438775509</v>
      </c>
      <c r="Q293" s="3">
        <v>29.344975364635</v>
      </c>
      <c r="R293" s="3">
        <v>29.3906004578938</v>
      </c>
      <c r="S293" s="3">
        <v>30.0210103197509</v>
      </c>
      <c r="T293" s="3">
        <v>30.2977384717272</v>
      </c>
      <c r="U293" s="3">
        <v>29.0057794561419</v>
      </c>
      <c r="V293" s="3">
        <v>28.7864497084686</v>
      </c>
      <c r="W293" s="3">
        <v>28.6718371926034</v>
      </c>
      <c r="X293" s="3">
        <v>27.681822437722</v>
      </c>
      <c r="Y293" s="3">
        <v>27.8686930032402</v>
      </c>
      <c r="Z293" s="3">
        <v>28.3272025816851</v>
      </c>
      <c r="AA293" s="3">
        <v>28.6064423950483</v>
      </c>
      <c r="AB293" s="3">
        <v>29.0239675623209</v>
      </c>
      <c r="AC293" s="3">
        <v>31.8434021113994</v>
      </c>
      <c r="AD293" s="3">
        <v>33.3116250816596</v>
      </c>
      <c r="AE293" s="3">
        <v>33.0083052000876</v>
      </c>
      <c r="AF293" s="3">
        <v>32.2885360328079</v>
      </c>
      <c r="AG293" s="3">
        <v>33.7723689382263</v>
      </c>
      <c r="AH293" s="3">
        <v>35.8439163399116</v>
      </c>
      <c r="AI293" s="3">
        <v>34.3019642636077</v>
      </c>
      <c r="AJ293" s="3">
        <v>33.6612173473046</v>
      </c>
      <c r="AK293" s="3">
        <v>32.3193935802746</v>
      </c>
      <c r="AL293" s="3">
        <v>31.3922826360885</v>
      </c>
      <c r="AM293" s="3">
        <v>33.9004023547487</v>
      </c>
      <c r="AN293" s="3">
        <v>34.1683530089912</v>
      </c>
      <c r="AO293" s="3">
        <v>32.2040709179677</v>
      </c>
      <c r="AP293" s="3">
        <v>32.6800166063379</v>
      </c>
      <c r="AQ293" s="3">
        <v>32.0557932162616</v>
      </c>
      <c r="AR293" s="3">
        <v>30.4912990019223</v>
      </c>
      <c r="AS293" s="3">
        <v>30.673441966741</v>
      </c>
      <c r="AT293" s="3">
        <v>29.9089078771661</v>
      </c>
      <c r="AU293" s="3">
        <v>32.6497125267187</v>
      </c>
      <c r="AV293" s="3">
        <v>32.4895419061986</v>
      </c>
      <c r="AW293" s="3">
        <v>33.332767030187</v>
      </c>
      <c r="AX293" s="3">
        <v>31.7026341713405</v>
      </c>
      <c r="AY293" s="3">
        <v>35.7444628638228</v>
      </c>
      <c r="AZ293" s="3">
        <v>36.4056139636813</v>
      </c>
      <c r="BA293" s="3">
        <v>34.5131639375965</v>
      </c>
      <c r="BB293" s="3">
        <v>33.2540620470113</v>
      </c>
      <c r="BC293" s="3">
        <v>33.8053934998009</v>
      </c>
      <c r="BD293" s="3">
        <v>33.6345625825729</v>
      </c>
      <c r="BE293" s="3">
        <v>34.0690338900502</v>
      </c>
      <c r="BF293" s="3">
        <v>36.17468536279</v>
      </c>
      <c r="BG293" s="3">
        <v>37.8853661013461</v>
      </c>
      <c r="BH293" s="3">
        <v>38.2411584380445</v>
      </c>
      <c r="BI293" s="3">
        <v>39.3146108779369</v>
      </c>
      <c r="BJ293" s="3">
        <v>42.0232992007312</v>
      </c>
      <c r="BK293" s="3">
        <v>40.4181509745598</v>
      </c>
      <c r="BL293" s="3">
        <v>40.8371493376293</v>
      </c>
      <c r="BM293" s="3">
        <v>39.8332189022316</v>
      </c>
      <c r="BN293" s="3">
        <v>41.8978334104464</v>
      </c>
      <c r="BO293" s="3">
        <v>42.3430715779758</v>
      </c>
      <c r="BP293" s="3">
        <v>41.9583017830697</v>
      </c>
      <c r="BQ293" s="3">
        <v>41.8487805357422</v>
      </c>
      <c r="BR293" s="3">
        <v>41.9516469584291</v>
      </c>
      <c r="BS293" s="3">
        <v>41.567792590802</v>
      </c>
      <c r="BT293" s="3">
        <v>44.0659711639807</v>
      </c>
      <c r="BU293" s="3">
        <v>44.7345541062394</v>
      </c>
      <c r="BV293" s="3">
        <v>44.5388426256671</v>
      </c>
      <c r="BW293" s="3">
        <v>45.5441877372506</v>
      </c>
      <c r="BX293" s="3">
        <v>44.9699129524127</v>
      </c>
      <c r="BY293" s="3">
        <v>43.8397679148476</v>
      </c>
      <c r="BZ293" s="3">
        <v>40.4800272221352</v>
      </c>
      <c r="CA293" s="3">
        <v>43.3117844665649</v>
      </c>
      <c r="CB293" s="3">
        <v>42.2828491198376</v>
      </c>
      <c r="CC293" s="3">
        <v>42.7948005249098</v>
      </c>
      <c r="CD293" s="3">
        <v>42.8219502917289</v>
      </c>
      <c r="CE293" s="3">
        <v>45.2266403072603</v>
      </c>
      <c r="CF293" s="3">
        <v>46.1139673066452</v>
      </c>
      <c r="CG293" s="3">
        <v>45.254121442781</v>
      </c>
      <c r="CH293" s="3">
        <v>46.5993594649785</v>
      </c>
      <c r="CI293" s="3">
        <v>46.8025111107122</v>
      </c>
      <c r="CJ293" s="3">
        <v>45.0016040825322</v>
      </c>
      <c r="CK293" s="3">
        <v>43.7071436956165</v>
      </c>
      <c r="CL293" s="3">
        <v>44.3866469384716</v>
      </c>
      <c r="CM293" s="3">
        <v>45.8367011005314</v>
      </c>
      <c r="CN293" s="3">
        <v>45.9661274095638</v>
      </c>
      <c r="CO293" s="3">
        <v>45.0755200826423</v>
      </c>
      <c r="CP293" s="3">
        <v>45.0130095512948</v>
      </c>
      <c r="CQ293" s="3">
        <v>44.535491706763</v>
      </c>
      <c r="CR293" s="3">
        <v>43.84021239532</v>
      </c>
      <c r="CS293" s="3">
        <v>43.0214857119074</v>
      </c>
      <c r="CT293" s="3">
        <v>42.3352967282488</v>
      </c>
      <c r="CU293" s="3">
        <v>41.9653775011582</v>
      </c>
      <c r="CV293" s="3">
        <v>43.6621022337272</v>
      </c>
      <c r="CW293" s="3">
        <v>43.9719437164288</v>
      </c>
      <c r="CX293" s="3">
        <v>43.2601324023987</v>
      </c>
      <c r="CY293" s="3">
        <v>43.4287234336076</v>
      </c>
      <c r="CZ293" s="3">
        <v>40.7452339448159</v>
      </c>
      <c r="DA293" s="3">
        <v>42.1849408147676</v>
      </c>
      <c r="DB293" s="3">
        <v>41.1629486865272</v>
      </c>
      <c r="DC293" s="3">
        <v>37.5406871937355</v>
      </c>
      <c r="DD293" s="3">
        <v>34.2798019158762</v>
      </c>
      <c r="DE293" s="3">
        <v>31.6980822182215</v>
      </c>
      <c r="DF293" s="3">
        <v>32.7202589645182</v>
      </c>
      <c r="DG293" s="3">
        <v>32.5155238974172</v>
      </c>
      <c r="DH293" s="3">
        <v>35.4887792414116</v>
      </c>
      <c r="DI293" s="3">
        <v>34.9998028080557</v>
      </c>
      <c r="DJ293" s="3">
        <v>32.8050465216875</v>
      </c>
      <c r="DK293" s="3">
        <v>34.1631780366269</v>
      </c>
      <c r="DL293" s="3">
        <v>32.5845135563795</v>
      </c>
      <c r="DM293" s="3">
        <v>31.680635821387</v>
      </c>
      <c r="DN293" s="3">
        <v>31.1501369696791</v>
      </c>
      <c r="DO293" s="3">
        <v>30.0624345510093</v>
      </c>
      <c r="DP293" s="3">
        <v>30.3290202835675</v>
      </c>
      <c r="DQ293" s="3">
        <v>29.5172317337195</v>
      </c>
      <c r="DR293" s="3">
        <v>33.5568134101429</v>
      </c>
      <c r="DS293" s="3">
        <v>34.7834944136615</v>
      </c>
      <c r="DT293" s="3">
        <v>37.3935010559132</v>
      </c>
      <c r="DU293" s="3">
        <v>38.039524456113</v>
      </c>
      <c r="DV293" s="3">
        <v>37.7001912102808</v>
      </c>
      <c r="DW293" s="3">
        <v>38.467260710834</v>
      </c>
      <c r="DX293" s="3">
        <v>37.8679569519596</v>
      </c>
      <c r="DY293" s="3">
        <v>38.6491932950372</v>
      </c>
      <c r="DZ293" s="3">
        <v>39.3008169312524</v>
      </c>
      <c r="EA293" s="3">
        <v>39.4936391837242</v>
      </c>
      <c r="EB293" s="3">
        <v>42.2329202125165</v>
      </c>
      <c r="EC293" s="3">
        <v>42.2201606010221</v>
      </c>
      <c r="ED293" s="3">
        <v>41.2132041281185</v>
      </c>
      <c r="EE293" s="3">
        <v>40.6539013109477</v>
      </c>
      <c r="EF293" s="3">
        <v>39.0495605590911</v>
      </c>
    </row>
    <row r="294">
      <c r="A294" s="3" t="s">
        <v>890</v>
      </c>
      <c r="B294" s="3" t="s">
        <v>494</v>
      </c>
      <c r="C294" s="3" t="s">
        <v>636</v>
      </c>
      <c r="D294" s="3">
        <v>103.441666739328</v>
      </c>
      <c r="E294" s="3">
        <v>110.401052575362</v>
      </c>
      <c r="F294" s="3">
        <v>111.573095412481</v>
      </c>
      <c r="G294" s="3">
        <v>109.386190505255</v>
      </c>
      <c r="H294" s="3">
        <v>101.540952591669</v>
      </c>
      <c r="I294" s="3">
        <v>104.669047946022</v>
      </c>
      <c r="J294" s="3">
        <v>103.907045884566</v>
      </c>
      <c r="K294" s="3">
        <v>103.530238015311</v>
      </c>
      <c r="L294" s="3">
        <v>102.007619040353</v>
      </c>
      <c r="M294" s="3">
        <v>101.401521765667</v>
      </c>
      <c r="N294" s="3">
        <v>113.650526548687</v>
      </c>
      <c r="O294" s="3">
        <v>114.388409007679</v>
      </c>
      <c r="P294" s="3">
        <v>115.689749526978</v>
      </c>
      <c r="Q294" s="3">
        <v>119.728947288112</v>
      </c>
      <c r="R294" s="3">
        <v>121.869999972257</v>
      </c>
      <c r="S294" s="3">
        <v>124.650238218762</v>
      </c>
      <c r="T294" s="3">
        <v>130.962499427795</v>
      </c>
      <c r="U294" s="3">
        <v>133.625681443648</v>
      </c>
      <c r="V294" s="3">
        <v>130.40886445479</v>
      </c>
      <c r="W294" s="3">
        <v>127.986666906448</v>
      </c>
      <c r="X294" s="3">
        <v>121.154048011416</v>
      </c>
      <c r="Y294" s="3">
        <v>121.740454413674</v>
      </c>
      <c r="Z294" s="3">
        <v>131.917000579834</v>
      </c>
      <c r="AA294" s="3">
        <v>131.811590714888</v>
      </c>
      <c r="AB294" s="3">
        <v>125.88315843281</v>
      </c>
      <c r="AC294" s="3">
        <v>119.253499412537</v>
      </c>
      <c r="AD294" s="3">
        <v>128.57840867476</v>
      </c>
      <c r="AE294" s="3">
        <v>134.011904761905</v>
      </c>
      <c r="AF294" s="3">
        <v>134.595476422991</v>
      </c>
      <c r="AG294" s="3">
        <v>136.776591561057</v>
      </c>
      <c r="AH294" s="3">
        <v>148.717750167847</v>
      </c>
      <c r="AI294" s="3">
        <v>158.57152192489</v>
      </c>
      <c r="AJ294" s="3">
        <v>156.13047681536</v>
      </c>
      <c r="AK294" s="3">
        <v>153.065953209287</v>
      </c>
      <c r="AL294" s="3">
        <v>138.980237325033</v>
      </c>
      <c r="AM294" s="3">
        <v>136.630000159854</v>
      </c>
      <c r="AN294" s="3">
        <v>140.563750839233</v>
      </c>
      <c r="AO294" s="3">
        <v>150.604999341463</v>
      </c>
      <c r="AP294" s="3">
        <v>155.525651682978</v>
      </c>
      <c r="AQ294" s="3">
        <v>159.753948010896</v>
      </c>
      <c r="AR294" s="3">
        <v>174.996590701017</v>
      </c>
      <c r="AS294" s="3">
        <v>184.365909229625</v>
      </c>
      <c r="AT294" s="3">
        <v>180.987999343872</v>
      </c>
      <c r="AU294" s="3">
        <v>179.041739754055</v>
      </c>
      <c r="AV294" s="3">
        <v>184.261999511719</v>
      </c>
      <c r="AW294" s="3">
        <v>186.815682497892</v>
      </c>
      <c r="AX294" s="3">
        <v>196.594524201893</v>
      </c>
      <c r="AY294" s="3">
        <v>196.110249328613</v>
      </c>
      <c r="AZ294" s="3">
        <v>209.096905299595</v>
      </c>
      <c r="BA294" s="3">
        <v>204.401578401264</v>
      </c>
      <c r="BB294" s="3">
        <v>206.905951727004</v>
      </c>
      <c r="BC294" s="3">
        <v>200.24285816011</v>
      </c>
      <c r="BD294" s="3">
        <v>192.61954463612</v>
      </c>
      <c r="BE294" s="3">
        <v>197.985476902553</v>
      </c>
      <c r="BF294" s="3">
        <v>196.056903294155</v>
      </c>
      <c r="BG294" s="3">
        <v>190.737391264542</v>
      </c>
      <c r="BH294" s="3">
        <v>194.336052342465</v>
      </c>
      <c r="BI294" s="3">
        <v>185.490652333135</v>
      </c>
      <c r="BJ294" s="3">
        <v>197.262144179571</v>
      </c>
      <c r="BK294" s="3">
        <v>186.958155983373</v>
      </c>
      <c r="BL294" s="3">
        <v>205.073334103539</v>
      </c>
      <c r="BM294" s="3">
        <v>234.126315468236</v>
      </c>
      <c r="BN294" s="3">
        <v>244.043094453358</v>
      </c>
      <c r="BO294" s="3">
        <v>237.819761367071</v>
      </c>
      <c r="BP294" s="3">
        <v>209.523182262074</v>
      </c>
      <c r="BQ294" s="3">
        <v>208.172999954224</v>
      </c>
      <c r="BR294" s="3">
        <v>216.639772588556</v>
      </c>
      <c r="BS294" s="3">
        <v>207.86068240079</v>
      </c>
      <c r="BT294" s="3">
        <v>223.539500045776</v>
      </c>
      <c r="BU294" s="3">
        <v>216.434564673382</v>
      </c>
      <c r="BV294" s="3">
        <v>216.065251159668</v>
      </c>
      <c r="BW294" s="3">
        <v>229.874284653437</v>
      </c>
      <c r="BX294" s="3">
        <v>233.537380400158</v>
      </c>
      <c r="BY294" s="3">
        <v>215.24657922042</v>
      </c>
      <c r="BZ294" s="3">
        <v>185.08772763339</v>
      </c>
      <c r="CA294" s="3">
        <v>189.983095441546</v>
      </c>
      <c r="CB294" s="3">
        <v>186.467249679565</v>
      </c>
      <c r="CC294" s="3">
        <v>190.998635378751</v>
      </c>
      <c r="CD294" s="3">
        <v>207.49909175526</v>
      </c>
      <c r="CE294" s="3">
        <v>214.677855718703</v>
      </c>
      <c r="CF294" s="3">
        <v>201.618571690151</v>
      </c>
      <c r="CG294" s="3">
        <v>210.767954739657</v>
      </c>
      <c r="CH294" s="3">
        <v>226.133250427246</v>
      </c>
      <c r="CI294" s="3">
        <v>242.539317737926</v>
      </c>
      <c r="CJ294" s="3">
        <v>265.20710553621</v>
      </c>
      <c r="CK294" s="3">
        <v>281.640525416324</v>
      </c>
      <c r="CL294" s="3">
        <v>272.096087248429</v>
      </c>
      <c r="CM294" s="3">
        <v>300.71380905878</v>
      </c>
      <c r="CN294" s="3">
        <v>312.026750946045</v>
      </c>
      <c r="CO294" s="3">
        <v>334.781816655939</v>
      </c>
      <c r="CP294" s="3">
        <v>371.18999953497</v>
      </c>
      <c r="CQ294" s="3">
        <v>401.138181513006</v>
      </c>
      <c r="CR294" s="3">
        <v>402.507380894252</v>
      </c>
      <c r="CS294" s="3">
        <v>352.334286644345</v>
      </c>
      <c r="CT294" s="3">
        <v>347.431666782924</v>
      </c>
      <c r="CU294" s="3">
        <v>349.886135448109</v>
      </c>
      <c r="CV294" s="3">
        <v>333.239750671387</v>
      </c>
      <c r="CW294" s="3">
        <v>321.447896053917</v>
      </c>
      <c r="CX294" s="3">
        <v>322.909128603728</v>
      </c>
      <c r="CY294" s="3">
        <v>302.234250640869</v>
      </c>
      <c r="CZ294" s="3">
        <v>322.039761497861</v>
      </c>
      <c r="DA294" s="3">
        <v>326.437619163876</v>
      </c>
      <c r="DB294" s="3">
        <v>341.84700012207</v>
      </c>
      <c r="DC294" s="3">
        <v>326.857175080673</v>
      </c>
      <c r="DD294" s="3">
        <v>289.930713471912</v>
      </c>
      <c r="DE294" s="3">
        <v>283.84928894043</v>
      </c>
      <c r="DF294" s="3">
        <v>321.722144717262</v>
      </c>
      <c r="DG294" s="3">
        <v>342.573569161551</v>
      </c>
      <c r="DH294" s="3">
        <v>335.235749816895</v>
      </c>
      <c r="DI294" s="3">
        <v>331.296055040861</v>
      </c>
      <c r="DJ294" s="3">
        <v>307.296740988026</v>
      </c>
      <c r="DK294" s="3">
        <v>303.650000321238</v>
      </c>
      <c r="DL294" s="3">
        <v>274.510681845925</v>
      </c>
      <c r="DM294" s="3">
        <v>259.475713820684</v>
      </c>
      <c r="DN294" s="3">
        <v>274.331996917725</v>
      </c>
      <c r="DO294" s="3">
        <v>281.901956309443</v>
      </c>
      <c r="DP294" s="3">
        <v>271.330499267578</v>
      </c>
      <c r="DQ294" s="3">
        <v>255.697272560813</v>
      </c>
      <c r="DR294" s="3">
        <v>262.973333449591</v>
      </c>
      <c r="DS294" s="3">
        <v>311.218502044678</v>
      </c>
      <c r="DT294" s="3">
        <v>312.485714140393</v>
      </c>
      <c r="DU294" s="3">
        <v>325.281499481201</v>
      </c>
      <c r="DV294" s="3">
        <v>348.606750488281</v>
      </c>
      <c r="DW294" s="3">
        <v>322.290227023038</v>
      </c>
      <c r="DX294" s="3">
        <v>336.42204284668</v>
      </c>
      <c r="DY294" s="3">
        <v>296.754998458059</v>
      </c>
      <c r="DZ294" s="3">
        <v>303.32886505127</v>
      </c>
      <c r="EA294" s="3">
        <v>337.77613622492</v>
      </c>
      <c r="EB294" s="3">
        <v>336.561747741699</v>
      </c>
      <c r="EC294" s="3">
        <v>345.919347348421</v>
      </c>
      <c r="ED294" s="3">
        <v>377.07850112915</v>
      </c>
      <c r="EE294" s="3">
        <v>377.540238879976</v>
      </c>
      <c r="EF294" s="3">
        <v>395.74111005995</v>
      </c>
    </row>
    <row r="295">
      <c r="A295" s="3" t="s">
        <v>891</v>
      </c>
      <c r="B295" s="3" t="s">
        <v>494</v>
      </c>
      <c r="C295" s="3" t="s">
        <v>892</v>
      </c>
      <c r="D295" s="3">
        <v>39.0153155939018</v>
      </c>
      <c r="E295" s="3">
        <v>42.4767221001705</v>
      </c>
      <c r="F295" s="3">
        <v>44.7752584993319</v>
      </c>
      <c r="G295" s="3">
        <v>44.4141611334715</v>
      </c>
      <c r="H295" s="3">
        <v>46.6237999890919</v>
      </c>
      <c r="I295" s="3">
        <v>49.890177621255</v>
      </c>
      <c r="J295" s="3">
        <v>48.5911095049337</v>
      </c>
      <c r="K295" s="3">
        <v>42.3386822034552</v>
      </c>
      <c r="L295" s="3">
        <v>42.0233054022609</v>
      </c>
      <c r="M295" s="3">
        <v>41.6273567578599</v>
      </c>
      <c r="N295" s="3">
        <v>45.6253330780852</v>
      </c>
      <c r="O295" s="3">
        <v>49.1440013202058</v>
      </c>
      <c r="P295" s="3">
        <v>51.4422289708017</v>
      </c>
      <c r="Q295" s="3">
        <v>53.0176730263301</v>
      </c>
      <c r="R295" s="3">
        <v>58.1285074802871</v>
      </c>
      <c r="S295" s="3">
        <v>60.0743225111239</v>
      </c>
      <c r="T295" s="3">
        <v>58.2933191181401</v>
      </c>
      <c r="U295" s="3">
        <v>58.9700653340871</v>
      </c>
      <c r="V295" s="3">
        <v>63.8486256731859</v>
      </c>
      <c r="W295" s="3">
        <v>62.5057468776932</v>
      </c>
      <c r="X295" s="3">
        <v>60.4788576869428</v>
      </c>
      <c r="Y295" s="3">
        <v>59.8535675885506</v>
      </c>
      <c r="Z295" s="3">
        <v>57.8139929376932</v>
      </c>
      <c r="AA295" s="3">
        <v>58.3775610287712</v>
      </c>
      <c r="AB295" s="3">
        <v>55.7490144998942</v>
      </c>
      <c r="AC295" s="3">
        <v>53.736512183066</v>
      </c>
      <c r="AD295" s="3">
        <v>56.8611923064704</v>
      </c>
      <c r="AE295" s="3">
        <v>56.9964624770292</v>
      </c>
      <c r="AF295" s="3">
        <v>54.8616534245666</v>
      </c>
      <c r="AG295" s="3">
        <v>56.9105887376406</v>
      </c>
      <c r="AH295" s="3">
        <v>57.2252783161712</v>
      </c>
      <c r="AI295" s="3">
        <v>56.9903154451959</v>
      </c>
      <c r="AJ295" s="3">
        <v>57.356590950641</v>
      </c>
      <c r="AK295" s="3">
        <v>56.3062513114446</v>
      </c>
      <c r="AL295" s="3">
        <v>58.184266951948</v>
      </c>
      <c r="AM295" s="3">
        <v>60.1337158863144</v>
      </c>
      <c r="AN295" s="3">
        <v>58.3880283254095</v>
      </c>
      <c r="AO295" s="3">
        <v>59.3780255664952</v>
      </c>
      <c r="AP295" s="3">
        <v>60.156786430849</v>
      </c>
      <c r="AQ295" s="3">
        <v>59.1860356609136</v>
      </c>
      <c r="AR295" s="3">
        <v>59.4243197460431</v>
      </c>
      <c r="AS295" s="3">
        <v>57.059023115527</v>
      </c>
      <c r="AT295" s="3">
        <v>56.0216598455725</v>
      </c>
      <c r="AU295" s="3">
        <v>57.8369535070398</v>
      </c>
      <c r="AV295" s="3">
        <v>57.6638448403898</v>
      </c>
      <c r="AW295" s="3">
        <v>50.0397965376204</v>
      </c>
      <c r="AX295" s="3">
        <v>50.0640487482053</v>
      </c>
      <c r="AY295" s="3">
        <v>51.7833271949262</v>
      </c>
      <c r="AZ295" s="3">
        <v>54.5401919411084</v>
      </c>
      <c r="BA295" s="3">
        <v>50.8366555597694</v>
      </c>
      <c r="BB295" s="3">
        <v>49.4178777522844</v>
      </c>
      <c r="BC295" s="3">
        <v>46.9748921258694</v>
      </c>
      <c r="BD295" s="3">
        <v>46.4002602115802</v>
      </c>
      <c r="BE295" s="3">
        <v>46.9278848118986</v>
      </c>
      <c r="BF295" s="3">
        <v>47.2005422337307</v>
      </c>
      <c r="BG295" s="3">
        <v>49.8441419591105</v>
      </c>
      <c r="BH295" s="3">
        <v>51.7706056548759</v>
      </c>
      <c r="BI295" s="3">
        <v>54.9283169240897</v>
      </c>
      <c r="BJ295" s="3">
        <v>60.1558378620936</v>
      </c>
      <c r="BK295" s="3">
        <v>56.0820129144555</v>
      </c>
      <c r="BL295" s="3">
        <v>52.4096453181417</v>
      </c>
      <c r="BM295" s="3">
        <v>52.9249461847265</v>
      </c>
      <c r="BN295" s="3">
        <v>46.4639636227735</v>
      </c>
      <c r="BO295" s="3">
        <v>40.5286620908159</v>
      </c>
      <c r="BP295" s="3">
        <v>39.1252867319961</v>
      </c>
      <c r="BQ295" s="3">
        <v>39.17102792403</v>
      </c>
      <c r="BR295" s="3">
        <v>41.251358681778</v>
      </c>
      <c r="BS295" s="3">
        <v>38.6080711522758</v>
      </c>
      <c r="BT295" s="3">
        <v>41.0605780222473</v>
      </c>
      <c r="BU295" s="3">
        <v>40.9539298290161</v>
      </c>
      <c r="BV295" s="3">
        <v>45.9522856959373</v>
      </c>
      <c r="BW295" s="3">
        <v>44.4956417422938</v>
      </c>
      <c r="BX295" s="3">
        <v>41.5722194292004</v>
      </c>
      <c r="BY295" s="3">
        <v>39.2299932276344</v>
      </c>
      <c r="BZ295" s="3">
        <v>35.6012932270768</v>
      </c>
      <c r="CA295" s="3">
        <v>33.3469055628508</v>
      </c>
      <c r="CB295" s="3">
        <v>31.5776008683634</v>
      </c>
      <c r="CC295" s="3">
        <v>33.3667481877733</v>
      </c>
      <c r="CD295" s="3">
        <v>31.6812756339509</v>
      </c>
      <c r="CE295" s="3">
        <v>31.5912627623137</v>
      </c>
      <c r="CF295" s="3">
        <v>28.2146549493286</v>
      </c>
      <c r="CG295" s="3">
        <v>28.5940451213241</v>
      </c>
      <c r="CH295" s="3">
        <v>30.7269850010836</v>
      </c>
      <c r="CI295" s="3">
        <v>32.3465287359657</v>
      </c>
      <c r="CJ295" s="3">
        <v>37.4177322232411</v>
      </c>
      <c r="CK295" s="3">
        <v>39.3034034133671</v>
      </c>
      <c r="CL295" s="3">
        <v>41.0081418588235</v>
      </c>
      <c r="CM295" s="3">
        <v>43.2546408388597</v>
      </c>
      <c r="CN295" s="3">
        <v>43.6267724443872</v>
      </c>
      <c r="CO295" s="3">
        <v>43.0258658908383</v>
      </c>
      <c r="CP295" s="3">
        <v>38.0826994081357</v>
      </c>
      <c r="CQ295" s="3">
        <v>39.1763761353406</v>
      </c>
      <c r="CR295" s="3">
        <v>40.3671431035537</v>
      </c>
      <c r="CS295" s="3">
        <v>39.1443935572111</v>
      </c>
      <c r="CT295" s="3">
        <v>39.5142201933125</v>
      </c>
      <c r="CU295" s="3">
        <v>40.46204622291</v>
      </c>
      <c r="CV295" s="3">
        <v>43.4590193653118</v>
      </c>
      <c r="CW295" s="3">
        <v>39.7007514789742</v>
      </c>
      <c r="CX295" s="3">
        <v>39.2874836626836</v>
      </c>
      <c r="CY295" s="3">
        <v>37.2601178983592</v>
      </c>
      <c r="CZ295" s="3">
        <v>35.9831929016529</v>
      </c>
      <c r="DA295" s="3">
        <v>34.8465736528215</v>
      </c>
      <c r="DB295" s="3">
        <v>32.2276314181168</v>
      </c>
      <c r="DC295" s="3">
        <v>32.7288417978867</v>
      </c>
      <c r="DD295" s="3">
        <v>29.2059741911957</v>
      </c>
      <c r="DE295" s="3">
        <v>28.6211188550264</v>
      </c>
      <c r="DF295" s="3">
        <v>33.8882420477239</v>
      </c>
      <c r="DG295" s="3">
        <v>34.2906274645018</v>
      </c>
      <c r="DH295" s="3">
        <v>31.4622843454063</v>
      </c>
      <c r="DI295" s="3">
        <v>31.6488755363925</v>
      </c>
      <c r="DJ295" s="3">
        <v>29.6103752401022</v>
      </c>
      <c r="DK295" s="3">
        <v>31.0264736253076</v>
      </c>
      <c r="DL295" s="3">
        <v>27.7242259709738</v>
      </c>
      <c r="DM295" s="3">
        <v>27.547256166384</v>
      </c>
      <c r="DN295" s="3">
        <v>26.5005214273203</v>
      </c>
      <c r="DO295" s="3">
        <v>24.8971014442194</v>
      </c>
      <c r="DP295" s="3">
        <v>19.8568083932801</v>
      </c>
      <c r="DQ295" s="3">
        <v>19.9773197210281</v>
      </c>
      <c r="DR295" s="3">
        <v>19.1545211473249</v>
      </c>
      <c r="DS295" s="3">
        <v>22.3042847736137</v>
      </c>
      <c r="DT295" s="3">
        <v>21.8234390204663</v>
      </c>
      <c r="DU295" s="3">
        <v>20.490322779191</v>
      </c>
      <c r="DV295" s="3">
        <v>19.5462948610027</v>
      </c>
      <c r="DW295" s="3">
        <v>17.1087868825116</v>
      </c>
      <c r="DX295" s="3">
        <v>16.0417165118849</v>
      </c>
      <c r="DY295" s="3">
        <v>14.6114817240016</v>
      </c>
      <c r="DZ295" s="3">
        <v>10.8582703211511</v>
      </c>
      <c r="EA295" s="3">
        <v>10.0515811149078</v>
      </c>
      <c r="EB295" s="3">
        <v>8.57623301329809</v>
      </c>
      <c r="EC295" s="3">
        <v>9.17625612826069</v>
      </c>
      <c r="ED295" s="3">
        <v>8.8029349274077</v>
      </c>
      <c r="EE295" s="3">
        <v>9.39976192656017</v>
      </c>
      <c r="EF295" s="3">
        <v>11.130833334393</v>
      </c>
    </row>
    <row r="296">
      <c r="A296" s="3" t="s">
        <v>893</v>
      </c>
      <c r="B296" s="3" t="s">
        <v>491</v>
      </c>
      <c r="C296" s="3" t="s">
        <v>710</v>
      </c>
      <c r="D296" s="3">
        <v>71.0167516696409</v>
      </c>
      <c r="E296" s="3">
        <v>71.1093412964982</v>
      </c>
      <c r="F296" s="3">
        <v>72.0407458918608</v>
      </c>
      <c r="G296" s="3">
        <v>75.0528445521645</v>
      </c>
      <c r="H296" s="3">
        <v>70.1468025887054</v>
      </c>
      <c r="I296" s="3">
        <v>75.6120724503482</v>
      </c>
      <c r="J296" s="3">
        <v>81.6818257976558</v>
      </c>
      <c r="K296" s="3">
        <v>84.2730994366223</v>
      </c>
      <c r="L296" s="3">
        <v>82.5645442225264</v>
      </c>
      <c r="M296" s="3">
        <v>76.747644170941</v>
      </c>
      <c r="N296" s="3">
        <v>83.602910549753</v>
      </c>
      <c r="O296" s="3">
        <v>90.6125927360772</v>
      </c>
      <c r="P296" s="3">
        <v>89.2707937941366</v>
      </c>
      <c r="Q296" s="3">
        <v>88.8767225295642</v>
      </c>
      <c r="R296" s="3">
        <v>83.3912422514798</v>
      </c>
      <c r="S296" s="3">
        <v>81.6841183157113</v>
      </c>
      <c r="T296" s="3">
        <v>81.5566147375932</v>
      </c>
      <c r="U296" s="3">
        <v>77.3025803659953</v>
      </c>
      <c r="V296" s="3">
        <v>67.2367433464399</v>
      </c>
      <c r="W296" s="3">
        <v>69.6525431746316</v>
      </c>
      <c r="X296" s="3">
        <v>66.1038989314501</v>
      </c>
      <c r="Y296" s="3">
        <v>66.1717218788438</v>
      </c>
      <c r="Z296" s="3">
        <v>54.7337395042736</v>
      </c>
      <c r="AA296" s="3">
        <v>52.6745697490316</v>
      </c>
      <c r="AB296" s="3">
        <v>43.4567164267878</v>
      </c>
      <c r="AC296" s="3">
        <v>38.057113894476</v>
      </c>
      <c r="AD296" s="3">
        <v>41.3312011766026</v>
      </c>
      <c r="AE296" s="3">
        <v>38.1160429284952</v>
      </c>
      <c r="AF296" s="3">
        <v>34.3997601782782</v>
      </c>
      <c r="AG296" s="3">
        <v>41.2967662687902</v>
      </c>
      <c r="AH296" s="3">
        <v>44.6259987675523</v>
      </c>
      <c r="AI296" s="3">
        <v>40.2339051800588</v>
      </c>
      <c r="AJ296" s="3">
        <v>47.4464577982111</v>
      </c>
      <c r="AK296" s="3">
        <v>50.2439404807907</v>
      </c>
      <c r="AL296" s="3">
        <v>52.5343979838961</v>
      </c>
      <c r="AM296" s="3">
        <v>60.0976173732028</v>
      </c>
      <c r="AN296" s="3">
        <v>65.8101905545507</v>
      </c>
      <c r="AO296" s="3">
        <v>68.958175490704</v>
      </c>
      <c r="AP296" s="3">
        <v>69.3177851294795</v>
      </c>
      <c r="AQ296" s="3">
        <v>76.2153148763512</v>
      </c>
      <c r="AR296" s="3">
        <v>80.0712791158403</v>
      </c>
      <c r="AS296" s="3">
        <v>81.1950574924569</v>
      </c>
      <c r="AT296" s="3">
        <v>82.6519624223567</v>
      </c>
      <c r="AU296" s="3">
        <v>76.9525702409093</v>
      </c>
      <c r="AV296" s="3">
        <v>79.4152271439919</v>
      </c>
      <c r="AW296" s="3">
        <v>78.4163735909445</v>
      </c>
      <c r="AX296" s="3">
        <v>80.807132318059</v>
      </c>
      <c r="AY296" s="3">
        <v>73.8892576227857</v>
      </c>
      <c r="AZ296" s="3">
        <v>77.5905179517954</v>
      </c>
      <c r="BA296" s="3">
        <v>77.7805879516389</v>
      </c>
      <c r="BB296" s="3">
        <v>89.0695629598118</v>
      </c>
      <c r="BC296" s="3">
        <v>82.0395166030258</v>
      </c>
      <c r="BD296" s="3">
        <v>76.2505751543784</v>
      </c>
      <c r="BE296" s="3">
        <v>75.2281322280344</v>
      </c>
      <c r="BF296" s="3">
        <v>71.3831302565464</v>
      </c>
      <c r="BG296" s="3">
        <v>60.7365867081116</v>
      </c>
      <c r="BH296" s="3">
        <v>54.2259488466119</v>
      </c>
      <c r="BI296" s="3">
        <v>50.100643823728</v>
      </c>
      <c r="BJ296" s="3">
        <v>43.6333725102293</v>
      </c>
      <c r="BK296" s="3">
        <v>37.1137106949374</v>
      </c>
      <c r="BL296" s="3">
        <v>37.417040733592</v>
      </c>
      <c r="BM296" s="3">
        <v>45.5531843630396</v>
      </c>
      <c r="BN296" s="3">
        <v>46.1426628466728</v>
      </c>
      <c r="BO296" s="3">
        <v>49.955688394867</v>
      </c>
      <c r="BP296" s="3">
        <v>42.6774551243209</v>
      </c>
      <c r="BQ296" s="3">
        <v>37.7021023236996</v>
      </c>
      <c r="BR296" s="3">
        <v>51.5171220359431</v>
      </c>
      <c r="BS296" s="3">
        <v>53.2188946474894</v>
      </c>
      <c r="BT296" s="3">
        <v>60.0382955176546</v>
      </c>
      <c r="BU296" s="3">
        <v>57.590744443284</v>
      </c>
      <c r="BV296" s="3">
        <v>49.9763227174044</v>
      </c>
      <c r="BW296" s="3">
        <v>54.0714978935397</v>
      </c>
      <c r="BX296" s="3">
        <v>66.7790512604707</v>
      </c>
      <c r="BY296" s="3">
        <v>65.1887059887974</v>
      </c>
      <c r="BZ296" s="3">
        <v>43.1031073497373</v>
      </c>
      <c r="CA296" s="3">
        <v>42.2351592658915</v>
      </c>
      <c r="CB296" s="3">
        <v>42.0502498626709</v>
      </c>
      <c r="CC296" s="3">
        <v>44.3940906524658</v>
      </c>
      <c r="CD296" s="3">
        <v>43.0915907079523</v>
      </c>
      <c r="CE296" s="3">
        <v>37.0123810541062</v>
      </c>
      <c r="CF296" s="3">
        <v>37.7226186479841</v>
      </c>
      <c r="CG296" s="3">
        <v>38.7515909021551</v>
      </c>
      <c r="CH296" s="3">
        <v>41.7077500343323</v>
      </c>
      <c r="CI296" s="3">
        <v>50.8172726197676</v>
      </c>
      <c r="CJ296" s="3">
        <v>52.2855264764083</v>
      </c>
      <c r="CK296" s="3">
        <v>64.0305261110005</v>
      </c>
      <c r="CL296" s="3">
        <v>68.228478556094</v>
      </c>
      <c r="CM296" s="3">
        <v>70.5123810541062</v>
      </c>
      <c r="CN296" s="3">
        <v>71.1787504196167</v>
      </c>
      <c r="CO296" s="3">
        <v>73.0843174674294</v>
      </c>
      <c r="CP296" s="3">
        <v>66.6502381279355</v>
      </c>
      <c r="CQ296" s="3">
        <v>63.6561366861517</v>
      </c>
      <c r="CR296" s="3">
        <v>58.4288093021938</v>
      </c>
      <c r="CS296" s="3">
        <v>56.0047617412749</v>
      </c>
      <c r="CT296" s="3">
        <v>57.0809524172828</v>
      </c>
      <c r="CU296" s="3">
        <v>59.0772730220448</v>
      </c>
      <c r="CV296" s="3">
        <v>61.6870000839233</v>
      </c>
      <c r="CW296" s="3">
        <v>53.2692105142694</v>
      </c>
      <c r="CX296" s="3">
        <v>48.914782565573</v>
      </c>
      <c r="CY296" s="3">
        <v>48.8110000610352</v>
      </c>
      <c r="CZ296" s="3">
        <v>58.5773807707287</v>
      </c>
      <c r="DA296" s="3">
        <v>51.8492858523414</v>
      </c>
      <c r="DB296" s="3">
        <v>46.5074999809265</v>
      </c>
      <c r="DC296" s="3">
        <v>47.3908696381942</v>
      </c>
      <c r="DD296" s="3">
        <v>37.497619447254</v>
      </c>
      <c r="DE296" s="3">
        <v>34.8421427408854</v>
      </c>
      <c r="DF296" s="3">
        <v>36.5590474264962</v>
      </c>
      <c r="DG296" s="3">
        <v>33.315476054237</v>
      </c>
      <c r="DH296" s="3">
        <v>38.6357498168945</v>
      </c>
      <c r="DI296" s="3">
        <v>41.867105383622</v>
      </c>
      <c r="DJ296" s="3">
        <v>36.2669564952021</v>
      </c>
      <c r="DK296" s="3">
        <v>35.2457895780864</v>
      </c>
      <c r="DL296" s="3">
        <v>35.8865906975486</v>
      </c>
      <c r="DM296" s="3">
        <v>39.2373808906192</v>
      </c>
      <c r="DN296" s="3">
        <v>38.9609997749328</v>
      </c>
      <c r="DO296" s="3">
        <v>41.7295649984608</v>
      </c>
      <c r="DP296" s="3">
        <v>44.3842500686646</v>
      </c>
      <c r="DQ296" s="3">
        <v>43.9390909888528</v>
      </c>
      <c r="DR296" s="3">
        <v>45.1452377864293</v>
      </c>
      <c r="DS296" s="3">
        <v>50.075500202179</v>
      </c>
      <c r="DT296" s="3">
        <v>53.905237924485</v>
      </c>
      <c r="DU296" s="3">
        <v>56.6650002479553</v>
      </c>
      <c r="DV296" s="3">
        <v>63.4175005912781</v>
      </c>
      <c r="DW296" s="3">
        <v>70.6872728521174</v>
      </c>
      <c r="DX296" s="3">
        <v>73.198863809759</v>
      </c>
      <c r="DY296" s="3">
        <v>76.7334215264571</v>
      </c>
      <c r="DZ296" s="3">
        <v>73.9202273975719</v>
      </c>
      <c r="EA296" s="3">
        <v>61.5706817453558</v>
      </c>
      <c r="EB296" s="3">
        <v>65.0192499160767</v>
      </c>
      <c r="EC296" s="3">
        <v>66.9741302987803</v>
      </c>
      <c r="ED296" s="3">
        <v>66.9325001716614</v>
      </c>
      <c r="EE296" s="3">
        <v>65.9902380988711</v>
      </c>
      <c r="EF296" s="3">
        <v>64.6400000254313</v>
      </c>
    </row>
    <row r="297">
      <c r="A297" s="3" t="s">
        <v>894</v>
      </c>
      <c r="B297" s="3" t="s">
        <v>511</v>
      </c>
      <c r="C297" s="3" t="s">
        <v>512</v>
      </c>
      <c r="D297" s="3">
        <v>28.7713171718296</v>
      </c>
      <c r="E297" s="3">
        <v>30.2545690929286</v>
      </c>
      <c r="F297" s="3">
        <v>31.5697641766305</v>
      </c>
      <c r="G297" s="3">
        <v>33.4025976764249</v>
      </c>
      <c r="H297" s="3">
        <v>32.6485926504044</v>
      </c>
      <c r="I297" s="3">
        <v>32.4812915081839</v>
      </c>
      <c r="J297" s="3">
        <v>32.1564263716718</v>
      </c>
      <c r="K297" s="3">
        <v>31.2119713490905</v>
      </c>
      <c r="L297" s="3">
        <v>31.7219783842668</v>
      </c>
      <c r="M297" s="3">
        <v>33.4286079724122</v>
      </c>
      <c r="N297" s="3">
        <v>35.1900511463368</v>
      </c>
      <c r="O297" s="3">
        <v>37.1992410798627</v>
      </c>
      <c r="P297" s="3">
        <v>39.7436730768514</v>
      </c>
      <c r="Q297" s="3">
        <v>38.4028211969256</v>
      </c>
      <c r="R297" s="3">
        <v>35.9219481136052</v>
      </c>
      <c r="S297" s="3">
        <v>36.3219824710675</v>
      </c>
      <c r="T297" s="3">
        <v>35.2911002166585</v>
      </c>
      <c r="U297" s="3">
        <v>33.8670198313991</v>
      </c>
      <c r="V297" s="3">
        <v>34.9989913591667</v>
      </c>
      <c r="W297" s="3">
        <v>36.8077103100622</v>
      </c>
      <c r="X297" s="3">
        <v>36.0405081541458</v>
      </c>
      <c r="Y297" s="3">
        <v>38.9925346897702</v>
      </c>
      <c r="Z297" s="3">
        <v>37.3948380371394</v>
      </c>
      <c r="AA297" s="3">
        <v>37.653159920845</v>
      </c>
      <c r="AB297" s="3">
        <v>39.4012999871956</v>
      </c>
      <c r="AC297" s="3">
        <v>42.5444638043594</v>
      </c>
      <c r="AD297" s="3">
        <v>43.8557052946734</v>
      </c>
      <c r="AE297" s="3">
        <v>44.0318321935267</v>
      </c>
      <c r="AF297" s="3">
        <v>44.9881861961037</v>
      </c>
      <c r="AG297" s="3">
        <v>47.6145639684059</v>
      </c>
      <c r="AH297" s="3">
        <v>49.1587389024599</v>
      </c>
      <c r="AI297" s="3">
        <v>47.3790641159786</v>
      </c>
      <c r="AJ297" s="3">
        <v>46.78898760134</v>
      </c>
      <c r="AK297" s="3">
        <v>44.4690173510091</v>
      </c>
      <c r="AL297" s="3">
        <v>43.7574592997836</v>
      </c>
      <c r="AM297" s="3">
        <v>44.4164017135472</v>
      </c>
      <c r="AN297" s="3">
        <v>45.3205488948567</v>
      </c>
      <c r="AO297" s="3">
        <v>45.1405986896453</v>
      </c>
      <c r="AP297" s="3">
        <v>46.7597349221437</v>
      </c>
      <c r="AQ297" s="3">
        <v>47.3399316111723</v>
      </c>
      <c r="AR297" s="3">
        <v>48.0961120522633</v>
      </c>
      <c r="AS297" s="3">
        <v>49.7969112946865</v>
      </c>
      <c r="AT297" s="3">
        <v>48.6575088348254</v>
      </c>
      <c r="AU297" s="3">
        <v>51.0432828381576</v>
      </c>
      <c r="AV297" s="3">
        <v>51.584752695419</v>
      </c>
      <c r="AW297" s="3">
        <v>51.9987160342799</v>
      </c>
      <c r="AX297" s="3">
        <v>54.4919735021601</v>
      </c>
      <c r="AY297" s="3">
        <v>53.9805629301243</v>
      </c>
      <c r="AZ297" s="3">
        <v>51.2651343450654</v>
      </c>
      <c r="BA297" s="3">
        <v>49.0292678227298</v>
      </c>
      <c r="BB297" s="3">
        <v>49.2748229841824</v>
      </c>
      <c r="BC297" s="3">
        <v>50.6154343614755</v>
      </c>
      <c r="BD297" s="3">
        <v>50.6101281669435</v>
      </c>
      <c r="BE297" s="3">
        <v>49.9656843948926</v>
      </c>
      <c r="BF297" s="3">
        <v>53.0205647794269</v>
      </c>
      <c r="BG297" s="3">
        <v>54.9062476863338</v>
      </c>
      <c r="BH297" s="3">
        <v>55.6775329232404</v>
      </c>
      <c r="BI297" s="3">
        <v>56.5116638289216</v>
      </c>
      <c r="BJ297" s="3">
        <v>57.7803427545604</v>
      </c>
      <c r="BK297" s="3">
        <v>59.696196017541</v>
      </c>
      <c r="BL297" s="3">
        <v>57.8400622601708</v>
      </c>
      <c r="BM297" s="3">
        <v>61.9943399908008</v>
      </c>
      <c r="BN297" s="3">
        <v>64.9589791587053</v>
      </c>
      <c r="BO297" s="3">
        <v>64.5405080623142</v>
      </c>
      <c r="BP297" s="3">
        <v>66.8166720240808</v>
      </c>
      <c r="BQ297" s="3">
        <v>70.2565361226257</v>
      </c>
      <c r="BR297" s="3">
        <v>72.1683114515908</v>
      </c>
      <c r="BS297" s="3">
        <v>76.7203578434777</v>
      </c>
      <c r="BT297" s="3">
        <v>79.275631579408</v>
      </c>
      <c r="BU297" s="3">
        <v>79.3947476498507</v>
      </c>
      <c r="BV297" s="3">
        <v>75.626042613437</v>
      </c>
      <c r="BW297" s="3">
        <v>76.9280136970848</v>
      </c>
      <c r="BX297" s="3">
        <v>81.1963835978885</v>
      </c>
      <c r="BY297" s="3">
        <v>85.8474203251497</v>
      </c>
      <c r="BZ297" s="3">
        <v>79.5754917476744</v>
      </c>
      <c r="CA297" s="3">
        <v>80.0698137190258</v>
      </c>
      <c r="CB297" s="3">
        <v>74.6977963457299</v>
      </c>
      <c r="CC297" s="3">
        <v>78.126267324802</v>
      </c>
      <c r="CD297" s="3">
        <v>78.3344999063679</v>
      </c>
      <c r="CE297" s="3">
        <v>80.2941028966258</v>
      </c>
      <c r="CF297" s="3">
        <v>83.5456108580529</v>
      </c>
      <c r="CG297" s="3">
        <v>86.8952357781092</v>
      </c>
      <c r="CH297" s="3">
        <v>87.618421095254</v>
      </c>
      <c r="CI297" s="3">
        <v>80.5602872001107</v>
      </c>
      <c r="CJ297" s="3">
        <v>77.5111841973585</v>
      </c>
      <c r="CK297" s="3">
        <v>74.2597833989915</v>
      </c>
      <c r="CL297" s="3">
        <v>77.7323148632187</v>
      </c>
      <c r="CM297" s="3">
        <v>83.8813895462045</v>
      </c>
      <c r="CN297" s="3">
        <v>85.0616366809052</v>
      </c>
      <c r="CO297" s="3">
        <v>81.4671347342564</v>
      </c>
      <c r="CP297" s="3">
        <v>82.5612482913292</v>
      </c>
      <c r="CQ297" s="3">
        <v>85.460290474555</v>
      </c>
      <c r="CR297" s="3">
        <v>82.7304968492027</v>
      </c>
      <c r="CS297" s="3">
        <v>80.2180957592632</v>
      </c>
      <c r="CT297" s="3">
        <v>81.0071800181787</v>
      </c>
      <c r="CU297" s="3">
        <v>84.87545746631</v>
      </c>
      <c r="CV297" s="3">
        <v>86.5605033275775</v>
      </c>
      <c r="CW297" s="3">
        <v>83.2394039051498</v>
      </c>
      <c r="CX297" s="3">
        <v>86.3506297082958</v>
      </c>
      <c r="CY297" s="3">
        <v>93.737516665425</v>
      </c>
      <c r="CZ297" s="3">
        <v>93.814342971883</v>
      </c>
      <c r="DA297" s="3">
        <v>89.9411224115924</v>
      </c>
      <c r="DB297" s="3">
        <v>91.3296784229709</v>
      </c>
      <c r="DC297" s="3">
        <v>96.7099674435628</v>
      </c>
      <c r="DD297" s="3">
        <v>93.2971122424945</v>
      </c>
      <c r="DE297" s="3">
        <v>80.6119285566352</v>
      </c>
      <c r="DF297" s="3">
        <v>87.0259181043018</v>
      </c>
      <c r="DG297" s="3">
        <v>88.9611657436484</v>
      </c>
      <c r="DH297" s="3">
        <v>87.437518148926</v>
      </c>
      <c r="DI297" s="3">
        <v>86.0201386275819</v>
      </c>
      <c r="DJ297" s="3">
        <v>85.6514424965908</v>
      </c>
      <c r="DK297" s="3">
        <v>90.8051435061427</v>
      </c>
      <c r="DL297" s="3">
        <v>86.4122017270435</v>
      </c>
      <c r="DM297" s="3">
        <v>84.0903681901959</v>
      </c>
      <c r="DN297" s="3">
        <v>85.3768508124998</v>
      </c>
      <c r="DO297" s="3">
        <v>81.9705091251658</v>
      </c>
      <c r="DP297" s="3">
        <v>80.2930379948209</v>
      </c>
      <c r="DQ297" s="3">
        <v>77.5577665940997</v>
      </c>
      <c r="DR297" s="3">
        <v>78.5333468563318</v>
      </c>
      <c r="DS297" s="3">
        <v>80.6795134033445</v>
      </c>
      <c r="DT297" s="3">
        <v>79.3884532456306</v>
      </c>
      <c r="DU297" s="3">
        <v>75.5907142853049</v>
      </c>
      <c r="DV297" s="3">
        <v>78.3585176235521</v>
      </c>
      <c r="DW297" s="3">
        <v>78.7409893464199</v>
      </c>
      <c r="DX297" s="3">
        <v>81.385769873988</v>
      </c>
      <c r="DY297" s="3">
        <v>77.9123256950053</v>
      </c>
      <c r="DZ297" s="3">
        <v>79.5184307083148</v>
      </c>
      <c r="EA297" s="3">
        <v>89.2211840645746</v>
      </c>
      <c r="EB297" s="3">
        <v>94.0853767968601</v>
      </c>
      <c r="EC297" s="3">
        <v>96.0188718305278</v>
      </c>
      <c r="ED297" s="3">
        <v>97.9862501082678</v>
      </c>
      <c r="EE297" s="3">
        <v>95.8947615850539</v>
      </c>
      <c r="EF297" s="3">
        <v>96.2430557674832</v>
      </c>
    </row>
    <row r="298">
      <c r="A298" s="3" t="s">
        <v>895</v>
      </c>
      <c r="B298" s="3" t="s">
        <v>536</v>
      </c>
      <c r="C298" s="3" t="s">
        <v>888</v>
      </c>
      <c r="D298" s="3">
        <v>34.9728657306416</v>
      </c>
      <c r="E298" s="3">
        <v>36.5185325780411</v>
      </c>
      <c r="F298" s="3">
        <v>37.4968910704897</v>
      </c>
      <c r="G298" s="3">
        <v>39.4407838805866</v>
      </c>
      <c r="H298" s="3">
        <v>41.203241362579</v>
      </c>
      <c r="I298" s="3">
        <v>40.8989069539253</v>
      </c>
      <c r="J298" s="3">
        <v>41.0960921343185</v>
      </c>
      <c r="K298" s="3">
        <v>42.6833408866926</v>
      </c>
      <c r="L298" s="3">
        <v>42.4818840123374</v>
      </c>
      <c r="M298" s="3">
        <v>43.7596345711235</v>
      </c>
      <c r="N298" s="3">
        <v>47.4525825763649</v>
      </c>
      <c r="O298" s="3">
        <v>50.2583956397909</v>
      </c>
      <c r="P298" s="3">
        <v>53.9486918908804</v>
      </c>
      <c r="Q298" s="3">
        <v>52.2934778149636</v>
      </c>
      <c r="R298" s="3">
        <v>51.3380436010836</v>
      </c>
      <c r="S298" s="3">
        <v>51.009487812447</v>
      </c>
      <c r="T298" s="3">
        <v>48.1931102835008</v>
      </c>
      <c r="U298" s="3">
        <v>46.1404292494182</v>
      </c>
      <c r="V298" s="3">
        <v>46.00334324065</v>
      </c>
      <c r="W298" s="3">
        <v>46.2095258748936</v>
      </c>
      <c r="X298" s="3">
        <v>44.4879636528553</v>
      </c>
      <c r="Y298" s="3">
        <v>47.1086593792773</v>
      </c>
      <c r="Z298" s="3">
        <v>42.617658254982</v>
      </c>
      <c r="AA298" s="3">
        <v>45.3191718342473</v>
      </c>
      <c r="AB298" s="3">
        <v>46.2843920039445</v>
      </c>
      <c r="AC298" s="3">
        <v>42.0291341280343</v>
      </c>
      <c r="AD298" s="3">
        <v>47.0275079158709</v>
      </c>
      <c r="AE298" s="3">
        <v>48.861593770257</v>
      </c>
      <c r="AF298" s="3">
        <v>50.4343664003625</v>
      </c>
      <c r="AG298" s="3">
        <v>51.6154037733727</v>
      </c>
      <c r="AH298" s="3">
        <v>54.8980678473326</v>
      </c>
      <c r="AI298" s="3">
        <v>55.6086398910273</v>
      </c>
      <c r="AJ298" s="3">
        <v>54.2969805586591</v>
      </c>
      <c r="AK298" s="3">
        <v>50.6194535011338</v>
      </c>
      <c r="AL298" s="3">
        <v>46.386232590359</v>
      </c>
      <c r="AM298" s="3">
        <v>47.438952297227</v>
      </c>
      <c r="AN298" s="3">
        <v>48.8489562493208</v>
      </c>
      <c r="AO298" s="3">
        <v>49.3156117953156</v>
      </c>
      <c r="AP298" s="3">
        <v>50.6519508417021</v>
      </c>
      <c r="AQ298" s="3">
        <v>53.6461912939323</v>
      </c>
      <c r="AR298" s="3">
        <v>53.5477153156268</v>
      </c>
      <c r="AS298" s="3">
        <v>56.1888254862694</v>
      </c>
      <c r="AT298" s="3">
        <v>55.1871853898256</v>
      </c>
      <c r="AU298" s="3">
        <v>54.2877092235385</v>
      </c>
      <c r="AV298" s="3">
        <v>55.4269222532082</v>
      </c>
      <c r="AW298" s="3">
        <v>51.5341854717283</v>
      </c>
      <c r="AX298" s="3">
        <v>52.0790696510788</v>
      </c>
      <c r="AY298" s="3">
        <v>50.3205259098157</v>
      </c>
      <c r="AZ298" s="3">
        <v>46.708499897928</v>
      </c>
      <c r="BA298" s="3">
        <v>42.9188563316457</v>
      </c>
      <c r="BB298" s="3">
        <v>41.6280231787083</v>
      </c>
      <c r="BC298" s="3">
        <v>41.301443065965</v>
      </c>
      <c r="BD298" s="3">
        <v>43.9590306586583</v>
      </c>
      <c r="BE298" s="3">
        <v>46.2987229692016</v>
      </c>
      <c r="BF298" s="3">
        <v>49.8904533312504</v>
      </c>
      <c r="BG298" s="3">
        <v>52.0979822006143</v>
      </c>
      <c r="BH298" s="3">
        <v>52.885322027269</v>
      </c>
      <c r="BI298" s="3">
        <v>51.2847751867477</v>
      </c>
      <c r="BJ298" s="3">
        <v>56.3832134335005</v>
      </c>
      <c r="BK298" s="3">
        <v>58.0775687039037</v>
      </c>
      <c r="BL298" s="3">
        <v>58.7315700985661</v>
      </c>
      <c r="BM298" s="3">
        <v>62.3048169468102</v>
      </c>
      <c r="BN298" s="3">
        <v>62.9676282950424</v>
      </c>
      <c r="BO298" s="3">
        <v>61.8331720426941</v>
      </c>
      <c r="BP298" s="3">
        <v>64.8684307564648</v>
      </c>
      <c r="BQ298" s="3">
        <v>68.7885776092412</v>
      </c>
      <c r="BR298" s="3">
        <v>70.0187797289932</v>
      </c>
      <c r="BS298" s="3">
        <v>73.3956308134439</v>
      </c>
      <c r="BT298" s="3">
        <v>75.1435829657022</v>
      </c>
      <c r="BU298" s="3">
        <v>76.4104864560923</v>
      </c>
      <c r="BV298" s="3">
        <v>71.6210301965325</v>
      </c>
      <c r="BW298" s="3">
        <v>68.9141779954953</v>
      </c>
      <c r="BX298" s="3">
        <v>71.8933293168372</v>
      </c>
      <c r="BY298" s="3">
        <v>72.3570453339671</v>
      </c>
      <c r="BZ298" s="3">
        <v>46.5934886575049</v>
      </c>
      <c r="CA298" s="3">
        <v>40.1247051576974</v>
      </c>
      <c r="CB298" s="3">
        <v>39.4351552866742</v>
      </c>
      <c r="CC298" s="3">
        <v>47.6979363254761</v>
      </c>
      <c r="CD298" s="3">
        <v>44.8176933145145</v>
      </c>
      <c r="CE298" s="3">
        <v>49.0502803889582</v>
      </c>
      <c r="CF298" s="3">
        <v>50.51452320194</v>
      </c>
      <c r="CG298" s="3">
        <v>48.5766718058086</v>
      </c>
      <c r="CH298" s="3">
        <v>56.0407599157528</v>
      </c>
      <c r="CI298" s="3">
        <v>57.0021081978123</v>
      </c>
      <c r="CJ298" s="3">
        <v>55.4559613736701</v>
      </c>
      <c r="CK298" s="3">
        <v>59.2436869328788</v>
      </c>
      <c r="CL298" s="3">
        <v>64.426582634149</v>
      </c>
      <c r="CM298" s="3">
        <v>67.6453995995749</v>
      </c>
      <c r="CN298" s="3">
        <v>66.711715557129</v>
      </c>
      <c r="CO298" s="3">
        <v>72.6318736104624</v>
      </c>
      <c r="CP298" s="3">
        <v>78.6056214048116</v>
      </c>
      <c r="CQ298" s="3">
        <v>77.5614390220277</v>
      </c>
      <c r="CR298" s="3">
        <v>78.3932093116843</v>
      </c>
      <c r="CS298" s="3">
        <v>75.6073026057169</v>
      </c>
      <c r="CT298" s="3">
        <v>77.0266381130403</v>
      </c>
      <c r="CU298" s="3">
        <v>76.3996515783776</v>
      </c>
      <c r="CV298" s="3">
        <v>79.3797599375501</v>
      </c>
      <c r="CW298" s="3">
        <v>75.5101188861635</v>
      </c>
      <c r="CX298" s="3">
        <v>84.2945034556616</v>
      </c>
      <c r="CY298" s="3">
        <v>89.0237815508375</v>
      </c>
      <c r="CZ298" s="3">
        <v>82.2333039462764</v>
      </c>
      <c r="DA298" s="3">
        <v>77.1596594775948</v>
      </c>
      <c r="DB298" s="3">
        <v>76.9396266088727</v>
      </c>
      <c r="DC298" s="3">
        <v>75.2919564806759</v>
      </c>
      <c r="DD298" s="3">
        <v>67.3603252307791</v>
      </c>
      <c r="DE298" s="3">
        <v>56.3702979419643</v>
      </c>
      <c r="DF298" s="3">
        <v>62.7618547403886</v>
      </c>
      <c r="DG298" s="3">
        <v>62.8375167397341</v>
      </c>
      <c r="DH298" s="3">
        <v>67.8546056960385</v>
      </c>
      <c r="DI298" s="3">
        <v>71.5795148087529</v>
      </c>
      <c r="DJ298" s="3">
        <v>67.585787893565</v>
      </c>
      <c r="DK298" s="3">
        <v>71.2207469792394</v>
      </c>
      <c r="DL298" s="3">
        <v>73.8907205306009</v>
      </c>
      <c r="DM298" s="3">
        <v>76.3359215568284</v>
      </c>
      <c r="DN298" s="3">
        <v>77.9520449680134</v>
      </c>
      <c r="DO298" s="3">
        <v>80.0510688097433</v>
      </c>
      <c r="DP298" s="3">
        <v>80.512415920554</v>
      </c>
      <c r="DQ298" s="3">
        <v>80.850244305795</v>
      </c>
      <c r="DR298" s="3">
        <v>85.2224440120516</v>
      </c>
      <c r="DS298" s="3">
        <v>87.6461669189814</v>
      </c>
      <c r="DT298" s="3">
        <v>87.0341941900794</v>
      </c>
      <c r="DU298" s="3">
        <v>88.3309104181268</v>
      </c>
      <c r="DV298" s="3">
        <v>90.8912254648627</v>
      </c>
      <c r="DW298" s="3">
        <v>90.1024144627392</v>
      </c>
      <c r="DX298" s="3">
        <v>98.3090425336779</v>
      </c>
      <c r="DY298" s="3">
        <v>102.382151020605</v>
      </c>
      <c r="DZ298" s="3">
        <v>105.968512476564</v>
      </c>
      <c r="EA298" s="3">
        <v>115.891564899323</v>
      </c>
      <c r="EB298" s="3">
        <v>126.212204314837</v>
      </c>
      <c r="EC298" s="3">
        <v>128.595326867735</v>
      </c>
      <c r="ED298" s="3">
        <v>136.289703027962</v>
      </c>
      <c r="EE298" s="3">
        <v>128.570713769822</v>
      </c>
      <c r="EF298" s="3">
        <v>129.336387846205</v>
      </c>
    </row>
    <row r="299">
      <c r="A299" s="3" t="s">
        <v>896</v>
      </c>
      <c r="B299" s="3" t="s">
        <v>517</v>
      </c>
      <c r="C299" s="3" t="s">
        <v>564</v>
      </c>
      <c r="D299" s="3">
        <v>33.4673036111725</v>
      </c>
      <c r="E299" s="3">
        <v>33.4816325247083</v>
      </c>
      <c r="F299" s="3">
        <v>35.4111806270414</v>
      </c>
      <c r="G299" s="3">
        <v>36.092229351546</v>
      </c>
      <c r="H299" s="3">
        <v>36.6806537348906</v>
      </c>
      <c r="I299" s="3">
        <v>38.4828743253557</v>
      </c>
      <c r="J299" s="3">
        <v>38.2786330021422</v>
      </c>
      <c r="K299" s="3">
        <v>37.7090884501409</v>
      </c>
      <c r="L299" s="3">
        <v>38.7097534691654</v>
      </c>
      <c r="M299" s="3">
        <v>37.826685156548</v>
      </c>
      <c r="N299" s="3">
        <v>40.2206461513136</v>
      </c>
      <c r="O299" s="3">
        <v>40.9203848611983</v>
      </c>
      <c r="P299" s="3">
        <v>39.4539207648847</v>
      </c>
      <c r="Q299" s="3">
        <v>41.0553702504263</v>
      </c>
      <c r="R299" s="3">
        <v>41.5582061255736</v>
      </c>
      <c r="S299" s="3">
        <v>41.1424880352254</v>
      </c>
      <c r="T299" s="3">
        <v>42.3233167007486</v>
      </c>
      <c r="U299" s="3">
        <v>43.305931529721</v>
      </c>
      <c r="V299" s="3">
        <v>43.5666435110674</v>
      </c>
      <c r="W299" s="3">
        <v>42.6724783384806</v>
      </c>
      <c r="X299" s="3">
        <v>39.7040626419147</v>
      </c>
      <c r="Y299" s="3">
        <v>40.5146070553281</v>
      </c>
      <c r="Z299" s="3">
        <v>42.582284211265</v>
      </c>
      <c r="AA299" s="3">
        <v>42.1492090534725</v>
      </c>
      <c r="AB299" s="3">
        <v>38.3866762444902</v>
      </c>
      <c r="AC299" s="3">
        <v>37.0102041714466</v>
      </c>
      <c r="AD299" s="3">
        <v>38.3547703252177</v>
      </c>
      <c r="AE299" s="3">
        <v>38.0267308029475</v>
      </c>
      <c r="AF299" s="3">
        <v>38.4867885029624</v>
      </c>
      <c r="AG299" s="3">
        <v>37.5765327597256</v>
      </c>
      <c r="AH299" s="3">
        <v>37.4712571127443</v>
      </c>
      <c r="AI299" s="3">
        <v>38.2615104148418</v>
      </c>
      <c r="AJ299" s="3">
        <v>37.1488961833169</v>
      </c>
      <c r="AK299" s="3">
        <v>35.6512908136654</v>
      </c>
      <c r="AL299" s="3">
        <v>39.6856405983556</v>
      </c>
      <c r="AM299" s="3">
        <v>44.1096934024553</v>
      </c>
      <c r="AN299" s="3">
        <v>43.9121474117345</v>
      </c>
      <c r="AO299" s="3">
        <v>45.8841482668605</v>
      </c>
      <c r="AP299" s="3">
        <v>46.0992684647772</v>
      </c>
      <c r="AQ299" s="3">
        <v>43.1994661978299</v>
      </c>
      <c r="AR299" s="3">
        <v>43.1693235106554</v>
      </c>
      <c r="AS299" s="3">
        <v>42.9797900075458</v>
      </c>
      <c r="AT299" s="3">
        <v>44.311975944855</v>
      </c>
      <c r="AU299" s="3">
        <v>42.4950416104899</v>
      </c>
      <c r="AV299" s="3">
        <v>42.4175634215324</v>
      </c>
      <c r="AW299" s="3">
        <v>44.6257898059664</v>
      </c>
      <c r="AX299" s="3">
        <v>44.7998882794765</v>
      </c>
      <c r="AY299" s="3">
        <v>48.8981823276799</v>
      </c>
      <c r="AZ299" s="3">
        <v>52.0755247700061</v>
      </c>
      <c r="BA299" s="3">
        <v>48.6582788490302</v>
      </c>
      <c r="BB299" s="3">
        <v>45.6599640001584</v>
      </c>
      <c r="BC299" s="3">
        <v>42.8300101396562</v>
      </c>
      <c r="BD299" s="3">
        <v>44.6086357507109</v>
      </c>
      <c r="BE299" s="3">
        <v>45.3870697753898</v>
      </c>
      <c r="BF299" s="3">
        <v>47.0791969099554</v>
      </c>
      <c r="BG299" s="3">
        <v>48.7607617223612</v>
      </c>
      <c r="BH299" s="3">
        <v>46.5154132175236</v>
      </c>
      <c r="BI299" s="3">
        <v>43.8939387840226</v>
      </c>
      <c r="BJ299" s="3">
        <v>44.6089360978904</v>
      </c>
      <c r="BK299" s="3">
        <v>40.0779725864027</v>
      </c>
      <c r="BL299" s="3">
        <v>40.9065435452577</v>
      </c>
      <c r="BM299" s="3">
        <v>41.6729187637297</v>
      </c>
      <c r="BN299" s="3">
        <v>42.3039447756819</v>
      </c>
      <c r="BO299" s="3">
        <v>40.6887625684029</v>
      </c>
      <c r="BP299" s="3">
        <v>39.7138981290933</v>
      </c>
      <c r="BQ299" s="3">
        <v>39.3072407616587</v>
      </c>
      <c r="BR299" s="3">
        <v>40.5611329676685</v>
      </c>
      <c r="BS299" s="3">
        <v>39.4199168800967</v>
      </c>
      <c r="BT299" s="3">
        <v>42.0731903807572</v>
      </c>
      <c r="BU299" s="3">
        <v>43.2811569300091</v>
      </c>
      <c r="BV299" s="3">
        <v>46.9249378378176</v>
      </c>
      <c r="BW299" s="3">
        <v>47.067718967907</v>
      </c>
      <c r="BX299" s="3">
        <v>43.7932806957871</v>
      </c>
      <c r="BY299" s="3">
        <v>41.3245787757124</v>
      </c>
      <c r="BZ299" s="3">
        <v>28.2093598484388</v>
      </c>
      <c r="CA299" s="3">
        <v>25.2538439877462</v>
      </c>
      <c r="CB299" s="3">
        <v>22.8716973943722</v>
      </c>
      <c r="CC299" s="3">
        <v>25.5064696161487</v>
      </c>
      <c r="CD299" s="3">
        <v>22.787013186858</v>
      </c>
      <c r="CE299" s="3">
        <v>22.190978511238</v>
      </c>
      <c r="CF299" s="3">
        <v>21.9159679648175</v>
      </c>
      <c r="CG299" s="3">
        <v>21.1952213462917</v>
      </c>
      <c r="CH299" s="3">
        <v>22.5644230065446</v>
      </c>
      <c r="CI299" s="3">
        <v>26.7497257995165</v>
      </c>
      <c r="CJ299" s="3">
        <v>29.3148749685968</v>
      </c>
      <c r="CK299" s="3">
        <v>31.4322154595439</v>
      </c>
      <c r="CL299" s="3">
        <v>35.4028064972686</v>
      </c>
      <c r="CM299" s="3">
        <v>38.5865873707422</v>
      </c>
      <c r="CN299" s="3">
        <v>42.372861084876</v>
      </c>
      <c r="CO299" s="3">
        <v>41.5247068987876</v>
      </c>
      <c r="CP299" s="3">
        <v>40.7687258064434</v>
      </c>
      <c r="CQ299" s="3">
        <v>44.4328836607905</v>
      </c>
      <c r="CR299" s="3">
        <v>42.1103850737748</v>
      </c>
      <c r="CS299" s="3">
        <v>44.7755044875966</v>
      </c>
      <c r="CT299" s="3">
        <v>46.4942259366546</v>
      </c>
      <c r="CU299" s="3">
        <v>44.9593920918002</v>
      </c>
      <c r="CV299" s="3">
        <v>50.2468124909362</v>
      </c>
      <c r="CW299" s="3">
        <v>52.2373244784774</v>
      </c>
      <c r="CX299" s="3">
        <v>46.8553466267899</v>
      </c>
      <c r="CY299" s="3">
        <v>43.8010798259216</v>
      </c>
      <c r="CZ299" s="3">
        <v>40.663431105176</v>
      </c>
      <c r="DA299" s="3">
        <v>38.2462165992639</v>
      </c>
      <c r="DB299" s="3">
        <v>38.4623477240471</v>
      </c>
      <c r="DC299" s="3">
        <v>41.7114395418395</v>
      </c>
      <c r="DD299" s="3">
        <v>40.1609944712086</v>
      </c>
      <c r="DE299" s="3">
        <v>40.8542471742197</v>
      </c>
      <c r="DF299" s="3">
        <v>44.3039140426055</v>
      </c>
      <c r="DG299" s="3">
        <v>40.0575258389655</v>
      </c>
      <c r="DH299" s="3">
        <v>41.3388986715958</v>
      </c>
      <c r="DI299" s="3">
        <v>44.8933846285831</v>
      </c>
      <c r="DJ299" s="3">
        <v>38.4181937407496</v>
      </c>
      <c r="DK299" s="3">
        <v>37.6713852047455</v>
      </c>
      <c r="DL299" s="3">
        <v>37.7398314882425</v>
      </c>
      <c r="DM299" s="3">
        <v>39.8030296022712</v>
      </c>
      <c r="DN299" s="3">
        <v>42.8373218028021</v>
      </c>
      <c r="DO299" s="3">
        <v>41.5890713647017</v>
      </c>
      <c r="DP299" s="3">
        <v>40.3604156907291</v>
      </c>
      <c r="DQ299" s="3">
        <v>38.563751306048</v>
      </c>
      <c r="DR299" s="3">
        <v>40.9089017938091</v>
      </c>
      <c r="DS299" s="3">
        <v>46.503858520553</v>
      </c>
      <c r="DT299" s="3">
        <v>47.6415020848272</v>
      </c>
      <c r="DU299" s="3">
        <v>49.8787490323172</v>
      </c>
      <c r="DV299" s="3">
        <v>55.9482792958569</v>
      </c>
      <c r="DW299" s="3">
        <v>57.1832070240797</v>
      </c>
      <c r="DX299" s="3">
        <v>59.679743457022</v>
      </c>
      <c r="DY299" s="3">
        <v>57.3411284994284</v>
      </c>
      <c r="DZ299" s="3">
        <v>58.7868582261892</v>
      </c>
      <c r="EA299" s="3">
        <v>54.484670659543</v>
      </c>
      <c r="EB299" s="3">
        <v>54.8417500931336</v>
      </c>
      <c r="EC299" s="3">
        <v>61.1576081012098</v>
      </c>
      <c r="ED299" s="3">
        <v>72.3925431935754</v>
      </c>
      <c r="EE299" s="3">
        <v>71.8176191420782</v>
      </c>
      <c r="EF299" s="3">
        <v>74.482222451104</v>
      </c>
    </row>
    <row r="300">
      <c r="A300" s="3" t="s">
        <v>897</v>
      </c>
      <c r="B300" s="3" t="s">
        <v>526</v>
      </c>
      <c r="C300" s="3" t="s">
        <v>844</v>
      </c>
      <c r="D300" s="3">
        <v>33.9907029751764</v>
      </c>
      <c r="E300" s="3">
        <v>33.0265615461687</v>
      </c>
      <c r="F300" s="3">
        <v>32.7431185608714</v>
      </c>
      <c r="G300" s="3">
        <v>33.670212372467</v>
      </c>
      <c r="H300" s="3">
        <v>35.0901795781524</v>
      </c>
      <c r="I300" s="3">
        <v>35.6875115814786</v>
      </c>
      <c r="J300" s="3">
        <v>35.8464768672762</v>
      </c>
      <c r="K300" s="3">
        <v>36.8249913120445</v>
      </c>
      <c r="L300" s="3">
        <v>38.2614957995768</v>
      </c>
      <c r="M300" s="3">
        <v>38.410773695129</v>
      </c>
      <c r="N300" s="3">
        <v>39.7269141863509</v>
      </c>
      <c r="O300" s="3">
        <v>40.7878567854108</v>
      </c>
      <c r="P300" s="3">
        <v>42.6217684446545</v>
      </c>
      <c r="Q300" s="3">
        <v>43.5330647871795</v>
      </c>
      <c r="R300" s="3">
        <v>44.5234120618324</v>
      </c>
      <c r="S300" s="3">
        <v>44.0000819298874</v>
      </c>
      <c r="T300" s="3">
        <v>40.8562791935478</v>
      </c>
      <c r="U300" s="3">
        <v>39.8902466159464</v>
      </c>
      <c r="V300" s="3">
        <v>40.1505380359408</v>
      </c>
      <c r="W300" s="3">
        <v>42.4748431481324</v>
      </c>
      <c r="X300" s="3">
        <v>41.7016912091275</v>
      </c>
      <c r="Y300" s="3">
        <v>44.1004046553408</v>
      </c>
      <c r="Z300" s="3">
        <v>44.9238810226604</v>
      </c>
      <c r="AA300" s="3">
        <v>44.6422026411289</v>
      </c>
      <c r="AB300" s="3">
        <v>44.182056697966</v>
      </c>
      <c r="AC300" s="3">
        <v>45.7542770235791</v>
      </c>
      <c r="AD300" s="3">
        <v>49.3688376632738</v>
      </c>
      <c r="AE300" s="3">
        <v>48.6935023233684</v>
      </c>
      <c r="AF300" s="3">
        <v>51.6358992642056</v>
      </c>
      <c r="AG300" s="3">
        <v>53.6455228023135</v>
      </c>
      <c r="AH300" s="3">
        <v>57.4786789355386</v>
      </c>
      <c r="AI300" s="3">
        <v>55.98298604334</v>
      </c>
      <c r="AJ300" s="3">
        <v>54.5811678285967</v>
      </c>
      <c r="AK300" s="3">
        <v>54.0530023908149</v>
      </c>
      <c r="AL300" s="3">
        <v>57.9204624465223</v>
      </c>
      <c r="AM300" s="3">
        <v>60.8896184854984</v>
      </c>
      <c r="AN300" s="3">
        <v>60.4169503003988</v>
      </c>
      <c r="AO300" s="3">
        <v>61.5042405695053</v>
      </c>
      <c r="AP300" s="3">
        <v>63.2543507756811</v>
      </c>
      <c r="AQ300" s="3">
        <v>63.4596604959424</v>
      </c>
      <c r="AR300" s="3">
        <v>62.7474131120423</v>
      </c>
      <c r="AS300" s="3">
        <v>64.2220627993205</v>
      </c>
      <c r="AT300" s="3">
        <v>65.2044151722063</v>
      </c>
      <c r="AU300" s="3">
        <v>66.2439727488502</v>
      </c>
      <c r="AV300" s="3">
        <v>68.3887423298394</v>
      </c>
      <c r="AW300" s="3">
        <v>68.6767050722662</v>
      </c>
      <c r="AX300" s="3">
        <v>71.6867881252575</v>
      </c>
      <c r="AY300" s="3">
        <v>75.2323305595</v>
      </c>
      <c r="AZ300" s="3">
        <v>77.9395293144187</v>
      </c>
      <c r="BA300" s="3">
        <v>74.2323349960285</v>
      </c>
      <c r="BB300" s="3">
        <v>75.9157814667196</v>
      </c>
      <c r="BC300" s="3">
        <v>74.1166597740019</v>
      </c>
      <c r="BD300" s="3">
        <v>73.3789247968868</v>
      </c>
      <c r="BE300" s="3">
        <v>73.9182119561622</v>
      </c>
      <c r="BF300" s="3">
        <v>75.259772356913</v>
      </c>
      <c r="BG300" s="3">
        <v>80.9088299262762</v>
      </c>
      <c r="BH300" s="3">
        <v>82.1346490008849</v>
      </c>
      <c r="BI300" s="3">
        <v>80.0573672257096</v>
      </c>
      <c r="BJ300" s="3">
        <v>81.5712898767433</v>
      </c>
      <c r="BK300" s="3">
        <v>81.2028696099778</v>
      </c>
      <c r="BL300" s="3">
        <v>84.0402313777662</v>
      </c>
      <c r="BM300" s="3">
        <v>88.7906780256344</v>
      </c>
      <c r="BN300" s="3">
        <v>91.8388729217474</v>
      </c>
      <c r="BO300" s="3">
        <v>94.6439189745544</v>
      </c>
      <c r="BP300" s="3">
        <v>97.3444161914297</v>
      </c>
      <c r="BQ300" s="3">
        <v>104.225964008611</v>
      </c>
      <c r="BR300" s="3">
        <v>106.960063547115</v>
      </c>
      <c r="BS300" s="3">
        <v>107.3878445459</v>
      </c>
      <c r="BT300" s="3">
        <v>105.736865720154</v>
      </c>
      <c r="BU300" s="3">
        <v>105.276836017751</v>
      </c>
      <c r="BV300" s="3">
        <v>101.957659726441</v>
      </c>
      <c r="BW300" s="3">
        <v>103.401243698441</v>
      </c>
      <c r="BX300" s="3">
        <v>109.114886409208</v>
      </c>
      <c r="BY300" s="3">
        <v>113.200822455391</v>
      </c>
      <c r="BZ300" s="3">
        <v>95.6537810422159</v>
      </c>
      <c r="CA300" s="3">
        <v>89.457942386284</v>
      </c>
      <c r="CB300" s="3">
        <v>92.4296600691731</v>
      </c>
      <c r="CC300" s="3">
        <v>98.4904196101296</v>
      </c>
      <c r="CD300" s="3">
        <v>98.9147002936954</v>
      </c>
      <c r="CE300" s="3">
        <v>103.632442075984</v>
      </c>
      <c r="CF300" s="3">
        <v>106.012335891951</v>
      </c>
      <c r="CG300" s="3">
        <v>106.1229709663</v>
      </c>
      <c r="CH300" s="3">
        <v>111.735714957382</v>
      </c>
      <c r="CI300" s="3">
        <v>109.676633174145</v>
      </c>
      <c r="CJ300" s="3">
        <v>108.07786438456</v>
      </c>
      <c r="CK300" s="3">
        <v>105.552957193002</v>
      </c>
      <c r="CL300" s="3">
        <v>114.428765057567</v>
      </c>
      <c r="CM300" s="3">
        <v>126.417788155362</v>
      </c>
      <c r="CN300" s="3">
        <v>132.759169535862</v>
      </c>
      <c r="CO300" s="3">
        <v>132.144496301095</v>
      </c>
      <c r="CP300" s="3">
        <v>136.695153343054</v>
      </c>
      <c r="CQ300" s="3">
        <v>142.632663406998</v>
      </c>
      <c r="CR300" s="3">
        <v>145.961924847777</v>
      </c>
      <c r="CS300" s="3">
        <v>148.348759802865</v>
      </c>
      <c r="CT300" s="3">
        <v>154.338261716311</v>
      </c>
      <c r="CU300" s="3">
        <v>155.754242101433</v>
      </c>
      <c r="CV300" s="3">
        <v>148.543187471299</v>
      </c>
      <c r="CW300" s="3">
        <v>137.267563626447</v>
      </c>
      <c r="CX300" s="3">
        <v>147.253130947653</v>
      </c>
      <c r="CY300" s="3">
        <v>154.828173732693</v>
      </c>
      <c r="CZ300" s="3">
        <v>151.106187294638</v>
      </c>
      <c r="DA300" s="3">
        <v>144.949796448474</v>
      </c>
      <c r="DB300" s="3">
        <v>148.255942636942</v>
      </c>
      <c r="DC300" s="3">
        <v>164.250434875755</v>
      </c>
      <c r="DD300" s="3">
        <v>162.813597302384</v>
      </c>
      <c r="DE300" s="3">
        <v>154.320657265199</v>
      </c>
      <c r="DF300" s="3">
        <v>154.53522592171</v>
      </c>
      <c r="DG300" s="3">
        <v>157.864034860395</v>
      </c>
      <c r="DH300" s="3">
        <v>149.435763036927</v>
      </c>
      <c r="DI300" s="3">
        <v>147.18076334768</v>
      </c>
      <c r="DJ300" s="3">
        <v>148.819660657547</v>
      </c>
      <c r="DK300" s="3">
        <v>160.045060448685</v>
      </c>
      <c r="DL300" s="3">
        <v>161.862436966881</v>
      </c>
      <c r="DM300" s="3">
        <v>161.135250555135</v>
      </c>
      <c r="DN300" s="3">
        <v>165.000230436412</v>
      </c>
      <c r="DO300" s="3">
        <v>156.129074506659</v>
      </c>
      <c r="DP300" s="3">
        <v>154.597942538137</v>
      </c>
      <c r="DQ300" s="3">
        <v>154.7582724531</v>
      </c>
      <c r="DR300" s="3">
        <v>167.019865051516</v>
      </c>
      <c r="DS300" s="3">
        <v>173.123217786045</v>
      </c>
      <c r="DT300" s="3">
        <v>179.456393692798</v>
      </c>
      <c r="DU300" s="3">
        <v>194.924561376937</v>
      </c>
      <c r="DV300" s="3">
        <v>207.43213648367</v>
      </c>
      <c r="DW300" s="3">
        <v>206.164420594941</v>
      </c>
      <c r="DX300" s="3">
        <v>206.869807354374</v>
      </c>
      <c r="DY300" s="3">
        <v>204.400557198312</v>
      </c>
      <c r="DZ300" s="3">
        <v>210.498164824357</v>
      </c>
      <c r="EA300" s="3">
        <v>205.508057155226</v>
      </c>
      <c r="EB300" s="3">
        <v>205.876094021264</v>
      </c>
      <c r="EC300" s="3">
        <v>210.342436172579</v>
      </c>
      <c r="ED300" s="3">
        <v>220.922983216415</v>
      </c>
      <c r="EE300" s="3">
        <v>212.624257015333</v>
      </c>
      <c r="EF300" s="3">
        <v>208.118888431125</v>
      </c>
    </row>
    <row r="301">
      <c r="A301" s="3" t="s">
        <v>898</v>
      </c>
      <c r="B301" s="3" t="s">
        <v>544</v>
      </c>
      <c r="C301" s="3" t="s">
        <v>742</v>
      </c>
      <c r="D301" s="3">
        <v>20.8627475066225</v>
      </c>
      <c r="E301" s="3">
        <v>21.8438591304931</v>
      </c>
      <c r="F301" s="3">
        <v>22.2052409184406</v>
      </c>
      <c r="G301" s="3">
        <v>22.1053251113821</v>
      </c>
      <c r="H301" s="3">
        <v>24.2943272566873</v>
      </c>
      <c r="I301" s="3">
        <v>28.5031549587642</v>
      </c>
      <c r="J301" s="3">
        <v>31.5084953558762</v>
      </c>
      <c r="K301" s="3">
        <v>31.1105496372741</v>
      </c>
      <c r="L301" s="3">
        <v>31.1964744458786</v>
      </c>
      <c r="M301" s="3">
        <v>29.066743890232</v>
      </c>
      <c r="N301" s="3">
        <v>30.0096593615125</v>
      </c>
      <c r="O301" s="3">
        <v>25.5769476536223</v>
      </c>
      <c r="P301" s="3">
        <v>23.7870816440039</v>
      </c>
      <c r="Q301" s="3">
        <v>26.5181226118228</v>
      </c>
      <c r="R301" s="3">
        <v>26.994335935089</v>
      </c>
      <c r="S301" s="3">
        <v>28.8811591667139</v>
      </c>
      <c r="T301" s="3">
        <v>29.0657634258822</v>
      </c>
      <c r="U301" s="3">
        <v>29.0797282087507</v>
      </c>
      <c r="V301" s="3">
        <v>31.6827850321935</v>
      </c>
      <c r="W301" s="3">
        <v>28.4318878823507</v>
      </c>
      <c r="X301" s="3">
        <v>25.0635116663462</v>
      </c>
      <c r="Y301" s="3">
        <v>23.4935172084035</v>
      </c>
      <c r="Z301" s="3">
        <v>21.5154128528242</v>
      </c>
      <c r="AA301" s="3">
        <v>15.8823143518977</v>
      </c>
      <c r="AB301" s="3">
        <v>11.3716883385626</v>
      </c>
      <c r="AC301" s="3">
        <v>9.25205949557192</v>
      </c>
      <c r="AD301" s="3">
        <v>10.2546109429852</v>
      </c>
      <c r="AE301" s="3">
        <v>10.7859850348254</v>
      </c>
      <c r="AF301" s="3">
        <v>12.4965893723575</v>
      </c>
      <c r="AG301" s="3">
        <v>13.6408499594369</v>
      </c>
      <c r="AH301" s="3">
        <v>14.3638775561271</v>
      </c>
      <c r="AI301" s="3">
        <v>16.7342265533177</v>
      </c>
      <c r="AJ301" s="3">
        <v>19.0415507364404</v>
      </c>
      <c r="AK301" s="3">
        <v>19.0176158897177</v>
      </c>
      <c r="AL301" s="3">
        <v>18.9729762057484</v>
      </c>
      <c r="AM301" s="3">
        <v>19.6263804480521</v>
      </c>
      <c r="AN301" s="3">
        <v>18.8188595096867</v>
      </c>
      <c r="AO301" s="3">
        <v>18.2585344095602</v>
      </c>
      <c r="AP301" s="3">
        <v>18.5988558152982</v>
      </c>
      <c r="AQ301" s="3">
        <v>19.5641047451404</v>
      </c>
      <c r="AR301" s="3">
        <v>19.5061615402652</v>
      </c>
      <c r="AS301" s="3">
        <v>18.8791198013765</v>
      </c>
      <c r="AT301" s="3">
        <v>20.3608683910863</v>
      </c>
      <c r="AU301" s="3">
        <v>19.5855319344952</v>
      </c>
      <c r="AV301" s="3">
        <v>19.873488417974</v>
      </c>
      <c r="AW301" s="3">
        <v>19.4950498860596</v>
      </c>
      <c r="AX301" s="3">
        <v>18.5234052815659</v>
      </c>
      <c r="AY301" s="3">
        <v>19.6855207775712</v>
      </c>
      <c r="AZ301" s="3">
        <v>21.6047853096046</v>
      </c>
      <c r="BA301" s="3">
        <v>19.5727229162673</v>
      </c>
      <c r="BB301" s="3">
        <v>18.0616744458307</v>
      </c>
      <c r="BC301" s="3">
        <v>17.021261119536</v>
      </c>
      <c r="BD301" s="3">
        <v>18.1530209758861</v>
      </c>
      <c r="BE301" s="3">
        <v>18.3673322568911</v>
      </c>
      <c r="BF301" s="3">
        <v>19.1910741110761</v>
      </c>
      <c r="BG301" s="3">
        <v>20.9015358064973</v>
      </c>
      <c r="BH301" s="3">
        <v>19.4786527630059</v>
      </c>
      <c r="BI301" s="3">
        <v>18.3353274287706</v>
      </c>
      <c r="BJ301" s="3">
        <v>17.4457628440586</v>
      </c>
      <c r="BK301" s="3">
        <v>16.129487693087</v>
      </c>
      <c r="BL301" s="3">
        <v>17.7933483639129</v>
      </c>
      <c r="BM301" s="3">
        <v>18.997287492098</v>
      </c>
      <c r="BN301" s="3">
        <v>19.7711531063744</v>
      </c>
      <c r="BO301" s="3">
        <v>20.45933150241</v>
      </c>
      <c r="BP301" s="3">
        <v>19.4098746870018</v>
      </c>
      <c r="BQ301" s="3">
        <v>19.7124370076651</v>
      </c>
      <c r="BR301" s="3">
        <v>19.8595124449757</v>
      </c>
      <c r="BS301" s="3">
        <v>17.0955964820618</v>
      </c>
      <c r="BT301" s="3">
        <v>17.8046520159728</v>
      </c>
      <c r="BU301" s="3">
        <v>16.9614466458329</v>
      </c>
      <c r="BV301" s="3">
        <v>16.4795094751366</v>
      </c>
      <c r="BW301" s="3">
        <v>17.0513091391019</v>
      </c>
      <c r="BX301" s="3">
        <v>17.118547231</v>
      </c>
      <c r="BY301" s="3">
        <v>15.6177346439804</v>
      </c>
      <c r="BZ301" s="3">
        <v>11.016078903333</v>
      </c>
      <c r="CA301" s="3">
        <v>12.8355344359256</v>
      </c>
      <c r="CB301" s="3">
        <v>14.8034486084237</v>
      </c>
      <c r="CC301" s="3">
        <v>15.1583126745832</v>
      </c>
      <c r="CD301" s="3">
        <v>14.9623380732407</v>
      </c>
      <c r="CE301" s="3">
        <v>16.5960925734395</v>
      </c>
      <c r="CF301" s="3">
        <v>16.2710165471621</v>
      </c>
      <c r="CG301" s="3">
        <v>15.4260624204431</v>
      </c>
      <c r="CH301" s="3">
        <v>15.9923078857103</v>
      </c>
      <c r="CI301" s="3">
        <v>17.1347230275725</v>
      </c>
      <c r="CJ301" s="3">
        <v>17.5093232600263</v>
      </c>
      <c r="CK301" s="3">
        <v>18.2759008220231</v>
      </c>
      <c r="CL301" s="3">
        <v>19.3572778695148</v>
      </c>
      <c r="CM301" s="3">
        <v>19.5769570371819</v>
      </c>
      <c r="CN301" s="3">
        <v>21.1513217515899</v>
      </c>
      <c r="CO301" s="3">
        <v>22.5926682171828</v>
      </c>
      <c r="CP301" s="3">
        <v>21.5158469523604</v>
      </c>
      <c r="CQ301" s="3">
        <v>20.5765540430406</v>
      </c>
      <c r="CR301" s="3">
        <v>21.2745519466419</v>
      </c>
      <c r="CS301" s="3">
        <v>24.0872819470853</v>
      </c>
      <c r="CT301" s="3">
        <v>23.9605744754685</v>
      </c>
      <c r="CU301" s="3">
        <v>22.6500175293014</v>
      </c>
      <c r="CV301" s="3">
        <v>24.572917467158</v>
      </c>
      <c r="CW301" s="3">
        <v>26.0863746553939</v>
      </c>
      <c r="CX301" s="3">
        <v>28.2348383164926</v>
      </c>
      <c r="CY301" s="3">
        <v>30.1631048864996</v>
      </c>
      <c r="CZ301" s="3">
        <v>31.1533818969607</v>
      </c>
      <c r="DA301" s="3">
        <v>29.4371735793375</v>
      </c>
      <c r="DB301" s="3">
        <v>28.179695398747</v>
      </c>
      <c r="DC301" s="3">
        <v>30.019176313755</v>
      </c>
      <c r="DD301" s="3">
        <v>28.2362578062878</v>
      </c>
      <c r="DE301" s="3">
        <v>27.4527530794115</v>
      </c>
      <c r="DF301" s="3">
        <v>30.0907663253934</v>
      </c>
      <c r="DG301" s="3">
        <v>30.087118369007</v>
      </c>
      <c r="DH301" s="3">
        <v>29.0465102549506</v>
      </c>
      <c r="DI301" s="3">
        <v>28.5727872996665</v>
      </c>
      <c r="DJ301" s="3">
        <v>26.8644941686593</v>
      </c>
      <c r="DK301" s="3">
        <v>27.6066820718947</v>
      </c>
      <c r="DL301" s="3">
        <v>26.8833749791616</v>
      </c>
      <c r="DM301" s="3">
        <v>28.5846166232151</v>
      </c>
      <c r="DN301" s="3">
        <v>31.2242819776726</v>
      </c>
      <c r="DO301" s="3">
        <v>32.3611228228402</v>
      </c>
      <c r="DP301" s="3">
        <v>32.1770539057675</v>
      </c>
      <c r="DQ301" s="3">
        <v>32.5602884790332</v>
      </c>
      <c r="DR301" s="3">
        <v>33.6422662128857</v>
      </c>
      <c r="DS301" s="3">
        <v>33.674671740045</v>
      </c>
      <c r="DT301" s="3">
        <v>33.3489303120211</v>
      </c>
      <c r="DU301" s="3">
        <v>33.0165350586978</v>
      </c>
      <c r="DV301" s="3">
        <v>35.9903254813992</v>
      </c>
      <c r="DW301" s="3">
        <v>37.5813914680911</v>
      </c>
      <c r="DX301" s="3">
        <v>38.8199635237285</v>
      </c>
      <c r="DY301" s="3">
        <v>40.8686767995837</v>
      </c>
      <c r="DZ301" s="3">
        <v>42.0332438655846</v>
      </c>
      <c r="EA301" s="3">
        <v>43.1118429533679</v>
      </c>
      <c r="EB301" s="3">
        <v>44.5737733348042</v>
      </c>
      <c r="EC301" s="3">
        <v>50.1979110389737</v>
      </c>
      <c r="ED301" s="3">
        <v>56.0900635420108</v>
      </c>
      <c r="EE301" s="3">
        <v>54.5978303852966</v>
      </c>
      <c r="EF301" s="3">
        <v>57.2588889863756</v>
      </c>
    </row>
    <row r="302">
      <c r="A302" s="3" t="s">
        <v>899</v>
      </c>
      <c r="B302" s="3" t="s">
        <v>505</v>
      </c>
      <c r="C302" s="3" t="s">
        <v>616</v>
      </c>
      <c r="D302" s="3">
        <v>20.3984760957178</v>
      </c>
      <c r="E302" s="3">
        <v>19.6890980668621</v>
      </c>
      <c r="F302" s="3">
        <v>20.152880669962</v>
      </c>
      <c r="G302" s="3">
        <v>20.8307461973304</v>
      </c>
      <c r="H302" s="3">
        <v>20.8364764807797</v>
      </c>
      <c r="I302" s="3">
        <v>20.4982449439682</v>
      </c>
      <c r="J302" s="3">
        <v>20.5417877343292</v>
      </c>
      <c r="K302" s="3">
        <v>20.2334444059325</v>
      </c>
      <c r="L302" s="3">
        <v>20.7037826053099</v>
      </c>
      <c r="M302" s="3">
        <v>20.7530630528872</v>
      </c>
      <c r="N302" s="3">
        <v>22.1708344083636</v>
      </c>
      <c r="O302" s="3">
        <v>23.2245417759906</v>
      </c>
      <c r="P302" s="3">
        <v>23.9157114002908</v>
      </c>
      <c r="Q302" s="3">
        <v>23.3279530071593</v>
      </c>
      <c r="R302" s="3">
        <v>22.5962741359721</v>
      </c>
      <c r="S302" s="3">
        <v>21.8669878276499</v>
      </c>
      <c r="T302" s="3">
        <v>21.3656006254114</v>
      </c>
      <c r="U302" s="3">
        <v>20.14187977412</v>
      </c>
      <c r="V302" s="3">
        <v>20.1011295632832</v>
      </c>
      <c r="W302" s="3">
        <v>19.279118383197</v>
      </c>
      <c r="X302" s="3">
        <v>17.873912475817</v>
      </c>
      <c r="Y302" s="3">
        <v>17.1686758735298</v>
      </c>
      <c r="Z302" s="3">
        <v>16.3915723652099</v>
      </c>
      <c r="AA302" s="3">
        <v>16.8005330993907</v>
      </c>
      <c r="AB302" s="3">
        <v>17.6863028141523</v>
      </c>
      <c r="AC302" s="3">
        <v>18.553870430361</v>
      </c>
      <c r="AD302" s="3">
        <v>19.0325047263727</v>
      </c>
      <c r="AE302" s="3">
        <v>19.4582983933881</v>
      </c>
      <c r="AF302" s="3">
        <v>19.2943304970001</v>
      </c>
      <c r="AG302" s="3">
        <v>20.2869739632846</v>
      </c>
      <c r="AH302" s="3">
        <v>20.9296143131365</v>
      </c>
      <c r="AI302" s="3">
        <v>20.8341319618253</v>
      </c>
      <c r="AJ302" s="3">
        <v>20.6421564398546</v>
      </c>
      <c r="AK302" s="3">
        <v>19.8613787996046</v>
      </c>
      <c r="AL302" s="3">
        <v>20.1315104483241</v>
      </c>
      <c r="AM302" s="3">
        <v>20.3255197729734</v>
      </c>
      <c r="AN302" s="3">
        <v>19.5466533147872</v>
      </c>
      <c r="AO302" s="3">
        <v>19.8807479289923</v>
      </c>
      <c r="AP302" s="3">
        <v>20.3929051353682</v>
      </c>
      <c r="AQ302" s="3">
        <v>21.4075987781257</v>
      </c>
      <c r="AR302" s="3">
        <v>22.4536509545412</v>
      </c>
      <c r="AS302" s="3">
        <v>22.6818072393953</v>
      </c>
      <c r="AT302" s="3">
        <v>22.3507968737405</v>
      </c>
      <c r="AU302" s="3">
        <v>23.5247639804732</v>
      </c>
      <c r="AV302" s="3">
        <v>23.4227039351896</v>
      </c>
      <c r="AW302" s="3">
        <v>24.9372261254558</v>
      </c>
      <c r="AX302" s="3">
        <v>27.4520107972067</v>
      </c>
      <c r="AY302" s="3">
        <v>28.9673585480841</v>
      </c>
      <c r="AZ302" s="3">
        <v>30.552548786965</v>
      </c>
      <c r="BA302" s="3">
        <v>29.1935219471913</v>
      </c>
      <c r="BB302" s="3">
        <v>26.1822777527032</v>
      </c>
      <c r="BC302" s="3">
        <v>25.8918434760015</v>
      </c>
      <c r="BD302" s="3">
        <v>25.2488488519293</v>
      </c>
      <c r="BE302" s="3">
        <v>25.3399655128425</v>
      </c>
      <c r="BF302" s="3">
        <v>26.0847192746504</v>
      </c>
      <c r="BG302" s="3">
        <v>27.997543762779</v>
      </c>
      <c r="BH302" s="3">
        <v>28.7792848335408</v>
      </c>
      <c r="BI302" s="3">
        <v>29.0648459621285</v>
      </c>
      <c r="BJ302" s="3">
        <v>30.0329400732002</v>
      </c>
      <c r="BK302" s="3">
        <v>27.8935318925397</v>
      </c>
      <c r="BL302" s="3">
        <v>29.0126636051234</v>
      </c>
      <c r="BM302" s="3">
        <v>29.6342954548818</v>
      </c>
      <c r="BN302" s="3">
        <v>29.889269827273</v>
      </c>
      <c r="BO302" s="3">
        <v>30.690685227715</v>
      </c>
      <c r="BP302" s="3">
        <v>30.9962877554028</v>
      </c>
      <c r="BQ302" s="3">
        <v>33.120267221383</v>
      </c>
      <c r="BR302" s="3">
        <v>34.5956914937106</v>
      </c>
      <c r="BS302" s="3">
        <v>33.9642133673562</v>
      </c>
      <c r="BT302" s="3">
        <v>35.9674090943434</v>
      </c>
      <c r="BU302" s="3">
        <v>36.5159963201544</v>
      </c>
      <c r="BV302" s="3">
        <v>36.7711081818731</v>
      </c>
      <c r="BW302" s="3">
        <v>36.9664717213145</v>
      </c>
      <c r="BX302" s="3">
        <v>35.9256530802559</v>
      </c>
      <c r="BY302" s="3">
        <v>35.7867010669048</v>
      </c>
      <c r="BZ302" s="3">
        <v>35.2953778910223</v>
      </c>
      <c r="CA302" s="3">
        <v>38.9421856385489</v>
      </c>
      <c r="CB302" s="3">
        <v>38.7568508710473</v>
      </c>
      <c r="CC302" s="3">
        <v>37.6421286292789</v>
      </c>
      <c r="CD302" s="3">
        <v>40.1973092971102</v>
      </c>
      <c r="CE302" s="3">
        <v>41.3829627875209</v>
      </c>
      <c r="CF302" s="3">
        <v>43.5602746627799</v>
      </c>
      <c r="CG302" s="3">
        <v>44.6884054974489</v>
      </c>
      <c r="CH302" s="3">
        <v>46.3553545295578</v>
      </c>
      <c r="CI302" s="3">
        <v>46.1016146452181</v>
      </c>
      <c r="CJ302" s="3">
        <v>45.8500004641783</v>
      </c>
      <c r="CK302" s="3">
        <v>44.1960900391063</v>
      </c>
      <c r="CL302" s="3">
        <v>41.5746582169289</v>
      </c>
      <c r="CM302" s="3">
        <v>44.0114156679041</v>
      </c>
      <c r="CN302" s="3">
        <v>44.617996215677</v>
      </c>
      <c r="CO302" s="3">
        <v>44.0691201194528</v>
      </c>
      <c r="CP302" s="3">
        <v>44.7297446966538</v>
      </c>
      <c r="CQ302" s="3">
        <v>46.9476845404592</v>
      </c>
      <c r="CR302" s="3">
        <v>46.0068317471346</v>
      </c>
      <c r="CS302" s="3">
        <v>45.3493523941601</v>
      </c>
      <c r="CT302" s="3">
        <v>46.6864281888426</v>
      </c>
      <c r="CU302" s="3">
        <v>44.8184278553775</v>
      </c>
      <c r="CV302" s="3">
        <v>45.2917071398963</v>
      </c>
      <c r="CW302" s="3">
        <v>43.792562653179</v>
      </c>
      <c r="CX302" s="3">
        <v>45.7106159169245</v>
      </c>
      <c r="CY302" s="3">
        <v>49.840000520307</v>
      </c>
      <c r="CZ302" s="3">
        <v>44.4609883503666</v>
      </c>
      <c r="DA302" s="3">
        <v>39.3570276185601</v>
      </c>
      <c r="DB302" s="3">
        <v>40.8700708526085</v>
      </c>
      <c r="DC302" s="3">
        <v>42.86781041379</v>
      </c>
      <c r="DD302" s="3">
        <v>43.2208195915472</v>
      </c>
      <c r="DE302" s="3">
        <v>43.5266458308595</v>
      </c>
      <c r="DF302" s="3">
        <v>47.3129940645204</v>
      </c>
      <c r="DG302" s="3">
        <v>47.4387454304142</v>
      </c>
      <c r="DH302" s="3">
        <v>46.5580455742163</v>
      </c>
      <c r="DI302" s="3">
        <v>46.5086013263196</v>
      </c>
      <c r="DJ302" s="3">
        <v>45.7158570405426</v>
      </c>
      <c r="DK302" s="3">
        <v>48.9120325400092</v>
      </c>
      <c r="DL302" s="3">
        <v>49.1041466000072</v>
      </c>
      <c r="DM302" s="3">
        <v>50.1700359246632</v>
      </c>
      <c r="DN302" s="3">
        <v>51.2936765687994</v>
      </c>
      <c r="DO302" s="3">
        <v>52.192853573623</v>
      </c>
      <c r="DP302" s="3">
        <v>53.5184489320744</v>
      </c>
      <c r="DQ302" s="3">
        <v>52.5727852481794</v>
      </c>
      <c r="DR302" s="3">
        <v>52.9126186618145</v>
      </c>
      <c r="DS302" s="3">
        <v>50.8032504117479</v>
      </c>
      <c r="DT302" s="3">
        <v>53.1652921437815</v>
      </c>
      <c r="DU302" s="3">
        <v>56.7528340681426</v>
      </c>
      <c r="DV302" s="3">
        <v>59.9452359933535</v>
      </c>
      <c r="DW302" s="3">
        <v>59.3436754755013</v>
      </c>
      <c r="DX302" s="3">
        <v>62.0555504055263</v>
      </c>
      <c r="DY302" s="3">
        <v>66.8372963545285</v>
      </c>
      <c r="DZ302" s="3">
        <v>69.3676911304271</v>
      </c>
      <c r="EA302" s="3">
        <v>71.7407443732336</v>
      </c>
      <c r="EB302" s="3">
        <v>78.8101394772678</v>
      </c>
      <c r="EC302" s="3">
        <v>80.9519486191802</v>
      </c>
      <c r="ED302" s="3">
        <v>86.0456087548133</v>
      </c>
      <c r="EE302" s="3">
        <v>93.3534598393569</v>
      </c>
      <c r="EF302" s="3">
        <v>92.7770839267307</v>
      </c>
    </row>
    <row r="303">
      <c r="A303" s="3" t="s">
        <v>900</v>
      </c>
      <c r="B303" s="3" t="s">
        <v>536</v>
      </c>
      <c r="C303" s="3" t="s">
        <v>537</v>
      </c>
      <c r="D303" s="3">
        <v>20.1023402534239</v>
      </c>
      <c r="E303" s="3">
        <v>19.5373153782096</v>
      </c>
      <c r="F303" s="3">
        <v>19.356725602835</v>
      </c>
      <c r="G303" s="3">
        <v>18.9150924487958</v>
      </c>
      <c r="H303" s="3">
        <v>20.06416894882</v>
      </c>
      <c r="I303" s="3">
        <v>20.7488717364721</v>
      </c>
      <c r="J303" s="3">
        <v>21.4536905507466</v>
      </c>
      <c r="K303" s="3">
        <v>21.826280543715</v>
      </c>
      <c r="L303" s="3">
        <v>22.0027880749511</v>
      </c>
      <c r="M303" s="3">
        <v>21.8786067964379</v>
      </c>
      <c r="N303" s="3">
        <v>23.1171134104501</v>
      </c>
      <c r="O303" s="3">
        <v>24.1162048707423</v>
      </c>
      <c r="P303" s="3">
        <v>24.3234797954829</v>
      </c>
      <c r="Q303" s="3">
        <v>23.7533250055859</v>
      </c>
      <c r="R303" s="3">
        <v>22.9031688481434</v>
      </c>
      <c r="S303" s="3">
        <v>21.7729718791485</v>
      </c>
      <c r="T303" s="3">
        <v>21.8829309515696</v>
      </c>
      <c r="U303" s="3">
        <v>21.9485075867378</v>
      </c>
      <c r="V303" s="3">
        <v>21.1445789148269</v>
      </c>
      <c r="W303" s="3">
        <v>20.5627361849911</v>
      </c>
      <c r="X303" s="3">
        <v>19.0366483200657</v>
      </c>
      <c r="Y303" s="3">
        <v>19.9512294407653</v>
      </c>
      <c r="Z303" s="3">
        <v>21.5852475794487</v>
      </c>
      <c r="AA303" s="3">
        <v>21.566983877221</v>
      </c>
      <c r="AB303" s="3">
        <v>18.6023992222527</v>
      </c>
      <c r="AC303" s="3">
        <v>16.9565528672251</v>
      </c>
      <c r="AD303" s="3">
        <v>20.4973215103073</v>
      </c>
      <c r="AE303" s="3">
        <v>22.3586201561232</v>
      </c>
      <c r="AF303" s="3">
        <v>22.0316500557501</v>
      </c>
      <c r="AG303" s="3">
        <v>21.081756803842</v>
      </c>
      <c r="AH303" s="3">
        <v>22.6058331277493</v>
      </c>
      <c r="AI303" s="3">
        <v>22.8270129409956</v>
      </c>
      <c r="AJ303" s="3">
        <v>22.4852592625095</v>
      </c>
      <c r="AK303" s="3">
        <v>22.4929411995654</v>
      </c>
      <c r="AL303" s="3">
        <v>21.9953631353075</v>
      </c>
      <c r="AM303" s="3">
        <v>22.7751993179722</v>
      </c>
      <c r="AN303" s="3">
        <v>22.48620422401</v>
      </c>
      <c r="AO303" s="3">
        <v>23.992671019081</v>
      </c>
      <c r="AP303" s="3">
        <v>24.6692714966834</v>
      </c>
      <c r="AQ303" s="3">
        <v>25.3608605975889</v>
      </c>
      <c r="AR303" s="3">
        <v>24.3924987082054</v>
      </c>
      <c r="AS303" s="3">
        <v>24.8391280293831</v>
      </c>
      <c r="AT303" s="3">
        <v>24.7154944588766</v>
      </c>
      <c r="AU303" s="3">
        <v>23.7908069340469</v>
      </c>
      <c r="AV303" s="3">
        <v>24.9257597149915</v>
      </c>
      <c r="AW303" s="3">
        <v>26.0420551732</v>
      </c>
      <c r="AX303" s="3">
        <v>26.9851332770983</v>
      </c>
      <c r="AY303" s="3">
        <v>26.8177503728491</v>
      </c>
      <c r="AZ303" s="3">
        <v>27.1910759302728</v>
      </c>
      <c r="BA303" s="3">
        <v>26.421248772655</v>
      </c>
      <c r="BB303" s="3">
        <v>26.6495869114436</v>
      </c>
      <c r="BC303" s="3">
        <v>27.4851912484338</v>
      </c>
      <c r="BD303" s="3">
        <v>27.9433473072771</v>
      </c>
      <c r="BE303" s="3">
        <v>28.4727299715597</v>
      </c>
      <c r="BF303" s="3">
        <v>27.527153869577</v>
      </c>
      <c r="BG303" s="3">
        <v>26.684429487699</v>
      </c>
      <c r="BH303" s="3">
        <v>26.139117203752</v>
      </c>
      <c r="BI303" s="3">
        <v>22.502920143466</v>
      </c>
      <c r="BJ303" s="3">
        <v>20.9493533163761</v>
      </c>
      <c r="BK303" s="3">
        <v>18.7121087178734</v>
      </c>
      <c r="BL303" s="3">
        <v>19.1074333424537</v>
      </c>
      <c r="BM303" s="3">
        <v>20.3254840507277</v>
      </c>
      <c r="BN303" s="3">
        <v>20.3203924633384</v>
      </c>
      <c r="BO303" s="3">
        <v>21.2878042864312</v>
      </c>
      <c r="BP303" s="3">
        <v>19.6378880453528</v>
      </c>
      <c r="BQ303" s="3">
        <v>20.1750147139251</v>
      </c>
      <c r="BR303" s="3">
        <v>20.9276498776213</v>
      </c>
      <c r="BS303" s="3">
        <v>20.3258009482684</v>
      </c>
      <c r="BT303" s="3">
        <v>22.4547118499291</v>
      </c>
      <c r="BU303" s="3">
        <v>22.9297866486851</v>
      </c>
      <c r="BV303" s="3">
        <v>24.1844263947201</v>
      </c>
      <c r="BW303" s="3">
        <v>24.5629799872001</v>
      </c>
      <c r="BX303" s="3">
        <v>24.9738139226745</v>
      </c>
      <c r="BY303" s="3">
        <v>24.0841111491723</v>
      </c>
      <c r="BZ303" s="3">
        <v>17.0864036050039</v>
      </c>
      <c r="CA303" s="3">
        <v>16.0373754167282</v>
      </c>
      <c r="CB303" s="3">
        <v>16.0088271347335</v>
      </c>
      <c r="CC303" s="3">
        <v>18.7460204480736</v>
      </c>
      <c r="CD303" s="3">
        <v>20.9901839687921</v>
      </c>
      <c r="CE303" s="3">
        <v>24.2741730940118</v>
      </c>
      <c r="CF303" s="3">
        <v>23.9453088938089</v>
      </c>
      <c r="CG303" s="3">
        <v>24.4520367455448</v>
      </c>
      <c r="CH303" s="3">
        <v>24.1289028862839</v>
      </c>
      <c r="CI303" s="3">
        <v>27.2284256868978</v>
      </c>
      <c r="CJ303" s="3">
        <v>27.8365596771443</v>
      </c>
      <c r="CK303" s="3">
        <v>28.9756904934802</v>
      </c>
      <c r="CL303" s="3">
        <v>29.4584611527737</v>
      </c>
      <c r="CM303" s="3">
        <v>32.3451449884163</v>
      </c>
      <c r="CN303" s="3">
        <v>32.5633688813936</v>
      </c>
      <c r="CO303" s="3">
        <v>29.9452675341412</v>
      </c>
      <c r="CP303" s="3">
        <v>29.3824810539175</v>
      </c>
      <c r="CQ303" s="3">
        <v>29.5855771865762</v>
      </c>
      <c r="CR303" s="3">
        <v>30.7705180403759</v>
      </c>
      <c r="CS303" s="3">
        <v>31.8301043652509</v>
      </c>
      <c r="CT303" s="3">
        <v>32.8858329772382</v>
      </c>
      <c r="CU303" s="3">
        <v>34.3112752764152</v>
      </c>
      <c r="CV303" s="3">
        <v>34.7075201684418</v>
      </c>
      <c r="CW303" s="3">
        <v>35.7271904469208</v>
      </c>
      <c r="CX303" s="3">
        <v>35.4061296959773</v>
      </c>
      <c r="CY303" s="3">
        <v>36.2837533696971</v>
      </c>
      <c r="CZ303" s="3">
        <v>35.5650635002534</v>
      </c>
      <c r="DA303" s="3">
        <v>32.3439689598056</v>
      </c>
      <c r="DB303" s="3">
        <v>31.8799185414434</v>
      </c>
      <c r="DC303" s="3">
        <v>32.7366331911828</v>
      </c>
      <c r="DD303" s="3">
        <v>28.6878546218911</v>
      </c>
      <c r="DE303" s="3">
        <v>27.281606762353</v>
      </c>
      <c r="DF303" s="3">
        <v>28.9840451482855</v>
      </c>
      <c r="DG303" s="3">
        <v>29.1270719691228</v>
      </c>
      <c r="DH303" s="3">
        <v>29.5301851364848</v>
      </c>
      <c r="DI303" s="3">
        <v>30.8131782374887</v>
      </c>
      <c r="DJ303" s="3">
        <v>28.4642017151063</v>
      </c>
      <c r="DK303" s="3">
        <v>29.0593619514549</v>
      </c>
      <c r="DL303" s="3">
        <v>27.9868650155312</v>
      </c>
      <c r="DM303" s="3">
        <v>29.251612599419</v>
      </c>
      <c r="DN303" s="3">
        <v>32.6194978895799</v>
      </c>
      <c r="DO303" s="3">
        <v>31.6099221246285</v>
      </c>
      <c r="DP303" s="3">
        <v>30.7525520310379</v>
      </c>
      <c r="DQ303" s="3">
        <v>28.5214062975775</v>
      </c>
      <c r="DR303" s="3">
        <v>29.9567695478382</v>
      </c>
      <c r="DS303" s="3">
        <v>31.9148976370347</v>
      </c>
      <c r="DT303" s="3">
        <v>32.428834498747</v>
      </c>
      <c r="DU303" s="3">
        <v>32.2320618342205</v>
      </c>
      <c r="DV303" s="3">
        <v>34.1946987259258</v>
      </c>
      <c r="DW303" s="3">
        <v>32.3239356110702</v>
      </c>
      <c r="DX303" s="3">
        <v>30.1487630957889</v>
      </c>
      <c r="DY303" s="3">
        <v>28.650366707354</v>
      </c>
      <c r="DZ303" s="3">
        <v>29.009526331547</v>
      </c>
      <c r="EA303" s="3">
        <v>30.3606139450818</v>
      </c>
      <c r="EB303" s="3">
        <v>31.9273852571231</v>
      </c>
      <c r="EC303" s="3">
        <v>32.3595662022532</v>
      </c>
      <c r="ED303" s="3">
        <v>31.1751425925462</v>
      </c>
      <c r="EE303" s="3">
        <v>29.682857013884</v>
      </c>
      <c r="EF303" s="3">
        <v>29.2663889990913</v>
      </c>
    </row>
    <row r="304">
      <c r="A304" s="3" t="s">
        <v>901</v>
      </c>
      <c r="B304" s="3" t="s">
        <v>539</v>
      </c>
      <c r="C304" s="3" t="s">
        <v>902</v>
      </c>
      <c r="D304" s="3">
        <v>170.409282936667</v>
      </c>
      <c r="E304" s="3">
        <v>188.64177148073</v>
      </c>
      <c r="F304" s="3">
        <v>196.371165023035</v>
      </c>
      <c r="G304" s="3">
        <v>178.488463116884</v>
      </c>
      <c r="H304" s="3">
        <v>175.6844277954</v>
      </c>
      <c r="I304" s="3">
        <v>172.552457975047</v>
      </c>
      <c r="J304" s="3">
        <v>175.338208056716</v>
      </c>
      <c r="K304" s="3">
        <v>172.107974169237</v>
      </c>
      <c r="L304" s="3">
        <v>156.762416519536</v>
      </c>
      <c r="M304" s="3">
        <v>155.47378172757</v>
      </c>
      <c r="N304" s="3">
        <v>156.20326088629</v>
      </c>
      <c r="O304" s="3">
        <v>133.293575895413</v>
      </c>
      <c r="P304" s="3">
        <v>128.210824993553</v>
      </c>
      <c r="Q304" s="3">
        <v>131.842802457149</v>
      </c>
      <c r="R304" s="3">
        <v>114.302835215407</v>
      </c>
      <c r="S304" s="3">
        <v>111.68780491737</v>
      </c>
      <c r="T304" s="3">
        <v>96.4006745482796</v>
      </c>
      <c r="U304" s="3">
        <v>89.4286969455043</v>
      </c>
      <c r="V304" s="3">
        <v>90.8001700516256</v>
      </c>
      <c r="W304" s="3">
        <v>79.8997576676344</v>
      </c>
      <c r="X304" s="3">
        <v>59.1051488231607</v>
      </c>
      <c r="Y304" s="3">
        <v>59.8754952842732</v>
      </c>
      <c r="Z304" s="3">
        <v>58.2972334224342</v>
      </c>
      <c r="AA304" s="3">
        <v>59.1291104834166</v>
      </c>
      <c r="AB304" s="3">
        <v>53.8456132645812</v>
      </c>
      <c r="AC304" s="3">
        <v>62.6019356321941</v>
      </c>
      <c r="AD304" s="3">
        <v>78.985181457622</v>
      </c>
      <c r="AE304" s="3">
        <v>84.9094081058356</v>
      </c>
      <c r="AF304" s="3">
        <v>82.6744617415795</v>
      </c>
      <c r="AG304" s="3">
        <v>88.3013719566024</v>
      </c>
      <c r="AH304" s="3">
        <v>85.2539971656054</v>
      </c>
      <c r="AI304" s="3">
        <v>87.6312404198656</v>
      </c>
      <c r="AJ304" s="3">
        <v>90.937177985715</v>
      </c>
      <c r="AK304" s="3">
        <v>86.8210356771356</v>
      </c>
      <c r="AL304" s="3">
        <v>83.9591409593732</v>
      </c>
      <c r="AM304" s="3">
        <v>84.3296586641186</v>
      </c>
      <c r="AN304" s="3">
        <v>85.1998532049145</v>
      </c>
      <c r="AO304" s="3">
        <v>88.4979023975223</v>
      </c>
      <c r="AP304" s="3">
        <v>97.7668139493015</v>
      </c>
      <c r="AQ304" s="3">
        <v>107.324556031989</v>
      </c>
      <c r="AR304" s="3">
        <v>113.96370906959</v>
      </c>
      <c r="AS304" s="3">
        <v>123.564009978918</v>
      </c>
      <c r="AT304" s="3">
        <v>121.78352063538</v>
      </c>
      <c r="AU304" s="3">
        <v>121.583660234932</v>
      </c>
      <c r="AV304" s="3">
        <v>133.322011617823</v>
      </c>
      <c r="AW304" s="3">
        <v>133.303234664641</v>
      </c>
      <c r="AX304" s="3">
        <v>142.467198628828</v>
      </c>
      <c r="AY304" s="3">
        <v>151.895699589776</v>
      </c>
      <c r="AZ304" s="3">
        <v>160.507976519779</v>
      </c>
      <c r="BA304" s="3">
        <v>154.481533370141</v>
      </c>
      <c r="BB304" s="3">
        <v>165.070201123165</v>
      </c>
      <c r="BC304" s="3">
        <v>171.971719237738</v>
      </c>
      <c r="BD304" s="3">
        <v>179.532950478971</v>
      </c>
      <c r="BE304" s="3">
        <v>162.979426513652</v>
      </c>
      <c r="BF304" s="3">
        <v>150.936539071296</v>
      </c>
      <c r="BG304" s="3">
        <v>138.280526100731</v>
      </c>
      <c r="BH304" s="3">
        <v>125.680170852506</v>
      </c>
      <c r="BI304" s="3">
        <v>105.77745069921</v>
      </c>
      <c r="BJ304" s="3">
        <v>99.7694746516585</v>
      </c>
      <c r="BK304" s="3">
        <v>97.9389477155802</v>
      </c>
      <c r="BL304" s="3">
        <v>105.825205643006</v>
      </c>
      <c r="BM304" s="3">
        <v>120.274047333462</v>
      </c>
      <c r="BN304" s="3">
        <v>113.065757709842</v>
      </c>
      <c r="BO304" s="3">
        <v>134.356212120421</v>
      </c>
      <c r="BP304" s="3">
        <v>120.161827027192</v>
      </c>
      <c r="BQ304" s="3">
        <v>111.964712263287</v>
      </c>
      <c r="BR304" s="3">
        <v>128.949774270459</v>
      </c>
      <c r="BS304" s="3">
        <v>105.694039671321</v>
      </c>
      <c r="BT304" s="3">
        <v>108.103486460896</v>
      </c>
      <c r="BU304" s="3">
        <v>109.476877374699</v>
      </c>
      <c r="BV304" s="3">
        <v>118.058893379949</v>
      </c>
      <c r="BW304" s="3">
        <v>126.645078224012</v>
      </c>
      <c r="BX304" s="3">
        <v>135.502114858283</v>
      </c>
      <c r="BY304" s="3">
        <v>123.921508233631</v>
      </c>
      <c r="BZ304" s="3">
        <v>72.2898940705423</v>
      </c>
      <c r="CA304" s="3">
        <v>69.5772273686656</v>
      </c>
      <c r="CB304" s="3">
        <v>80.2068756973502</v>
      </c>
      <c r="CC304" s="3">
        <v>86.6680202284101</v>
      </c>
      <c r="CD304" s="3">
        <v>75.3245586786947</v>
      </c>
      <c r="CE304" s="3">
        <v>80.572416093359</v>
      </c>
      <c r="CF304" s="3">
        <v>77.9120095866321</v>
      </c>
      <c r="CG304" s="3">
        <v>71.5087569845814</v>
      </c>
      <c r="CH304" s="3">
        <v>89.8932165365348</v>
      </c>
      <c r="CI304" s="3">
        <v>109.742836016341</v>
      </c>
      <c r="CJ304" s="3">
        <v>105.608067958799</v>
      </c>
      <c r="CK304" s="3">
        <v>116.537971678929</v>
      </c>
      <c r="CL304" s="3">
        <v>130.319925021398</v>
      </c>
      <c r="CM304" s="3">
        <v>126.192874863089</v>
      </c>
      <c r="CN304" s="3">
        <v>124.539590865769</v>
      </c>
      <c r="CO304" s="3">
        <v>124.469820620814</v>
      </c>
      <c r="CP304" s="3">
        <v>107.210154130243</v>
      </c>
      <c r="CQ304" s="3">
        <v>94.3736773126396</v>
      </c>
      <c r="CR304" s="3">
        <v>89.5255051819447</v>
      </c>
      <c r="CS304" s="3">
        <v>87.6437056454058</v>
      </c>
      <c r="CT304" s="3">
        <v>90.6015833847107</v>
      </c>
      <c r="CU304" s="3">
        <v>82.8644845226757</v>
      </c>
      <c r="CV304" s="3">
        <v>84.5392051718522</v>
      </c>
      <c r="CW304" s="3">
        <v>87.9919620070204</v>
      </c>
      <c r="CX304" s="3">
        <v>76.8189607404722</v>
      </c>
      <c r="CY304" s="3">
        <v>72.9253138774538</v>
      </c>
      <c r="CZ304" s="3">
        <v>63.2847805807217</v>
      </c>
      <c r="DA304" s="3">
        <v>59.263440603824</v>
      </c>
      <c r="DB304" s="3">
        <v>57.4261334756447</v>
      </c>
      <c r="DC304" s="3">
        <v>63.4350775096411</v>
      </c>
      <c r="DD304" s="3">
        <v>61.9257192506012</v>
      </c>
      <c r="DE304" s="3">
        <v>59.8910949174527</v>
      </c>
      <c r="DF304" s="3">
        <v>72.9475440028851</v>
      </c>
      <c r="DG304" s="3">
        <v>82.4212637755805</v>
      </c>
      <c r="DH304" s="3">
        <v>95.2474719788374</v>
      </c>
      <c r="DI304" s="3">
        <v>104.242572299351</v>
      </c>
      <c r="DJ304" s="3">
        <v>107.206325640179</v>
      </c>
      <c r="DK304" s="3">
        <v>109.213056819933</v>
      </c>
      <c r="DL304" s="3">
        <v>105.574739907646</v>
      </c>
      <c r="DM304" s="3">
        <v>101.676078262244</v>
      </c>
      <c r="DN304" s="3">
        <v>105.285602046378</v>
      </c>
      <c r="DO304" s="3">
        <v>98.1717465333044</v>
      </c>
      <c r="DP304" s="3">
        <v>93.3596249944196</v>
      </c>
      <c r="DQ304" s="3">
        <v>89.0501511127233</v>
      </c>
      <c r="DR304" s="3">
        <v>86.9841511972084</v>
      </c>
      <c r="DS304" s="3">
        <v>86.6546760625617</v>
      </c>
      <c r="DT304" s="3">
        <v>93.3641273026232</v>
      </c>
      <c r="DU304" s="3">
        <v>101.674304438917</v>
      </c>
      <c r="DV304" s="3">
        <v>99.8565195472032</v>
      </c>
      <c r="DW304" s="3">
        <v>100.106782727336</v>
      </c>
      <c r="DX304" s="3">
        <v>95.2474090828511</v>
      </c>
      <c r="DY304" s="3">
        <v>90.2089903213637</v>
      </c>
      <c r="DZ304" s="3">
        <v>83.9145359197576</v>
      </c>
      <c r="EA304" s="3">
        <v>75.7503698534001</v>
      </c>
      <c r="EB304" s="3">
        <v>80.6615958510704</v>
      </c>
      <c r="EC304" s="3">
        <v>100.332590296411</v>
      </c>
      <c r="ED304" s="3">
        <v>90.0326226055255</v>
      </c>
      <c r="EE304" s="3">
        <v>91.7297619410924</v>
      </c>
      <c r="EF304" s="3">
        <v>83.6472225189209</v>
      </c>
    </row>
    <row r="305">
      <c r="A305" s="3" t="s">
        <v>903</v>
      </c>
      <c r="B305" s="3" t="s">
        <v>511</v>
      </c>
      <c r="C305" s="3" t="s">
        <v>512</v>
      </c>
      <c r="D305" s="3">
        <v>19.7515555759007</v>
      </c>
      <c r="E305" s="3">
        <v>20.6099272439372</v>
      </c>
      <c r="F305" s="3">
        <v>21.218708247436</v>
      </c>
      <c r="G305" s="3">
        <v>22.0659367882135</v>
      </c>
      <c r="H305" s="3">
        <v>21.8368447320369</v>
      </c>
      <c r="I305" s="3">
        <v>22.1964760846613</v>
      </c>
      <c r="J305" s="3">
        <v>22.6764444248618</v>
      </c>
      <c r="K305" s="3">
        <v>22.1951275056262</v>
      </c>
      <c r="L305" s="3">
        <v>22.5553115151325</v>
      </c>
      <c r="M305" s="3">
        <v>23.1642177020548</v>
      </c>
      <c r="N305" s="3">
        <v>24.2900284052082</v>
      </c>
      <c r="O305" s="3">
        <v>25.5189180055491</v>
      </c>
      <c r="P305" s="3">
        <v>26.9092791334796</v>
      </c>
      <c r="Q305" s="3">
        <v>26.3966453929658</v>
      </c>
      <c r="R305" s="3">
        <v>25.2921112393506</v>
      </c>
      <c r="S305" s="3">
        <v>25.4422978481977</v>
      </c>
      <c r="T305" s="3">
        <v>24.9705221334369</v>
      </c>
      <c r="U305" s="3">
        <v>24.1470493534663</v>
      </c>
      <c r="V305" s="3">
        <v>24.8889997104818</v>
      </c>
      <c r="W305" s="3">
        <v>25.9751236443561</v>
      </c>
      <c r="X305" s="3">
        <v>25.147229277763</v>
      </c>
      <c r="Y305" s="3">
        <v>27.0206857049279</v>
      </c>
      <c r="Z305" s="3">
        <v>26.7294549373942</v>
      </c>
      <c r="AA305" s="3">
        <v>26.7925546713226</v>
      </c>
      <c r="AB305" s="3">
        <v>27.6919162089183</v>
      </c>
      <c r="AC305" s="3">
        <v>29.7892263770799</v>
      </c>
      <c r="AD305" s="3">
        <v>31.0026595928875</v>
      </c>
      <c r="AE305" s="3">
        <v>30.9464738068298</v>
      </c>
      <c r="AF305" s="3">
        <v>31.2429288039415</v>
      </c>
      <c r="AG305" s="3">
        <v>32.8002798040686</v>
      </c>
      <c r="AH305" s="3">
        <v>34.0090586521274</v>
      </c>
      <c r="AI305" s="3">
        <v>32.7731668159295</v>
      </c>
      <c r="AJ305" s="3">
        <v>32.4134566875684</v>
      </c>
      <c r="AK305" s="3">
        <v>31.2318232588426</v>
      </c>
      <c r="AL305" s="3">
        <v>30.8685188179448</v>
      </c>
      <c r="AM305" s="3">
        <v>31.204805643083</v>
      </c>
      <c r="AN305" s="3">
        <v>31.9938001796994</v>
      </c>
      <c r="AO305" s="3">
        <v>32.9491308996478</v>
      </c>
      <c r="AP305" s="3">
        <v>34.6013752166452</v>
      </c>
      <c r="AQ305" s="3">
        <v>35.3841034747677</v>
      </c>
      <c r="AR305" s="3">
        <v>36.1636641202889</v>
      </c>
      <c r="AS305" s="3">
        <v>37.6320289375355</v>
      </c>
      <c r="AT305" s="3">
        <v>36.9285590698303</v>
      </c>
      <c r="AU305" s="3">
        <v>38.7909174723137</v>
      </c>
      <c r="AV305" s="3">
        <v>38.990351475333</v>
      </c>
      <c r="AW305" s="3">
        <v>38.9178767961177</v>
      </c>
      <c r="AX305" s="3">
        <v>40.5200922918763</v>
      </c>
      <c r="AY305" s="3">
        <v>40.096223961593</v>
      </c>
      <c r="AZ305" s="3">
        <v>37.1916429246573</v>
      </c>
      <c r="BA305" s="3">
        <v>35.3857490228214</v>
      </c>
      <c r="BB305" s="3">
        <v>35.6228187949131</v>
      </c>
      <c r="BC305" s="3">
        <v>37.0381550790934</v>
      </c>
      <c r="BD305" s="3">
        <v>36.7962491950941</v>
      </c>
      <c r="BE305" s="3">
        <v>35.9100469837191</v>
      </c>
      <c r="BF305" s="3">
        <v>37.9207070164533</v>
      </c>
      <c r="BG305" s="3">
        <v>39.1715308279433</v>
      </c>
      <c r="BH305" s="3">
        <v>39.6551471085035</v>
      </c>
      <c r="BI305" s="3">
        <v>40.1886888470215</v>
      </c>
      <c r="BJ305" s="3">
        <v>41.8941551921603</v>
      </c>
      <c r="BK305" s="3">
        <v>42.999174689772</v>
      </c>
      <c r="BL305" s="3">
        <v>41.6099221837676</v>
      </c>
      <c r="BM305" s="3">
        <v>44.7835209100086</v>
      </c>
      <c r="BN305" s="3">
        <v>47.0551081124436</v>
      </c>
      <c r="BO305" s="3">
        <v>46.6984178363177</v>
      </c>
      <c r="BP305" s="3">
        <v>48.2617273147354</v>
      </c>
      <c r="BQ305" s="3">
        <v>50.5117485286724</v>
      </c>
      <c r="BR305" s="3">
        <v>51.4589026750965</v>
      </c>
      <c r="BS305" s="3">
        <v>52.5372462189442</v>
      </c>
      <c r="BT305" s="3">
        <v>54.7747035877577</v>
      </c>
      <c r="BU305" s="3">
        <v>54.4114526203541</v>
      </c>
      <c r="BV305" s="3">
        <v>52.1910825297198</v>
      </c>
      <c r="BW305" s="3">
        <v>53.4527462607816</v>
      </c>
      <c r="BX305" s="3">
        <v>55.6961998040117</v>
      </c>
      <c r="BY305" s="3">
        <v>59.4559550089686</v>
      </c>
      <c r="BZ305" s="3">
        <v>53.1498774505597</v>
      </c>
      <c r="CA305" s="3">
        <v>54.847385855976</v>
      </c>
      <c r="CB305" s="3">
        <v>52.5353340632842</v>
      </c>
      <c r="CC305" s="3">
        <v>56.0950825959358</v>
      </c>
      <c r="CD305" s="3">
        <v>57.1932011251517</v>
      </c>
      <c r="CE305" s="3">
        <v>60.8766394602483</v>
      </c>
      <c r="CF305" s="3">
        <v>60.1326210409303</v>
      </c>
      <c r="CG305" s="3">
        <v>62.7902304868086</v>
      </c>
      <c r="CH305" s="3">
        <v>62.8161325062495</v>
      </c>
      <c r="CI305" s="3">
        <v>57.8496611419259</v>
      </c>
      <c r="CJ305" s="3">
        <v>57.1769208026086</v>
      </c>
      <c r="CK305" s="3">
        <v>54.6126240762158</v>
      </c>
      <c r="CL305" s="3">
        <v>55.5508702589947</v>
      </c>
      <c r="CM305" s="3">
        <v>61.6008953861607</v>
      </c>
      <c r="CN305" s="3">
        <v>63.2446544211116</v>
      </c>
      <c r="CO305" s="3">
        <v>60.9056290795336</v>
      </c>
      <c r="CP305" s="3">
        <v>60.722332148407</v>
      </c>
      <c r="CQ305" s="3">
        <v>61.7097756853348</v>
      </c>
      <c r="CR305" s="3">
        <v>58.9372502885321</v>
      </c>
      <c r="CS305" s="3">
        <v>57.8707826354954</v>
      </c>
      <c r="CT305" s="3">
        <v>57.9213375521355</v>
      </c>
      <c r="CU305" s="3">
        <v>60.2049866287172</v>
      </c>
      <c r="CV305" s="3">
        <v>62.0347098480236</v>
      </c>
      <c r="CW305" s="3">
        <v>60.968045346386</v>
      </c>
      <c r="CX305" s="3">
        <v>63.6196383159419</v>
      </c>
      <c r="CY305" s="3">
        <v>67.6901987114538</v>
      </c>
      <c r="CZ305" s="3">
        <v>67.7773829154989</v>
      </c>
      <c r="DA305" s="3">
        <v>64.037480616722</v>
      </c>
      <c r="DB305" s="3">
        <v>64.1360875169468</v>
      </c>
      <c r="DC305" s="3">
        <v>69.1398467935833</v>
      </c>
      <c r="DD305" s="3">
        <v>67.4777814925874</v>
      </c>
      <c r="DE305" s="3">
        <v>57.2270942436505</v>
      </c>
      <c r="DF305" s="3">
        <v>62.3724856734144</v>
      </c>
      <c r="DG305" s="3">
        <v>64.9988335092608</v>
      </c>
      <c r="DH305" s="3">
        <v>64.9865341638982</v>
      </c>
      <c r="DI305" s="3">
        <v>62.9775652508736</v>
      </c>
      <c r="DJ305" s="3">
        <v>61.0631389811028</v>
      </c>
      <c r="DK305" s="3">
        <v>65.9615473605264</v>
      </c>
      <c r="DL305" s="3">
        <v>63.1704306106838</v>
      </c>
      <c r="DM305" s="3">
        <v>59.5093684672195</v>
      </c>
      <c r="DN305" s="3">
        <v>60.2911916173839</v>
      </c>
      <c r="DO305" s="3">
        <v>55.9412062211841</v>
      </c>
      <c r="DP305" s="3">
        <v>55.0068215890301</v>
      </c>
      <c r="DQ305" s="3">
        <v>55.5525399306772</v>
      </c>
      <c r="DR305" s="3">
        <v>57.4771327426671</v>
      </c>
      <c r="DS305" s="3">
        <v>59.0593879782647</v>
      </c>
      <c r="DT305" s="3">
        <v>58.7722931300289</v>
      </c>
      <c r="DU305" s="3">
        <v>56.5058770830198</v>
      </c>
      <c r="DV305" s="3">
        <v>49.9863760144368</v>
      </c>
      <c r="DW305" s="3">
        <v>52.5439739379843</v>
      </c>
      <c r="DX305" s="3">
        <v>53.4507465218362</v>
      </c>
      <c r="DY305" s="3">
        <v>53.0864071061436</v>
      </c>
      <c r="DZ305" s="3">
        <v>53.8790632911211</v>
      </c>
      <c r="EA305" s="3">
        <v>58.6059408633089</v>
      </c>
      <c r="EB305" s="3">
        <v>63.1486464184284</v>
      </c>
      <c r="EC305" s="3">
        <v>63.2654000352446</v>
      </c>
      <c r="ED305" s="3">
        <v>68.552531182825</v>
      </c>
      <c r="EE305" s="3">
        <v>68.1116353048765</v>
      </c>
      <c r="EF305" s="3">
        <v>65.9723209024616</v>
      </c>
    </row>
    <row r="306">
      <c r="A306" s="3" t="s">
        <v>904</v>
      </c>
      <c r="B306" s="3" t="s">
        <v>544</v>
      </c>
      <c r="C306" s="3" t="s">
        <v>628</v>
      </c>
      <c r="D306" s="3">
        <v>61.6360560182687</v>
      </c>
      <c r="E306" s="3">
        <v>58.7642986750117</v>
      </c>
      <c r="F306" s="3">
        <v>60.1331260704379</v>
      </c>
      <c r="G306" s="3">
        <v>62.6761644540022</v>
      </c>
      <c r="H306" s="3">
        <v>64.7214706188504</v>
      </c>
      <c r="I306" s="3">
        <v>64.957615642092</v>
      </c>
      <c r="J306" s="3">
        <v>65.5529055455648</v>
      </c>
      <c r="K306" s="3">
        <v>63.5313783747922</v>
      </c>
      <c r="L306" s="3">
        <v>62.1659663867978</v>
      </c>
      <c r="M306" s="3">
        <v>59.7416926831641</v>
      </c>
      <c r="N306" s="3">
        <v>61.5421368008405</v>
      </c>
      <c r="O306" s="3">
        <v>59.2499098531966</v>
      </c>
      <c r="P306" s="3">
        <v>58.6221590729516</v>
      </c>
      <c r="Q306" s="3">
        <v>59.0175515598123</v>
      </c>
      <c r="R306" s="3">
        <v>55.5597094789376</v>
      </c>
      <c r="S306" s="3">
        <v>56.3299940675601</v>
      </c>
      <c r="T306" s="3">
        <v>57.1567088098888</v>
      </c>
      <c r="U306" s="3">
        <v>55.5917066546983</v>
      </c>
      <c r="V306" s="3">
        <v>53.9066443179389</v>
      </c>
      <c r="W306" s="3">
        <v>50.2085678178562</v>
      </c>
      <c r="X306" s="3">
        <v>48.4427096876778</v>
      </c>
      <c r="Y306" s="3">
        <v>53.0354741140338</v>
      </c>
      <c r="Z306" s="3">
        <v>54.6277848091663</v>
      </c>
      <c r="AA306" s="3">
        <v>52.1200005314791</v>
      </c>
      <c r="AB306" s="3">
        <v>50.8908539584472</v>
      </c>
      <c r="AC306" s="3">
        <v>54.0100501641533</v>
      </c>
      <c r="AD306" s="3">
        <v>56.1243842184879</v>
      </c>
      <c r="AE306" s="3">
        <v>57.5718989600351</v>
      </c>
      <c r="AF306" s="3">
        <v>60.5581678430769</v>
      </c>
      <c r="AG306" s="3">
        <v>61.5269066273239</v>
      </c>
      <c r="AH306" s="3">
        <v>63.5451582345358</v>
      </c>
      <c r="AI306" s="3">
        <v>60.0160831764955</v>
      </c>
      <c r="AJ306" s="3">
        <v>58.7406023502994</v>
      </c>
      <c r="AK306" s="3">
        <v>59.5396061275436</v>
      </c>
      <c r="AL306" s="3">
        <v>59.16231380869</v>
      </c>
      <c r="AM306" s="3">
        <v>62.1784803128447</v>
      </c>
      <c r="AN306" s="3">
        <v>60.0532909638685</v>
      </c>
      <c r="AO306" s="3">
        <v>57.4294590356352</v>
      </c>
      <c r="AP306" s="3">
        <v>57.309925894997</v>
      </c>
      <c r="AQ306" s="3">
        <v>57.2783471817173</v>
      </c>
      <c r="AR306" s="3">
        <v>57.7572913651228</v>
      </c>
      <c r="AS306" s="3">
        <v>57.505371113895</v>
      </c>
      <c r="AT306" s="3">
        <v>56.863254239283</v>
      </c>
      <c r="AU306" s="3">
        <v>55.4400859934352</v>
      </c>
      <c r="AV306" s="3">
        <v>56.8122731805728</v>
      </c>
      <c r="AW306" s="3">
        <v>58.8648491363697</v>
      </c>
      <c r="AX306" s="3">
        <v>58.9230511232134</v>
      </c>
      <c r="AY306" s="3">
        <v>59.8259218665922</v>
      </c>
      <c r="AZ306" s="3">
        <v>62.7333939041106</v>
      </c>
      <c r="BA306" s="3">
        <v>56.4911784439482</v>
      </c>
      <c r="BB306" s="3">
        <v>54.1350302792755</v>
      </c>
      <c r="BC306" s="3">
        <v>56.1876209163521</v>
      </c>
      <c r="BD306" s="3">
        <v>58.4301584813924</v>
      </c>
      <c r="BE306" s="3">
        <v>59.8257392923483</v>
      </c>
      <c r="BF306" s="3">
        <v>60.4677267535094</v>
      </c>
      <c r="BG306" s="3">
        <v>58.8442189023343</v>
      </c>
      <c r="BH306" s="3">
        <v>61.9032958678816</v>
      </c>
      <c r="BI306" s="3">
        <v>60.888376692025</v>
      </c>
      <c r="BJ306" s="3">
        <v>59.1593985227947</v>
      </c>
      <c r="BK306" s="3">
        <v>55.0692306893041</v>
      </c>
      <c r="BL306" s="3">
        <v>53.5661261874023</v>
      </c>
      <c r="BM306" s="3">
        <v>57.9073801648974</v>
      </c>
      <c r="BN306" s="3">
        <v>60.8286525137913</v>
      </c>
      <c r="BO306" s="3">
        <v>61.794844689363</v>
      </c>
      <c r="BP306" s="3">
        <v>57.657958187181</v>
      </c>
      <c r="BQ306" s="3">
        <v>57.5335467881241</v>
      </c>
      <c r="BR306" s="3">
        <v>58.1436246493078</v>
      </c>
      <c r="BS306" s="3">
        <v>53.6829635049087</v>
      </c>
      <c r="BT306" s="3">
        <v>55.4782130428103</v>
      </c>
      <c r="BU306" s="3">
        <v>53.0718274983479</v>
      </c>
      <c r="BV306" s="3">
        <v>54.4744196792018</v>
      </c>
      <c r="BW306" s="3">
        <v>54.4911973465461</v>
      </c>
      <c r="BX306" s="3">
        <v>53.3071351591575</v>
      </c>
      <c r="BY306" s="3">
        <v>46.6525353797128</v>
      </c>
      <c r="BZ306" s="3">
        <v>32.1720256366654</v>
      </c>
      <c r="CA306" s="3">
        <v>33.6818546256904</v>
      </c>
      <c r="CB306" s="3">
        <v>35.9807098621872</v>
      </c>
      <c r="CC306" s="3">
        <v>38.6656776313347</v>
      </c>
      <c r="CD306" s="3">
        <v>35.2597109319859</v>
      </c>
      <c r="CE306" s="3">
        <v>34.8240299100535</v>
      </c>
      <c r="CF306" s="3">
        <v>30.4977310885412</v>
      </c>
      <c r="CG306" s="3">
        <v>27.8495810103522</v>
      </c>
      <c r="CH306" s="3">
        <v>31.0413856140636</v>
      </c>
      <c r="CI306" s="3">
        <v>35.4630494996328</v>
      </c>
      <c r="CJ306" s="3">
        <v>39.3593928099331</v>
      </c>
      <c r="CK306" s="3">
        <v>43.9089679308836</v>
      </c>
      <c r="CL306" s="3">
        <v>50.1334533659043</v>
      </c>
      <c r="CM306" s="3">
        <v>48.6755484145716</v>
      </c>
      <c r="CN306" s="3">
        <v>52.114621354352</v>
      </c>
      <c r="CO306" s="3">
        <v>54.6713505074676</v>
      </c>
      <c r="CP306" s="3">
        <v>51.7911265814562</v>
      </c>
      <c r="CQ306" s="3">
        <v>49.461832096957</v>
      </c>
      <c r="CR306" s="3">
        <v>49.5713208606331</v>
      </c>
      <c r="CS306" s="3">
        <v>55.5227271919882</v>
      </c>
      <c r="CT306" s="3">
        <v>56.978333352862</v>
      </c>
      <c r="CU306" s="3">
        <v>55.1151270107174</v>
      </c>
      <c r="CV306" s="3">
        <v>63.9135282720997</v>
      </c>
      <c r="CW306" s="3">
        <v>71.4410062728666</v>
      </c>
      <c r="CX306" s="3">
        <v>74.6965966011328</v>
      </c>
      <c r="CY306" s="3">
        <v>77.6280063710213</v>
      </c>
      <c r="CZ306" s="3">
        <v>83.1395103754892</v>
      </c>
      <c r="DA306" s="3">
        <v>86.5823258833583</v>
      </c>
      <c r="DB306" s="3">
        <v>80.1312578159771</v>
      </c>
      <c r="DC306" s="3">
        <v>86.5913083690539</v>
      </c>
      <c r="DD306" s="3">
        <v>85.6750176628498</v>
      </c>
      <c r="DE306" s="3">
        <v>94.579951559866</v>
      </c>
      <c r="DF306" s="3">
        <v>104.409528669833</v>
      </c>
      <c r="DG306" s="3">
        <v>100.096042835007</v>
      </c>
      <c r="DH306" s="3">
        <v>104.534415084807</v>
      </c>
      <c r="DI306" s="3">
        <v>106.501845768517</v>
      </c>
      <c r="DJ306" s="3">
        <v>100.803626680877</v>
      </c>
      <c r="DK306" s="3">
        <v>109.194271702897</v>
      </c>
      <c r="DL306" s="3">
        <v>101.205624022669</v>
      </c>
      <c r="DM306" s="3">
        <v>100.140228696465</v>
      </c>
      <c r="DN306" s="3">
        <v>99.2044891928042</v>
      </c>
      <c r="DO306" s="3">
        <v>103.654922922841</v>
      </c>
      <c r="DP306" s="3">
        <v>111.436712610888</v>
      </c>
      <c r="DQ306" s="3">
        <v>105.27282536975</v>
      </c>
      <c r="DR306" s="3">
        <v>100.632061722249</v>
      </c>
      <c r="DS306" s="3">
        <v>97.5770102517938</v>
      </c>
      <c r="DT306" s="3">
        <v>96.9988507087446</v>
      </c>
      <c r="DU306" s="3">
        <v>100.296769017972</v>
      </c>
      <c r="DV306" s="3">
        <v>107.777336696923</v>
      </c>
      <c r="DW306" s="3">
        <v>116.977920697056</v>
      </c>
      <c r="DX306" s="3">
        <v>114.341198872416</v>
      </c>
      <c r="DY306" s="3">
        <v>110.687283867464</v>
      </c>
      <c r="DZ306" s="3">
        <v>113.266928131932</v>
      </c>
      <c r="EA306" s="3">
        <v>115.657948237986</v>
      </c>
      <c r="EB306" s="3">
        <v>113.097165921785</v>
      </c>
      <c r="EC306" s="3">
        <v>119.829260808578</v>
      </c>
      <c r="ED306" s="3">
        <v>119.456288465443</v>
      </c>
      <c r="EE306" s="3">
        <v>110.328332991827</v>
      </c>
      <c r="EF306" s="3">
        <v>109.293611102634</v>
      </c>
    </row>
    <row r="307">
      <c r="A307" s="3" t="s">
        <v>905</v>
      </c>
      <c r="B307" s="3" t="s">
        <v>526</v>
      </c>
      <c r="C307" s="3" t="s">
        <v>531</v>
      </c>
      <c r="D307" s="3">
        <v>30.2511240690627</v>
      </c>
      <c r="E307" s="3">
        <v>32.6926499979245</v>
      </c>
      <c r="F307" s="3">
        <v>32.4044270381035</v>
      </c>
      <c r="G307" s="3">
        <v>31.5364395385044</v>
      </c>
      <c r="H307" s="3">
        <v>32.7555192109497</v>
      </c>
      <c r="I307" s="3">
        <v>33.5848413838154</v>
      </c>
      <c r="J307" s="3">
        <v>32.7940508287414</v>
      </c>
      <c r="K307" s="3">
        <v>32.1473216592817</v>
      </c>
      <c r="L307" s="3">
        <v>32.7212835092152</v>
      </c>
      <c r="M307" s="3">
        <v>30.2957231749237</v>
      </c>
      <c r="N307" s="3">
        <v>32.9872969828179</v>
      </c>
      <c r="O307" s="3">
        <v>33.4544287206932</v>
      </c>
      <c r="P307" s="3">
        <v>30.9564928881626</v>
      </c>
      <c r="Q307" s="3">
        <v>31.3274471594819</v>
      </c>
      <c r="R307" s="3">
        <v>31.1379644285362</v>
      </c>
      <c r="S307" s="3">
        <v>31.5240403966747</v>
      </c>
      <c r="T307" s="3">
        <v>32.5797305119241</v>
      </c>
      <c r="U307" s="3">
        <v>32.5432218688997</v>
      </c>
      <c r="V307" s="3">
        <v>31.6271704577588</v>
      </c>
      <c r="W307" s="3">
        <v>29.3099592100944</v>
      </c>
      <c r="X307" s="3">
        <v>28.7895712705118</v>
      </c>
      <c r="Y307" s="3">
        <v>30.9661018578489</v>
      </c>
      <c r="Z307" s="3">
        <v>33.0538604319656</v>
      </c>
      <c r="AA307" s="3">
        <v>32.9084650772082</v>
      </c>
      <c r="AB307" s="3">
        <v>30.7551323079328</v>
      </c>
      <c r="AC307" s="3">
        <v>33.0186814568461</v>
      </c>
      <c r="AD307" s="3">
        <v>34.919693631527</v>
      </c>
      <c r="AE307" s="3">
        <v>37.619241656131</v>
      </c>
      <c r="AF307" s="3">
        <v>38.748073284128</v>
      </c>
      <c r="AG307" s="3">
        <v>40.8310629777368</v>
      </c>
      <c r="AH307" s="3">
        <v>42.1506037440381</v>
      </c>
      <c r="AI307" s="3">
        <v>44.4451895787514</v>
      </c>
      <c r="AJ307" s="3">
        <v>46.032091992215</v>
      </c>
      <c r="AK307" s="3">
        <v>45.1125794573377</v>
      </c>
      <c r="AL307" s="3">
        <v>46.5500339542455</v>
      </c>
      <c r="AM307" s="3">
        <v>46.3463056862642</v>
      </c>
      <c r="AN307" s="3">
        <v>44.7722020895553</v>
      </c>
      <c r="AO307" s="3">
        <v>43.6778248656235</v>
      </c>
      <c r="AP307" s="3">
        <v>44.4788569727814</v>
      </c>
      <c r="AQ307" s="3">
        <v>45.9887553213808</v>
      </c>
      <c r="AR307" s="3">
        <v>47.1368681113566</v>
      </c>
      <c r="AS307" s="3">
        <v>49.2334069530214</v>
      </c>
      <c r="AT307" s="3">
        <v>51.3397813163471</v>
      </c>
      <c r="AU307" s="3">
        <v>54.7820878262018</v>
      </c>
      <c r="AV307" s="3">
        <v>57.8847242793639</v>
      </c>
      <c r="AW307" s="3">
        <v>59.1005766354687</v>
      </c>
      <c r="AX307" s="3">
        <v>61.5188619544096</v>
      </c>
      <c r="AY307" s="3">
        <v>62.5499207461381</v>
      </c>
      <c r="AZ307" s="3">
        <v>65.3011195752454</v>
      </c>
      <c r="BA307" s="3">
        <v>67.9488657096881</v>
      </c>
      <c r="BB307" s="3">
        <v>70.9095066793541</v>
      </c>
      <c r="BC307" s="3">
        <v>70.7931287179633</v>
      </c>
      <c r="BD307" s="3">
        <v>65.8898699054075</v>
      </c>
      <c r="BE307" s="3">
        <v>64.7382234015158</v>
      </c>
      <c r="BF307" s="3">
        <v>63.3290443881317</v>
      </c>
      <c r="BG307" s="3">
        <v>70.064287999531</v>
      </c>
      <c r="BH307" s="3">
        <v>74.1240112075721</v>
      </c>
      <c r="BI307" s="3">
        <v>66.8282122242256</v>
      </c>
      <c r="BJ307" s="3">
        <v>64.7143100935656</v>
      </c>
      <c r="BK307" s="3">
        <v>61.1868818351129</v>
      </c>
      <c r="BL307" s="3">
        <v>63.899705704162</v>
      </c>
      <c r="BM307" s="3">
        <v>67.8959309211324</v>
      </c>
      <c r="BN307" s="3">
        <v>72.0398818884838</v>
      </c>
      <c r="BO307" s="3">
        <v>76.2472665960639</v>
      </c>
      <c r="BP307" s="3">
        <v>71.698973225672</v>
      </c>
      <c r="BQ307" s="3">
        <v>75.4264043375885</v>
      </c>
      <c r="BR307" s="3">
        <v>76.6050138463676</v>
      </c>
      <c r="BS307" s="3">
        <v>71.2400812325893</v>
      </c>
      <c r="BT307" s="3">
        <v>73.28429726276</v>
      </c>
      <c r="BU307" s="3">
        <v>73.9247360886138</v>
      </c>
      <c r="BV307" s="3">
        <v>72.9712933323841</v>
      </c>
      <c r="BW307" s="3">
        <v>72.8733935529565</v>
      </c>
      <c r="BX307" s="3">
        <v>76.6041235272495</v>
      </c>
      <c r="BY307" s="3">
        <v>80.6557824826564</v>
      </c>
      <c r="BZ307" s="3">
        <v>66.1025421096695</v>
      </c>
      <c r="CA307" s="3">
        <v>64.216034044405</v>
      </c>
      <c r="CB307" s="3">
        <v>60.0382395125935</v>
      </c>
      <c r="CC307" s="3">
        <v>63.1842791924599</v>
      </c>
      <c r="CD307" s="3">
        <v>67.7503303546651</v>
      </c>
      <c r="CE307" s="3">
        <v>74.8286930751471</v>
      </c>
      <c r="CF307" s="3">
        <v>79.3747926929915</v>
      </c>
      <c r="CG307" s="3">
        <v>84.7252031180206</v>
      </c>
      <c r="CH307" s="3">
        <v>89.7670233765434</v>
      </c>
      <c r="CI307" s="3">
        <v>94.5249992127467</v>
      </c>
      <c r="CJ307" s="3">
        <v>98.3195309314263</v>
      </c>
      <c r="CK307" s="3">
        <v>94.5850246814304</v>
      </c>
      <c r="CL307" s="3">
        <v>97.9158243861477</v>
      </c>
      <c r="CM307" s="3">
        <v>103.842891176051</v>
      </c>
      <c r="CN307" s="3">
        <v>111.421832683189</v>
      </c>
      <c r="CO307" s="3">
        <v>112.959752997198</v>
      </c>
      <c r="CP307" s="3">
        <v>116.617418479937</v>
      </c>
      <c r="CQ307" s="3">
        <v>125.798162316582</v>
      </c>
      <c r="CR307" s="3">
        <v>128.355357622953</v>
      </c>
      <c r="CS307" s="3">
        <v>119.682374534061</v>
      </c>
      <c r="CT307" s="3">
        <v>123.965312274774</v>
      </c>
      <c r="CU307" s="3">
        <v>115.282245106902</v>
      </c>
      <c r="CV307" s="3">
        <v>106.714737012702</v>
      </c>
      <c r="CW307" s="3">
        <v>88.7781712631114</v>
      </c>
      <c r="CX307" s="3">
        <v>83.6736687761941</v>
      </c>
      <c r="CY307" s="3">
        <v>82.207322650015</v>
      </c>
      <c r="CZ307" s="3">
        <v>80.5480752551439</v>
      </c>
      <c r="DA307" s="3">
        <v>77.2305444156703</v>
      </c>
      <c r="DB307" s="3">
        <v>78.4557144605339</v>
      </c>
      <c r="DC307" s="3">
        <v>94.9293798011156</v>
      </c>
      <c r="DD307" s="3">
        <v>90.2749855538801</v>
      </c>
      <c r="DE307" s="3">
        <v>90.5462528526232</v>
      </c>
      <c r="DF307" s="3">
        <v>107.163475014037</v>
      </c>
      <c r="DG307" s="3">
        <v>108.655942113681</v>
      </c>
      <c r="DH307" s="3">
        <v>106.339408084443</v>
      </c>
      <c r="DI307" s="3">
        <v>102.892088520338</v>
      </c>
      <c r="DJ307" s="3">
        <v>97.8663744416299</v>
      </c>
      <c r="DK307" s="3">
        <v>101.00482908154</v>
      </c>
      <c r="DL307" s="3">
        <v>102.08995813595</v>
      </c>
      <c r="DM307" s="3">
        <v>107.852600023979</v>
      </c>
      <c r="DN307" s="3">
        <v>109.970702820749</v>
      </c>
      <c r="DO307" s="3">
        <v>101.503039423593</v>
      </c>
      <c r="DP307" s="3">
        <v>93.3708569958156</v>
      </c>
      <c r="DQ307" s="3">
        <v>89.5831227673318</v>
      </c>
      <c r="DR307" s="3">
        <v>98.363313852911</v>
      </c>
      <c r="DS307" s="3">
        <v>108.426415293056</v>
      </c>
      <c r="DT307" s="3">
        <v>111.106927829676</v>
      </c>
      <c r="DU307" s="3">
        <v>121.171756732753</v>
      </c>
      <c r="DV307" s="3">
        <v>126.836427005443</v>
      </c>
      <c r="DW307" s="3">
        <v>127.884010786658</v>
      </c>
      <c r="DX307" s="3">
        <v>140.023475150127</v>
      </c>
      <c r="DY307" s="3">
        <v>137.634950713703</v>
      </c>
      <c r="DZ307" s="3">
        <v>136.199777853646</v>
      </c>
      <c r="EA307" s="3">
        <v>131.782322811695</v>
      </c>
      <c r="EB307" s="3">
        <v>131.784777429774</v>
      </c>
      <c r="EC307" s="3">
        <v>132.916119201846</v>
      </c>
      <c r="ED307" s="3">
        <v>123.531371832321</v>
      </c>
      <c r="EE307" s="3">
        <v>121.840952736991</v>
      </c>
      <c r="EF307" s="3">
        <v>118.435555352105</v>
      </c>
    </row>
    <row r="308">
      <c r="A308" s="3" t="s">
        <v>906</v>
      </c>
      <c r="B308" s="3" t="s">
        <v>539</v>
      </c>
      <c r="C308" s="3" t="s">
        <v>609</v>
      </c>
      <c r="D308" s="3">
        <v>42.1658317678054</v>
      </c>
      <c r="E308" s="3">
        <v>42.4618419668135</v>
      </c>
      <c r="F308" s="3">
        <v>44.1122983718798</v>
      </c>
      <c r="G308" s="3">
        <v>44.9315770321742</v>
      </c>
      <c r="H308" s="3">
        <v>44.6254348410205</v>
      </c>
      <c r="I308" s="3">
        <v>46.9704767910694</v>
      </c>
      <c r="J308" s="3">
        <v>46.3709057087272</v>
      </c>
      <c r="K308" s="3">
        <v>42.207673085644</v>
      </c>
      <c r="L308" s="3">
        <v>42.633075712983</v>
      </c>
      <c r="M308" s="3">
        <v>41.3241705823511</v>
      </c>
      <c r="N308" s="3">
        <v>44.2154951363383</v>
      </c>
      <c r="O308" s="3">
        <v>43.8020826778643</v>
      </c>
      <c r="P308" s="3">
        <v>43.3436721726291</v>
      </c>
      <c r="Q308" s="3">
        <v>45.2324389075886</v>
      </c>
      <c r="R308" s="3">
        <v>47.2902324769513</v>
      </c>
      <c r="S308" s="3">
        <v>49.0014821017137</v>
      </c>
      <c r="T308" s="3">
        <v>54.9967971825518</v>
      </c>
      <c r="U308" s="3">
        <v>54.8438630633685</v>
      </c>
      <c r="V308" s="3">
        <v>53.6301479196641</v>
      </c>
      <c r="W308" s="3">
        <v>50.4907557429576</v>
      </c>
      <c r="X308" s="3">
        <v>48.3140335238462</v>
      </c>
      <c r="Y308" s="3">
        <v>44.4226306606502</v>
      </c>
      <c r="Z308" s="3">
        <v>43.1111421341155</v>
      </c>
      <c r="AA308" s="3">
        <v>44.7761311737036</v>
      </c>
      <c r="AB308" s="3">
        <v>42.4166474759693</v>
      </c>
      <c r="AC308" s="3">
        <v>42.9792693509228</v>
      </c>
      <c r="AD308" s="3">
        <v>47.8926969052193</v>
      </c>
      <c r="AE308" s="3">
        <v>50.185630881444</v>
      </c>
      <c r="AF308" s="3">
        <v>49.9178742908364</v>
      </c>
      <c r="AG308" s="3">
        <v>51.0154646897194</v>
      </c>
      <c r="AH308" s="3">
        <v>53.863505893786</v>
      </c>
      <c r="AI308" s="3">
        <v>55.4295516128708</v>
      </c>
      <c r="AJ308" s="3">
        <v>55.262158555407</v>
      </c>
      <c r="AK308" s="3">
        <v>54.4239239893508</v>
      </c>
      <c r="AL308" s="3">
        <v>53.3594959566323</v>
      </c>
      <c r="AM308" s="3">
        <v>55.2952967043739</v>
      </c>
      <c r="AN308" s="3">
        <v>56.1009501885376</v>
      </c>
      <c r="AO308" s="3">
        <v>58.1010418542134</v>
      </c>
      <c r="AP308" s="3">
        <v>55.8084210748005</v>
      </c>
      <c r="AQ308" s="3">
        <v>56.3664232454125</v>
      </c>
      <c r="AR308" s="3">
        <v>60.815964830074</v>
      </c>
      <c r="AS308" s="3">
        <v>64.4440900038985</v>
      </c>
      <c r="AT308" s="3">
        <v>64.9029986849591</v>
      </c>
      <c r="AU308" s="3">
        <v>66.4716220688092</v>
      </c>
      <c r="AV308" s="3">
        <v>66.5090635807867</v>
      </c>
      <c r="AW308" s="3">
        <v>66.2095059695209</v>
      </c>
      <c r="AX308" s="3">
        <v>69.8729788201358</v>
      </c>
      <c r="AY308" s="3">
        <v>72.8617524796225</v>
      </c>
      <c r="AZ308" s="3">
        <v>73.7318688202523</v>
      </c>
      <c r="BA308" s="3">
        <v>70.1444858857551</v>
      </c>
      <c r="BB308" s="3">
        <v>72.8894730220651</v>
      </c>
      <c r="BC308" s="3">
        <v>75.8919489172888</v>
      </c>
      <c r="BD308" s="3">
        <v>73.7628626368724</v>
      </c>
      <c r="BE308" s="3">
        <v>72.5373792544757</v>
      </c>
      <c r="BF308" s="3">
        <v>69.9926826579224</v>
      </c>
      <c r="BG308" s="3">
        <v>74.0779437168241</v>
      </c>
      <c r="BH308" s="3">
        <v>79.0438838578803</v>
      </c>
      <c r="BI308" s="3">
        <v>79.4144608939681</v>
      </c>
      <c r="BJ308" s="3">
        <v>79.5004658778858</v>
      </c>
      <c r="BK308" s="3">
        <v>81.0249188973446</v>
      </c>
      <c r="BL308" s="3">
        <v>82.0699932434948</v>
      </c>
      <c r="BM308" s="3">
        <v>84.5241825355508</v>
      </c>
      <c r="BN308" s="3">
        <v>88.2891348229486</v>
      </c>
      <c r="BO308" s="3">
        <v>91.5126506627124</v>
      </c>
      <c r="BP308" s="3">
        <v>91.1951001199448</v>
      </c>
      <c r="BQ308" s="3">
        <v>98.4822209910994</v>
      </c>
      <c r="BR308" s="3">
        <v>101.156021996643</v>
      </c>
      <c r="BS308" s="3">
        <v>105.734373305688</v>
      </c>
      <c r="BT308" s="3">
        <v>103.774409872306</v>
      </c>
      <c r="BU308" s="3">
        <v>100.866622987123</v>
      </c>
      <c r="BV308" s="3">
        <v>89.8409682581765</v>
      </c>
      <c r="BW308" s="3">
        <v>91.0695612853646</v>
      </c>
      <c r="BX308" s="3">
        <v>94.2034272283279</v>
      </c>
      <c r="BY308" s="3">
        <v>93.5395967113143</v>
      </c>
      <c r="BZ308" s="3">
        <v>69.3685289758687</v>
      </c>
      <c r="CA308" s="3">
        <v>72.3898135489113</v>
      </c>
      <c r="CB308" s="3">
        <v>78.785667024712</v>
      </c>
      <c r="CC308" s="3">
        <v>83.645978160009</v>
      </c>
      <c r="CD308" s="3">
        <v>82.7577531263354</v>
      </c>
      <c r="CE308" s="3">
        <v>86.3165831076567</v>
      </c>
      <c r="CF308" s="3">
        <v>85.9773744845972</v>
      </c>
      <c r="CG308" s="3">
        <v>89.0590006627562</v>
      </c>
      <c r="CH308" s="3">
        <v>95.0553288035306</v>
      </c>
      <c r="CI308" s="3">
        <v>99.4721239759757</v>
      </c>
      <c r="CJ308" s="3">
        <v>98.7245271459742</v>
      </c>
      <c r="CK308" s="3">
        <v>97.4220589292864</v>
      </c>
      <c r="CL308" s="3">
        <v>99.4037028451045</v>
      </c>
      <c r="CM308" s="3">
        <v>108.356615045448</v>
      </c>
      <c r="CN308" s="3">
        <v>111.909210122665</v>
      </c>
      <c r="CO308" s="3">
        <v>110.399406424784</v>
      </c>
      <c r="CP308" s="3">
        <v>111.727129335635</v>
      </c>
      <c r="CQ308" s="3">
        <v>125.118362968076</v>
      </c>
      <c r="CR308" s="3">
        <v>119.992020130862</v>
      </c>
      <c r="CS308" s="3">
        <v>117.325698483702</v>
      </c>
      <c r="CT308" s="3">
        <v>118.462396907417</v>
      </c>
      <c r="CU308" s="3">
        <v>125.216966624184</v>
      </c>
      <c r="CV308" s="3">
        <v>121.387662250429</v>
      </c>
      <c r="CW308" s="3">
        <v>117.165173846268</v>
      </c>
      <c r="CX308" s="3">
        <v>112.39384050525</v>
      </c>
      <c r="CY308" s="3">
        <v>114.113513338082</v>
      </c>
      <c r="CZ308" s="3">
        <v>107.982226952616</v>
      </c>
      <c r="DA308" s="3">
        <v>109.416723055351</v>
      </c>
      <c r="DB308" s="3">
        <v>112.768097017791</v>
      </c>
      <c r="DC308" s="3">
        <v>111.835552930074</v>
      </c>
      <c r="DD308" s="3">
        <v>108.12596606123</v>
      </c>
      <c r="DE308" s="3">
        <v>105.768852676242</v>
      </c>
      <c r="DF308" s="3">
        <v>118.301222329244</v>
      </c>
      <c r="DG308" s="3">
        <v>124.611913989724</v>
      </c>
      <c r="DH308" s="3">
        <v>123.875604157755</v>
      </c>
      <c r="DI308" s="3">
        <v>124.976154205967</v>
      </c>
      <c r="DJ308" s="3">
        <v>123.490596597586</v>
      </c>
      <c r="DK308" s="3">
        <v>130.927142599757</v>
      </c>
      <c r="DL308" s="3">
        <v>131.60187544129</v>
      </c>
      <c r="DM308" s="3">
        <v>131.185006424581</v>
      </c>
      <c r="DN308" s="3">
        <v>132.03919461361</v>
      </c>
      <c r="DO308" s="3">
        <v>128.417554960616</v>
      </c>
      <c r="DP308" s="3">
        <v>123.738334396308</v>
      </c>
      <c r="DQ308" s="3">
        <v>117.221260602812</v>
      </c>
      <c r="DR308" s="3">
        <v>123.459193998578</v>
      </c>
      <c r="DS308" s="3">
        <v>125.867890601318</v>
      </c>
      <c r="DT308" s="3">
        <v>127.140765061845</v>
      </c>
      <c r="DU308" s="3">
        <v>130.729628707406</v>
      </c>
      <c r="DV308" s="3">
        <v>135.746710041815</v>
      </c>
      <c r="DW308" s="3">
        <v>136.840607326813</v>
      </c>
      <c r="DX308" s="3">
        <v>135.498363939245</v>
      </c>
      <c r="DY308" s="3">
        <v>135.229611787257</v>
      </c>
      <c r="DZ308" s="3">
        <v>127.588643762747</v>
      </c>
      <c r="EA308" s="3">
        <v>135.023327461843</v>
      </c>
      <c r="EB308" s="3">
        <v>133.177669790173</v>
      </c>
      <c r="EC308" s="3">
        <v>134.080729500709</v>
      </c>
      <c r="ED308" s="3">
        <v>134.643817335818</v>
      </c>
      <c r="EE308" s="3">
        <v>135.936429341634</v>
      </c>
      <c r="EF308" s="3">
        <v>127.828055911594</v>
      </c>
    </row>
    <row r="309">
      <c r="A309" s="3" t="s">
        <v>907</v>
      </c>
      <c r="B309" s="3" t="s">
        <v>494</v>
      </c>
      <c r="C309" s="3" t="s">
        <v>497</v>
      </c>
      <c r="D309" s="3">
        <v>84.5408131988224</v>
      </c>
      <c r="E309" s="3">
        <v>84.0264023803319</v>
      </c>
      <c r="F309" s="3">
        <v>84.6178675787384</v>
      </c>
      <c r="G309" s="3">
        <v>84.9307514074678</v>
      </c>
      <c r="H309" s="3">
        <v>89.8508335606775</v>
      </c>
      <c r="I309" s="3">
        <v>94.0540081271725</v>
      </c>
      <c r="J309" s="3">
        <v>91.6186286202644</v>
      </c>
      <c r="K309" s="3">
        <v>88.0992134156456</v>
      </c>
      <c r="L309" s="3">
        <v>91.6427281186098</v>
      </c>
      <c r="M309" s="3">
        <v>91.5329954690935</v>
      </c>
      <c r="N309" s="3">
        <v>98.9091815773768</v>
      </c>
      <c r="O309" s="3">
        <v>101.426093528885</v>
      </c>
      <c r="P309" s="3">
        <v>104.321997044216</v>
      </c>
      <c r="Q309" s="3">
        <v>106.159626858788</v>
      </c>
      <c r="R309" s="3">
        <v>105.65532185183</v>
      </c>
      <c r="S309" s="3">
        <v>104.506517331114</v>
      </c>
      <c r="T309" s="3">
        <v>101.363750490676</v>
      </c>
      <c r="U309" s="3">
        <v>101.548981648521</v>
      </c>
      <c r="V309" s="3">
        <v>96.8003653247873</v>
      </c>
      <c r="W309" s="3">
        <v>93.1744342235672</v>
      </c>
      <c r="X309" s="3">
        <v>88.8891557978281</v>
      </c>
      <c r="Y309" s="3">
        <v>87.0240121078546</v>
      </c>
      <c r="Z309" s="3">
        <v>94.5795687260651</v>
      </c>
      <c r="AA309" s="3">
        <v>91.1423545577066</v>
      </c>
      <c r="AB309" s="3">
        <v>91.1431065433376</v>
      </c>
      <c r="AC309" s="3">
        <v>85.8286978368764</v>
      </c>
      <c r="AD309" s="3">
        <v>92.7449860812064</v>
      </c>
      <c r="AE309" s="3">
        <v>101.530161276034</v>
      </c>
      <c r="AF309" s="3">
        <v>107.134378624084</v>
      </c>
      <c r="AG309" s="3">
        <v>107.739634866606</v>
      </c>
      <c r="AH309" s="3">
        <v>112.935280913529</v>
      </c>
      <c r="AI309" s="3">
        <v>117.695321098032</v>
      </c>
      <c r="AJ309" s="3">
        <v>115.543153451792</v>
      </c>
      <c r="AK309" s="3">
        <v>115.185098906689</v>
      </c>
      <c r="AL309" s="3">
        <v>92.5716458434724</v>
      </c>
      <c r="AM309" s="3">
        <v>93.8078898588241</v>
      </c>
      <c r="AN309" s="3">
        <v>102.419869460896</v>
      </c>
      <c r="AO309" s="3">
        <v>106.948351138226</v>
      </c>
      <c r="AP309" s="3">
        <v>109.192188558413</v>
      </c>
      <c r="AQ309" s="3">
        <v>110.216503635037</v>
      </c>
      <c r="AR309" s="3">
        <v>108.661057144405</v>
      </c>
      <c r="AS309" s="3">
        <v>115.381829672148</v>
      </c>
      <c r="AT309" s="3">
        <v>117.418528907913</v>
      </c>
      <c r="AU309" s="3">
        <v>104.447273481826</v>
      </c>
      <c r="AV309" s="3">
        <v>105.684358803502</v>
      </c>
      <c r="AW309" s="3">
        <v>110.054493264263</v>
      </c>
      <c r="AX309" s="3">
        <v>102.893606099508</v>
      </c>
      <c r="AY309" s="3">
        <v>107.280950292711</v>
      </c>
      <c r="AZ309" s="3">
        <v>114.257353175803</v>
      </c>
      <c r="BA309" s="3">
        <v>109.977859873385</v>
      </c>
      <c r="BB309" s="3">
        <v>105.751731811857</v>
      </c>
      <c r="BC309" s="3">
        <v>100.359682040523</v>
      </c>
      <c r="BD309" s="3">
        <v>105.352253733663</v>
      </c>
      <c r="BE309" s="3">
        <v>103.843051389328</v>
      </c>
      <c r="BF309" s="3">
        <v>106.521037792984</v>
      </c>
      <c r="BG309" s="3">
        <v>114.779012806263</v>
      </c>
      <c r="BH309" s="3">
        <v>117.832703156327</v>
      </c>
      <c r="BI309" s="3">
        <v>114.886119839584</v>
      </c>
      <c r="BJ309" s="3">
        <v>106.183647866123</v>
      </c>
      <c r="BK309" s="3">
        <v>99.3267242656593</v>
      </c>
      <c r="BL309" s="3">
        <v>96.8555780310732</v>
      </c>
      <c r="BM309" s="3">
        <v>112.844304463142</v>
      </c>
      <c r="BN309" s="3">
        <v>115.906666218279</v>
      </c>
      <c r="BO309" s="3">
        <v>116.611090607397</v>
      </c>
      <c r="BP309" s="3">
        <v>109.839714753849</v>
      </c>
      <c r="BQ309" s="3">
        <v>109.968657409201</v>
      </c>
      <c r="BR309" s="3">
        <v>115.147615656749</v>
      </c>
      <c r="BS309" s="3">
        <v>127.330999762371</v>
      </c>
      <c r="BT309" s="3">
        <v>129.491989112401</v>
      </c>
      <c r="BU309" s="3">
        <v>126.349881968431</v>
      </c>
      <c r="BV309" s="3">
        <v>133.718747707962</v>
      </c>
      <c r="BW309" s="3">
        <v>138.421811328534</v>
      </c>
      <c r="BX309" s="3">
        <v>139.164365688974</v>
      </c>
      <c r="BY309" s="3">
        <v>144.405419099617</v>
      </c>
      <c r="BZ309" s="3">
        <v>97.9914108736834</v>
      </c>
      <c r="CA309" s="3">
        <v>102.172647409322</v>
      </c>
      <c r="CB309" s="3">
        <v>112.50959159223</v>
      </c>
      <c r="CC309" s="3">
        <v>118.624046794404</v>
      </c>
      <c r="CD309" s="3">
        <v>119.869177323594</v>
      </c>
      <c r="CE309" s="3">
        <v>128.744562374248</v>
      </c>
      <c r="CF309" s="3">
        <v>130.10695756501</v>
      </c>
      <c r="CG309" s="3">
        <v>133.379962666539</v>
      </c>
      <c r="CH309" s="3">
        <v>137.778758898267</v>
      </c>
      <c r="CI309" s="3">
        <v>139.413207425322</v>
      </c>
      <c r="CJ309" s="3">
        <v>149.56470909621</v>
      </c>
      <c r="CK309" s="3">
        <v>150.697337254858</v>
      </c>
      <c r="CL309" s="3">
        <v>150.459851234567</v>
      </c>
      <c r="CM309" s="3">
        <v>161.162697612007</v>
      </c>
      <c r="CN309" s="3">
        <v>159.224009655915</v>
      </c>
      <c r="CO309" s="3">
        <v>152.000540834962</v>
      </c>
      <c r="CP309" s="3">
        <v>150.201090865305</v>
      </c>
      <c r="CQ309" s="3">
        <v>140.291014480376</v>
      </c>
      <c r="CR309" s="3">
        <v>138.82224359008</v>
      </c>
      <c r="CS309" s="3">
        <v>138.952512386729</v>
      </c>
      <c r="CT309" s="3">
        <v>126.517079619089</v>
      </c>
      <c r="CU309" s="3">
        <v>117.765902239362</v>
      </c>
      <c r="CV309" s="3">
        <v>118.696055334296</v>
      </c>
      <c r="CW309" s="3">
        <v>114.283826496316</v>
      </c>
      <c r="CX309" s="3">
        <v>118.944837744455</v>
      </c>
      <c r="CY309" s="3">
        <v>124.407388274878</v>
      </c>
      <c r="CZ309" s="3">
        <v>115.831679634595</v>
      </c>
      <c r="DA309" s="3">
        <v>108.513312392291</v>
      </c>
      <c r="DB309" s="3">
        <v>104.057630936921</v>
      </c>
      <c r="DC309" s="3">
        <v>110.292449858157</v>
      </c>
      <c r="DD309" s="3">
        <v>107.79578413519</v>
      </c>
      <c r="DE309" s="3">
        <v>107.542372530467</v>
      </c>
      <c r="DF309" s="3">
        <v>110.875934349546</v>
      </c>
      <c r="DG309" s="3">
        <v>123.257379319597</v>
      </c>
      <c r="DH309" s="3">
        <v>123.187690706943</v>
      </c>
      <c r="DI309" s="3">
        <v>124.48851775861</v>
      </c>
      <c r="DJ309" s="3">
        <v>123.07215543222</v>
      </c>
      <c r="DK309" s="3">
        <v>131.887034834059</v>
      </c>
      <c r="DL309" s="3">
        <v>132.929826266003</v>
      </c>
      <c r="DM309" s="3">
        <v>136.83584922027</v>
      </c>
      <c r="DN309" s="3">
        <v>139.749483115364</v>
      </c>
      <c r="DO309" s="3">
        <v>120.472764403627</v>
      </c>
      <c r="DP309" s="3">
        <v>117.366338061035</v>
      </c>
      <c r="DQ309" s="3">
        <v>105.434577378919</v>
      </c>
      <c r="DR309" s="3">
        <v>108.714232452551</v>
      </c>
      <c r="DS309" s="3">
        <v>117.563557804089</v>
      </c>
      <c r="DT309" s="3">
        <v>121.073515708736</v>
      </c>
      <c r="DU309" s="3">
        <v>124.397674572879</v>
      </c>
      <c r="DV309" s="3">
        <v>125.862550175039</v>
      </c>
      <c r="DW309" s="3">
        <v>123.534142449878</v>
      </c>
      <c r="DX309" s="3">
        <v>118.378064137781</v>
      </c>
      <c r="DY309" s="3">
        <v>108.820842408129</v>
      </c>
      <c r="DZ309" s="3">
        <v>108.335736775354</v>
      </c>
      <c r="EA309" s="3">
        <v>110.493119585836</v>
      </c>
      <c r="EB309" s="3">
        <v>106.925655182965</v>
      </c>
      <c r="EC309" s="3">
        <v>104.472246399978</v>
      </c>
      <c r="ED309" s="3">
        <v>109.687117824107</v>
      </c>
      <c r="EE309" s="3">
        <v>107.525889513038</v>
      </c>
      <c r="EF309" s="3">
        <v>107.466944376628</v>
      </c>
    </row>
    <row r="310">
      <c r="A310" s="3" t="s">
        <v>908</v>
      </c>
      <c r="B310" s="3" t="s">
        <v>494</v>
      </c>
      <c r="C310" s="3" t="s">
        <v>909</v>
      </c>
      <c r="D310" s="3">
        <v>29.1416215403991</v>
      </c>
      <c r="E310" s="3">
        <v>27.7200930971685</v>
      </c>
      <c r="F310" s="3">
        <v>27.5214174949155</v>
      </c>
      <c r="G310" s="3">
        <v>27.0222445008202</v>
      </c>
      <c r="H310" s="3">
        <v>28.1855005171667</v>
      </c>
      <c r="I310" s="3">
        <v>29.632877111245</v>
      </c>
      <c r="J310" s="3">
        <v>30.1682728436821</v>
      </c>
      <c r="K310" s="3">
        <v>31.1192167732174</v>
      </c>
      <c r="L310" s="3">
        <v>33.619442474711</v>
      </c>
      <c r="M310" s="3">
        <v>33.7353981694712</v>
      </c>
      <c r="N310" s="3">
        <v>39.2020094843213</v>
      </c>
      <c r="O310" s="3">
        <v>40.2036791136839</v>
      </c>
      <c r="P310" s="3">
        <v>40.4387126069492</v>
      </c>
      <c r="Q310" s="3">
        <v>41.7359947723958</v>
      </c>
      <c r="R310" s="3">
        <v>43.331529763703</v>
      </c>
      <c r="S310" s="3">
        <v>43.3867621692357</v>
      </c>
      <c r="T310" s="3">
        <v>43.4889087391809</v>
      </c>
      <c r="U310" s="3">
        <v>46.2426166364641</v>
      </c>
      <c r="V310" s="3">
        <v>44.9676667124537</v>
      </c>
      <c r="W310" s="3">
        <v>43.7743934184536</v>
      </c>
      <c r="X310" s="3">
        <v>40.9837700171004</v>
      </c>
      <c r="Y310" s="3">
        <v>39.7045716122752</v>
      </c>
      <c r="Z310" s="3">
        <v>43.0138056115796</v>
      </c>
      <c r="AA310" s="3">
        <v>43.7736348422013</v>
      </c>
      <c r="AB310" s="3">
        <v>41.6705260430235</v>
      </c>
      <c r="AC310" s="3">
        <v>38.7600195313348</v>
      </c>
      <c r="AD310" s="3">
        <v>38.8566635166239</v>
      </c>
      <c r="AE310" s="3">
        <v>44.3150087140523</v>
      </c>
      <c r="AF310" s="3">
        <v>44.075456722064</v>
      </c>
      <c r="AG310" s="3">
        <v>44.3738740846773</v>
      </c>
      <c r="AH310" s="3">
        <v>46.2453451340281</v>
      </c>
      <c r="AI310" s="3">
        <v>48.2577709305718</v>
      </c>
      <c r="AJ310" s="3">
        <v>48.0585079125511</v>
      </c>
      <c r="AK310" s="3">
        <v>47.7953208181325</v>
      </c>
      <c r="AL310" s="3">
        <v>47.0022891463669</v>
      </c>
      <c r="AM310" s="3">
        <v>48.9128133420384</v>
      </c>
      <c r="AN310" s="3">
        <v>50.7406498154715</v>
      </c>
      <c r="AO310" s="3">
        <v>51.5467342446007</v>
      </c>
      <c r="AP310" s="3">
        <v>50.6336438821596</v>
      </c>
      <c r="AQ310" s="3">
        <v>50.849993808271</v>
      </c>
      <c r="AR310" s="3">
        <v>56.5358262191287</v>
      </c>
      <c r="AS310" s="3">
        <v>59.3444218514869</v>
      </c>
      <c r="AT310" s="3">
        <v>59.2318607660925</v>
      </c>
      <c r="AU310" s="3">
        <v>58.0548571359125</v>
      </c>
      <c r="AV310" s="3">
        <v>60.8919685173198</v>
      </c>
      <c r="AW310" s="3">
        <v>61.0984057717785</v>
      </c>
      <c r="AX310" s="3">
        <v>66.1002139815231</v>
      </c>
      <c r="AY310" s="3">
        <v>68.3537669410739</v>
      </c>
      <c r="AZ310" s="3">
        <v>72.0806355052106</v>
      </c>
      <c r="BA310" s="3">
        <v>73.4571087295274</v>
      </c>
      <c r="BB310" s="3">
        <v>78.7820565520274</v>
      </c>
      <c r="BC310" s="3">
        <v>79.7938612512645</v>
      </c>
      <c r="BD310" s="3">
        <v>79.0813148446356</v>
      </c>
      <c r="BE310" s="3">
        <v>82.0312463499362</v>
      </c>
      <c r="BF310" s="3">
        <v>81.4285238240488</v>
      </c>
      <c r="BG310" s="3">
        <v>86.5004404044807</v>
      </c>
      <c r="BH310" s="3">
        <v>85.3987465836544</v>
      </c>
      <c r="BI310" s="3">
        <v>86.6810988534556</v>
      </c>
      <c r="BJ310" s="3">
        <v>88.0154502439987</v>
      </c>
      <c r="BK310" s="3">
        <v>82.8815342513344</v>
      </c>
      <c r="BL310" s="3">
        <v>80.7989349378834</v>
      </c>
      <c r="BM310" s="3">
        <v>86.6958926666095</v>
      </c>
      <c r="BN310" s="3">
        <v>92.5770235840469</v>
      </c>
      <c r="BO310" s="3">
        <v>96.957167619337</v>
      </c>
      <c r="BP310" s="3">
        <v>97.7116764342595</v>
      </c>
      <c r="BQ310" s="3">
        <v>106.294303243898</v>
      </c>
      <c r="BR310" s="3">
        <v>109.834920282262</v>
      </c>
      <c r="BS310" s="3">
        <v>118.28529669199</v>
      </c>
      <c r="BT310" s="3">
        <v>119.526012303401</v>
      </c>
      <c r="BU310" s="3">
        <v>120.868428850757</v>
      </c>
      <c r="BV310" s="3">
        <v>115.511592493241</v>
      </c>
      <c r="BW310" s="3">
        <v>121.310531886999</v>
      </c>
      <c r="BX310" s="3">
        <v>131.436061672472</v>
      </c>
      <c r="BY310" s="3">
        <v>134.468014816525</v>
      </c>
      <c r="BZ310" s="3">
        <v>114.695010006023</v>
      </c>
      <c r="CA310" s="3">
        <v>119.874402897864</v>
      </c>
      <c r="CB310" s="3">
        <v>124.761653330786</v>
      </c>
      <c r="CC310" s="3">
        <v>132.165769490517</v>
      </c>
      <c r="CD310" s="3">
        <v>137.407172235622</v>
      </c>
      <c r="CE310" s="3">
        <v>152.700025849091</v>
      </c>
      <c r="CF310" s="3">
        <v>154.697051671188</v>
      </c>
      <c r="CG310" s="3">
        <v>156.974550111364</v>
      </c>
      <c r="CH310" s="3">
        <v>159.764740988188</v>
      </c>
      <c r="CI310" s="3">
        <v>155.163772766596</v>
      </c>
      <c r="CJ310" s="3">
        <v>157.344023834885</v>
      </c>
      <c r="CK310" s="3">
        <v>155.434594946432</v>
      </c>
      <c r="CL310" s="3">
        <v>148.340096433484</v>
      </c>
      <c r="CM310" s="3">
        <v>160.024326766303</v>
      </c>
      <c r="CN310" s="3">
        <v>167.352753959665</v>
      </c>
      <c r="CO310" s="3">
        <v>176.245959778452</v>
      </c>
      <c r="CP310" s="3">
        <v>192.556933848174</v>
      </c>
      <c r="CQ310" s="3">
        <v>197.252342844986</v>
      </c>
      <c r="CR310" s="3">
        <v>197.005348871846</v>
      </c>
      <c r="CS310" s="3">
        <v>196.687038537952</v>
      </c>
      <c r="CT310" s="3">
        <v>212.997460818433</v>
      </c>
      <c r="CU310" s="3">
        <v>227.011602633372</v>
      </c>
      <c r="CV310" s="3">
        <v>201.567360734888</v>
      </c>
      <c r="CW310" s="3">
        <v>190.997224847273</v>
      </c>
      <c r="CX310" s="3">
        <v>186.192380078062</v>
      </c>
      <c r="CY310" s="3">
        <v>181.828048178342</v>
      </c>
      <c r="CZ310" s="3">
        <v>162.111835609639</v>
      </c>
      <c r="DA310" s="3">
        <v>162.253821852624</v>
      </c>
      <c r="DB310" s="3">
        <v>171.550001662923</v>
      </c>
      <c r="DC310" s="3">
        <v>166.057430935816</v>
      </c>
      <c r="DD310" s="3">
        <v>152.175400510257</v>
      </c>
      <c r="DE310" s="3">
        <v>146.037690392491</v>
      </c>
      <c r="DF310" s="3">
        <v>141.670536589356</v>
      </c>
      <c r="DG310" s="3">
        <v>146.264753251071</v>
      </c>
      <c r="DH310" s="3">
        <v>155.134693935609</v>
      </c>
      <c r="DI310" s="3">
        <v>163.986313990343</v>
      </c>
      <c r="DJ310" s="3">
        <v>162.308719930452</v>
      </c>
      <c r="DK310" s="3">
        <v>169.275637250825</v>
      </c>
      <c r="DL310" s="3">
        <v>174.338927369264</v>
      </c>
      <c r="DM310" s="3">
        <v>165.396216169917</v>
      </c>
      <c r="DN310" s="3">
        <v>173.352436074725</v>
      </c>
      <c r="DO310" s="3">
        <v>182.762570732835</v>
      </c>
      <c r="DP310" s="3">
        <v>179.334137569053</v>
      </c>
      <c r="DQ310" s="3">
        <v>166.609020584235</v>
      </c>
      <c r="DR310" s="3">
        <v>169.531913059013</v>
      </c>
      <c r="DS310" s="3">
        <v>188.695777211416</v>
      </c>
      <c r="DT310" s="3">
        <v>190.539843500325</v>
      </c>
      <c r="DU310" s="3">
        <v>190.512201730705</v>
      </c>
      <c r="DV310" s="3">
        <v>175.137673164809</v>
      </c>
      <c r="DW310" s="3">
        <v>156.18056607347</v>
      </c>
      <c r="DX310" s="3">
        <v>168.140625583387</v>
      </c>
      <c r="DY310" s="3">
        <v>171.648664094569</v>
      </c>
      <c r="DZ310" s="3">
        <v>177.16964033877</v>
      </c>
      <c r="EA310" s="3">
        <v>182.474196293028</v>
      </c>
      <c r="EB310" s="3">
        <v>190.755929646668</v>
      </c>
      <c r="EC310" s="3">
        <v>187.535378899402</v>
      </c>
      <c r="ED310" s="3">
        <v>175.426410759746</v>
      </c>
      <c r="EE310" s="3">
        <v>170.818829165466</v>
      </c>
      <c r="EF310" s="3">
        <v>166.04542958535</v>
      </c>
    </row>
    <row r="311">
      <c r="A311" s="3" t="s">
        <v>910</v>
      </c>
      <c r="B311" s="3" t="s">
        <v>539</v>
      </c>
      <c r="C311" s="3" t="s">
        <v>560</v>
      </c>
      <c r="D311" s="3">
        <v>9.38621197909216</v>
      </c>
      <c r="E311" s="3">
        <v>8.48967297270142</v>
      </c>
      <c r="F311" s="3">
        <v>9.22932712147759</v>
      </c>
      <c r="G311" s="3">
        <v>8.70896535381376</v>
      </c>
      <c r="H311" s="3">
        <v>8.29679417553148</v>
      </c>
      <c r="I311" s="3">
        <v>8.22989517337649</v>
      </c>
      <c r="J311" s="3">
        <v>7.92712440067088</v>
      </c>
      <c r="K311" s="3">
        <v>8.11080506999616</v>
      </c>
      <c r="L311" s="3">
        <v>8.03742336569096</v>
      </c>
      <c r="M311" s="3">
        <v>8.14533856232697</v>
      </c>
      <c r="N311" s="3">
        <v>9.61579887450851</v>
      </c>
      <c r="O311" s="3">
        <v>10.0161661112078</v>
      </c>
      <c r="P311" s="3">
        <v>10.1533618143227</v>
      </c>
      <c r="Q311" s="3">
        <v>10.9707442607011</v>
      </c>
      <c r="R311" s="3">
        <v>11.1958989498497</v>
      </c>
      <c r="S311" s="3">
        <v>11.3383411193744</v>
      </c>
      <c r="T311" s="3">
        <v>11.3738439354333</v>
      </c>
      <c r="U311" s="3">
        <v>11.7047818733848</v>
      </c>
      <c r="V311" s="3">
        <v>11.9556627452487</v>
      </c>
      <c r="W311" s="3">
        <v>11.7582211532513</v>
      </c>
      <c r="X311" s="3">
        <v>11.0956139339901</v>
      </c>
      <c r="Y311" s="3">
        <v>11.5267610265493</v>
      </c>
      <c r="Z311" s="3">
        <v>11.880596049731</v>
      </c>
      <c r="AA311" s="3">
        <v>11.459217399511</v>
      </c>
      <c r="AB311" s="3">
        <v>10.9437496648228</v>
      </c>
      <c r="AC311" s="3">
        <v>11.1016173394719</v>
      </c>
      <c r="AD311" s="3">
        <v>11.7590983542312</v>
      </c>
      <c r="AE311" s="3">
        <v>12.1102580473307</v>
      </c>
      <c r="AF311" s="3">
        <v>12.5826062833159</v>
      </c>
      <c r="AG311" s="3">
        <v>12.5732720345726</v>
      </c>
      <c r="AH311" s="3">
        <v>12.3963403194014</v>
      </c>
      <c r="AI311" s="3">
        <v>11.619920936156</v>
      </c>
      <c r="AJ311" s="3">
        <v>9.64919663454318</v>
      </c>
      <c r="AK311" s="3">
        <v>8.89511465790067</v>
      </c>
      <c r="AL311" s="3">
        <v>9.63272728243015</v>
      </c>
      <c r="AM311" s="3">
        <v>10.5128757382946</v>
      </c>
      <c r="AN311" s="3">
        <v>10.3907697979062</v>
      </c>
      <c r="AO311" s="3">
        <v>10.0015067054084</v>
      </c>
      <c r="AP311" s="3">
        <v>9.74746216940793</v>
      </c>
      <c r="AQ311" s="3">
        <v>9.12783805579234</v>
      </c>
      <c r="AR311" s="3">
        <v>8.11658800253605</v>
      </c>
      <c r="AS311" s="3">
        <v>7.59447176682065</v>
      </c>
      <c r="AT311" s="3">
        <v>7.28834522812856</v>
      </c>
      <c r="AU311" s="3">
        <v>7.78007633396146</v>
      </c>
      <c r="AV311" s="3">
        <v>8.56085397021452</v>
      </c>
      <c r="AW311" s="3">
        <v>8.31252191746037</v>
      </c>
      <c r="AX311" s="3">
        <v>8.8399561250747</v>
      </c>
      <c r="AY311" s="3">
        <v>9.99246768619647</v>
      </c>
      <c r="AZ311" s="3">
        <v>11.2500192807448</v>
      </c>
      <c r="BA311" s="3">
        <v>9.56988513700537</v>
      </c>
      <c r="BB311" s="3">
        <v>9.12963562234579</v>
      </c>
      <c r="BC311" s="3">
        <v>8.93652969771656</v>
      </c>
      <c r="BD311" s="3">
        <v>10.2576974063033</v>
      </c>
      <c r="BE311" s="3">
        <v>11.1108403523779</v>
      </c>
      <c r="BF311" s="3">
        <v>11.3856696100165</v>
      </c>
      <c r="BG311" s="3">
        <v>12.0739709010401</v>
      </c>
      <c r="BH311" s="3">
        <v>13.3074275298747</v>
      </c>
      <c r="BI311" s="3">
        <v>13.136574255678</v>
      </c>
      <c r="BJ311" s="3">
        <v>13.8404537498378</v>
      </c>
      <c r="BK311" s="3">
        <v>13.0496274262355</v>
      </c>
      <c r="BL311" s="3">
        <v>12.8493250126132</v>
      </c>
      <c r="BM311" s="3">
        <v>14.0231776437728</v>
      </c>
      <c r="BN311" s="3">
        <v>14.0193349665545</v>
      </c>
      <c r="BO311" s="3">
        <v>15.4748207325359</v>
      </c>
      <c r="BP311" s="3">
        <v>15.390731024533</v>
      </c>
      <c r="BQ311" s="3">
        <v>16.3820624151198</v>
      </c>
      <c r="BR311" s="3">
        <v>17.0742268546467</v>
      </c>
      <c r="BS311" s="3">
        <v>15.8651989800993</v>
      </c>
      <c r="BT311" s="3">
        <v>14.9360340111261</v>
      </c>
      <c r="BU311" s="3">
        <v>14.4987351199309</v>
      </c>
      <c r="BV311" s="3">
        <v>14.9188165997377</v>
      </c>
      <c r="BW311" s="3">
        <v>14.6855508650473</v>
      </c>
      <c r="BX311" s="3">
        <v>14.3013423945946</v>
      </c>
      <c r="BY311" s="3">
        <v>14.9363394803316</v>
      </c>
      <c r="BZ311" s="3">
        <v>12.9046656455684</v>
      </c>
      <c r="CA311" s="3">
        <v>14.585424855931</v>
      </c>
      <c r="CB311" s="3">
        <v>17.3186956806832</v>
      </c>
      <c r="CC311" s="3">
        <v>20.0655093390969</v>
      </c>
      <c r="CD311" s="3">
        <v>22.5341373674626</v>
      </c>
      <c r="CE311" s="3">
        <v>24.1004274798019</v>
      </c>
      <c r="CF311" s="3">
        <v>22.6761977299954</v>
      </c>
      <c r="CG311" s="3">
        <v>23.2074371532669</v>
      </c>
      <c r="CH311" s="3">
        <v>21.5258669168008</v>
      </c>
      <c r="CI311" s="3">
        <v>22.8264622429802</v>
      </c>
      <c r="CJ311" s="3">
        <v>24.3473528795347</v>
      </c>
      <c r="CK311" s="3">
        <v>25.4716280553424</v>
      </c>
      <c r="CL311" s="3">
        <v>27.1730328965929</v>
      </c>
      <c r="CM311" s="3">
        <v>29.5331770021847</v>
      </c>
      <c r="CN311" s="3">
        <v>30.3745161533852</v>
      </c>
      <c r="CO311" s="3">
        <v>29.305156547765</v>
      </c>
      <c r="CP311" s="3">
        <v>30.1036217347256</v>
      </c>
      <c r="CQ311" s="3">
        <v>31.2097794098941</v>
      </c>
      <c r="CR311" s="3">
        <v>33.6474120739563</v>
      </c>
      <c r="CS311" s="3">
        <v>33.2394609526953</v>
      </c>
      <c r="CT311" s="3">
        <v>36.8220292438722</v>
      </c>
      <c r="CU311" s="3">
        <v>38.4196004693384</v>
      </c>
      <c r="CV311" s="3">
        <v>37.0459939739561</v>
      </c>
      <c r="CW311" s="3">
        <v>35.5893477075259</v>
      </c>
      <c r="CX311" s="3">
        <v>37.8284469563373</v>
      </c>
      <c r="CY311" s="3">
        <v>37.074661743033</v>
      </c>
      <c r="CZ311" s="3">
        <v>32.5583566548792</v>
      </c>
      <c r="DA311" s="3">
        <v>33.5513507942656</v>
      </c>
      <c r="DB311" s="3">
        <v>33.9534703285904</v>
      </c>
      <c r="DC311" s="3">
        <v>33.574594035346</v>
      </c>
      <c r="DD311" s="3">
        <v>32.9178182522762</v>
      </c>
      <c r="DE311" s="3">
        <v>34.9869833601684</v>
      </c>
      <c r="DF311" s="3">
        <v>37.5432106087216</v>
      </c>
      <c r="DG311" s="3">
        <v>38.365121664383</v>
      </c>
      <c r="DH311" s="3">
        <v>38.7575781372569</v>
      </c>
      <c r="DI311" s="3">
        <v>41.2553664015526</v>
      </c>
      <c r="DJ311" s="3">
        <v>41.4136934006717</v>
      </c>
      <c r="DK311" s="3">
        <v>43.4001459313459</v>
      </c>
      <c r="DL311" s="3">
        <v>41.516692208387</v>
      </c>
      <c r="DM311" s="3">
        <v>39.2905208991557</v>
      </c>
      <c r="DN311" s="3">
        <v>39.3599955038859</v>
      </c>
      <c r="DO311" s="3">
        <v>40.1266174060047</v>
      </c>
      <c r="DP311" s="3">
        <v>39.2654509366225</v>
      </c>
      <c r="DQ311" s="3">
        <v>37.1266995856544</v>
      </c>
      <c r="DR311" s="3">
        <v>37.2248079086748</v>
      </c>
      <c r="DS311" s="3">
        <v>40.6363313823461</v>
      </c>
      <c r="DT311" s="3">
        <v>42.5871077183511</v>
      </c>
      <c r="DU311" s="3">
        <v>45.3194633865856</v>
      </c>
      <c r="DV311" s="3">
        <v>48.8201140858016</v>
      </c>
      <c r="DW311" s="3">
        <v>48.8171580032651</v>
      </c>
      <c r="DX311" s="3">
        <v>52.9421688406692</v>
      </c>
      <c r="DY311" s="3">
        <v>52.9071078294974</v>
      </c>
      <c r="DZ311" s="3">
        <v>51.1313597342601</v>
      </c>
      <c r="EA311" s="3">
        <v>50.8920333635863</v>
      </c>
      <c r="EB311" s="3">
        <v>54.3380493916422</v>
      </c>
      <c r="EC311" s="3">
        <v>57.017344741017</v>
      </c>
      <c r="ED311" s="3">
        <v>54.880960514607</v>
      </c>
      <c r="EE311" s="3">
        <v>55.5185238974435</v>
      </c>
      <c r="EF311" s="3">
        <v>54.9627776675754</v>
      </c>
    </row>
    <row r="312">
      <c r="A312" s="3" t="s">
        <v>911</v>
      </c>
      <c r="B312" s="3" t="s">
        <v>517</v>
      </c>
      <c r="C312" s="3" t="s">
        <v>681</v>
      </c>
      <c r="D312" s="3">
        <v>32.515158556403</v>
      </c>
      <c r="E312" s="3">
        <v>31.8098010280997</v>
      </c>
      <c r="F312" s="3">
        <v>34.287975976544</v>
      </c>
      <c r="G312" s="3">
        <v>33.9323399474964</v>
      </c>
      <c r="H312" s="3">
        <v>32.3907093115797</v>
      </c>
      <c r="I312" s="3">
        <v>34.3336275064791</v>
      </c>
      <c r="J312" s="3">
        <v>34.5875619151219</v>
      </c>
      <c r="K312" s="3">
        <v>34.0924623701629</v>
      </c>
      <c r="L312" s="3">
        <v>35.0660063151261</v>
      </c>
      <c r="M312" s="3">
        <v>32.2010338738923</v>
      </c>
      <c r="N312" s="3">
        <v>33.4079843633214</v>
      </c>
      <c r="O312" s="3">
        <v>32.0902291052958</v>
      </c>
      <c r="P312" s="3">
        <v>29.5608576222564</v>
      </c>
      <c r="Q312" s="3">
        <v>31.465440332064</v>
      </c>
      <c r="R312" s="3">
        <v>31.9903659317317</v>
      </c>
      <c r="S312" s="3">
        <v>32.002741905556</v>
      </c>
      <c r="T312" s="3">
        <v>33.8967580877755</v>
      </c>
      <c r="U312" s="3">
        <v>35.9300853896975</v>
      </c>
      <c r="V312" s="3">
        <v>34.29953364788</v>
      </c>
      <c r="W312" s="3">
        <v>32.0074956281306</v>
      </c>
      <c r="X312" s="3">
        <v>29.3717702688429</v>
      </c>
      <c r="Y312" s="3">
        <v>29.8926569356421</v>
      </c>
      <c r="Z312" s="3">
        <v>32.2647476774187</v>
      </c>
      <c r="AA312" s="3">
        <v>30.3644036634023</v>
      </c>
      <c r="AB312" s="3">
        <v>25.8482844669182</v>
      </c>
      <c r="AC312" s="3">
        <v>23.8412022443661</v>
      </c>
      <c r="AD312" s="3">
        <v>26.8012854202547</v>
      </c>
      <c r="AE312" s="3">
        <v>28.7462537762661</v>
      </c>
      <c r="AF312" s="3">
        <v>31.3228030945484</v>
      </c>
      <c r="AG312" s="3">
        <v>30.8576029731666</v>
      </c>
      <c r="AH312" s="3">
        <v>31.0040442788859</v>
      </c>
      <c r="AI312" s="3">
        <v>32.7522123125777</v>
      </c>
      <c r="AJ312" s="3">
        <v>33.4664245106711</v>
      </c>
      <c r="AK312" s="3">
        <v>35.906039015135</v>
      </c>
      <c r="AL312" s="3">
        <v>41.2950450270988</v>
      </c>
      <c r="AM312" s="3">
        <v>49.0658256319442</v>
      </c>
      <c r="AN312" s="3">
        <v>49.4046340837205</v>
      </c>
      <c r="AO312" s="3">
        <v>50.6508100403772</v>
      </c>
      <c r="AP312" s="3">
        <v>50.9566428270001</v>
      </c>
      <c r="AQ312" s="3">
        <v>49.5118605242257</v>
      </c>
      <c r="AR312" s="3">
        <v>50.7436931599819</v>
      </c>
      <c r="AS312" s="3">
        <v>52.0783832863287</v>
      </c>
      <c r="AT312" s="3">
        <v>53.5168520184846</v>
      </c>
      <c r="AU312" s="3">
        <v>51.5446905410995</v>
      </c>
      <c r="AV312" s="3">
        <v>51.2330854131601</v>
      </c>
      <c r="AW312" s="3">
        <v>56.3724264424004</v>
      </c>
      <c r="AX312" s="3">
        <v>57.4228686748441</v>
      </c>
      <c r="AY312" s="3">
        <v>62.6423621823662</v>
      </c>
      <c r="AZ312" s="3">
        <v>67.6596906719842</v>
      </c>
      <c r="BA312" s="3">
        <v>69.8973185219989</v>
      </c>
      <c r="BB312" s="3">
        <v>71.8819673193429</v>
      </c>
      <c r="BC312" s="3">
        <v>70.3223277438594</v>
      </c>
      <c r="BD312" s="3">
        <v>71.0252415045587</v>
      </c>
      <c r="BE312" s="3">
        <v>69.8912035619185</v>
      </c>
      <c r="BF312" s="3">
        <v>68.6196789250382</v>
      </c>
      <c r="BG312" s="3">
        <v>72.2631338244482</v>
      </c>
      <c r="BH312" s="3">
        <v>70.0568800331433</v>
      </c>
      <c r="BI312" s="3">
        <v>63.4595013163569</v>
      </c>
      <c r="BJ312" s="3">
        <v>60.4203142412721</v>
      </c>
      <c r="BK312" s="3">
        <v>52.4160550536703</v>
      </c>
      <c r="BL312" s="3">
        <v>57.1613044927588</v>
      </c>
      <c r="BM312" s="3">
        <v>63.0864339095329</v>
      </c>
      <c r="BN312" s="3">
        <v>60.050022881612</v>
      </c>
      <c r="BO312" s="3">
        <v>58.6968308826067</v>
      </c>
      <c r="BP312" s="3">
        <v>55.9626839309576</v>
      </c>
      <c r="BQ312" s="3">
        <v>53.3455303747334</v>
      </c>
      <c r="BR312" s="3">
        <v>54.5445314724925</v>
      </c>
      <c r="BS312" s="3">
        <v>47.3822129562127</v>
      </c>
      <c r="BT312" s="3">
        <v>49.3203290608181</v>
      </c>
      <c r="BU312" s="3">
        <v>49.9236059108192</v>
      </c>
      <c r="BV312" s="3">
        <v>53.9005364865467</v>
      </c>
      <c r="BW312" s="3">
        <v>55.1051233144761</v>
      </c>
      <c r="BX312" s="3">
        <v>52.0457202955995</v>
      </c>
      <c r="BY312" s="3">
        <v>47.332911851097</v>
      </c>
      <c r="BZ312" s="3">
        <v>28.8122205925251</v>
      </c>
      <c r="CA312" s="3">
        <v>24.5840748534408</v>
      </c>
      <c r="CB312" s="3">
        <v>26.255614088759</v>
      </c>
      <c r="CC312" s="3">
        <v>32.0719149151816</v>
      </c>
      <c r="CD312" s="3">
        <v>29.203723262515</v>
      </c>
      <c r="CE312" s="3">
        <v>32.0938988838472</v>
      </c>
      <c r="CF312" s="3">
        <v>31.9693140749349</v>
      </c>
      <c r="CG312" s="3">
        <v>34.713809312629</v>
      </c>
      <c r="CH312" s="3">
        <v>41.189387167064</v>
      </c>
      <c r="CI312" s="3">
        <v>44.232107691695</v>
      </c>
      <c r="CJ312" s="3">
        <v>50.7806787296545</v>
      </c>
      <c r="CK312" s="3">
        <v>53.4447184365688</v>
      </c>
      <c r="CL312" s="3">
        <v>58.2460267669922</v>
      </c>
      <c r="CM312" s="3">
        <v>59.6070627413805</v>
      </c>
      <c r="CN312" s="3">
        <v>64.8868080377351</v>
      </c>
      <c r="CO312" s="3">
        <v>62.2988062373555</v>
      </c>
      <c r="CP312" s="3">
        <v>57.6901463169849</v>
      </c>
      <c r="CQ312" s="3">
        <v>61.3325154416406</v>
      </c>
      <c r="CR312" s="3">
        <v>63.7151361533194</v>
      </c>
      <c r="CS312" s="3">
        <v>72.2632112859698</v>
      </c>
      <c r="CT312" s="3">
        <v>75.1699831780371</v>
      </c>
      <c r="CU312" s="3">
        <v>72.7030215753354</v>
      </c>
      <c r="CV312" s="3">
        <v>81.3201085975612</v>
      </c>
      <c r="CW312" s="3">
        <v>83.2427826865924</v>
      </c>
      <c r="CX312" s="3">
        <v>79.7032332371712</v>
      </c>
      <c r="CY312" s="3">
        <v>75.2136243863824</v>
      </c>
      <c r="CZ312" s="3">
        <v>68.3771288550456</v>
      </c>
      <c r="DA312" s="3">
        <v>67.4327814383252</v>
      </c>
      <c r="DB312" s="3">
        <v>66.2695521923781</v>
      </c>
      <c r="DC312" s="3">
        <v>71.4375556178703</v>
      </c>
      <c r="DD312" s="3">
        <v>69.1202380088671</v>
      </c>
      <c r="DE312" s="3">
        <v>62.6306425231705</v>
      </c>
      <c r="DF312" s="3">
        <v>62.6136235517245</v>
      </c>
      <c r="DG312" s="3">
        <v>58.6327492203114</v>
      </c>
      <c r="DH312" s="3">
        <v>61.5789194678039</v>
      </c>
      <c r="DI312" s="3">
        <v>65.6191650206064</v>
      </c>
      <c r="DJ312" s="3">
        <v>46.8281686273472</v>
      </c>
      <c r="DK312" s="3">
        <v>38.8383667906136</v>
      </c>
      <c r="DL312" s="3">
        <v>33.690163026141</v>
      </c>
      <c r="DM312" s="3">
        <v>38.2495234414803</v>
      </c>
      <c r="DN312" s="3">
        <v>44.9656639863385</v>
      </c>
      <c r="DO312" s="3">
        <v>45.4774023545911</v>
      </c>
      <c r="DP312" s="3">
        <v>40.7831983896423</v>
      </c>
      <c r="DQ312" s="3">
        <v>37.6201977744764</v>
      </c>
      <c r="DR312" s="3">
        <v>40.5226343796767</v>
      </c>
      <c r="DS312" s="3">
        <v>49.6199491630898</v>
      </c>
      <c r="DT312" s="3">
        <v>51.8481835762734</v>
      </c>
      <c r="DU312" s="3">
        <v>47.6907270961733</v>
      </c>
      <c r="DV312" s="3">
        <v>49.1889628381649</v>
      </c>
      <c r="DW312" s="3">
        <v>50.238030621117</v>
      </c>
      <c r="DX312" s="3">
        <v>50.7538616081987</v>
      </c>
      <c r="DY312" s="3">
        <v>46.5527967169086</v>
      </c>
      <c r="DZ312" s="3">
        <v>51.64442010001</v>
      </c>
      <c r="EA312" s="3">
        <v>53.3498341029832</v>
      </c>
      <c r="EB312" s="3">
        <v>57.1783457742591</v>
      </c>
      <c r="EC312" s="3">
        <v>60.5617762884755</v>
      </c>
      <c r="ED312" s="3">
        <v>68.21202727869</v>
      </c>
      <c r="EE312" s="3">
        <v>65.2468409274565</v>
      </c>
      <c r="EF312" s="3">
        <v>63.0955556233724</v>
      </c>
    </row>
    <row r="313">
      <c r="A313" s="3" t="s">
        <v>912</v>
      </c>
      <c r="B313" s="3" t="s">
        <v>526</v>
      </c>
      <c r="C313" s="3" t="s">
        <v>913</v>
      </c>
      <c r="D313" s="3">
        <v>33.0705980113671</v>
      </c>
      <c r="E313" s="3">
        <v>32.129392835612</v>
      </c>
      <c r="F313" s="3">
        <v>33.5136760787873</v>
      </c>
      <c r="G313" s="3">
        <v>33.8391526467378</v>
      </c>
      <c r="H313" s="3">
        <v>36.112907071671</v>
      </c>
      <c r="I313" s="3">
        <v>37.9112084648326</v>
      </c>
      <c r="J313" s="3">
        <v>39.2808342580889</v>
      </c>
      <c r="K313" s="3">
        <v>39.8757005576547</v>
      </c>
      <c r="L313" s="3">
        <v>40.725360040605</v>
      </c>
      <c r="M313" s="3">
        <v>39.8627574307597</v>
      </c>
      <c r="N313" s="3">
        <v>45.688147419497</v>
      </c>
      <c r="O313" s="3">
        <v>46.5341730296345</v>
      </c>
      <c r="P313" s="3">
        <v>46.8875446452011</v>
      </c>
      <c r="Q313" s="3">
        <v>49.699768207762</v>
      </c>
      <c r="R313" s="3">
        <v>49.7238771839804</v>
      </c>
      <c r="S313" s="3">
        <v>47.6699220804948</v>
      </c>
      <c r="T313" s="3">
        <v>46.0346228782355</v>
      </c>
      <c r="U313" s="3">
        <v>46.1191129769014</v>
      </c>
      <c r="V313" s="3">
        <v>45.2005742422905</v>
      </c>
      <c r="W313" s="3">
        <v>44.8808475323336</v>
      </c>
      <c r="X313" s="3">
        <v>41.8283942846532</v>
      </c>
      <c r="Y313" s="3">
        <v>42.53871251266</v>
      </c>
      <c r="Z313" s="3">
        <v>42.3741734526887</v>
      </c>
      <c r="AA313" s="3">
        <v>39.3197770632307</v>
      </c>
      <c r="AB313" s="3">
        <v>35.9182572670533</v>
      </c>
      <c r="AC313" s="3">
        <v>32.2091791554543</v>
      </c>
      <c r="AD313" s="3">
        <v>35.3624431077738</v>
      </c>
      <c r="AE313" s="3">
        <v>36.5123084562222</v>
      </c>
      <c r="AF313" s="3">
        <v>32.6425663043382</v>
      </c>
      <c r="AG313" s="3">
        <v>32.5608880876441</v>
      </c>
      <c r="AH313" s="3">
        <v>32.3652644067748</v>
      </c>
      <c r="AI313" s="3">
        <v>31.3877578159221</v>
      </c>
      <c r="AJ313" s="3">
        <v>31.509633956061</v>
      </c>
      <c r="AK313" s="3">
        <v>31.7441570283382</v>
      </c>
      <c r="AL313" s="3">
        <v>35.2349460146873</v>
      </c>
      <c r="AM313" s="3">
        <v>40.5055496686804</v>
      </c>
      <c r="AN313" s="3">
        <v>41.006076361842</v>
      </c>
      <c r="AO313" s="3">
        <v>40.2374318006528</v>
      </c>
      <c r="AP313" s="3">
        <v>40.7467482110311</v>
      </c>
      <c r="AQ313" s="3">
        <v>38.8665144567218</v>
      </c>
      <c r="AR313" s="3">
        <v>39.5424416814483</v>
      </c>
      <c r="AS313" s="3">
        <v>40.2647030608034</v>
      </c>
      <c r="AT313" s="3">
        <v>40.585669009276</v>
      </c>
      <c r="AU313" s="3">
        <v>37.4392060767483</v>
      </c>
      <c r="AV313" s="3">
        <v>40.1598751024197</v>
      </c>
      <c r="AW313" s="3">
        <v>43.3529795450592</v>
      </c>
      <c r="AX313" s="3">
        <v>45.9834413713843</v>
      </c>
      <c r="AY313" s="3">
        <v>47.2543629048879</v>
      </c>
      <c r="AZ313" s="3">
        <v>48.6827573528532</v>
      </c>
      <c r="BA313" s="3">
        <v>48.1202473109537</v>
      </c>
      <c r="BB313" s="3">
        <v>50.3986659818144</v>
      </c>
      <c r="BC313" s="3">
        <v>51.0359222103603</v>
      </c>
      <c r="BD313" s="3">
        <v>54.3726172286706</v>
      </c>
      <c r="BE313" s="3">
        <v>58.8084404516499</v>
      </c>
      <c r="BF313" s="3">
        <v>59.6944779746897</v>
      </c>
      <c r="BG313" s="3">
        <v>67.509825568402</v>
      </c>
      <c r="BH313" s="3">
        <v>62.7340559560032</v>
      </c>
      <c r="BI313" s="3">
        <v>55.8577151439031</v>
      </c>
      <c r="BJ313" s="3">
        <v>53.7577190856291</v>
      </c>
      <c r="BK313" s="3">
        <v>50.3006273705086</v>
      </c>
      <c r="BL313" s="3">
        <v>51.5310541854858</v>
      </c>
      <c r="BM313" s="3">
        <v>57.5769499029199</v>
      </c>
      <c r="BN313" s="3">
        <v>57.4439996009338</v>
      </c>
      <c r="BO313" s="3">
        <v>57.7804214054761</v>
      </c>
      <c r="BP313" s="3">
        <v>50.3153963735329</v>
      </c>
      <c r="BQ313" s="3">
        <v>49.172254285008</v>
      </c>
      <c r="BR313" s="3">
        <v>51.8386013576174</v>
      </c>
      <c r="BS313" s="3">
        <v>48.8909182042893</v>
      </c>
      <c r="BT313" s="3">
        <v>48.7886427461903</v>
      </c>
      <c r="BU313" s="3">
        <v>49.0394143556458</v>
      </c>
      <c r="BV313" s="3">
        <v>51.6049975786196</v>
      </c>
      <c r="BW313" s="3">
        <v>54.241008452236</v>
      </c>
      <c r="BX313" s="3">
        <v>55.6035682438553</v>
      </c>
      <c r="BY313" s="3">
        <v>51.7585882766114</v>
      </c>
      <c r="BZ313" s="3">
        <v>38.5959536416202</v>
      </c>
      <c r="CA313" s="3">
        <v>37.5630382575396</v>
      </c>
      <c r="CB313" s="3">
        <v>42.1960217940313</v>
      </c>
      <c r="CC313" s="3">
        <v>47.8695209398571</v>
      </c>
      <c r="CD313" s="3">
        <v>47.1427275511965</v>
      </c>
      <c r="CE313" s="3">
        <v>49.5068084557613</v>
      </c>
      <c r="CF313" s="3">
        <v>48.0205406513378</v>
      </c>
      <c r="CG313" s="3">
        <v>49.711957864968</v>
      </c>
      <c r="CH313" s="3">
        <v>55.3218776264451</v>
      </c>
      <c r="CI313" s="3">
        <v>57.9669772058573</v>
      </c>
      <c r="CJ313" s="3">
        <v>59.5792222229581</v>
      </c>
      <c r="CK313" s="3">
        <v>68.1409087166315</v>
      </c>
      <c r="CL313" s="3">
        <v>70.3559947583312</v>
      </c>
      <c r="CM313" s="3">
        <v>76.2577931592052</v>
      </c>
      <c r="CN313" s="3">
        <v>81.4707840586245</v>
      </c>
      <c r="CO313" s="3">
        <v>82.591182608189</v>
      </c>
      <c r="CP313" s="3">
        <v>82.342951950581</v>
      </c>
      <c r="CQ313" s="3">
        <v>93.5920185998818</v>
      </c>
      <c r="CR313" s="3">
        <v>94.7830737613252</v>
      </c>
      <c r="CS313" s="3">
        <v>100.109523620415</v>
      </c>
      <c r="CT313" s="3">
        <v>107.945310483697</v>
      </c>
      <c r="CU313" s="3">
        <v>101.185518938542</v>
      </c>
      <c r="CV313" s="3">
        <v>102.931062016581</v>
      </c>
      <c r="CW313" s="3">
        <v>110.929102303315</v>
      </c>
      <c r="CX313" s="3">
        <v>107.685724367015</v>
      </c>
      <c r="CY313" s="3">
        <v>102.99403745142</v>
      </c>
      <c r="CZ313" s="3">
        <v>86.6276994549947</v>
      </c>
      <c r="DA313" s="3">
        <v>77.1865632293663</v>
      </c>
      <c r="DB313" s="3">
        <v>72.8172953142729</v>
      </c>
      <c r="DC313" s="3">
        <v>74.4527877354714</v>
      </c>
      <c r="DD313" s="3">
        <v>72.2039659891621</v>
      </c>
      <c r="DE313" s="3">
        <v>73.3652740044154</v>
      </c>
      <c r="DF313" s="3">
        <v>72.0875869516799</v>
      </c>
      <c r="DG313" s="3">
        <v>70.0676963258704</v>
      </c>
      <c r="DH313" s="3">
        <v>73.4121553904136</v>
      </c>
      <c r="DI313" s="3">
        <v>78.7133242130775</v>
      </c>
      <c r="DJ313" s="3">
        <v>73.8692025382333</v>
      </c>
      <c r="DK313" s="3">
        <v>71.2456884100784</v>
      </c>
      <c r="DL313" s="3">
        <v>64.9224333956455</v>
      </c>
      <c r="DM313" s="3">
        <v>68.8069831045346</v>
      </c>
      <c r="DN313" s="3">
        <v>75.6698712036191</v>
      </c>
      <c r="DO313" s="3">
        <v>72.0164667463288</v>
      </c>
      <c r="DP313" s="3">
        <v>70.9182306629807</v>
      </c>
      <c r="DQ313" s="3">
        <v>72.0401089758533</v>
      </c>
      <c r="DR313" s="3">
        <v>76.0383440305975</v>
      </c>
      <c r="DS313" s="3">
        <v>82.8957538363131</v>
      </c>
      <c r="DT313" s="3">
        <v>79.3100886243747</v>
      </c>
      <c r="DU313" s="3">
        <v>78.1532832347367</v>
      </c>
      <c r="DV313" s="3">
        <v>77.7982242986121</v>
      </c>
      <c r="DW313" s="3">
        <v>71.01489106473</v>
      </c>
      <c r="DX313" s="3">
        <v>67.532590674887</v>
      </c>
      <c r="DY313" s="3">
        <v>62.814447106784</v>
      </c>
      <c r="DZ313" s="3">
        <v>62.8276706095353</v>
      </c>
      <c r="EA313" s="3">
        <v>61.0982645135213</v>
      </c>
      <c r="EB313" s="3">
        <v>63.7324647691717</v>
      </c>
      <c r="EC313" s="3">
        <v>66.848668919467</v>
      </c>
      <c r="ED313" s="3">
        <v>73.3241957906848</v>
      </c>
      <c r="EE313" s="3">
        <v>73.2147616431826</v>
      </c>
      <c r="EF313" s="3">
        <v>69.5766663021512</v>
      </c>
    </row>
    <row r="314">
      <c r="A314" s="3" t="s">
        <v>914</v>
      </c>
      <c r="B314" s="3" t="s">
        <v>539</v>
      </c>
      <c r="C314" s="3" t="s">
        <v>838</v>
      </c>
      <c r="D314" s="3">
        <v>41.6260638376878</v>
      </c>
      <c r="E314" s="3">
        <v>40.2170153016884</v>
      </c>
      <c r="F314" s="3">
        <v>42.4800540192444</v>
      </c>
      <c r="G314" s="3">
        <v>41.9064593470181</v>
      </c>
      <c r="H314" s="3">
        <v>43.2884517738702</v>
      </c>
      <c r="I314" s="3">
        <v>43.7494933104297</v>
      </c>
      <c r="J314" s="3">
        <v>43.4378059243931</v>
      </c>
      <c r="K314" s="3">
        <v>43.7238510940128</v>
      </c>
      <c r="L314" s="3">
        <v>46.1029338694642</v>
      </c>
      <c r="M314" s="3">
        <v>46.105251402726</v>
      </c>
      <c r="N314" s="3">
        <v>50.0414556152524</v>
      </c>
      <c r="O314" s="3">
        <v>51.9565963437403</v>
      </c>
      <c r="P314" s="3">
        <v>51.2606064081715</v>
      </c>
      <c r="Q314" s="3">
        <v>51.3196576819513</v>
      </c>
      <c r="R314" s="3">
        <v>52.7625547369657</v>
      </c>
      <c r="S314" s="3">
        <v>52.6933749863367</v>
      </c>
      <c r="T314" s="3">
        <v>50.2970633214096</v>
      </c>
      <c r="U314" s="3">
        <v>49.6856027457128</v>
      </c>
      <c r="V314" s="3">
        <v>51.973919333466</v>
      </c>
      <c r="W314" s="3">
        <v>52.9208511186815</v>
      </c>
      <c r="X314" s="3">
        <v>50.4101689067639</v>
      </c>
      <c r="Y314" s="3">
        <v>49.9352359445946</v>
      </c>
      <c r="Z314" s="3">
        <v>46.8752609234001</v>
      </c>
      <c r="AA314" s="3">
        <v>45.2698869008593</v>
      </c>
      <c r="AB314" s="3">
        <v>41.6397325993052</v>
      </c>
      <c r="AC314" s="3">
        <v>43.5051612948502</v>
      </c>
      <c r="AD314" s="3">
        <v>47.2448082555249</v>
      </c>
      <c r="AE314" s="3">
        <v>46.0561581579908</v>
      </c>
      <c r="AF314" s="3">
        <v>44.9461781810316</v>
      </c>
      <c r="AG314" s="3">
        <v>45.2436282600667</v>
      </c>
      <c r="AH314" s="3">
        <v>45.8313762992996</v>
      </c>
      <c r="AI314" s="3">
        <v>45.7913075630202</v>
      </c>
      <c r="AJ314" s="3">
        <v>42.1976083871617</v>
      </c>
      <c r="AK314" s="3">
        <v>39.8344701647635</v>
      </c>
      <c r="AL314" s="3">
        <v>40.6760119623532</v>
      </c>
      <c r="AM314" s="3">
        <v>40.4674875965292</v>
      </c>
      <c r="AN314" s="3">
        <v>38.4744995555335</v>
      </c>
      <c r="AO314" s="3">
        <v>37.5460839389798</v>
      </c>
      <c r="AP314" s="3">
        <v>39.7148163342092</v>
      </c>
      <c r="AQ314" s="3">
        <v>40.9975400538824</v>
      </c>
      <c r="AR314" s="3">
        <v>39.7670743188666</v>
      </c>
      <c r="AS314" s="3">
        <v>41.4999980425137</v>
      </c>
      <c r="AT314" s="3">
        <v>43.2748842398424</v>
      </c>
      <c r="AU314" s="3">
        <v>46.9991874215093</v>
      </c>
      <c r="AV314" s="3">
        <v>47.1995648722104</v>
      </c>
      <c r="AW314" s="3">
        <v>50.0289564399785</v>
      </c>
      <c r="AX314" s="3">
        <v>53.4499474525459</v>
      </c>
      <c r="AY314" s="3">
        <v>55.4723181913613</v>
      </c>
      <c r="AZ314" s="3">
        <v>59.3611419871274</v>
      </c>
      <c r="BA314" s="3">
        <v>59.2060029664973</v>
      </c>
      <c r="BB314" s="3">
        <v>56.2547262809096</v>
      </c>
      <c r="BC314" s="3">
        <v>59.1001875413946</v>
      </c>
      <c r="BD314" s="3">
        <v>60.5894202098511</v>
      </c>
      <c r="BE314" s="3">
        <v>63.5480245530162</v>
      </c>
      <c r="BF314" s="3">
        <v>66.9581095497056</v>
      </c>
      <c r="BG314" s="3">
        <v>71.1362037256656</v>
      </c>
      <c r="BH314" s="3">
        <v>70.369408370091</v>
      </c>
      <c r="BI314" s="3">
        <v>66.4177743115316</v>
      </c>
      <c r="BJ314" s="3">
        <v>63.60179579634</v>
      </c>
      <c r="BK314" s="3">
        <v>57.5927381005286</v>
      </c>
      <c r="BL314" s="3">
        <v>59.6676852923047</v>
      </c>
      <c r="BM314" s="3">
        <v>66.8557533114405</v>
      </c>
      <c r="BN314" s="3">
        <v>66.6504450430504</v>
      </c>
      <c r="BO314" s="3">
        <v>71.400480186915</v>
      </c>
      <c r="BP314" s="3">
        <v>71.0343490293925</v>
      </c>
      <c r="BQ314" s="3">
        <v>71.8796418152062</v>
      </c>
      <c r="BR314" s="3">
        <v>73.3387958603136</v>
      </c>
      <c r="BS314" s="3">
        <v>67.6610071439992</v>
      </c>
      <c r="BT314" s="3">
        <v>73.2287102103968</v>
      </c>
      <c r="BU314" s="3">
        <v>74.1544841182965</v>
      </c>
      <c r="BV314" s="3">
        <v>72.1861267162201</v>
      </c>
      <c r="BW314" s="3">
        <v>79.0016626767621</v>
      </c>
      <c r="BX314" s="3">
        <v>77.9308987716328</v>
      </c>
      <c r="BY314" s="3">
        <v>68.8711996680432</v>
      </c>
      <c r="BZ314" s="3">
        <v>51.4942889450756</v>
      </c>
      <c r="CA314" s="3">
        <v>47.2279519251486</v>
      </c>
      <c r="CB314" s="3">
        <v>47.9241197588163</v>
      </c>
      <c r="CC314" s="3">
        <v>53.1852429106077</v>
      </c>
      <c r="CD314" s="3">
        <v>51.6961594133429</v>
      </c>
      <c r="CE314" s="3">
        <v>53.8413315966591</v>
      </c>
      <c r="CF314" s="3">
        <v>60.3415937350569</v>
      </c>
      <c r="CG314" s="3">
        <v>63.6191312695621</v>
      </c>
      <c r="CH314" s="3">
        <v>68.4421881427116</v>
      </c>
      <c r="CI314" s="3">
        <v>74.3349953428982</v>
      </c>
      <c r="CJ314" s="3">
        <v>73.0733044139125</v>
      </c>
      <c r="CK314" s="3">
        <v>69.4912508368164</v>
      </c>
      <c r="CL314" s="3">
        <v>68.9293589156682</v>
      </c>
      <c r="CM314" s="3">
        <v>74.1924678502284</v>
      </c>
      <c r="CN314" s="3">
        <v>73.4788077618288</v>
      </c>
      <c r="CO314" s="3">
        <v>70.3686545523851</v>
      </c>
      <c r="CP314" s="3">
        <v>71.2190624568651</v>
      </c>
      <c r="CQ314" s="3">
        <v>68.8624915819204</v>
      </c>
      <c r="CR314" s="3">
        <v>61.8198574992685</v>
      </c>
      <c r="CS314" s="3">
        <v>62.5491773842019</v>
      </c>
      <c r="CT314" s="3">
        <v>66.1585287838314</v>
      </c>
      <c r="CU314" s="3">
        <v>64.6247671174347</v>
      </c>
      <c r="CV314" s="3">
        <v>62.1478511098985</v>
      </c>
      <c r="CW314" s="3">
        <v>54.3846160598825</v>
      </c>
      <c r="CX314" s="3">
        <v>49.9464475997244</v>
      </c>
      <c r="CY314" s="3">
        <v>49.6507169398373</v>
      </c>
      <c r="CZ314" s="3">
        <v>43.0711571862909</v>
      </c>
      <c r="DA314" s="3">
        <v>42.7966860762388</v>
      </c>
      <c r="DB314" s="3">
        <v>41.5422115152766</v>
      </c>
      <c r="DC314" s="3">
        <v>40.6181955489922</v>
      </c>
      <c r="DD314" s="3">
        <v>35.3575940653677</v>
      </c>
      <c r="DE314" s="3">
        <v>26.6202150841514</v>
      </c>
      <c r="DF314" s="3">
        <v>28.4950645437958</v>
      </c>
      <c r="DG314" s="3">
        <v>25.964990556983</v>
      </c>
      <c r="DH314" s="3">
        <v>27.7770123948296</v>
      </c>
      <c r="DI314" s="3">
        <v>25.4060712408104</v>
      </c>
      <c r="DJ314" s="3">
        <v>21.1055716693478</v>
      </c>
      <c r="DK314" s="3">
        <v>21.1594776236005</v>
      </c>
      <c r="DL314" s="3">
        <v>19.3539870449142</v>
      </c>
      <c r="DM314" s="3">
        <v>18.0396307335116</v>
      </c>
      <c r="DN314" s="3">
        <v>18.553729979856</v>
      </c>
      <c r="DO314" s="3">
        <v>18.7819907092519</v>
      </c>
      <c r="DP314" s="3">
        <v>17.5412597983832</v>
      </c>
      <c r="DQ314" s="3">
        <v>16.4355527187566</v>
      </c>
      <c r="DR314" s="3">
        <v>15.6397548033227</v>
      </c>
      <c r="DS314" s="3">
        <v>18.1499580781898</v>
      </c>
      <c r="DT314" s="3">
        <v>16.4369928088683</v>
      </c>
      <c r="DU314" s="3">
        <v>15.8873147733397</v>
      </c>
      <c r="DV314" s="3">
        <v>14.9231156864112</v>
      </c>
      <c r="DW314" s="3">
        <v>12.9604006688901</v>
      </c>
      <c r="DX314" s="3">
        <v>12.3589696695478</v>
      </c>
      <c r="DY314" s="3">
        <v>13.5793403633521</v>
      </c>
      <c r="DZ314" s="3">
        <v>14.5997654744788</v>
      </c>
      <c r="EA314" s="3">
        <v>17.0174863840339</v>
      </c>
      <c r="EB314" s="3">
        <v>18.3220898254894</v>
      </c>
      <c r="EC314" s="3">
        <v>19.3116873746806</v>
      </c>
      <c r="ED314" s="3">
        <v>20.2375375887414</v>
      </c>
      <c r="EE314" s="3">
        <v>21.3941920011701</v>
      </c>
      <c r="EF314" s="3">
        <v>23.642499976688</v>
      </c>
    </row>
    <row r="315">
      <c r="A315" s="3" t="s">
        <v>915</v>
      </c>
      <c r="B315" s="3" t="s">
        <v>494</v>
      </c>
      <c r="C315" s="3" t="s">
        <v>566</v>
      </c>
      <c r="D315" s="3">
        <v>42.7042741314922</v>
      </c>
      <c r="E315" s="3">
        <v>40.6827188477338</v>
      </c>
      <c r="F315" s="3">
        <v>41.0390752350358</v>
      </c>
      <c r="G315" s="3">
        <v>40.861738570715</v>
      </c>
      <c r="H315" s="3">
        <v>41.5500292362334</v>
      </c>
      <c r="I315" s="3">
        <v>42.9201920996182</v>
      </c>
      <c r="J315" s="3">
        <v>42.4117310291241</v>
      </c>
      <c r="K315" s="3">
        <v>42.4802940478733</v>
      </c>
      <c r="L315" s="3">
        <v>42.0497158248643</v>
      </c>
      <c r="M315" s="3">
        <v>41.4781540944465</v>
      </c>
      <c r="N315" s="3">
        <v>47.3299252812212</v>
      </c>
      <c r="O315" s="3">
        <v>48.9309846600701</v>
      </c>
      <c r="P315" s="3">
        <v>46.2092696073716</v>
      </c>
      <c r="Q315" s="3">
        <v>46.7328305324636</v>
      </c>
      <c r="R315" s="3">
        <v>46.5379656299639</v>
      </c>
      <c r="S315" s="3">
        <v>46.2326685780049</v>
      </c>
      <c r="T315" s="3">
        <v>46.6652655478671</v>
      </c>
      <c r="U315" s="3">
        <v>47.2947357149976</v>
      </c>
      <c r="V315" s="3">
        <v>47.4318202573793</v>
      </c>
      <c r="W315" s="3">
        <v>49.8971520949535</v>
      </c>
      <c r="X315" s="3">
        <v>47.2483873239809</v>
      </c>
      <c r="Y315" s="3">
        <v>50.9196291725805</v>
      </c>
      <c r="Z315" s="3">
        <v>55.2596153886409</v>
      </c>
      <c r="AA315" s="3">
        <v>55.3717909810963</v>
      </c>
      <c r="AB315" s="3">
        <v>52.2092893784446</v>
      </c>
      <c r="AC315" s="3">
        <v>52.3755938714192</v>
      </c>
      <c r="AD315" s="3">
        <v>55.3194097492417</v>
      </c>
      <c r="AE315" s="3">
        <v>54.9575593106151</v>
      </c>
      <c r="AF315" s="3">
        <v>55.517328258535</v>
      </c>
      <c r="AG315" s="3">
        <v>57.1012084194555</v>
      </c>
      <c r="AH315" s="3">
        <v>57.1932670575396</v>
      </c>
      <c r="AI315" s="3">
        <v>55.9304504504502</v>
      </c>
      <c r="AJ315" s="3">
        <v>54.5805119940853</v>
      </c>
      <c r="AK315" s="3">
        <v>53.0257784512328</v>
      </c>
      <c r="AL315" s="3">
        <v>54.6762058376259</v>
      </c>
      <c r="AM315" s="3">
        <v>53.593734932554</v>
      </c>
      <c r="AN315" s="3">
        <v>52.1774620965191</v>
      </c>
      <c r="AO315" s="3">
        <v>54.3881680100182</v>
      </c>
      <c r="AP315" s="3">
        <v>57.4327541586297</v>
      </c>
      <c r="AQ315" s="3">
        <v>57.1401661736679</v>
      </c>
      <c r="AR315" s="3">
        <v>57.4332668740484</v>
      </c>
      <c r="AS315" s="3">
        <v>58.2695158215</v>
      </c>
      <c r="AT315" s="3">
        <v>58.5077429340668</v>
      </c>
      <c r="AU315" s="3">
        <v>51.5272621101643</v>
      </c>
      <c r="AV315" s="3">
        <v>53.4443343991149</v>
      </c>
      <c r="AW315" s="3">
        <v>54.2516575653655</v>
      </c>
      <c r="AX315" s="3">
        <v>60.1708883979057</v>
      </c>
      <c r="AY315" s="3">
        <v>60.3275457697065</v>
      </c>
      <c r="AZ315" s="3">
        <v>58.632320967056</v>
      </c>
      <c r="BA315" s="3">
        <v>53.1061254646808</v>
      </c>
      <c r="BB315" s="3">
        <v>50.3321172374633</v>
      </c>
      <c r="BC315" s="3">
        <v>45.6220239453355</v>
      </c>
      <c r="BD315" s="3">
        <v>43.3457214912487</v>
      </c>
      <c r="BE315" s="3">
        <v>40.4253233881156</v>
      </c>
      <c r="BF315" s="3">
        <v>41.9780787073479</v>
      </c>
      <c r="BG315" s="3">
        <v>37.2906410243399</v>
      </c>
      <c r="BH315" s="3">
        <v>35.3561815774407</v>
      </c>
      <c r="BI315" s="3">
        <v>33.2468995374999</v>
      </c>
      <c r="BJ315" s="3">
        <v>33.6220267132626</v>
      </c>
      <c r="BK315" s="3">
        <v>33.9271209147193</v>
      </c>
      <c r="BL315" s="3">
        <v>37.0514651699618</v>
      </c>
      <c r="BM315" s="3">
        <v>39.3760062842088</v>
      </c>
      <c r="BN315" s="3">
        <v>45.3989440522716</v>
      </c>
      <c r="BO315" s="3">
        <v>46.564858617129</v>
      </c>
      <c r="BP315" s="3">
        <v>50.0538073589968</v>
      </c>
      <c r="BQ315" s="3">
        <v>52.5789046396637</v>
      </c>
      <c r="BR315" s="3">
        <v>52.8299629312359</v>
      </c>
      <c r="BS315" s="3">
        <v>48.5240301075761</v>
      </c>
      <c r="BT315" s="3">
        <v>47.9174061697474</v>
      </c>
      <c r="BU315" s="3">
        <v>50.031218935783</v>
      </c>
      <c r="BV315" s="3">
        <v>52.497380440646</v>
      </c>
      <c r="BW315" s="3">
        <v>53.1066165011841</v>
      </c>
      <c r="BX315" s="3">
        <v>54.3751425571436</v>
      </c>
      <c r="BY315" s="3">
        <v>52.0744962566686</v>
      </c>
      <c r="BZ315" s="3">
        <v>36.8123255009409</v>
      </c>
      <c r="CA315" s="3">
        <v>37.1323161900285</v>
      </c>
      <c r="CB315" s="3">
        <v>38.5713145288514</v>
      </c>
      <c r="CC315" s="3">
        <v>42.5397702611342</v>
      </c>
      <c r="CD315" s="3">
        <v>40.8744964611762</v>
      </c>
      <c r="CE315" s="3">
        <v>41.4881702574146</v>
      </c>
      <c r="CF315" s="3">
        <v>41.8137945000904</v>
      </c>
      <c r="CG315" s="3">
        <v>42.789965000751</v>
      </c>
      <c r="CH315" s="3">
        <v>46.4550671239379</v>
      </c>
      <c r="CI315" s="3">
        <v>49.4485037166143</v>
      </c>
      <c r="CJ315" s="3">
        <v>53.802705306007</v>
      </c>
      <c r="CK315" s="3">
        <v>51.0680206445455</v>
      </c>
      <c r="CL315" s="3">
        <v>57.8388455862279</v>
      </c>
      <c r="CM315" s="3">
        <v>61.2784070627182</v>
      </c>
      <c r="CN315" s="3">
        <v>63.5744947205332</v>
      </c>
      <c r="CO315" s="3">
        <v>61.2899629718242</v>
      </c>
      <c r="CP315" s="3">
        <v>59.5176875969917</v>
      </c>
      <c r="CQ315" s="3">
        <v>57.4068138705459</v>
      </c>
      <c r="CR315" s="3">
        <v>57.5197628971483</v>
      </c>
      <c r="CS315" s="3">
        <v>54.3187698354426</v>
      </c>
      <c r="CT315" s="3">
        <v>51.2874701223332</v>
      </c>
      <c r="CU315" s="3">
        <v>50.3829568178786</v>
      </c>
      <c r="CV315" s="3">
        <v>51.5360807509318</v>
      </c>
      <c r="CW315" s="3">
        <v>51.4388859926012</v>
      </c>
      <c r="CX315" s="3">
        <v>47.5738557778004</v>
      </c>
      <c r="CY315" s="3">
        <v>42.9424059528128</v>
      </c>
      <c r="CZ315" s="3">
        <v>36.7841511620309</v>
      </c>
      <c r="DA315" s="3">
        <v>35.5750796103981</v>
      </c>
      <c r="DB315" s="3">
        <v>33.8685598154942</v>
      </c>
      <c r="DC315" s="3">
        <v>33.9168383738457</v>
      </c>
      <c r="DD315" s="3">
        <v>29.8943305240013</v>
      </c>
      <c r="DE315" s="3">
        <v>28.0557040699656</v>
      </c>
      <c r="DF315" s="3">
        <v>28.5154583346005</v>
      </c>
      <c r="DG315" s="3">
        <v>29.7041068192443</v>
      </c>
      <c r="DH315" s="3">
        <v>34.0180942248692</v>
      </c>
      <c r="DI315" s="3">
        <v>35.247796809143</v>
      </c>
      <c r="DJ315" s="3">
        <v>36.1863709187275</v>
      </c>
      <c r="DK315" s="3">
        <v>39.0348551063926</v>
      </c>
      <c r="DL315" s="3">
        <v>38.4582823103251</v>
      </c>
      <c r="DM315" s="3">
        <v>37.5291862004327</v>
      </c>
      <c r="DN315" s="3">
        <v>38.9716502827704</v>
      </c>
      <c r="DO315" s="3">
        <v>37.080277407694</v>
      </c>
      <c r="DP315" s="3">
        <v>34.3301527342111</v>
      </c>
      <c r="DQ315" s="3">
        <v>30.973963486946</v>
      </c>
      <c r="DR315" s="3">
        <v>28.7920895856982</v>
      </c>
      <c r="DS315" s="3">
        <v>32.7152035584474</v>
      </c>
      <c r="DT315" s="3">
        <v>34.7751186153119</v>
      </c>
      <c r="DU315" s="3">
        <v>32.6605243585591</v>
      </c>
      <c r="DV315" s="3">
        <v>32.4340295421085</v>
      </c>
      <c r="DW315" s="3">
        <v>30.6683486954979</v>
      </c>
      <c r="DX315" s="3">
        <v>27.5753587701803</v>
      </c>
      <c r="DY315" s="3">
        <v>25.8849913877385</v>
      </c>
      <c r="DZ315" s="3">
        <v>25.3683089673547</v>
      </c>
      <c r="EA315" s="3">
        <v>24.5674564139006</v>
      </c>
      <c r="EB315" s="3">
        <v>25.5975612815026</v>
      </c>
      <c r="EC315" s="3">
        <v>24.1947329957408</v>
      </c>
      <c r="ED315" s="3">
        <v>19.3282360288551</v>
      </c>
      <c r="EE315" s="3">
        <v>19.1004063093491</v>
      </c>
      <c r="EF315" s="3">
        <v>18.8894445631239</v>
      </c>
    </row>
    <row r="316">
      <c r="A316" s="3" t="s">
        <v>916</v>
      </c>
      <c r="B316" s="3" t="s">
        <v>539</v>
      </c>
      <c r="C316" s="3" t="s">
        <v>770</v>
      </c>
      <c r="D316" s="3">
        <v>104.243254914575</v>
      </c>
      <c r="E316" s="3">
        <v>94.2463231279153</v>
      </c>
      <c r="F316" s="3">
        <v>100.107192377221</v>
      </c>
      <c r="G316" s="3">
        <v>104.936281934343</v>
      </c>
      <c r="H316" s="3">
        <v>102.435728317955</v>
      </c>
      <c r="I316" s="3">
        <v>97.3567328126891</v>
      </c>
      <c r="J316" s="3">
        <v>98.4419705467009</v>
      </c>
      <c r="K316" s="3">
        <v>103.193830134596</v>
      </c>
      <c r="L316" s="3">
        <v>106.276239024674</v>
      </c>
      <c r="M316" s="3">
        <v>104.973737544717</v>
      </c>
      <c r="N316" s="3">
        <v>123.867434082094</v>
      </c>
      <c r="O316" s="3">
        <v>131.289123995549</v>
      </c>
      <c r="P316" s="3">
        <v>138.279091375146</v>
      </c>
      <c r="Q316" s="3">
        <v>147.454326183943</v>
      </c>
      <c r="R316" s="3">
        <v>141.4846522222</v>
      </c>
      <c r="S316" s="3">
        <v>135.869577720618</v>
      </c>
      <c r="T316" s="3">
        <v>131.030939274643</v>
      </c>
      <c r="U316" s="3">
        <v>130.139622675187</v>
      </c>
      <c r="V316" s="3">
        <v>122.196757588083</v>
      </c>
      <c r="W316" s="3">
        <v>122.959196431307</v>
      </c>
      <c r="X316" s="3">
        <v>114.252181251493</v>
      </c>
      <c r="Y316" s="3">
        <v>110.033599256424</v>
      </c>
      <c r="Z316" s="3">
        <v>113.502864114486</v>
      </c>
      <c r="AA316" s="3">
        <v>107.975405776479</v>
      </c>
      <c r="AB316" s="3">
        <v>96.3678819353452</v>
      </c>
      <c r="AC316" s="3">
        <v>100.340211192354</v>
      </c>
      <c r="AD316" s="3">
        <v>120.830505765564</v>
      </c>
      <c r="AE316" s="3">
        <v>131.842013256911</v>
      </c>
      <c r="AF316" s="3">
        <v>124.107388374773</v>
      </c>
      <c r="AG316" s="3">
        <v>125.199697817505</v>
      </c>
      <c r="AH316" s="3">
        <v>128.721803805213</v>
      </c>
      <c r="AI316" s="3">
        <v>134.059835573695</v>
      </c>
      <c r="AJ316" s="3">
        <v>121.422768881689</v>
      </c>
      <c r="AK316" s="3">
        <v>116.476336708348</v>
      </c>
      <c r="AL316" s="3">
        <v>116.660084377653</v>
      </c>
      <c r="AM316" s="3">
        <v>128.291142411305</v>
      </c>
      <c r="AN316" s="3">
        <v>133.71690206872</v>
      </c>
      <c r="AO316" s="3">
        <v>128.596140593783</v>
      </c>
      <c r="AP316" s="3">
        <v>127.928398712244</v>
      </c>
      <c r="AQ316" s="3">
        <v>126.345820578365</v>
      </c>
      <c r="AR316" s="3">
        <v>134.985930699122</v>
      </c>
      <c r="AS316" s="3">
        <v>141.603807958592</v>
      </c>
      <c r="AT316" s="3">
        <v>140.730133417023</v>
      </c>
      <c r="AU316" s="3">
        <v>127.651735327634</v>
      </c>
      <c r="AV316" s="3">
        <v>129.855639072009</v>
      </c>
      <c r="AW316" s="3">
        <v>130.424146928973</v>
      </c>
      <c r="AX316" s="3">
        <v>122.726161106415</v>
      </c>
      <c r="AY316" s="3">
        <v>126.006412167163</v>
      </c>
      <c r="AZ316" s="3">
        <v>129.423203805154</v>
      </c>
      <c r="BA316" s="3">
        <v>128.134085156509</v>
      </c>
      <c r="BB316" s="3">
        <v>119.402872829827</v>
      </c>
      <c r="BC316" s="3">
        <v>114.61698581517</v>
      </c>
      <c r="BD316" s="3">
        <v>117.902105257604</v>
      </c>
      <c r="BE316" s="3">
        <v>112.361821432686</v>
      </c>
      <c r="BF316" s="3">
        <v>110.02129092435</v>
      </c>
      <c r="BG316" s="3">
        <v>98.0224194217159</v>
      </c>
      <c r="BH316" s="3">
        <v>94.6265544514965</v>
      </c>
      <c r="BI316" s="3">
        <v>83.5692429512454</v>
      </c>
      <c r="BJ316" s="3">
        <v>91.1636788493725</v>
      </c>
      <c r="BK316" s="3">
        <v>87.8405694636506</v>
      </c>
      <c r="BL316" s="3">
        <v>94.1981020140515</v>
      </c>
      <c r="BM316" s="3">
        <v>107.195662003163</v>
      </c>
      <c r="BN316" s="3">
        <v>106.026330153355</v>
      </c>
      <c r="BO316" s="3">
        <v>106.991616384034</v>
      </c>
      <c r="BP316" s="3">
        <v>102.603413584049</v>
      </c>
      <c r="BQ316" s="3">
        <v>105.792352506027</v>
      </c>
      <c r="BR316" s="3">
        <v>115.129705484179</v>
      </c>
      <c r="BS316" s="3">
        <v>107.396279935393</v>
      </c>
      <c r="BT316" s="3">
        <v>117.901629203651</v>
      </c>
      <c r="BU316" s="3">
        <v>124.934038442896</v>
      </c>
      <c r="BV316" s="3">
        <v>119.143385741546</v>
      </c>
      <c r="BW316" s="3">
        <v>116.834673518457</v>
      </c>
      <c r="BX316" s="3">
        <v>120.549171532936</v>
      </c>
      <c r="BY316" s="3">
        <v>117.40733886385</v>
      </c>
      <c r="BZ316" s="3">
        <v>81.2000332199435</v>
      </c>
      <c r="CA316" s="3">
        <v>80.6489114178072</v>
      </c>
      <c r="CB316" s="3">
        <v>92.833670975721</v>
      </c>
      <c r="CC316" s="3">
        <v>104.812235731388</v>
      </c>
      <c r="CD316" s="3">
        <v>118.615977341256</v>
      </c>
      <c r="CE316" s="3">
        <v>145.092544518967</v>
      </c>
      <c r="CF316" s="3">
        <v>145.096446544659</v>
      </c>
      <c r="CG316" s="3">
        <v>160.858281024249</v>
      </c>
      <c r="CH316" s="3">
        <v>159.343425743042</v>
      </c>
      <c r="CI316" s="3">
        <v>154.901660834008</v>
      </c>
      <c r="CJ316" s="3">
        <v>157.994658460396</v>
      </c>
      <c r="CK316" s="3">
        <v>160.319031764338</v>
      </c>
      <c r="CL316" s="3">
        <v>173.67717634029</v>
      </c>
      <c r="CM316" s="3">
        <v>195.595795909422</v>
      </c>
      <c r="CN316" s="3">
        <v>202.781707929467</v>
      </c>
      <c r="CO316" s="3">
        <v>187.037172214224</v>
      </c>
      <c r="CP316" s="3">
        <v>184.278006682221</v>
      </c>
      <c r="CQ316" s="3">
        <v>187.834391006784</v>
      </c>
      <c r="CR316" s="3">
        <v>181.113941261294</v>
      </c>
      <c r="CS316" s="3">
        <v>172.856425468936</v>
      </c>
      <c r="CT316" s="3">
        <v>190.039557019097</v>
      </c>
      <c r="CU316" s="3">
        <v>193.75449542005</v>
      </c>
      <c r="CV316" s="3">
        <v>184.857429430001</v>
      </c>
      <c r="CW316" s="3">
        <v>171.888289703076</v>
      </c>
      <c r="CX316" s="3">
        <v>163.687113092246</v>
      </c>
      <c r="CY316" s="3">
        <v>150.776478551506</v>
      </c>
      <c r="CZ316" s="3">
        <v>156.350419226675</v>
      </c>
      <c r="DA316" s="3">
        <v>141.716341496961</v>
      </c>
      <c r="DB316" s="3">
        <v>141.961370172722</v>
      </c>
      <c r="DC316" s="3">
        <v>144.36427558883</v>
      </c>
      <c r="DD316" s="3">
        <v>128.402548919335</v>
      </c>
      <c r="DE316" s="3">
        <v>121.58831595496</v>
      </c>
      <c r="DF316" s="3">
        <v>126.832817309161</v>
      </c>
      <c r="DG316" s="3">
        <v>126.356485990486</v>
      </c>
      <c r="DH316" s="3">
        <v>133.852512436678</v>
      </c>
      <c r="DI316" s="3">
        <v>129.131149251007</v>
      </c>
      <c r="DJ316" s="3">
        <v>117.967903685561</v>
      </c>
      <c r="DK316" s="3">
        <v>120.861987613331</v>
      </c>
      <c r="DL316" s="3">
        <v>120.716515692129</v>
      </c>
      <c r="DM316" s="3">
        <v>129.858128233309</v>
      </c>
      <c r="DN316" s="3">
        <v>136.492524792356</v>
      </c>
      <c r="DO316" s="3">
        <v>126.226351628543</v>
      </c>
      <c r="DP316" s="3">
        <v>124.681633640095</v>
      </c>
      <c r="DQ316" s="3">
        <v>113.66738140096</v>
      </c>
      <c r="DR316" s="3">
        <v>101.993355735821</v>
      </c>
      <c r="DS316" s="3">
        <v>108.24149998877</v>
      </c>
      <c r="DT316" s="3">
        <v>108.307732327539</v>
      </c>
      <c r="DU316" s="3">
        <v>102.121038861484</v>
      </c>
      <c r="DV316" s="3">
        <v>103.532779278781</v>
      </c>
      <c r="DW316" s="3">
        <v>102.579584561827</v>
      </c>
      <c r="DX316" s="3">
        <v>88.4937657286026</v>
      </c>
      <c r="DY316" s="3">
        <v>89.1056028975864</v>
      </c>
      <c r="DZ316" s="3">
        <v>100.613877151628</v>
      </c>
      <c r="EA316" s="3">
        <v>94.0918924373263</v>
      </c>
      <c r="EB316" s="3">
        <v>99.0396164436716</v>
      </c>
      <c r="EC316" s="3">
        <v>102.881272948334</v>
      </c>
      <c r="ED316" s="3">
        <v>109.679398505277</v>
      </c>
      <c r="EE316" s="3">
        <v>116.565952301025</v>
      </c>
      <c r="EF316" s="3">
        <v>124.741666369968</v>
      </c>
    </row>
    <row r="317">
      <c r="A317" s="3" t="s">
        <v>917</v>
      </c>
      <c r="B317" s="3" t="s">
        <v>517</v>
      </c>
      <c r="C317" s="3" t="s">
        <v>681</v>
      </c>
      <c r="D317" s="3">
        <v>23.2812961758269</v>
      </c>
      <c r="E317" s="3">
        <v>23.1609580576034</v>
      </c>
      <c r="F317" s="3">
        <v>24.2189990167962</v>
      </c>
      <c r="G317" s="3">
        <v>23.3035255244479</v>
      </c>
      <c r="H317" s="3">
        <v>22.2103550762931</v>
      </c>
      <c r="I317" s="3">
        <v>22.9789814877463</v>
      </c>
      <c r="J317" s="3">
        <v>22.8496771241899</v>
      </c>
      <c r="K317" s="3">
        <v>22.1133538429397</v>
      </c>
      <c r="L317" s="3">
        <v>22.8080197997228</v>
      </c>
      <c r="M317" s="3">
        <v>21.5148897428505</v>
      </c>
      <c r="N317" s="3">
        <v>22.7600420279879</v>
      </c>
      <c r="O317" s="3">
        <v>21.7825239874526</v>
      </c>
      <c r="P317" s="3">
        <v>19.8236746595214</v>
      </c>
      <c r="Q317" s="3">
        <v>20.1981866826288</v>
      </c>
      <c r="R317" s="3">
        <v>21.1450743857014</v>
      </c>
      <c r="S317" s="3">
        <v>21.4604146138599</v>
      </c>
      <c r="T317" s="3">
        <v>22.5878682268078</v>
      </c>
      <c r="U317" s="3">
        <v>24.7899971585816</v>
      </c>
      <c r="V317" s="3">
        <v>24.3876948801736</v>
      </c>
      <c r="W317" s="3">
        <v>23.2674407718074</v>
      </c>
      <c r="X317" s="3">
        <v>21.9928214550338</v>
      </c>
      <c r="Y317" s="3">
        <v>22.1427692197929</v>
      </c>
      <c r="Z317" s="3">
        <v>23.4504395612198</v>
      </c>
      <c r="AA317" s="3">
        <v>22.0968984814389</v>
      </c>
      <c r="AB317" s="3">
        <v>18.2190908236084</v>
      </c>
      <c r="AC317" s="3">
        <v>16.8104071534011</v>
      </c>
      <c r="AD317" s="3">
        <v>19.1623460199535</v>
      </c>
      <c r="AE317" s="3">
        <v>20.0722134912518</v>
      </c>
      <c r="AF317" s="3">
        <v>21.1912695886963</v>
      </c>
      <c r="AG317" s="3">
        <v>21.3916628833209</v>
      </c>
      <c r="AH317" s="3">
        <v>20.3838603141515</v>
      </c>
      <c r="AI317" s="3">
        <v>22.7377297550503</v>
      </c>
      <c r="AJ317" s="3">
        <v>24.070483243182</v>
      </c>
      <c r="AK317" s="3">
        <v>25.0649086858098</v>
      </c>
      <c r="AL317" s="3">
        <v>28.6260423081144</v>
      </c>
      <c r="AM317" s="3">
        <v>33.7770063948091</v>
      </c>
      <c r="AN317" s="3">
        <v>34.1132184142831</v>
      </c>
      <c r="AO317" s="3">
        <v>34.859132479556</v>
      </c>
      <c r="AP317" s="3">
        <v>34.6279494735024</v>
      </c>
      <c r="AQ317" s="3">
        <v>32.4700157031966</v>
      </c>
      <c r="AR317" s="3">
        <v>32.15237479925</v>
      </c>
      <c r="AS317" s="3">
        <v>33.6117262761089</v>
      </c>
      <c r="AT317" s="3">
        <v>35.543852034949</v>
      </c>
      <c r="AU317" s="3">
        <v>35.664257439667</v>
      </c>
      <c r="AV317" s="3">
        <v>35.2302901448191</v>
      </c>
      <c r="AW317" s="3">
        <v>37.3715376982322</v>
      </c>
      <c r="AX317" s="3">
        <v>37.087970711669</v>
      </c>
      <c r="AY317" s="3">
        <v>40.6073340977577</v>
      </c>
      <c r="AZ317" s="3">
        <v>42.291142239823</v>
      </c>
      <c r="BA317" s="3">
        <v>43.3481694867764</v>
      </c>
      <c r="BB317" s="3">
        <v>44.0719685910286</v>
      </c>
      <c r="BC317" s="3">
        <v>42.8745652831604</v>
      </c>
      <c r="BD317" s="3">
        <v>45.7331002313407</v>
      </c>
      <c r="BE317" s="3">
        <v>44.9101033091274</v>
      </c>
      <c r="BF317" s="3">
        <v>42.5751312865406</v>
      </c>
      <c r="BG317" s="3">
        <v>43.2584432594645</v>
      </c>
      <c r="BH317" s="3">
        <v>42.4620479268204</v>
      </c>
      <c r="BI317" s="3">
        <v>39.5621180182316</v>
      </c>
      <c r="BJ317" s="3">
        <v>39.4849741970147</v>
      </c>
      <c r="BK317" s="3">
        <v>34.6663460088287</v>
      </c>
      <c r="BL317" s="3">
        <v>37.0632180334971</v>
      </c>
      <c r="BM317" s="3">
        <v>40.8927183231144</v>
      </c>
      <c r="BN317" s="3">
        <v>39.4731182017678</v>
      </c>
      <c r="BO317" s="3">
        <v>39.2818595996193</v>
      </c>
      <c r="BP317" s="3">
        <v>38.3367172134887</v>
      </c>
      <c r="BQ317" s="3">
        <v>36.7220145224421</v>
      </c>
      <c r="BR317" s="3">
        <v>37.3775050073588</v>
      </c>
      <c r="BS317" s="3">
        <v>34.0790099057075</v>
      </c>
      <c r="BT317" s="3">
        <v>36.2827603160745</v>
      </c>
      <c r="BU317" s="3">
        <v>37.7768661072889</v>
      </c>
      <c r="BV317" s="3">
        <v>41.8273346325293</v>
      </c>
      <c r="BW317" s="3">
        <v>42.6247560078091</v>
      </c>
      <c r="BX317" s="3">
        <v>41.5706848006788</v>
      </c>
      <c r="BY317" s="3">
        <v>38.0678596074706</v>
      </c>
      <c r="BZ317" s="3">
        <v>25.442119009389</v>
      </c>
      <c r="CA317" s="3">
        <v>24.3640694249476</v>
      </c>
      <c r="CB317" s="3">
        <v>25.9448153949277</v>
      </c>
      <c r="CC317" s="3">
        <v>30.4951792903558</v>
      </c>
      <c r="CD317" s="3">
        <v>27.9574810019286</v>
      </c>
      <c r="CE317" s="3">
        <v>28.6371902564641</v>
      </c>
      <c r="CF317" s="3">
        <v>26.6790802502881</v>
      </c>
      <c r="CG317" s="3">
        <v>26.9082373908183</v>
      </c>
      <c r="CH317" s="3">
        <v>32.4600489048882</v>
      </c>
      <c r="CI317" s="3">
        <v>36.8965314582612</v>
      </c>
      <c r="CJ317" s="3">
        <v>41.4565686389252</v>
      </c>
      <c r="CK317" s="3">
        <v>43.7721391566322</v>
      </c>
      <c r="CL317" s="3">
        <v>48.9604280832027</v>
      </c>
      <c r="CM317" s="3">
        <v>48.455367643645</v>
      </c>
      <c r="CN317" s="3">
        <v>51.0276352200889</v>
      </c>
      <c r="CO317" s="3">
        <v>48.6212000158597</v>
      </c>
      <c r="CP317" s="3">
        <v>45.4087825953678</v>
      </c>
      <c r="CQ317" s="3">
        <v>48.6084868307959</v>
      </c>
      <c r="CR317" s="3">
        <v>51.9340706803815</v>
      </c>
      <c r="CS317" s="3">
        <v>56.480368633714</v>
      </c>
      <c r="CT317" s="3">
        <v>58.3313152111873</v>
      </c>
      <c r="CU317" s="3">
        <v>56.1052688747712</v>
      </c>
      <c r="CV317" s="3">
        <v>60.2439566722012</v>
      </c>
      <c r="CW317" s="3">
        <v>63.7929155804371</v>
      </c>
      <c r="CX317" s="3">
        <v>60.2715791415538</v>
      </c>
      <c r="CY317" s="3">
        <v>55.9399330502934</v>
      </c>
      <c r="CZ317" s="3">
        <v>49.5718866658372</v>
      </c>
      <c r="DA317" s="3">
        <v>48.5762689891871</v>
      </c>
      <c r="DB317" s="3">
        <v>46.7442894840179</v>
      </c>
      <c r="DC317" s="3">
        <v>50.8858572281848</v>
      </c>
      <c r="DD317" s="3">
        <v>50.9769748075619</v>
      </c>
      <c r="DE317" s="3">
        <v>46.1714415957075</v>
      </c>
      <c r="DF317" s="3">
        <v>47.0360511567984</v>
      </c>
      <c r="DG317" s="3">
        <v>44.2165393855136</v>
      </c>
      <c r="DH317" s="3">
        <v>46.8602918330664</v>
      </c>
      <c r="DI317" s="3">
        <v>48.0170617275969</v>
      </c>
      <c r="DJ317" s="3">
        <v>33.4029635203608</v>
      </c>
      <c r="DK317" s="3">
        <v>27.1629875961772</v>
      </c>
      <c r="DL317" s="3">
        <v>24.0265805983642</v>
      </c>
      <c r="DM317" s="3">
        <v>26.934898533546</v>
      </c>
      <c r="DN317" s="3">
        <v>31.1982506412221</v>
      </c>
      <c r="DO317" s="3">
        <v>34.0593779526884</v>
      </c>
      <c r="DP317" s="3">
        <v>33.5959232746475</v>
      </c>
      <c r="DQ317" s="3">
        <v>31.319365389612</v>
      </c>
      <c r="DR317" s="3">
        <v>33.027831979385</v>
      </c>
      <c r="DS317" s="3">
        <v>40.0023582518607</v>
      </c>
      <c r="DT317" s="3">
        <v>41.5036794042141</v>
      </c>
      <c r="DU317" s="3">
        <v>38.3953736472669</v>
      </c>
      <c r="DV317" s="3">
        <v>39.8146299542369</v>
      </c>
      <c r="DW317" s="3">
        <v>40.3111045458045</v>
      </c>
      <c r="DX317" s="3">
        <v>42.7207424278589</v>
      </c>
      <c r="DY317" s="3">
        <v>40.8774552590612</v>
      </c>
      <c r="DZ317" s="3">
        <v>47.2753128799865</v>
      </c>
      <c r="EA317" s="3">
        <v>46.7173379397864</v>
      </c>
      <c r="EB317" s="3">
        <v>46.4240709203967</v>
      </c>
      <c r="EC317" s="3">
        <v>49.4812543146299</v>
      </c>
      <c r="ED317" s="3">
        <v>58.2367623823824</v>
      </c>
      <c r="EE317" s="3">
        <v>56.7907141730899</v>
      </c>
      <c r="EF317" s="3">
        <v>56.6158333884345</v>
      </c>
    </row>
    <row r="318">
      <c r="A318" s="3" t="s">
        <v>918</v>
      </c>
      <c r="B318" s="3" t="s">
        <v>539</v>
      </c>
      <c r="C318" s="3" t="s">
        <v>556</v>
      </c>
      <c r="D318" s="3">
        <v>27.6789123246728</v>
      </c>
      <c r="E318" s="3">
        <v>27.0306459523038</v>
      </c>
      <c r="F318" s="3">
        <v>27.6943965157102</v>
      </c>
      <c r="G318" s="3">
        <v>27.4355124865258</v>
      </c>
      <c r="H318" s="3">
        <v>27.9269928327902</v>
      </c>
      <c r="I318" s="3">
        <v>28.6389300876033</v>
      </c>
      <c r="J318" s="3">
        <v>28.1241753722822</v>
      </c>
      <c r="K318" s="3">
        <v>29.2561984906037</v>
      </c>
      <c r="L318" s="3">
        <v>30.9059872010415</v>
      </c>
      <c r="M318" s="3">
        <v>28.2566161013818</v>
      </c>
      <c r="N318" s="3">
        <v>32.6089088848155</v>
      </c>
      <c r="O318" s="3">
        <v>35.4466543519892</v>
      </c>
      <c r="P318" s="3">
        <v>35.6247908085392</v>
      </c>
      <c r="Q318" s="3">
        <v>38.5195824423782</v>
      </c>
      <c r="R318" s="3">
        <v>39.4175705651237</v>
      </c>
      <c r="S318" s="3">
        <v>38.5354584364736</v>
      </c>
      <c r="T318" s="3">
        <v>41.5581483786974</v>
      </c>
      <c r="U318" s="3">
        <v>43.3448573945069</v>
      </c>
      <c r="V318" s="3">
        <v>44.568115142807</v>
      </c>
      <c r="W318" s="3">
        <v>45.8729052039944</v>
      </c>
      <c r="X318" s="3">
        <v>42.7931935340851</v>
      </c>
      <c r="Y318" s="3">
        <v>42.252862177283</v>
      </c>
      <c r="Z318" s="3">
        <v>39.5633195794903</v>
      </c>
      <c r="AA318" s="3">
        <v>37.9777564974052</v>
      </c>
      <c r="AB318" s="3">
        <v>35.3762138656064</v>
      </c>
      <c r="AC318" s="3">
        <v>37.1409897282515</v>
      </c>
      <c r="AD318" s="3">
        <v>40.5518094141086</v>
      </c>
      <c r="AE318" s="3">
        <v>43.2615319432775</v>
      </c>
      <c r="AF318" s="3">
        <v>40.7114252451882</v>
      </c>
      <c r="AG318" s="3">
        <v>40.35173308929</v>
      </c>
      <c r="AH318" s="3">
        <v>41.5922961793951</v>
      </c>
      <c r="AI318" s="3">
        <v>40.7403017761117</v>
      </c>
      <c r="AJ318" s="3">
        <v>40.4689261492668</v>
      </c>
      <c r="AK318" s="3">
        <v>38.7631796446478</v>
      </c>
      <c r="AL318" s="3">
        <v>40.6118940312773</v>
      </c>
      <c r="AM318" s="3">
        <v>41.0004593001335</v>
      </c>
      <c r="AN318" s="3">
        <v>42.0977726570391</v>
      </c>
      <c r="AO318" s="3">
        <v>42.022962907292</v>
      </c>
      <c r="AP318" s="3">
        <v>39.657841238475</v>
      </c>
      <c r="AQ318" s="3">
        <v>38.1382483752685</v>
      </c>
      <c r="AR318" s="3">
        <v>38.5858557298134</v>
      </c>
      <c r="AS318" s="3">
        <v>39.4886156838046</v>
      </c>
      <c r="AT318" s="3">
        <v>39.9420234122726</v>
      </c>
      <c r="AU318" s="3">
        <v>39.2138335730207</v>
      </c>
      <c r="AV318" s="3">
        <v>38.1268105396222</v>
      </c>
      <c r="AW318" s="3">
        <v>39.1681377588663</v>
      </c>
      <c r="AX318" s="3">
        <v>39.915439532261</v>
      </c>
      <c r="AY318" s="3">
        <v>43.0380919446063</v>
      </c>
      <c r="AZ318" s="3">
        <v>43.4272949593965</v>
      </c>
      <c r="BA318" s="3">
        <v>38.3368119956284</v>
      </c>
      <c r="BB318" s="3">
        <v>38.5854630068733</v>
      </c>
      <c r="BC318" s="3">
        <v>38.9510344148106</v>
      </c>
      <c r="BD318" s="3">
        <v>39.5097810546646</v>
      </c>
      <c r="BE318" s="3">
        <v>39.1089446721613</v>
      </c>
      <c r="BF318" s="3">
        <v>38.2277066856118</v>
      </c>
      <c r="BG318" s="3">
        <v>36.1910092725225</v>
      </c>
      <c r="BH318" s="3">
        <v>36.6922641512713</v>
      </c>
      <c r="BI318" s="3">
        <v>31.2719387007142</v>
      </c>
      <c r="BJ318" s="3">
        <v>31.9237559243972</v>
      </c>
      <c r="BK318" s="3">
        <v>30.8788781196579</v>
      </c>
      <c r="BL318" s="3">
        <v>33.2143329685889</v>
      </c>
      <c r="BM318" s="3">
        <v>38.2305284896412</v>
      </c>
      <c r="BN318" s="3">
        <v>40.8418163942325</v>
      </c>
      <c r="BO318" s="3">
        <v>41.7681947796812</v>
      </c>
      <c r="BP318" s="3">
        <v>38.4667264097541</v>
      </c>
      <c r="BQ318" s="3">
        <v>39.4153189838502</v>
      </c>
      <c r="BR318" s="3">
        <v>39.4286577139136</v>
      </c>
      <c r="BS318" s="3">
        <v>38.6380723910746</v>
      </c>
      <c r="BT318" s="3">
        <v>37.3495572547244</v>
      </c>
      <c r="BU318" s="3">
        <v>37.3387850261722</v>
      </c>
      <c r="BV318" s="3">
        <v>35.3477056267061</v>
      </c>
      <c r="BW318" s="3">
        <v>35.7018252802394</v>
      </c>
      <c r="BX318" s="3">
        <v>34.8225507638968</v>
      </c>
      <c r="BY318" s="3">
        <v>32.1059288715116</v>
      </c>
      <c r="BZ318" s="3">
        <v>23.4449135018028</v>
      </c>
      <c r="CA318" s="3">
        <v>25.7083229633075</v>
      </c>
      <c r="CB318" s="3">
        <v>27.3876280139422</v>
      </c>
      <c r="CC318" s="3">
        <v>29.8033966668603</v>
      </c>
      <c r="CD318" s="3">
        <v>32.7099785141461</v>
      </c>
      <c r="CE318" s="3">
        <v>37.2110019472259</v>
      </c>
      <c r="CF318" s="3">
        <v>35.9410431632193</v>
      </c>
      <c r="CG318" s="3">
        <v>38.2652181169042</v>
      </c>
      <c r="CH318" s="3">
        <v>40.3594604884223</v>
      </c>
      <c r="CI318" s="3">
        <v>42.1484097301783</v>
      </c>
      <c r="CJ318" s="3">
        <v>41.9829086936348</v>
      </c>
      <c r="CK318" s="3">
        <v>40.6808719703787</v>
      </c>
      <c r="CL318" s="3">
        <v>42.343744743194</v>
      </c>
      <c r="CM318" s="3">
        <v>44.3716573730649</v>
      </c>
      <c r="CN318" s="3">
        <v>52.2172891223462</v>
      </c>
      <c r="CO318" s="3">
        <v>54.5834853924342</v>
      </c>
      <c r="CP318" s="3">
        <v>53.2371401949186</v>
      </c>
      <c r="CQ318" s="3">
        <v>55.9097025851203</v>
      </c>
      <c r="CR318" s="3">
        <v>54.635355819192</v>
      </c>
      <c r="CS318" s="3">
        <v>54.1933356628404</v>
      </c>
      <c r="CT318" s="3">
        <v>60.0389525475305</v>
      </c>
      <c r="CU318" s="3">
        <v>61.2613784708028</v>
      </c>
      <c r="CV318" s="3">
        <v>63.0714062278027</v>
      </c>
      <c r="CW318" s="3">
        <v>62.4931877117971</v>
      </c>
      <c r="CX318" s="3">
        <v>63.1819954036679</v>
      </c>
      <c r="CY318" s="3">
        <v>63.3154636289244</v>
      </c>
      <c r="CZ318" s="3">
        <v>59.8172813607344</v>
      </c>
      <c r="DA318" s="3">
        <v>56.6626061988445</v>
      </c>
      <c r="DB318" s="3">
        <v>55.0640191029497</v>
      </c>
      <c r="DC318" s="3">
        <v>54.2939243506405</v>
      </c>
      <c r="DD318" s="3">
        <v>47.3042837742042</v>
      </c>
      <c r="DE318" s="3">
        <v>44.17980555387</v>
      </c>
      <c r="DF318" s="3">
        <v>46.4948024063772</v>
      </c>
      <c r="DG318" s="3">
        <v>49.0848535472914</v>
      </c>
      <c r="DH318" s="3">
        <v>50.650701448555</v>
      </c>
      <c r="DI318" s="3">
        <v>49.100909277556</v>
      </c>
      <c r="DJ318" s="3">
        <v>43.7682428701821</v>
      </c>
      <c r="DK318" s="3">
        <v>44.9472584700228</v>
      </c>
      <c r="DL318" s="3">
        <v>40.5697705544395</v>
      </c>
      <c r="DM318" s="3">
        <v>37.8232574228257</v>
      </c>
      <c r="DN318" s="3">
        <v>42.5411668068927</v>
      </c>
      <c r="DO318" s="3">
        <v>36.9736219787271</v>
      </c>
      <c r="DP318" s="3">
        <v>32.9318160951435</v>
      </c>
      <c r="DQ318" s="3">
        <v>29.6346705744865</v>
      </c>
      <c r="DR318" s="3">
        <v>32.2114950213071</v>
      </c>
      <c r="DS318" s="3">
        <v>34.2291426368468</v>
      </c>
      <c r="DT318" s="3">
        <v>35.2329417521698</v>
      </c>
      <c r="DU318" s="3">
        <v>34.744684164584</v>
      </c>
      <c r="DV318" s="3">
        <v>35.2968683510757</v>
      </c>
      <c r="DW318" s="3">
        <v>32.2074506672157</v>
      </c>
      <c r="DX318" s="3">
        <v>36.5588840551796</v>
      </c>
      <c r="DY318" s="3">
        <v>36.9460502490845</v>
      </c>
      <c r="DZ318" s="3">
        <v>35.32562312695</v>
      </c>
      <c r="EA318" s="3">
        <v>33.9634886963834</v>
      </c>
      <c r="EB318" s="3">
        <v>34.3744662315433</v>
      </c>
      <c r="EC318" s="3">
        <v>35.5671363166411</v>
      </c>
      <c r="ED318" s="3">
        <v>35.7439329327796</v>
      </c>
      <c r="EE318" s="3">
        <v>35.4011238850589</v>
      </c>
      <c r="EF318" s="3">
        <v>34.4566668404473</v>
      </c>
    </row>
    <row r="319">
      <c r="A319" s="3" t="s">
        <v>919</v>
      </c>
      <c r="B319" s="3" t="s">
        <v>517</v>
      </c>
      <c r="C319" s="3" t="s">
        <v>518</v>
      </c>
      <c r="D319" s="3">
        <v>35.2237260561414</v>
      </c>
      <c r="E319" s="3">
        <v>34.2871390357247</v>
      </c>
      <c r="F319" s="3">
        <v>35.852443370863</v>
      </c>
      <c r="G319" s="3">
        <v>33.9927540861062</v>
      </c>
      <c r="H319" s="3">
        <v>34.2122290283347</v>
      </c>
      <c r="I319" s="3">
        <v>35.7895655131935</v>
      </c>
      <c r="J319" s="3">
        <v>36.899183450057</v>
      </c>
      <c r="K319" s="3">
        <v>36.9460647355297</v>
      </c>
      <c r="L319" s="3">
        <v>38.3715621065875</v>
      </c>
      <c r="M319" s="3">
        <v>35.5536142300294</v>
      </c>
      <c r="N319" s="3">
        <v>39.7340530906486</v>
      </c>
      <c r="O319" s="3">
        <v>40.2130781755318</v>
      </c>
      <c r="P319" s="3">
        <v>37.5241572387397</v>
      </c>
      <c r="Q319" s="3">
        <v>40.0998770260832</v>
      </c>
      <c r="R319" s="3">
        <v>40.9160049954628</v>
      </c>
      <c r="S319" s="3">
        <v>40.666595511156</v>
      </c>
      <c r="T319" s="3">
        <v>41.4913534910466</v>
      </c>
      <c r="U319" s="3">
        <v>42.5852270219892</v>
      </c>
      <c r="V319" s="3">
        <v>41.4891682421522</v>
      </c>
      <c r="W319" s="3">
        <v>38.5296516663491</v>
      </c>
      <c r="X319" s="3">
        <v>34.72755795453</v>
      </c>
      <c r="Y319" s="3">
        <v>35.8886485287567</v>
      </c>
      <c r="Z319" s="3">
        <v>39.4924897660718</v>
      </c>
      <c r="AA319" s="3">
        <v>37.2052960436861</v>
      </c>
      <c r="AB319" s="3">
        <v>30.2955606965692</v>
      </c>
      <c r="AC319" s="3">
        <v>25.6147265118675</v>
      </c>
      <c r="AD319" s="3">
        <v>28.5767427153582</v>
      </c>
      <c r="AE319" s="3">
        <v>29.7697414584178</v>
      </c>
      <c r="AF319" s="3">
        <v>31.6124877619425</v>
      </c>
      <c r="AG319" s="3">
        <v>30.7088077059624</v>
      </c>
      <c r="AH319" s="3">
        <v>30.2246856224116</v>
      </c>
      <c r="AI319" s="3">
        <v>33.2871532264307</v>
      </c>
      <c r="AJ319" s="3">
        <v>34.1485977247506</v>
      </c>
      <c r="AK319" s="3">
        <v>35.763937764381</v>
      </c>
      <c r="AL319" s="3">
        <v>43.0287611405472</v>
      </c>
      <c r="AM319" s="3">
        <v>49.0604047468728</v>
      </c>
      <c r="AN319" s="3">
        <v>49.6208278579457</v>
      </c>
      <c r="AO319" s="3">
        <v>52.0079398207309</v>
      </c>
      <c r="AP319" s="3">
        <v>49.6848462764702</v>
      </c>
      <c r="AQ319" s="3">
        <v>48.2299246411832</v>
      </c>
      <c r="AR319" s="3">
        <v>49.1448618320437</v>
      </c>
      <c r="AS319" s="3">
        <v>49.3539250602859</v>
      </c>
      <c r="AT319" s="3">
        <v>52.6515753927039</v>
      </c>
      <c r="AU319" s="3">
        <v>52.4947886206752</v>
      </c>
      <c r="AV319" s="3">
        <v>52.0962230389298</v>
      </c>
      <c r="AW319" s="3">
        <v>56.1769279703721</v>
      </c>
      <c r="AX319" s="3">
        <v>55.7094511571291</v>
      </c>
      <c r="AY319" s="3">
        <v>57.5694374730444</v>
      </c>
      <c r="AZ319" s="3">
        <v>61.529256138275</v>
      </c>
      <c r="BA319" s="3">
        <v>58.4285888418056</v>
      </c>
      <c r="BB319" s="3">
        <v>56.4078080936573</v>
      </c>
      <c r="BC319" s="3">
        <v>53.1539303876292</v>
      </c>
      <c r="BD319" s="3">
        <v>51.4407125138081</v>
      </c>
      <c r="BE319" s="3">
        <v>50.068823626114</v>
      </c>
      <c r="BF319" s="3">
        <v>49.0821054233212</v>
      </c>
      <c r="BG319" s="3">
        <v>49.9590711766505</v>
      </c>
      <c r="BH319" s="3">
        <v>50.7455005567193</v>
      </c>
      <c r="BI319" s="3">
        <v>49.0600713149296</v>
      </c>
      <c r="BJ319" s="3">
        <v>48.0646278016611</v>
      </c>
      <c r="BK319" s="3">
        <v>41.0202286085415</v>
      </c>
      <c r="BL319" s="3">
        <v>42.8736473940765</v>
      </c>
      <c r="BM319" s="3">
        <v>46.5368749670157</v>
      </c>
      <c r="BN319" s="3">
        <v>46.5505543589756</v>
      </c>
      <c r="BO319" s="3">
        <v>49.4508135363676</v>
      </c>
      <c r="BP319" s="3">
        <v>49.3282483506848</v>
      </c>
      <c r="BQ319" s="3">
        <v>48.5942265821687</v>
      </c>
      <c r="BR319" s="3">
        <v>50.9954412101486</v>
      </c>
      <c r="BS319" s="3">
        <v>42.2695417788765</v>
      </c>
      <c r="BT319" s="3">
        <v>45.6043734148533</v>
      </c>
      <c r="BU319" s="3">
        <v>45.6333064844432</v>
      </c>
      <c r="BV319" s="3">
        <v>46.0916065618155</v>
      </c>
      <c r="BW319" s="3">
        <v>45.9505045303386</v>
      </c>
      <c r="BX319" s="3">
        <v>45.3520806081621</v>
      </c>
      <c r="BY319" s="3">
        <v>44.9169428063048</v>
      </c>
      <c r="BZ319" s="3">
        <v>23.0596027295952</v>
      </c>
      <c r="CA319" s="3">
        <v>23.6041805966394</v>
      </c>
      <c r="CB319" s="3">
        <v>27.8573414104638</v>
      </c>
      <c r="CC319" s="3">
        <v>32.3523724323562</v>
      </c>
      <c r="CD319" s="3">
        <v>29.0213616276341</v>
      </c>
      <c r="CE319" s="3">
        <v>30.0130061473329</v>
      </c>
      <c r="CF319" s="3">
        <v>27.0962960929096</v>
      </c>
      <c r="CG319" s="3">
        <v>27.8621182663079</v>
      </c>
      <c r="CH319" s="3">
        <v>34.4186968447877</v>
      </c>
      <c r="CI319" s="3">
        <v>41.1914597918904</v>
      </c>
      <c r="CJ319" s="3">
        <v>41.494927149521</v>
      </c>
      <c r="CK319" s="3">
        <v>43.354314364329</v>
      </c>
      <c r="CL319" s="3">
        <v>49.8945249371204</v>
      </c>
      <c r="CM319" s="3">
        <v>52.4683174527823</v>
      </c>
      <c r="CN319" s="3">
        <v>56.3331394489937</v>
      </c>
      <c r="CO319" s="3">
        <v>54.6753302359889</v>
      </c>
      <c r="CP319" s="3">
        <v>50.9113804206941</v>
      </c>
      <c r="CQ319" s="3">
        <v>55.8949485091377</v>
      </c>
      <c r="CR319" s="3">
        <v>55.9319284607723</v>
      </c>
      <c r="CS319" s="3">
        <v>60.9864836348015</v>
      </c>
      <c r="CT319" s="3">
        <v>60.0959613316519</v>
      </c>
      <c r="CU319" s="3">
        <v>55.95082784027</v>
      </c>
      <c r="CV319" s="3">
        <v>59.5551524065602</v>
      </c>
      <c r="CW319" s="3">
        <v>59.4241576468867</v>
      </c>
      <c r="CX319" s="3">
        <v>54.1000116102228</v>
      </c>
      <c r="CY319" s="3">
        <v>54.6009531879044</v>
      </c>
      <c r="CZ319" s="3">
        <v>47.5970285409097</v>
      </c>
      <c r="DA319" s="3">
        <v>43.2276797526003</v>
      </c>
      <c r="DB319" s="3">
        <v>41.2558663009127</v>
      </c>
      <c r="DC319" s="3">
        <v>41.8221689650336</v>
      </c>
      <c r="DD319" s="3">
        <v>40.3531710094904</v>
      </c>
      <c r="DE319" s="3">
        <v>42.2089130706696</v>
      </c>
      <c r="DF319" s="3">
        <v>32.6360273220156</v>
      </c>
      <c r="DG319" s="3">
        <v>27.9760861300733</v>
      </c>
      <c r="DH319" s="3">
        <v>27.7940882852413</v>
      </c>
      <c r="DI319" s="3">
        <v>29.6630969231275</v>
      </c>
      <c r="DJ319" s="3">
        <v>21.5255886061073</v>
      </c>
      <c r="DK319" s="3">
        <v>18.8844434601345</v>
      </c>
      <c r="DL319" s="3">
        <v>18.5811528105032</v>
      </c>
      <c r="DM319" s="3">
        <v>21.3432655117337</v>
      </c>
      <c r="DN319" s="3">
        <v>24.4195595743158</v>
      </c>
      <c r="DO319" s="3">
        <v>24.0460114763937</v>
      </c>
      <c r="DP319" s="3">
        <v>22.9527145747641</v>
      </c>
      <c r="DQ319" s="3">
        <v>21.2489867437173</v>
      </c>
      <c r="DR319" s="3">
        <v>21.6372974221511</v>
      </c>
      <c r="DS319" s="3">
        <v>24.1501088889483</v>
      </c>
      <c r="DT319" s="3">
        <v>26.0040143698235</v>
      </c>
      <c r="DU319" s="3">
        <v>25.4614967813076</v>
      </c>
      <c r="DV319" s="3">
        <v>26.4496945670753</v>
      </c>
      <c r="DW319" s="3">
        <v>27.6749069513173</v>
      </c>
      <c r="DX319" s="3">
        <v>28.8987887150195</v>
      </c>
      <c r="DY319" s="3">
        <v>30.4489626695161</v>
      </c>
      <c r="DZ319" s="3">
        <v>31.0725926383719</v>
      </c>
      <c r="EA319" s="3">
        <v>29.9493416033364</v>
      </c>
      <c r="EB319" s="3">
        <v>29.7763236002223</v>
      </c>
      <c r="EC319" s="3">
        <v>31.7995125446499</v>
      </c>
      <c r="ED319" s="3">
        <v>34.5071924676646</v>
      </c>
      <c r="EE319" s="3">
        <v>32.3608300753802</v>
      </c>
      <c r="EF319" s="3">
        <v>32.36924014124</v>
      </c>
    </row>
    <row r="320">
      <c r="A320" s="3" t="s">
        <v>920</v>
      </c>
      <c r="B320" s="3" t="s">
        <v>505</v>
      </c>
      <c r="C320" s="3" t="s">
        <v>601</v>
      </c>
      <c r="D320" s="3">
        <v>21.4438445811881</v>
      </c>
      <c r="E320" s="3">
        <v>21.1446284072294</v>
      </c>
      <c r="F320" s="3">
        <v>20.6833696629684</v>
      </c>
      <c r="G320" s="3">
        <v>20.2681743024473</v>
      </c>
      <c r="H320" s="3">
        <v>19.9391076184898</v>
      </c>
      <c r="I320" s="3">
        <v>21.04997503175</v>
      </c>
      <c r="J320" s="3">
        <v>21.5729556293564</v>
      </c>
      <c r="K320" s="3">
        <v>22.8211656561308</v>
      </c>
      <c r="L320" s="3">
        <v>23.6572267072084</v>
      </c>
      <c r="M320" s="3">
        <v>23.4269950372651</v>
      </c>
      <c r="N320" s="3">
        <v>24.2011757650599</v>
      </c>
      <c r="O320" s="3">
        <v>25.328712026158</v>
      </c>
      <c r="P320" s="3">
        <v>26.0088469600258</v>
      </c>
      <c r="Q320" s="3">
        <v>26.9375959988857</v>
      </c>
      <c r="R320" s="3">
        <v>27.1168750604278</v>
      </c>
      <c r="S320" s="3">
        <v>27.5062003410137</v>
      </c>
      <c r="T320" s="3">
        <v>27.6549399489079</v>
      </c>
      <c r="U320" s="3">
        <v>28.5262613361801</v>
      </c>
      <c r="V320" s="3">
        <v>29.1542693093664</v>
      </c>
      <c r="W320" s="3">
        <v>29.8859205761805</v>
      </c>
      <c r="X320" s="3">
        <v>29.1958451795034</v>
      </c>
      <c r="Y320" s="3">
        <v>29.6429263773173</v>
      </c>
      <c r="Z320" s="3">
        <v>30.9057800912146</v>
      </c>
      <c r="AA320" s="3">
        <v>31.5968705003438</v>
      </c>
      <c r="AB320" s="3">
        <v>27.3331000194325</v>
      </c>
      <c r="AC320" s="3">
        <v>25.9040263968841</v>
      </c>
      <c r="AD320" s="3">
        <v>29.5570480235356</v>
      </c>
      <c r="AE320" s="3">
        <v>31.4952838807063</v>
      </c>
      <c r="AF320" s="3">
        <v>33.6788678293926</v>
      </c>
      <c r="AG320" s="3">
        <v>34.1581416358185</v>
      </c>
      <c r="AH320" s="3">
        <v>34.7660638118159</v>
      </c>
      <c r="AI320" s="3">
        <v>38.3849740972382</v>
      </c>
      <c r="AJ320" s="3">
        <v>37.0242113088149</v>
      </c>
      <c r="AK320" s="3">
        <v>36.8934096833295</v>
      </c>
      <c r="AL320" s="3">
        <v>34.1868814454533</v>
      </c>
      <c r="AM320" s="3">
        <v>32.8654881214968</v>
      </c>
      <c r="AN320" s="3">
        <v>33.38528760768</v>
      </c>
      <c r="AO320" s="3">
        <v>33.686795256884</v>
      </c>
      <c r="AP320" s="3">
        <v>34.8078692050895</v>
      </c>
      <c r="AQ320" s="3">
        <v>33.7649610035696</v>
      </c>
      <c r="AR320" s="3">
        <v>36.8820843617088</v>
      </c>
      <c r="AS320" s="3">
        <v>38.551700284094</v>
      </c>
      <c r="AT320" s="3">
        <v>38.4232156461628</v>
      </c>
      <c r="AU320" s="3">
        <v>36.0490283383939</v>
      </c>
      <c r="AV320" s="3">
        <v>31.7105870556196</v>
      </c>
      <c r="AW320" s="3">
        <v>30.4170629414118</v>
      </c>
      <c r="AX320" s="3">
        <v>21.821303589512</v>
      </c>
      <c r="AY320" s="3">
        <v>22.6927212258484</v>
      </c>
      <c r="AZ320" s="3">
        <v>22.1379039235618</v>
      </c>
      <c r="BA320" s="3">
        <v>20.0589944951124</v>
      </c>
      <c r="BB320" s="3">
        <v>20.0040988708391</v>
      </c>
      <c r="BC320" s="3">
        <v>19.4035321679767</v>
      </c>
      <c r="BD320" s="3">
        <v>19.5173737430406</v>
      </c>
      <c r="BE320" s="3">
        <v>18.8745744409338</v>
      </c>
      <c r="BF320" s="3">
        <v>19.9630797549727</v>
      </c>
      <c r="BG320" s="3">
        <v>16.5977305143207</v>
      </c>
      <c r="BH320" s="3">
        <v>16.0715255095864</v>
      </c>
      <c r="BI320" s="3">
        <v>13.3575525656788</v>
      </c>
      <c r="BJ320" s="3">
        <v>15.8144285962612</v>
      </c>
      <c r="BK320" s="3">
        <v>16.2216371690782</v>
      </c>
      <c r="BL320" s="3">
        <v>15.3919168380762</v>
      </c>
      <c r="BM320" s="3">
        <v>14.6890481693237</v>
      </c>
      <c r="BN320" s="3">
        <v>12.0231995638215</v>
      </c>
      <c r="BO320" s="3">
        <v>11.573137475187</v>
      </c>
      <c r="BP320" s="3">
        <v>11.6349332302632</v>
      </c>
      <c r="BQ320" s="3">
        <v>11.5525605121038</v>
      </c>
      <c r="BR320" s="3">
        <v>11.5379892601504</v>
      </c>
      <c r="BS320" s="3">
        <v>12.3947633392001</v>
      </c>
      <c r="BT320" s="3">
        <v>14.2349300457343</v>
      </c>
      <c r="BU320" s="3">
        <v>15.111016218172</v>
      </c>
      <c r="BV320" s="3">
        <v>15.6882779456883</v>
      </c>
      <c r="BW320" s="3">
        <v>15.3219534744296</v>
      </c>
      <c r="BX320" s="3">
        <v>15.7574597671892</v>
      </c>
      <c r="BY320" s="3">
        <v>15.3656044948039</v>
      </c>
      <c r="BZ320" s="3">
        <v>10.8194874462034</v>
      </c>
      <c r="CA320" s="3">
        <v>10.6460620339019</v>
      </c>
      <c r="CB320" s="3">
        <v>10.2312974202382</v>
      </c>
      <c r="CC320" s="3">
        <v>12.7564599127045</v>
      </c>
      <c r="CD320" s="3">
        <v>13.6063005892739</v>
      </c>
      <c r="CE320" s="3">
        <v>13.819964823666</v>
      </c>
      <c r="CF320" s="3">
        <v>14.2624070262816</v>
      </c>
      <c r="CG320" s="3">
        <v>14.823520689771</v>
      </c>
      <c r="CH320" s="3">
        <v>16.7548758954484</v>
      </c>
      <c r="CI320" s="3">
        <v>17.7828497360136</v>
      </c>
      <c r="CJ320" s="3">
        <v>20.2771068781738</v>
      </c>
      <c r="CK320" s="3">
        <v>21.1484705461057</v>
      </c>
      <c r="CL320" s="3">
        <v>21.7814130852403</v>
      </c>
      <c r="CM320" s="3">
        <v>23.0321552746589</v>
      </c>
      <c r="CN320" s="3">
        <v>24.4630460816143</v>
      </c>
      <c r="CO320" s="3">
        <v>23.7051160728643</v>
      </c>
      <c r="CP320" s="3">
        <v>23.2693719522101</v>
      </c>
      <c r="CQ320" s="3">
        <v>21.7757504523358</v>
      </c>
      <c r="CR320" s="3">
        <v>21.5172213512307</v>
      </c>
      <c r="CS320" s="3">
        <v>19.5629603093588</v>
      </c>
      <c r="CT320" s="3">
        <v>20.5190015352809</v>
      </c>
      <c r="CU320" s="3">
        <v>19.3258066947151</v>
      </c>
      <c r="CV320" s="3">
        <v>20.4002429583607</v>
      </c>
      <c r="CW320" s="3">
        <v>21.1021048056832</v>
      </c>
      <c r="CX320" s="3">
        <v>19.9227225299195</v>
      </c>
      <c r="CY320" s="3">
        <v>19.939929910971</v>
      </c>
      <c r="CZ320" s="3">
        <v>19.3669023304674</v>
      </c>
      <c r="DA320" s="3">
        <v>17.6551358043393</v>
      </c>
      <c r="DB320" s="3">
        <v>17.6337919662771</v>
      </c>
      <c r="DC320" s="3">
        <v>18.2171435228082</v>
      </c>
      <c r="DD320" s="3">
        <v>14.7017979249691</v>
      </c>
      <c r="DE320" s="3">
        <v>13.3960170606134</v>
      </c>
      <c r="DF320" s="3">
        <v>12.0601552491132</v>
      </c>
      <c r="DG320" s="3">
        <v>12.1014068448024</v>
      </c>
      <c r="DH320" s="3">
        <v>13.9356509659501</v>
      </c>
      <c r="DI320" s="3">
        <v>13.9765940181841</v>
      </c>
      <c r="DJ320" s="3">
        <v>11.7762359170951</v>
      </c>
      <c r="DK320" s="3">
        <v>11.5592377878518</v>
      </c>
      <c r="DL320" s="3">
        <v>8.86619404934711</v>
      </c>
      <c r="DM320" s="3">
        <v>8.06227972990882</v>
      </c>
      <c r="DN320" s="3">
        <v>9.25450008322353</v>
      </c>
      <c r="DO320" s="3">
        <v>9.9892240425204</v>
      </c>
      <c r="DP320" s="3">
        <v>9.06872484796293</v>
      </c>
      <c r="DQ320" s="3">
        <v>6.91064647282515</v>
      </c>
      <c r="DR320" s="3">
        <v>6.89282381784222</v>
      </c>
      <c r="DS320" s="3">
        <v>8.18274825791218</v>
      </c>
      <c r="DT320" s="3">
        <v>8.19156750818644</v>
      </c>
      <c r="DU320" s="3">
        <v>7.41789726665174</v>
      </c>
      <c r="DV320" s="3">
        <v>7.48441765949261</v>
      </c>
      <c r="DW320" s="3">
        <v>7.15217385960767</v>
      </c>
      <c r="DX320" s="3">
        <v>7.78682506850711</v>
      </c>
      <c r="DY320" s="3">
        <v>6.8758690780531</v>
      </c>
      <c r="DZ320" s="3">
        <v>6.58484906686707</v>
      </c>
      <c r="EA320" s="3">
        <v>7.27903329722292</v>
      </c>
      <c r="EB320" s="3">
        <v>7.35673522420768</v>
      </c>
      <c r="EC320" s="3">
        <v>7.77374619898471</v>
      </c>
      <c r="ED320" s="3">
        <v>9.01851641008753</v>
      </c>
      <c r="EE320" s="3">
        <v>10.4159524100167</v>
      </c>
      <c r="EF320" s="3">
        <v>10.1311110655467</v>
      </c>
    </row>
    <row r="321">
      <c r="A321" s="3" t="s">
        <v>921</v>
      </c>
      <c r="B321" s="3" t="s">
        <v>491</v>
      </c>
      <c r="C321" s="3" t="s">
        <v>499</v>
      </c>
      <c r="D321" s="3">
        <v>28.7361904325939</v>
      </c>
      <c r="E321" s="3">
        <v>28.1555262615806</v>
      </c>
      <c r="F321" s="3">
        <v>28.8507142294021</v>
      </c>
      <c r="G321" s="3">
        <v>28.4553570974441</v>
      </c>
      <c r="H321" s="3">
        <v>30.2654762268066</v>
      </c>
      <c r="I321" s="3">
        <v>30.1899999436878</v>
      </c>
      <c r="J321" s="3">
        <v>30.8848863081499</v>
      </c>
      <c r="K321" s="3">
        <v>31.396428607759</v>
      </c>
      <c r="L321" s="3">
        <v>32.5046430769421</v>
      </c>
      <c r="M321" s="3">
        <v>32.2915217358133</v>
      </c>
      <c r="N321" s="3">
        <v>35.1086840378611</v>
      </c>
      <c r="O321" s="3">
        <v>35.4881820678711</v>
      </c>
      <c r="P321" s="3">
        <v>36.1424998283386</v>
      </c>
      <c r="Q321" s="3">
        <v>38.7575001967581</v>
      </c>
      <c r="R321" s="3">
        <v>39.2848864468661</v>
      </c>
      <c r="S321" s="3">
        <v>39.5151191893078</v>
      </c>
      <c r="T321" s="3">
        <v>40.0296251296997</v>
      </c>
      <c r="U321" s="3">
        <v>41.0177271582864</v>
      </c>
      <c r="V321" s="3">
        <v>43.1257953643799</v>
      </c>
      <c r="W321" s="3">
        <v>43.5673809959775</v>
      </c>
      <c r="X321" s="3">
        <v>43.0170238131569</v>
      </c>
      <c r="Y321" s="3">
        <v>46.1290910027244</v>
      </c>
      <c r="Z321" s="3">
        <v>47.9661249160767</v>
      </c>
      <c r="AA321" s="3">
        <v>46.8520453192971</v>
      </c>
      <c r="AB321" s="3">
        <v>44.6651313179418</v>
      </c>
      <c r="AC321" s="3">
        <v>47.6098749160767</v>
      </c>
      <c r="AD321" s="3">
        <v>49.4584090492942</v>
      </c>
      <c r="AE321" s="3">
        <v>50.0221428644089</v>
      </c>
      <c r="AF321" s="3">
        <v>51.3449999491374</v>
      </c>
      <c r="AG321" s="3">
        <v>52.8059090701016</v>
      </c>
      <c r="AH321" s="3">
        <v>55.0548751831055</v>
      </c>
      <c r="AI321" s="3">
        <v>52.0382610818614</v>
      </c>
      <c r="AJ321" s="3">
        <v>50.4992857433501</v>
      </c>
      <c r="AK321" s="3">
        <v>49.732738494873</v>
      </c>
      <c r="AL321" s="3">
        <v>51.1308333987281</v>
      </c>
      <c r="AM321" s="3">
        <v>53.0735713413783</v>
      </c>
      <c r="AN321" s="3">
        <v>54.3898752212524</v>
      </c>
      <c r="AO321" s="3">
        <v>55.1360525833933</v>
      </c>
      <c r="AP321" s="3">
        <v>58.3357606970746</v>
      </c>
      <c r="AQ321" s="3">
        <v>58.5307894254986</v>
      </c>
      <c r="AR321" s="3">
        <v>60.4126134352251</v>
      </c>
      <c r="AS321" s="3">
        <v>62.1557955308394</v>
      </c>
      <c r="AT321" s="3">
        <v>62.2945000648498</v>
      </c>
      <c r="AU321" s="3">
        <v>61.6025001691735</v>
      </c>
      <c r="AV321" s="3">
        <v>62.4471254348755</v>
      </c>
      <c r="AW321" s="3">
        <v>64.0381819118153</v>
      </c>
      <c r="AX321" s="3">
        <v>64.0205955505371</v>
      </c>
      <c r="AY321" s="3">
        <v>65.6881252288818</v>
      </c>
      <c r="AZ321" s="3">
        <v>68.8550002688453</v>
      </c>
      <c r="BA321" s="3">
        <v>69.6363159982782</v>
      </c>
      <c r="BB321" s="3">
        <v>72.5223808288574</v>
      </c>
      <c r="BC321" s="3">
        <v>71.122142791748</v>
      </c>
      <c r="BD321" s="3">
        <v>71.5731820193204</v>
      </c>
      <c r="BE321" s="3">
        <v>75.1176189240955</v>
      </c>
      <c r="BF321" s="3">
        <v>76.3890473502023</v>
      </c>
      <c r="BG321" s="3">
        <v>78.4456525056258</v>
      </c>
      <c r="BH321" s="3">
        <v>80.7202630293997</v>
      </c>
      <c r="BI321" s="3">
        <v>79.0919562630032</v>
      </c>
      <c r="BJ321" s="3">
        <v>77.8611902509417</v>
      </c>
      <c r="BK321" s="3">
        <v>74.6860524227745</v>
      </c>
      <c r="BL321" s="3">
        <v>76.8111901056199</v>
      </c>
      <c r="BM321" s="3">
        <v>84.6247365851151</v>
      </c>
      <c r="BN321" s="3">
        <v>85.8695235479446</v>
      </c>
      <c r="BO321" s="3">
        <v>87.2583340236119</v>
      </c>
      <c r="BP321" s="3">
        <v>86.2709097428755</v>
      </c>
      <c r="BQ321" s="3">
        <v>89.5297500610352</v>
      </c>
      <c r="BR321" s="3">
        <v>96.0070460926403</v>
      </c>
      <c r="BS321" s="3">
        <v>105.630227175626</v>
      </c>
      <c r="BT321" s="3">
        <v>104.865749740601</v>
      </c>
      <c r="BU321" s="3">
        <v>104.317608211352</v>
      </c>
      <c r="BV321" s="3">
        <v>111.847250366211</v>
      </c>
      <c r="BW321" s="3">
        <v>115.624761672247</v>
      </c>
      <c r="BX321" s="3">
        <v>118.835238502139</v>
      </c>
      <c r="BY321" s="3">
        <v>119.264736777858</v>
      </c>
      <c r="BZ321" s="3">
        <v>96.1802271062677</v>
      </c>
      <c r="CA321" s="3">
        <v>96.1285718282064</v>
      </c>
      <c r="CB321" s="3">
        <v>103.420750236511</v>
      </c>
      <c r="CC321" s="3">
        <v>103.031591068615</v>
      </c>
      <c r="CD321" s="3">
        <v>99.3990910269997</v>
      </c>
      <c r="CE321" s="3">
        <v>99.6090480259486</v>
      </c>
      <c r="CF321" s="3">
        <v>99.9614285060338</v>
      </c>
      <c r="CG321" s="3">
        <v>100.980000062422</v>
      </c>
      <c r="CH321" s="3">
        <v>108.318749809265</v>
      </c>
      <c r="CI321" s="3">
        <v>114.308408737183</v>
      </c>
      <c r="CJ321" s="3">
        <v>109.705526251542</v>
      </c>
      <c r="CK321" s="3">
        <v>112.022631193462</v>
      </c>
      <c r="CL321" s="3">
        <v>121.203261333963</v>
      </c>
      <c r="CM321" s="3">
        <v>123.821428753081</v>
      </c>
      <c r="CN321" s="3">
        <v>115.632749938965</v>
      </c>
      <c r="CO321" s="3">
        <v>109.942499680953</v>
      </c>
      <c r="CP321" s="3">
        <v>110.340476081485</v>
      </c>
      <c r="CQ321" s="3">
        <v>113.613636537032</v>
      </c>
      <c r="CR321" s="3">
        <v>111.147143046061</v>
      </c>
      <c r="CS321" s="3">
        <v>107.312619163876</v>
      </c>
      <c r="CT321" s="3">
        <v>99.8026186625163</v>
      </c>
      <c r="CU321" s="3">
        <v>103.02886356007</v>
      </c>
      <c r="CV321" s="3">
        <v>106.025500679016</v>
      </c>
      <c r="CW321" s="3">
        <v>99.379736047042</v>
      </c>
      <c r="CX321" s="3">
        <v>98.2293477265731</v>
      </c>
      <c r="CY321" s="3">
        <v>100.705000114441</v>
      </c>
      <c r="CZ321" s="3">
        <v>96.8571430387951</v>
      </c>
      <c r="DA321" s="3">
        <v>93.7709530421666</v>
      </c>
      <c r="DB321" s="3">
        <v>96.3204998016358</v>
      </c>
      <c r="DC321" s="3">
        <v>106.69087003625</v>
      </c>
      <c r="DD321" s="3">
        <v>101.688333057222</v>
      </c>
      <c r="DE321" s="3">
        <v>97.5792859395345</v>
      </c>
      <c r="DF321" s="3">
        <v>100.036904471261</v>
      </c>
      <c r="DG321" s="3">
        <v>101.1145241147</v>
      </c>
      <c r="DH321" s="3">
        <v>103.159750366211</v>
      </c>
      <c r="DI321" s="3">
        <v>113.497105046322</v>
      </c>
      <c r="DJ321" s="3">
        <v>112.806086498758</v>
      </c>
      <c r="DK321" s="3">
        <v>115.956052478991</v>
      </c>
      <c r="DL321" s="3">
        <v>118.253181630915</v>
      </c>
      <c r="DM321" s="3">
        <v>118.478096189953</v>
      </c>
      <c r="DN321" s="3">
        <v>127.145750236511</v>
      </c>
      <c r="DO321" s="3">
        <v>123.138260716977</v>
      </c>
      <c r="DP321" s="3">
        <v>119.421750259399</v>
      </c>
      <c r="DQ321" s="3">
        <v>113.140909194946</v>
      </c>
      <c r="DR321" s="3">
        <v>122.849999745687</v>
      </c>
      <c r="DS321" s="3">
        <v>132.828999328613</v>
      </c>
      <c r="DT321" s="3">
        <v>137.673334394182</v>
      </c>
      <c r="DU321" s="3">
        <v>146.215748977661</v>
      </c>
      <c r="DV321" s="3">
        <v>152.945501327515</v>
      </c>
      <c r="DW321" s="3">
        <v>153.534091949463</v>
      </c>
      <c r="DX321" s="3">
        <v>151.545000249689</v>
      </c>
      <c r="DY321" s="3">
        <v>149.298684772692</v>
      </c>
      <c r="DZ321" s="3">
        <v>155.235000957142</v>
      </c>
      <c r="EA321" s="3">
        <v>165.019546161998</v>
      </c>
      <c r="EB321" s="3">
        <v>175.270499420166</v>
      </c>
      <c r="EC321" s="3">
        <v>193.249782396399</v>
      </c>
      <c r="ED321" s="3">
        <v>213.189249801636</v>
      </c>
      <c r="EE321" s="3">
        <v>206.914761497861</v>
      </c>
      <c r="EF321" s="3">
        <v>206.984444088406</v>
      </c>
    </row>
    <row r="322">
      <c r="A322" s="3" t="s">
        <v>922</v>
      </c>
      <c r="B322" s="3" t="s">
        <v>536</v>
      </c>
      <c r="C322" s="3" t="s">
        <v>554</v>
      </c>
      <c r="D322" s="3">
        <v>107.706142147689</v>
      </c>
      <c r="E322" s="3">
        <v>116.811515003841</v>
      </c>
      <c r="F322" s="3">
        <v>118.994589682397</v>
      </c>
      <c r="G322" s="3">
        <v>121.150126474242</v>
      </c>
      <c r="H322" s="3">
        <v>127.701481043107</v>
      </c>
      <c r="I322" s="3">
        <v>130.251278057059</v>
      </c>
      <c r="J322" s="3">
        <v>136.024574455201</v>
      </c>
      <c r="K322" s="3">
        <v>137.205776873248</v>
      </c>
      <c r="L322" s="3">
        <v>134.088658254373</v>
      </c>
      <c r="M322" s="3">
        <v>135.797643312816</v>
      </c>
      <c r="N322" s="3">
        <v>145.853859213554</v>
      </c>
      <c r="O322" s="3">
        <v>149.432380157321</v>
      </c>
      <c r="P322" s="3">
        <v>162.639054190977</v>
      </c>
      <c r="Q322" s="3">
        <v>164.365681853842</v>
      </c>
      <c r="R322" s="3">
        <v>167.826536203348</v>
      </c>
      <c r="S322" s="3">
        <v>165.465271982237</v>
      </c>
      <c r="T322" s="3">
        <v>163.896289136174</v>
      </c>
      <c r="U322" s="3">
        <v>158.759604543817</v>
      </c>
      <c r="V322" s="3">
        <v>164.124817069503</v>
      </c>
      <c r="W322" s="3">
        <v>165.617629203706</v>
      </c>
      <c r="X322" s="3">
        <v>159.152899149168</v>
      </c>
      <c r="Y322" s="3">
        <v>170.542203590876</v>
      </c>
      <c r="Z322" s="3">
        <v>166.340250431952</v>
      </c>
      <c r="AA322" s="3">
        <v>174.896326509748</v>
      </c>
      <c r="AB322" s="3">
        <v>171.593037739946</v>
      </c>
      <c r="AC322" s="3">
        <v>153.108393504652</v>
      </c>
      <c r="AD322" s="3">
        <v>167.898443830585</v>
      </c>
      <c r="AE322" s="3">
        <v>171.028961740141</v>
      </c>
      <c r="AF322" s="3">
        <v>170.856776274878</v>
      </c>
      <c r="AG322" s="3">
        <v>163.143442166851</v>
      </c>
      <c r="AH322" s="3">
        <v>172.869060407916</v>
      </c>
      <c r="AI322" s="3">
        <v>173.465363025266</v>
      </c>
      <c r="AJ322" s="3">
        <v>171.646426197308</v>
      </c>
      <c r="AK322" s="3">
        <v>160.569533355841</v>
      </c>
      <c r="AL322" s="3">
        <v>164.712966480043</v>
      </c>
      <c r="AM322" s="3">
        <v>170.289685340138</v>
      </c>
      <c r="AN322" s="3">
        <v>175.846875686934</v>
      </c>
      <c r="AO322" s="3">
        <v>175.058420306564</v>
      </c>
      <c r="AP322" s="3">
        <v>178.407301130697</v>
      </c>
      <c r="AQ322" s="3">
        <v>182.554989863843</v>
      </c>
      <c r="AR322" s="3">
        <v>195.841718922866</v>
      </c>
      <c r="AS322" s="3">
        <v>204.489522049321</v>
      </c>
      <c r="AT322" s="3">
        <v>202.42447654759</v>
      </c>
      <c r="AU322" s="3">
        <v>205.949786138955</v>
      </c>
      <c r="AV322" s="3">
        <v>203.354358290161</v>
      </c>
      <c r="AW322" s="3">
        <v>203.535871844376</v>
      </c>
      <c r="AX322" s="3">
        <v>199.21406606426</v>
      </c>
      <c r="AY322" s="3">
        <v>192.368431887519</v>
      </c>
      <c r="AZ322" s="3">
        <v>183.730336877504</v>
      </c>
      <c r="BA322" s="3">
        <v>177.722159696921</v>
      </c>
      <c r="BB322" s="3">
        <v>185.906961421314</v>
      </c>
      <c r="BC322" s="3">
        <v>192.231069455898</v>
      </c>
      <c r="BD322" s="3">
        <v>189.376652174751</v>
      </c>
      <c r="BE322" s="3">
        <v>189.16220254484</v>
      </c>
      <c r="BF322" s="3">
        <v>189.750046651626</v>
      </c>
      <c r="BG322" s="3">
        <v>194.415911006532</v>
      </c>
      <c r="BH322" s="3">
        <v>197.615835385414</v>
      </c>
      <c r="BI322" s="3">
        <v>199.825228922437</v>
      </c>
      <c r="BJ322" s="3">
        <v>206.891147600398</v>
      </c>
      <c r="BK322" s="3">
        <v>207.879201414503</v>
      </c>
      <c r="BL322" s="3">
        <v>207.29031584112</v>
      </c>
      <c r="BM322" s="3">
        <v>226.826080173824</v>
      </c>
      <c r="BN322" s="3">
        <v>234.324251722817</v>
      </c>
      <c r="BO322" s="3">
        <v>233.768668321209</v>
      </c>
      <c r="BP322" s="3">
        <v>234.297387888106</v>
      </c>
      <c r="BQ322" s="3">
        <v>244.087638288487</v>
      </c>
      <c r="BR322" s="3">
        <v>249.733657328699</v>
      </c>
      <c r="BS322" s="3">
        <v>258.228954632789</v>
      </c>
      <c r="BT322" s="3">
        <v>269.584184025974</v>
      </c>
      <c r="BU322" s="3">
        <v>273.180455853289</v>
      </c>
      <c r="BV322" s="3">
        <v>263.589732358028</v>
      </c>
      <c r="BW322" s="3">
        <v>252.507929272125</v>
      </c>
      <c r="BX322" s="3">
        <v>255.647293048522</v>
      </c>
      <c r="BY322" s="3">
        <v>265.53528288771</v>
      </c>
      <c r="BZ322" s="3">
        <v>206.253213912987</v>
      </c>
      <c r="CA322" s="3">
        <v>198.817533651005</v>
      </c>
      <c r="CB322" s="3">
        <v>202.618350632478</v>
      </c>
      <c r="CC322" s="3">
        <v>207.441799781663</v>
      </c>
      <c r="CD322" s="3">
        <v>190.997630883462</v>
      </c>
      <c r="CE322" s="3">
        <v>185.494274311846</v>
      </c>
      <c r="CF322" s="3">
        <v>181.981168519189</v>
      </c>
      <c r="CG322" s="3">
        <v>176.949764150396</v>
      </c>
      <c r="CH322" s="3">
        <v>212.626513514218</v>
      </c>
      <c r="CI322" s="3">
        <v>209.189548379958</v>
      </c>
      <c r="CJ322" s="3">
        <v>206.678364540015</v>
      </c>
      <c r="CK322" s="3">
        <v>226.816831905627</v>
      </c>
      <c r="CL322" s="3">
        <v>240.025139346188</v>
      </c>
      <c r="CM322" s="3">
        <v>252.014890469859</v>
      </c>
      <c r="CN322" s="3">
        <v>252.948160764788</v>
      </c>
      <c r="CO322" s="3">
        <v>270.09226802234</v>
      </c>
      <c r="CP322" s="3">
        <v>284.896532445432</v>
      </c>
      <c r="CQ322" s="3">
        <v>283.149299793722</v>
      </c>
      <c r="CR322" s="3">
        <v>289.024014660503</v>
      </c>
      <c r="CS322" s="3">
        <v>295.705335468421</v>
      </c>
      <c r="CT322" s="3">
        <v>305.442146030813</v>
      </c>
      <c r="CU322" s="3">
        <v>306.565960930083</v>
      </c>
      <c r="CV322" s="3">
        <v>304.88995355107</v>
      </c>
      <c r="CW322" s="3">
        <v>287.463097338761</v>
      </c>
      <c r="CX322" s="3">
        <v>302.922955377604</v>
      </c>
      <c r="CY322" s="3">
        <v>313.6194828368</v>
      </c>
      <c r="CZ322" s="3">
        <v>266.721295857842</v>
      </c>
      <c r="DA322" s="3">
        <v>240.264394410133</v>
      </c>
      <c r="DB322" s="3">
        <v>243.418072658118</v>
      </c>
      <c r="DC322" s="3">
        <v>257.500992402025</v>
      </c>
      <c r="DD322" s="3">
        <v>234.705525633658</v>
      </c>
      <c r="DE322" s="3">
        <v>210.068859119184</v>
      </c>
      <c r="DF322" s="3">
        <v>195.120427930734</v>
      </c>
      <c r="DG322" s="3">
        <v>195.884162921654</v>
      </c>
      <c r="DH322" s="3">
        <v>200.42826476349</v>
      </c>
      <c r="DI322" s="3">
        <v>214.981770545171</v>
      </c>
      <c r="DJ322" s="3">
        <v>197.952664815479</v>
      </c>
      <c r="DK322" s="3">
        <v>197.227390132736</v>
      </c>
      <c r="DL322" s="3">
        <v>200.255517316292</v>
      </c>
      <c r="DM322" s="3">
        <v>215.202448843846</v>
      </c>
      <c r="DN322" s="3">
        <v>226.222269487811</v>
      </c>
      <c r="DO322" s="3">
        <v>226.731705241698</v>
      </c>
      <c r="DP322" s="3">
        <v>211.438670415752</v>
      </c>
      <c r="DQ322" s="3">
        <v>204.392239800555</v>
      </c>
      <c r="DR322" s="3">
        <v>202.80109990474</v>
      </c>
      <c r="DS322" s="3">
        <v>225.815910281061</v>
      </c>
      <c r="DT322" s="3">
        <v>233.567974610199</v>
      </c>
      <c r="DU322" s="3">
        <v>222.577882101808</v>
      </c>
      <c r="DV322" s="3">
        <v>232.186843231724</v>
      </c>
      <c r="DW322" s="3">
        <v>234.477701108013</v>
      </c>
      <c r="DX322" s="3">
        <v>252.117396457707</v>
      </c>
      <c r="DY322" s="3">
        <v>265.699791432195</v>
      </c>
      <c r="DZ322" s="3">
        <v>275.181073310481</v>
      </c>
      <c r="EA322" s="3">
        <v>281.853459251096</v>
      </c>
      <c r="EB322" s="3">
        <v>299.892222889075</v>
      </c>
      <c r="EC322" s="3">
        <v>290.559899106303</v>
      </c>
      <c r="ED322" s="3">
        <v>297.73831585447</v>
      </c>
      <c r="EE322" s="3">
        <v>291.114894242838</v>
      </c>
      <c r="EF322" s="3">
        <v>279.740275912815</v>
      </c>
    </row>
    <row r="323">
      <c r="A323" s="3" t="s">
        <v>923</v>
      </c>
      <c r="B323" s="3" t="s">
        <v>536</v>
      </c>
      <c r="C323" s="3" t="s">
        <v>580</v>
      </c>
      <c r="D323" s="3">
        <v>43.0310592660322</v>
      </c>
      <c r="E323" s="3">
        <v>44.7871207262016</v>
      </c>
      <c r="F323" s="3">
        <v>46.6798295136174</v>
      </c>
      <c r="G323" s="3">
        <v>47.5858288050687</v>
      </c>
      <c r="H323" s="3">
        <v>50.2432901524434</v>
      </c>
      <c r="I323" s="3">
        <v>50.8703562915747</v>
      </c>
      <c r="J323" s="3">
        <v>51.2072335330291</v>
      </c>
      <c r="K323" s="3">
        <v>50.8879701913297</v>
      </c>
      <c r="L323" s="3">
        <v>49.9894133263992</v>
      </c>
      <c r="M323" s="3">
        <v>50.1383555106662</v>
      </c>
      <c r="N323" s="3">
        <v>53.1876097726042</v>
      </c>
      <c r="O323" s="3">
        <v>55.7999083006656</v>
      </c>
      <c r="P323" s="3">
        <v>60.2778475359699</v>
      </c>
      <c r="Q323" s="3">
        <v>60.503094766711</v>
      </c>
      <c r="R323" s="3">
        <v>58.7572900012045</v>
      </c>
      <c r="S323" s="3">
        <v>58.3018017398122</v>
      </c>
      <c r="T323" s="3">
        <v>55.2074191244391</v>
      </c>
      <c r="U323" s="3">
        <v>53.4505719262865</v>
      </c>
      <c r="V323" s="3">
        <v>52.5709469658663</v>
      </c>
      <c r="W323" s="3">
        <v>51.2683300129994</v>
      </c>
      <c r="X323" s="3">
        <v>48.7246774911346</v>
      </c>
      <c r="Y323" s="3">
        <v>52.9633819262271</v>
      </c>
      <c r="Z323" s="3">
        <v>53.2832927068328</v>
      </c>
      <c r="AA323" s="3">
        <v>54.1900272302264</v>
      </c>
      <c r="AB323" s="3">
        <v>51.341422295688</v>
      </c>
      <c r="AC323" s="3">
        <v>46.7062110698568</v>
      </c>
      <c r="AD323" s="3">
        <v>50.7767440227499</v>
      </c>
      <c r="AE323" s="3">
        <v>52.8367628043504</v>
      </c>
      <c r="AF323" s="3">
        <v>53.024318023883</v>
      </c>
      <c r="AG323" s="3">
        <v>53.9832010415898</v>
      </c>
      <c r="AH323" s="3">
        <v>56.7088606403025</v>
      </c>
      <c r="AI323" s="3">
        <v>58.2217431383388</v>
      </c>
      <c r="AJ323" s="3">
        <v>57.0064743629552</v>
      </c>
      <c r="AK323" s="3">
        <v>53.597972093366</v>
      </c>
      <c r="AL323" s="3">
        <v>52.8851864157062</v>
      </c>
      <c r="AM323" s="3">
        <v>57.9643441428581</v>
      </c>
      <c r="AN323" s="3">
        <v>60.0414534162184</v>
      </c>
      <c r="AO323" s="3">
        <v>61.1990192063148</v>
      </c>
      <c r="AP323" s="3">
        <v>59.1543349209918</v>
      </c>
      <c r="AQ323" s="3">
        <v>57.4578878313675</v>
      </c>
      <c r="AR323" s="3">
        <v>53.7716358450918</v>
      </c>
      <c r="AS323" s="3">
        <v>53.5698302494358</v>
      </c>
      <c r="AT323" s="3">
        <v>55.0423212052613</v>
      </c>
      <c r="AU323" s="3">
        <v>54.409608984227</v>
      </c>
      <c r="AV323" s="3">
        <v>53.6246710335404</v>
      </c>
      <c r="AW323" s="3">
        <v>54.6655656301467</v>
      </c>
      <c r="AX323" s="3">
        <v>54.4361542605185</v>
      </c>
      <c r="AY323" s="3">
        <v>55.8147993385964</v>
      </c>
      <c r="AZ323" s="3">
        <v>52.7256324822332</v>
      </c>
      <c r="BA323" s="3">
        <v>49.0506822919437</v>
      </c>
      <c r="BB323" s="3">
        <v>48.9894761219652</v>
      </c>
      <c r="BC323" s="3">
        <v>48.4184879293122</v>
      </c>
      <c r="BD323" s="3">
        <v>50.1226004800644</v>
      </c>
      <c r="BE323" s="3">
        <v>52.9787443971067</v>
      </c>
      <c r="BF323" s="3">
        <v>53.4895035367428</v>
      </c>
      <c r="BG323" s="3">
        <v>55.1642515507888</v>
      </c>
      <c r="BH323" s="3">
        <v>55.3222320238064</v>
      </c>
      <c r="BI323" s="3">
        <v>51.1134383131545</v>
      </c>
      <c r="BJ323" s="3">
        <v>52.0596195245437</v>
      </c>
      <c r="BK323" s="3">
        <v>49.7915673453484</v>
      </c>
      <c r="BL323" s="3">
        <v>48.4766393910748</v>
      </c>
      <c r="BM323" s="3">
        <v>51.9636131185815</v>
      </c>
      <c r="BN323" s="3">
        <v>50.9490781972577</v>
      </c>
      <c r="BO323" s="3">
        <v>51.5811085541197</v>
      </c>
      <c r="BP323" s="3">
        <v>50.9006820739913</v>
      </c>
      <c r="BQ323" s="3">
        <v>50.6580995903318</v>
      </c>
      <c r="BR323" s="3">
        <v>49.3817023069316</v>
      </c>
      <c r="BS323" s="3">
        <v>46.8279208080118</v>
      </c>
      <c r="BT323" s="3">
        <v>48.4843615216863</v>
      </c>
      <c r="BU323" s="3">
        <v>48.8986053108569</v>
      </c>
      <c r="BV323" s="3">
        <v>50.3378106812996</v>
      </c>
      <c r="BW323" s="3">
        <v>51.317169961494</v>
      </c>
      <c r="BX323" s="3">
        <v>53.5298029393167</v>
      </c>
      <c r="BY323" s="3">
        <v>51.8811619668293</v>
      </c>
      <c r="BZ323" s="3">
        <v>33.6985528685812</v>
      </c>
      <c r="CA323" s="3">
        <v>31.4378920615296</v>
      </c>
      <c r="CB323" s="3">
        <v>30.5260358885664</v>
      </c>
      <c r="CC323" s="3">
        <v>33.0893647601567</v>
      </c>
      <c r="CD323" s="3">
        <v>29.8663228343822</v>
      </c>
      <c r="CE323" s="3">
        <v>29.8118386953101</v>
      </c>
      <c r="CF323" s="3">
        <v>29.0808326923169</v>
      </c>
      <c r="CG323" s="3">
        <v>28.1902620968452</v>
      </c>
      <c r="CH323" s="3">
        <v>31.9564181568783</v>
      </c>
      <c r="CI323" s="3">
        <v>32.4953052554841</v>
      </c>
      <c r="CJ323" s="3">
        <v>31.8862083808303</v>
      </c>
      <c r="CK323" s="3">
        <v>33.5747205846645</v>
      </c>
      <c r="CL323" s="3">
        <v>40.0216110198639</v>
      </c>
      <c r="CM323" s="3">
        <v>39.1365163758159</v>
      </c>
      <c r="CN323" s="3">
        <v>39.9751278323032</v>
      </c>
      <c r="CO323" s="3">
        <v>42.2813649912094</v>
      </c>
      <c r="CP323" s="3">
        <v>39.3147662911682</v>
      </c>
      <c r="CQ323" s="3">
        <v>36.9340352027876</v>
      </c>
      <c r="CR323" s="3">
        <v>37.1923327490433</v>
      </c>
      <c r="CS323" s="3">
        <v>38.8765711856015</v>
      </c>
      <c r="CT323" s="3">
        <v>39.3571613659791</v>
      </c>
      <c r="CU323" s="3">
        <v>36.9210341196879</v>
      </c>
      <c r="CV323" s="3">
        <v>38.9163108459971</v>
      </c>
      <c r="CW323" s="3">
        <v>38.1292226878385</v>
      </c>
      <c r="CX323" s="3">
        <v>40.8942445110856</v>
      </c>
      <c r="CY323" s="3">
        <v>37.878210043137</v>
      </c>
      <c r="CZ323" s="3">
        <v>32.2753711620926</v>
      </c>
      <c r="DA323" s="3">
        <v>27.9762641126619</v>
      </c>
      <c r="DB323" s="3">
        <v>26.9445997202259</v>
      </c>
      <c r="DC323" s="3">
        <v>26.7085649837451</v>
      </c>
      <c r="DD323" s="3">
        <v>24.0243790644496</v>
      </c>
      <c r="DE323" s="3">
        <v>21.03704748958</v>
      </c>
      <c r="DF323" s="3">
        <v>23.0273352174306</v>
      </c>
      <c r="DG323" s="3">
        <v>21.1544346288868</v>
      </c>
      <c r="DH323" s="3">
        <v>21.4319919297578</v>
      </c>
      <c r="DI323" s="3">
        <v>22.1268665026068</v>
      </c>
      <c r="DJ323" s="3">
        <v>15.8570284722861</v>
      </c>
      <c r="DK323" s="3">
        <v>14.7764314137155</v>
      </c>
      <c r="DL323" s="3">
        <v>13.1388500688251</v>
      </c>
      <c r="DM323" s="3">
        <v>15.1053877511679</v>
      </c>
      <c r="DN323" s="3">
        <v>19.1758192308725</v>
      </c>
      <c r="DO323" s="3">
        <v>21.7924373220324</v>
      </c>
      <c r="DP323" s="3">
        <v>23.4278120904589</v>
      </c>
      <c r="DQ323" s="3">
        <v>20.3636140072468</v>
      </c>
      <c r="DR323" s="3">
        <v>21.418360066128</v>
      </c>
      <c r="DS323" s="3">
        <v>28.0719386466128</v>
      </c>
      <c r="DT323" s="3">
        <v>27.2838715155641</v>
      </c>
      <c r="DU323" s="3">
        <v>25.2589180154942</v>
      </c>
      <c r="DV323" s="3">
        <v>26.1007342964908</v>
      </c>
      <c r="DW323" s="3">
        <v>26.6359887872273</v>
      </c>
      <c r="DX323" s="3">
        <v>24.2757555416449</v>
      </c>
      <c r="DY323" s="3">
        <v>24.5557390306433</v>
      </c>
      <c r="DZ323" s="3">
        <v>27.701222373056</v>
      </c>
      <c r="EA323" s="3">
        <v>31.4713368352738</v>
      </c>
      <c r="EB323" s="3">
        <v>35.9974861671293</v>
      </c>
      <c r="EC323" s="3">
        <v>40.5119872937288</v>
      </c>
      <c r="ED323" s="3">
        <v>41.8914295582223</v>
      </c>
      <c r="EE323" s="3">
        <v>42.7965252200361</v>
      </c>
      <c r="EF323" s="3">
        <v>41.070277955797</v>
      </c>
    </row>
    <row r="324">
      <c r="A324" s="3" t="s">
        <v>924</v>
      </c>
      <c r="B324" s="3" t="s">
        <v>539</v>
      </c>
      <c r="C324" s="3" t="s">
        <v>838</v>
      </c>
      <c r="D324" s="3">
        <v>125.367795159113</v>
      </c>
      <c r="E324" s="3">
        <v>118.682170572672</v>
      </c>
      <c r="F324" s="3">
        <v>119.80632951807</v>
      </c>
      <c r="G324" s="3">
        <v>121.661603224002</v>
      </c>
      <c r="H324" s="3">
        <v>128.509692176708</v>
      </c>
      <c r="I324" s="3">
        <v>117.543443813045</v>
      </c>
      <c r="J324" s="3">
        <v>112.082108901416</v>
      </c>
      <c r="K324" s="3">
        <v>111.827814545685</v>
      </c>
      <c r="L324" s="3">
        <v>122.80300662406</v>
      </c>
      <c r="M324" s="3">
        <v>114.298121737407</v>
      </c>
      <c r="N324" s="3">
        <v>117.917338363586</v>
      </c>
      <c r="O324" s="3">
        <v>122.656924415367</v>
      </c>
      <c r="P324" s="3">
        <v>113.811987412503</v>
      </c>
      <c r="Q324" s="3">
        <v>106.526061416084</v>
      </c>
      <c r="R324" s="3">
        <v>100.867238973496</v>
      </c>
      <c r="S324" s="3">
        <v>105.271964541199</v>
      </c>
      <c r="T324" s="3">
        <v>103.434322794124</v>
      </c>
      <c r="U324" s="3">
        <v>112.041200677623</v>
      </c>
      <c r="V324" s="3">
        <v>113.392599444874</v>
      </c>
      <c r="W324" s="3">
        <v>112.901470892282</v>
      </c>
      <c r="X324" s="3">
        <v>110.608144251082</v>
      </c>
      <c r="Y324" s="3">
        <v>96.2135304569099</v>
      </c>
      <c r="Z324" s="3">
        <v>89.5890052161993</v>
      </c>
      <c r="AA324" s="3">
        <v>76.8744345411212</v>
      </c>
      <c r="AB324" s="3">
        <v>69.1164367770413</v>
      </c>
      <c r="AC324" s="3">
        <v>74.5002065439538</v>
      </c>
      <c r="AD324" s="3">
        <v>87.7429045857337</v>
      </c>
      <c r="AE324" s="3">
        <v>94.6407899339054</v>
      </c>
      <c r="AF324" s="3">
        <v>88.833973086825</v>
      </c>
      <c r="AG324" s="3">
        <v>94.9830575762344</v>
      </c>
      <c r="AH324" s="3">
        <v>97.1401094896361</v>
      </c>
      <c r="AI324" s="3">
        <v>102.379822219748</v>
      </c>
      <c r="AJ324" s="3">
        <v>106.621845758238</v>
      </c>
      <c r="AK324" s="3">
        <v>108.858756993695</v>
      </c>
      <c r="AL324" s="3">
        <v>106.486725966831</v>
      </c>
      <c r="AM324" s="3">
        <v>97.3869970957518</v>
      </c>
      <c r="AN324" s="3">
        <v>91.4924314493408</v>
      </c>
      <c r="AO324" s="3">
        <v>88.548544869071</v>
      </c>
      <c r="AP324" s="3">
        <v>93.871866736607</v>
      </c>
      <c r="AQ324" s="3">
        <v>100.444272266378</v>
      </c>
      <c r="AR324" s="3">
        <v>100.947853021926</v>
      </c>
      <c r="AS324" s="3">
        <v>106.16116772938</v>
      </c>
      <c r="AT324" s="3">
        <v>113.686944251554</v>
      </c>
      <c r="AU324" s="3">
        <v>122.04969822538</v>
      </c>
      <c r="AV324" s="3">
        <v>126.040449564844</v>
      </c>
      <c r="AW324" s="3">
        <v>125.470106966591</v>
      </c>
      <c r="AX324" s="3">
        <v>129.108285427185</v>
      </c>
      <c r="AY324" s="3">
        <v>133.834635609689</v>
      </c>
      <c r="AZ324" s="3">
        <v>144.702719267564</v>
      </c>
      <c r="BA324" s="3">
        <v>146.915908420106</v>
      </c>
      <c r="BB324" s="3">
        <v>142.109631808122</v>
      </c>
      <c r="BC324" s="3">
        <v>157.186422318206</v>
      </c>
      <c r="BD324" s="3">
        <v>153.184430234261</v>
      </c>
      <c r="BE324" s="3">
        <v>157.769797392995</v>
      </c>
      <c r="BF324" s="3">
        <v>149.784363006623</v>
      </c>
      <c r="BG324" s="3">
        <v>150.776641398394</v>
      </c>
      <c r="BH324" s="3">
        <v>138.138118824061</v>
      </c>
      <c r="BI324" s="3">
        <v>126.30624857003</v>
      </c>
      <c r="BJ324" s="3">
        <v>116.502654935416</v>
      </c>
      <c r="BK324" s="3">
        <v>95.8381360942807</v>
      </c>
      <c r="BL324" s="3">
        <v>102.549237413843</v>
      </c>
      <c r="BM324" s="3">
        <v>112.172734975857</v>
      </c>
      <c r="BN324" s="3">
        <v>111.399274760468</v>
      </c>
      <c r="BO324" s="3">
        <v>127.728993637853</v>
      </c>
      <c r="BP324" s="3">
        <v>111.373447951266</v>
      </c>
      <c r="BQ324" s="3">
        <v>89.3316366771392</v>
      </c>
      <c r="BR324" s="3">
        <v>89.4817364317988</v>
      </c>
      <c r="BS324" s="3">
        <v>73.688298600454</v>
      </c>
      <c r="BT324" s="3">
        <v>86.1934239582524</v>
      </c>
      <c r="BU324" s="3">
        <v>86.4189482191725</v>
      </c>
      <c r="BV324" s="3">
        <v>96.3875592878686</v>
      </c>
      <c r="BW324" s="3">
        <v>102.012930527809</v>
      </c>
      <c r="BX324" s="3">
        <v>98.1268842815913</v>
      </c>
      <c r="BY324" s="3">
        <v>83.9554469884955</v>
      </c>
      <c r="BZ324" s="3">
        <v>48.6506108713179</v>
      </c>
      <c r="CA324" s="3">
        <v>42.7636817088811</v>
      </c>
      <c r="CB324" s="3">
        <v>44.3083492014185</v>
      </c>
      <c r="CC324" s="3">
        <v>51.8555384568127</v>
      </c>
      <c r="CD324" s="3">
        <v>47.8599077053407</v>
      </c>
      <c r="CE324" s="3">
        <v>52.3739257483909</v>
      </c>
      <c r="CF324" s="3">
        <v>64.1471800614579</v>
      </c>
      <c r="CG324" s="3">
        <v>62.3498308359126</v>
      </c>
      <c r="CH324" s="3">
        <v>72.2674442683808</v>
      </c>
      <c r="CI324" s="3">
        <v>91.8947735760555</v>
      </c>
      <c r="CJ324" s="3">
        <v>97.781417505938</v>
      </c>
      <c r="CK324" s="3">
        <v>93.6153564778672</v>
      </c>
      <c r="CL324" s="3">
        <v>102.297853585962</v>
      </c>
      <c r="CM324" s="3">
        <v>106.904235081714</v>
      </c>
      <c r="CN324" s="3">
        <v>112.882230626913</v>
      </c>
      <c r="CO324" s="3">
        <v>108.174872016855</v>
      </c>
      <c r="CP324" s="3">
        <v>102.758575510046</v>
      </c>
      <c r="CQ324" s="3">
        <v>108.054438610181</v>
      </c>
      <c r="CR324" s="3">
        <v>110.572458500691</v>
      </c>
      <c r="CS324" s="3">
        <v>108.12942204047</v>
      </c>
      <c r="CT324" s="3">
        <v>117.627025063402</v>
      </c>
      <c r="CU324" s="3">
        <v>100.805209414383</v>
      </c>
      <c r="CV324" s="3">
        <v>100.836262922615</v>
      </c>
      <c r="CW324" s="3">
        <v>97.9232771275894</v>
      </c>
      <c r="CX324" s="3">
        <v>80.2746540663736</v>
      </c>
      <c r="CY324" s="3">
        <v>75.5544136528295</v>
      </c>
      <c r="CZ324" s="3">
        <v>67.254585312393</v>
      </c>
      <c r="DA324" s="3">
        <v>64.2609446488212</v>
      </c>
      <c r="DB324" s="3">
        <v>58.5364556600459</v>
      </c>
      <c r="DC324" s="3">
        <v>65.1739038700648</v>
      </c>
      <c r="DD324" s="3">
        <v>52.9845868779722</v>
      </c>
      <c r="DE324" s="3">
        <v>49.1642554622151</v>
      </c>
      <c r="DF324" s="3">
        <v>57.5869123662798</v>
      </c>
      <c r="DG324" s="3">
        <v>71.1300730170056</v>
      </c>
      <c r="DH324" s="3">
        <v>83.2143245196332</v>
      </c>
      <c r="DI324" s="3">
        <v>83.2783432717042</v>
      </c>
      <c r="DJ324" s="3">
        <v>77.7089629763626</v>
      </c>
      <c r="DK324" s="3">
        <v>86.289868356541</v>
      </c>
      <c r="DL324" s="3">
        <v>84.2801489900759</v>
      </c>
      <c r="DM324" s="3">
        <v>82.0550979136327</v>
      </c>
      <c r="DN324" s="3">
        <v>86.9204525415039</v>
      </c>
      <c r="DO324" s="3">
        <v>82.8943296367376</v>
      </c>
      <c r="DP324" s="3">
        <v>77.9393388991558</v>
      </c>
      <c r="DQ324" s="3">
        <v>73.532301084395</v>
      </c>
      <c r="DR324" s="3">
        <v>81.7727122869016</v>
      </c>
      <c r="DS324" s="3">
        <v>113.788768725757</v>
      </c>
      <c r="DT324" s="3">
        <v>120.075973897098</v>
      </c>
      <c r="DU324" s="3">
        <v>128.71273969827</v>
      </c>
      <c r="DV324" s="3">
        <v>134.76706309756</v>
      </c>
      <c r="DW324" s="3">
        <v>110.263164563414</v>
      </c>
      <c r="DX324" s="3">
        <v>114.019162379194</v>
      </c>
      <c r="DY324" s="3">
        <v>115.442357251769</v>
      </c>
      <c r="DZ324" s="3">
        <v>103.371212917552</v>
      </c>
      <c r="EA324" s="3">
        <v>98.4950812963329</v>
      </c>
      <c r="EB324" s="3">
        <v>96.2200784092876</v>
      </c>
      <c r="EC324" s="3">
        <v>96.8944471173675</v>
      </c>
      <c r="ED324" s="3">
        <v>102.535815826106</v>
      </c>
      <c r="EE324" s="3">
        <v>108.309523809524</v>
      </c>
      <c r="EF324" s="3">
        <v>98.2622225019667</v>
      </c>
    </row>
    <row r="325">
      <c r="A325" s="3" t="s">
        <v>925</v>
      </c>
      <c r="B325" s="3" t="s">
        <v>494</v>
      </c>
      <c r="C325" s="3" t="s">
        <v>598</v>
      </c>
      <c r="D325" s="3">
        <v>75.790455170803</v>
      </c>
      <c r="E325" s="3">
        <v>74.7382371432126</v>
      </c>
      <c r="F325" s="3">
        <v>82.327627929083</v>
      </c>
      <c r="G325" s="3">
        <v>82.9930927668838</v>
      </c>
      <c r="H325" s="3">
        <v>90.9767015025322</v>
      </c>
      <c r="I325" s="3">
        <v>92.9187919999694</v>
      </c>
      <c r="J325" s="3">
        <v>97.2157720894924</v>
      </c>
      <c r="K325" s="3">
        <v>96.9974436130323</v>
      </c>
      <c r="L325" s="3">
        <v>104.121608424166</v>
      </c>
      <c r="M325" s="3">
        <v>103.036004374546</v>
      </c>
      <c r="N325" s="3">
        <v>110.154135531593</v>
      </c>
      <c r="O325" s="3">
        <v>110.155823620668</v>
      </c>
      <c r="P325" s="3">
        <v>116.108920514254</v>
      </c>
      <c r="Q325" s="3">
        <v>123.100852786723</v>
      </c>
      <c r="R325" s="3">
        <v>132.538122923368</v>
      </c>
      <c r="S325" s="3">
        <v>134.659653454802</v>
      </c>
      <c r="T325" s="3">
        <v>140.469786995702</v>
      </c>
      <c r="U325" s="3">
        <v>145.334839392656</v>
      </c>
      <c r="V325" s="3">
        <v>138.833180974238</v>
      </c>
      <c r="W325" s="3">
        <v>130.625701898491</v>
      </c>
      <c r="X325" s="3">
        <v>127.898277244789</v>
      </c>
      <c r="Y325" s="3">
        <v>125.915811251384</v>
      </c>
      <c r="Z325" s="3">
        <v>118.22064870017</v>
      </c>
      <c r="AA325" s="3">
        <v>121.136534166161</v>
      </c>
      <c r="AB325" s="3">
        <v>120.450375467669</v>
      </c>
      <c r="AC325" s="3">
        <v>112.311461430181</v>
      </c>
      <c r="AD325" s="3">
        <v>123.109113023061</v>
      </c>
      <c r="AE325" s="3">
        <v>128.445664718836</v>
      </c>
      <c r="AF325" s="3">
        <v>121.186703381268</v>
      </c>
      <c r="AG325" s="3">
        <v>117.271026248927</v>
      </c>
      <c r="AH325" s="3">
        <v>120.128434472426</v>
      </c>
      <c r="AI325" s="3">
        <v>114.677901613642</v>
      </c>
      <c r="AJ325" s="3">
        <v>113.255099077066</v>
      </c>
      <c r="AK325" s="3">
        <v>110.559931118322</v>
      </c>
      <c r="AL325" s="3">
        <v>120.286244709581</v>
      </c>
      <c r="AM325" s="3">
        <v>131.460925992864</v>
      </c>
      <c r="AN325" s="3">
        <v>134.07112496995</v>
      </c>
      <c r="AO325" s="3">
        <v>146.162090155143</v>
      </c>
      <c r="AP325" s="3">
        <v>150.799967119189</v>
      </c>
      <c r="AQ325" s="3">
        <v>153.301887290499</v>
      </c>
      <c r="AR325" s="3">
        <v>163.505019751077</v>
      </c>
      <c r="AS325" s="3">
        <v>172.014535368961</v>
      </c>
      <c r="AT325" s="3">
        <v>173.286694375641</v>
      </c>
      <c r="AU325" s="3">
        <v>175.030589860113</v>
      </c>
      <c r="AV325" s="3">
        <v>172.682619520704</v>
      </c>
      <c r="AW325" s="3">
        <v>178.250615888447</v>
      </c>
      <c r="AX325" s="3">
        <v>199.936865476856</v>
      </c>
      <c r="AY325" s="3">
        <v>208.374962210548</v>
      </c>
      <c r="AZ325" s="3">
        <v>222.607474365935</v>
      </c>
      <c r="BA325" s="3">
        <v>215.734328837661</v>
      </c>
      <c r="BB325" s="3">
        <v>209.489860032326</v>
      </c>
      <c r="BC325" s="3">
        <v>209.907010823524</v>
      </c>
      <c r="BD325" s="3">
        <v>212.361042391709</v>
      </c>
      <c r="BE325" s="3">
        <v>218.18573069859</v>
      </c>
      <c r="BF325" s="3">
        <v>228.146603849418</v>
      </c>
      <c r="BG325" s="3">
        <v>242.328701794083</v>
      </c>
      <c r="BH325" s="3">
        <v>249.703636462112</v>
      </c>
      <c r="BI325" s="3">
        <v>253.593785119589</v>
      </c>
      <c r="BJ325" s="3">
        <v>260.648449102935</v>
      </c>
      <c r="BK325" s="3">
        <v>251.020082984963</v>
      </c>
      <c r="BL325" s="3">
        <v>244.449068061224</v>
      </c>
      <c r="BM325" s="3">
        <v>286.517121692376</v>
      </c>
      <c r="BN325" s="3">
        <v>277.542390782508</v>
      </c>
      <c r="BO325" s="3">
        <v>250.403213841893</v>
      </c>
      <c r="BP325" s="3">
        <v>249.392022528706</v>
      </c>
      <c r="BQ325" s="3">
        <v>265.195925603463</v>
      </c>
      <c r="BR325" s="3">
        <v>275.929950685834</v>
      </c>
      <c r="BS325" s="3">
        <v>256.670472903549</v>
      </c>
      <c r="BT325" s="3">
        <v>234.953253591378</v>
      </c>
      <c r="BU325" s="3">
        <v>233.945661521243</v>
      </c>
      <c r="BV325" s="3">
        <v>266.858275562613</v>
      </c>
      <c r="BW325" s="3">
        <v>275.005928956346</v>
      </c>
      <c r="BX325" s="3">
        <v>278.423329941743</v>
      </c>
      <c r="BY325" s="3">
        <v>264.876115849891</v>
      </c>
      <c r="BZ325" s="3">
        <v>227.048108316984</v>
      </c>
      <c r="CA325" s="3">
        <v>235.381065120144</v>
      </c>
      <c r="CB325" s="3">
        <v>261.686994831749</v>
      </c>
      <c r="CC325" s="3">
        <v>259.239243237865</v>
      </c>
      <c r="CD325" s="3">
        <v>251.890715822962</v>
      </c>
      <c r="CE325" s="3">
        <v>263.565559897026</v>
      </c>
      <c r="CF325" s="3">
        <v>249.520081346313</v>
      </c>
      <c r="CG325" s="3">
        <v>275.804158391163</v>
      </c>
      <c r="CH325" s="3">
        <v>300.898037224336</v>
      </c>
      <c r="CI325" s="3">
        <v>298.883959700005</v>
      </c>
      <c r="CJ325" s="3">
        <v>305.469813496063</v>
      </c>
      <c r="CK325" s="3">
        <v>282.034719379484</v>
      </c>
      <c r="CL325" s="3">
        <v>327.228488593871</v>
      </c>
      <c r="CM325" s="3">
        <v>352.632084934906</v>
      </c>
      <c r="CN325" s="3">
        <v>376.175017490851</v>
      </c>
      <c r="CO325" s="3">
        <v>367.867782514521</v>
      </c>
      <c r="CP325" s="3">
        <v>371.089436254077</v>
      </c>
      <c r="CQ325" s="3">
        <v>361.294988153023</v>
      </c>
      <c r="CR325" s="3">
        <v>361.593945884346</v>
      </c>
      <c r="CS325" s="3">
        <v>384.454618019191</v>
      </c>
      <c r="CT325" s="3">
        <v>408.695927120946</v>
      </c>
      <c r="CU325" s="3">
        <v>419.86137527208</v>
      </c>
      <c r="CV325" s="3">
        <v>429.916208186145</v>
      </c>
      <c r="CW325" s="3">
        <v>433.636661603045</v>
      </c>
      <c r="CX325" s="3">
        <v>455.33000553696</v>
      </c>
      <c r="CY325" s="3">
        <v>492.671624648935</v>
      </c>
      <c r="CZ325" s="3">
        <v>480.523433434378</v>
      </c>
      <c r="DA325" s="3">
        <v>463.019689623794</v>
      </c>
      <c r="DB325" s="3">
        <v>461.104979716037</v>
      </c>
      <c r="DC325" s="3">
        <v>470.994617623897</v>
      </c>
      <c r="DD325" s="3">
        <v>459.730605037015</v>
      </c>
      <c r="DE325" s="3">
        <v>479.053071946452</v>
      </c>
      <c r="DF325" s="3">
        <v>497.679735914291</v>
      </c>
      <c r="DG325" s="3">
        <v>504.651524873279</v>
      </c>
      <c r="DH325" s="3">
        <v>471.538649088944</v>
      </c>
      <c r="DI325" s="3">
        <v>472.484199656463</v>
      </c>
      <c r="DJ325" s="3">
        <v>452.1266971764</v>
      </c>
      <c r="DK325" s="3">
        <v>463.103897332317</v>
      </c>
      <c r="DL325" s="3">
        <v>446.598745746885</v>
      </c>
      <c r="DM325" s="3">
        <v>444.726388679972</v>
      </c>
      <c r="DN325" s="3">
        <v>442.36573005601</v>
      </c>
      <c r="DO325" s="3">
        <v>454.37435922297</v>
      </c>
      <c r="DP325" s="3">
        <v>438.706735860915</v>
      </c>
      <c r="DQ325" s="3">
        <v>443.761419639552</v>
      </c>
      <c r="DR325" s="3">
        <v>454.873986895668</v>
      </c>
      <c r="DS325" s="3">
        <v>467.495233341011</v>
      </c>
      <c r="DT325" s="3">
        <v>472.373757478704</v>
      </c>
      <c r="DU325" s="3">
        <v>497.416310096122</v>
      </c>
      <c r="DV325" s="3">
        <v>503.67947516291</v>
      </c>
      <c r="DW325" s="3">
        <v>511.900737990201</v>
      </c>
      <c r="DX325" s="3">
        <v>528.073614597624</v>
      </c>
      <c r="DY325" s="3">
        <v>532.676261242894</v>
      </c>
      <c r="DZ325" s="3">
        <v>521.730716638755</v>
      </c>
      <c r="EA325" s="3">
        <v>534.315330271965</v>
      </c>
      <c r="EB325" s="3">
        <v>537.892798875731</v>
      </c>
      <c r="EC325" s="3">
        <v>458.133173741843</v>
      </c>
      <c r="ED325" s="3">
        <v>408.539114105815</v>
      </c>
      <c r="EE325" s="3">
        <v>380.862233136237</v>
      </c>
      <c r="EF325" s="3">
        <v>388.629718356662</v>
      </c>
    </row>
    <row r="326">
      <c r="A326" s="3" t="s">
        <v>926</v>
      </c>
      <c r="B326" s="3" t="s">
        <v>491</v>
      </c>
      <c r="C326" s="3" t="s">
        <v>503</v>
      </c>
      <c r="D326" s="3">
        <v>4.08760591018266</v>
      </c>
      <c r="E326" s="3">
        <v>4.32983378073892</v>
      </c>
      <c r="F326" s="3">
        <v>4.76311084209992</v>
      </c>
      <c r="G326" s="3">
        <v>4.66291304791381</v>
      </c>
      <c r="H326" s="3">
        <v>5.13359494641363</v>
      </c>
      <c r="I326" s="3">
        <v>5.39331447597184</v>
      </c>
      <c r="J326" s="3">
        <v>5.53323626082737</v>
      </c>
      <c r="K326" s="3">
        <v>5.58166546183448</v>
      </c>
      <c r="L326" s="3">
        <v>6.63434288155763</v>
      </c>
      <c r="M326" s="3">
        <v>6.08518591880094</v>
      </c>
      <c r="N326" s="3">
        <v>6.72792931659558</v>
      </c>
      <c r="O326" s="3">
        <v>7.57777183262679</v>
      </c>
      <c r="P326" s="3">
        <v>7.86777160203919</v>
      </c>
      <c r="Q326" s="3">
        <v>8.39157871521334</v>
      </c>
      <c r="R326" s="3">
        <v>9.80980521873646</v>
      </c>
      <c r="S326" s="3">
        <v>9.45455917121424</v>
      </c>
      <c r="T326" s="3">
        <v>9.7617107884283</v>
      </c>
      <c r="U326" s="3">
        <v>10.8058005314688</v>
      </c>
      <c r="V326" s="3">
        <v>10.0400558903182</v>
      </c>
      <c r="W326" s="3">
        <v>9.3026714733923</v>
      </c>
      <c r="X326" s="3">
        <v>9.71259851811014</v>
      </c>
      <c r="Y326" s="3">
        <v>9.28508125891551</v>
      </c>
      <c r="Z326" s="3">
        <v>9.54368174303839</v>
      </c>
      <c r="AA326" s="3">
        <v>11.1021011383567</v>
      </c>
      <c r="AB326" s="3">
        <v>9.8470013988863</v>
      </c>
      <c r="AC326" s="3">
        <v>9.90908678991929</v>
      </c>
      <c r="AD326" s="3">
        <v>11.4241868457594</v>
      </c>
      <c r="AE326" s="3">
        <v>11.9069364614614</v>
      </c>
      <c r="AF326" s="3">
        <v>11.2625590998352</v>
      </c>
      <c r="AG326" s="3">
        <v>12.2004481408455</v>
      </c>
      <c r="AH326" s="3">
        <v>12.3347872203328</v>
      </c>
      <c r="AI326" s="3">
        <v>13.37012406625</v>
      </c>
      <c r="AJ326" s="3">
        <v>13.1893718316093</v>
      </c>
      <c r="AK326" s="3">
        <v>13.4013896035199</v>
      </c>
      <c r="AL326" s="3">
        <v>13.3674241358198</v>
      </c>
      <c r="AM326" s="3">
        <v>13.7735980056227</v>
      </c>
      <c r="AN326" s="3">
        <v>14.6436452712171</v>
      </c>
      <c r="AO326" s="3">
        <v>16.2853287351278</v>
      </c>
      <c r="AP326" s="3">
        <v>17.2927466499452</v>
      </c>
      <c r="AQ326" s="3">
        <v>17.1132605299265</v>
      </c>
      <c r="AR326" s="3">
        <v>18.3359925301798</v>
      </c>
      <c r="AS326" s="3">
        <v>19.2297703186728</v>
      </c>
      <c r="AT326" s="3">
        <v>19.4757241668687</v>
      </c>
      <c r="AU326" s="3">
        <v>19.7213080619076</v>
      </c>
      <c r="AV326" s="3">
        <v>19.4245835323329</v>
      </c>
      <c r="AW326" s="3">
        <v>19.5591439181284</v>
      </c>
      <c r="AX326" s="3">
        <v>21.5164538083557</v>
      </c>
      <c r="AY326" s="3">
        <v>20.913473667257</v>
      </c>
      <c r="AZ326" s="3">
        <v>20.909433407754</v>
      </c>
      <c r="BA326" s="3">
        <v>19.478388831754</v>
      </c>
      <c r="BB326" s="3">
        <v>20.0200783811779</v>
      </c>
      <c r="BC326" s="3">
        <v>19.2644860949566</v>
      </c>
      <c r="BD326" s="3">
        <v>19.4058827939751</v>
      </c>
      <c r="BE326" s="3">
        <v>21.0700771489812</v>
      </c>
      <c r="BF326" s="3">
        <v>18.4283844178691</v>
      </c>
      <c r="BG326" s="3">
        <v>17.4856394323184</v>
      </c>
      <c r="BH326" s="3">
        <v>19.5221342387217</v>
      </c>
      <c r="BI326" s="3">
        <v>19.2934990979578</v>
      </c>
      <c r="BJ326" s="3">
        <v>19.0717175143596</v>
      </c>
      <c r="BK326" s="3">
        <v>20.3982274672561</v>
      </c>
      <c r="BL326" s="3">
        <v>21.1964193070845</v>
      </c>
      <c r="BM326" s="3">
        <v>23.1006405019618</v>
      </c>
      <c r="BN326" s="3">
        <v>23.7818070455428</v>
      </c>
      <c r="BO326" s="3">
        <v>26.2300382777944</v>
      </c>
      <c r="BP326" s="3">
        <v>24.2479242424445</v>
      </c>
      <c r="BQ326" s="3">
        <v>23.2468154233852</v>
      </c>
      <c r="BR326" s="3">
        <v>24.715234618616</v>
      </c>
      <c r="BS326" s="3">
        <v>23.591951572531</v>
      </c>
      <c r="BT326" s="3">
        <v>24.4677484840168</v>
      </c>
      <c r="BU326" s="3">
        <v>24.303090762979</v>
      </c>
      <c r="BV326" s="3">
        <v>26.8495798746943</v>
      </c>
      <c r="BW326" s="3">
        <v>27.3862616490903</v>
      </c>
      <c r="BX326" s="3">
        <v>27.0668594806562</v>
      </c>
      <c r="BY326" s="3">
        <v>26.6206158610782</v>
      </c>
      <c r="BZ326" s="3">
        <v>20.2546959802124</v>
      </c>
      <c r="CA326" s="3">
        <v>22.6803354980385</v>
      </c>
      <c r="CB326" s="3">
        <v>24.0525865957802</v>
      </c>
      <c r="CC326" s="3">
        <v>27.3277262552582</v>
      </c>
      <c r="CD326" s="3">
        <v>28.0102257299654</v>
      </c>
      <c r="CE326" s="3">
        <v>29.5120910223922</v>
      </c>
      <c r="CF326" s="3">
        <v>32.2315595169668</v>
      </c>
      <c r="CG326" s="3">
        <v>33.266551458748</v>
      </c>
      <c r="CH326" s="3">
        <v>34.0258773998041</v>
      </c>
      <c r="CI326" s="3">
        <v>37.9782832982805</v>
      </c>
      <c r="CJ326" s="3">
        <v>40.7874731442642</v>
      </c>
      <c r="CK326" s="3">
        <v>43.1010774327612</v>
      </c>
      <c r="CL326" s="3">
        <v>42.1335109653376</v>
      </c>
      <c r="CM326" s="3">
        <v>43.2629994412184</v>
      </c>
      <c r="CN326" s="3">
        <v>40.9419864029122</v>
      </c>
      <c r="CO326" s="3">
        <v>43.0397766983848</v>
      </c>
      <c r="CP326" s="3">
        <v>43.938377380958</v>
      </c>
      <c r="CQ326" s="3">
        <v>44.6796876194238</v>
      </c>
      <c r="CR326" s="3">
        <v>46.0563098104189</v>
      </c>
      <c r="CS326" s="3">
        <v>46.7218878794648</v>
      </c>
      <c r="CT326" s="3">
        <v>51.6378279267661</v>
      </c>
      <c r="CU326" s="3">
        <v>57.9178325343028</v>
      </c>
      <c r="CV326" s="3">
        <v>55.5102030346277</v>
      </c>
      <c r="CW326" s="3">
        <v>54.8457511157241</v>
      </c>
      <c r="CX326" s="3">
        <v>56.3330145451698</v>
      </c>
      <c r="CY326" s="3">
        <v>55.6520154424794</v>
      </c>
      <c r="CZ326" s="3">
        <v>53.4057485131903</v>
      </c>
      <c r="DA326" s="3">
        <v>49.913042586043</v>
      </c>
      <c r="DB326" s="3">
        <v>47.4465520040968</v>
      </c>
      <c r="DC326" s="3">
        <v>51.1580586060605</v>
      </c>
      <c r="DD326" s="3">
        <v>46.7201106613557</v>
      </c>
      <c r="DE326" s="3">
        <v>43.2109604548572</v>
      </c>
      <c r="DF326" s="3">
        <v>48.0584329429675</v>
      </c>
      <c r="DG326" s="3">
        <v>52.6957737988895</v>
      </c>
      <c r="DH326" s="3">
        <v>55.5890336170201</v>
      </c>
      <c r="DI326" s="3">
        <v>57.4206412914409</v>
      </c>
      <c r="DJ326" s="3">
        <v>60.6950957575687</v>
      </c>
      <c r="DK326" s="3">
        <v>60.9285230169837</v>
      </c>
      <c r="DL326" s="3">
        <v>64.8014923420304</v>
      </c>
      <c r="DM326" s="3">
        <v>81.3265980812698</v>
      </c>
      <c r="DN326" s="3">
        <v>86.7184044206981</v>
      </c>
      <c r="DO326" s="3">
        <v>84.6757741313417</v>
      </c>
      <c r="DP326" s="3">
        <v>82.8136261368292</v>
      </c>
      <c r="DQ326" s="3">
        <v>84.1450880955845</v>
      </c>
      <c r="DR326" s="3">
        <v>91.8933351406862</v>
      </c>
      <c r="DS326" s="3">
        <v>103.397986986305</v>
      </c>
      <c r="DT326" s="3">
        <v>112.710535227956</v>
      </c>
      <c r="DU326" s="3">
        <v>124.517142591048</v>
      </c>
      <c r="DV326" s="3">
        <v>130.372204700014</v>
      </c>
      <c r="DW326" s="3">
        <v>130.055224591793</v>
      </c>
      <c r="DX326" s="3">
        <v>134.201715941128</v>
      </c>
      <c r="DY326" s="3">
        <v>155.096708802006</v>
      </c>
      <c r="DZ326" s="3">
        <v>162.347568490696</v>
      </c>
      <c r="EA326" s="3">
        <v>154.78843529558</v>
      </c>
      <c r="EB326" s="3">
        <v>161.3857138479</v>
      </c>
      <c r="EC326" s="3">
        <v>176.365715658361</v>
      </c>
      <c r="ED326" s="3">
        <v>169.787080487581</v>
      </c>
      <c r="EE326" s="3">
        <v>207.497731904509</v>
      </c>
      <c r="EF326" s="3">
        <v>229.480833689372</v>
      </c>
    </row>
    <row r="327">
      <c r="A327" s="3" t="s">
        <v>927</v>
      </c>
      <c r="B327" s="3" t="s">
        <v>604</v>
      </c>
      <c r="C327" s="3" t="s">
        <v>691</v>
      </c>
      <c r="D327" s="3">
        <v>56.727826408922</v>
      </c>
      <c r="E327" s="3">
        <v>65.9936964538793</v>
      </c>
      <c r="F327" s="3">
        <v>67.1539530476358</v>
      </c>
      <c r="G327" s="3">
        <v>59.560814860563</v>
      </c>
      <c r="H327" s="3">
        <v>59.8167422801918</v>
      </c>
      <c r="I327" s="3">
        <v>64.506208274079</v>
      </c>
      <c r="J327" s="3">
        <v>68.7904062647169</v>
      </c>
      <c r="K327" s="3">
        <v>73.6249460114153</v>
      </c>
      <c r="L327" s="3">
        <v>76.8336429443128</v>
      </c>
      <c r="M327" s="3">
        <v>76.2004416729258</v>
      </c>
      <c r="N327" s="3">
        <v>74.5753903344878</v>
      </c>
      <c r="O327" s="3">
        <v>77.40250737844</v>
      </c>
      <c r="P327" s="3">
        <v>76.5822092898952</v>
      </c>
      <c r="Q327" s="3">
        <v>76.6141821059365</v>
      </c>
      <c r="R327" s="3">
        <v>80.6471621611679</v>
      </c>
      <c r="S327" s="3">
        <v>81.8898064176096</v>
      </c>
      <c r="T327" s="3">
        <v>79.1434267492202</v>
      </c>
      <c r="U327" s="3">
        <v>82.8156946205952</v>
      </c>
      <c r="V327" s="3">
        <v>91.6825063571604</v>
      </c>
      <c r="W327" s="3">
        <v>91.4573036205837</v>
      </c>
      <c r="X327" s="3">
        <v>91.0716372344964</v>
      </c>
      <c r="Y327" s="3">
        <v>96.5276347850533</v>
      </c>
      <c r="Z327" s="3">
        <v>105.617796048276</v>
      </c>
      <c r="AA327" s="3">
        <v>105.024947374095</v>
      </c>
      <c r="AB327" s="3">
        <v>98.7142352196351</v>
      </c>
      <c r="AC327" s="3">
        <v>105.562757899349</v>
      </c>
      <c r="AD327" s="3">
        <v>110.243650229226</v>
      </c>
      <c r="AE327" s="3">
        <v>111.632381507921</v>
      </c>
      <c r="AF327" s="3">
        <v>117.952049219291</v>
      </c>
      <c r="AG327" s="3">
        <v>114.888633313268</v>
      </c>
      <c r="AH327" s="3">
        <v>118.682639500013</v>
      </c>
      <c r="AI327" s="3">
        <v>123.939169647169</v>
      </c>
      <c r="AJ327" s="3">
        <v>127.92941304097</v>
      </c>
      <c r="AK327" s="3">
        <v>129.276886924286</v>
      </c>
      <c r="AL327" s="3">
        <v>120.416683352516</v>
      </c>
      <c r="AM327" s="3">
        <v>117.673115890798</v>
      </c>
      <c r="AN327" s="3">
        <v>126.046510095181</v>
      </c>
      <c r="AO327" s="3">
        <v>133.22582275136</v>
      </c>
      <c r="AP327" s="3">
        <v>138.746734561324</v>
      </c>
      <c r="AQ327" s="3">
        <v>142.353061646697</v>
      </c>
      <c r="AR327" s="3">
        <v>149.70880292582</v>
      </c>
      <c r="AS327" s="3">
        <v>151.517347498578</v>
      </c>
      <c r="AT327" s="3">
        <v>159.738808629585</v>
      </c>
      <c r="AU327" s="3">
        <v>168.47924855235</v>
      </c>
      <c r="AV327" s="3">
        <v>170.029496448176</v>
      </c>
      <c r="AW327" s="3">
        <v>172.691466498678</v>
      </c>
      <c r="AX327" s="3">
        <v>178.990079390703</v>
      </c>
      <c r="AY327" s="3">
        <v>176.785190613311</v>
      </c>
      <c r="AZ327" s="3">
        <v>184.070432626783</v>
      </c>
      <c r="BA327" s="3">
        <v>179.808671126805</v>
      </c>
      <c r="BB327" s="3">
        <v>172.809401566906</v>
      </c>
      <c r="BC327" s="3">
        <v>163.362869270616</v>
      </c>
      <c r="BD327" s="3">
        <v>181.726269941442</v>
      </c>
      <c r="BE327" s="3">
        <v>194.37867438847</v>
      </c>
      <c r="BF327" s="3">
        <v>198.890017708383</v>
      </c>
      <c r="BG327" s="3">
        <v>176.869802383901</v>
      </c>
      <c r="BH327" s="3">
        <v>163.680016516651</v>
      </c>
      <c r="BI327" s="3">
        <v>153.94260009267</v>
      </c>
      <c r="BJ327" s="3">
        <v>141.160065101436</v>
      </c>
      <c r="BK327" s="3">
        <v>136.822608839257</v>
      </c>
      <c r="BL327" s="3">
        <v>144.435644024936</v>
      </c>
      <c r="BM327" s="3">
        <v>164.157141161154</v>
      </c>
      <c r="BN327" s="3">
        <v>166.489972494286</v>
      </c>
      <c r="BO327" s="3">
        <v>179.743155548434</v>
      </c>
      <c r="BP327" s="3">
        <v>185.320498051256</v>
      </c>
      <c r="BQ327" s="3">
        <v>180.77894011324</v>
      </c>
      <c r="BR327" s="3">
        <v>198.695767736292</v>
      </c>
      <c r="BS327" s="3">
        <v>184.043105090991</v>
      </c>
      <c r="BT327" s="3">
        <v>185.301412646934</v>
      </c>
      <c r="BU327" s="3">
        <v>183.675110315765</v>
      </c>
      <c r="BV327" s="3">
        <v>194.812328363249</v>
      </c>
      <c r="BW327" s="3">
        <v>201.27827289732</v>
      </c>
      <c r="BX327" s="3">
        <v>215.624186374297</v>
      </c>
      <c r="BY327" s="3">
        <v>206.482830866282</v>
      </c>
      <c r="BZ327" s="3">
        <v>164.885602301246</v>
      </c>
      <c r="CA327" s="3">
        <v>176.388346724066</v>
      </c>
      <c r="CB327" s="3">
        <v>215.33369061572</v>
      </c>
      <c r="CC327" s="3">
        <v>230.911794442324</v>
      </c>
      <c r="CD327" s="3">
        <v>238.047040093854</v>
      </c>
      <c r="CE327" s="3">
        <v>266.949320850674</v>
      </c>
      <c r="CF327" s="3">
        <v>266.217115122111</v>
      </c>
      <c r="CG327" s="3">
        <v>269.157289915721</v>
      </c>
      <c r="CH327" s="3">
        <v>275.294633339296</v>
      </c>
      <c r="CI327" s="3">
        <v>275.433542504592</v>
      </c>
      <c r="CJ327" s="3">
        <v>264.390307645501</v>
      </c>
      <c r="CK327" s="3">
        <v>265.13037810197</v>
      </c>
      <c r="CL327" s="3">
        <v>274.056161567701</v>
      </c>
      <c r="CM327" s="3">
        <v>306.659534992412</v>
      </c>
      <c r="CN327" s="3">
        <v>315.761058221472</v>
      </c>
      <c r="CO327" s="3">
        <v>334.810821034686</v>
      </c>
      <c r="CP327" s="3">
        <v>351.836721293319</v>
      </c>
      <c r="CQ327" s="3">
        <v>360.94304388572</v>
      </c>
      <c r="CR327" s="3">
        <v>363.124319541559</v>
      </c>
      <c r="CS327" s="3">
        <v>327.682079834393</v>
      </c>
      <c r="CT327" s="3">
        <v>335.605393410341</v>
      </c>
      <c r="CU327" s="3">
        <v>329.504950388686</v>
      </c>
      <c r="CV327" s="3">
        <v>318.270233932609</v>
      </c>
      <c r="CW327" s="3">
        <v>227.750270913962</v>
      </c>
      <c r="CX327" s="3">
        <v>206.300642015049</v>
      </c>
      <c r="CY327" s="3">
        <v>208.333431325629</v>
      </c>
      <c r="CZ327" s="3">
        <v>196.554652061555</v>
      </c>
      <c r="DA327" s="3">
        <v>173.642175307772</v>
      </c>
      <c r="DB327" s="3">
        <v>166.156542461381</v>
      </c>
      <c r="DC327" s="3">
        <v>167.919212901277</v>
      </c>
      <c r="DD327" s="3">
        <v>149.632222985917</v>
      </c>
      <c r="DE327" s="3">
        <v>127.363716763527</v>
      </c>
      <c r="DF327" s="3">
        <v>105.597813509654</v>
      </c>
      <c r="DG327" s="3">
        <v>117.300016484697</v>
      </c>
      <c r="DH327" s="3">
        <v>135.996999026385</v>
      </c>
      <c r="DI327" s="3">
        <v>175.569860164202</v>
      </c>
      <c r="DJ327" s="3">
        <v>192.795706847486</v>
      </c>
      <c r="DK327" s="3">
        <v>216.118389537431</v>
      </c>
      <c r="DL327" s="3">
        <v>241.835072368689</v>
      </c>
      <c r="DM327" s="3">
        <v>275.393498568704</v>
      </c>
      <c r="DN327" s="3">
        <v>302.574686181186</v>
      </c>
      <c r="DO327" s="3">
        <v>298.99394947603</v>
      </c>
      <c r="DP327" s="3">
        <v>300.027162148227</v>
      </c>
      <c r="DQ327" s="3">
        <v>309.668447187075</v>
      </c>
      <c r="DR327" s="3">
        <v>326.6676322973</v>
      </c>
      <c r="DS327" s="3">
        <v>336.89458664718</v>
      </c>
      <c r="DT327" s="3">
        <v>371.880396642563</v>
      </c>
      <c r="DU327" s="3">
        <v>467.856936738934</v>
      </c>
      <c r="DV327" s="3">
        <v>497.097500572486</v>
      </c>
      <c r="DW327" s="3">
        <v>491.096533904205</v>
      </c>
      <c r="DX327" s="3">
        <v>465.259333641094</v>
      </c>
      <c r="DY327" s="3">
        <v>498.783766504149</v>
      </c>
      <c r="DZ327" s="3">
        <v>492.407228352203</v>
      </c>
      <c r="EA327" s="3">
        <v>514.863583323858</v>
      </c>
      <c r="EB327" s="3">
        <v>536.496039201668</v>
      </c>
      <c r="EC327" s="3">
        <v>581.710121897579</v>
      </c>
      <c r="ED327" s="3">
        <v>570.310222651299</v>
      </c>
      <c r="EE327" s="3">
        <v>608.607420177961</v>
      </c>
      <c r="EF327" s="3">
        <v>623.571807861328</v>
      </c>
    </row>
    <row r="328">
      <c r="A328" s="3" t="s">
        <v>928</v>
      </c>
      <c r="B328" s="3" t="s">
        <v>539</v>
      </c>
      <c r="C328" s="3" t="s">
        <v>556</v>
      </c>
      <c r="D328" s="3">
        <v>22.8670784767807</v>
      </c>
      <c r="E328" s="3">
        <v>24.2031710292362</v>
      </c>
      <c r="F328" s="3">
        <v>24.6490913262878</v>
      </c>
      <c r="G328" s="3">
        <v>24.9747981189079</v>
      </c>
      <c r="H328" s="3">
        <v>26.593255096202</v>
      </c>
      <c r="I328" s="3">
        <v>27.6666015064243</v>
      </c>
      <c r="J328" s="3">
        <v>28.6081375897235</v>
      </c>
      <c r="K328" s="3">
        <v>28.4547643895614</v>
      </c>
      <c r="L328" s="3">
        <v>29.4238517230848</v>
      </c>
      <c r="M328" s="3">
        <v>29.1419739332314</v>
      </c>
      <c r="N328" s="3">
        <v>29.4530187081024</v>
      </c>
      <c r="O328" s="3">
        <v>30.9539333796044</v>
      </c>
      <c r="P328" s="3">
        <v>29.6835410341881</v>
      </c>
      <c r="Q328" s="3">
        <v>32.5018130510253</v>
      </c>
      <c r="R328" s="3">
        <v>32.101209878373</v>
      </c>
      <c r="S328" s="3">
        <v>32.907037220792</v>
      </c>
      <c r="T328" s="3">
        <v>33.0178633617099</v>
      </c>
      <c r="U328" s="3">
        <v>32.6618599228389</v>
      </c>
      <c r="V328" s="3">
        <v>31.811100763969</v>
      </c>
      <c r="W328" s="3">
        <v>31.134643967178</v>
      </c>
      <c r="X328" s="3">
        <v>29.7367369372313</v>
      </c>
      <c r="Y328" s="3">
        <v>30.2284601705858</v>
      </c>
      <c r="Z328" s="3">
        <v>31.0086974438097</v>
      </c>
      <c r="AA328" s="3">
        <v>32.3117795841914</v>
      </c>
      <c r="AB328" s="3">
        <v>31.5472480564983</v>
      </c>
      <c r="AC328" s="3">
        <v>30.20384654029</v>
      </c>
      <c r="AD328" s="3">
        <v>31.6945363886335</v>
      </c>
      <c r="AE328" s="3">
        <v>33.3149839861379</v>
      </c>
      <c r="AF328" s="3">
        <v>32.9630085333566</v>
      </c>
      <c r="AG328" s="3">
        <v>33.2055938196309</v>
      </c>
      <c r="AH328" s="3">
        <v>32.5793547638131</v>
      </c>
      <c r="AI328" s="3">
        <v>36.0579829821338</v>
      </c>
      <c r="AJ328" s="3">
        <v>36.4486723019321</v>
      </c>
      <c r="AK328" s="3">
        <v>36.5427227860482</v>
      </c>
      <c r="AL328" s="3">
        <v>35.4125118166148</v>
      </c>
      <c r="AM328" s="3">
        <v>34.9026417255629</v>
      </c>
      <c r="AN328" s="3">
        <v>35.1645315772032</v>
      </c>
      <c r="AO328" s="3">
        <v>34.0016890063683</v>
      </c>
      <c r="AP328" s="3">
        <v>34.0923684865574</v>
      </c>
      <c r="AQ328" s="3">
        <v>33.8611563412106</v>
      </c>
      <c r="AR328" s="3">
        <v>36.8621862322907</v>
      </c>
      <c r="AS328" s="3">
        <v>38.3277119831981</v>
      </c>
      <c r="AT328" s="3">
        <v>39.1309633293481</v>
      </c>
      <c r="AU328" s="3">
        <v>37.2432682926479</v>
      </c>
      <c r="AV328" s="3">
        <v>37.698376166041</v>
      </c>
      <c r="AW328" s="3">
        <v>39.2069247462331</v>
      </c>
      <c r="AX328" s="3">
        <v>37.5176344851819</v>
      </c>
      <c r="AY328" s="3">
        <v>36.2832703569826</v>
      </c>
      <c r="AZ328" s="3">
        <v>35.7267399581452</v>
      </c>
      <c r="BA328" s="3">
        <v>35.9706799107818</v>
      </c>
      <c r="BB328" s="3">
        <v>37.4780913088282</v>
      </c>
      <c r="BC328" s="3">
        <v>37.5582164308402</v>
      </c>
      <c r="BD328" s="3">
        <v>35.6492945949518</v>
      </c>
      <c r="BE328" s="3">
        <v>34.1309466805425</v>
      </c>
      <c r="BF328" s="3">
        <v>35.1647049625979</v>
      </c>
      <c r="BG328" s="3">
        <v>38.1830109618334</v>
      </c>
      <c r="BH328" s="3">
        <v>40.8318106538668</v>
      </c>
      <c r="BI328" s="3">
        <v>42.0561408611045</v>
      </c>
      <c r="BJ328" s="3">
        <v>45.720603487675</v>
      </c>
      <c r="BK328" s="3">
        <v>43.8430879330537</v>
      </c>
      <c r="BL328" s="3">
        <v>45.7292112874791</v>
      </c>
      <c r="BM328" s="3">
        <v>50.7658791707637</v>
      </c>
      <c r="BN328" s="3">
        <v>53.5437521919138</v>
      </c>
      <c r="BO328" s="3">
        <v>54.9686853978502</v>
      </c>
      <c r="BP328" s="3">
        <v>58.0347336764876</v>
      </c>
      <c r="BQ328" s="3">
        <v>62.3487662268049</v>
      </c>
      <c r="BR328" s="3">
        <v>66.9200278628157</v>
      </c>
      <c r="BS328" s="3">
        <v>73.1157624961371</v>
      </c>
      <c r="BT328" s="3">
        <v>70.8316141757305</v>
      </c>
      <c r="BU328" s="3">
        <v>68.2798532358553</v>
      </c>
      <c r="BV328" s="3">
        <v>62.4189531934959</v>
      </c>
      <c r="BW328" s="3">
        <v>61.2388986141111</v>
      </c>
      <c r="BX328" s="3">
        <v>64.9154951477556</v>
      </c>
      <c r="BY328" s="3">
        <v>71.9246891362998</v>
      </c>
      <c r="BZ328" s="3">
        <v>62.4742818750198</v>
      </c>
      <c r="CA328" s="3">
        <v>63.2289684708553</v>
      </c>
      <c r="CB328" s="3">
        <v>61.7779315149515</v>
      </c>
      <c r="CC328" s="3">
        <v>67.3114987042932</v>
      </c>
      <c r="CD328" s="3">
        <v>68.8054901219831</v>
      </c>
      <c r="CE328" s="3">
        <v>72.4923684358262</v>
      </c>
      <c r="CF328" s="3">
        <v>78.3446792170731</v>
      </c>
      <c r="CG328" s="3">
        <v>84.8943476207135</v>
      </c>
      <c r="CH328" s="3">
        <v>91.1005453641708</v>
      </c>
      <c r="CI328" s="3">
        <v>88.7614945117948</v>
      </c>
      <c r="CJ328" s="3">
        <v>85.9695444047408</v>
      </c>
      <c r="CK328" s="3">
        <v>84.9406766172687</v>
      </c>
      <c r="CL328" s="3">
        <v>80.5904559677633</v>
      </c>
      <c r="CM328" s="3">
        <v>86.5657546378925</v>
      </c>
      <c r="CN328" s="3">
        <v>84.4727529386902</v>
      </c>
      <c r="CO328" s="3">
        <v>77.963158386749</v>
      </c>
      <c r="CP328" s="3">
        <v>79.3849349652847</v>
      </c>
      <c r="CQ328" s="3">
        <v>85.5105372699901</v>
      </c>
      <c r="CR328" s="3">
        <v>89.8171116544125</v>
      </c>
      <c r="CS328" s="3">
        <v>87.3367584972005</v>
      </c>
      <c r="CT328" s="3">
        <v>89.6685359232891</v>
      </c>
      <c r="CU328" s="3">
        <v>89.1801290144757</v>
      </c>
      <c r="CV328" s="3">
        <v>87.1858196020762</v>
      </c>
      <c r="CW328" s="3">
        <v>88.6180827303916</v>
      </c>
      <c r="CX328" s="3">
        <v>87.157883213834</v>
      </c>
      <c r="CY328" s="3">
        <v>83.6307776693183</v>
      </c>
      <c r="CZ328" s="3">
        <v>70.0994999396154</v>
      </c>
      <c r="DA328" s="3">
        <v>66.6871712642759</v>
      </c>
      <c r="DB328" s="3">
        <v>67.3850099223539</v>
      </c>
      <c r="DC328" s="3">
        <v>58.9144807880367</v>
      </c>
      <c r="DD328" s="3">
        <v>52.7275892765535</v>
      </c>
      <c r="DE328" s="3">
        <v>47.5923307735505</v>
      </c>
      <c r="DF328" s="3">
        <v>51.9506289809288</v>
      </c>
      <c r="DG328" s="3">
        <v>51.3603978228663</v>
      </c>
      <c r="DH328" s="3">
        <v>54.6135282807084</v>
      </c>
      <c r="DI328" s="3">
        <v>55.6791249423637</v>
      </c>
      <c r="DJ328" s="3">
        <v>52.4569915397394</v>
      </c>
      <c r="DK328" s="3">
        <v>51.052378662836</v>
      </c>
      <c r="DL328" s="3">
        <v>53.8981998143933</v>
      </c>
      <c r="DM328" s="3">
        <v>53.868541656019</v>
      </c>
      <c r="DN328" s="3">
        <v>56.1531331829218</v>
      </c>
      <c r="DO328" s="3">
        <v>54.2113596553227</v>
      </c>
      <c r="DP328" s="3">
        <v>50.3709542805089</v>
      </c>
      <c r="DQ328" s="3">
        <v>45.5220616343879</v>
      </c>
      <c r="DR328" s="3">
        <v>50.6991341006006</v>
      </c>
      <c r="DS328" s="3">
        <v>56.6498836106914</v>
      </c>
      <c r="DT328" s="3">
        <v>55.6724125846925</v>
      </c>
      <c r="DU328" s="3">
        <v>59.9959002191276</v>
      </c>
      <c r="DV328" s="3">
        <v>64.6744537516345</v>
      </c>
      <c r="DW328" s="3">
        <v>65.712964834762</v>
      </c>
      <c r="DX328" s="3">
        <v>68.5903263248319</v>
      </c>
      <c r="DY328" s="3">
        <v>64.9044495435359</v>
      </c>
      <c r="DZ328" s="3">
        <v>60.8588581022523</v>
      </c>
      <c r="EA328" s="3">
        <v>62.985512812285</v>
      </c>
      <c r="EB328" s="3">
        <v>65.7799195621564</v>
      </c>
      <c r="EC328" s="3">
        <v>65.0864284803906</v>
      </c>
      <c r="ED328" s="3">
        <v>60.7232411156193</v>
      </c>
      <c r="EE328" s="3">
        <v>57.5226193382626</v>
      </c>
      <c r="EF328" s="3">
        <v>54.4122220145332</v>
      </c>
    </row>
    <row r="329">
      <c r="A329" s="3" t="s">
        <v>929</v>
      </c>
      <c r="B329" s="3" t="s">
        <v>604</v>
      </c>
      <c r="C329" s="3" t="s">
        <v>641</v>
      </c>
      <c r="D329" s="3">
        <v>42.1849525996617</v>
      </c>
      <c r="E329" s="3">
        <v>41.4767505244205</v>
      </c>
      <c r="F329" s="3">
        <v>42.84850529262</v>
      </c>
      <c r="G329" s="3">
        <v>40.4231450217111</v>
      </c>
      <c r="H329" s="3">
        <v>38.368980498541</v>
      </c>
      <c r="I329" s="3">
        <v>39.2784144083659</v>
      </c>
      <c r="J329" s="3">
        <v>41.1393829692494</v>
      </c>
      <c r="K329" s="3">
        <v>43.3247115725563</v>
      </c>
      <c r="L329" s="3">
        <v>40.4461901528495</v>
      </c>
      <c r="M329" s="3">
        <v>35.7900002521017</v>
      </c>
      <c r="N329" s="3">
        <v>33.4763158497057</v>
      </c>
      <c r="O329" s="3">
        <v>34.5034091255882</v>
      </c>
      <c r="P329" s="3">
        <v>30.8862499237061</v>
      </c>
      <c r="Q329" s="3">
        <v>30.9107895399395</v>
      </c>
      <c r="R329" s="3">
        <v>32.3029546304183</v>
      </c>
      <c r="S329" s="3">
        <v>32.7499998637608</v>
      </c>
      <c r="T329" s="3">
        <v>32.4929999351502</v>
      </c>
      <c r="U329" s="3">
        <v>33.5977271686901</v>
      </c>
      <c r="V329" s="3">
        <v>32.8334090059454</v>
      </c>
      <c r="W329" s="3">
        <v>28.6180951708839</v>
      </c>
      <c r="X329" s="3">
        <v>27.2926191148304</v>
      </c>
      <c r="Y329" s="3">
        <v>28.4213637438687</v>
      </c>
      <c r="Z329" s="3">
        <v>30.3707500457764</v>
      </c>
      <c r="AA329" s="3">
        <v>27.9915909333662</v>
      </c>
      <c r="AB329" s="3">
        <v>26.2486842306037</v>
      </c>
      <c r="AC329" s="3">
        <v>25.7917499065399</v>
      </c>
      <c r="AD329" s="3">
        <v>27.9559090787714</v>
      </c>
      <c r="AE329" s="3">
        <v>28.3961904616583</v>
      </c>
      <c r="AF329" s="3">
        <v>27.4433334895543</v>
      </c>
      <c r="AG329" s="3">
        <v>26.2618180621754</v>
      </c>
      <c r="AH329" s="3">
        <v>25.3460000038147</v>
      </c>
      <c r="AI329" s="3">
        <v>26.1967391553132</v>
      </c>
      <c r="AJ329" s="3">
        <v>25.3249999455043</v>
      </c>
      <c r="AK329" s="3">
        <v>26.410952431815</v>
      </c>
      <c r="AL329" s="3">
        <v>26.7730953125727</v>
      </c>
      <c r="AM329" s="3">
        <v>28.1861904689244</v>
      </c>
      <c r="AN329" s="3">
        <v>27.6484999656677</v>
      </c>
      <c r="AO329" s="3">
        <v>28.5494737123188</v>
      </c>
      <c r="AP329" s="3">
        <v>27.915434712949</v>
      </c>
      <c r="AQ329" s="3">
        <v>29.1202632000572</v>
      </c>
      <c r="AR329" s="3">
        <v>26.3140908588063</v>
      </c>
      <c r="AS329" s="3">
        <v>26.1711364225908</v>
      </c>
      <c r="AT329" s="3">
        <v>26.2707499504089</v>
      </c>
      <c r="AU329" s="3">
        <v>23.1480434251868</v>
      </c>
      <c r="AV329" s="3">
        <v>21.4510001659393</v>
      </c>
      <c r="AW329" s="3">
        <v>20.0613636103543</v>
      </c>
      <c r="AX329" s="3">
        <v>17.4469047273908</v>
      </c>
      <c r="AY329" s="3">
        <v>21.1572500705719</v>
      </c>
      <c r="AZ329" s="3">
        <v>24.2942857288179</v>
      </c>
      <c r="BA329" s="3">
        <v>23.8931579589844</v>
      </c>
      <c r="BB329" s="3">
        <v>23.1700000308809</v>
      </c>
      <c r="BC329" s="3">
        <v>23.1326191765921</v>
      </c>
      <c r="BD329" s="3">
        <v>22.9770454926924</v>
      </c>
      <c r="BE329" s="3">
        <v>25.4200001671201</v>
      </c>
      <c r="BF329" s="3">
        <v>27.0354762304397</v>
      </c>
      <c r="BG329" s="3">
        <v>27.2093478078428</v>
      </c>
      <c r="BH329" s="3">
        <v>30.4586841181705</v>
      </c>
      <c r="BI329" s="3">
        <v>32.2676088084345</v>
      </c>
      <c r="BJ329" s="3">
        <v>31.773571513948</v>
      </c>
      <c r="BK329" s="3">
        <v>27.0626315568623</v>
      </c>
      <c r="BL329" s="3">
        <v>26.9269046329317</v>
      </c>
      <c r="BM329" s="3">
        <v>28.7992104982075</v>
      </c>
      <c r="BN329" s="3">
        <v>27.7885715393793</v>
      </c>
      <c r="BO329" s="3">
        <v>29.6292857215518</v>
      </c>
      <c r="BP329" s="3">
        <v>28.1888635375283</v>
      </c>
      <c r="BQ329" s="3">
        <v>29.3594999790192</v>
      </c>
      <c r="BR329" s="3">
        <v>31.4061361226169</v>
      </c>
      <c r="BS329" s="3">
        <v>28.4429546269504</v>
      </c>
      <c r="BT329" s="3">
        <v>27.2342499256134</v>
      </c>
      <c r="BU329" s="3">
        <v>27.4480434500653</v>
      </c>
      <c r="BV329" s="3">
        <v>30.6324998378754</v>
      </c>
      <c r="BW329" s="3">
        <v>32.5369049253918</v>
      </c>
      <c r="BX329" s="3">
        <v>31.4797619410924</v>
      </c>
      <c r="BY329" s="3">
        <v>29.1444734272204</v>
      </c>
      <c r="BZ329" s="3">
        <v>22.2190909385681</v>
      </c>
      <c r="CA329" s="3">
        <v>21.2735714231219</v>
      </c>
      <c r="CB329" s="3">
        <v>21.0697499752045</v>
      </c>
      <c r="CC329" s="3">
        <v>22.4145454493436</v>
      </c>
      <c r="CD329" s="3">
        <v>20.8915909853849</v>
      </c>
      <c r="CE329" s="3">
        <v>22.1309522901263</v>
      </c>
      <c r="CF329" s="3">
        <v>22.5464285441807</v>
      </c>
      <c r="CG329" s="3">
        <v>21.1279544830322</v>
      </c>
      <c r="CH329" s="3">
        <v>23.7030001163483</v>
      </c>
      <c r="CI329" s="3">
        <v>28.5556818355214</v>
      </c>
      <c r="CJ329" s="3">
        <v>36.5797369605617</v>
      </c>
      <c r="CK329" s="3">
        <v>46.6923685575786</v>
      </c>
      <c r="CL329" s="3">
        <v>63.2339128411334</v>
      </c>
      <c r="CM329" s="3">
        <v>39.5030952635266</v>
      </c>
      <c r="CN329" s="3">
        <v>34.5112500667572</v>
      </c>
      <c r="CO329" s="3">
        <v>30.5788635774092</v>
      </c>
      <c r="CP329" s="3">
        <v>29.1957142239525</v>
      </c>
      <c r="CQ329" s="3">
        <v>28.609090978449</v>
      </c>
      <c r="CR329" s="3">
        <v>26.6395237786429</v>
      </c>
      <c r="CS329" s="3">
        <v>25.1857142675491</v>
      </c>
      <c r="CT329" s="3">
        <v>26.0673809051514</v>
      </c>
      <c r="CU329" s="3">
        <v>23.5829546234824</v>
      </c>
      <c r="CV329" s="3">
        <v>27.4950000286102</v>
      </c>
      <c r="CW329" s="3">
        <v>28.7028947629427</v>
      </c>
      <c r="CX329" s="3">
        <v>26.2250002156133</v>
      </c>
      <c r="CY329" s="3">
        <v>22.9042500019074</v>
      </c>
      <c r="CZ329" s="3">
        <v>17.9128572373163</v>
      </c>
      <c r="DA329" s="3">
        <v>15.1390475772676</v>
      </c>
      <c r="DB329" s="3">
        <v>14.2920000076294</v>
      </c>
      <c r="DC329" s="3">
        <v>13.8936956032463</v>
      </c>
      <c r="DD329" s="3">
        <v>12.4864285786947</v>
      </c>
      <c r="DE329" s="3">
        <v>12.5052380788894</v>
      </c>
      <c r="DF329" s="3">
        <v>11.1628572146098</v>
      </c>
      <c r="DG329" s="3">
        <v>10.1873809496562</v>
      </c>
      <c r="DH329" s="3">
        <v>12.7275000095367</v>
      </c>
      <c r="DI329" s="3">
        <v>15.1484211118598</v>
      </c>
      <c r="DJ329" s="3">
        <v>14.6358695859494</v>
      </c>
      <c r="DK329" s="3">
        <v>14.1376315418043</v>
      </c>
      <c r="DL329" s="3">
        <v>12.3768181584098</v>
      </c>
      <c r="DM329" s="3">
        <v>12.5952380952381</v>
      </c>
      <c r="DN329" s="3">
        <v>12.8099999904633</v>
      </c>
      <c r="DO329" s="3">
        <v>13.1845652331477</v>
      </c>
      <c r="DP329" s="3">
        <v>11.3764999628067</v>
      </c>
      <c r="DQ329" s="3">
        <v>10.3095454736189</v>
      </c>
      <c r="DR329" s="3">
        <v>10.5749999455043</v>
      </c>
      <c r="DS329" s="3">
        <v>11.532999920845</v>
      </c>
      <c r="DT329" s="3">
        <v>10.7090476353963</v>
      </c>
      <c r="DU329" s="3">
        <v>9.5940000295639</v>
      </c>
      <c r="DV329" s="3">
        <v>8.60025000572205</v>
      </c>
      <c r="DW329" s="3">
        <v>8.37045445225455</v>
      </c>
      <c r="DX329" s="3">
        <v>7.98977267742157</v>
      </c>
      <c r="DY329" s="3">
        <v>7.64736840599462</v>
      </c>
      <c r="DZ329" s="3">
        <v>7.88159091906114</v>
      </c>
      <c r="EA329" s="3">
        <v>7.61840911345048</v>
      </c>
      <c r="EB329" s="3">
        <v>7.92574998140335</v>
      </c>
      <c r="EC329" s="3">
        <v>7.70282607493193</v>
      </c>
      <c r="ED329" s="3">
        <v>9.4472499370575</v>
      </c>
      <c r="EE329" s="3">
        <v>10.8545238176982</v>
      </c>
      <c r="EF329" s="3">
        <v>10.1461111704508</v>
      </c>
    </row>
    <row r="330">
      <c r="A330" s="3" t="s">
        <v>930</v>
      </c>
      <c r="B330" s="3" t="s">
        <v>539</v>
      </c>
      <c r="C330" s="3" t="s">
        <v>770</v>
      </c>
      <c r="D330" s="3">
        <v>19.8457625762748</v>
      </c>
      <c r="E330" s="3">
        <v>20.2269837034843</v>
      </c>
      <c r="F330" s="3">
        <v>21.1564393994423</v>
      </c>
      <c r="G330" s="3">
        <v>21.7060077011755</v>
      </c>
      <c r="H330" s="3">
        <v>22.1053963711986</v>
      </c>
      <c r="I330" s="3">
        <v>22.6761910388892</v>
      </c>
      <c r="J330" s="3">
        <v>22.3919199145303</v>
      </c>
      <c r="K330" s="3">
        <v>22.9445146072271</v>
      </c>
      <c r="L330" s="3">
        <v>23.7628483563723</v>
      </c>
      <c r="M330" s="3">
        <v>24.0121550348239</v>
      </c>
      <c r="N330" s="3">
        <v>27.6369497703986</v>
      </c>
      <c r="O330" s="3">
        <v>28.4735334785974</v>
      </c>
      <c r="P330" s="3">
        <v>29.8411902535398</v>
      </c>
      <c r="Q330" s="3">
        <v>30.1588416856955</v>
      </c>
      <c r="R330" s="3">
        <v>31.1281879573127</v>
      </c>
      <c r="S330" s="3">
        <v>30.6839489733864</v>
      </c>
      <c r="T330" s="3">
        <v>32.0390949096179</v>
      </c>
      <c r="U330" s="3">
        <v>33.4519198698265</v>
      </c>
      <c r="V330" s="3">
        <v>34.4733628344601</v>
      </c>
      <c r="W330" s="3">
        <v>32.5168534919172</v>
      </c>
      <c r="X330" s="3">
        <v>29.9268078922653</v>
      </c>
      <c r="Y330" s="3">
        <v>30.3419299416344</v>
      </c>
      <c r="Z330" s="3">
        <v>31.8311318121688</v>
      </c>
      <c r="AA330" s="3">
        <v>30.6373002713697</v>
      </c>
      <c r="AB330" s="3">
        <v>27.7489898728623</v>
      </c>
      <c r="AC330" s="3">
        <v>29.8920725826186</v>
      </c>
      <c r="AD330" s="3">
        <v>33.10854370386</v>
      </c>
      <c r="AE330" s="3">
        <v>34.0514430324953</v>
      </c>
      <c r="AF330" s="3">
        <v>34.7320179518176</v>
      </c>
      <c r="AG330" s="3">
        <v>35.4932473463679</v>
      </c>
      <c r="AH330" s="3">
        <v>37.3712807123145</v>
      </c>
      <c r="AI330" s="3">
        <v>37.1022360927143</v>
      </c>
      <c r="AJ330" s="3">
        <v>35.2533736038586</v>
      </c>
      <c r="AK330" s="3">
        <v>32.5391480130765</v>
      </c>
      <c r="AL330" s="3">
        <v>34.1038583470371</v>
      </c>
      <c r="AM330" s="3">
        <v>35.5149893899892</v>
      </c>
      <c r="AN330" s="3">
        <v>34.554741859363</v>
      </c>
      <c r="AO330" s="3">
        <v>35.1083300001311</v>
      </c>
      <c r="AP330" s="3">
        <v>35.9285968633791</v>
      </c>
      <c r="AQ330" s="3">
        <v>37.5264799039236</v>
      </c>
      <c r="AR330" s="3">
        <v>37.9024726968462</v>
      </c>
      <c r="AS330" s="3">
        <v>38.2500458868555</v>
      </c>
      <c r="AT330" s="3">
        <v>38.2493966875945</v>
      </c>
      <c r="AU330" s="3">
        <v>34.1911007841806</v>
      </c>
      <c r="AV330" s="3">
        <v>33.7869186668384</v>
      </c>
      <c r="AW330" s="3">
        <v>35.5329937356616</v>
      </c>
      <c r="AX330" s="3">
        <v>34.0656084351953</v>
      </c>
      <c r="AY330" s="3">
        <v>34.7581940462802</v>
      </c>
      <c r="AZ330" s="3">
        <v>35.5592817276768</v>
      </c>
      <c r="BA330" s="3">
        <v>33.1517420911646</v>
      </c>
      <c r="BB330" s="3">
        <v>33.4525268333164</v>
      </c>
      <c r="BC330" s="3">
        <v>32.6428374918302</v>
      </c>
      <c r="BD330" s="3">
        <v>31.0889278719262</v>
      </c>
      <c r="BE330" s="3">
        <v>32.7866277901215</v>
      </c>
      <c r="BF330" s="3">
        <v>33.9002073916471</v>
      </c>
      <c r="BG330" s="3">
        <v>33.5446472168854</v>
      </c>
      <c r="BH330" s="3">
        <v>34.4429016859629</v>
      </c>
      <c r="BI330" s="3">
        <v>29.9980684908432</v>
      </c>
      <c r="BJ330" s="3">
        <v>28.6836086819013</v>
      </c>
      <c r="BK330" s="3">
        <v>28.1766566109282</v>
      </c>
      <c r="BL330" s="3">
        <v>29.5498183473918</v>
      </c>
      <c r="BM330" s="3">
        <v>34.0733811014624</v>
      </c>
      <c r="BN330" s="3">
        <v>33.471373595813</v>
      </c>
      <c r="BO330" s="3">
        <v>33.098118272706</v>
      </c>
      <c r="BP330" s="3">
        <v>29.4147415745911</v>
      </c>
      <c r="BQ330" s="3">
        <v>29.384601842746</v>
      </c>
      <c r="BR330" s="3">
        <v>30.5674789713938</v>
      </c>
      <c r="BS330" s="3">
        <v>29.9084370029855</v>
      </c>
      <c r="BT330" s="3">
        <v>31.9160596010149</v>
      </c>
      <c r="BU330" s="3">
        <v>33.895213981945</v>
      </c>
      <c r="BV330" s="3">
        <v>42.0743024165956</v>
      </c>
      <c r="BW330" s="3">
        <v>40.8979969558931</v>
      </c>
      <c r="BX330" s="3">
        <v>40.0307834302312</v>
      </c>
      <c r="BY330" s="3">
        <v>35.5320633022956</v>
      </c>
      <c r="BZ330" s="3">
        <v>24.943589556275</v>
      </c>
      <c r="CA330" s="3">
        <v>22.9128253952464</v>
      </c>
      <c r="CB330" s="3">
        <v>24.0600801389361</v>
      </c>
      <c r="CC330" s="3">
        <v>28.0181314251905</v>
      </c>
      <c r="CD330" s="3">
        <v>29.6124941320942</v>
      </c>
      <c r="CE330" s="3">
        <v>32.7148173646395</v>
      </c>
      <c r="CF330" s="3">
        <v>35.1002732413068</v>
      </c>
      <c r="CG330" s="3">
        <v>35.8726196852534</v>
      </c>
      <c r="CH330" s="3">
        <v>35.1774341250666</v>
      </c>
      <c r="CI330" s="3">
        <v>35.1331396681504</v>
      </c>
      <c r="CJ330" s="3">
        <v>36.322681298413</v>
      </c>
      <c r="CK330" s="3">
        <v>35.4710682292372</v>
      </c>
      <c r="CL330" s="3">
        <v>39.0060496292756</v>
      </c>
      <c r="CM330" s="3">
        <v>40.7256395330298</v>
      </c>
      <c r="CN330" s="3">
        <v>46.2328963334663</v>
      </c>
      <c r="CO330" s="3">
        <v>44.2283302609946</v>
      </c>
      <c r="CP330" s="3">
        <v>41.6148938036455</v>
      </c>
      <c r="CQ330" s="3">
        <v>41.0298194085713</v>
      </c>
      <c r="CR330" s="3">
        <v>39.7472934354689</v>
      </c>
      <c r="CS330" s="3">
        <v>39.3602024322401</v>
      </c>
      <c r="CT330" s="3">
        <v>37.1094240509044</v>
      </c>
      <c r="CU330" s="3">
        <v>35.0376701509662</v>
      </c>
      <c r="CV330" s="3">
        <v>35.041856158381</v>
      </c>
      <c r="CW330" s="3">
        <v>32.8435964053396</v>
      </c>
      <c r="CX330" s="3">
        <v>31.6585990486272</v>
      </c>
      <c r="CY330" s="3">
        <v>31.3737627779551</v>
      </c>
      <c r="CZ330" s="3">
        <v>32.4509126256624</v>
      </c>
      <c r="DA330" s="3">
        <v>31.9812409350991</v>
      </c>
      <c r="DB330" s="3">
        <v>32.8364242206539</v>
      </c>
      <c r="DC330" s="3">
        <v>35.4747294281429</v>
      </c>
      <c r="DD330" s="3">
        <v>32.1818692317107</v>
      </c>
      <c r="DE330" s="3">
        <v>29.3939397966407</v>
      </c>
      <c r="DF330" s="3">
        <v>30.9061809108994</v>
      </c>
      <c r="DG330" s="3">
        <v>29.9592982096693</v>
      </c>
      <c r="DH330" s="3">
        <v>31.1765154551659</v>
      </c>
      <c r="DI330" s="3">
        <v>31.5664059503339</v>
      </c>
      <c r="DJ330" s="3">
        <v>29.0262163787887</v>
      </c>
      <c r="DK330" s="3">
        <v>28.8802002420629</v>
      </c>
      <c r="DL330" s="3">
        <v>29.5730268004053</v>
      </c>
      <c r="DM330" s="3">
        <v>28.3369078238788</v>
      </c>
      <c r="DN330" s="3">
        <v>27.608080643893</v>
      </c>
      <c r="DO330" s="3">
        <v>26.6508058638534</v>
      </c>
      <c r="DP330" s="3">
        <v>24.4612748201446</v>
      </c>
      <c r="DQ330" s="3">
        <v>23.0499825809639</v>
      </c>
      <c r="DR330" s="3">
        <v>22.113313583708</v>
      </c>
      <c r="DS330" s="3">
        <v>24.8540230715931</v>
      </c>
      <c r="DT330" s="3">
        <v>23.5933319958526</v>
      </c>
      <c r="DU330" s="3">
        <v>20.4366218202241</v>
      </c>
      <c r="DV330" s="3">
        <v>19.0063469001579</v>
      </c>
      <c r="DW330" s="3">
        <v>17.9760908604624</v>
      </c>
      <c r="DX330" s="3">
        <v>12.0149457964381</v>
      </c>
      <c r="DY330" s="3">
        <v>11.5522031228152</v>
      </c>
      <c r="DZ330" s="3">
        <v>12.0812638095015</v>
      </c>
      <c r="EA330" s="3">
        <v>12.4765061972369</v>
      </c>
      <c r="EB330" s="3">
        <v>12.6305531815175</v>
      </c>
      <c r="EC330" s="3">
        <v>12.84634261279</v>
      </c>
      <c r="ED330" s="3">
        <v>12.0125890169081</v>
      </c>
      <c r="EE330" s="3">
        <v>10.9341449463574</v>
      </c>
      <c r="EF330" s="3">
        <v>10.3091666168637</v>
      </c>
    </row>
    <row r="331">
      <c r="A331" s="3" t="s">
        <v>931</v>
      </c>
      <c r="B331" s="3" t="s">
        <v>517</v>
      </c>
      <c r="C331" s="3" t="s">
        <v>558</v>
      </c>
      <c r="D331" s="3">
        <v>9.89850299959295</v>
      </c>
      <c r="E331" s="3">
        <v>9.58408757444271</v>
      </c>
      <c r="F331" s="3">
        <v>9.9437774104695</v>
      </c>
      <c r="G331" s="3">
        <v>9.66155637213135</v>
      </c>
      <c r="H331" s="3">
        <v>9.72530496842598</v>
      </c>
      <c r="I331" s="3">
        <v>9.99385584407782</v>
      </c>
      <c r="J331" s="3">
        <v>10.6691219975386</v>
      </c>
      <c r="K331" s="3">
        <v>10.5727090893397</v>
      </c>
      <c r="L331" s="3">
        <v>10.330908512872</v>
      </c>
      <c r="M331" s="3">
        <v>9.93218894844991</v>
      </c>
      <c r="N331" s="3">
        <v>11.091296215972</v>
      </c>
      <c r="O331" s="3">
        <v>11.0873528649046</v>
      </c>
      <c r="P331" s="3">
        <v>10.8334861131507</v>
      </c>
      <c r="Q331" s="3">
        <v>11.5056817351571</v>
      </c>
      <c r="R331" s="3">
        <v>12.1811328558355</v>
      </c>
      <c r="S331" s="3">
        <v>12.8373685996106</v>
      </c>
      <c r="T331" s="3">
        <v>13.6724227717143</v>
      </c>
      <c r="U331" s="3">
        <v>13.4276204403537</v>
      </c>
      <c r="V331" s="3">
        <v>12.0107533508608</v>
      </c>
      <c r="W331" s="3">
        <v>12.3524900416719</v>
      </c>
      <c r="X331" s="3">
        <v>11.6069739089305</v>
      </c>
      <c r="Y331" s="3">
        <v>12.0772723926339</v>
      </c>
      <c r="Z331" s="3">
        <v>12.1296780803079</v>
      </c>
      <c r="AA331" s="3">
        <v>11.7806283453852</v>
      </c>
      <c r="AB331" s="3">
        <v>10.8944123578113</v>
      </c>
      <c r="AC331" s="3">
        <v>11.3413526285741</v>
      </c>
      <c r="AD331" s="3">
        <v>12.1763714070446</v>
      </c>
      <c r="AE331" s="3">
        <v>12.8154860974246</v>
      </c>
      <c r="AF331" s="3">
        <v>12.4259533978185</v>
      </c>
      <c r="AG331" s="3">
        <v>12.3854003732442</v>
      </c>
      <c r="AH331" s="3">
        <v>12.9224452298245</v>
      </c>
      <c r="AI331" s="3">
        <v>13.636214353808</v>
      </c>
      <c r="AJ331" s="3">
        <v>13.5070354066735</v>
      </c>
      <c r="AK331" s="3">
        <v>13.1943007742982</v>
      </c>
      <c r="AL331" s="3">
        <v>13.459126886719</v>
      </c>
      <c r="AM331" s="3">
        <v>14.2126089762961</v>
      </c>
      <c r="AN331" s="3">
        <v>14.0965300537747</v>
      </c>
      <c r="AO331" s="3">
        <v>13.0816104917397</v>
      </c>
      <c r="AP331" s="3">
        <v>13.303253975815</v>
      </c>
      <c r="AQ331" s="3">
        <v>13.1496083140871</v>
      </c>
      <c r="AR331" s="3">
        <v>12.8660758200968</v>
      </c>
      <c r="AS331" s="3">
        <v>12.7818500091701</v>
      </c>
      <c r="AT331" s="3">
        <v>12.8317189838055</v>
      </c>
      <c r="AU331" s="3">
        <v>12.8975296057082</v>
      </c>
      <c r="AV331" s="3">
        <v>12.7792795925883</v>
      </c>
      <c r="AW331" s="3">
        <v>13.4266345150381</v>
      </c>
      <c r="AX331" s="3">
        <v>13.3616480953638</v>
      </c>
      <c r="AY331" s="3">
        <v>13.2107163067301</v>
      </c>
      <c r="AZ331" s="3">
        <v>14.0553441859542</v>
      </c>
      <c r="BA331" s="3">
        <v>13.6862433971391</v>
      </c>
      <c r="BB331" s="3">
        <v>13.5723025613481</v>
      </c>
      <c r="BC331" s="3">
        <v>13.2050421437731</v>
      </c>
      <c r="BD331" s="3">
        <v>13.7369566486109</v>
      </c>
      <c r="BE331" s="3">
        <v>14.3932909244702</v>
      </c>
      <c r="BF331" s="3">
        <v>14.1469582057982</v>
      </c>
      <c r="BG331" s="3">
        <v>13.2890957432241</v>
      </c>
      <c r="BH331" s="3">
        <v>13.2374860095472</v>
      </c>
      <c r="BI331" s="3">
        <v>12.8063788823787</v>
      </c>
      <c r="BJ331" s="3">
        <v>13.0838445364825</v>
      </c>
      <c r="BK331" s="3">
        <v>12.6066103155087</v>
      </c>
      <c r="BL331" s="3">
        <v>12.5832322722834</v>
      </c>
      <c r="BM331" s="3">
        <v>12.8048005813223</v>
      </c>
      <c r="BN331" s="3">
        <v>13.0419529011088</v>
      </c>
      <c r="BO331" s="3">
        <v>13.8364257107917</v>
      </c>
      <c r="BP331" s="3">
        <v>13.8726865995599</v>
      </c>
      <c r="BQ331" s="3">
        <v>14.4044457839155</v>
      </c>
      <c r="BR331" s="3">
        <v>14.9358268528431</v>
      </c>
      <c r="BS331" s="3">
        <v>15.5966236044283</v>
      </c>
      <c r="BT331" s="3">
        <v>16.6536681250678</v>
      </c>
      <c r="BU331" s="3">
        <v>17.5561825665317</v>
      </c>
      <c r="BV331" s="3">
        <v>19.7725304620165</v>
      </c>
      <c r="BW331" s="3">
        <v>19.8394869797364</v>
      </c>
      <c r="BX331" s="3">
        <v>19.8556871578977</v>
      </c>
      <c r="BY331" s="3">
        <v>19.2790691398267</v>
      </c>
      <c r="BZ331" s="3">
        <v>15.4727753938685</v>
      </c>
      <c r="CA331" s="3">
        <v>14.3254974148653</v>
      </c>
      <c r="CB331" s="3">
        <v>14.3462351633242</v>
      </c>
      <c r="CC331" s="3">
        <v>16.7593170201055</v>
      </c>
      <c r="CD331" s="3">
        <v>16.6642673481787</v>
      </c>
      <c r="CE331" s="3">
        <v>17.8089431125898</v>
      </c>
      <c r="CF331" s="3">
        <v>16.9883020466297</v>
      </c>
      <c r="CG331" s="3">
        <v>16.443023109612</v>
      </c>
      <c r="CH331" s="3">
        <v>16.2574252675406</v>
      </c>
      <c r="CI331" s="3">
        <v>16.8852347095951</v>
      </c>
      <c r="CJ331" s="3">
        <v>17.2605229887502</v>
      </c>
      <c r="CK331" s="3">
        <v>17.984125882902</v>
      </c>
      <c r="CL331" s="3">
        <v>18.9391927380926</v>
      </c>
      <c r="CM331" s="3">
        <v>19.941340356454</v>
      </c>
      <c r="CN331" s="3">
        <v>19.3604076229115</v>
      </c>
      <c r="CO331" s="3">
        <v>18.8100856737211</v>
      </c>
      <c r="CP331" s="3">
        <v>18.1693204030781</v>
      </c>
      <c r="CQ331" s="3">
        <v>17.343085124847</v>
      </c>
      <c r="CR331" s="3">
        <v>16.5435206693872</v>
      </c>
      <c r="CS331" s="3">
        <v>15.9577838834977</v>
      </c>
      <c r="CT331" s="3">
        <v>13.8996939125863</v>
      </c>
      <c r="CU331" s="3">
        <v>14.1230380030002</v>
      </c>
      <c r="CV331" s="3">
        <v>14.7360960117972</v>
      </c>
      <c r="CW331" s="3">
        <v>15.3058855638795</v>
      </c>
      <c r="CX331" s="3">
        <v>14.6074014229789</v>
      </c>
      <c r="CY331" s="3">
        <v>15.3550061003909</v>
      </c>
      <c r="CZ331" s="3">
        <v>14.0067314078582</v>
      </c>
      <c r="DA331" s="3">
        <v>13.7743384380656</v>
      </c>
      <c r="DB331" s="3">
        <v>13.7035813669759</v>
      </c>
      <c r="DC331" s="3">
        <v>13.3325707410123</v>
      </c>
      <c r="DD331" s="3">
        <v>11.8800290792434</v>
      </c>
      <c r="DE331" s="3">
        <v>11.6258234784204</v>
      </c>
      <c r="DF331" s="3">
        <v>11.4579554622711</v>
      </c>
      <c r="DG331" s="3">
        <v>11.7209926369366</v>
      </c>
      <c r="DH331" s="3">
        <v>12.1027862670855</v>
      </c>
      <c r="DI331" s="3">
        <v>11.8285084101484</v>
      </c>
      <c r="DJ331" s="3">
        <v>9.78680156659924</v>
      </c>
      <c r="DK331" s="3">
        <v>9.57430584925394</v>
      </c>
      <c r="DL331" s="3">
        <v>10.352643224407</v>
      </c>
      <c r="DM331" s="3">
        <v>10.2569037473455</v>
      </c>
      <c r="DN331" s="3">
        <v>10.7234671215463</v>
      </c>
      <c r="DO331" s="3">
        <v>10.5886192869842</v>
      </c>
      <c r="DP331" s="3">
        <v>11.5513290665855</v>
      </c>
      <c r="DQ331" s="3">
        <v>11.6643957474232</v>
      </c>
      <c r="DR331" s="3">
        <v>10.7447255697501</v>
      </c>
      <c r="DS331" s="3">
        <v>10.8427212420434</v>
      </c>
      <c r="DT331" s="3">
        <v>11.2786881720156</v>
      </c>
      <c r="DU331" s="3">
        <v>11.7393337826942</v>
      </c>
      <c r="DV331" s="3">
        <v>12.7959689328191</v>
      </c>
      <c r="DW331" s="3">
        <v>12.5603921497113</v>
      </c>
      <c r="DX331" s="3">
        <v>12.336573173721</v>
      </c>
      <c r="DY331" s="3">
        <v>11.8652283049875</v>
      </c>
      <c r="DZ331" s="3">
        <v>11.9619064786687</v>
      </c>
      <c r="EA331" s="3">
        <v>11.2476913096675</v>
      </c>
      <c r="EB331" s="3">
        <v>11.6067302763262</v>
      </c>
      <c r="EC331" s="3">
        <v>11.3120897717848</v>
      </c>
      <c r="ED331" s="3">
        <v>10.5953007451013</v>
      </c>
      <c r="EE331" s="3">
        <v>10.6450022410857</v>
      </c>
      <c r="EF331" s="3">
        <v>10.3972223069933</v>
      </c>
    </row>
    <row r="332">
      <c r="A332" s="3" t="s">
        <v>932</v>
      </c>
      <c r="B332" s="3" t="s">
        <v>544</v>
      </c>
      <c r="C332" s="3" t="s">
        <v>545</v>
      </c>
      <c r="D332" s="3">
        <v>28.9437193659118</v>
      </c>
      <c r="E332" s="3">
        <v>28.7838498938706</v>
      </c>
      <c r="F332" s="3">
        <v>25.4888459338882</v>
      </c>
      <c r="G332" s="3">
        <v>26.3786690529366</v>
      </c>
      <c r="H332" s="3">
        <v>27.872670720506</v>
      </c>
      <c r="I332" s="3">
        <v>26.2802810159173</v>
      </c>
      <c r="J332" s="3">
        <v>25.3791595154288</v>
      </c>
      <c r="K332" s="3">
        <v>25.0281759896495</v>
      </c>
      <c r="L332" s="3">
        <v>24.7993055067265</v>
      </c>
      <c r="M332" s="3">
        <v>23.0888165711098</v>
      </c>
      <c r="N332" s="3">
        <v>24.866490714888</v>
      </c>
      <c r="O332" s="3">
        <v>23.0074024000542</v>
      </c>
      <c r="P332" s="3">
        <v>21.5186668123607</v>
      </c>
      <c r="Q332" s="3">
        <v>20.8749854205111</v>
      </c>
      <c r="R332" s="3">
        <v>21.3777389963549</v>
      </c>
      <c r="S332" s="3">
        <v>24.0518222119911</v>
      </c>
      <c r="T332" s="3">
        <v>26.0667972399314</v>
      </c>
      <c r="U332" s="3">
        <v>25.0993672701047</v>
      </c>
      <c r="V332" s="3">
        <v>21.5624762363281</v>
      </c>
      <c r="W332" s="3">
        <v>18.750358634858</v>
      </c>
      <c r="X332" s="3">
        <v>17.3950892542488</v>
      </c>
      <c r="Y332" s="3">
        <v>16.8531914563553</v>
      </c>
      <c r="Z332" s="3">
        <v>15.7959042366623</v>
      </c>
      <c r="AA332" s="3">
        <v>12.6831466607198</v>
      </c>
      <c r="AB332" s="3">
        <v>13.1791641148028</v>
      </c>
      <c r="AC332" s="3">
        <v>15.1660345414403</v>
      </c>
      <c r="AD332" s="3">
        <v>16.5805122091105</v>
      </c>
      <c r="AE332" s="3">
        <v>17.3731091151144</v>
      </c>
      <c r="AF332" s="3">
        <v>17.9652324165959</v>
      </c>
      <c r="AG332" s="3">
        <v>18.8143509026638</v>
      </c>
      <c r="AH332" s="3">
        <v>18.8108049397854</v>
      </c>
      <c r="AI332" s="3">
        <v>18.8452961380929</v>
      </c>
      <c r="AJ332" s="3">
        <v>18.985099670874</v>
      </c>
      <c r="AK332" s="3">
        <v>17.2678192603453</v>
      </c>
      <c r="AL332" s="3">
        <v>16.3972220746373</v>
      </c>
      <c r="AM332" s="3">
        <v>17.3664454230627</v>
      </c>
      <c r="AN332" s="3">
        <v>16.8560874669552</v>
      </c>
      <c r="AO332" s="3">
        <v>17.36312538226</v>
      </c>
      <c r="AP332" s="3">
        <v>17.2587801801121</v>
      </c>
      <c r="AQ332" s="3">
        <v>18.3581915995961</v>
      </c>
      <c r="AR332" s="3">
        <v>17.894298778861</v>
      </c>
      <c r="AS332" s="3">
        <v>17.4291297834412</v>
      </c>
      <c r="AT332" s="3">
        <v>18.9466852936408</v>
      </c>
      <c r="AU332" s="3">
        <v>18.7495007180842</v>
      </c>
      <c r="AV332" s="3">
        <v>20.1640822922949</v>
      </c>
      <c r="AW332" s="3">
        <v>19.6395016831847</v>
      </c>
      <c r="AX332" s="3">
        <v>21.8252842617184</v>
      </c>
      <c r="AY332" s="3">
        <v>21.1707513869891</v>
      </c>
      <c r="AZ332" s="3">
        <v>21.4233320905195</v>
      </c>
      <c r="BA332" s="3">
        <v>18.4412120203778</v>
      </c>
      <c r="BB332" s="3">
        <v>18.8597154310729</v>
      </c>
      <c r="BC332" s="3">
        <v>17.9449425966026</v>
      </c>
      <c r="BD332" s="3">
        <v>17.5964796066473</v>
      </c>
      <c r="BE332" s="3">
        <v>17.9269392518058</v>
      </c>
      <c r="BF332" s="3">
        <v>18.1543140303717</v>
      </c>
      <c r="BG332" s="3">
        <v>18.1827263461774</v>
      </c>
      <c r="BH332" s="3">
        <v>17.1644697904834</v>
      </c>
      <c r="BI332" s="3">
        <v>17.8658729883282</v>
      </c>
      <c r="BJ332" s="3">
        <v>19.4702562245959</v>
      </c>
      <c r="BK332" s="3">
        <v>18.2655839682691</v>
      </c>
      <c r="BL332" s="3">
        <v>18.9504554650936</v>
      </c>
      <c r="BM332" s="3">
        <v>18.9858382336041</v>
      </c>
      <c r="BN332" s="3">
        <v>19.8734418671635</v>
      </c>
      <c r="BO332" s="3">
        <v>20.4385624992405</v>
      </c>
      <c r="BP332" s="3">
        <v>19.9114152043057</v>
      </c>
      <c r="BQ332" s="3">
        <v>18.5968897315051</v>
      </c>
      <c r="BR332" s="3">
        <v>17.3367539491562</v>
      </c>
      <c r="BS332" s="3">
        <v>13.2950279552812</v>
      </c>
      <c r="BT332" s="3">
        <v>13.9414101187505</v>
      </c>
      <c r="BU332" s="3">
        <v>13.9853864924626</v>
      </c>
      <c r="BV332" s="3">
        <v>13.6009069896548</v>
      </c>
      <c r="BW332" s="3">
        <v>12.9703033358794</v>
      </c>
      <c r="BX332" s="3">
        <v>12.7168894717572</v>
      </c>
      <c r="BY332" s="3">
        <v>11.5660042121665</v>
      </c>
      <c r="BZ332" s="3">
        <v>12.8184725197552</v>
      </c>
      <c r="CA332" s="3">
        <v>15.3833045857774</v>
      </c>
      <c r="CB332" s="3">
        <v>15.3061950780766</v>
      </c>
      <c r="CC332" s="3">
        <v>15.2071825683746</v>
      </c>
      <c r="CD332" s="3">
        <v>14.1850365171326</v>
      </c>
      <c r="CE332" s="3">
        <v>15.5705143122406</v>
      </c>
      <c r="CF332" s="3">
        <v>14.7297008698256</v>
      </c>
      <c r="CG332" s="3">
        <v>14.8427329091243</v>
      </c>
      <c r="CH332" s="3">
        <v>13.7026737273391</v>
      </c>
      <c r="CI332" s="3">
        <v>13.4470030890483</v>
      </c>
      <c r="CJ332" s="3">
        <v>14.5223375850407</v>
      </c>
      <c r="CK332" s="3">
        <v>14.7310392180648</v>
      </c>
      <c r="CL332" s="3">
        <v>15.0133835463393</v>
      </c>
      <c r="CM332" s="3">
        <v>13.7998027472766</v>
      </c>
      <c r="CN332" s="3">
        <v>13.9539136971011</v>
      </c>
      <c r="CO332" s="3">
        <v>13.4617331675333</v>
      </c>
      <c r="CP332" s="3">
        <v>13.4341960528211</v>
      </c>
      <c r="CQ332" s="3">
        <v>12.6395068767603</v>
      </c>
      <c r="CR332" s="3">
        <v>15.7113628718738</v>
      </c>
      <c r="CS332" s="3">
        <v>17.9018555755909</v>
      </c>
      <c r="CT332" s="3">
        <v>17.6698270448297</v>
      </c>
      <c r="CU332" s="3">
        <v>16.9266618877478</v>
      </c>
      <c r="CV332" s="3">
        <v>17.70990158929</v>
      </c>
      <c r="CW332" s="3">
        <v>19.3698715690083</v>
      </c>
      <c r="CX332" s="3">
        <v>22.2429260401226</v>
      </c>
      <c r="CY332" s="3">
        <v>24.7816054445836</v>
      </c>
      <c r="CZ332" s="3">
        <v>27.6002619220984</v>
      </c>
      <c r="DA332" s="3">
        <v>27.3052789102542</v>
      </c>
      <c r="DB332" s="3">
        <v>24.2555828554136</v>
      </c>
      <c r="DC332" s="3">
        <v>26.4308982016572</v>
      </c>
      <c r="DD332" s="3">
        <v>25.8568377741505</v>
      </c>
      <c r="DE332" s="3">
        <v>26.5311072146934</v>
      </c>
      <c r="DF332" s="3">
        <v>25.7099379903253</v>
      </c>
      <c r="DG332" s="3">
        <v>23.3633387078362</v>
      </c>
      <c r="DH332" s="3">
        <v>23.0025495797406</v>
      </c>
      <c r="DI332" s="3">
        <v>22.6682763951302</v>
      </c>
      <c r="DJ332" s="3">
        <v>22.8087258772654</v>
      </c>
      <c r="DK332" s="3">
        <v>24.0877739176323</v>
      </c>
      <c r="DL332" s="3">
        <v>23.5671373274842</v>
      </c>
      <c r="DM332" s="3">
        <v>23.2399218902785</v>
      </c>
      <c r="DN332" s="3">
        <v>25.0465660741994</v>
      </c>
      <c r="DO332" s="3">
        <v>26.6215914145876</v>
      </c>
      <c r="DP332" s="3">
        <v>26.5306254359037</v>
      </c>
      <c r="DQ332" s="3">
        <v>26.9052105205316</v>
      </c>
      <c r="DR332" s="3">
        <v>25.9845239168828</v>
      </c>
      <c r="DS332" s="3">
        <v>24.5700434576743</v>
      </c>
      <c r="DT332" s="3">
        <v>24.3637008320631</v>
      </c>
      <c r="DU332" s="3">
        <v>24.144589904272</v>
      </c>
      <c r="DV332" s="3">
        <v>26.0962029887132</v>
      </c>
      <c r="DW332" s="3">
        <v>27.2796097779325</v>
      </c>
      <c r="DX332" s="3">
        <v>27.3246820883324</v>
      </c>
      <c r="DY332" s="3">
        <v>26.9071895412766</v>
      </c>
      <c r="DZ332" s="3">
        <v>26.1019768837171</v>
      </c>
      <c r="EA332" s="3">
        <v>23.830157257992</v>
      </c>
      <c r="EB332" s="3">
        <v>23.1297696640291</v>
      </c>
      <c r="EC332" s="3">
        <v>23.9564995511201</v>
      </c>
      <c r="ED332" s="3">
        <v>25.469071281759</v>
      </c>
      <c r="EE332" s="3">
        <v>25.0004762467884</v>
      </c>
      <c r="EF332" s="3">
        <v>28.1080555386013</v>
      </c>
    </row>
    <row r="333">
      <c r="A333" s="3" t="s">
        <v>933</v>
      </c>
      <c r="B333" s="3" t="s">
        <v>544</v>
      </c>
      <c r="C333" s="3" t="s">
        <v>699</v>
      </c>
      <c r="D333" s="3">
        <v>59.6537331402483</v>
      </c>
      <c r="E333" s="3">
        <v>58.4333396391213</v>
      </c>
      <c r="F333" s="3">
        <v>59.2938202208931</v>
      </c>
      <c r="G333" s="3">
        <v>62.1226699713849</v>
      </c>
      <c r="H333" s="3">
        <v>63.1304235813501</v>
      </c>
      <c r="I333" s="3">
        <v>67.7941292878308</v>
      </c>
      <c r="J333" s="3">
        <v>72.9657267373822</v>
      </c>
      <c r="K333" s="3">
        <v>72.1434035865616</v>
      </c>
      <c r="L333" s="3">
        <v>70.7685220775601</v>
      </c>
      <c r="M333" s="3">
        <v>62.9783099394963</v>
      </c>
      <c r="N333" s="3">
        <v>62.8657212872593</v>
      </c>
      <c r="O333" s="3">
        <v>57.3894547457565</v>
      </c>
      <c r="P333" s="3">
        <v>52.0058582405473</v>
      </c>
      <c r="Q333" s="3">
        <v>47.2972653166524</v>
      </c>
      <c r="R333" s="3">
        <v>44.7138376464357</v>
      </c>
      <c r="S333" s="3">
        <v>47.5489832649795</v>
      </c>
      <c r="T333" s="3">
        <v>46.0324822587844</v>
      </c>
      <c r="U333" s="3">
        <v>43.7382209711813</v>
      </c>
      <c r="V333" s="3">
        <v>39.5266112081801</v>
      </c>
      <c r="W333" s="3">
        <v>35.697517514908</v>
      </c>
      <c r="X333" s="3">
        <v>35.0969956822372</v>
      </c>
      <c r="Y333" s="3">
        <v>35.1967831306536</v>
      </c>
      <c r="Z333" s="3">
        <v>34.6444797772804</v>
      </c>
      <c r="AA333" s="3">
        <v>31.7595178052973</v>
      </c>
      <c r="AB333" s="3">
        <v>28.3232765157792</v>
      </c>
      <c r="AC333" s="3">
        <v>26.2593233539497</v>
      </c>
      <c r="AD333" s="3">
        <v>29.6941569699937</v>
      </c>
      <c r="AE333" s="3">
        <v>27.3615854547947</v>
      </c>
      <c r="AF333" s="3">
        <v>30.3174051810909</v>
      </c>
      <c r="AG333" s="3">
        <v>31.9324058317974</v>
      </c>
      <c r="AH333" s="3">
        <v>30.4755053937231</v>
      </c>
      <c r="AI333" s="3">
        <v>31.8413791618775</v>
      </c>
      <c r="AJ333" s="3">
        <v>31.5807855825935</v>
      </c>
      <c r="AK333" s="3">
        <v>33.810376760605</v>
      </c>
      <c r="AL333" s="3">
        <v>31.9851242971494</v>
      </c>
      <c r="AM333" s="3">
        <v>36.4318038019739</v>
      </c>
      <c r="AN333" s="3">
        <v>35.8756158772161</v>
      </c>
      <c r="AO333" s="3">
        <v>36.8752345961909</v>
      </c>
      <c r="AP333" s="3">
        <v>36.6527952487453</v>
      </c>
      <c r="AQ333" s="3">
        <v>35.0499337348312</v>
      </c>
      <c r="AR333" s="3">
        <v>31.7578260551283</v>
      </c>
      <c r="AS333" s="3">
        <v>30.7618899645679</v>
      </c>
      <c r="AT333" s="3">
        <v>31.3360421721025</v>
      </c>
      <c r="AU333" s="3">
        <v>28.9591734665343</v>
      </c>
      <c r="AV333" s="3">
        <v>31.893787356734</v>
      </c>
      <c r="AW333" s="3">
        <v>32.4708392621555</v>
      </c>
      <c r="AX333" s="3">
        <v>31.0241056337286</v>
      </c>
      <c r="AY333" s="3">
        <v>31.866255213763</v>
      </c>
      <c r="AZ333" s="3">
        <v>35.7786975300757</v>
      </c>
      <c r="BA333" s="3">
        <v>32.9429984346439</v>
      </c>
      <c r="BB333" s="3">
        <v>34.6955529790159</v>
      </c>
      <c r="BC333" s="3">
        <v>35.8135909451856</v>
      </c>
      <c r="BD333" s="3">
        <v>38.5893168250022</v>
      </c>
      <c r="BE333" s="3">
        <v>39.8461275404017</v>
      </c>
      <c r="BF333" s="3">
        <v>41.5786016873562</v>
      </c>
      <c r="BG333" s="3">
        <v>43.2057243123296</v>
      </c>
      <c r="BH333" s="3">
        <v>41.7829323118011</v>
      </c>
      <c r="BI333" s="3">
        <v>38.8804258399389</v>
      </c>
      <c r="BJ333" s="3">
        <v>32.0589563351546</v>
      </c>
      <c r="BK333" s="3">
        <v>26.1521032330798</v>
      </c>
      <c r="BL333" s="3">
        <v>27.2141237122153</v>
      </c>
      <c r="BM333" s="3">
        <v>27.6664298818722</v>
      </c>
      <c r="BN333" s="3">
        <v>25.8064023565451</v>
      </c>
      <c r="BO333" s="3">
        <v>26.0537480493638</v>
      </c>
      <c r="BP333" s="3">
        <v>22.6271331132468</v>
      </c>
      <c r="BQ333" s="3">
        <v>19.9840300936734</v>
      </c>
      <c r="BR333" s="3">
        <v>20.6602111272551</v>
      </c>
      <c r="BS333" s="3">
        <v>18.9488587873284</v>
      </c>
      <c r="BT333" s="3">
        <v>21.3688356430295</v>
      </c>
      <c r="BU333" s="3">
        <v>20.1287582702723</v>
      </c>
      <c r="BV333" s="3">
        <v>21.5261468584968</v>
      </c>
      <c r="BW333" s="3">
        <v>22.7660710995088</v>
      </c>
      <c r="BX333" s="3">
        <v>22.1306970536229</v>
      </c>
      <c r="BY333" s="3">
        <v>21.1137403961383</v>
      </c>
      <c r="BZ333" s="3">
        <v>11.5244521788389</v>
      </c>
      <c r="CA333" s="3">
        <v>11.0127991115588</v>
      </c>
      <c r="CB333" s="3">
        <v>11.9084120625613</v>
      </c>
      <c r="CC333" s="3">
        <v>12.4503352594139</v>
      </c>
      <c r="CD333" s="3">
        <v>11.2974457744392</v>
      </c>
      <c r="CE333" s="3">
        <v>11.7918116436446</v>
      </c>
      <c r="CF333" s="3">
        <v>10.6066253167722</v>
      </c>
      <c r="CG333" s="3">
        <v>8.43396450695155</v>
      </c>
      <c r="CH333" s="3">
        <v>10.8583886120322</v>
      </c>
      <c r="CI333" s="3">
        <v>13.1819517211572</v>
      </c>
      <c r="CJ333" s="3">
        <v>13.5208447399382</v>
      </c>
      <c r="CK333" s="3">
        <v>13.4940954276328</v>
      </c>
      <c r="CL333" s="3">
        <v>14.6071401029167</v>
      </c>
      <c r="CM333" s="3">
        <v>13.0228885136267</v>
      </c>
      <c r="CN333" s="3">
        <v>15.8848346914401</v>
      </c>
      <c r="CO333" s="3">
        <v>15.8357773247022</v>
      </c>
      <c r="CP333" s="3">
        <v>13.7240452533622</v>
      </c>
      <c r="CQ333" s="3">
        <v>12.578264696848</v>
      </c>
      <c r="CR333" s="3">
        <v>12.6205966821386</v>
      </c>
      <c r="CS333" s="3">
        <v>13.9199399638102</v>
      </c>
      <c r="CT333" s="3">
        <v>12.97380067686</v>
      </c>
      <c r="CU333" s="3">
        <v>12.639936670215</v>
      </c>
      <c r="CV333" s="3">
        <v>15.1535203423304</v>
      </c>
      <c r="CW333" s="3">
        <v>16.1505220775011</v>
      </c>
      <c r="CX333" s="3">
        <v>18.7575094748485</v>
      </c>
      <c r="CY333" s="3">
        <v>18.9423417170342</v>
      </c>
      <c r="CZ333" s="3">
        <v>17.873924473334</v>
      </c>
      <c r="DA333" s="3">
        <v>17.8757825324342</v>
      </c>
      <c r="DB333" s="3">
        <v>15.0706798306169</v>
      </c>
      <c r="DC333" s="3">
        <v>17.4088172062884</v>
      </c>
      <c r="DD333" s="3">
        <v>16.1834562173098</v>
      </c>
      <c r="DE333" s="3">
        <v>18.9098283165584</v>
      </c>
      <c r="DF333" s="3">
        <v>22.1187208768635</v>
      </c>
      <c r="DG333" s="3">
        <v>20.0418118601343</v>
      </c>
      <c r="DH333" s="3">
        <v>22.1407156482348</v>
      </c>
      <c r="DI333" s="3">
        <v>22.2148187398868</v>
      </c>
      <c r="DJ333" s="3">
        <v>19.064731350542</v>
      </c>
      <c r="DK333" s="3">
        <v>17.8798740292977</v>
      </c>
      <c r="DL333" s="3">
        <v>14.9418237143094</v>
      </c>
      <c r="DM333" s="3">
        <v>15.1476270141954</v>
      </c>
      <c r="DN333" s="3">
        <v>17.6372882534611</v>
      </c>
      <c r="DO333" s="3">
        <v>20.0087500013894</v>
      </c>
      <c r="DP333" s="3">
        <v>20.5676530317145</v>
      </c>
      <c r="DQ333" s="3">
        <v>19.5810093982042</v>
      </c>
      <c r="DR333" s="3">
        <v>18.9873498039212</v>
      </c>
      <c r="DS333" s="3">
        <v>19.2956792363802</v>
      </c>
      <c r="DT333" s="3">
        <v>19.6651546465107</v>
      </c>
      <c r="DU333" s="3">
        <v>17.1486481179769</v>
      </c>
      <c r="DV333" s="3">
        <v>18.0598490139303</v>
      </c>
      <c r="DW333" s="3">
        <v>19.1603877912058</v>
      </c>
      <c r="DX333" s="3">
        <v>18.4546704913656</v>
      </c>
      <c r="DY333" s="3">
        <v>17.8228960628643</v>
      </c>
      <c r="DZ333" s="3">
        <v>18.7214238698978</v>
      </c>
      <c r="EA333" s="3">
        <v>17.806075154703</v>
      </c>
      <c r="EB333" s="3">
        <v>16.2953349714733</v>
      </c>
      <c r="EC333" s="3">
        <v>15.7469497851982</v>
      </c>
      <c r="ED333" s="3">
        <v>16.0553874891155</v>
      </c>
      <c r="EE333" s="3">
        <v>14.9303251103129</v>
      </c>
      <c r="EF333" s="3">
        <v>14.8944444391463</v>
      </c>
    </row>
    <row r="334">
      <c r="A334" s="3" t="s">
        <v>934</v>
      </c>
      <c r="B334" s="3" t="s">
        <v>494</v>
      </c>
      <c r="C334" s="3" t="s">
        <v>909</v>
      </c>
      <c r="D334" s="3">
        <v>130.420306126098</v>
      </c>
      <c r="E334" s="3">
        <v>129.395497643358</v>
      </c>
      <c r="F334" s="3">
        <v>135.959259653661</v>
      </c>
      <c r="G334" s="3">
        <v>123.510455801959</v>
      </c>
      <c r="H334" s="3">
        <v>113.527617168901</v>
      </c>
      <c r="I334" s="3">
        <v>118.899990784377</v>
      </c>
      <c r="J334" s="3">
        <v>127.825922521609</v>
      </c>
      <c r="K334" s="3">
        <v>123.14344482984</v>
      </c>
      <c r="L334" s="3">
        <v>123.59712838458</v>
      </c>
      <c r="M334" s="3">
        <v>127.054095061786</v>
      </c>
      <c r="N334" s="3">
        <v>131.190307631155</v>
      </c>
      <c r="O334" s="3">
        <v>134.884121312197</v>
      </c>
      <c r="P334" s="3">
        <v>135.609756939034</v>
      </c>
      <c r="Q334" s="3">
        <v>127.229663447292</v>
      </c>
      <c r="R334" s="3">
        <v>137.965245607434</v>
      </c>
      <c r="S334" s="3">
        <v>158.878817369975</v>
      </c>
      <c r="T334" s="3">
        <v>162.301749679809</v>
      </c>
      <c r="U334" s="3">
        <v>158.662628872438</v>
      </c>
      <c r="V334" s="3">
        <v>156.894625139675</v>
      </c>
      <c r="W334" s="3">
        <v>158.974320391966</v>
      </c>
      <c r="X334" s="3">
        <v>146.495680719101</v>
      </c>
      <c r="Y334" s="3">
        <v>133.799755845932</v>
      </c>
      <c r="Z334" s="3">
        <v>130.625262295051</v>
      </c>
      <c r="AA334" s="3">
        <v>123.941773134689</v>
      </c>
      <c r="AB334" s="3">
        <v>122.00487393981</v>
      </c>
      <c r="AC334" s="3">
        <v>114.169271613481</v>
      </c>
      <c r="AD334" s="3">
        <v>109.871936092612</v>
      </c>
      <c r="AE334" s="3">
        <v>102.013402754682</v>
      </c>
      <c r="AF334" s="3">
        <v>79.0059012217264</v>
      </c>
      <c r="AG334" s="3">
        <v>81.3277314890502</v>
      </c>
      <c r="AH334" s="3">
        <v>78.3279822796929</v>
      </c>
      <c r="AI334" s="3">
        <v>76.0100638453964</v>
      </c>
      <c r="AJ334" s="3">
        <v>78.9631523972854</v>
      </c>
      <c r="AK334" s="3">
        <v>76.1627631264616</v>
      </c>
      <c r="AL334" s="3">
        <v>73.0477324263132</v>
      </c>
      <c r="AM334" s="3">
        <v>70.9941571075447</v>
      </c>
      <c r="AN334" s="3">
        <v>66.3837491210102</v>
      </c>
      <c r="AO334" s="3">
        <v>68.4008841145827</v>
      </c>
      <c r="AP334" s="3">
        <v>59.3158758546695</v>
      </c>
      <c r="AQ334" s="3">
        <v>57.8773915793625</v>
      </c>
      <c r="AR334" s="3">
        <v>61.8312701857163</v>
      </c>
      <c r="AS334" s="3">
        <v>62.1927407057145</v>
      </c>
      <c r="AT334" s="3">
        <v>63.117721674151</v>
      </c>
      <c r="AU334" s="3">
        <v>63.8975728451608</v>
      </c>
      <c r="AV334" s="3">
        <v>71.7811783870743</v>
      </c>
      <c r="AW334" s="3">
        <v>73.5755206056526</v>
      </c>
      <c r="AX334" s="3">
        <v>72.769336195528</v>
      </c>
      <c r="AY334" s="3">
        <v>73.4600603459533</v>
      </c>
      <c r="AZ334" s="3">
        <v>78.155468711334</v>
      </c>
      <c r="BA334" s="3">
        <v>74.2538544629911</v>
      </c>
      <c r="BB334" s="3">
        <v>71.0015470391329</v>
      </c>
      <c r="BC334" s="3">
        <v>69.7514265864255</v>
      </c>
      <c r="BD334" s="3">
        <v>64.6425866899186</v>
      </c>
      <c r="BE334" s="3">
        <v>63.6401262483657</v>
      </c>
      <c r="BF334" s="3">
        <v>65.6356965617797</v>
      </c>
      <c r="BG334" s="3">
        <v>63.7407452921012</v>
      </c>
      <c r="BH334" s="3">
        <v>63.7093500193023</v>
      </c>
      <c r="BI334" s="3">
        <v>61.0626010350128</v>
      </c>
      <c r="BJ334" s="3">
        <v>56.141356541555</v>
      </c>
      <c r="BK334" s="3">
        <v>45.335298207434</v>
      </c>
      <c r="BL334" s="3">
        <v>38.2666021619842</v>
      </c>
      <c r="BM334" s="3">
        <v>41.2572359310171</v>
      </c>
      <c r="BN334" s="3">
        <v>41.5096299866899</v>
      </c>
      <c r="BO334" s="3">
        <v>43.0833511400522</v>
      </c>
      <c r="BP334" s="3">
        <v>42.0616747144077</v>
      </c>
      <c r="BQ334" s="3">
        <v>38.4993984131308</v>
      </c>
      <c r="BR334" s="3">
        <v>44.9059939691764</v>
      </c>
      <c r="BS334" s="3">
        <v>41.8016810522328</v>
      </c>
      <c r="BT334" s="3">
        <v>46.467513970987</v>
      </c>
      <c r="BU334" s="3">
        <v>46.9156302183383</v>
      </c>
      <c r="BV334" s="3">
        <v>43.855386117251</v>
      </c>
      <c r="BW334" s="3">
        <v>46.3553205295644</v>
      </c>
      <c r="BX334" s="3">
        <v>48.4582917587208</v>
      </c>
      <c r="BY334" s="3">
        <v>51.4654381510073</v>
      </c>
      <c r="BZ334" s="3">
        <v>41.9520609843653</v>
      </c>
      <c r="CA334" s="3">
        <v>43.9416056499456</v>
      </c>
      <c r="CB334" s="3">
        <v>47.1327028131034</v>
      </c>
      <c r="CC334" s="3">
        <v>48.2282388825239</v>
      </c>
      <c r="CD334" s="3">
        <v>49.5925372948515</v>
      </c>
      <c r="CE334" s="3">
        <v>46.6425233757271</v>
      </c>
      <c r="CF334" s="3">
        <v>42.7352212812981</v>
      </c>
      <c r="CG334" s="3">
        <v>40.1613659586132</v>
      </c>
      <c r="CH334" s="3">
        <v>41.8957469762224</v>
      </c>
      <c r="CI334" s="3">
        <v>41.7136756881448</v>
      </c>
      <c r="CJ334" s="3">
        <v>39.5584284099732</v>
      </c>
      <c r="CK334" s="3">
        <v>38.476255511941</v>
      </c>
      <c r="CL334" s="3">
        <v>37.3579721800912</v>
      </c>
      <c r="CM334" s="3">
        <v>37.0160012412722</v>
      </c>
      <c r="CN334" s="3">
        <v>39.8548660475519</v>
      </c>
      <c r="CO334" s="3">
        <v>42.3721750722838</v>
      </c>
      <c r="CP334" s="3">
        <v>41.9887525002895</v>
      </c>
      <c r="CQ334" s="3">
        <v>39.0689742065347</v>
      </c>
      <c r="CR334" s="3">
        <v>39.5684975030723</v>
      </c>
      <c r="CS334" s="3">
        <v>41.6447188482678</v>
      </c>
      <c r="CT334" s="3">
        <v>38.7151216336093</v>
      </c>
      <c r="CU334" s="3">
        <v>34.3700940959388</v>
      </c>
      <c r="CV334" s="3">
        <v>36.0496068961816</v>
      </c>
      <c r="CW334" s="3">
        <v>33.8942073992833</v>
      </c>
      <c r="CX334" s="3">
        <v>34.5947874455321</v>
      </c>
      <c r="CY334" s="3">
        <v>32.8521426491564</v>
      </c>
      <c r="CZ334" s="3">
        <v>33.1947783875722</v>
      </c>
      <c r="DA334" s="3">
        <v>36.5510340453318</v>
      </c>
      <c r="DB334" s="3">
        <v>38.1733327643694</v>
      </c>
      <c r="DC334" s="3">
        <v>37.9923197944885</v>
      </c>
      <c r="DD334" s="3">
        <v>35.7829578135325</v>
      </c>
      <c r="DE334" s="3">
        <v>36.5107175983127</v>
      </c>
      <c r="DF334" s="3">
        <v>31.9521759733982</v>
      </c>
      <c r="DG334" s="3">
        <v>30.2483961575061</v>
      </c>
      <c r="DH334" s="3">
        <v>34.2128648616429</v>
      </c>
      <c r="DI334" s="3">
        <v>34.1189506356501</v>
      </c>
      <c r="DJ334" s="3">
        <v>33.7888076000485</v>
      </c>
      <c r="DK334" s="3">
        <v>34.4179927677472</v>
      </c>
      <c r="DL334" s="3">
        <v>32.7345747633517</v>
      </c>
      <c r="DM334" s="3">
        <v>31.9574343604263</v>
      </c>
      <c r="DN334" s="3">
        <v>32.8424875015619</v>
      </c>
      <c r="DO334" s="3">
        <v>35.896379258164</v>
      </c>
      <c r="DP334" s="3">
        <v>32.1601977510608</v>
      </c>
      <c r="DQ334" s="3">
        <v>28.5934035706834</v>
      </c>
      <c r="DR334" s="3">
        <v>28.3213426811312</v>
      </c>
      <c r="DS334" s="3">
        <v>29.6726672219368</v>
      </c>
      <c r="DT334" s="3">
        <v>32.2712532184281</v>
      </c>
      <c r="DU334" s="3">
        <v>30.3761079376292</v>
      </c>
      <c r="DV334" s="3">
        <v>29.3033315515001</v>
      </c>
      <c r="DW334" s="3">
        <v>30.5455573739273</v>
      </c>
      <c r="DX334" s="3">
        <v>29.5655761822957</v>
      </c>
      <c r="DY334" s="3">
        <v>26.3335477033761</v>
      </c>
      <c r="DZ334" s="3">
        <v>26.9791745301827</v>
      </c>
      <c r="EA334" s="3">
        <v>27.8018896717519</v>
      </c>
      <c r="EB334" s="3">
        <v>27.2937499523163</v>
      </c>
      <c r="EC334" s="3">
        <v>25.0304346084595</v>
      </c>
      <c r="ED334" s="3">
        <v>27.0454999446869</v>
      </c>
      <c r="EE334" s="3">
        <v>26.9219047909691</v>
      </c>
      <c r="EF334" s="3">
        <v>24.6647222836812</v>
      </c>
    </row>
    <row r="335">
      <c r="A335" s="3" t="s">
        <v>935</v>
      </c>
      <c r="B335" s="3" t="s">
        <v>517</v>
      </c>
      <c r="C335" s="3" t="s">
        <v>518</v>
      </c>
      <c r="D335" s="3">
        <v>23.8923007599473</v>
      </c>
      <c r="E335" s="3">
        <v>23.4985632310185</v>
      </c>
      <c r="F335" s="3">
        <v>25.034840576853</v>
      </c>
      <c r="G335" s="3">
        <v>24.0931265623174</v>
      </c>
      <c r="H335" s="3">
        <v>23.7988820861751</v>
      </c>
      <c r="I335" s="3">
        <v>24.961505435606</v>
      </c>
      <c r="J335" s="3">
        <v>24.8578428179149</v>
      </c>
      <c r="K335" s="3">
        <v>24.9932359105771</v>
      </c>
      <c r="L335" s="3">
        <v>25.5098717445062</v>
      </c>
      <c r="M335" s="3">
        <v>23.9543396949987</v>
      </c>
      <c r="N335" s="3">
        <v>24.3814302506371</v>
      </c>
      <c r="O335" s="3">
        <v>24.3683320604429</v>
      </c>
      <c r="P335" s="3">
        <v>23.3090797772995</v>
      </c>
      <c r="Q335" s="3">
        <v>24.2400251825589</v>
      </c>
      <c r="R335" s="3">
        <v>24.223894467975</v>
      </c>
      <c r="S335" s="3">
        <v>24.3507368761551</v>
      </c>
      <c r="T335" s="3">
        <v>25.2606828764043</v>
      </c>
      <c r="U335" s="3">
        <v>26.3791569188749</v>
      </c>
      <c r="V335" s="3">
        <v>26.3480799587309</v>
      </c>
      <c r="W335" s="3">
        <v>25.3993023677486</v>
      </c>
      <c r="X335" s="3">
        <v>23.5296913302109</v>
      </c>
      <c r="Y335" s="3">
        <v>24.1331844347318</v>
      </c>
      <c r="Z335" s="3">
        <v>26.5167884960842</v>
      </c>
      <c r="AA335" s="3">
        <v>25.2323845708679</v>
      </c>
      <c r="AB335" s="3">
        <v>21.5899436006155</v>
      </c>
      <c r="AC335" s="3">
        <v>20.0872040339386</v>
      </c>
      <c r="AD335" s="3">
        <v>23.0594896346483</v>
      </c>
      <c r="AE335" s="3">
        <v>23.9364917589862</v>
      </c>
      <c r="AF335" s="3">
        <v>25.7489354209926</v>
      </c>
      <c r="AG335" s="3">
        <v>25.4435364820457</v>
      </c>
      <c r="AH335" s="3">
        <v>23.7789203148115</v>
      </c>
      <c r="AI335" s="3">
        <v>25.5019050895835</v>
      </c>
      <c r="AJ335" s="3">
        <v>26.2746890803728</v>
      </c>
      <c r="AK335" s="3">
        <v>27.0268117267457</v>
      </c>
      <c r="AL335" s="3">
        <v>30.1630525238443</v>
      </c>
      <c r="AM335" s="3">
        <v>32.8824745981951</v>
      </c>
      <c r="AN335" s="3">
        <v>33.7708249629605</v>
      </c>
      <c r="AO335" s="3">
        <v>36.0694720033402</v>
      </c>
      <c r="AP335" s="3">
        <v>35.9667631373378</v>
      </c>
      <c r="AQ335" s="3">
        <v>34.8228766164727</v>
      </c>
      <c r="AR335" s="3">
        <v>34.8197137726811</v>
      </c>
      <c r="AS335" s="3">
        <v>34.8820749362972</v>
      </c>
      <c r="AT335" s="3">
        <v>36.3650124252725</v>
      </c>
      <c r="AU335" s="3">
        <v>37.4975620433228</v>
      </c>
      <c r="AV335" s="3">
        <v>37.3384376547371</v>
      </c>
      <c r="AW335" s="3">
        <v>39.800023824363</v>
      </c>
      <c r="AX335" s="3">
        <v>40.8617101910932</v>
      </c>
      <c r="AY335" s="3">
        <v>42.515450251</v>
      </c>
      <c r="AZ335" s="3">
        <v>42.8981131247737</v>
      </c>
      <c r="BA335" s="3">
        <v>39.4585021598158</v>
      </c>
      <c r="BB335" s="3">
        <v>38.0173821738068</v>
      </c>
      <c r="BC335" s="3">
        <v>36.7980187954233</v>
      </c>
      <c r="BD335" s="3">
        <v>30.1169982409141</v>
      </c>
      <c r="BE335" s="3">
        <v>29.7058083107099</v>
      </c>
      <c r="BF335" s="3">
        <v>29.5100004524077</v>
      </c>
      <c r="BG335" s="3">
        <v>28.0448656454637</v>
      </c>
      <c r="BH335" s="3">
        <v>29.3403498596376</v>
      </c>
      <c r="BI335" s="3">
        <v>29.2364883547162</v>
      </c>
      <c r="BJ335" s="3">
        <v>28.6769747656764</v>
      </c>
      <c r="BK335" s="3">
        <v>23.727462576746</v>
      </c>
      <c r="BL335" s="3">
        <v>25.687146821187</v>
      </c>
      <c r="BM335" s="3">
        <v>28.5254803685026</v>
      </c>
      <c r="BN335" s="3">
        <v>28.0644894322157</v>
      </c>
      <c r="BO335" s="3">
        <v>28.4270477976004</v>
      </c>
      <c r="BP335" s="3">
        <v>27.7013518030213</v>
      </c>
      <c r="BQ335" s="3">
        <v>26.1666267362269</v>
      </c>
      <c r="BR335" s="3">
        <v>26.4347583706989</v>
      </c>
      <c r="BS335" s="3">
        <v>21.8423257268424</v>
      </c>
      <c r="BT335" s="3">
        <v>22.880451051608</v>
      </c>
      <c r="BU335" s="3">
        <v>22.5231629287445</v>
      </c>
      <c r="BV335" s="3">
        <v>24.0776958158264</v>
      </c>
      <c r="BW335" s="3">
        <v>24.004494932802</v>
      </c>
      <c r="BX335" s="3">
        <v>23.0818889109263</v>
      </c>
      <c r="BY335" s="3">
        <v>23.2413224761288</v>
      </c>
      <c r="BZ335" s="3">
        <v>13.2587977685994</v>
      </c>
      <c r="CA335" s="3">
        <v>12.4977144080446</v>
      </c>
      <c r="CB335" s="3">
        <v>12.6028360767462</v>
      </c>
      <c r="CC335" s="3">
        <v>14.174414327347</v>
      </c>
      <c r="CD335" s="3">
        <v>14.326376950851</v>
      </c>
      <c r="CE335" s="3">
        <v>15.5194682540738</v>
      </c>
      <c r="CF335" s="3">
        <v>15.2100150951421</v>
      </c>
      <c r="CG335" s="3">
        <v>15.6389089184362</v>
      </c>
      <c r="CH335" s="3">
        <v>18.0435954630298</v>
      </c>
      <c r="CI335" s="3">
        <v>19.5542166354672</v>
      </c>
      <c r="CJ335" s="3">
        <v>21.0497168566566</v>
      </c>
      <c r="CK335" s="3">
        <v>21.8611698948673</v>
      </c>
      <c r="CL335" s="3">
        <v>24.3573003925253</v>
      </c>
      <c r="CM335" s="3">
        <v>24.8192009027091</v>
      </c>
      <c r="CN335" s="3">
        <v>26.3860762384347</v>
      </c>
      <c r="CO335" s="3">
        <v>26.2719082025089</v>
      </c>
      <c r="CP335" s="3">
        <v>24.3521207505216</v>
      </c>
      <c r="CQ335" s="3">
        <v>23.5701941138719</v>
      </c>
      <c r="CR335" s="3">
        <v>22.6249928291856</v>
      </c>
      <c r="CS335" s="3">
        <v>24.3351094110689</v>
      </c>
      <c r="CT335" s="3">
        <v>23.1489211776789</v>
      </c>
      <c r="CU335" s="3">
        <v>21.548020032411</v>
      </c>
      <c r="CV335" s="3">
        <v>23.9595511863152</v>
      </c>
      <c r="CW335" s="3">
        <v>25.3685929788697</v>
      </c>
      <c r="CX335" s="3">
        <v>26.4744415870387</v>
      </c>
      <c r="CY335" s="3">
        <v>29.335555158072</v>
      </c>
      <c r="CZ335" s="3">
        <v>31.7654891071719</v>
      </c>
      <c r="DA335" s="3">
        <v>31.9362824692759</v>
      </c>
      <c r="DB335" s="3">
        <v>30.0548956884329</v>
      </c>
      <c r="DC335" s="3">
        <v>34.8940085774163</v>
      </c>
      <c r="DD335" s="3">
        <v>36.3226628976869</v>
      </c>
      <c r="DE335" s="3">
        <v>39.5686994590941</v>
      </c>
      <c r="DF335" s="3">
        <v>39.7758086899461</v>
      </c>
      <c r="DG335" s="3">
        <v>38.060239400578</v>
      </c>
      <c r="DH335" s="3">
        <v>38.3235854751316</v>
      </c>
      <c r="DI335" s="3">
        <v>40.300574097784</v>
      </c>
      <c r="DJ335" s="3">
        <v>38.264698785613</v>
      </c>
      <c r="DK335" s="3">
        <v>37.9587167835681</v>
      </c>
      <c r="DL335" s="3">
        <v>42.3967094542364</v>
      </c>
      <c r="DM335" s="3">
        <v>43.4259155438095</v>
      </c>
      <c r="DN335" s="3">
        <v>46.0773268040513</v>
      </c>
      <c r="DO335" s="3">
        <v>47.1296894769316</v>
      </c>
      <c r="DP335" s="3">
        <v>46.997522480193</v>
      </c>
      <c r="DQ335" s="3">
        <v>47.3655458414915</v>
      </c>
      <c r="DR335" s="3">
        <v>41.5090828466659</v>
      </c>
      <c r="DS335" s="3">
        <v>42.5826774718388</v>
      </c>
      <c r="DT335" s="3">
        <v>44.7567063793806</v>
      </c>
      <c r="DU335" s="3">
        <v>47.1197488589548</v>
      </c>
      <c r="DV335" s="3">
        <v>50.2181489209017</v>
      </c>
      <c r="DW335" s="3">
        <v>50.4908355390911</v>
      </c>
      <c r="DX335" s="3">
        <v>51.5040539416151</v>
      </c>
      <c r="DY335" s="3">
        <v>49.7921932434958</v>
      </c>
      <c r="DZ335" s="3">
        <v>51.6701078423903</v>
      </c>
      <c r="EA335" s="3">
        <v>53.6046454262659</v>
      </c>
      <c r="EB335" s="3">
        <v>55.4355299299918</v>
      </c>
      <c r="EC335" s="3">
        <v>61.5484900469102</v>
      </c>
      <c r="ED335" s="3">
        <v>71.2243868641969</v>
      </c>
      <c r="EE335" s="3">
        <v>73.2938905662293</v>
      </c>
      <c r="EF335" s="3">
        <v>73.7430972428562</v>
      </c>
    </row>
    <row r="336">
      <c r="A336" s="3" t="s">
        <v>936</v>
      </c>
      <c r="B336" s="3" t="e">
        <v>#N/A</v>
      </c>
      <c r="C336" s="3" t="e">
        <v>#N/A</v>
      </c>
      <c r="DY336" s="3">
        <v>21.0451148424339</v>
      </c>
      <c r="DZ336" s="3">
        <v>28.4682094153712</v>
      </c>
      <c r="EA336" s="3">
        <v>35.0120987823627</v>
      </c>
      <c r="EB336" s="3">
        <v>37.5009963679191</v>
      </c>
      <c r="EC336" s="3">
        <v>49.8971859665743</v>
      </c>
      <c r="ED336" s="3">
        <v>68.2608146369059</v>
      </c>
      <c r="EE336" s="3">
        <v>63.0526899437163</v>
      </c>
      <c r="EF336" s="3">
        <v>73.1236111323039</v>
      </c>
    </row>
    <row r="337">
      <c r="A337" s="3" t="s">
        <v>937</v>
      </c>
      <c r="B337" s="3" t="s">
        <v>547</v>
      </c>
      <c r="C337" s="3" t="s">
        <v>884</v>
      </c>
      <c r="D337" s="3">
        <v>96.0049556569334</v>
      </c>
      <c r="E337" s="3">
        <v>104.71159324018</v>
      </c>
      <c r="F337" s="3">
        <v>113.452770656151</v>
      </c>
      <c r="G337" s="3">
        <v>114.557248757013</v>
      </c>
      <c r="H337" s="3">
        <v>111.320363735109</v>
      </c>
      <c r="I337" s="3">
        <v>118.790141936124</v>
      </c>
      <c r="J337" s="3">
        <v>118.308832463918</v>
      </c>
      <c r="K337" s="3">
        <v>117.209561026881</v>
      </c>
      <c r="L337" s="3">
        <v>119.49363178578</v>
      </c>
      <c r="M337" s="3">
        <v>108.051277665864</v>
      </c>
      <c r="N337" s="3">
        <v>114.874993909289</v>
      </c>
      <c r="O337" s="3">
        <v>104.595675535359</v>
      </c>
      <c r="P337" s="3">
        <v>100.577648320668</v>
      </c>
      <c r="Q337" s="3">
        <v>123.18842193901</v>
      </c>
      <c r="R337" s="3">
        <v>130.558937398573</v>
      </c>
      <c r="S337" s="3">
        <v>127.94298985764</v>
      </c>
      <c r="T337" s="3">
        <v>140.527540684388</v>
      </c>
      <c r="U337" s="3">
        <v>136.643892028704</v>
      </c>
      <c r="V337" s="3">
        <v>141.758717638613</v>
      </c>
      <c r="W337" s="3">
        <v>154.480222771321</v>
      </c>
      <c r="X337" s="3">
        <v>154.799902350756</v>
      </c>
      <c r="Y337" s="3">
        <v>143.855407432712</v>
      </c>
      <c r="Z337" s="3">
        <v>144.610416013372</v>
      </c>
      <c r="AA337" s="3">
        <v>135.652833380527</v>
      </c>
      <c r="AB337" s="3">
        <v>115.873363529919</v>
      </c>
      <c r="AC337" s="3">
        <v>123.022966860098</v>
      </c>
      <c r="AD337" s="3">
        <v>143.05330109107</v>
      </c>
      <c r="AE337" s="3">
        <v>155.284834433876</v>
      </c>
      <c r="AF337" s="3">
        <v>172.065917384008</v>
      </c>
      <c r="AG337" s="3">
        <v>173.676225606803</v>
      </c>
      <c r="AH337" s="3">
        <v>184.837418290713</v>
      </c>
      <c r="AI337" s="3">
        <v>183.151601060121</v>
      </c>
      <c r="AJ337" s="3">
        <v>168.974042373307</v>
      </c>
      <c r="AK337" s="3">
        <v>165.432780931731</v>
      </c>
      <c r="AL337" s="3">
        <v>201.90922439349</v>
      </c>
      <c r="AM337" s="3">
        <v>211.485640285263</v>
      </c>
      <c r="AN337" s="3">
        <v>213.873611459931</v>
      </c>
      <c r="AO337" s="3">
        <v>209.878604942165</v>
      </c>
      <c r="AP337" s="3">
        <v>200.452001280907</v>
      </c>
      <c r="AQ337" s="3">
        <v>204.843033661753</v>
      </c>
      <c r="AR337" s="3">
        <v>218.257421538272</v>
      </c>
      <c r="AS337" s="3">
        <v>215.968422750294</v>
      </c>
      <c r="AT337" s="3">
        <v>212.355533545829</v>
      </c>
      <c r="AU337" s="3">
        <v>194.974313712028</v>
      </c>
      <c r="AV337" s="3">
        <v>192.695683377657</v>
      </c>
      <c r="AW337" s="3">
        <v>197.956715048962</v>
      </c>
      <c r="AX337" s="3">
        <v>198.177961025909</v>
      </c>
      <c r="AY337" s="3">
        <v>198.283493564633</v>
      </c>
      <c r="AZ337" s="3">
        <v>218.139089384411</v>
      </c>
      <c r="BA337" s="3">
        <v>203.165208592547</v>
      </c>
      <c r="BB337" s="3">
        <v>196.157500399768</v>
      </c>
      <c r="BC337" s="3">
        <v>190.135684376604</v>
      </c>
      <c r="BD337" s="3">
        <v>201.993628400888</v>
      </c>
      <c r="BE337" s="3">
        <v>216.059576705247</v>
      </c>
      <c r="BF337" s="3">
        <v>211.033775754053</v>
      </c>
      <c r="BG337" s="3">
        <v>194.307930174696</v>
      </c>
      <c r="BH337" s="3">
        <v>184.34215480792</v>
      </c>
      <c r="BI337" s="3">
        <v>163.188456953992</v>
      </c>
      <c r="BJ337" s="3">
        <v>177.742128051503</v>
      </c>
      <c r="BK337" s="3">
        <v>168.401566079866</v>
      </c>
      <c r="BL337" s="3">
        <v>169.274455384321</v>
      </c>
      <c r="BM337" s="3">
        <v>178.791720147917</v>
      </c>
      <c r="BN337" s="3">
        <v>187.431173683006</v>
      </c>
      <c r="BO337" s="3">
        <v>200.958776114643</v>
      </c>
      <c r="BP337" s="3">
        <v>207.244665196146</v>
      </c>
      <c r="BQ337" s="3">
        <v>215.607209453528</v>
      </c>
      <c r="BR337" s="3">
        <v>219.204055263374</v>
      </c>
      <c r="BS337" s="3">
        <v>240.761986294479</v>
      </c>
      <c r="BT337" s="3">
        <v>254.17378122593</v>
      </c>
      <c r="BU337" s="3">
        <v>256.232732144855</v>
      </c>
      <c r="BV337" s="3">
        <v>251.041692268574</v>
      </c>
      <c r="BW337" s="3">
        <v>263.932623498008</v>
      </c>
      <c r="BX337" s="3">
        <v>259.491539225402</v>
      </c>
      <c r="BY337" s="3">
        <v>249.572423673503</v>
      </c>
      <c r="BZ337" s="3">
        <v>187.893112925651</v>
      </c>
      <c r="CA337" s="3">
        <v>182.040510447051</v>
      </c>
      <c r="CB337" s="3">
        <v>174.593187803517</v>
      </c>
      <c r="CC337" s="3">
        <v>201.545245127417</v>
      </c>
      <c r="CD337" s="3">
        <v>210.117893147025</v>
      </c>
      <c r="CE337" s="3">
        <v>207.853753962003</v>
      </c>
      <c r="CF337" s="3">
        <v>211.775244954225</v>
      </c>
      <c r="CG337" s="3">
        <v>250.153164815381</v>
      </c>
      <c r="CH337" s="3">
        <v>259.480618048716</v>
      </c>
      <c r="CI337" s="3">
        <v>267.271359564234</v>
      </c>
      <c r="CJ337" s="3">
        <v>293.46332186204</v>
      </c>
      <c r="CK337" s="3">
        <v>309.485516763177</v>
      </c>
      <c r="CL337" s="3">
        <v>328.589819415846</v>
      </c>
      <c r="CM337" s="3">
        <v>339.894028506147</v>
      </c>
      <c r="CN337" s="3">
        <v>361.097630278703</v>
      </c>
      <c r="CO337" s="3">
        <v>344.702546037813</v>
      </c>
      <c r="CP337" s="3">
        <v>345.895716555426</v>
      </c>
      <c r="CQ337" s="3">
        <v>368.356549538056</v>
      </c>
      <c r="CR337" s="3">
        <v>353.27953860576</v>
      </c>
      <c r="CS337" s="3">
        <v>360.465942640759</v>
      </c>
      <c r="CT337" s="3">
        <v>407.300896027865</v>
      </c>
      <c r="CU337" s="3">
        <v>421.993900848923</v>
      </c>
      <c r="CV337" s="3">
        <v>397.504486002055</v>
      </c>
      <c r="CW337" s="3">
        <v>372.007862118658</v>
      </c>
      <c r="CX337" s="3">
        <v>373.21817900274</v>
      </c>
      <c r="CY337" s="3">
        <v>362.492940560012</v>
      </c>
      <c r="CZ337" s="3">
        <v>332.244459619637</v>
      </c>
      <c r="DA337" s="3">
        <v>314.394271948262</v>
      </c>
      <c r="DB337" s="3">
        <v>313.203772615059</v>
      </c>
      <c r="DC337" s="3">
        <v>353.489498056722</v>
      </c>
      <c r="DD337" s="3">
        <v>329.77784856137</v>
      </c>
      <c r="DE337" s="3">
        <v>317.21797283399</v>
      </c>
      <c r="DF337" s="3">
        <v>346.611125423707</v>
      </c>
      <c r="DG337" s="3">
        <v>346.197714625201</v>
      </c>
      <c r="DH337" s="3">
        <v>343.813069660448</v>
      </c>
      <c r="DI337" s="3">
        <v>357.036018662405</v>
      </c>
      <c r="DJ337" s="3">
        <v>340.537205265845</v>
      </c>
      <c r="DK337" s="3">
        <v>346.414503299036</v>
      </c>
      <c r="DL337" s="3">
        <v>392.261642362192</v>
      </c>
      <c r="DM337" s="3">
        <v>426.927438532197</v>
      </c>
      <c r="DN337" s="3">
        <v>448.473323724203</v>
      </c>
      <c r="DO337" s="3">
        <v>443.454417695203</v>
      </c>
      <c r="DP337" s="3">
        <v>423.953189522362</v>
      </c>
      <c r="DQ337" s="3">
        <v>414.573821494704</v>
      </c>
      <c r="DR337" s="3">
        <v>451.505686927049</v>
      </c>
      <c r="DS337" s="3">
        <v>479.904691338043</v>
      </c>
      <c r="DT337" s="3">
        <v>495.940408378968</v>
      </c>
      <c r="DU337" s="3">
        <v>532.251649407489</v>
      </c>
      <c r="DV337" s="3">
        <v>600.839103300215</v>
      </c>
      <c r="DW337" s="3">
        <v>598.306953852622</v>
      </c>
      <c r="DX337" s="3">
        <v>586.17623446023</v>
      </c>
      <c r="DY337" s="3">
        <v>550.229042855163</v>
      </c>
      <c r="DZ337" s="3">
        <v>553.180249707387</v>
      </c>
      <c r="EA337" s="3">
        <v>538.910234048443</v>
      </c>
      <c r="EB337" s="3">
        <v>526.471402057811</v>
      </c>
      <c r="EC337" s="3">
        <v>554.26273360823</v>
      </c>
      <c r="ED337" s="3">
        <v>596.671345752841</v>
      </c>
      <c r="EE337" s="3">
        <v>553.253570556641</v>
      </c>
      <c r="EF337" s="3">
        <v>530.184163411458</v>
      </c>
    </row>
    <row r="338">
      <c r="A338" s="3" t="s">
        <v>938</v>
      </c>
      <c r="B338" s="3" t="s">
        <v>526</v>
      </c>
      <c r="C338" s="3" t="s">
        <v>531</v>
      </c>
      <c r="D338" s="3">
        <v>61.7303276585028</v>
      </c>
      <c r="E338" s="3">
        <v>62.0961846628172</v>
      </c>
      <c r="F338" s="3">
        <v>63.3290555354087</v>
      </c>
      <c r="G338" s="3">
        <v>62.3894847282553</v>
      </c>
      <c r="H338" s="3">
        <v>60.7240103012442</v>
      </c>
      <c r="I338" s="3">
        <v>62.044043725335</v>
      </c>
      <c r="J338" s="3">
        <v>60.5203922193389</v>
      </c>
      <c r="K338" s="3">
        <v>60.5781610539183</v>
      </c>
      <c r="L338" s="3">
        <v>60.4242555426958</v>
      </c>
      <c r="M338" s="3">
        <v>53.7870968365245</v>
      </c>
      <c r="N338" s="3">
        <v>54.4398328352772</v>
      </c>
      <c r="O338" s="3">
        <v>48.2233206400495</v>
      </c>
      <c r="P338" s="3">
        <v>46.1477867133274</v>
      </c>
      <c r="Q338" s="3">
        <v>48.9276488069731</v>
      </c>
      <c r="R338" s="3">
        <v>47.727644422527</v>
      </c>
      <c r="S338" s="3">
        <v>46.9975298991112</v>
      </c>
      <c r="T338" s="3">
        <v>46.3329432931674</v>
      </c>
      <c r="U338" s="3">
        <v>44.3246025521707</v>
      </c>
      <c r="V338" s="3">
        <v>40.5735834875506</v>
      </c>
      <c r="W338" s="3">
        <v>38.0537689367598</v>
      </c>
      <c r="X338" s="3">
        <v>34.8443851876757</v>
      </c>
      <c r="Y338" s="3">
        <v>36.2083789909154</v>
      </c>
      <c r="Z338" s="3">
        <v>38.3309677691228</v>
      </c>
      <c r="AA338" s="3">
        <v>35.3139143890454</v>
      </c>
      <c r="AB338" s="3">
        <v>31.4827286973616</v>
      </c>
      <c r="AC338" s="3">
        <v>33.8572356751316</v>
      </c>
      <c r="AD338" s="3">
        <v>37.1355749096795</v>
      </c>
      <c r="AE338" s="3">
        <v>37.3863462633164</v>
      </c>
      <c r="AF338" s="3">
        <v>38.9881750436642</v>
      </c>
      <c r="AG338" s="3">
        <v>40.9443778470978</v>
      </c>
      <c r="AH338" s="3">
        <v>39.6177475888632</v>
      </c>
      <c r="AI338" s="3">
        <v>40.2206468265419</v>
      </c>
      <c r="AJ338" s="3">
        <v>39.5157555894069</v>
      </c>
      <c r="AK338" s="3">
        <v>37.6716435881156</v>
      </c>
      <c r="AL338" s="3">
        <v>37.6981251552634</v>
      </c>
      <c r="AM338" s="3">
        <v>41.7071582216448</v>
      </c>
      <c r="AN338" s="3">
        <v>42.2028484597022</v>
      </c>
      <c r="AO338" s="3">
        <v>41.6262911633093</v>
      </c>
      <c r="AP338" s="3">
        <v>39.4556924445929</v>
      </c>
      <c r="AQ338" s="3">
        <v>41.4992480403841</v>
      </c>
      <c r="AR338" s="3">
        <v>41.8227413353724</v>
      </c>
      <c r="AS338" s="3">
        <v>39.8332899870166</v>
      </c>
      <c r="AT338" s="3">
        <v>39.121903968949</v>
      </c>
      <c r="AU338" s="3">
        <v>33.5597862705842</v>
      </c>
      <c r="AV338" s="3">
        <v>35.3287500762829</v>
      </c>
      <c r="AW338" s="3">
        <v>37.6721019767603</v>
      </c>
      <c r="AX338" s="3">
        <v>34.0888707945053</v>
      </c>
      <c r="AY338" s="3">
        <v>35.7352765361667</v>
      </c>
      <c r="AZ338" s="3">
        <v>37.8537579570441</v>
      </c>
      <c r="BA338" s="3">
        <v>36.9407931767054</v>
      </c>
      <c r="BB338" s="3">
        <v>37.5713707907562</v>
      </c>
      <c r="BC338" s="3">
        <v>39.1545252125517</v>
      </c>
      <c r="BD338" s="3">
        <v>38.3921009102012</v>
      </c>
      <c r="BE338" s="3">
        <v>35.5461246566827</v>
      </c>
      <c r="BF338" s="3">
        <v>36.3036037244758</v>
      </c>
      <c r="BG338" s="3">
        <v>42.9451536692603</v>
      </c>
      <c r="BH338" s="3">
        <v>47.1829685670909</v>
      </c>
      <c r="BI338" s="3">
        <v>43.7581713264159</v>
      </c>
      <c r="BJ338" s="3">
        <v>41.8348478907196</v>
      </c>
      <c r="BK338" s="3">
        <v>36.4252752799234</v>
      </c>
      <c r="BL338" s="3">
        <v>35.9660662435052</v>
      </c>
      <c r="BM338" s="3">
        <v>39.8327604926566</v>
      </c>
      <c r="BN338" s="3">
        <v>38.8410345111416</v>
      </c>
      <c r="BO338" s="3">
        <v>42.6145798752944</v>
      </c>
      <c r="BP338" s="3">
        <v>43.218211437373</v>
      </c>
      <c r="BQ338" s="3">
        <v>43.7242618248611</v>
      </c>
      <c r="BR338" s="3">
        <v>46.0739950588485</v>
      </c>
      <c r="BS338" s="3">
        <v>37.917828305059</v>
      </c>
      <c r="BT338" s="3">
        <v>41.1064518374045</v>
      </c>
      <c r="BU338" s="3">
        <v>40.9379898824455</v>
      </c>
      <c r="BV338" s="3">
        <v>43.3797363149677</v>
      </c>
      <c r="BW338" s="3">
        <v>43.1865568253875</v>
      </c>
      <c r="BX338" s="3">
        <v>43.8769374053185</v>
      </c>
      <c r="BY338" s="3">
        <v>40.7155916054669</v>
      </c>
      <c r="BZ338" s="3">
        <v>24.3801559845565</v>
      </c>
      <c r="CA338" s="3">
        <v>23.0719376530227</v>
      </c>
      <c r="CB338" s="3">
        <v>23.0058666801466</v>
      </c>
      <c r="CC338" s="3">
        <v>25.7558816858655</v>
      </c>
      <c r="CD338" s="3">
        <v>26.4089074301276</v>
      </c>
      <c r="CE338" s="3">
        <v>27.2209173453758</v>
      </c>
      <c r="CF338" s="3">
        <v>25.5422426454051</v>
      </c>
      <c r="CG338" s="3">
        <v>26.3138011696135</v>
      </c>
      <c r="CH338" s="3">
        <v>29.9743791111886</v>
      </c>
      <c r="CI338" s="3">
        <v>33.0637027411524</v>
      </c>
      <c r="CJ338" s="3">
        <v>34.1916986496958</v>
      </c>
      <c r="CK338" s="3">
        <v>34.9455641909813</v>
      </c>
      <c r="CL338" s="3">
        <v>36.1267719913924</v>
      </c>
      <c r="CM338" s="3">
        <v>36.7336667348563</v>
      </c>
      <c r="CN338" s="3">
        <v>38.7382687796725</v>
      </c>
      <c r="CO338" s="3">
        <v>38.6793747505698</v>
      </c>
      <c r="CP338" s="3">
        <v>38.3559961043709</v>
      </c>
      <c r="CQ338" s="3">
        <v>36.8361391584441</v>
      </c>
      <c r="CR338" s="3">
        <v>33.4886483953473</v>
      </c>
      <c r="CS338" s="3">
        <v>33.3211059810624</v>
      </c>
      <c r="CT338" s="3">
        <v>30.8145778564054</v>
      </c>
      <c r="CU338" s="3">
        <v>28.3351845198586</v>
      </c>
      <c r="CV338" s="3">
        <v>29.9911849701192</v>
      </c>
      <c r="CW338" s="3">
        <v>30.2898074859269</v>
      </c>
      <c r="CX338" s="3">
        <v>31.2739133208446</v>
      </c>
      <c r="CY338" s="3">
        <v>33.2640062112662</v>
      </c>
      <c r="CZ338" s="3">
        <v>28.8568622383206</v>
      </c>
      <c r="DA338" s="3">
        <v>28.091455382716</v>
      </c>
      <c r="DB338" s="3">
        <v>27.751975346147</v>
      </c>
      <c r="DC338" s="3">
        <v>31.631156869237</v>
      </c>
      <c r="DD338" s="3">
        <v>26.4086856548546</v>
      </c>
      <c r="DE338" s="3">
        <v>24.9833048508681</v>
      </c>
      <c r="DF338" s="3">
        <v>29.5268414764953</v>
      </c>
      <c r="DG338" s="3">
        <v>29.0450967647602</v>
      </c>
      <c r="DH338" s="3">
        <v>31.515849856764</v>
      </c>
      <c r="DI338" s="3">
        <v>33.8241370305294</v>
      </c>
      <c r="DJ338" s="3">
        <v>31.5358645826164</v>
      </c>
      <c r="DK338" s="3">
        <v>32.0656321525703</v>
      </c>
      <c r="DL338" s="3">
        <v>33.7910272657822</v>
      </c>
      <c r="DM338" s="3">
        <v>34.9159747567717</v>
      </c>
      <c r="DN338" s="3">
        <v>36.5775913405921</v>
      </c>
      <c r="DO338" s="3">
        <v>37.7114761078523</v>
      </c>
      <c r="DP338" s="3">
        <v>38.5958838805432</v>
      </c>
      <c r="DQ338" s="3">
        <v>36.9700542926538</v>
      </c>
      <c r="DR338" s="3">
        <v>37.0041316878766</v>
      </c>
      <c r="DS338" s="3">
        <v>38.9818217045095</v>
      </c>
      <c r="DT338" s="3">
        <v>39.6496576536616</v>
      </c>
      <c r="DU338" s="3">
        <v>41.0892377308438</v>
      </c>
      <c r="DV338" s="3">
        <v>43.5506400511016</v>
      </c>
      <c r="DW338" s="3">
        <v>46.2083930426889</v>
      </c>
      <c r="DX338" s="3">
        <v>48.5076748143422</v>
      </c>
      <c r="DY338" s="3">
        <v>47.2323916811348</v>
      </c>
      <c r="DZ338" s="3">
        <v>48.7508199830952</v>
      </c>
      <c r="EA338" s="3">
        <v>46.9750568518556</v>
      </c>
      <c r="EB338" s="3">
        <v>47.8003847192702</v>
      </c>
      <c r="EC338" s="3">
        <v>53.3734506579473</v>
      </c>
      <c r="ED338" s="3">
        <v>59.0107582076263</v>
      </c>
      <c r="EE338" s="3">
        <v>59.6066724986089</v>
      </c>
      <c r="EF338" s="3">
        <v>60.8936108483209</v>
      </c>
    </row>
    <row r="339">
      <c r="A339" s="3" t="s">
        <v>939</v>
      </c>
      <c r="B339" s="3" t="s">
        <v>491</v>
      </c>
      <c r="C339" s="3" t="s">
        <v>499</v>
      </c>
      <c r="D339" s="3">
        <v>16.7196914420422</v>
      </c>
      <c r="E339" s="3">
        <v>15.081000540355</v>
      </c>
      <c r="F339" s="3">
        <v>15.4914902772977</v>
      </c>
      <c r="G339" s="3">
        <v>16.5216016796892</v>
      </c>
      <c r="H339" s="3">
        <v>17.1241903619246</v>
      </c>
      <c r="I339" s="3">
        <v>17.9364508585683</v>
      </c>
      <c r="J339" s="3">
        <v>18.2430029802294</v>
      </c>
      <c r="K339" s="3">
        <v>19.2189100218476</v>
      </c>
      <c r="L339" s="3">
        <v>19.5144957678344</v>
      </c>
      <c r="M339" s="3">
        <v>18.4541982960613</v>
      </c>
      <c r="N339" s="3">
        <v>19.436036089242</v>
      </c>
      <c r="O339" s="3">
        <v>20.0201194069642</v>
      </c>
      <c r="P339" s="3">
        <v>19.6571430301116</v>
      </c>
      <c r="Q339" s="3">
        <v>19.6829612109787</v>
      </c>
      <c r="R339" s="3">
        <v>18.8777821151779</v>
      </c>
      <c r="S339" s="3">
        <v>18.4566024502839</v>
      </c>
      <c r="T339" s="3">
        <v>16.6000296680291</v>
      </c>
      <c r="U339" s="3">
        <v>16.2524991140921</v>
      </c>
      <c r="V339" s="3">
        <v>15.5615581859981</v>
      </c>
      <c r="W339" s="3">
        <v>15.7810140984326</v>
      </c>
      <c r="X339" s="3">
        <v>14.9179912552159</v>
      </c>
      <c r="Y339" s="3">
        <v>14.8268749636912</v>
      </c>
      <c r="Z339" s="3">
        <v>14.9537187522132</v>
      </c>
      <c r="AA339" s="3">
        <v>15.3132683712477</v>
      </c>
      <c r="AB339" s="3">
        <v>14.0082765147452</v>
      </c>
      <c r="AC339" s="3">
        <v>13.7327427061719</v>
      </c>
      <c r="AD339" s="3">
        <v>15.6603729775136</v>
      </c>
      <c r="AE339" s="3">
        <v>16.164151705914</v>
      </c>
      <c r="AF339" s="3">
        <v>13.9971357893672</v>
      </c>
      <c r="AG339" s="3">
        <v>14.676879248985</v>
      </c>
      <c r="AH339" s="3">
        <v>14.5967890414104</v>
      </c>
      <c r="AI339" s="3">
        <v>14.832437746296</v>
      </c>
      <c r="AJ339" s="3">
        <v>14.9283001606519</v>
      </c>
      <c r="AK339" s="3">
        <v>14.8456746381175</v>
      </c>
      <c r="AL339" s="3">
        <v>14.3566824726782</v>
      </c>
      <c r="AM339" s="3">
        <v>14.0140124522957</v>
      </c>
      <c r="AN339" s="3">
        <v>18.6763165114115</v>
      </c>
      <c r="AO339" s="3">
        <v>19.5706329996178</v>
      </c>
      <c r="AP339" s="3">
        <v>19.6216586522015</v>
      </c>
      <c r="AQ339" s="3">
        <v>19.0893241693009</v>
      </c>
      <c r="AR339" s="3">
        <v>18.9738794949329</v>
      </c>
      <c r="AS339" s="3">
        <v>19.1258795005837</v>
      </c>
      <c r="AT339" s="3">
        <v>20.0563059474109</v>
      </c>
      <c r="AU339" s="3">
        <v>21.7924241269719</v>
      </c>
      <c r="AV339" s="3">
        <v>22.2682457417245</v>
      </c>
      <c r="AW339" s="3">
        <v>22.33357082611</v>
      </c>
      <c r="AX339" s="3">
        <v>19.7536478488973</v>
      </c>
      <c r="AY339" s="3">
        <v>20.3216018899678</v>
      </c>
      <c r="AZ339" s="3">
        <v>21.8244599195398</v>
      </c>
      <c r="BA339" s="3">
        <v>21.2118711340987</v>
      </c>
      <c r="BB339" s="3">
        <v>20.8072301069175</v>
      </c>
      <c r="BC339" s="3">
        <v>20.4866202379916</v>
      </c>
      <c r="BD339" s="3">
        <v>19.9708792352759</v>
      </c>
      <c r="BE339" s="3">
        <v>18.7305787078411</v>
      </c>
      <c r="BF339" s="3">
        <v>17.6041395287316</v>
      </c>
      <c r="BG339" s="3">
        <v>18.8766554297413</v>
      </c>
      <c r="BH339" s="3">
        <v>19.394955918495</v>
      </c>
      <c r="BI339" s="3">
        <v>18.9768669121953</v>
      </c>
      <c r="BJ339" s="3">
        <v>19.3667306937605</v>
      </c>
      <c r="BK339" s="3">
        <v>16.2484983473123</v>
      </c>
      <c r="BL339" s="3">
        <v>16.5695405664068</v>
      </c>
      <c r="BM339" s="3">
        <v>21.6549883594224</v>
      </c>
      <c r="BN339" s="3">
        <v>22.6431716737217</v>
      </c>
      <c r="BO339" s="3">
        <v>24.3871266233786</v>
      </c>
      <c r="BP339" s="3">
        <v>23.2951094121186</v>
      </c>
      <c r="BQ339" s="3">
        <v>25.0133281740837</v>
      </c>
      <c r="BR339" s="3">
        <v>25.5693490767856</v>
      </c>
      <c r="BS339" s="3">
        <v>20.9938097070124</v>
      </c>
      <c r="BT339" s="3">
        <v>22.1307360909632</v>
      </c>
      <c r="BU339" s="3">
        <v>22.2466371844835</v>
      </c>
      <c r="BV339" s="3">
        <v>27.8788416468237</v>
      </c>
      <c r="BW339" s="3">
        <v>27.5577720723493</v>
      </c>
      <c r="BX339" s="3">
        <v>27.0346773653331</v>
      </c>
      <c r="BY339" s="3">
        <v>27.1799283624182</v>
      </c>
      <c r="BZ339" s="3">
        <v>17.242320643108</v>
      </c>
      <c r="CA339" s="3">
        <v>13.4215312412051</v>
      </c>
      <c r="CB339" s="3">
        <v>12.566115260738</v>
      </c>
      <c r="CC339" s="3">
        <v>12.5825043353952</v>
      </c>
      <c r="CD339" s="3">
        <v>12.1171313357871</v>
      </c>
      <c r="CE339" s="3">
        <v>13.4553983661479</v>
      </c>
      <c r="CF339" s="3">
        <v>14.0683026785173</v>
      </c>
      <c r="CG339" s="3">
        <v>14.8304108603545</v>
      </c>
      <c r="CH339" s="3">
        <v>16.2217068197262</v>
      </c>
      <c r="CI339" s="3">
        <v>17.4993582245196</v>
      </c>
      <c r="CJ339" s="3">
        <v>17.1281890039785</v>
      </c>
      <c r="CK339" s="3">
        <v>18.3852977135303</v>
      </c>
      <c r="CL339" s="3">
        <v>19.6659610971424</v>
      </c>
      <c r="CM339" s="3">
        <v>19.2263684829936</v>
      </c>
      <c r="CN339" s="3">
        <v>18.6381220110529</v>
      </c>
      <c r="CO339" s="3">
        <v>18.8395906261305</v>
      </c>
      <c r="CP339" s="3">
        <v>18.642777731748</v>
      </c>
      <c r="CQ339" s="3">
        <v>18.4277253227357</v>
      </c>
      <c r="CR339" s="3">
        <v>16.7281836923493</v>
      </c>
      <c r="CS339" s="3">
        <v>16.1580830421544</v>
      </c>
      <c r="CT339" s="3">
        <v>15.5694622734648</v>
      </c>
      <c r="CU339" s="3">
        <v>16.908953459277</v>
      </c>
      <c r="CV339" s="3">
        <v>18.172401900578</v>
      </c>
      <c r="CW339" s="3">
        <v>17.2280069225471</v>
      </c>
      <c r="CX339" s="3">
        <v>15.7545198196566</v>
      </c>
      <c r="CY339" s="3">
        <v>15.1980853727188</v>
      </c>
      <c r="CZ339" s="3">
        <v>14.3885574518421</v>
      </c>
      <c r="DA339" s="3">
        <v>13.9442667282745</v>
      </c>
      <c r="DB339" s="3">
        <v>12.5007885189164</v>
      </c>
      <c r="DC339" s="3">
        <v>14.8095639718058</v>
      </c>
      <c r="DD339" s="3">
        <v>12.8355869241285</v>
      </c>
      <c r="DE339" s="3">
        <v>12.3081101234535</v>
      </c>
      <c r="DF339" s="3">
        <v>12.7989698504812</v>
      </c>
      <c r="DG339" s="3">
        <v>13.0546879364326</v>
      </c>
      <c r="DH339" s="3">
        <v>14.1891346863838</v>
      </c>
      <c r="DI339" s="3">
        <v>14.2880773757007</v>
      </c>
      <c r="DJ339" s="3">
        <v>13.3233998158754</v>
      </c>
      <c r="DK339" s="3">
        <v>12.8595753432173</v>
      </c>
      <c r="DL339" s="3">
        <v>12.6750476268621</v>
      </c>
      <c r="DM339" s="3">
        <v>12.9527329569898</v>
      </c>
      <c r="DN339" s="3">
        <v>13.9619557160269</v>
      </c>
      <c r="DO339" s="3">
        <v>13.7992398824287</v>
      </c>
      <c r="DP339" s="3">
        <v>14.4708238616236</v>
      </c>
      <c r="DQ339" s="3">
        <v>12.7634383418755</v>
      </c>
      <c r="DR339" s="3">
        <v>12.3070017109621</v>
      </c>
      <c r="DS339" s="3">
        <v>15.1425507755293</v>
      </c>
      <c r="DT339" s="3">
        <v>15.4778520976222</v>
      </c>
      <c r="DU339" s="3">
        <v>16.9391447769138</v>
      </c>
      <c r="DV339" s="3">
        <v>15.883492969042</v>
      </c>
      <c r="DW339" s="3">
        <v>15.1110070984205</v>
      </c>
      <c r="DX339" s="3">
        <v>12.763547106379</v>
      </c>
      <c r="DY339" s="3">
        <v>12.6114456404314</v>
      </c>
      <c r="DZ339" s="3">
        <v>10.7818677975018</v>
      </c>
      <c r="EA339" s="3">
        <v>9.80916797267464</v>
      </c>
      <c r="EB339" s="3">
        <v>9.89523577723998</v>
      </c>
      <c r="EC339" s="3">
        <v>9.77752160834034</v>
      </c>
      <c r="ED339" s="3">
        <v>8.44835981544447</v>
      </c>
      <c r="EE339" s="3">
        <v>8.61291601231155</v>
      </c>
      <c r="EF339" s="3">
        <v>9.02027784453498</v>
      </c>
    </row>
    <row r="340">
      <c r="A340" s="3" t="s">
        <v>940</v>
      </c>
      <c r="B340" s="3" t="s">
        <v>544</v>
      </c>
      <c r="C340" s="3" t="s">
        <v>699</v>
      </c>
      <c r="D340" s="3">
        <v>34.9053668047208</v>
      </c>
      <c r="E340" s="3">
        <v>34.4065975549343</v>
      </c>
      <c r="F340" s="3">
        <v>35.507134286335</v>
      </c>
      <c r="G340" s="3">
        <v>37.5694908564347</v>
      </c>
      <c r="H340" s="3">
        <v>38.7874127930742</v>
      </c>
      <c r="I340" s="3">
        <v>40.9439587533352</v>
      </c>
      <c r="J340" s="3">
        <v>41.9953618568861</v>
      </c>
      <c r="K340" s="3">
        <v>41.69158771383</v>
      </c>
      <c r="L340" s="3">
        <v>38.6551227047762</v>
      </c>
      <c r="M340" s="3">
        <v>36.0425651003433</v>
      </c>
      <c r="N340" s="3">
        <v>37.6363541432156</v>
      </c>
      <c r="O340" s="3">
        <v>31.6977610879587</v>
      </c>
      <c r="P340" s="3">
        <v>27.8309471921734</v>
      </c>
      <c r="Q340" s="3">
        <v>27.6119944846698</v>
      </c>
      <c r="R340" s="3">
        <v>25.9027460215101</v>
      </c>
      <c r="S340" s="3">
        <v>27.0933658152328</v>
      </c>
      <c r="T340" s="3">
        <v>29.0057156080665</v>
      </c>
      <c r="U340" s="3">
        <v>29.0345452724259</v>
      </c>
      <c r="V340" s="3">
        <v>24.7517347731848</v>
      </c>
      <c r="W340" s="3">
        <v>22.158886493659</v>
      </c>
      <c r="X340" s="3">
        <v>22.7135577669643</v>
      </c>
      <c r="Y340" s="3">
        <v>22.76610759317</v>
      </c>
      <c r="Z340" s="3">
        <v>23.2994533802539</v>
      </c>
      <c r="AA340" s="3">
        <v>20.8469759119596</v>
      </c>
      <c r="AB340" s="3">
        <v>17.4103315036032</v>
      </c>
      <c r="AC340" s="3">
        <v>16.5877187056876</v>
      </c>
      <c r="AD340" s="3">
        <v>18.2265291040686</v>
      </c>
      <c r="AE340" s="3">
        <v>19.4913293277213</v>
      </c>
      <c r="AF340" s="3">
        <v>19.2848008887527</v>
      </c>
      <c r="AG340" s="3">
        <v>18.5120184262429</v>
      </c>
      <c r="AH340" s="3">
        <v>18.2147437112713</v>
      </c>
      <c r="AI340" s="3">
        <v>18.5419066834051</v>
      </c>
      <c r="AJ340" s="3">
        <v>19.2764597349752</v>
      </c>
      <c r="AK340" s="3">
        <v>21.7847446447992</v>
      </c>
      <c r="AL340" s="3">
        <v>23.1652080375397</v>
      </c>
      <c r="AM340" s="3">
        <v>24.28959575953</v>
      </c>
      <c r="AN340" s="3">
        <v>24.2465477181051</v>
      </c>
      <c r="AO340" s="3">
        <v>22.1917116275556</v>
      </c>
      <c r="AP340" s="3">
        <v>21.9430496009007</v>
      </c>
      <c r="AQ340" s="3">
        <v>22.3252748631297</v>
      </c>
      <c r="AR340" s="3">
        <v>21.3080668798704</v>
      </c>
      <c r="AS340" s="3">
        <v>19.0853383653672</v>
      </c>
      <c r="AT340" s="3">
        <v>19.0868061051062</v>
      </c>
      <c r="AU340" s="3">
        <v>18.1151953990858</v>
      </c>
      <c r="AV340" s="3">
        <v>18.4044723542285</v>
      </c>
      <c r="AW340" s="3">
        <v>18.2589953465282</v>
      </c>
      <c r="AX340" s="3">
        <v>19.1114832865758</v>
      </c>
      <c r="AY340" s="3">
        <v>20.1396358396235</v>
      </c>
      <c r="AZ340" s="3">
        <v>22.9382451567262</v>
      </c>
      <c r="BA340" s="3">
        <v>20.9675010960933</v>
      </c>
      <c r="BB340" s="3">
        <v>20.5123554196659</v>
      </c>
      <c r="BC340" s="3">
        <v>21.9318869605949</v>
      </c>
      <c r="BD340" s="3">
        <v>22.6158344682506</v>
      </c>
      <c r="BE340" s="3">
        <v>22.1443271278302</v>
      </c>
      <c r="BF340" s="3">
        <v>21.5450788590707</v>
      </c>
      <c r="BG340" s="3">
        <v>21.0248737770364</v>
      </c>
      <c r="BH340" s="3">
        <v>21.2979785204134</v>
      </c>
      <c r="BI340" s="3">
        <v>20.44424754034</v>
      </c>
      <c r="BJ340" s="3">
        <v>17.2438907377303</v>
      </c>
      <c r="BK340" s="3">
        <v>14.4395757799902</v>
      </c>
      <c r="BL340" s="3">
        <v>15.7537640418446</v>
      </c>
      <c r="BM340" s="3">
        <v>16.1645053155647</v>
      </c>
      <c r="BN340" s="3">
        <v>16.0084200911526</v>
      </c>
      <c r="BO340" s="3">
        <v>17.4435172215764</v>
      </c>
      <c r="BP340" s="3">
        <v>16.0448626870851</v>
      </c>
      <c r="BQ340" s="3">
        <v>16.6157439975553</v>
      </c>
      <c r="BR340" s="3">
        <v>18.4354734175098</v>
      </c>
      <c r="BS340" s="3">
        <v>17.3920882176824</v>
      </c>
      <c r="BT340" s="3">
        <v>17.7508827882872</v>
      </c>
      <c r="BU340" s="3">
        <v>16.052991420624</v>
      </c>
      <c r="BV340" s="3">
        <v>14.312310724807</v>
      </c>
      <c r="BW340" s="3">
        <v>14.3569505441974</v>
      </c>
      <c r="BX340" s="3">
        <v>14.0299237363395</v>
      </c>
      <c r="BY340" s="3">
        <v>12.0552791159442</v>
      </c>
      <c r="BZ340" s="3">
        <v>6.22981761608093</v>
      </c>
      <c r="CA340" s="3">
        <v>5.81424202527999</v>
      </c>
      <c r="CB340" s="3">
        <v>5.50749886142606</v>
      </c>
      <c r="CC340" s="3">
        <v>5.94466657305299</v>
      </c>
      <c r="CD340" s="3">
        <v>5.57533713880939</v>
      </c>
      <c r="CE340" s="3">
        <v>5.98671025762208</v>
      </c>
      <c r="CF340" s="3">
        <v>5.101979954011</v>
      </c>
      <c r="CG340" s="3">
        <v>4.83384002330843</v>
      </c>
      <c r="CH340" s="3">
        <v>5.57857627676934</v>
      </c>
      <c r="CI340" s="3">
        <v>6.99204606001196</v>
      </c>
      <c r="CJ340" s="3">
        <v>8.27159602372639</v>
      </c>
      <c r="CK340" s="3">
        <v>7.68127488520907</v>
      </c>
      <c r="CL340" s="3">
        <v>8.1874573514584</v>
      </c>
      <c r="CM340" s="3">
        <v>7.32183078967164</v>
      </c>
      <c r="CN340" s="3">
        <v>8.05448417846033</v>
      </c>
      <c r="CO340" s="3">
        <v>9.52634112812438</v>
      </c>
      <c r="CP340" s="3">
        <v>7.87569938964001</v>
      </c>
      <c r="CQ340" s="3">
        <v>6.66969541500661</v>
      </c>
      <c r="CR340" s="3">
        <v>6.83754854697508</v>
      </c>
      <c r="CS340" s="3">
        <v>7.66999691972704</v>
      </c>
      <c r="CT340" s="3">
        <v>6.76020447490759</v>
      </c>
      <c r="CU340" s="3">
        <v>5.9673151067681</v>
      </c>
      <c r="CV340" s="3">
        <v>6.58873095774232</v>
      </c>
      <c r="CW340" s="3">
        <v>6.5675803768222</v>
      </c>
      <c r="CX340" s="3">
        <v>7.36514851233322</v>
      </c>
      <c r="CY340" s="3">
        <v>7.81874922241606</v>
      </c>
      <c r="CZ340" s="3">
        <v>7.52142115794589</v>
      </c>
      <c r="DA340" s="3">
        <v>7.28562723579425</v>
      </c>
      <c r="DB340" s="3">
        <v>6.23920149865988</v>
      </c>
      <c r="DC340" s="3">
        <v>8.32526003374226</v>
      </c>
      <c r="DD340" s="3">
        <v>8.58519652328936</v>
      </c>
      <c r="DE340" s="3">
        <v>9.69387391540367</v>
      </c>
      <c r="DF340" s="3">
        <v>11.6726133767598</v>
      </c>
      <c r="DG340" s="3">
        <v>11.7224523638417</v>
      </c>
      <c r="DH340" s="3">
        <v>12.6294706604333</v>
      </c>
      <c r="DI340" s="3">
        <v>13.7992982289188</v>
      </c>
      <c r="DJ340" s="3">
        <v>13.642256375974</v>
      </c>
      <c r="DK340" s="3">
        <v>13.2715740067677</v>
      </c>
      <c r="DL340" s="3">
        <v>13.5952096315159</v>
      </c>
      <c r="DM340" s="3">
        <v>14.7771919264035</v>
      </c>
      <c r="DN340" s="3">
        <v>17.324916737699</v>
      </c>
      <c r="DO340" s="3">
        <v>18.1264624607882</v>
      </c>
      <c r="DP340" s="3">
        <v>20.5087905394265</v>
      </c>
      <c r="DQ340" s="3">
        <v>20.1650295028818</v>
      </c>
      <c r="DR340" s="3">
        <v>21.021557791373</v>
      </c>
      <c r="DS340" s="3">
        <v>19.7110331312448</v>
      </c>
      <c r="DT340" s="3">
        <v>19.3012658812752</v>
      </c>
      <c r="DU340" s="3">
        <v>19.8541998946934</v>
      </c>
      <c r="DV340" s="3">
        <v>23.5060998623637</v>
      </c>
      <c r="DW340" s="3">
        <v>25.8984520990449</v>
      </c>
      <c r="DX340" s="3">
        <v>26.1547368719955</v>
      </c>
      <c r="DY340" s="3">
        <v>24.8078214925541</v>
      </c>
      <c r="DZ340" s="3">
        <v>27.3763458183039</v>
      </c>
      <c r="EA340" s="3">
        <v>26.4682509864975</v>
      </c>
      <c r="EB340" s="3">
        <v>25.3626920304174</v>
      </c>
      <c r="EC340" s="3">
        <v>26.54618893905</v>
      </c>
      <c r="ED340" s="3">
        <v>28.8702387160285</v>
      </c>
      <c r="EE340" s="3">
        <v>30.1564284279233</v>
      </c>
      <c r="EF340" s="3">
        <v>31.6972223917643</v>
      </c>
    </row>
    <row r="341">
      <c r="A341" s="3" t="s">
        <v>941</v>
      </c>
      <c r="B341" s="3" t="s">
        <v>536</v>
      </c>
      <c r="C341" s="3" t="s">
        <v>554</v>
      </c>
      <c r="D341" s="3">
        <v>1.96353518292934</v>
      </c>
      <c r="E341" s="3">
        <v>2.1774157489049</v>
      </c>
      <c r="F341" s="3">
        <v>2.25696711258318</v>
      </c>
      <c r="G341" s="3">
        <v>2.23302493381432</v>
      </c>
      <c r="H341" s="3">
        <v>2.33878110805148</v>
      </c>
      <c r="I341" s="3">
        <v>2.387671994894</v>
      </c>
      <c r="J341" s="3">
        <v>2.50255892940256</v>
      </c>
      <c r="K341" s="3">
        <v>2.53967734110099</v>
      </c>
      <c r="L341" s="3">
        <v>2.51158056718852</v>
      </c>
      <c r="M341" s="3">
        <v>2.53612847557202</v>
      </c>
      <c r="N341" s="3">
        <v>2.77795937819342</v>
      </c>
      <c r="O341" s="3">
        <v>2.83171918985046</v>
      </c>
      <c r="P341" s="3">
        <v>3.01905727541316</v>
      </c>
      <c r="Q341" s="3">
        <v>2.95756075107595</v>
      </c>
      <c r="R341" s="3">
        <v>2.97725513926868</v>
      </c>
      <c r="S341" s="3">
        <v>2.94047718981604</v>
      </c>
      <c r="T341" s="3">
        <v>2.93136882888457</v>
      </c>
      <c r="U341" s="3">
        <v>2.89509559612743</v>
      </c>
      <c r="V341" s="3">
        <v>3.02710771814781</v>
      </c>
      <c r="W341" s="3">
        <v>3.00995535092708</v>
      </c>
      <c r="X341" s="3">
        <v>2.79949849364286</v>
      </c>
      <c r="Y341" s="3">
        <v>3.05974114541812</v>
      </c>
      <c r="Z341" s="3">
        <v>2.92987476130728</v>
      </c>
      <c r="AA341" s="3">
        <v>3.05839432051993</v>
      </c>
      <c r="AB341" s="3">
        <v>3.0359803656735</v>
      </c>
      <c r="AC341" s="3">
        <v>2.91109906180304</v>
      </c>
      <c r="AD341" s="3">
        <v>3.13341342385949</v>
      </c>
      <c r="AE341" s="3">
        <v>3.24143231317585</v>
      </c>
      <c r="AF341" s="3">
        <v>3.35101673303335</v>
      </c>
      <c r="AG341" s="3">
        <v>3.31325779898041</v>
      </c>
      <c r="AH341" s="3">
        <v>3.60378587515324</v>
      </c>
      <c r="AI341" s="3">
        <v>3.59983427126811</v>
      </c>
      <c r="AJ341" s="3">
        <v>3.66114176011993</v>
      </c>
      <c r="AK341" s="3">
        <v>3.46185583802815</v>
      </c>
      <c r="AL341" s="3">
        <v>3.4104073245289</v>
      </c>
      <c r="AM341" s="3">
        <v>3.51304589713999</v>
      </c>
      <c r="AN341" s="3">
        <v>3.62156687293813</v>
      </c>
      <c r="AO341" s="3">
        <v>3.67801768889906</v>
      </c>
      <c r="AP341" s="3">
        <v>3.63825722008853</v>
      </c>
      <c r="AQ341" s="3">
        <v>3.6373324630218</v>
      </c>
      <c r="AR341" s="3">
        <v>3.53983477041158</v>
      </c>
      <c r="AS341" s="3">
        <v>3.61848340562932</v>
      </c>
      <c r="AT341" s="3">
        <v>3.58981166451643</v>
      </c>
      <c r="AU341" s="3">
        <v>3.77606623619674</v>
      </c>
      <c r="AV341" s="3">
        <v>3.75451382175997</v>
      </c>
      <c r="AW341" s="3">
        <v>3.6809603505397</v>
      </c>
      <c r="AX341" s="3">
        <v>3.72269536900582</v>
      </c>
      <c r="AY341" s="3">
        <v>3.66310999243377</v>
      </c>
      <c r="AZ341" s="3">
        <v>3.50459781890858</v>
      </c>
      <c r="BA341" s="3">
        <v>3.30199467731041</v>
      </c>
      <c r="BB341" s="3">
        <v>3.34671652016081</v>
      </c>
      <c r="BC341" s="3">
        <v>3.43312004627849</v>
      </c>
      <c r="BD341" s="3">
        <v>3.41703159156559</v>
      </c>
      <c r="BE341" s="3">
        <v>3.55458960313271</v>
      </c>
      <c r="BF341" s="3">
        <v>3.60498820521655</v>
      </c>
      <c r="BG341" s="3">
        <v>3.73032778266919</v>
      </c>
      <c r="BH341" s="3">
        <v>3.79411971131938</v>
      </c>
      <c r="BI341" s="3">
        <v>3.72297969406502</v>
      </c>
      <c r="BJ341" s="3">
        <v>3.93053116498806</v>
      </c>
      <c r="BK341" s="3">
        <v>3.96453035765903</v>
      </c>
      <c r="BL341" s="3">
        <v>3.99242883777933</v>
      </c>
      <c r="BM341" s="3">
        <v>4.29674778775526</v>
      </c>
      <c r="BN341" s="3">
        <v>4.37655867666395</v>
      </c>
      <c r="BO341" s="3">
        <v>4.37171838629973</v>
      </c>
      <c r="BP341" s="3">
        <v>4.38653652234962</v>
      </c>
      <c r="BQ341" s="3">
        <v>4.4987249698644</v>
      </c>
      <c r="BR341" s="3">
        <v>4.47965903384948</v>
      </c>
      <c r="BS341" s="3">
        <v>4.46908815567563</v>
      </c>
      <c r="BT341" s="3">
        <v>4.57884699812801</v>
      </c>
      <c r="BU341" s="3">
        <v>4.7806559742042</v>
      </c>
      <c r="BV341" s="3">
        <v>4.81053645660082</v>
      </c>
      <c r="BW341" s="3">
        <v>4.6244987378568</v>
      </c>
      <c r="BX341" s="3">
        <v>4.69102489274803</v>
      </c>
      <c r="BY341" s="3">
        <v>4.82360223790077</v>
      </c>
      <c r="BZ341" s="3">
        <v>3.55202163152178</v>
      </c>
      <c r="CA341" s="3">
        <v>3.2754166050537</v>
      </c>
      <c r="CB341" s="3">
        <v>3.29162844897727</v>
      </c>
      <c r="CC341" s="3">
        <v>3.57556572329736</v>
      </c>
      <c r="CD341" s="3">
        <v>3.41561425102666</v>
      </c>
      <c r="CE341" s="3">
        <v>3.35070483545022</v>
      </c>
      <c r="CF341" s="3">
        <v>3.27587687996679</v>
      </c>
      <c r="CG341" s="3">
        <v>3.19093942093952</v>
      </c>
      <c r="CH341" s="3">
        <v>3.67172948113442</v>
      </c>
      <c r="CI341" s="3">
        <v>4.37274959601582</v>
      </c>
      <c r="CJ341" s="3">
        <v>4.52763115396723</v>
      </c>
      <c r="CK341" s="3">
        <v>4.53326796730866</v>
      </c>
      <c r="CL341" s="3">
        <v>5.0272451459409</v>
      </c>
      <c r="CM341" s="3">
        <v>6.00361545527704</v>
      </c>
      <c r="CN341" s="3">
        <v>6.35851054321653</v>
      </c>
      <c r="CO341" s="3">
        <v>6.82776314565161</v>
      </c>
      <c r="CP341" s="3">
        <v>6.43933489014571</v>
      </c>
      <c r="CQ341" s="3">
        <v>6.2882390155044</v>
      </c>
      <c r="CR341" s="3">
        <v>6.50097863798895</v>
      </c>
      <c r="CS341" s="3">
        <v>6.84245853826861</v>
      </c>
      <c r="CT341" s="3">
        <v>7.32873474247368</v>
      </c>
      <c r="CU341" s="3">
        <v>7.14631310012065</v>
      </c>
      <c r="CV341" s="3">
        <v>6.63930009927163</v>
      </c>
      <c r="CW341" s="3">
        <v>6.3949051997599</v>
      </c>
      <c r="CX341" s="3">
        <v>6.80402034793432</v>
      </c>
      <c r="CY341" s="3">
        <v>6.39785835442864</v>
      </c>
      <c r="CZ341" s="3">
        <v>5.57100025020758</v>
      </c>
      <c r="DA341" s="3">
        <v>5.69450958650987</v>
      </c>
      <c r="DB341" s="3">
        <v>6.67515557692048</v>
      </c>
      <c r="DC341" s="3">
        <v>8.26718730046838</v>
      </c>
      <c r="DD341" s="3">
        <v>7.87172249713555</v>
      </c>
      <c r="DE341" s="3">
        <v>6.8575555855331</v>
      </c>
      <c r="DF341" s="3">
        <v>7.26755558124878</v>
      </c>
      <c r="DG341" s="3">
        <v>7.23822230117101</v>
      </c>
      <c r="DH341" s="3">
        <v>6.94726677229541</v>
      </c>
      <c r="DI341" s="3">
        <v>7.08326319302682</v>
      </c>
      <c r="DJ341" s="3">
        <v>6.84498554030208</v>
      </c>
      <c r="DK341" s="3">
        <v>7.24119291940436</v>
      </c>
      <c r="DL341" s="3">
        <v>7.66160609394571</v>
      </c>
      <c r="DM341" s="3">
        <v>7.81466663787506</v>
      </c>
      <c r="DN341" s="3">
        <v>8.05723346093022</v>
      </c>
      <c r="DO341" s="3">
        <v>7.47863768839618</v>
      </c>
      <c r="DP341" s="3">
        <v>6.76223337671201</v>
      </c>
      <c r="DQ341" s="3">
        <v>5.90757582472806</v>
      </c>
      <c r="DR341" s="3">
        <v>6.06200001433726</v>
      </c>
      <c r="DS341" s="3">
        <v>6.98646670636326</v>
      </c>
      <c r="DT341" s="3">
        <v>7.19488891117699</v>
      </c>
      <c r="DU341" s="3">
        <v>6.97200002212866</v>
      </c>
      <c r="DV341" s="3">
        <v>7.19133335563896</v>
      </c>
      <c r="DW341" s="3">
        <v>7.47027271274525</v>
      </c>
      <c r="DX341" s="3">
        <v>7.61196969328602</v>
      </c>
      <c r="DY341" s="3">
        <v>7.49442102703516</v>
      </c>
      <c r="DZ341" s="3">
        <v>8.15478790342462</v>
      </c>
      <c r="EA341" s="3">
        <v>8.25575764669848</v>
      </c>
      <c r="EB341" s="3">
        <v>8.50476682050677</v>
      </c>
      <c r="EC341" s="3">
        <v>8.10214493934896</v>
      </c>
      <c r="ED341" s="3">
        <v>8.10716657011213</v>
      </c>
      <c r="EE341" s="3">
        <v>7.9844444460532</v>
      </c>
      <c r="EF341" s="3">
        <v>8.7213889391621</v>
      </c>
    </row>
    <row r="342">
      <c r="A342" s="3" t="s">
        <v>942</v>
      </c>
      <c r="B342" s="3" t="s">
        <v>494</v>
      </c>
      <c r="C342" s="3" t="s">
        <v>909</v>
      </c>
      <c r="D342" s="3">
        <v>38.4136376842275</v>
      </c>
      <c r="E342" s="3">
        <v>41.3197545736404</v>
      </c>
      <c r="F342" s="3">
        <v>45.3252767844565</v>
      </c>
      <c r="G342" s="3">
        <v>42.0778552792663</v>
      </c>
      <c r="H342" s="3">
        <v>41.3244361680882</v>
      </c>
      <c r="I342" s="3">
        <v>43.3450013673536</v>
      </c>
      <c r="J342" s="3">
        <v>44.0531187669743</v>
      </c>
      <c r="K342" s="3">
        <v>40.7168360758902</v>
      </c>
      <c r="L342" s="3">
        <v>40.5489327296577</v>
      </c>
      <c r="M342" s="3">
        <v>42.8208143107851</v>
      </c>
      <c r="N342" s="3">
        <v>47.1680367077803</v>
      </c>
      <c r="O342" s="3">
        <v>48.5879556296063</v>
      </c>
      <c r="P342" s="3">
        <v>47.5088690552304</v>
      </c>
      <c r="Q342" s="3">
        <v>47.5807825158213</v>
      </c>
      <c r="R342" s="3">
        <v>51.3726937466754</v>
      </c>
      <c r="S342" s="3">
        <v>58.7047694366573</v>
      </c>
      <c r="T342" s="3">
        <v>61.3400230132971</v>
      </c>
      <c r="U342" s="3">
        <v>61.9820243836348</v>
      </c>
      <c r="V342" s="3">
        <v>57.046216991389</v>
      </c>
      <c r="W342" s="3">
        <v>46.2672547008502</v>
      </c>
      <c r="X342" s="3">
        <v>40.363237844848</v>
      </c>
      <c r="Y342" s="3">
        <v>36.7058237981417</v>
      </c>
      <c r="Z342" s="3">
        <v>41.5512274388821</v>
      </c>
      <c r="AA342" s="3">
        <v>45.632602385267</v>
      </c>
      <c r="AB342" s="3">
        <v>44.2281855101476</v>
      </c>
      <c r="AC342" s="3">
        <v>40.927634305658</v>
      </c>
      <c r="AD342" s="3">
        <v>39.5387816375704</v>
      </c>
      <c r="AE342" s="3">
        <v>40.0161829576372</v>
      </c>
      <c r="AF342" s="3">
        <v>35.5815734249868</v>
      </c>
      <c r="AG342" s="3">
        <v>38.3864285308341</v>
      </c>
      <c r="AH342" s="3">
        <v>39.0216371169831</v>
      </c>
      <c r="AI342" s="3">
        <v>40.3702087213218</v>
      </c>
      <c r="AJ342" s="3">
        <v>35.2017989458884</v>
      </c>
      <c r="AK342" s="3">
        <v>32.3388533263542</v>
      </c>
      <c r="AL342" s="3">
        <v>31.8063088020849</v>
      </c>
      <c r="AM342" s="3">
        <v>31.768883205042</v>
      </c>
      <c r="AN342" s="3">
        <v>32.1938867024915</v>
      </c>
      <c r="AO342" s="3">
        <v>34.9357607075898</v>
      </c>
      <c r="AP342" s="3">
        <v>36.5178423856832</v>
      </c>
      <c r="AQ342" s="3">
        <v>32.6170640041665</v>
      </c>
      <c r="AR342" s="3">
        <v>33.1513577866829</v>
      </c>
      <c r="AS342" s="3">
        <v>33.1328098275303</v>
      </c>
      <c r="AT342" s="3">
        <v>33.1690025948616</v>
      </c>
      <c r="AU342" s="3">
        <v>27.2972588535495</v>
      </c>
      <c r="AV342" s="3">
        <v>27.4271742359116</v>
      </c>
      <c r="AW342" s="3">
        <v>32.3291121931676</v>
      </c>
      <c r="AX342" s="3">
        <v>31.7850379025766</v>
      </c>
      <c r="AY342" s="3">
        <v>34.3036680215528</v>
      </c>
      <c r="AZ342" s="3">
        <v>38.9928105287036</v>
      </c>
      <c r="BA342" s="3">
        <v>35.312342012061</v>
      </c>
      <c r="BB342" s="3">
        <v>35.4932254551066</v>
      </c>
      <c r="BC342" s="3">
        <v>34.6706853417781</v>
      </c>
      <c r="BD342" s="3">
        <v>32.838035914984</v>
      </c>
      <c r="BE342" s="3">
        <v>33.7616338190463</v>
      </c>
      <c r="BF342" s="3">
        <v>31.1911406890045</v>
      </c>
      <c r="BG342" s="3">
        <v>32.7696690660917</v>
      </c>
      <c r="BH342" s="3">
        <v>32.7108689963706</v>
      </c>
      <c r="BI342" s="3">
        <v>28.6194730150676</v>
      </c>
      <c r="BJ342" s="3">
        <v>29.5802104368218</v>
      </c>
      <c r="BK342" s="3">
        <v>25.2027895823906</v>
      </c>
      <c r="BL342" s="3">
        <v>24.9036661789593</v>
      </c>
      <c r="BM342" s="3">
        <v>26.3108284095403</v>
      </c>
      <c r="BN342" s="3">
        <v>23.9573956298554</v>
      </c>
      <c r="BO342" s="3">
        <v>23.3371151660304</v>
      </c>
      <c r="BP342" s="3">
        <v>18.339833706341</v>
      </c>
      <c r="BQ342" s="3">
        <v>15.3506278664026</v>
      </c>
      <c r="BR342" s="3">
        <v>16.4394178012099</v>
      </c>
      <c r="BS342" s="3">
        <v>16.3685561347664</v>
      </c>
      <c r="BT342" s="3">
        <v>17.8252472294042</v>
      </c>
      <c r="BU342" s="3">
        <v>16.1016632764832</v>
      </c>
      <c r="BV342" s="3">
        <v>15.3293693451083</v>
      </c>
      <c r="BW342" s="3">
        <v>16.5080968778204</v>
      </c>
      <c r="BX342" s="3">
        <v>18.3302860473133</v>
      </c>
      <c r="BY342" s="3">
        <v>18.2977799700322</v>
      </c>
      <c r="BZ342" s="3">
        <v>13.0922673277012</v>
      </c>
      <c r="CA342" s="3">
        <v>13.2786692132042</v>
      </c>
      <c r="CB342" s="3">
        <v>14.1296382456136</v>
      </c>
      <c r="CC342" s="3">
        <v>14.4339773429308</v>
      </c>
      <c r="CD342" s="3">
        <v>14.0271505300029</v>
      </c>
      <c r="CE342" s="3">
        <v>14.0228835443423</v>
      </c>
      <c r="CF342" s="3">
        <v>13.1252862147317</v>
      </c>
      <c r="CG342" s="3">
        <v>13.054981664436</v>
      </c>
      <c r="CH342" s="3">
        <v>13.764586805001</v>
      </c>
      <c r="CI342" s="3">
        <v>15.1117635059428</v>
      </c>
      <c r="CJ342" s="3">
        <v>15.2394852043683</v>
      </c>
      <c r="CK342" s="3">
        <v>14.9085654846811</v>
      </c>
      <c r="CL342" s="3">
        <v>12.265167798335</v>
      </c>
      <c r="CM342" s="3">
        <v>11.5245823675077</v>
      </c>
      <c r="CN342" s="3">
        <v>12.9184985049054</v>
      </c>
      <c r="CO342" s="3">
        <v>12.9713974166613</v>
      </c>
      <c r="CP342" s="3">
        <v>12.1745235020667</v>
      </c>
      <c r="CQ342" s="3">
        <v>12.6323106349173</v>
      </c>
      <c r="CR342" s="3">
        <v>12.1393742004253</v>
      </c>
      <c r="CS342" s="3">
        <v>11.8293421633865</v>
      </c>
      <c r="CT342" s="3">
        <v>11.9343392435554</v>
      </c>
      <c r="CU342" s="3">
        <v>11.3222876712106</v>
      </c>
      <c r="CV342" s="3">
        <v>12.9205885572662</v>
      </c>
      <c r="CW342" s="3">
        <v>13.0499800460744</v>
      </c>
      <c r="CX342" s="3">
        <v>9.29915527245515</v>
      </c>
      <c r="CY342" s="3">
        <v>9.46720055782086</v>
      </c>
      <c r="CZ342" s="3">
        <v>9.83183863103114</v>
      </c>
      <c r="DA342" s="3">
        <v>9.95685676393699</v>
      </c>
      <c r="DB342" s="3">
        <v>8.99746637427907</v>
      </c>
      <c r="DC342" s="3">
        <v>9.2120666810092</v>
      </c>
      <c r="DD342" s="3">
        <v>8.3632562699668</v>
      </c>
      <c r="DE342" s="3">
        <v>8.51660943632857</v>
      </c>
      <c r="DF342" s="3">
        <v>9.89684251810184</v>
      </c>
      <c r="DG342" s="3">
        <v>10.0824562579635</v>
      </c>
      <c r="DH342" s="3">
        <v>10.7376849825765</v>
      </c>
      <c r="DI342" s="3">
        <v>10.7938373764416</v>
      </c>
      <c r="DJ342" s="3">
        <v>9.21799441125974</v>
      </c>
      <c r="DK342" s="3">
        <v>8.94857597068873</v>
      </c>
      <c r="DL342" s="3">
        <v>8.64572554030518</v>
      </c>
      <c r="DM342" s="3">
        <v>9.10701076529407</v>
      </c>
      <c r="DN342" s="3">
        <v>9.59190947141954</v>
      </c>
      <c r="DO342" s="3">
        <v>10.3353347917795</v>
      </c>
      <c r="DP342" s="3">
        <v>9.43801271132828</v>
      </c>
      <c r="DQ342" s="3">
        <v>8.89486830870666</v>
      </c>
      <c r="DR342" s="3">
        <v>8.78070788952887</v>
      </c>
      <c r="DS342" s="3">
        <v>9.74762120032926</v>
      </c>
      <c r="DT342" s="3">
        <v>11.2058661196481</v>
      </c>
      <c r="DU342" s="3">
        <v>11.9260863050389</v>
      </c>
      <c r="DV342" s="3">
        <v>11.6336724136499</v>
      </c>
      <c r="DW342" s="3">
        <v>11.2074748298332</v>
      </c>
      <c r="DX342" s="3">
        <v>10.8000996039351</v>
      </c>
      <c r="DY342" s="3">
        <v>10.2158547336282</v>
      </c>
      <c r="DZ342" s="3">
        <v>11.0814749095653</v>
      </c>
      <c r="EA342" s="3">
        <v>11.526352065009</v>
      </c>
      <c r="EB342" s="3">
        <v>11.4810698956068</v>
      </c>
      <c r="EC342" s="3">
        <v>11.4581058091986</v>
      </c>
      <c r="ED342" s="3">
        <v>12.6521096177328</v>
      </c>
      <c r="EE342" s="3">
        <v>12.6290476208641</v>
      </c>
      <c r="EF342" s="3">
        <v>11.6122222741445</v>
      </c>
    </row>
    <row r="343">
      <c r="A343" s="3" t="s">
        <v>943</v>
      </c>
      <c r="B343" s="3" t="s">
        <v>511</v>
      </c>
      <c r="C343" s="3" t="s">
        <v>512</v>
      </c>
      <c r="D343" s="3">
        <v>35.6052158154882</v>
      </c>
      <c r="E343" s="3">
        <v>37.5877189478625</v>
      </c>
      <c r="F343" s="3">
        <v>38.3846432801131</v>
      </c>
      <c r="G343" s="3">
        <v>39.5189634269245</v>
      </c>
      <c r="H343" s="3">
        <v>39.2920268852984</v>
      </c>
      <c r="I343" s="3">
        <v>41.5479169150457</v>
      </c>
      <c r="J343" s="3">
        <v>41.9333095741916</v>
      </c>
      <c r="K343" s="3">
        <v>40.1381846926248</v>
      </c>
      <c r="L343" s="3">
        <v>41.3658893461106</v>
      </c>
      <c r="M343" s="3">
        <v>41.5636682003975</v>
      </c>
      <c r="N343" s="3">
        <v>45.3318649864572</v>
      </c>
      <c r="O343" s="3">
        <v>47.5259946283127</v>
      </c>
      <c r="P343" s="3">
        <v>52.0502536529256</v>
      </c>
      <c r="Q343" s="3">
        <v>50.9025427418744</v>
      </c>
      <c r="R343" s="3">
        <v>48.3409940890308</v>
      </c>
      <c r="S343" s="3">
        <v>48.5046774541027</v>
      </c>
      <c r="T343" s="3">
        <v>48.2729619161167</v>
      </c>
      <c r="U343" s="3">
        <v>46.816829667761</v>
      </c>
      <c r="V343" s="3">
        <v>47.412288472527</v>
      </c>
      <c r="W343" s="3">
        <v>48.429859311989</v>
      </c>
      <c r="X343" s="3">
        <v>46.2841313313658</v>
      </c>
      <c r="Y343" s="3">
        <v>49.9551078440127</v>
      </c>
      <c r="Z343" s="3">
        <v>49.5403074369705</v>
      </c>
      <c r="AA343" s="3">
        <v>49.686333673617</v>
      </c>
      <c r="AB343" s="3">
        <v>49.5994273129718</v>
      </c>
      <c r="AC343" s="3">
        <v>53.1143375312415</v>
      </c>
      <c r="AD343" s="3">
        <v>54.5800670342206</v>
      </c>
      <c r="AE343" s="3">
        <v>55.6412630654406</v>
      </c>
      <c r="AF343" s="3">
        <v>55.8029347298514</v>
      </c>
      <c r="AG343" s="3">
        <v>59.2589468222677</v>
      </c>
      <c r="AH343" s="3">
        <v>61.7312243206771</v>
      </c>
      <c r="AI343" s="3">
        <v>61.03320725759</v>
      </c>
      <c r="AJ343" s="3">
        <v>59.9192404698824</v>
      </c>
      <c r="AK343" s="3">
        <v>58.0932651545032</v>
      </c>
      <c r="AL343" s="3">
        <v>57.5725501814934</v>
      </c>
      <c r="AM343" s="3">
        <v>57.9844580478947</v>
      </c>
      <c r="AN343" s="3">
        <v>59.2533755305183</v>
      </c>
      <c r="AO343" s="3">
        <v>61.8492040432311</v>
      </c>
      <c r="AP343" s="3">
        <v>64.698853947274</v>
      </c>
      <c r="AQ343" s="3">
        <v>65.9175260168118</v>
      </c>
      <c r="AR343" s="3">
        <v>65.2882756259422</v>
      </c>
      <c r="AS343" s="3">
        <v>67.0404807294131</v>
      </c>
      <c r="AT343" s="3">
        <v>65.8404496610143</v>
      </c>
      <c r="AU343" s="3">
        <v>68.5193013577632</v>
      </c>
      <c r="AV343" s="3">
        <v>68.8414051220968</v>
      </c>
      <c r="AW343" s="3">
        <v>61.6493500431067</v>
      </c>
      <c r="AX343" s="3">
        <v>55.3013170995805</v>
      </c>
      <c r="AY343" s="3">
        <v>50.3845037512173</v>
      </c>
      <c r="AZ343" s="3">
        <v>43.7640547742068</v>
      </c>
      <c r="BA343" s="3">
        <v>40.0226314051191</v>
      </c>
      <c r="BB343" s="3">
        <v>42.8574647702688</v>
      </c>
      <c r="BC343" s="3">
        <v>45.0519313659251</v>
      </c>
      <c r="BD343" s="3">
        <v>43.5263811466069</v>
      </c>
      <c r="BE343" s="3">
        <v>40.9878141622008</v>
      </c>
      <c r="BF343" s="3">
        <v>43.1447931043921</v>
      </c>
      <c r="BG343" s="3">
        <v>43.9961010867978</v>
      </c>
      <c r="BH343" s="3">
        <v>46.2018059336119</v>
      </c>
      <c r="BI343" s="3">
        <v>47.3504540705678</v>
      </c>
      <c r="BJ343" s="3">
        <v>32.9661119809239</v>
      </c>
      <c r="BK343" s="3">
        <v>24.7237787448264</v>
      </c>
      <c r="BL343" s="3">
        <v>13.620925226868</v>
      </c>
      <c r="BM343" s="3">
        <v>15.9345239525547</v>
      </c>
      <c r="BN343" s="3">
        <v>18.664947885982</v>
      </c>
      <c r="BO343" s="3">
        <v>20.7581018382446</v>
      </c>
      <c r="BP343" s="3">
        <v>18.9874449713759</v>
      </c>
      <c r="BQ343" s="3">
        <v>20.2755751954249</v>
      </c>
      <c r="BR343" s="3">
        <v>19.6587332281585</v>
      </c>
      <c r="BS343" s="3">
        <v>14.4886366808917</v>
      </c>
      <c r="BT343" s="3">
        <v>10.8637483933534</v>
      </c>
      <c r="BU343" s="3">
        <v>8.00634143215277</v>
      </c>
      <c r="BV343" s="3">
        <v>7.01147374854535</v>
      </c>
      <c r="BW343" s="3">
        <v>10.5034967779047</v>
      </c>
      <c r="BX343" s="3">
        <v>12.4032797121194</v>
      </c>
      <c r="BY343" s="3">
        <v>16.9399541004719</v>
      </c>
      <c r="BZ343" s="3">
        <v>10.8903146104591</v>
      </c>
      <c r="CA343" s="3">
        <v>10.3960155010503</v>
      </c>
      <c r="CB343" s="3">
        <v>11.4155683500873</v>
      </c>
      <c r="CC343" s="3">
        <v>10.8964292143625</v>
      </c>
      <c r="CD343" s="3">
        <v>9.12942841680601</v>
      </c>
      <c r="CE343" s="3">
        <v>9.12664578192083</v>
      </c>
      <c r="CF343" s="3">
        <v>9.42109281554964</v>
      </c>
      <c r="CG343" s="3">
        <v>10.1864130536328</v>
      </c>
      <c r="CH343" s="3">
        <v>11.3144220328079</v>
      </c>
      <c r="CI343" s="3">
        <v>12.2641450318538</v>
      </c>
      <c r="CJ343" s="3">
        <v>11.8844805743223</v>
      </c>
      <c r="CK343" s="3">
        <v>11.6109636305203</v>
      </c>
      <c r="CL343" s="3">
        <v>11.3019872998813</v>
      </c>
      <c r="CM343" s="3">
        <v>11.2532549300079</v>
      </c>
      <c r="CN343" s="3">
        <v>10.6360448388808</v>
      </c>
      <c r="CO343" s="3">
        <v>10.2423539197571</v>
      </c>
      <c r="CP343" s="3">
        <v>9.68588042826451</v>
      </c>
      <c r="CQ343" s="3">
        <v>8.99082234833903</v>
      </c>
      <c r="CR343" s="3">
        <v>9.5772128500536</v>
      </c>
      <c r="CS343" s="3">
        <v>10.8207203828319</v>
      </c>
      <c r="CT343" s="3">
        <v>12.0395517683005</v>
      </c>
      <c r="CU343" s="3">
        <v>12.1069677661857</v>
      </c>
      <c r="CV343" s="3">
        <v>12.339087402662</v>
      </c>
      <c r="CW343" s="3">
        <v>11.6038830714884</v>
      </c>
      <c r="CX343" s="3">
        <v>11.4198360241678</v>
      </c>
      <c r="CY343" s="3">
        <v>12.2875179527437</v>
      </c>
      <c r="CZ343" s="3">
        <v>12.1180869602093</v>
      </c>
      <c r="DA343" s="3">
        <v>10.8136024215005</v>
      </c>
      <c r="DB343" s="3">
        <v>10.3261288230196</v>
      </c>
      <c r="DC343" s="3">
        <v>11.76926566907</v>
      </c>
      <c r="DD343" s="3">
        <v>12.7850396747492</v>
      </c>
      <c r="DE343" s="3">
        <v>14.348855366239</v>
      </c>
      <c r="DF343" s="3">
        <v>14.9413064725907</v>
      </c>
      <c r="DG343" s="3">
        <v>15.8284414338818</v>
      </c>
      <c r="DH343" s="3">
        <v>15.7568823544685</v>
      </c>
      <c r="DI343" s="3">
        <v>15.5256913427164</v>
      </c>
      <c r="DJ343" s="3">
        <v>15.8833528895309</v>
      </c>
      <c r="DK343" s="3">
        <v>16.7375043046602</v>
      </c>
      <c r="DL343" s="3">
        <v>16.910392590351</v>
      </c>
      <c r="DM343" s="3">
        <v>16.9452495680817</v>
      </c>
      <c r="DN343" s="3">
        <v>17.6467711694788</v>
      </c>
      <c r="DO343" s="3">
        <v>16.9693369655739</v>
      </c>
      <c r="DP343" s="3">
        <v>16.8291317190182</v>
      </c>
      <c r="DQ343" s="3">
        <v>15.8248716958822</v>
      </c>
      <c r="DR343" s="3">
        <v>17.1611599802788</v>
      </c>
      <c r="DS343" s="3">
        <v>17.5426415670158</v>
      </c>
      <c r="DT343" s="3">
        <v>17.2687823291045</v>
      </c>
      <c r="DU343" s="3">
        <v>16.4763372341464</v>
      </c>
      <c r="DV343" s="3">
        <v>16.3941028217008</v>
      </c>
      <c r="DW343" s="3">
        <v>16.7039359069412</v>
      </c>
      <c r="DX343" s="3">
        <v>18.0773370067208</v>
      </c>
      <c r="DY343" s="3">
        <v>17.9462184518605</v>
      </c>
      <c r="DZ343" s="3">
        <v>17.7782258326327</v>
      </c>
      <c r="EA343" s="3">
        <v>18.5008259005461</v>
      </c>
      <c r="EB343" s="3">
        <v>19.870000284594</v>
      </c>
      <c r="EC343" s="3">
        <v>20.0830706066638</v>
      </c>
      <c r="ED343" s="3">
        <v>20.8802861151326</v>
      </c>
      <c r="EE343" s="3">
        <v>20.0410351870019</v>
      </c>
      <c r="EF343" s="3">
        <v>17.5830556816525</v>
      </c>
    </row>
    <row r="344">
      <c r="A344" s="3" t="s">
        <v>944</v>
      </c>
      <c r="B344" s="3" t="s">
        <v>539</v>
      </c>
      <c r="C344" s="3" t="s">
        <v>945</v>
      </c>
      <c r="D344" s="3">
        <v>19.6422348885806</v>
      </c>
      <c r="E344" s="3">
        <v>20.6045035312287</v>
      </c>
      <c r="F344" s="3">
        <v>20.2890132425302</v>
      </c>
      <c r="G344" s="3">
        <v>19.3865917667523</v>
      </c>
      <c r="H344" s="3">
        <v>19.3315994396525</v>
      </c>
      <c r="I344" s="3">
        <v>21.6925205562616</v>
      </c>
      <c r="J344" s="3">
        <v>22.1180289065307</v>
      </c>
      <c r="K344" s="3">
        <v>22.5085338730441</v>
      </c>
      <c r="L344" s="3">
        <v>21.9932216556821</v>
      </c>
      <c r="M344" s="3">
        <v>20.5805512325215</v>
      </c>
      <c r="N344" s="3">
        <v>22.3905176055153</v>
      </c>
      <c r="O344" s="3">
        <v>22.8856908510357</v>
      </c>
      <c r="P344" s="3">
        <v>22.9112074814778</v>
      </c>
      <c r="Q344" s="3">
        <v>24.0144443760218</v>
      </c>
      <c r="R344" s="3">
        <v>22.3876331501975</v>
      </c>
      <c r="S344" s="3">
        <v>22.0310552777618</v>
      </c>
      <c r="T344" s="3">
        <v>21.7825417274527</v>
      </c>
      <c r="U344" s="3">
        <v>21.4459663154975</v>
      </c>
      <c r="V344" s="3">
        <v>21.9722912793717</v>
      </c>
      <c r="W344" s="3">
        <v>24.0295956268628</v>
      </c>
      <c r="X344" s="3">
        <v>24.9304121085837</v>
      </c>
      <c r="Y344" s="3">
        <v>25.1025247944026</v>
      </c>
      <c r="Z344" s="3">
        <v>25.7858816901254</v>
      </c>
      <c r="AA344" s="3">
        <v>24.0356792297726</v>
      </c>
      <c r="AB344" s="3">
        <v>22.9201098273418</v>
      </c>
      <c r="AC344" s="3">
        <v>23.9909984666705</v>
      </c>
      <c r="AD344" s="3">
        <v>19.8621197680792</v>
      </c>
      <c r="AE344" s="3">
        <v>17.0581216039387</v>
      </c>
      <c r="AF344" s="3">
        <v>14.3216397690047</v>
      </c>
      <c r="AG344" s="3">
        <v>16.0312824470486</v>
      </c>
      <c r="AH344" s="3">
        <v>17.0081584291457</v>
      </c>
      <c r="AI344" s="3">
        <v>17.2064186067452</v>
      </c>
      <c r="AJ344" s="3">
        <v>16.1100523149741</v>
      </c>
      <c r="AK344" s="3">
        <v>16.6211949220282</v>
      </c>
      <c r="AL344" s="3">
        <v>16.3843647364223</v>
      </c>
      <c r="AM344" s="3">
        <v>16.7737704638992</v>
      </c>
      <c r="AN344" s="3">
        <v>16.9866454319562</v>
      </c>
      <c r="AO344" s="3">
        <v>15.2170274973211</v>
      </c>
      <c r="AP344" s="3">
        <v>16.840540295375</v>
      </c>
      <c r="AQ344" s="3">
        <v>17.4505672158049</v>
      </c>
      <c r="AR344" s="3">
        <v>18.9434120488576</v>
      </c>
      <c r="AS344" s="3">
        <v>21.4150564288243</v>
      </c>
      <c r="AT344" s="3">
        <v>22.8145853332422</v>
      </c>
      <c r="AU344" s="3">
        <v>22.3469220256136</v>
      </c>
      <c r="AV344" s="3">
        <v>19.6823515036352</v>
      </c>
      <c r="AW344" s="3">
        <v>19.2626750448856</v>
      </c>
      <c r="AX344" s="3">
        <v>18.9665503654186</v>
      </c>
      <c r="AY344" s="3">
        <v>20.443743744853</v>
      </c>
      <c r="AZ344" s="3">
        <v>20.1681109958639</v>
      </c>
      <c r="BA344" s="3">
        <v>19.7578111870031</v>
      </c>
      <c r="BB344" s="3">
        <v>20.0536731471936</v>
      </c>
      <c r="BC344" s="3">
        <v>20.2016461243316</v>
      </c>
      <c r="BD344" s="3">
        <v>21.1465278074245</v>
      </c>
      <c r="BE344" s="3">
        <v>19.4763393172397</v>
      </c>
      <c r="BF344" s="3">
        <v>18.6916825543477</v>
      </c>
      <c r="BG344" s="3">
        <v>20.132774745989</v>
      </c>
      <c r="BH344" s="3">
        <v>20.0129535837688</v>
      </c>
      <c r="BI344" s="3">
        <v>20.2745673143539</v>
      </c>
      <c r="BJ344" s="3">
        <v>21.7291957846979</v>
      </c>
      <c r="BK344" s="3">
        <v>20.6620691171617</v>
      </c>
      <c r="BL344" s="3">
        <v>19.9789655074722</v>
      </c>
      <c r="BM344" s="3">
        <v>18.9815242422499</v>
      </c>
      <c r="BN344" s="3">
        <v>19.1364477366059</v>
      </c>
      <c r="BO344" s="3">
        <v>20.4389404595653</v>
      </c>
      <c r="BP344" s="3">
        <v>21.4109809761147</v>
      </c>
      <c r="BQ344" s="3">
        <v>22.2427904802186</v>
      </c>
      <c r="BR344" s="3">
        <v>22.6743491127699</v>
      </c>
      <c r="BS344" s="3">
        <v>21.6670620307917</v>
      </c>
      <c r="BT344" s="3">
        <v>19.363495733936</v>
      </c>
      <c r="BU344" s="3">
        <v>19.4074988621753</v>
      </c>
      <c r="BV344" s="3">
        <v>20.0151243556674</v>
      </c>
      <c r="BW344" s="3">
        <v>19.1846031601376</v>
      </c>
      <c r="BX344" s="3">
        <v>19.5515697139883</v>
      </c>
      <c r="BY344" s="3">
        <v>18.4179190913114</v>
      </c>
      <c r="BZ344" s="3">
        <v>13.9739563721109</v>
      </c>
      <c r="CA344" s="3">
        <v>11.8602861382232</v>
      </c>
      <c r="CB344" s="3">
        <v>13.620745117489</v>
      </c>
      <c r="CC344" s="3">
        <v>14.0672952662068</v>
      </c>
      <c r="CD344" s="3">
        <v>12.1766560575353</v>
      </c>
      <c r="CE344" s="3">
        <v>12.509477707543</v>
      </c>
      <c r="CF344" s="3">
        <v>12.8086535520526</v>
      </c>
      <c r="CG344" s="3">
        <v>15.0860875873224</v>
      </c>
      <c r="CH344" s="3">
        <v>15.5388844573583</v>
      </c>
      <c r="CI344" s="3">
        <v>14.2852088669885</v>
      </c>
      <c r="CJ344" s="3">
        <v>14.5209665328534</v>
      </c>
      <c r="CK344" s="3">
        <v>16.7394795036095</v>
      </c>
      <c r="CL344" s="3">
        <v>18.0378806037905</v>
      </c>
      <c r="CM344" s="3">
        <v>19.7369453750159</v>
      </c>
      <c r="CN344" s="3">
        <v>21.3012103360979</v>
      </c>
      <c r="CO344" s="3">
        <v>21.796109704386</v>
      </c>
      <c r="CP344" s="3">
        <v>21.4658143662397</v>
      </c>
      <c r="CQ344" s="3">
        <v>22.6757075004649</v>
      </c>
      <c r="CR344" s="3">
        <v>22.8788402296476</v>
      </c>
      <c r="CS344" s="3">
        <v>22.3881288928597</v>
      </c>
      <c r="CT344" s="3">
        <v>22.1364824083661</v>
      </c>
      <c r="CU344" s="3">
        <v>21.584491511356</v>
      </c>
      <c r="CV344" s="3">
        <v>20.7316204082538</v>
      </c>
      <c r="CW344" s="3">
        <v>22.1919459190206</v>
      </c>
      <c r="CX344" s="3">
        <v>23.6277491018879</v>
      </c>
      <c r="CY344" s="3">
        <v>25.0086864566319</v>
      </c>
      <c r="CZ344" s="3">
        <v>28.0245891904722</v>
      </c>
      <c r="DA344" s="3">
        <v>32.3983470065139</v>
      </c>
      <c r="DB344" s="3">
        <v>34.9557726317043</v>
      </c>
      <c r="DC344" s="3">
        <v>41.2026099771822</v>
      </c>
      <c r="DD344" s="3">
        <v>41.6862816996793</v>
      </c>
      <c r="DE344" s="3">
        <v>37.8156868044572</v>
      </c>
      <c r="DF344" s="3">
        <v>38.780111018093</v>
      </c>
      <c r="DG344" s="3">
        <v>38.0908130104685</v>
      </c>
      <c r="DH344" s="3">
        <v>35.3073840465719</v>
      </c>
      <c r="DI344" s="3">
        <v>36.4902978903951</v>
      </c>
      <c r="DJ344" s="3">
        <v>33.5145944761959</v>
      </c>
      <c r="DK344" s="3">
        <v>32.4787777641256</v>
      </c>
      <c r="DL344" s="3">
        <v>29.5247042021102</v>
      </c>
      <c r="DM344" s="3">
        <v>30.6975574762449</v>
      </c>
      <c r="DN344" s="3">
        <v>31.4567366613332</v>
      </c>
      <c r="DO344" s="3">
        <v>35.6603069201996</v>
      </c>
      <c r="DP344" s="3">
        <v>39.308625117172</v>
      </c>
      <c r="DQ344" s="3">
        <v>41.0872126414154</v>
      </c>
      <c r="DR344" s="3">
        <v>43.0790228874135</v>
      </c>
      <c r="DS344" s="3">
        <v>45.7152161652748</v>
      </c>
      <c r="DT344" s="3">
        <v>45.8290062236797</v>
      </c>
      <c r="DU344" s="3">
        <v>46.2189931266769</v>
      </c>
      <c r="DV344" s="3">
        <v>47.2403046813725</v>
      </c>
      <c r="DW344" s="3">
        <v>46.2004352411158</v>
      </c>
      <c r="DX344" s="3">
        <v>49.9226184702488</v>
      </c>
      <c r="DY344" s="3">
        <v>51.0102178065981</v>
      </c>
      <c r="DZ344" s="3">
        <v>54.7579552243374</v>
      </c>
      <c r="EA344" s="3">
        <v>59.5263499357906</v>
      </c>
      <c r="EB344" s="3">
        <v>62.9913924340092</v>
      </c>
      <c r="EC344" s="3">
        <v>60.8355418787101</v>
      </c>
      <c r="ED344" s="3">
        <v>59.1729365249545</v>
      </c>
      <c r="EE344" s="3">
        <v>55.4965080158216</v>
      </c>
      <c r="EF344" s="3">
        <v>54.0500005086263</v>
      </c>
    </row>
    <row r="345">
      <c r="A345" s="3" t="s">
        <v>946</v>
      </c>
      <c r="B345" s="3" t="s">
        <v>539</v>
      </c>
      <c r="C345" s="3" t="s">
        <v>947</v>
      </c>
      <c r="D345" s="3">
        <v>31.1767640172594</v>
      </c>
      <c r="E345" s="3">
        <v>30.2538730155997</v>
      </c>
      <c r="F345" s="3">
        <v>32.5849657257194</v>
      </c>
      <c r="G345" s="3">
        <v>32.6241413823716</v>
      </c>
      <c r="H345" s="3">
        <v>31.7564981084541</v>
      </c>
      <c r="I345" s="3">
        <v>31.4418969347965</v>
      </c>
      <c r="J345" s="3">
        <v>30.9439015769919</v>
      </c>
      <c r="K345" s="3">
        <v>33.7037753406103</v>
      </c>
      <c r="L345" s="3">
        <v>36.1213453211086</v>
      </c>
      <c r="M345" s="3">
        <v>34.3516630959305</v>
      </c>
      <c r="N345" s="3">
        <v>34.0340645044961</v>
      </c>
      <c r="O345" s="3">
        <v>35.1052531142188</v>
      </c>
      <c r="P345" s="3">
        <v>36.1061346908394</v>
      </c>
      <c r="Q345" s="3">
        <v>41.0990633968967</v>
      </c>
      <c r="R345" s="3">
        <v>45.0399919927851</v>
      </c>
      <c r="S345" s="3">
        <v>46.0072459787313</v>
      </c>
      <c r="T345" s="3">
        <v>41.8133548542804</v>
      </c>
      <c r="U345" s="3">
        <v>38.5444277540293</v>
      </c>
      <c r="V345" s="3">
        <v>38.2689890658608</v>
      </c>
      <c r="W345" s="3">
        <v>34.0935995476312</v>
      </c>
      <c r="X345" s="3">
        <v>30.4472563308783</v>
      </c>
      <c r="Y345" s="3">
        <v>28.1042733701041</v>
      </c>
      <c r="Z345" s="3">
        <v>28.2247248384223</v>
      </c>
      <c r="AA345" s="3">
        <v>29.0147881498716</v>
      </c>
      <c r="AB345" s="3">
        <v>30.1203924960472</v>
      </c>
      <c r="AC345" s="3">
        <v>27.6312796315852</v>
      </c>
      <c r="AD345" s="3">
        <v>29.7550335003414</v>
      </c>
      <c r="AE345" s="3">
        <v>27.9048406152307</v>
      </c>
      <c r="AF345" s="3">
        <v>23.8607602356011</v>
      </c>
      <c r="AG345" s="3">
        <v>23.2655257410212</v>
      </c>
      <c r="AH345" s="3">
        <v>24.904871215131</v>
      </c>
      <c r="AI345" s="3">
        <v>27.2305838639739</v>
      </c>
      <c r="AJ345" s="3">
        <v>27.7369905872052</v>
      </c>
      <c r="AK345" s="3">
        <v>28.4223196953589</v>
      </c>
      <c r="AL345" s="3">
        <v>32.3547250430504</v>
      </c>
      <c r="AM345" s="3">
        <v>34.7165856420459</v>
      </c>
      <c r="AN345" s="3">
        <v>27.1164625142914</v>
      </c>
      <c r="AO345" s="3">
        <v>26.786085791919</v>
      </c>
      <c r="AP345" s="3">
        <v>25.9769166607827</v>
      </c>
      <c r="AQ345" s="3">
        <v>25.8869777888586</v>
      </c>
      <c r="AR345" s="3">
        <v>25.2133109567395</v>
      </c>
      <c r="AS345" s="3">
        <v>24.8713559054482</v>
      </c>
      <c r="AT345" s="3">
        <v>26.1786365115294</v>
      </c>
      <c r="AU345" s="3">
        <v>26.3730633524042</v>
      </c>
      <c r="AV345" s="3">
        <v>29.8152997519238</v>
      </c>
      <c r="AW345" s="3">
        <v>29.3278270171387</v>
      </c>
      <c r="AX345" s="3">
        <v>29.2026225514903</v>
      </c>
      <c r="AY345" s="3">
        <v>35.1943634207574</v>
      </c>
      <c r="AZ345" s="3">
        <v>42.8214723438457</v>
      </c>
      <c r="BA345" s="3">
        <v>43.6170175670449</v>
      </c>
      <c r="BB345" s="3">
        <v>43.8110029902618</v>
      </c>
      <c r="BC345" s="3">
        <v>42.8974385319242</v>
      </c>
      <c r="BD345" s="3">
        <v>43.4371245354903</v>
      </c>
      <c r="BE345" s="3">
        <v>51.7299912788449</v>
      </c>
      <c r="BF345" s="3">
        <v>50.1049750391248</v>
      </c>
      <c r="BG345" s="3">
        <v>53.0611342687016</v>
      </c>
      <c r="BH345" s="3">
        <v>55.0221629489705</v>
      </c>
      <c r="BI345" s="3">
        <v>51.128686742425</v>
      </c>
      <c r="BJ345" s="3">
        <v>51.4242558894561</v>
      </c>
      <c r="BK345" s="3">
        <v>44.5967067780451</v>
      </c>
      <c r="BL345" s="3">
        <v>48.184038288552</v>
      </c>
      <c r="BM345" s="3">
        <v>46.8229593026251</v>
      </c>
      <c r="BN345" s="3">
        <v>48.835984545039</v>
      </c>
      <c r="BO345" s="3">
        <v>50.9869871099842</v>
      </c>
      <c r="BP345" s="3">
        <v>43.8080044232977</v>
      </c>
      <c r="BQ345" s="3">
        <v>34.4639728387977</v>
      </c>
      <c r="BR345" s="3">
        <v>35.8568903060175</v>
      </c>
      <c r="BS345" s="3">
        <v>34.5320782857938</v>
      </c>
      <c r="BT345" s="3">
        <v>36.4711020545082</v>
      </c>
      <c r="BU345" s="3">
        <v>37.1377722503319</v>
      </c>
      <c r="BV345" s="3">
        <v>38.6006479510974</v>
      </c>
      <c r="BW345" s="3">
        <v>36.3672935206915</v>
      </c>
      <c r="BX345" s="3">
        <v>34.7333320937278</v>
      </c>
      <c r="BY345" s="3">
        <v>32.2118697984536</v>
      </c>
      <c r="BZ345" s="3">
        <v>18.0782410348054</v>
      </c>
      <c r="CA345" s="3">
        <v>13.0555107388984</v>
      </c>
      <c r="CB345" s="3">
        <v>13.8844218527721</v>
      </c>
      <c r="CC345" s="3">
        <v>17.5888135175257</v>
      </c>
      <c r="CD345" s="3">
        <v>16.1531387285668</v>
      </c>
      <c r="CE345" s="3">
        <v>16.2691472617637</v>
      </c>
      <c r="CF345" s="3">
        <v>16.5303123857033</v>
      </c>
      <c r="CG345" s="3">
        <v>16.2412591962906</v>
      </c>
      <c r="CH345" s="3">
        <v>20.4623182876417</v>
      </c>
      <c r="CI345" s="3">
        <v>30.1362091147881</v>
      </c>
      <c r="CJ345" s="3">
        <v>33.6417523311532</v>
      </c>
      <c r="CK345" s="3">
        <v>38.9416292634527</v>
      </c>
      <c r="CL345" s="3">
        <v>44.9961033072379</v>
      </c>
      <c r="CM345" s="3">
        <v>46.2665441099865</v>
      </c>
      <c r="CN345" s="3">
        <v>45.3581100360095</v>
      </c>
      <c r="CO345" s="3">
        <v>42.2402488174341</v>
      </c>
      <c r="CP345" s="3">
        <v>40.0483964414153</v>
      </c>
      <c r="CQ345" s="3">
        <v>42.7646145161076</v>
      </c>
      <c r="CR345" s="3">
        <v>42.0091659287042</v>
      </c>
      <c r="CS345" s="3">
        <v>36.9036670890424</v>
      </c>
      <c r="CT345" s="3">
        <v>44.1963737133458</v>
      </c>
      <c r="CU345" s="3">
        <v>38.9500532598147</v>
      </c>
      <c r="CV345" s="3">
        <v>41.1306989101425</v>
      </c>
      <c r="CW345" s="3">
        <v>45.713561689354</v>
      </c>
      <c r="CX345" s="3">
        <v>46.2149840770951</v>
      </c>
      <c r="CY345" s="3">
        <v>47.12776013263</v>
      </c>
      <c r="CZ345" s="3">
        <v>37.6411069808186</v>
      </c>
      <c r="DA345" s="3">
        <v>32.8145504196051</v>
      </c>
      <c r="DB345" s="3">
        <v>22.9541904890778</v>
      </c>
      <c r="DC345" s="3">
        <v>24.4776496514676</v>
      </c>
      <c r="DD345" s="3">
        <v>22.8535485479643</v>
      </c>
      <c r="DE345" s="3">
        <v>22.9537593250704</v>
      </c>
      <c r="DF345" s="3">
        <v>24.5334705297824</v>
      </c>
      <c r="DG345" s="3">
        <v>22.1993513390097</v>
      </c>
      <c r="DH345" s="3">
        <v>24.1775148886332</v>
      </c>
      <c r="DI345" s="3">
        <v>26.5519556390619</v>
      </c>
      <c r="DJ345" s="3">
        <v>20.3121962602146</v>
      </c>
      <c r="DK345" s="3">
        <v>19.5511374079672</v>
      </c>
      <c r="DL345" s="3">
        <v>17.0652567015709</v>
      </c>
      <c r="DM345" s="3">
        <v>19.1053615518172</v>
      </c>
      <c r="DN345" s="3">
        <v>22.1912756848303</v>
      </c>
      <c r="DO345" s="3">
        <v>23.8501047731697</v>
      </c>
      <c r="DP345" s="3">
        <v>19.8762426718488</v>
      </c>
      <c r="DQ345" s="3">
        <v>17.9867177684974</v>
      </c>
      <c r="DR345" s="3">
        <v>20.8098268977948</v>
      </c>
      <c r="DS345" s="3">
        <v>24.0942668344849</v>
      </c>
      <c r="DT345" s="3">
        <v>24.0877062767213</v>
      </c>
      <c r="DU345" s="3">
        <v>24.5026947670505</v>
      </c>
      <c r="DV345" s="3">
        <v>24.2482768828785</v>
      </c>
      <c r="DW345" s="3">
        <v>22.6523266150851</v>
      </c>
      <c r="DX345" s="3">
        <v>23.0142626470517</v>
      </c>
      <c r="DY345" s="3">
        <v>21.2459356227464</v>
      </c>
      <c r="DZ345" s="3">
        <v>20.3840656944514</v>
      </c>
      <c r="EA345" s="3">
        <v>18.7266240531209</v>
      </c>
      <c r="EB345" s="3">
        <v>18.8754575541032</v>
      </c>
      <c r="EC345" s="3">
        <v>18.9283570728738</v>
      </c>
      <c r="ED345" s="3">
        <v>16.8416821343877</v>
      </c>
      <c r="EE345" s="3">
        <v>14.452425160462</v>
      </c>
      <c r="EF345" s="3">
        <v>13.4727777904934</v>
      </c>
    </row>
    <row r="346">
      <c r="A346" s="3" t="s">
        <v>948</v>
      </c>
      <c r="B346" s="3" t="s">
        <v>604</v>
      </c>
      <c r="C346" s="3" t="s">
        <v>605</v>
      </c>
      <c r="D346" s="3">
        <v>14.3223121285122</v>
      </c>
      <c r="E346" s="3">
        <v>14.1971034755431</v>
      </c>
      <c r="F346" s="3">
        <v>15.068694078008</v>
      </c>
      <c r="G346" s="3">
        <v>16.3751328667567</v>
      </c>
      <c r="H346" s="3">
        <v>17.6490184710637</v>
      </c>
      <c r="I346" s="3">
        <v>17.9432608165116</v>
      </c>
      <c r="J346" s="3">
        <v>18.2206068961423</v>
      </c>
      <c r="K346" s="3">
        <v>19.6783780106581</v>
      </c>
      <c r="L346" s="3">
        <v>19.9897283886208</v>
      </c>
      <c r="M346" s="3">
        <v>19.774498487097</v>
      </c>
      <c r="N346" s="3">
        <v>20.1436279868514</v>
      </c>
      <c r="O346" s="3">
        <v>19.8195437291005</v>
      </c>
      <c r="P346" s="3">
        <v>19.3666422531835</v>
      </c>
      <c r="Q346" s="3">
        <v>19.2452871818596</v>
      </c>
      <c r="R346" s="3">
        <v>17.9306989865319</v>
      </c>
      <c r="S346" s="3">
        <v>18.1922904041498</v>
      </c>
      <c r="T346" s="3">
        <v>17.5900746907422</v>
      </c>
      <c r="U346" s="3">
        <v>16.5514253273156</v>
      </c>
      <c r="V346" s="3">
        <v>15.179699647625</v>
      </c>
      <c r="W346" s="3">
        <v>14.2927517844748</v>
      </c>
      <c r="X346" s="3">
        <v>13.6539406841155</v>
      </c>
      <c r="Y346" s="3">
        <v>14.0587531569734</v>
      </c>
      <c r="Z346" s="3">
        <v>14.849460092524</v>
      </c>
      <c r="AA346" s="3">
        <v>13.9007480371545</v>
      </c>
      <c r="AB346" s="3">
        <v>12.8768501908667</v>
      </c>
      <c r="AC346" s="3">
        <v>15.0049422978835</v>
      </c>
      <c r="AD346" s="3">
        <v>17.2052535177831</v>
      </c>
      <c r="AE346" s="3">
        <v>17.4624110114016</v>
      </c>
      <c r="AF346" s="3">
        <v>15.4147219176873</v>
      </c>
      <c r="AG346" s="3">
        <v>15.2950904202512</v>
      </c>
      <c r="AH346" s="3">
        <v>16.9746166230336</v>
      </c>
      <c r="AI346" s="3">
        <v>16.544103507926</v>
      </c>
      <c r="AJ346" s="3">
        <v>15.6579931741807</v>
      </c>
      <c r="AK346" s="3">
        <v>15.8891531196861</v>
      </c>
      <c r="AL346" s="3">
        <v>13.9280789124317</v>
      </c>
      <c r="AM346" s="3">
        <v>13.9664951753685</v>
      </c>
      <c r="AN346" s="3">
        <v>14.8197632171573</v>
      </c>
      <c r="AO346" s="3">
        <v>14.3772050181587</v>
      </c>
      <c r="AP346" s="3">
        <v>13.77226513508</v>
      </c>
      <c r="AQ346" s="3">
        <v>14.8545944346376</v>
      </c>
      <c r="AR346" s="3">
        <v>14.7594497466991</v>
      </c>
      <c r="AS346" s="3">
        <v>15.4850679021309</v>
      </c>
      <c r="AT346" s="3">
        <v>14.087800053403</v>
      </c>
      <c r="AU346" s="3">
        <v>12.840819186427</v>
      </c>
      <c r="AV346" s="3">
        <v>11.8210889544756</v>
      </c>
      <c r="AW346" s="3">
        <v>12.0639150799376</v>
      </c>
      <c r="AX346" s="3">
        <v>9.60783082387648</v>
      </c>
      <c r="AY346" s="3">
        <v>10.4659772896312</v>
      </c>
      <c r="AZ346" s="3">
        <v>11.3021243043524</v>
      </c>
      <c r="BA346" s="3">
        <v>11.4495288099664</v>
      </c>
      <c r="BB346" s="3">
        <v>11.3759420009776</v>
      </c>
      <c r="BC346" s="3">
        <v>11.7274984395643</v>
      </c>
      <c r="BD346" s="3">
        <v>12.5670167735591</v>
      </c>
      <c r="BE346" s="3">
        <v>12.4978045798198</v>
      </c>
      <c r="BF346" s="3">
        <v>13.234881157211</v>
      </c>
      <c r="BG346" s="3">
        <v>14.8146734880211</v>
      </c>
      <c r="BH346" s="3">
        <v>15.6339322523482</v>
      </c>
      <c r="BI346" s="3">
        <v>14.882748718267</v>
      </c>
      <c r="BJ346" s="3">
        <v>13.8005455977989</v>
      </c>
      <c r="BK346" s="3">
        <v>12.0050313769033</v>
      </c>
      <c r="BL346" s="3">
        <v>11.3831268799565</v>
      </c>
      <c r="BM346" s="3">
        <v>10.1383607343567</v>
      </c>
      <c r="BN346" s="3">
        <v>8.9581409417042</v>
      </c>
      <c r="BO346" s="3">
        <v>8.99607098831816</v>
      </c>
      <c r="BP346" s="3">
        <v>7.98183434820541</v>
      </c>
      <c r="BQ346" s="3">
        <v>8.3084979078133</v>
      </c>
      <c r="BR346" s="3">
        <v>8.93591501563113</v>
      </c>
      <c r="BS346" s="3">
        <v>8.69078302689169</v>
      </c>
      <c r="BT346" s="3">
        <v>9.74122004637825</v>
      </c>
      <c r="BU346" s="3">
        <v>9.46921857048396</v>
      </c>
      <c r="BV346" s="3">
        <v>11.2883439623076</v>
      </c>
      <c r="BW346" s="3">
        <v>10.8111639799588</v>
      </c>
      <c r="BX346" s="3">
        <v>10.8009927756325</v>
      </c>
      <c r="BY346" s="3">
        <v>10.8010425886839</v>
      </c>
      <c r="BZ346" s="3">
        <v>8.33311717605463</v>
      </c>
      <c r="CA346" s="3">
        <v>8.02056313015084</v>
      </c>
      <c r="CB346" s="3">
        <v>7.93017159978472</v>
      </c>
      <c r="CC346" s="3">
        <v>8.49552116790288</v>
      </c>
      <c r="CD346" s="3">
        <v>8.13122871397608</v>
      </c>
      <c r="CE346" s="3">
        <v>8.95593393595886</v>
      </c>
      <c r="CF346" s="3">
        <v>8.96148887220382</v>
      </c>
      <c r="CG346" s="3">
        <v>8.18510516001532</v>
      </c>
      <c r="CH346" s="3">
        <v>8.31928978847536</v>
      </c>
      <c r="CI346" s="3">
        <v>8.81236079495273</v>
      </c>
      <c r="CJ346" s="3">
        <v>9.76403863960046</v>
      </c>
      <c r="CK346" s="3">
        <v>10.4007491783923</v>
      </c>
      <c r="CL346" s="3">
        <v>11.9803449760178</v>
      </c>
      <c r="CM346" s="3">
        <v>11.4433779037236</v>
      </c>
      <c r="CN346" s="3">
        <v>12.3436572064723</v>
      </c>
      <c r="CO346" s="3">
        <v>12.9744996509982</v>
      </c>
      <c r="CP346" s="3">
        <v>11.7422268730075</v>
      </c>
      <c r="CQ346" s="3">
        <v>10.8309233766051</v>
      </c>
      <c r="CR346" s="3">
        <v>11.5197461918665</v>
      </c>
      <c r="CS346" s="3">
        <v>11.3340845864074</v>
      </c>
      <c r="CT346" s="3">
        <v>12.4023586486761</v>
      </c>
      <c r="CU346" s="3">
        <v>11.5605488335963</v>
      </c>
      <c r="CV346" s="3">
        <v>11.7414935662612</v>
      </c>
      <c r="CW346" s="3">
        <v>10.2534994643556</v>
      </c>
      <c r="CX346" s="3">
        <v>10.3415277390605</v>
      </c>
      <c r="CY346" s="3">
        <v>10.7293856187175</v>
      </c>
      <c r="CZ346" s="3">
        <v>10.8359301996511</v>
      </c>
      <c r="DA346" s="3">
        <v>10.9067531628003</v>
      </c>
      <c r="DB346" s="3">
        <v>10.561524471081</v>
      </c>
      <c r="DC346" s="3">
        <v>10.6523298544154</v>
      </c>
      <c r="DD346" s="3">
        <v>8.87119046847026</v>
      </c>
      <c r="DE346" s="3">
        <v>6.97833334831964</v>
      </c>
      <c r="DF346" s="3">
        <v>6.08309524399894</v>
      </c>
      <c r="DG346" s="3">
        <v>5.37904762086414</v>
      </c>
      <c r="DH346" s="3">
        <v>5.427749979496</v>
      </c>
      <c r="DI346" s="3">
        <v>4.18157897497478</v>
      </c>
      <c r="DJ346" s="3">
        <v>2.74021740063377</v>
      </c>
      <c r="DK346" s="3">
        <v>2.34657897447285</v>
      </c>
      <c r="DL346" s="3">
        <v>2.27181816101074</v>
      </c>
      <c r="DM346" s="3">
        <v>2.01023809966587</v>
      </c>
      <c r="DN346" s="3">
        <v>1.94649999141693</v>
      </c>
      <c r="DO346" s="3">
        <v>1.68369565839353</v>
      </c>
      <c r="DP346" s="3">
        <v>1.46674999296665</v>
      </c>
      <c r="DQ346" s="3">
        <v>1.35636363788085</v>
      </c>
      <c r="DR346" s="3">
        <v>1.25833332538605</v>
      </c>
      <c r="DS346" s="3">
        <v>1.63099999725819</v>
      </c>
      <c r="DT346" s="3">
        <v>1.53000000544957</v>
      </c>
      <c r="DU346" s="3">
        <v>1.50474998950958</v>
      </c>
      <c r="DV346" s="3">
        <v>1.66400001347065</v>
      </c>
      <c r="DW346" s="3">
        <v>1.34909091754393</v>
      </c>
      <c r="DX346" s="3">
        <v>1.29068180376833</v>
      </c>
      <c r="DY346" s="3">
        <v>1.16236841678619</v>
      </c>
      <c r="DZ346" s="3">
        <v>1.40909090367231</v>
      </c>
      <c r="EA346" s="3">
        <v>5.2713636430827</v>
      </c>
      <c r="EB346" s="3">
        <v>6.21975002288818</v>
      </c>
      <c r="EC346" s="3">
        <v>6.45021737140158</v>
      </c>
      <c r="ED346" s="3">
        <v>8.20100001096725</v>
      </c>
      <c r="EE346" s="3">
        <v>6.20333333242507</v>
      </c>
      <c r="EF346" s="3">
        <v>5.5119444794125</v>
      </c>
    </row>
    <row r="347">
      <c r="A347" s="3" t="s">
        <v>949</v>
      </c>
      <c r="B347" s="3" t="s">
        <v>539</v>
      </c>
      <c r="C347" s="3" t="s">
        <v>838</v>
      </c>
      <c r="D347" s="3">
        <v>21.7698809305827</v>
      </c>
      <c r="E347" s="3">
        <v>27.3581578606053</v>
      </c>
      <c r="F347" s="3">
        <v>29.3609524681455</v>
      </c>
      <c r="G347" s="3">
        <v>26.3370831807454</v>
      </c>
      <c r="H347" s="3">
        <v>24.0320238385882</v>
      </c>
      <c r="I347" s="3">
        <v>28.4316666012719</v>
      </c>
      <c r="J347" s="3">
        <v>30.8248864087192</v>
      </c>
      <c r="K347" s="3">
        <v>34.6133332933698</v>
      </c>
      <c r="L347" s="3">
        <v>34.7580952417283</v>
      </c>
      <c r="M347" s="3">
        <v>32.5581519500069</v>
      </c>
      <c r="N347" s="3">
        <v>34.2910529688785</v>
      </c>
      <c r="O347" s="3">
        <v>34.4247726093639</v>
      </c>
      <c r="P347" s="3">
        <v>33.9440000534058</v>
      </c>
      <c r="Q347" s="3">
        <v>37.1071054559005</v>
      </c>
      <c r="R347" s="3">
        <v>39.0219317349521</v>
      </c>
      <c r="S347" s="3">
        <v>41.296904700143</v>
      </c>
      <c r="T347" s="3">
        <v>38.9872500419617</v>
      </c>
      <c r="U347" s="3">
        <v>41.0195453817194</v>
      </c>
      <c r="V347" s="3">
        <v>44.9626136259599</v>
      </c>
      <c r="W347" s="3">
        <v>48.3202383858817</v>
      </c>
      <c r="X347" s="3">
        <v>49.3559522174654</v>
      </c>
      <c r="Y347" s="3">
        <v>49.2451132861051</v>
      </c>
      <c r="Z347" s="3">
        <v>45.9788751602173</v>
      </c>
      <c r="AA347" s="3">
        <v>41.7710228833285</v>
      </c>
      <c r="AB347" s="3">
        <v>36.6248686941047</v>
      </c>
      <c r="AC347" s="3">
        <v>39.8464999198914</v>
      </c>
      <c r="AD347" s="3">
        <v>41.5182953747836</v>
      </c>
      <c r="AE347" s="3">
        <v>43.8845240275065</v>
      </c>
      <c r="AF347" s="3">
        <v>38.5854761941092</v>
      </c>
      <c r="AG347" s="3">
        <v>37.6606819846413</v>
      </c>
      <c r="AH347" s="3">
        <v>41.148749923706</v>
      </c>
      <c r="AI347" s="3">
        <v>41.0747828276261</v>
      </c>
      <c r="AJ347" s="3">
        <v>39.0330953143892</v>
      </c>
      <c r="AK347" s="3">
        <v>36.7573810304914</v>
      </c>
      <c r="AL347" s="3">
        <v>31.1864286604382</v>
      </c>
      <c r="AM347" s="3">
        <v>30.7135714122227</v>
      </c>
      <c r="AN347" s="3">
        <v>29.5192499637604</v>
      </c>
      <c r="AO347" s="3">
        <v>21.4252631036859</v>
      </c>
      <c r="AP347" s="3">
        <v>19.7041305044423</v>
      </c>
      <c r="AQ347" s="3">
        <v>19.6789473483437</v>
      </c>
      <c r="AR347" s="3">
        <v>20.1131818511269</v>
      </c>
      <c r="AS347" s="3">
        <v>21.1874999133023</v>
      </c>
      <c r="AT347" s="3">
        <v>20.4369999408722</v>
      </c>
      <c r="AU347" s="3">
        <v>17.7891303352688</v>
      </c>
      <c r="AV347" s="3">
        <v>16.9812501907349</v>
      </c>
      <c r="AW347" s="3">
        <v>16.3420453505083</v>
      </c>
      <c r="AX347" s="3">
        <v>12.525952452705</v>
      </c>
      <c r="AY347" s="3">
        <v>14.3685000419617</v>
      </c>
      <c r="AZ347" s="3">
        <v>14.7885714485532</v>
      </c>
      <c r="BA347" s="3">
        <v>15.5697368571633</v>
      </c>
      <c r="BB347" s="3">
        <v>16.5273809205918</v>
      </c>
      <c r="BC347" s="3">
        <v>16.7730951763335</v>
      </c>
      <c r="BD347" s="3">
        <v>19.2436364780773</v>
      </c>
      <c r="BE347" s="3">
        <v>23.104999996367</v>
      </c>
      <c r="BF347" s="3">
        <v>21.6878572191511</v>
      </c>
      <c r="BG347" s="3">
        <v>20.6256520229837</v>
      </c>
      <c r="BH347" s="3">
        <v>20.0892106106407</v>
      </c>
      <c r="BI347" s="3">
        <v>19.3945651261703</v>
      </c>
      <c r="BJ347" s="3">
        <v>22.5097618557158</v>
      </c>
      <c r="BK347" s="3">
        <v>19.8360526436254</v>
      </c>
      <c r="BL347" s="3">
        <v>19.7114285060338</v>
      </c>
      <c r="BM347" s="3">
        <v>21.3355262655961</v>
      </c>
      <c r="BN347" s="3">
        <v>21.7752381733486</v>
      </c>
      <c r="BO347" s="3">
        <v>21.923333304269</v>
      </c>
      <c r="BP347" s="3">
        <v>22.6656818823381</v>
      </c>
      <c r="BQ347" s="3">
        <v>25.816250038147</v>
      </c>
      <c r="BR347" s="3">
        <v>26.428636377508</v>
      </c>
      <c r="BS347" s="3">
        <v>19.5206818147139</v>
      </c>
      <c r="BT347" s="3">
        <v>20.1152499675751</v>
      </c>
      <c r="BU347" s="3">
        <v>20.1226086823837</v>
      </c>
      <c r="BV347" s="3">
        <v>17.8027500629425</v>
      </c>
      <c r="BW347" s="3">
        <v>20.0997619628906</v>
      </c>
      <c r="BX347" s="3">
        <v>20.7545240038917</v>
      </c>
      <c r="BY347" s="3">
        <v>17.4018421424063</v>
      </c>
      <c r="BZ347" s="3">
        <v>10.5690909732472</v>
      </c>
      <c r="CA347" s="3">
        <v>9.65880958239238</v>
      </c>
      <c r="CB347" s="3">
        <v>8.8477499127388</v>
      </c>
      <c r="CC347" s="3">
        <v>9.96295449950478</v>
      </c>
      <c r="CD347" s="3">
        <v>10.22181818702</v>
      </c>
      <c r="CE347" s="3">
        <v>10.283809480213</v>
      </c>
      <c r="CF347" s="3">
        <v>11.0692857333592</v>
      </c>
      <c r="CG347" s="3">
        <v>13.0252273082733</v>
      </c>
      <c r="CH347" s="3">
        <v>15.6287501335144</v>
      </c>
      <c r="CI347" s="3">
        <v>17.169772755016</v>
      </c>
      <c r="CJ347" s="3">
        <v>18.1621053093358</v>
      </c>
      <c r="CK347" s="3">
        <v>21.2950000261006</v>
      </c>
      <c r="CL347" s="3">
        <v>22.790434712949</v>
      </c>
      <c r="CM347" s="3">
        <v>22.8083334423247</v>
      </c>
      <c r="CN347" s="3">
        <v>22.9197501659393</v>
      </c>
      <c r="CO347" s="3">
        <v>21.3140909021551</v>
      </c>
      <c r="CP347" s="3">
        <v>20.4659522374471</v>
      </c>
      <c r="CQ347" s="3">
        <v>24.0668182373047</v>
      </c>
      <c r="CR347" s="3">
        <v>21.7590475536528</v>
      </c>
      <c r="CS347" s="3">
        <v>20.8307142711821</v>
      </c>
      <c r="CT347" s="3">
        <v>25.1969046365647</v>
      </c>
      <c r="CU347" s="3">
        <v>22.1702273108742</v>
      </c>
      <c r="CV347" s="3">
        <v>19.4342500209808</v>
      </c>
      <c r="CW347" s="3">
        <v>18.1163158165781</v>
      </c>
      <c r="CX347" s="3">
        <v>16.5467391843381</v>
      </c>
      <c r="CY347" s="3">
        <v>16.0435000181198</v>
      </c>
      <c r="CZ347" s="3">
        <v>11.2314285096668</v>
      </c>
      <c r="DA347" s="3">
        <v>9.78619048708961</v>
      </c>
      <c r="DB347" s="3">
        <v>8.63049988746643</v>
      </c>
      <c r="DC347" s="3">
        <v>9.35130438597306</v>
      </c>
      <c r="DD347" s="3">
        <v>8.20571438471476</v>
      </c>
      <c r="DE347" s="3">
        <v>7.12047620046706</v>
      </c>
      <c r="DF347" s="3">
        <v>8.88523807979765</v>
      </c>
      <c r="DG347" s="3">
        <v>9.86976189840408</v>
      </c>
      <c r="DH347" s="3">
        <v>11.3344999790192</v>
      </c>
      <c r="DI347" s="3">
        <v>10.9815789774845</v>
      </c>
      <c r="DJ347" s="3">
        <v>9.08347822272259</v>
      </c>
      <c r="DK347" s="3">
        <v>9.04052626459222</v>
      </c>
      <c r="DL347" s="3">
        <v>7.7538636489348</v>
      </c>
      <c r="DM347" s="3">
        <v>7.47952379499163</v>
      </c>
      <c r="DN347" s="3">
        <v>7.80225002765656</v>
      </c>
      <c r="DO347" s="3">
        <v>7.6613043287526</v>
      </c>
      <c r="DP347" s="3">
        <v>7.11225000619888</v>
      </c>
      <c r="DQ347" s="3">
        <v>6.89590910348025</v>
      </c>
      <c r="DR347" s="3">
        <v>7.5021428607759</v>
      </c>
      <c r="DS347" s="3">
        <v>8.6982500076294</v>
      </c>
      <c r="DT347" s="3">
        <v>7.8866666952769</v>
      </c>
      <c r="DU347" s="3">
        <v>8.17825008630752</v>
      </c>
      <c r="DV347" s="3">
        <v>7.81899996995926</v>
      </c>
      <c r="DW347" s="3">
        <v>6.7934091091156</v>
      </c>
      <c r="DX347" s="3">
        <v>6.77340909567746</v>
      </c>
      <c r="DY347" s="3">
        <v>6.8928947323247</v>
      </c>
      <c r="DZ347" s="3">
        <v>6.71159092946486</v>
      </c>
      <c r="EA347" s="3">
        <v>7.74681822820143</v>
      </c>
      <c r="EB347" s="3">
        <v>7.88424998521805</v>
      </c>
      <c r="EC347" s="3">
        <v>8.8045652638311</v>
      </c>
      <c r="ED347" s="3">
        <v>9.52825002670288</v>
      </c>
      <c r="EE347" s="3">
        <v>9.18547621227446</v>
      </c>
      <c r="EF347" s="3">
        <v>8.3016666703754</v>
      </c>
    </row>
    <row r="348">
      <c r="A348" s="3" t="s">
        <v>950</v>
      </c>
      <c r="B348" s="3" t="s">
        <v>539</v>
      </c>
      <c r="C348" s="3" t="s">
        <v>951</v>
      </c>
      <c r="D348" s="3">
        <v>51.8577862819032</v>
      </c>
      <c r="E348" s="3">
        <v>49.5833217749086</v>
      </c>
      <c r="F348" s="3">
        <v>52.136001861477</v>
      </c>
      <c r="G348" s="3">
        <v>53.3273823921668</v>
      </c>
      <c r="H348" s="3">
        <v>55.9473026131951</v>
      </c>
      <c r="I348" s="3">
        <v>54.9020021297421</v>
      </c>
      <c r="J348" s="3">
        <v>51.6263515975474</v>
      </c>
      <c r="K348" s="3">
        <v>48.773535250197</v>
      </c>
      <c r="L348" s="3">
        <v>49.1499878097596</v>
      </c>
      <c r="M348" s="3">
        <v>46.9293816093378</v>
      </c>
      <c r="N348" s="3">
        <v>52.7723530124428</v>
      </c>
      <c r="O348" s="3">
        <v>52.3502565547752</v>
      </c>
      <c r="P348" s="3">
        <v>50.4251330681592</v>
      </c>
      <c r="Q348" s="3">
        <v>49.7712071427298</v>
      </c>
      <c r="R348" s="3">
        <v>48.4821535102764</v>
      </c>
      <c r="S348" s="3">
        <v>47.1680639943134</v>
      </c>
      <c r="T348" s="3">
        <v>44.3098749713272</v>
      </c>
      <c r="U348" s="3">
        <v>44.1943651144076</v>
      </c>
      <c r="V348" s="3">
        <v>45.135967707512</v>
      </c>
      <c r="W348" s="3">
        <v>45.8360500717047</v>
      </c>
      <c r="X348" s="3">
        <v>43.4858792743609</v>
      </c>
      <c r="Y348" s="3">
        <v>41.6652879749854</v>
      </c>
      <c r="Z348" s="3">
        <v>39.2062499748823</v>
      </c>
      <c r="AA348" s="3">
        <v>37.1945691562761</v>
      </c>
      <c r="AB348" s="3">
        <v>33.367400208647</v>
      </c>
      <c r="AC348" s="3">
        <v>32.9200521116065</v>
      </c>
      <c r="AD348" s="3">
        <v>38.7848926304964</v>
      </c>
      <c r="AE348" s="3">
        <v>38.5815014118626</v>
      </c>
      <c r="AF348" s="3">
        <v>37.0434706103624</v>
      </c>
      <c r="AG348" s="3">
        <v>36.7175929866896</v>
      </c>
      <c r="AH348" s="3">
        <v>40.1981492303364</v>
      </c>
      <c r="AI348" s="3">
        <v>43.5371976017558</v>
      </c>
      <c r="AJ348" s="3">
        <v>42.6722595565579</v>
      </c>
      <c r="AK348" s="3">
        <v>43.5318383578872</v>
      </c>
      <c r="AL348" s="3">
        <v>47.9483427617032</v>
      </c>
      <c r="AM348" s="3">
        <v>49.3852252939117</v>
      </c>
      <c r="AN348" s="3">
        <v>48.6318061554321</v>
      </c>
      <c r="AO348" s="3">
        <v>47.2572656821804</v>
      </c>
      <c r="AP348" s="3">
        <v>50.0592495400121</v>
      </c>
      <c r="AQ348" s="3">
        <v>49.1656144815359</v>
      </c>
      <c r="AR348" s="3">
        <v>45.3412252658858</v>
      </c>
      <c r="AS348" s="3">
        <v>45.4169311180357</v>
      </c>
      <c r="AT348" s="3">
        <v>42.3875929690116</v>
      </c>
      <c r="AU348" s="3">
        <v>39.9096719384258</v>
      </c>
      <c r="AV348" s="3">
        <v>40.4799934385478</v>
      </c>
      <c r="AW348" s="3">
        <v>40.2837107080113</v>
      </c>
      <c r="AX348" s="3">
        <v>39.8627724493844</v>
      </c>
      <c r="AY348" s="3">
        <v>43.3522405246211</v>
      </c>
      <c r="AZ348" s="3">
        <v>44.8000034599653</v>
      </c>
      <c r="BA348" s="3">
        <v>40.4052870275859</v>
      </c>
      <c r="BB348" s="3">
        <v>37.475344174755</v>
      </c>
      <c r="BC348" s="3">
        <v>36.0681136416832</v>
      </c>
      <c r="BD348" s="3">
        <v>35.5135225871994</v>
      </c>
      <c r="BE348" s="3">
        <v>37.2710378678112</v>
      </c>
      <c r="BF348" s="3">
        <v>37.2323147483909</v>
      </c>
      <c r="BG348" s="3">
        <v>36.9863611708048</v>
      </c>
      <c r="BH348" s="3">
        <v>38.6893052416115</v>
      </c>
      <c r="BI348" s="3">
        <v>35.630258571205</v>
      </c>
      <c r="BJ348" s="3">
        <v>35.5516052140244</v>
      </c>
      <c r="BK348" s="3">
        <v>31.3947879450131</v>
      </c>
      <c r="BL348" s="3">
        <v>31.7424096741641</v>
      </c>
      <c r="BM348" s="3">
        <v>32.3240164138953</v>
      </c>
      <c r="BN348" s="3">
        <v>32.2892695124322</v>
      </c>
      <c r="BO348" s="3">
        <v>34.6434200590928</v>
      </c>
      <c r="BP348" s="3">
        <v>31.341130049532</v>
      </c>
      <c r="BQ348" s="3">
        <v>31.5286019810248</v>
      </c>
      <c r="BR348" s="3">
        <v>32.16552436602</v>
      </c>
      <c r="BS348" s="3">
        <v>29.3584126764179</v>
      </c>
      <c r="BT348" s="3">
        <v>31.3089457019139</v>
      </c>
      <c r="BU348" s="3">
        <v>33.4728457336429</v>
      </c>
      <c r="BV348" s="3">
        <v>34.3821205514069</v>
      </c>
      <c r="BW348" s="3">
        <v>34.034162902508</v>
      </c>
      <c r="BX348" s="3">
        <v>32.4862933078432</v>
      </c>
      <c r="BY348" s="3">
        <v>31.2525784692782</v>
      </c>
      <c r="BZ348" s="3">
        <v>20.7493040709443</v>
      </c>
      <c r="CA348" s="3">
        <v>17.5924340584287</v>
      </c>
      <c r="CB348" s="3">
        <v>20.1280023662399</v>
      </c>
      <c r="CC348" s="3">
        <v>22.9844972825004</v>
      </c>
      <c r="CD348" s="3">
        <v>25.2159907743563</v>
      </c>
      <c r="CE348" s="3">
        <v>25.6888930181759</v>
      </c>
      <c r="CF348" s="3">
        <v>24.4140555569458</v>
      </c>
      <c r="CG348" s="3">
        <v>27.1178354581515</v>
      </c>
      <c r="CH348" s="3">
        <v>33.6158392443466</v>
      </c>
      <c r="CI348" s="3">
        <v>35.3355912640231</v>
      </c>
      <c r="CJ348" s="3">
        <v>37.2480353867061</v>
      </c>
      <c r="CK348" s="3">
        <v>33.0751867540484</v>
      </c>
      <c r="CL348" s="3">
        <v>34.0049493897968</v>
      </c>
      <c r="CM348" s="3">
        <v>41.3616604344894</v>
      </c>
      <c r="CN348" s="3">
        <v>45.2185701302781</v>
      </c>
      <c r="CO348" s="3">
        <v>44.0984419860243</v>
      </c>
      <c r="CP348" s="3">
        <v>40.5012657719385</v>
      </c>
      <c r="CQ348" s="3">
        <v>37.6447369617384</v>
      </c>
      <c r="CR348" s="3">
        <v>35.8556359512279</v>
      </c>
      <c r="CS348" s="3">
        <v>34.7516088217238</v>
      </c>
      <c r="CT348" s="3">
        <v>36.0968484264994</v>
      </c>
      <c r="CU348" s="3">
        <v>35.1477397883466</v>
      </c>
      <c r="CV348" s="3">
        <v>34.612719251806</v>
      </c>
      <c r="CW348" s="3">
        <v>37.8714680242504</v>
      </c>
      <c r="CX348" s="3">
        <v>37.2311398090232</v>
      </c>
      <c r="CY348" s="3">
        <v>36.1400021063867</v>
      </c>
      <c r="CZ348" s="3">
        <v>34.1128958798404</v>
      </c>
      <c r="DA348" s="3">
        <v>31.3747778871274</v>
      </c>
      <c r="DB348" s="3">
        <v>31.9654646533344</v>
      </c>
      <c r="DC348" s="3">
        <v>37.7262159719341</v>
      </c>
      <c r="DD348" s="3">
        <v>37.5680899489794</v>
      </c>
      <c r="DE348" s="3">
        <v>35.5857975044779</v>
      </c>
      <c r="DF348" s="3">
        <v>44.4487904653199</v>
      </c>
      <c r="DG348" s="3">
        <v>42.4820970274642</v>
      </c>
      <c r="DH348" s="3">
        <v>42.2446907891564</v>
      </c>
      <c r="DI348" s="3">
        <v>46.6472532641498</v>
      </c>
      <c r="DJ348" s="3">
        <v>38.9188664321418</v>
      </c>
      <c r="DK348" s="3">
        <v>36.1056150296179</v>
      </c>
      <c r="DL348" s="3">
        <v>32.705658681166</v>
      </c>
      <c r="DM348" s="3">
        <v>32.8991326474765</v>
      </c>
      <c r="DN348" s="3">
        <v>35.4152175907898</v>
      </c>
      <c r="DO348" s="3">
        <v>33.6961026596314</v>
      </c>
      <c r="DP348" s="3">
        <v>32.3549518321221</v>
      </c>
      <c r="DQ348" s="3">
        <v>29.029484364355</v>
      </c>
      <c r="DR348" s="3">
        <v>28.1721292014077</v>
      </c>
      <c r="DS348" s="3">
        <v>33.2916297068287</v>
      </c>
      <c r="DT348" s="3">
        <v>33.5719459923001</v>
      </c>
      <c r="DU348" s="3">
        <v>35.3871035252075</v>
      </c>
      <c r="DV348" s="3">
        <v>39.9845394492868</v>
      </c>
      <c r="DW348" s="3">
        <v>39.1532309771008</v>
      </c>
      <c r="DX348" s="3">
        <v>34.6621059951523</v>
      </c>
      <c r="DY348" s="3">
        <v>33.5740704894727</v>
      </c>
      <c r="DZ348" s="3">
        <v>34.2716748922444</v>
      </c>
      <c r="EA348" s="3">
        <v>36.2335598980982</v>
      </c>
      <c r="EB348" s="3">
        <v>37.4144046036118</v>
      </c>
      <c r="EC348" s="3">
        <v>34.3631935431479</v>
      </c>
      <c r="ED348" s="3">
        <v>32.7064761900261</v>
      </c>
      <c r="EE348" s="3">
        <v>31.9454376047799</v>
      </c>
      <c r="EF348" s="3">
        <v>28.8827776908874</v>
      </c>
    </row>
    <row r="349">
      <c r="A349" s="3" t="s">
        <v>952</v>
      </c>
      <c r="B349" s="3" t="s">
        <v>539</v>
      </c>
      <c r="C349" s="3" t="s">
        <v>947</v>
      </c>
      <c r="D349" s="3">
        <v>41.0858520500434</v>
      </c>
      <c r="E349" s="3">
        <v>40.3163918016818</v>
      </c>
      <c r="F349" s="3">
        <v>42.8425588659908</v>
      </c>
      <c r="G349" s="3">
        <v>42.7787825640813</v>
      </c>
      <c r="H349" s="3">
        <v>44.7211314646852</v>
      </c>
      <c r="I349" s="3">
        <v>47.2495960758708</v>
      </c>
      <c r="J349" s="3">
        <v>47.6819983826698</v>
      </c>
      <c r="K349" s="3">
        <v>47.7251841354578</v>
      </c>
      <c r="L349" s="3">
        <v>48.2680093534589</v>
      </c>
      <c r="M349" s="3">
        <v>48.9603956607265</v>
      </c>
      <c r="N349" s="3">
        <v>51.473524359558</v>
      </c>
      <c r="O349" s="3">
        <v>53.5413462749725</v>
      </c>
      <c r="P349" s="3">
        <v>54.4479545745738</v>
      </c>
      <c r="Q349" s="3">
        <v>55.5727782102614</v>
      </c>
      <c r="R349" s="3">
        <v>56.5901927285869</v>
      </c>
      <c r="S349" s="3">
        <v>55.3433874463516</v>
      </c>
      <c r="T349" s="3">
        <v>53.1092237006074</v>
      </c>
      <c r="U349" s="3">
        <v>52.5776130144631</v>
      </c>
      <c r="V349" s="3">
        <v>54.7368385854582</v>
      </c>
      <c r="W349" s="3">
        <v>53.517664521621</v>
      </c>
      <c r="X349" s="3">
        <v>52.0596087097661</v>
      </c>
      <c r="Y349" s="3">
        <v>51.3797310174591</v>
      </c>
      <c r="Z349" s="3">
        <v>45.7007625664424</v>
      </c>
      <c r="AA349" s="3">
        <v>41.2193360446428</v>
      </c>
      <c r="AB349" s="3">
        <v>36.4177734313052</v>
      </c>
      <c r="AC349" s="3">
        <v>38.5141960123297</v>
      </c>
      <c r="AD349" s="3">
        <v>43.1043201337958</v>
      </c>
      <c r="AE349" s="3">
        <v>40.8274770806382</v>
      </c>
      <c r="AF349" s="3">
        <v>32.9065366534156</v>
      </c>
      <c r="AG349" s="3">
        <v>29.7766914299107</v>
      </c>
      <c r="AH349" s="3">
        <v>31.9003065924356</v>
      </c>
      <c r="AI349" s="3">
        <v>37.9979066575442</v>
      </c>
      <c r="AJ349" s="3">
        <v>39.8667143899034</v>
      </c>
      <c r="AK349" s="3">
        <v>41.9309307870741</v>
      </c>
      <c r="AL349" s="3">
        <v>43.689367126755</v>
      </c>
      <c r="AM349" s="3">
        <v>42.7565732333218</v>
      </c>
      <c r="AN349" s="3">
        <v>35.4844234401736</v>
      </c>
      <c r="AO349" s="3">
        <v>35.4879011081582</v>
      </c>
      <c r="AP349" s="3">
        <v>35.2108076474507</v>
      </c>
      <c r="AQ349" s="3">
        <v>36.9091984863571</v>
      </c>
      <c r="AR349" s="3">
        <v>35.5222120237897</v>
      </c>
      <c r="AS349" s="3">
        <v>36.7109669850736</v>
      </c>
      <c r="AT349" s="3">
        <v>38.14253565227</v>
      </c>
      <c r="AU349" s="3">
        <v>36.6126972808166</v>
      </c>
      <c r="AV349" s="3">
        <v>37.7662608650535</v>
      </c>
      <c r="AW349" s="3">
        <v>34.380669812427</v>
      </c>
      <c r="AX349" s="3">
        <v>32.8368197094002</v>
      </c>
      <c r="AY349" s="3">
        <v>38.0125401785448</v>
      </c>
      <c r="AZ349" s="3">
        <v>40.9044697468433</v>
      </c>
      <c r="BA349" s="3">
        <v>40.7231648145594</v>
      </c>
      <c r="BB349" s="3">
        <v>40.6539271834099</v>
      </c>
      <c r="BC349" s="3">
        <v>39.8966229648099</v>
      </c>
      <c r="BD349" s="3">
        <v>40.2624730343843</v>
      </c>
      <c r="BE349" s="3">
        <v>42.7364771028372</v>
      </c>
      <c r="BF349" s="3">
        <v>43.6791305285453</v>
      </c>
      <c r="BG349" s="3">
        <v>46.6829780957375</v>
      </c>
      <c r="BH349" s="3">
        <v>52.9118101867349</v>
      </c>
      <c r="BI349" s="3">
        <v>50.9178612068287</v>
      </c>
      <c r="BJ349" s="3">
        <v>49.2682840331905</v>
      </c>
      <c r="BK349" s="3">
        <v>40.5686232228822</v>
      </c>
      <c r="BL349" s="3">
        <v>39.3550794946073</v>
      </c>
      <c r="BM349" s="3">
        <v>38.1950804511872</v>
      </c>
      <c r="BN349" s="3">
        <v>37.626001498528</v>
      </c>
      <c r="BO349" s="3">
        <v>36.8666369694912</v>
      </c>
      <c r="BP349" s="3">
        <v>31.4199278383334</v>
      </c>
      <c r="BQ349" s="3">
        <v>27.76505619406</v>
      </c>
      <c r="BR349" s="3">
        <v>26.2955170044436</v>
      </c>
      <c r="BS349" s="3">
        <v>24.5696136112047</v>
      </c>
      <c r="BT349" s="3">
        <v>28.1967403497559</v>
      </c>
      <c r="BU349" s="3">
        <v>30.1859891293231</v>
      </c>
      <c r="BV349" s="3">
        <v>32.1464884402953</v>
      </c>
      <c r="BW349" s="3">
        <v>34.4971914089768</v>
      </c>
      <c r="BX349" s="3">
        <v>35.2332244910411</v>
      </c>
      <c r="BY349" s="3">
        <v>33.8672508568267</v>
      </c>
      <c r="BZ349" s="3">
        <v>19.9074603397402</v>
      </c>
      <c r="CA349" s="3">
        <v>15.9026003377807</v>
      </c>
      <c r="CB349" s="3">
        <v>15.01083112671</v>
      </c>
      <c r="CC349" s="3">
        <v>16.1793665527665</v>
      </c>
      <c r="CD349" s="3">
        <v>13.4624425363757</v>
      </c>
      <c r="CE349" s="3">
        <v>13.8944923883414</v>
      </c>
      <c r="CF349" s="3">
        <v>12.6551861601536</v>
      </c>
      <c r="CG349" s="3">
        <v>11.5688357536007</v>
      </c>
      <c r="CH349" s="3">
        <v>16.6115414546424</v>
      </c>
      <c r="CI349" s="3">
        <v>27.0355498960313</v>
      </c>
      <c r="CJ349" s="3">
        <v>31.7860058897121</v>
      </c>
      <c r="CK349" s="3">
        <v>31.8330038562043</v>
      </c>
      <c r="CL349" s="3">
        <v>34.5154698653772</v>
      </c>
      <c r="CM349" s="3">
        <v>32.7635588875776</v>
      </c>
      <c r="CN349" s="3">
        <v>33.9030416756846</v>
      </c>
      <c r="CO349" s="3">
        <v>30.8060025262928</v>
      </c>
      <c r="CP349" s="3">
        <v>30.0234593752933</v>
      </c>
      <c r="CQ349" s="3">
        <v>30.1424224591333</v>
      </c>
      <c r="CR349" s="3">
        <v>24.8667341594001</v>
      </c>
      <c r="CS349" s="3">
        <v>24.7550319157183</v>
      </c>
      <c r="CT349" s="3">
        <v>27.4595893372066</v>
      </c>
      <c r="CU349" s="3">
        <v>18.684654951495</v>
      </c>
      <c r="CV349" s="3">
        <v>20.0704199276526</v>
      </c>
      <c r="CW349" s="3">
        <v>19.3674409601408</v>
      </c>
      <c r="CX349" s="3">
        <v>22.6830624358377</v>
      </c>
      <c r="CY349" s="3">
        <v>24.8456931078515</v>
      </c>
      <c r="CZ349" s="3">
        <v>21.4759964563011</v>
      </c>
      <c r="DA349" s="3">
        <v>22.5586154359672</v>
      </c>
      <c r="DB349" s="3">
        <v>19.4621033727749</v>
      </c>
      <c r="DC349" s="3">
        <v>20.3358853119025</v>
      </c>
      <c r="DD349" s="3">
        <v>16.7233396699081</v>
      </c>
      <c r="DE349" s="3">
        <v>17.6641917328988</v>
      </c>
      <c r="DF349" s="3">
        <v>18.8104012922142</v>
      </c>
      <c r="DG349" s="3">
        <v>16.0463244308925</v>
      </c>
      <c r="DH349" s="3">
        <v>16.09142173046</v>
      </c>
      <c r="DI349" s="3">
        <v>19.9193182177641</v>
      </c>
      <c r="DJ349" s="3">
        <v>16.0222957354428</v>
      </c>
      <c r="DK349" s="3">
        <v>15.0950352833772</v>
      </c>
      <c r="DL349" s="3">
        <v>14.2590901471289</v>
      </c>
      <c r="DM349" s="3">
        <v>17.7080863029622</v>
      </c>
      <c r="DN349" s="3">
        <v>19.4945033506184</v>
      </c>
      <c r="DO349" s="3">
        <v>18.4705534317513</v>
      </c>
      <c r="DP349" s="3">
        <v>13.9174029343028</v>
      </c>
      <c r="DQ349" s="3">
        <v>13.5019965003655</v>
      </c>
      <c r="DR349" s="3">
        <v>13.8900891416693</v>
      </c>
      <c r="DS349" s="3">
        <v>16.7976870904082</v>
      </c>
      <c r="DT349" s="3">
        <v>17.7053764753302</v>
      </c>
      <c r="DU349" s="3">
        <v>18.9438369538603</v>
      </c>
      <c r="DV349" s="3">
        <v>18.1078942977944</v>
      </c>
      <c r="DW349" s="3">
        <v>18.5473132858737</v>
      </c>
      <c r="DX349" s="3">
        <v>20.3461253544663</v>
      </c>
      <c r="DY349" s="3">
        <v>21.1439886738698</v>
      </c>
      <c r="DZ349" s="3">
        <v>21.883468178019</v>
      </c>
      <c r="EA349" s="3">
        <v>21.4610846396716</v>
      </c>
      <c r="EB349" s="3">
        <v>22.4108143992192</v>
      </c>
      <c r="EC349" s="3">
        <v>22.6380137625545</v>
      </c>
      <c r="ED349" s="3">
        <v>22.7128056804731</v>
      </c>
      <c r="EE349" s="3">
        <v>23.5055741314199</v>
      </c>
      <c r="EF349" s="3">
        <v>24.1536110772027</v>
      </c>
    </row>
    <row r="350">
      <c r="A350" s="3" t="s">
        <v>953</v>
      </c>
      <c r="B350" s="3" t="s">
        <v>544</v>
      </c>
      <c r="C350" s="3" t="s">
        <v>954</v>
      </c>
      <c r="D350" s="3">
        <v>50.9027124522333</v>
      </c>
      <c r="E350" s="3">
        <v>54.5813005738169</v>
      </c>
      <c r="F350" s="3">
        <v>61.363125332801</v>
      </c>
      <c r="G350" s="3">
        <v>65.2061957822248</v>
      </c>
      <c r="H350" s="3">
        <v>64.6266810469266</v>
      </c>
      <c r="I350" s="3">
        <v>68.2989377425664</v>
      </c>
      <c r="J350" s="3">
        <v>69.7444398125718</v>
      </c>
      <c r="K350" s="3">
        <v>62.0298806541838</v>
      </c>
      <c r="L350" s="3">
        <v>61.7337794281868</v>
      </c>
      <c r="M350" s="3">
        <v>52.8289615377347</v>
      </c>
      <c r="N350" s="3">
        <v>49.7898221181137</v>
      </c>
      <c r="O350" s="3">
        <v>40.5910473373212</v>
      </c>
      <c r="P350" s="3">
        <v>38.0905799062891</v>
      </c>
      <c r="Q350" s="3">
        <v>41.7076971264985</v>
      </c>
      <c r="R350" s="3">
        <v>41.2248320576531</v>
      </c>
      <c r="S350" s="3">
        <v>45.8226793148766</v>
      </c>
      <c r="T350" s="3">
        <v>46.9735080109576</v>
      </c>
      <c r="U350" s="3">
        <v>45.4482698747617</v>
      </c>
      <c r="V350" s="3">
        <v>38.7944327694686</v>
      </c>
      <c r="W350" s="3">
        <v>36.272253620003</v>
      </c>
      <c r="X350" s="3">
        <v>31.8729436854502</v>
      </c>
      <c r="Y350" s="3">
        <v>35.2154931173717</v>
      </c>
      <c r="Z350" s="3">
        <v>36.3259141749442</v>
      </c>
      <c r="AA350" s="3">
        <v>34.1129585825533</v>
      </c>
      <c r="AB350" s="3">
        <v>30.2677015951501</v>
      </c>
      <c r="AC350" s="3">
        <v>32.4158417832956</v>
      </c>
      <c r="AD350" s="3">
        <v>38.9531682485484</v>
      </c>
      <c r="AE350" s="3">
        <v>39.264241058533</v>
      </c>
      <c r="AF350" s="3">
        <v>39.1461821688767</v>
      </c>
      <c r="AG350" s="3">
        <v>42.5799374727459</v>
      </c>
      <c r="AH350" s="3">
        <v>43.302516072109</v>
      </c>
      <c r="AI350" s="3">
        <v>41.5337799305794</v>
      </c>
      <c r="AJ350" s="3">
        <v>39.7855262338966</v>
      </c>
      <c r="AK350" s="3">
        <v>44.726689343659</v>
      </c>
      <c r="AL350" s="3">
        <v>44.1109712259032</v>
      </c>
      <c r="AM350" s="3">
        <v>53.7196844135317</v>
      </c>
      <c r="AN350" s="3">
        <v>52.3261996885126</v>
      </c>
      <c r="AO350" s="3">
        <v>46.7992566593301</v>
      </c>
      <c r="AP350" s="3">
        <v>45.7369900828047</v>
      </c>
      <c r="AQ350" s="3">
        <v>45.0466140541507</v>
      </c>
      <c r="AR350" s="3">
        <v>39.3688037421666</v>
      </c>
      <c r="AS350" s="3">
        <v>36.5850553214551</v>
      </c>
      <c r="AT350" s="3">
        <v>37.4756956489927</v>
      </c>
      <c r="AU350" s="3">
        <v>31.5765080443243</v>
      </c>
      <c r="AV350" s="3">
        <v>34.2083262880724</v>
      </c>
      <c r="AW350" s="3">
        <v>36.2592646962518</v>
      </c>
      <c r="AX350" s="3">
        <v>39.6271796438394</v>
      </c>
      <c r="AY350" s="3">
        <v>42.4948580244359</v>
      </c>
      <c r="AZ350" s="3">
        <v>49.4156136885604</v>
      </c>
      <c r="BA350" s="3">
        <v>47.3380634301521</v>
      </c>
      <c r="BB350" s="3">
        <v>46.9783918404146</v>
      </c>
      <c r="BC350" s="3">
        <v>50.0922163571902</v>
      </c>
      <c r="BD350" s="3">
        <v>49.8724942599868</v>
      </c>
      <c r="BE350" s="3">
        <v>46.474686396958</v>
      </c>
      <c r="BF350" s="3">
        <v>45.0473685141014</v>
      </c>
      <c r="BG350" s="3">
        <v>45.9349575636746</v>
      </c>
      <c r="BH350" s="3">
        <v>48.1783143803816</v>
      </c>
      <c r="BI350" s="3">
        <v>49.1154000051076</v>
      </c>
      <c r="BJ350" s="3">
        <v>45.150118292119</v>
      </c>
      <c r="BK350" s="3">
        <v>40.460563825538</v>
      </c>
      <c r="BL350" s="3">
        <v>38.6254655318047</v>
      </c>
      <c r="BM350" s="3">
        <v>41.7240963241566</v>
      </c>
      <c r="BN350" s="3">
        <v>41.0894524325359</v>
      </c>
      <c r="BO350" s="3">
        <v>44.6465327737951</v>
      </c>
      <c r="BP350" s="3">
        <v>41.5031220526818</v>
      </c>
      <c r="BQ350" s="3">
        <v>37.9464489601084</v>
      </c>
      <c r="BR350" s="3">
        <v>38.0265137093974</v>
      </c>
      <c r="BS350" s="3">
        <v>31.1050191894197</v>
      </c>
      <c r="BT350" s="3">
        <v>31.6769108341226</v>
      </c>
      <c r="BU350" s="3">
        <v>29.3815709518435</v>
      </c>
      <c r="BV350" s="3">
        <v>31.0124699622323</v>
      </c>
      <c r="BW350" s="3">
        <v>33.0960339546891</v>
      </c>
      <c r="BX350" s="3">
        <v>34.5212306868217</v>
      </c>
      <c r="BY350" s="3">
        <v>33.836103249497</v>
      </c>
      <c r="BZ350" s="3">
        <v>16.312347704732</v>
      </c>
      <c r="CA350" s="3">
        <v>14.1985789221118</v>
      </c>
      <c r="CB350" s="3">
        <v>15.0388155895048</v>
      </c>
      <c r="CC350" s="3">
        <v>18.5202789156532</v>
      </c>
      <c r="CD350" s="3">
        <v>15.6834837220582</v>
      </c>
      <c r="CE350" s="3">
        <v>15.106931258176</v>
      </c>
      <c r="CF350" s="3">
        <v>12.9424479152288</v>
      </c>
      <c r="CG350" s="3">
        <v>12.3610470822768</v>
      </c>
      <c r="CH350" s="3">
        <v>16.0338698159299</v>
      </c>
      <c r="CI350" s="3">
        <v>20.8229159286834</v>
      </c>
      <c r="CJ350" s="3">
        <v>21.6001412393333</v>
      </c>
      <c r="CK350" s="3">
        <v>23.1107125540471</v>
      </c>
      <c r="CL350" s="3">
        <v>25.9747479873424</v>
      </c>
      <c r="CM350" s="3">
        <v>22.803793603987</v>
      </c>
      <c r="CN350" s="3">
        <v>24.7771320985708</v>
      </c>
      <c r="CO350" s="3">
        <v>28.647704532825</v>
      </c>
      <c r="CP350" s="3">
        <v>26.3829722308368</v>
      </c>
      <c r="CQ350" s="3">
        <v>23.3132445333736</v>
      </c>
      <c r="CR350" s="3">
        <v>23.6667352379269</v>
      </c>
      <c r="CS350" s="3">
        <v>28.1813041259944</v>
      </c>
      <c r="CT350" s="3">
        <v>26.4005917175934</v>
      </c>
      <c r="CU350" s="3">
        <v>20.9801437332923</v>
      </c>
      <c r="CV350" s="3">
        <v>24.9052517671796</v>
      </c>
      <c r="CW350" s="3">
        <v>29.3436179262492</v>
      </c>
      <c r="CX350" s="3">
        <v>36.5027400464022</v>
      </c>
      <c r="CY350" s="3">
        <v>41.0533026482319</v>
      </c>
      <c r="CZ350" s="3">
        <v>42.6008597632859</v>
      </c>
      <c r="DA350" s="3">
        <v>41.4111260025772</v>
      </c>
      <c r="DB350" s="3">
        <v>37.3177790510648</v>
      </c>
      <c r="DC350" s="3">
        <v>38.8189106913243</v>
      </c>
      <c r="DD350" s="3">
        <v>37.5106223307757</v>
      </c>
      <c r="DE350" s="3">
        <v>39.5677057463255</v>
      </c>
      <c r="DF350" s="3">
        <v>46.3031297096038</v>
      </c>
      <c r="DG350" s="3">
        <v>43.7320311605915</v>
      </c>
      <c r="DH350" s="3">
        <v>44.0362069559907</v>
      </c>
      <c r="DI350" s="3">
        <v>40.4641105715803</v>
      </c>
      <c r="DJ350" s="3">
        <v>35.2551776456567</v>
      </c>
      <c r="DK350" s="3">
        <v>33.7285885569503</v>
      </c>
      <c r="DL350" s="3">
        <v>29.7578330098947</v>
      </c>
      <c r="DM350" s="3">
        <v>31.8984994972242</v>
      </c>
      <c r="DN350" s="3">
        <v>36.8483895581585</v>
      </c>
      <c r="DO350" s="3">
        <v>39.635273926115</v>
      </c>
      <c r="DP350" s="3">
        <v>41.5178377105127</v>
      </c>
      <c r="DQ350" s="3">
        <v>38.978874378721</v>
      </c>
      <c r="DR350" s="3">
        <v>36.5072475587558</v>
      </c>
      <c r="DS350" s="3">
        <v>35.0883474212062</v>
      </c>
      <c r="DT350" s="3">
        <v>33.6134221643379</v>
      </c>
      <c r="DU350" s="3">
        <v>37.0068950255907</v>
      </c>
      <c r="DV350" s="3">
        <v>39.0391378785985</v>
      </c>
      <c r="DW350" s="3">
        <v>40.6744198093602</v>
      </c>
      <c r="DX350" s="3">
        <v>37.2701695762148</v>
      </c>
      <c r="DY350" s="3">
        <v>34.1348433994576</v>
      </c>
      <c r="DZ350" s="3">
        <v>37.286923086547</v>
      </c>
      <c r="EA350" s="3">
        <v>33.8131356911565</v>
      </c>
      <c r="EB350" s="3">
        <v>30.9658484480873</v>
      </c>
      <c r="EC350" s="3">
        <v>33.9316623464211</v>
      </c>
      <c r="ED350" s="3">
        <v>34.7632000178714</v>
      </c>
      <c r="EE350" s="3">
        <v>32.7976193200974</v>
      </c>
      <c r="EF350" s="3">
        <v>34.5644444359673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955</v>
      </c>
      <c r="B1" s="3" t="s">
        <v>490</v>
      </c>
      <c r="C1" s="3" t="s">
        <v>493</v>
      </c>
      <c r="D1" s="3" t="s">
        <v>496</v>
      </c>
      <c r="E1" s="3" t="s">
        <v>498</v>
      </c>
      <c r="F1" s="3" t="s">
        <v>500</v>
      </c>
      <c r="G1" s="3" t="s">
        <v>502</v>
      </c>
      <c r="H1" s="3" t="s">
        <v>504</v>
      </c>
      <c r="I1" s="3" t="s">
        <v>507</v>
      </c>
      <c r="J1" s="3" t="s">
        <v>509</v>
      </c>
      <c r="K1" s="3" t="s">
        <v>510</v>
      </c>
      <c r="L1" s="3" t="s">
        <v>513</v>
      </c>
      <c r="M1" s="3" t="s">
        <v>514</v>
      </c>
      <c r="N1" s="3" t="s">
        <v>516</v>
      </c>
      <c r="O1" s="3" t="s">
        <v>519</v>
      </c>
      <c r="P1" s="3" t="s">
        <v>521</v>
      </c>
      <c r="Q1" s="3" t="s">
        <v>523</v>
      </c>
      <c r="R1" s="3" t="s">
        <v>524</v>
      </c>
      <c r="S1" s="3" t="s">
        <v>525</v>
      </c>
      <c r="T1" s="3" t="s">
        <v>528</v>
      </c>
      <c r="U1" s="3" t="s">
        <v>530</v>
      </c>
      <c r="V1" s="3" t="s">
        <v>532</v>
      </c>
      <c r="W1" s="3" t="s">
        <v>533</v>
      </c>
      <c r="X1" s="3" t="s">
        <v>535</v>
      </c>
      <c r="Y1" s="3" t="s">
        <v>538</v>
      </c>
      <c r="Z1" s="3" t="s">
        <v>546</v>
      </c>
      <c r="AA1" s="3" t="s">
        <v>549</v>
      </c>
      <c r="AB1" s="3" t="s">
        <v>551</v>
      </c>
      <c r="AC1" s="3" t="s">
        <v>553</v>
      </c>
      <c r="AD1" s="3" t="s">
        <v>555</v>
      </c>
      <c r="AE1" s="3" t="s">
        <v>557</v>
      </c>
      <c r="AF1" s="3" t="s">
        <v>559</v>
      </c>
      <c r="AG1" s="3" t="s">
        <v>561</v>
      </c>
      <c r="AH1" s="3" t="s">
        <v>563</v>
      </c>
      <c r="AI1" s="3" t="s">
        <v>565</v>
      </c>
      <c r="AJ1" s="3" t="s">
        <v>567</v>
      </c>
      <c r="AK1" s="3" t="s">
        <v>568</v>
      </c>
      <c r="AL1" s="3" t="s">
        <v>569</v>
      </c>
      <c r="AM1" s="3" t="s">
        <v>353</v>
      </c>
      <c r="AN1" s="3" t="s">
        <v>571</v>
      </c>
      <c r="AO1" s="3" t="s">
        <v>572</v>
      </c>
      <c r="AP1" s="3" t="s">
        <v>576</v>
      </c>
      <c r="AQ1" s="3" t="s">
        <v>577</v>
      </c>
      <c r="AR1" s="3" t="s">
        <v>578</v>
      </c>
      <c r="AS1" s="3" t="s">
        <v>579</v>
      </c>
      <c r="AT1" s="3" t="s">
        <v>581</v>
      </c>
      <c r="AU1" s="3" t="s">
        <v>582</v>
      </c>
      <c r="AV1" s="3" t="s">
        <v>584</v>
      </c>
      <c r="AW1" s="3" t="s">
        <v>586</v>
      </c>
      <c r="AX1" s="3" t="s">
        <v>588</v>
      </c>
      <c r="AY1" s="3" t="s">
        <v>589</v>
      </c>
      <c r="AZ1" s="3" t="s">
        <v>591</v>
      </c>
      <c r="BA1" s="3" t="s">
        <v>592</v>
      </c>
      <c r="BB1" s="3" t="s">
        <v>593</v>
      </c>
      <c r="BC1" s="3" t="s">
        <v>595</v>
      </c>
      <c r="BD1" s="3" t="s">
        <v>599</v>
      </c>
      <c r="BE1" s="3" t="s">
        <v>600</v>
      </c>
      <c r="BF1" s="3" t="s">
        <v>602</v>
      </c>
      <c r="BG1" s="3" t="s">
        <v>603</v>
      </c>
      <c r="BH1" s="3" t="s">
        <v>606</v>
      </c>
      <c r="BI1" s="3" t="s">
        <v>608</v>
      </c>
      <c r="BJ1" s="3" t="s">
        <v>610</v>
      </c>
      <c r="BK1" s="3" t="s">
        <v>611</v>
      </c>
      <c r="BL1" s="3" t="s">
        <v>612</v>
      </c>
      <c r="BM1" s="3" t="s">
        <v>613</v>
      </c>
      <c r="BN1" s="3" t="s">
        <v>614</v>
      </c>
      <c r="BO1" s="3" t="s">
        <v>615</v>
      </c>
      <c r="BP1" s="3" t="s">
        <v>617</v>
      </c>
      <c r="BQ1" s="3" t="s">
        <v>618</v>
      </c>
      <c r="BR1" s="3" t="s">
        <v>619</v>
      </c>
      <c r="BS1" s="3" t="s">
        <v>621</v>
      </c>
      <c r="BT1" s="3" t="s">
        <v>623</v>
      </c>
      <c r="BU1" s="3" t="s">
        <v>625</v>
      </c>
      <c r="BV1" s="3" t="s">
        <v>626</v>
      </c>
      <c r="BW1" s="3" t="s">
        <v>627</v>
      </c>
      <c r="BX1" s="3" t="s">
        <v>629</v>
      </c>
      <c r="BY1" s="3" t="s">
        <v>630</v>
      </c>
      <c r="BZ1" s="3" t="s">
        <v>632</v>
      </c>
      <c r="CA1" s="3" t="s">
        <v>633</v>
      </c>
      <c r="CB1" s="3" t="s">
        <v>634</v>
      </c>
      <c r="CC1" s="3" t="s">
        <v>635</v>
      </c>
      <c r="CD1" s="3" t="s">
        <v>637</v>
      </c>
      <c r="CE1" s="3" t="s">
        <v>639</v>
      </c>
      <c r="CF1" s="3" t="s">
        <v>640</v>
      </c>
      <c r="CG1" s="3" t="s">
        <v>642</v>
      </c>
      <c r="CH1" s="3" t="s">
        <v>643</v>
      </c>
      <c r="CI1" s="3" t="s">
        <v>644</v>
      </c>
      <c r="CJ1" s="3" t="s">
        <v>645</v>
      </c>
      <c r="CK1" s="3" t="s">
        <v>646</v>
      </c>
      <c r="CL1" s="3" t="s">
        <v>647</v>
      </c>
      <c r="CM1" s="3" t="s">
        <v>649</v>
      </c>
      <c r="CN1" s="3" t="s">
        <v>650</v>
      </c>
      <c r="CO1" s="3" t="s">
        <v>652</v>
      </c>
      <c r="CP1" s="3" t="s">
        <v>653</v>
      </c>
      <c r="CQ1" s="3" t="s">
        <v>654</v>
      </c>
      <c r="CR1" s="3" t="s">
        <v>655</v>
      </c>
      <c r="CS1" s="3" t="s">
        <v>657</v>
      </c>
      <c r="CT1" s="3" t="s">
        <v>658</v>
      </c>
      <c r="CU1" s="3" t="s">
        <v>659</v>
      </c>
      <c r="CV1" s="3" t="s">
        <v>660</v>
      </c>
      <c r="CW1" s="3" t="s">
        <v>661</v>
      </c>
      <c r="CX1" s="3" t="s">
        <v>662</v>
      </c>
      <c r="CY1" s="3" t="s">
        <v>663</v>
      </c>
      <c r="CZ1" s="3" t="s">
        <v>664</v>
      </c>
      <c r="DA1" s="3" t="s">
        <v>665</v>
      </c>
      <c r="DB1" s="3" t="s">
        <v>666</v>
      </c>
      <c r="DC1" s="3" t="s">
        <v>667</v>
      </c>
      <c r="DD1" s="3" t="s">
        <v>668</v>
      </c>
      <c r="DE1" s="3" t="s">
        <v>669</v>
      </c>
      <c r="DF1" s="3" t="s">
        <v>670</v>
      </c>
      <c r="DG1" s="3" t="s">
        <v>672</v>
      </c>
      <c r="DH1" s="3" t="s">
        <v>674</v>
      </c>
      <c r="DI1" s="3" t="s">
        <v>676</v>
      </c>
      <c r="DJ1" s="3" t="s">
        <v>677</v>
      </c>
      <c r="DK1" s="3" t="s">
        <v>678</v>
      </c>
      <c r="DL1" s="3" t="s">
        <v>679</v>
      </c>
      <c r="DM1" s="3" t="s">
        <v>680</v>
      </c>
      <c r="DN1" s="3" t="s">
        <v>682</v>
      </c>
      <c r="DO1" s="3" t="s">
        <v>684</v>
      </c>
      <c r="DP1" s="3" t="s">
        <v>685</v>
      </c>
      <c r="DQ1" s="3" t="s">
        <v>686</v>
      </c>
      <c r="DR1" s="3" t="s">
        <v>687</v>
      </c>
      <c r="DS1" s="3" t="s">
        <v>688</v>
      </c>
      <c r="DT1" s="3" t="s">
        <v>689</v>
      </c>
      <c r="DU1" s="3" t="s">
        <v>690</v>
      </c>
      <c r="DV1" s="3" t="s">
        <v>692</v>
      </c>
      <c r="DW1" s="3" t="s">
        <v>693</v>
      </c>
      <c r="DX1" s="3" t="s">
        <v>695</v>
      </c>
      <c r="DY1" s="3" t="s">
        <v>697</v>
      </c>
      <c r="DZ1" s="3" t="s">
        <v>698</v>
      </c>
      <c r="EA1" s="3" t="s">
        <v>700</v>
      </c>
      <c r="EB1" s="3" t="s">
        <v>702</v>
      </c>
      <c r="EC1" s="3" t="s">
        <v>703</v>
      </c>
      <c r="ED1" s="3" t="s">
        <v>705</v>
      </c>
      <c r="EE1" s="3" t="s">
        <v>706</v>
      </c>
      <c r="EF1" s="3" t="s">
        <v>707</v>
      </c>
      <c r="EG1" s="3" t="s">
        <v>709</v>
      </c>
      <c r="EH1" s="3" t="s">
        <v>711</v>
      </c>
      <c r="EI1" s="3" t="s">
        <v>712</v>
      </c>
      <c r="EJ1" s="3" t="s">
        <v>714</v>
      </c>
      <c r="EK1" s="3" t="s">
        <v>716</v>
      </c>
      <c r="EL1" s="3" t="s">
        <v>717</v>
      </c>
      <c r="EM1" s="3" t="s">
        <v>718</v>
      </c>
      <c r="EN1" s="3" t="s">
        <v>719</v>
      </c>
      <c r="EO1" s="3" t="s">
        <v>720</v>
      </c>
      <c r="EP1" s="3" t="s">
        <v>721</v>
      </c>
      <c r="EQ1" s="3" t="s">
        <v>722</v>
      </c>
      <c r="ER1" s="3" t="s">
        <v>723</v>
      </c>
      <c r="ES1" s="3" t="s">
        <v>726</v>
      </c>
      <c r="ET1" s="3" t="s">
        <v>727</v>
      </c>
      <c r="EU1" s="3" t="s">
        <v>728</v>
      </c>
      <c r="EV1" s="3" t="s">
        <v>729</v>
      </c>
      <c r="EW1" s="3" t="s">
        <v>730</v>
      </c>
      <c r="EX1" s="3" t="s">
        <v>732</v>
      </c>
      <c r="EY1" s="3" t="s">
        <v>733</v>
      </c>
      <c r="EZ1" s="3" t="s">
        <v>734</v>
      </c>
      <c r="FA1" s="3" t="s">
        <v>735</v>
      </c>
      <c r="FB1" s="3" t="s">
        <v>736</v>
      </c>
      <c r="FC1" s="3" t="s">
        <v>737</v>
      </c>
      <c r="FD1" s="3" t="s">
        <v>739</v>
      </c>
      <c r="FE1" s="3" t="s">
        <v>740</v>
      </c>
      <c r="FF1" s="3" t="s">
        <v>741</v>
      </c>
      <c r="FG1" s="3" t="s">
        <v>743</v>
      </c>
      <c r="FH1" s="3" t="s">
        <v>745</v>
      </c>
      <c r="FI1" s="3" t="s">
        <v>747</v>
      </c>
      <c r="FJ1" s="3" t="s">
        <v>749</v>
      </c>
      <c r="FK1" s="3" t="s">
        <v>750</v>
      </c>
      <c r="FL1" s="3" t="s">
        <v>752</v>
      </c>
      <c r="FM1" s="3" t="s">
        <v>753</v>
      </c>
      <c r="FN1" s="3" t="s">
        <v>754</v>
      </c>
      <c r="FO1" s="3" t="s">
        <v>755</v>
      </c>
      <c r="FP1" s="3" t="s">
        <v>756</v>
      </c>
      <c r="FQ1" s="3" t="s">
        <v>757</v>
      </c>
      <c r="FR1" s="3" t="s">
        <v>758</v>
      </c>
      <c r="FS1" s="3" t="s">
        <v>759</v>
      </c>
      <c r="FT1" s="3" t="s">
        <v>761</v>
      </c>
      <c r="FU1" s="3" t="s">
        <v>762</v>
      </c>
      <c r="FV1" s="3" t="s">
        <v>763</v>
      </c>
      <c r="FW1" s="3" t="s">
        <v>764</v>
      </c>
      <c r="FX1" s="3" t="s">
        <v>765</v>
      </c>
      <c r="FY1" s="3" t="s">
        <v>766</v>
      </c>
      <c r="FZ1" s="3" t="s">
        <v>767</v>
      </c>
      <c r="GA1" s="3" t="s">
        <v>768</v>
      </c>
      <c r="GB1" s="3" t="s">
        <v>769</v>
      </c>
      <c r="GC1" s="3" t="s">
        <v>771</v>
      </c>
      <c r="GD1" s="3" t="s">
        <v>772</v>
      </c>
      <c r="GE1" s="3" t="s">
        <v>773</v>
      </c>
      <c r="GF1" s="3" t="s">
        <v>774</v>
      </c>
      <c r="GG1" s="3" t="s">
        <v>775</v>
      </c>
      <c r="GH1" s="3" t="s">
        <v>777</v>
      </c>
      <c r="GI1" s="3" t="s">
        <v>778</v>
      </c>
      <c r="GJ1" s="3" t="s">
        <v>780</v>
      </c>
      <c r="GK1" s="3" t="s">
        <v>781</v>
      </c>
      <c r="GL1" s="3" t="s">
        <v>782</v>
      </c>
      <c r="GM1" s="3" t="s">
        <v>783</v>
      </c>
      <c r="GN1" s="3" t="s">
        <v>784</v>
      </c>
      <c r="GO1" s="3" t="s">
        <v>785</v>
      </c>
      <c r="GP1" s="3" t="s">
        <v>786</v>
      </c>
      <c r="GQ1" s="3" t="s">
        <v>787</v>
      </c>
      <c r="GR1" s="3" t="s">
        <v>788</v>
      </c>
      <c r="GS1" s="3" t="s">
        <v>790</v>
      </c>
      <c r="GT1" s="3" t="s">
        <v>791</v>
      </c>
      <c r="GU1" s="3" t="s">
        <v>793</v>
      </c>
      <c r="GV1" s="3" t="s">
        <v>795</v>
      </c>
      <c r="GW1" s="3" t="s">
        <v>796</v>
      </c>
      <c r="GX1" s="3" t="s">
        <v>798</v>
      </c>
      <c r="GY1" s="3" t="s">
        <v>799</v>
      </c>
      <c r="GZ1" s="3" t="s">
        <v>800</v>
      </c>
      <c r="HA1" s="3" t="s">
        <v>801</v>
      </c>
      <c r="HB1" s="3" t="s">
        <v>803</v>
      </c>
      <c r="HC1" s="3" t="s">
        <v>804</v>
      </c>
      <c r="HD1" s="3" t="s">
        <v>805</v>
      </c>
      <c r="HE1" s="3" t="s">
        <v>806</v>
      </c>
      <c r="HF1" s="3" t="s">
        <v>807</v>
      </c>
      <c r="HG1" s="3" t="s">
        <v>808</v>
      </c>
      <c r="HH1" s="3" t="s">
        <v>809</v>
      </c>
      <c r="HI1" s="3" t="s">
        <v>810</v>
      </c>
      <c r="HJ1" s="3" t="s">
        <v>811</v>
      </c>
      <c r="HK1" s="3" t="s">
        <v>812</v>
      </c>
      <c r="HL1" s="3" t="s">
        <v>813</v>
      </c>
      <c r="HM1" s="3" t="s">
        <v>814</v>
      </c>
      <c r="HN1" s="3" t="s">
        <v>815</v>
      </c>
      <c r="HO1" s="3" t="s">
        <v>816</v>
      </c>
      <c r="HP1" s="3" t="s">
        <v>817</v>
      </c>
      <c r="HQ1" s="3" t="s">
        <v>818</v>
      </c>
      <c r="HR1" s="3" t="s">
        <v>819</v>
      </c>
      <c r="HS1" s="3" t="s">
        <v>820</v>
      </c>
      <c r="HT1" s="3" t="s">
        <v>822</v>
      </c>
      <c r="HU1" s="3" t="s">
        <v>823</v>
      </c>
      <c r="HV1" s="3" t="s">
        <v>824</v>
      </c>
      <c r="HW1" s="3" t="s">
        <v>825</v>
      </c>
      <c r="HX1" s="3" t="s">
        <v>826</v>
      </c>
      <c r="HY1" s="3" t="s">
        <v>827</v>
      </c>
      <c r="HZ1" s="3" t="s">
        <v>828</v>
      </c>
      <c r="IA1" s="3" t="s">
        <v>829</v>
      </c>
      <c r="IB1" s="3" t="s">
        <v>830</v>
      </c>
      <c r="IC1" s="3" t="s">
        <v>831</v>
      </c>
      <c r="ID1" s="3" t="s">
        <v>833</v>
      </c>
      <c r="IE1" s="3" t="s">
        <v>834</v>
      </c>
      <c r="IF1" s="3" t="s">
        <v>836</v>
      </c>
      <c r="IG1" s="3" t="s">
        <v>837</v>
      </c>
      <c r="IH1" s="3" t="s">
        <v>839</v>
      </c>
      <c r="II1" s="3" t="s">
        <v>840</v>
      </c>
      <c r="IJ1" s="3" t="s">
        <v>841</v>
      </c>
      <c r="IK1" s="3" t="s">
        <v>843</v>
      </c>
      <c r="IL1" s="3" t="s">
        <v>845</v>
      </c>
      <c r="IM1" s="3" t="s">
        <v>846</v>
      </c>
      <c r="IN1" s="3" t="s">
        <v>847</v>
      </c>
      <c r="IO1" s="3" t="s">
        <v>848</v>
      </c>
      <c r="IP1" s="3" t="s">
        <v>849</v>
      </c>
      <c r="IQ1" s="3" t="s">
        <v>850</v>
      </c>
      <c r="IR1" s="3" t="s">
        <v>852</v>
      </c>
      <c r="IS1" s="3" t="s">
        <v>853</v>
      </c>
      <c r="IT1" s="3" t="s">
        <v>855</v>
      </c>
      <c r="IU1" s="3" t="s">
        <v>856</v>
      </c>
      <c r="IV1" s="3" t="s">
        <v>858</v>
      </c>
      <c r="IW1" s="3" t="s">
        <v>860</v>
      </c>
      <c r="IX1" s="3" t="s">
        <v>861</v>
      </c>
      <c r="IY1" s="3" t="s">
        <v>862</v>
      </c>
      <c r="IZ1" s="3" t="s">
        <v>864</v>
      </c>
      <c r="JA1" s="3" t="s">
        <v>865</v>
      </c>
      <c r="JB1" s="3" t="s">
        <v>866</v>
      </c>
      <c r="JC1" s="3" t="s">
        <v>867</v>
      </c>
      <c r="JD1" s="3" t="s">
        <v>868</v>
      </c>
      <c r="JE1" s="3" t="s">
        <v>869</v>
      </c>
      <c r="JF1" s="3" t="s">
        <v>872</v>
      </c>
      <c r="JG1" s="3" t="s">
        <v>873</v>
      </c>
      <c r="JH1" s="3" t="s">
        <v>874</v>
      </c>
      <c r="JI1" s="3" t="s">
        <v>875</v>
      </c>
      <c r="JJ1" s="3" t="s">
        <v>876</v>
      </c>
      <c r="JK1" s="3" t="s">
        <v>877</v>
      </c>
      <c r="JL1" s="3" t="s">
        <v>878</v>
      </c>
      <c r="JM1" s="3" t="s">
        <v>879</v>
      </c>
      <c r="JN1" s="3" t="s">
        <v>881</v>
      </c>
      <c r="JO1" s="3" t="s">
        <v>882</v>
      </c>
      <c r="JP1" s="3" t="s">
        <v>883</v>
      </c>
      <c r="JQ1" s="3" t="s">
        <v>885</v>
      </c>
      <c r="JR1" s="3" t="s">
        <v>886</v>
      </c>
      <c r="JS1" s="3" t="s">
        <v>887</v>
      </c>
      <c r="JT1" s="3" t="s">
        <v>889</v>
      </c>
      <c r="JU1" s="3" t="s">
        <v>890</v>
      </c>
      <c r="JV1" s="3" t="s">
        <v>891</v>
      </c>
      <c r="JW1" s="3" t="s">
        <v>893</v>
      </c>
      <c r="JX1" s="3" t="s">
        <v>894</v>
      </c>
      <c r="JY1" s="3" t="s">
        <v>895</v>
      </c>
      <c r="JZ1" s="3" t="s">
        <v>896</v>
      </c>
      <c r="KA1" s="3" t="s">
        <v>897</v>
      </c>
      <c r="KB1" s="3" t="s">
        <v>898</v>
      </c>
      <c r="KC1" s="3" t="s">
        <v>899</v>
      </c>
      <c r="KD1" s="3" t="s">
        <v>900</v>
      </c>
      <c r="KE1" s="3" t="s">
        <v>901</v>
      </c>
      <c r="KF1" s="3" t="s">
        <v>903</v>
      </c>
      <c r="KG1" s="3" t="s">
        <v>904</v>
      </c>
      <c r="KH1" s="3" t="s">
        <v>905</v>
      </c>
      <c r="KI1" s="3" t="s">
        <v>906</v>
      </c>
      <c r="KJ1" s="3" t="s">
        <v>907</v>
      </c>
      <c r="KK1" s="3" t="s">
        <v>908</v>
      </c>
      <c r="KL1" s="3" t="s">
        <v>910</v>
      </c>
      <c r="KM1" s="3" t="s">
        <v>911</v>
      </c>
      <c r="KN1" s="3" t="s">
        <v>912</v>
      </c>
      <c r="KO1" s="3" t="s">
        <v>914</v>
      </c>
      <c r="KP1" s="3" t="s">
        <v>915</v>
      </c>
      <c r="KQ1" s="3" t="s">
        <v>916</v>
      </c>
      <c r="KR1" s="3" t="s">
        <v>918</v>
      </c>
      <c r="KS1" s="3" t="s">
        <v>919</v>
      </c>
      <c r="KT1" s="3" t="s">
        <v>920</v>
      </c>
      <c r="KU1" s="3" t="s">
        <v>922</v>
      </c>
      <c r="KV1" s="3" t="s">
        <v>923</v>
      </c>
      <c r="KW1" s="3" t="s">
        <v>924</v>
      </c>
      <c r="KX1" s="3" t="s">
        <v>926</v>
      </c>
      <c r="KY1" s="3" t="s">
        <v>930</v>
      </c>
      <c r="KZ1" s="3" t="s">
        <v>931</v>
      </c>
      <c r="LA1" s="3" t="s">
        <v>933</v>
      </c>
      <c r="LB1" s="3" t="s">
        <v>934</v>
      </c>
      <c r="LC1" s="3" t="s">
        <v>935</v>
      </c>
      <c r="LD1" s="3" t="s">
        <v>937</v>
      </c>
      <c r="LE1" s="3" t="s">
        <v>938</v>
      </c>
      <c r="LF1" s="3" t="s">
        <v>941</v>
      </c>
      <c r="LG1" s="3" t="s">
        <v>943</v>
      </c>
      <c r="LH1" s="3" t="s">
        <v>946</v>
      </c>
      <c r="LI1" s="3" t="s">
        <v>949</v>
      </c>
      <c r="LJ1" s="3" t="s">
        <v>950</v>
      </c>
      <c r="LK1" s="3" t="s">
        <v>952</v>
      </c>
      <c r="LL1" s="3" t="s">
        <v>953</v>
      </c>
      <c r="LN1" s="8"/>
    </row>
    <row r="2">
      <c r="A2" s="9">
        <v>41640.0</v>
      </c>
      <c r="B2" s="3">
        <v>16.7558169754613</v>
      </c>
      <c r="C2" s="3">
        <v>31.7960494200088</v>
      </c>
      <c r="D2" s="3">
        <v>30.8827212797047</v>
      </c>
      <c r="E2" s="3">
        <v>67.9520652302949</v>
      </c>
      <c r="F2" s="3">
        <v>59.5888094220842</v>
      </c>
      <c r="G2" s="3">
        <v>38.8922758517902</v>
      </c>
      <c r="H2" s="3">
        <v>30.5740502747327</v>
      </c>
      <c r="I2" s="3">
        <v>54.7013257812118</v>
      </c>
      <c r="J2" s="3">
        <v>51.2369050525484</v>
      </c>
      <c r="K2" s="3">
        <v>25.6607319725446</v>
      </c>
      <c r="L2" s="3">
        <v>31.5911119588064</v>
      </c>
      <c r="M2" s="3">
        <v>9.91452560468918</v>
      </c>
      <c r="N2" s="3">
        <v>24.6802494217401</v>
      </c>
      <c r="O2" s="3">
        <v>39.1490869346584</v>
      </c>
      <c r="P2" s="3">
        <v>53.3830424663061</v>
      </c>
      <c r="Q2" s="3">
        <v>47.8269049326579</v>
      </c>
      <c r="R2" s="3">
        <v>41.5953148535719</v>
      </c>
      <c r="S2" s="3">
        <v>41.5859681337811</v>
      </c>
      <c r="T2" s="3">
        <v>14.9718849658048</v>
      </c>
      <c r="U2" s="3">
        <v>47.8642811711345</v>
      </c>
      <c r="V2" s="3">
        <v>87.265512198994</v>
      </c>
      <c r="W2" s="3">
        <v>88.06160895201</v>
      </c>
      <c r="X2" s="3">
        <v>63.7964827221279</v>
      </c>
      <c r="Y2" s="3">
        <v>19.7709047226679</v>
      </c>
      <c r="Z2" s="3">
        <v>77.8366557868778</v>
      </c>
      <c r="AA2" s="3">
        <v>9.98110504565859</v>
      </c>
      <c r="AB2" s="3">
        <v>47.3630127127341</v>
      </c>
      <c r="AC2" s="3">
        <v>84.0900278971771</v>
      </c>
      <c r="AD2" s="3">
        <v>40.5407424060933</v>
      </c>
      <c r="AE2" s="3">
        <v>75.5735341562921</v>
      </c>
      <c r="AF2" s="3">
        <v>493.266427902948</v>
      </c>
      <c r="AG2" s="3">
        <v>118.202486150426</v>
      </c>
      <c r="AH2" s="3">
        <v>13.477071744057</v>
      </c>
      <c r="AI2" s="3">
        <v>31.0617304670839</v>
      </c>
      <c r="AJ2" s="3">
        <v>21.5733594783412</v>
      </c>
      <c r="AK2" s="3">
        <v>91.2023846410166</v>
      </c>
      <c r="AL2" s="3">
        <v>35.6305332233994</v>
      </c>
      <c r="AM2" s="3">
        <v>25.9655508317196</v>
      </c>
      <c r="AN2" s="3">
        <v>296.213809785389</v>
      </c>
      <c r="AO2" s="3">
        <v>25.4716954120504</v>
      </c>
      <c r="AP2" s="3">
        <v>37.7397668236922</v>
      </c>
      <c r="AQ2" s="3">
        <v>13.0938095138186</v>
      </c>
      <c r="AR2" s="3">
        <v>41.7146924748504</v>
      </c>
      <c r="AS2" s="3">
        <v>67.3018287580638</v>
      </c>
      <c r="AT2" s="3">
        <v>39.8400843539202</v>
      </c>
      <c r="AU2" s="3">
        <v>18.1785460754116</v>
      </c>
      <c r="AV2" s="3">
        <v>49.553706138605</v>
      </c>
      <c r="AW2" s="3">
        <v>67.4481803701804</v>
      </c>
      <c r="AX2" s="3">
        <v>77.6865708506675</v>
      </c>
      <c r="AY2" s="3">
        <v>26.3604762213571</v>
      </c>
      <c r="AZ2" s="3">
        <v>47.0332566673679</v>
      </c>
      <c r="BA2" s="3">
        <v>33.6080186771766</v>
      </c>
      <c r="BB2" s="3">
        <v>35.1712809591645</v>
      </c>
      <c r="BC2" s="3">
        <v>44.3499156615395</v>
      </c>
      <c r="BD2" s="3">
        <v>36.4427821922101</v>
      </c>
      <c r="BE2" s="3">
        <v>49.3217387592421</v>
      </c>
      <c r="BF2" s="3">
        <v>66.0454174579368</v>
      </c>
      <c r="BG2" s="3">
        <v>20.8604845147687</v>
      </c>
      <c r="BH2" s="3">
        <v>48.3271069404012</v>
      </c>
      <c r="BI2" s="3">
        <v>10.4344333694095</v>
      </c>
      <c r="BJ2" s="3">
        <v>100.164056845558</v>
      </c>
      <c r="BK2" s="3">
        <v>19.0460601174632</v>
      </c>
      <c r="BL2" s="3">
        <v>15.6288695872929</v>
      </c>
      <c r="BM2" s="3">
        <v>60.8089728120728</v>
      </c>
      <c r="BN2" s="3">
        <v>47.5627075572825</v>
      </c>
      <c r="BO2" s="3">
        <v>92.2679989066485</v>
      </c>
      <c r="BP2" s="3">
        <v>30.3486210995415</v>
      </c>
      <c r="BQ2" s="3">
        <v>57.5547229669975</v>
      </c>
      <c r="BR2" s="3">
        <v>15.7887772107572</v>
      </c>
      <c r="BS2" s="3">
        <v>7.7208280191475</v>
      </c>
      <c r="BT2" s="3">
        <v>10.1483270406261</v>
      </c>
      <c r="BU2" s="3">
        <v>44.4773419125713</v>
      </c>
      <c r="BV2" s="3">
        <v>51.1891098243229</v>
      </c>
      <c r="BW2" s="3">
        <v>75.5930655680146</v>
      </c>
      <c r="BX2" s="3">
        <v>41.8296758900398</v>
      </c>
      <c r="BY2" s="3">
        <v>27.0108912315949</v>
      </c>
      <c r="BZ2" s="3">
        <v>72.0504083818589</v>
      </c>
      <c r="CA2" s="3">
        <v>42.9718882539246</v>
      </c>
      <c r="CB2" s="3">
        <v>52.5677948139065</v>
      </c>
      <c r="CC2" s="3">
        <v>42.8725485237176</v>
      </c>
      <c r="CD2" s="3">
        <v>19.4299990214028</v>
      </c>
      <c r="CE2" s="3">
        <v>31.3351470582884</v>
      </c>
      <c r="CF2" s="3">
        <v>67.5457164142867</v>
      </c>
      <c r="CG2" s="3">
        <v>54.1335712614514</v>
      </c>
      <c r="CH2" s="3">
        <v>51.1734154519096</v>
      </c>
      <c r="CI2" s="3">
        <v>32.7692751523344</v>
      </c>
      <c r="CJ2" s="3">
        <v>38.8649949751963</v>
      </c>
      <c r="CK2" s="3">
        <v>43.0418275382945</v>
      </c>
      <c r="CL2" s="3">
        <v>64.8516667683919</v>
      </c>
      <c r="CM2" s="3">
        <v>41.3928812821</v>
      </c>
      <c r="CN2" s="3">
        <v>23.0387899747164</v>
      </c>
      <c r="CO2" s="3">
        <v>20.2531987793657</v>
      </c>
      <c r="CP2" s="3">
        <v>90.9792535296431</v>
      </c>
      <c r="CQ2" s="3">
        <v>35.675143731879</v>
      </c>
      <c r="CR2" s="3">
        <v>61.8526997194857</v>
      </c>
      <c r="CS2" s="3">
        <v>30.9770485354569</v>
      </c>
      <c r="CT2" s="3">
        <v>63.0347584316529</v>
      </c>
      <c r="CU2" s="3">
        <v>56.8295169766872</v>
      </c>
      <c r="CV2" s="3">
        <v>50.1308134860387</v>
      </c>
      <c r="CW2" s="3">
        <v>62.4040506047495</v>
      </c>
      <c r="CX2" s="3">
        <v>31.3685088089622</v>
      </c>
      <c r="CY2" s="3">
        <v>29.5054741521959</v>
      </c>
      <c r="CZ2" s="3">
        <v>57.0406306853856</v>
      </c>
      <c r="DA2" s="3">
        <v>15.7911037082425</v>
      </c>
      <c r="DB2" s="3">
        <v>11.3228570847284</v>
      </c>
      <c r="DC2" s="3">
        <v>13.2582596575678</v>
      </c>
      <c r="DD2" s="3">
        <v>37.2874368128665</v>
      </c>
      <c r="DE2" s="3">
        <v>64.2041624183807</v>
      </c>
      <c r="DF2" s="3">
        <v>9.22469420515766</v>
      </c>
      <c r="DG2" s="3">
        <v>17.2548641689292</v>
      </c>
      <c r="DH2" s="3">
        <v>30.3646705290454</v>
      </c>
      <c r="DI2" s="3">
        <v>120.636373732552</v>
      </c>
      <c r="DJ2" s="3">
        <v>19.9356098806771</v>
      </c>
      <c r="DK2" s="3">
        <v>97.2178573608398</v>
      </c>
      <c r="DL2" s="3">
        <v>43.6334499317826</v>
      </c>
      <c r="DM2" s="3">
        <v>14.8088855350084</v>
      </c>
      <c r="DN2" s="3">
        <v>52.3251322262504</v>
      </c>
      <c r="DO2" s="3">
        <v>75.9088037266755</v>
      </c>
      <c r="DP2" s="3">
        <v>105.459582031032</v>
      </c>
      <c r="DQ2" s="3">
        <v>55.3160242305085</v>
      </c>
      <c r="DR2" s="3">
        <v>33.5718942574785</v>
      </c>
      <c r="DS2" s="3">
        <v>13.5004572280156</v>
      </c>
      <c r="DT2" s="3">
        <v>29.2878146031909</v>
      </c>
      <c r="DU2" s="3">
        <v>28.374819148688</v>
      </c>
      <c r="DV2" s="3">
        <v>60.8934741156281</v>
      </c>
      <c r="DW2" s="3">
        <v>32.5253025759</v>
      </c>
      <c r="DX2" s="3">
        <v>140.572024575027</v>
      </c>
      <c r="DY2" s="3">
        <v>209.986096305712</v>
      </c>
      <c r="DZ2" s="3">
        <v>41.0833506891233</v>
      </c>
      <c r="EA2" s="3">
        <v>36.8061186242532</v>
      </c>
      <c r="EB2" s="3">
        <v>6.3355834285056</v>
      </c>
      <c r="EC2" s="3">
        <v>62.2543736693576</v>
      </c>
      <c r="ED2" s="3">
        <v>65.7041588275065</v>
      </c>
      <c r="EE2" s="3">
        <v>27.5396682165776</v>
      </c>
      <c r="EF2" s="3">
        <v>68.5921103753612</v>
      </c>
      <c r="EG2" s="3">
        <v>9.34636783809977</v>
      </c>
      <c r="EH2" s="3">
        <v>17.7935121041168</v>
      </c>
      <c r="EI2" s="3">
        <v>12.5358396125706</v>
      </c>
      <c r="EJ2" s="3">
        <v>76.1917270910489</v>
      </c>
      <c r="EK2" s="3">
        <v>90.0624952462347</v>
      </c>
      <c r="EL2" s="3">
        <v>111.640925377083</v>
      </c>
      <c r="EM2" s="3">
        <v>37.391663592749</v>
      </c>
      <c r="EN2" s="3">
        <v>66.6304167765656</v>
      </c>
      <c r="EO2" s="3">
        <v>18.926128888564</v>
      </c>
      <c r="EP2" s="3">
        <v>68.7157327305305</v>
      </c>
      <c r="EQ2" s="3">
        <v>28.48128784512</v>
      </c>
      <c r="ER2" s="3">
        <v>11.8073793934534</v>
      </c>
      <c r="ES2" s="3">
        <v>13.3298841051408</v>
      </c>
      <c r="ET2" s="3">
        <v>45.1821692330497</v>
      </c>
      <c r="EU2" s="3">
        <v>63.3613113397898</v>
      </c>
      <c r="EV2" s="3">
        <v>22.0262031257315</v>
      </c>
      <c r="EW2" s="3">
        <v>29.293661732688</v>
      </c>
      <c r="EX2" s="3">
        <v>68.4428110518716</v>
      </c>
      <c r="EY2" s="3">
        <v>19.5917164239105</v>
      </c>
      <c r="EZ2" s="3">
        <v>42.5847359590344</v>
      </c>
      <c r="FA2" s="3">
        <v>39.2570831680052</v>
      </c>
      <c r="FB2" s="3">
        <v>8.9759250496775</v>
      </c>
      <c r="FC2" s="3">
        <v>12.2189694045311</v>
      </c>
      <c r="FD2" s="3">
        <v>40.0371921447302</v>
      </c>
      <c r="FE2" s="3">
        <v>70.5245400895419</v>
      </c>
      <c r="FF2" s="3">
        <v>20.3439504123954</v>
      </c>
      <c r="FG2" s="3">
        <v>45.2921427772159</v>
      </c>
      <c r="FH2" s="3">
        <v>27.9460281389485</v>
      </c>
      <c r="FI2" s="3">
        <v>15.3546536557624</v>
      </c>
      <c r="FJ2" s="3">
        <v>43.8494989819611</v>
      </c>
      <c r="FK2" s="3">
        <v>33.4737347548454</v>
      </c>
      <c r="FL2" s="3">
        <v>42.5250040756632</v>
      </c>
      <c r="FM2" s="3">
        <v>111.183788104093</v>
      </c>
      <c r="FN2" s="3">
        <v>39.4120118019435</v>
      </c>
      <c r="FO2" s="3">
        <v>2.53649561487863</v>
      </c>
      <c r="FP2" s="3">
        <v>18.5517397375944</v>
      </c>
      <c r="FQ2" s="3">
        <v>46.905133996603</v>
      </c>
      <c r="FR2" s="3">
        <v>76.2450041417869</v>
      </c>
      <c r="FS2" s="3">
        <v>44.3471678281313</v>
      </c>
      <c r="FT2" s="3">
        <v>16.8419301580946</v>
      </c>
      <c r="FU2" s="3">
        <v>71.3555989028633</v>
      </c>
      <c r="FV2" s="3">
        <v>18.0525147030472</v>
      </c>
      <c r="FW2" s="3">
        <v>156.138732426617</v>
      </c>
      <c r="FX2" s="3">
        <v>67.4660305138564</v>
      </c>
      <c r="FY2" s="3">
        <v>27.4450234694977</v>
      </c>
      <c r="FZ2" s="3">
        <v>45.5113291134025</v>
      </c>
      <c r="GA2" s="3">
        <v>32.3291200977956</v>
      </c>
      <c r="GB2" s="3">
        <v>146.432143075126</v>
      </c>
      <c r="GC2" s="3">
        <v>27.9851029505858</v>
      </c>
      <c r="GD2" s="3">
        <v>39.1065565462619</v>
      </c>
      <c r="GE2" s="3">
        <v>78.6775033390737</v>
      </c>
      <c r="GF2" s="3">
        <v>11.4191666557675</v>
      </c>
      <c r="GG2" s="3">
        <v>18.667436322956</v>
      </c>
      <c r="GH2" s="3">
        <v>37.8893964076842</v>
      </c>
      <c r="GI2" s="3">
        <v>31.2175151760882</v>
      </c>
      <c r="GJ2" s="3">
        <v>35.1335034254766</v>
      </c>
      <c r="GK2" s="3">
        <v>23.610231942881</v>
      </c>
      <c r="GL2" s="3">
        <v>30.4141983739985</v>
      </c>
      <c r="GM2" s="3">
        <v>54.3652046218823</v>
      </c>
      <c r="GN2" s="3">
        <v>84.1593608897198</v>
      </c>
      <c r="GO2" s="3">
        <v>22.3705374398311</v>
      </c>
      <c r="GP2" s="3">
        <v>10.9026637695348</v>
      </c>
      <c r="GQ2" s="3">
        <v>16.3712205960499</v>
      </c>
      <c r="GR2" s="3">
        <v>18.9264713980243</v>
      </c>
      <c r="GS2" s="3">
        <v>51.3000002361479</v>
      </c>
      <c r="GT2" s="3">
        <v>9.30974283156083</v>
      </c>
      <c r="GU2" s="3">
        <v>33.0014210594415</v>
      </c>
      <c r="GV2" s="3">
        <v>96.3190665419828</v>
      </c>
      <c r="GW2" s="3">
        <v>21.7174019318061</v>
      </c>
      <c r="GX2" s="3">
        <v>71.1198016060983</v>
      </c>
      <c r="GY2" s="3">
        <v>32.2617280608708</v>
      </c>
      <c r="GZ2" s="3">
        <v>46.0553042556883</v>
      </c>
      <c r="HA2" s="3">
        <v>38.808634911831</v>
      </c>
      <c r="HB2" s="3">
        <v>0.373140940575269</v>
      </c>
      <c r="HC2" s="3">
        <v>15.0215840593437</v>
      </c>
      <c r="HD2" s="3">
        <v>29.1843487822098</v>
      </c>
      <c r="HE2" s="3">
        <v>51.2956807267145</v>
      </c>
      <c r="HF2" s="3">
        <v>31.9164666412024</v>
      </c>
      <c r="HG2" s="3">
        <v>132.370000566755</v>
      </c>
      <c r="HH2" s="3">
        <v>62.4231538897759</v>
      </c>
      <c r="HI2" s="3">
        <v>31.163466989367</v>
      </c>
      <c r="HJ2" s="3">
        <v>25.6722779882969</v>
      </c>
      <c r="HK2" s="3">
        <v>21.7207369797453</v>
      </c>
      <c r="HL2" s="3">
        <v>59.8392617219726</v>
      </c>
      <c r="HM2" s="3">
        <v>18.6871010807083</v>
      </c>
      <c r="HN2" s="3">
        <v>31.9122416567177</v>
      </c>
      <c r="HO2" s="3">
        <v>58.1470588979839</v>
      </c>
      <c r="HP2" s="3">
        <v>18.4139660342126</v>
      </c>
      <c r="HQ2" s="3">
        <v>101.963885731583</v>
      </c>
      <c r="HR2" s="3">
        <v>17.0285802516631</v>
      </c>
      <c r="HS2" s="3">
        <v>27.041069326267</v>
      </c>
      <c r="HT2" s="3">
        <v>47.508952984686</v>
      </c>
      <c r="HU2" s="3">
        <v>57.0767919267585</v>
      </c>
      <c r="HV2" s="3">
        <v>42.0987033075757</v>
      </c>
      <c r="HW2" s="3">
        <v>34.0668368991122</v>
      </c>
      <c r="HX2" s="3">
        <v>77.9987279431209</v>
      </c>
      <c r="HY2" s="3">
        <v>16.8701242505163</v>
      </c>
      <c r="HZ2" s="3">
        <v>56.4095994271777</v>
      </c>
      <c r="IA2" s="3">
        <v>100.932144595874</v>
      </c>
      <c r="IB2" s="3">
        <v>51.4706058747925</v>
      </c>
      <c r="IC2" s="3">
        <v>30.792971558637</v>
      </c>
      <c r="ID2" s="3">
        <v>53.9711968560397</v>
      </c>
      <c r="IE2" s="3">
        <v>281.382380894252</v>
      </c>
      <c r="IF2" s="3">
        <v>7.29642944986191</v>
      </c>
      <c r="IG2" s="3">
        <v>133.620649271131</v>
      </c>
      <c r="IH2" s="3">
        <v>93.5903192934019</v>
      </c>
      <c r="II2" s="3">
        <v>129.906176003639</v>
      </c>
      <c r="IJ2" s="3">
        <v>32.11474702104</v>
      </c>
      <c r="IK2" s="3">
        <v>26.1004318999512</v>
      </c>
      <c r="IL2" s="3">
        <v>30.5185079048304</v>
      </c>
      <c r="IM2" s="3">
        <v>22.5985378939685</v>
      </c>
      <c r="IN2" s="3">
        <v>57.0595652571328</v>
      </c>
      <c r="IO2" s="3">
        <v>72.531838047194</v>
      </c>
      <c r="IP2" s="3">
        <v>65.99567810983</v>
      </c>
      <c r="IQ2" s="3">
        <v>82.8522692044882</v>
      </c>
      <c r="IR2" s="3">
        <v>25.3870929803022</v>
      </c>
      <c r="IS2" s="3">
        <v>86.257046180857</v>
      </c>
      <c r="IT2" s="3">
        <v>32.4696592365323</v>
      </c>
      <c r="IU2" s="3">
        <v>54.2027862165963</v>
      </c>
      <c r="IV2" s="3">
        <v>67.2754718532762</v>
      </c>
      <c r="IW2" s="3">
        <v>61.9163946257469</v>
      </c>
      <c r="IX2" s="3">
        <v>67.5336620976106</v>
      </c>
      <c r="IY2" s="3">
        <v>26.9838458406609</v>
      </c>
      <c r="IZ2" s="3">
        <v>11.3812812451095</v>
      </c>
      <c r="JA2" s="3">
        <v>42.7312625373364</v>
      </c>
      <c r="JB2" s="3">
        <v>45.8660658538096</v>
      </c>
      <c r="JC2" s="3">
        <v>44.2185058138546</v>
      </c>
      <c r="JD2" s="3">
        <v>26.2605151940813</v>
      </c>
      <c r="JE2" s="3">
        <v>109.32606989805</v>
      </c>
      <c r="JF2" s="3">
        <v>55.8105373276763</v>
      </c>
      <c r="JG2" s="3">
        <v>66.9503566271554</v>
      </c>
      <c r="JH2" s="3">
        <v>27.5595303576979</v>
      </c>
      <c r="JI2" s="3">
        <v>32.0859863559757</v>
      </c>
      <c r="JJ2" s="3">
        <v>35.5392908316962</v>
      </c>
      <c r="JK2" s="3">
        <v>62.2533640091734</v>
      </c>
      <c r="JL2" s="3">
        <v>66.6340504833825</v>
      </c>
      <c r="JM2" s="3">
        <v>69.8728417149508</v>
      </c>
      <c r="JN2" s="3">
        <v>51.5564323453359</v>
      </c>
      <c r="JO2" s="3">
        <v>33.6558651953718</v>
      </c>
      <c r="JP2" s="3">
        <v>54.8353559644119</v>
      </c>
      <c r="JQ2" s="3">
        <v>60.7435714176723</v>
      </c>
      <c r="JR2" s="3">
        <v>78.8328572227841</v>
      </c>
      <c r="JS2" s="3">
        <v>41.667473512381</v>
      </c>
      <c r="JT2" s="3">
        <v>27.5414480901867</v>
      </c>
      <c r="JU2" s="3">
        <v>103.441666739328</v>
      </c>
      <c r="JV2" s="3">
        <v>39.0153155939018</v>
      </c>
      <c r="JW2" s="3">
        <v>71.0167516696409</v>
      </c>
      <c r="JX2" s="3">
        <v>28.7713171718296</v>
      </c>
      <c r="JY2" s="3">
        <v>34.9728657306416</v>
      </c>
      <c r="JZ2" s="3">
        <v>33.4673036111725</v>
      </c>
      <c r="KA2" s="3">
        <v>33.9907029751764</v>
      </c>
      <c r="KB2" s="3">
        <v>20.8627475066225</v>
      </c>
      <c r="KC2" s="3">
        <v>20.3984760957178</v>
      </c>
      <c r="KD2" s="3">
        <v>20.1023402534239</v>
      </c>
      <c r="KE2" s="3">
        <v>170.409282936667</v>
      </c>
      <c r="KF2" s="3">
        <v>19.7515555759007</v>
      </c>
      <c r="KG2" s="3">
        <v>61.6360560182687</v>
      </c>
      <c r="KH2" s="3">
        <v>30.2511240690627</v>
      </c>
      <c r="KI2" s="3">
        <v>42.1658317678054</v>
      </c>
      <c r="KJ2" s="3">
        <v>84.5408131988224</v>
      </c>
      <c r="KK2" s="3">
        <v>29.1416215403991</v>
      </c>
      <c r="KL2" s="3">
        <v>9.38621197909216</v>
      </c>
      <c r="KM2" s="3">
        <v>32.515158556403</v>
      </c>
      <c r="KN2" s="3">
        <v>33.0705980113671</v>
      </c>
      <c r="KO2" s="3">
        <v>41.6260638376878</v>
      </c>
      <c r="KP2" s="3">
        <v>42.7042741314922</v>
      </c>
      <c r="KQ2" s="3">
        <v>104.243254914575</v>
      </c>
      <c r="KR2" s="3">
        <v>27.6789123246728</v>
      </c>
      <c r="KS2" s="3">
        <v>35.2237260561414</v>
      </c>
      <c r="KT2" s="3">
        <v>21.4438445811881</v>
      </c>
      <c r="KU2" s="3">
        <v>107.706142147689</v>
      </c>
      <c r="KV2" s="3">
        <v>43.0310592660322</v>
      </c>
      <c r="KW2" s="3">
        <v>125.367795159113</v>
      </c>
      <c r="KX2" s="3">
        <v>4.08760591018266</v>
      </c>
      <c r="KY2" s="3">
        <v>19.8457625762748</v>
      </c>
      <c r="KZ2" s="3">
        <v>9.89850299959295</v>
      </c>
      <c r="LA2" s="3">
        <v>59.6537331402483</v>
      </c>
      <c r="LB2" s="3">
        <v>130.420306126098</v>
      </c>
      <c r="LC2" s="3">
        <v>23.8923007599473</v>
      </c>
      <c r="LD2" s="3">
        <v>96.0049556569334</v>
      </c>
      <c r="LE2" s="3">
        <v>61.7303276585028</v>
      </c>
      <c r="LF2" s="3">
        <v>1.96353518292934</v>
      </c>
      <c r="LG2" s="3">
        <v>35.6052158154882</v>
      </c>
      <c r="LH2" s="3">
        <v>31.1767640172594</v>
      </c>
      <c r="LI2" s="3">
        <v>21.7698809305827</v>
      </c>
      <c r="LJ2" s="3">
        <v>51.8577862819032</v>
      </c>
      <c r="LK2" s="3">
        <v>41.0858520500434</v>
      </c>
      <c r="LL2" s="3">
        <v>50.9027124522333</v>
      </c>
    </row>
    <row r="3">
      <c r="A3" s="9">
        <v>41671.0</v>
      </c>
      <c r="B3" s="3">
        <v>16.4768952355766</v>
      </c>
      <c r="C3" s="3">
        <v>31.9317170781886</v>
      </c>
      <c r="D3" s="3">
        <v>30.8144719871873</v>
      </c>
      <c r="E3" s="3">
        <v>67.3008548284684</v>
      </c>
      <c r="F3" s="3">
        <v>65.4507898029528</v>
      </c>
      <c r="G3" s="3">
        <v>39.4719558544055</v>
      </c>
      <c r="H3" s="3">
        <v>29.5495949787141</v>
      </c>
      <c r="I3" s="3">
        <v>52.4089191612551</v>
      </c>
      <c r="J3" s="3">
        <v>53.1589471917403</v>
      </c>
      <c r="K3" s="3">
        <v>27.4149405469094</v>
      </c>
      <c r="L3" s="3">
        <v>33.5102158922689</v>
      </c>
      <c r="M3" s="3">
        <v>9.9266360674384</v>
      </c>
      <c r="N3" s="3">
        <v>24.1005813737533</v>
      </c>
      <c r="O3" s="3">
        <v>37.9202597661694</v>
      </c>
      <c r="P3" s="3">
        <v>51.5784924687316</v>
      </c>
      <c r="Q3" s="3">
        <v>58.0152631056936</v>
      </c>
      <c r="R3" s="3">
        <v>41.420229966586</v>
      </c>
      <c r="S3" s="3">
        <v>45.4664563298158</v>
      </c>
      <c r="T3" s="3">
        <v>15.7360975927246</v>
      </c>
      <c r="U3" s="3">
        <v>47.227911885914</v>
      </c>
      <c r="V3" s="3">
        <v>89.9302117341727</v>
      </c>
      <c r="W3" s="3">
        <v>84.0352216239295</v>
      </c>
      <c r="X3" s="3">
        <v>63.8715490442739</v>
      </c>
      <c r="Y3" s="3">
        <v>17.7175000341315</v>
      </c>
      <c r="Z3" s="3">
        <v>80.5444755360012</v>
      </c>
      <c r="AA3" s="3">
        <v>9.8437538548718</v>
      </c>
      <c r="AB3" s="3">
        <v>49.747072433587</v>
      </c>
      <c r="AC3" s="3">
        <v>89.1674127496358</v>
      </c>
      <c r="AD3" s="3">
        <v>39.4268051395986</v>
      </c>
      <c r="AE3" s="3">
        <v>75.1529012442848</v>
      </c>
      <c r="AF3" s="3">
        <v>528.519212421618</v>
      </c>
      <c r="AG3" s="3">
        <v>109.119705831407</v>
      </c>
      <c r="AH3" s="3">
        <v>13.3193009611797</v>
      </c>
      <c r="AI3" s="3">
        <v>30.7199388248646</v>
      </c>
      <c r="AJ3" s="3">
        <v>17.0213979304885</v>
      </c>
      <c r="AK3" s="3">
        <v>92.9507346309123</v>
      </c>
      <c r="AL3" s="3">
        <v>33.1442260723512</v>
      </c>
      <c r="AM3" s="3">
        <v>26.955001948737</v>
      </c>
      <c r="AN3" s="3">
        <v>325.89421081543</v>
      </c>
      <c r="AO3" s="3">
        <v>24.0693791414251</v>
      </c>
      <c r="AP3" s="3">
        <v>37.1036909388254</v>
      </c>
      <c r="AQ3" s="3">
        <v>13.0971054026955</v>
      </c>
      <c r="AR3" s="3">
        <v>42.9891853518256</v>
      </c>
      <c r="AS3" s="3">
        <v>70.8001589368084</v>
      </c>
      <c r="AT3" s="3">
        <v>37.1566873986092</v>
      </c>
      <c r="AU3" s="3">
        <v>16.1779978329798</v>
      </c>
      <c r="AV3" s="3">
        <v>51.0076488059912</v>
      </c>
      <c r="AW3" s="3">
        <v>71.4036677724655</v>
      </c>
      <c r="AX3" s="3">
        <v>76.5713743195537</v>
      </c>
      <c r="AY3" s="3">
        <v>26.9397368180124</v>
      </c>
      <c r="AZ3" s="3">
        <v>47.5714942713863</v>
      </c>
      <c r="BA3" s="3">
        <v>33.1729869541331</v>
      </c>
      <c r="BB3" s="3">
        <v>34.8706409434473</v>
      </c>
      <c r="BC3" s="3">
        <v>41.2434270655492</v>
      </c>
      <c r="BD3" s="3">
        <v>33.7727280389842</v>
      </c>
      <c r="BE3" s="3">
        <v>47.7581480031321</v>
      </c>
      <c r="BF3" s="3">
        <v>64.2790451988814</v>
      </c>
      <c r="BG3" s="3">
        <v>20.8498627708596</v>
      </c>
      <c r="BH3" s="3">
        <v>47.7067192529193</v>
      </c>
      <c r="BI3" s="3">
        <v>11.0078052219592</v>
      </c>
      <c r="BJ3" s="3">
        <v>102.355935225235</v>
      </c>
      <c r="BK3" s="3">
        <v>20.1792139720759</v>
      </c>
      <c r="BL3" s="3">
        <v>16.007623716366</v>
      </c>
      <c r="BM3" s="3">
        <v>58.2517181131724</v>
      </c>
      <c r="BN3" s="3">
        <v>45.7541830120546</v>
      </c>
      <c r="BO3" s="3">
        <v>91.6910636885487</v>
      </c>
      <c r="BP3" s="3">
        <v>30.2003666893787</v>
      </c>
      <c r="BQ3" s="3">
        <v>62.1408124826494</v>
      </c>
      <c r="BR3" s="3">
        <v>15.7501348798457</v>
      </c>
      <c r="BS3" s="3">
        <v>7.59855606736815</v>
      </c>
      <c r="BT3" s="3">
        <v>10.1456241163602</v>
      </c>
      <c r="BU3" s="3">
        <v>44.7372102723901</v>
      </c>
      <c r="BV3" s="3">
        <v>51.6412148983945</v>
      </c>
      <c r="BW3" s="3">
        <v>71.6185634426395</v>
      </c>
      <c r="BX3" s="3">
        <v>43.9271767206955</v>
      </c>
      <c r="BY3" s="3">
        <v>27.6945352129108</v>
      </c>
      <c r="BZ3" s="3">
        <v>69.3519027895055</v>
      </c>
      <c r="CA3" s="3">
        <v>44.1643533740553</v>
      </c>
      <c r="CB3" s="3">
        <v>50.7187543801837</v>
      </c>
      <c r="CC3" s="3">
        <v>41.7496962873084</v>
      </c>
      <c r="CD3" s="3">
        <v>20.9925641609437</v>
      </c>
      <c r="CE3" s="3">
        <v>30.8068189135617</v>
      </c>
      <c r="CF3" s="3">
        <v>70.4826103382849</v>
      </c>
      <c r="CG3" s="3">
        <v>51.8852633426064</v>
      </c>
      <c r="CH3" s="3">
        <v>47.456345698552</v>
      </c>
      <c r="CI3" s="3">
        <v>31.4508641230937</v>
      </c>
      <c r="CJ3" s="3">
        <v>41.1806095385518</v>
      </c>
      <c r="CK3" s="3">
        <v>44.9567552624859</v>
      </c>
      <c r="CL3" s="3">
        <v>65.6581579509534</v>
      </c>
      <c r="CM3" s="3">
        <v>42.8592271969442</v>
      </c>
      <c r="CN3" s="3">
        <v>26.8062022242512</v>
      </c>
      <c r="CO3" s="3">
        <v>20.8931800197748</v>
      </c>
      <c r="CP3" s="3">
        <v>90.3048220160784</v>
      </c>
      <c r="CQ3" s="3">
        <v>36.592956161615</v>
      </c>
      <c r="CR3" s="3">
        <v>62.5437319931644</v>
      </c>
      <c r="CS3" s="3">
        <v>33.3515665043724</v>
      </c>
      <c r="CT3" s="3">
        <v>59.1324786131826</v>
      </c>
      <c r="CU3" s="3">
        <v>59.37350319973</v>
      </c>
      <c r="CV3" s="3">
        <v>47.5959511366775</v>
      </c>
      <c r="CW3" s="3">
        <v>66.1335242591118</v>
      </c>
      <c r="CX3" s="3">
        <v>33.7719809131319</v>
      </c>
      <c r="CY3" s="3">
        <v>30.6850349828099</v>
      </c>
      <c r="CZ3" s="3">
        <v>54.5933173939319</v>
      </c>
      <c r="DA3" s="3">
        <v>16.7059424750153</v>
      </c>
      <c r="DB3" s="3">
        <v>11.1976754288924</v>
      </c>
      <c r="DC3" s="3">
        <v>14.3983878055239</v>
      </c>
      <c r="DD3" s="3">
        <v>35.3890679228166</v>
      </c>
      <c r="DE3" s="3">
        <v>70.4175665452004</v>
      </c>
      <c r="DF3" s="3">
        <v>8.77998549041509</v>
      </c>
      <c r="DG3" s="3">
        <v>16.8875647471934</v>
      </c>
      <c r="DH3" s="3">
        <v>28.3403859813298</v>
      </c>
      <c r="DI3" s="3">
        <v>114.763640990454</v>
      </c>
      <c r="DJ3" s="3">
        <v>19.8527740712381</v>
      </c>
      <c r="DK3" s="3">
        <v>109.905263398823</v>
      </c>
      <c r="DL3" s="3">
        <v>44.5676838188784</v>
      </c>
      <c r="DM3" s="3">
        <v>14.8307854542674</v>
      </c>
      <c r="DN3" s="3">
        <v>51.2123508825415</v>
      </c>
      <c r="DO3" s="3">
        <v>82.282160437144</v>
      </c>
      <c r="DP3" s="3">
        <v>100.585319008511</v>
      </c>
      <c r="DQ3" s="3">
        <v>58.4420012962018</v>
      </c>
      <c r="DR3" s="3">
        <v>33.691209808621</v>
      </c>
      <c r="DS3" s="3">
        <v>13.931052691958</v>
      </c>
      <c r="DT3" s="3">
        <v>27.0794439420571</v>
      </c>
      <c r="DU3" s="3">
        <v>29.666769171878</v>
      </c>
      <c r="DV3" s="3">
        <v>61.6565582952708</v>
      </c>
      <c r="DW3" s="3">
        <v>34.0915279688423</v>
      </c>
      <c r="DX3" s="3">
        <v>132.327997341434</v>
      </c>
      <c r="DY3" s="3">
        <v>201.341100568507</v>
      </c>
      <c r="DZ3" s="3">
        <v>43.8674928286921</v>
      </c>
      <c r="EA3" s="3">
        <v>37.0893504548875</v>
      </c>
      <c r="EB3" s="3">
        <v>5.98948594458774</v>
      </c>
      <c r="EC3" s="3">
        <v>60.2094079639296</v>
      </c>
      <c r="ED3" s="3">
        <v>65.6373639083137</v>
      </c>
      <c r="EE3" s="3">
        <v>27.089855961445</v>
      </c>
      <c r="EF3" s="3">
        <v>70.7331668939675</v>
      </c>
      <c r="EG3" s="3">
        <v>9.55936530742924</v>
      </c>
      <c r="EH3" s="3">
        <v>17.7081205884524</v>
      </c>
      <c r="EI3" s="3">
        <v>12.4390345072128</v>
      </c>
      <c r="EJ3" s="3">
        <v>80.8844921152296</v>
      </c>
      <c r="EK3" s="3">
        <v>93.2789206091758</v>
      </c>
      <c r="EL3" s="3">
        <v>109.748540816596</v>
      </c>
      <c r="EM3" s="3">
        <v>36.8731963917324</v>
      </c>
      <c r="EN3" s="3">
        <v>69.3252530094737</v>
      </c>
      <c r="EO3" s="3">
        <v>18.326658005156</v>
      </c>
      <c r="EP3" s="3">
        <v>67.0159952580055</v>
      </c>
      <c r="EQ3" s="3">
        <v>28.746118260852</v>
      </c>
      <c r="ER3" s="3">
        <v>11.4748091409862</v>
      </c>
      <c r="ES3" s="3">
        <v>13.1959786968754</v>
      </c>
      <c r="ET3" s="3">
        <v>47.7461693412379</v>
      </c>
      <c r="EU3" s="3">
        <v>61.832884210406</v>
      </c>
      <c r="EV3" s="3">
        <v>21.0826575159113</v>
      </c>
      <c r="EW3" s="3">
        <v>30.0658918269843</v>
      </c>
      <c r="EX3" s="3">
        <v>67.1593508582876</v>
      </c>
      <c r="EY3" s="3">
        <v>21.0541618366073</v>
      </c>
      <c r="EZ3" s="3">
        <v>42.0985097526971</v>
      </c>
      <c r="FA3" s="3">
        <v>38.6295329522328</v>
      </c>
      <c r="FB3" s="3">
        <v>8.5453028416449</v>
      </c>
      <c r="FC3" s="3">
        <v>12.7551765934089</v>
      </c>
      <c r="FD3" s="3">
        <v>40.7060958209907</v>
      </c>
      <c r="FE3" s="3">
        <v>72.3220169693602</v>
      </c>
      <c r="FF3" s="3">
        <v>19.1741154556934</v>
      </c>
      <c r="FG3" s="3">
        <v>47.2163162231445</v>
      </c>
      <c r="FH3" s="3">
        <v>26.7914145977328</v>
      </c>
      <c r="FI3" s="3">
        <v>15.4034294091968</v>
      </c>
      <c r="FJ3" s="3">
        <v>41.4530338155318</v>
      </c>
      <c r="FK3" s="3">
        <v>36.1431876016361</v>
      </c>
      <c r="FL3" s="3">
        <v>44.6937671769706</v>
      </c>
      <c r="FM3" s="3">
        <v>117.403510597984</v>
      </c>
      <c r="FN3" s="3">
        <v>38.7253607774773</v>
      </c>
      <c r="FO3" s="3">
        <v>2.44206441947639</v>
      </c>
      <c r="FP3" s="3">
        <v>19.1767921648224</v>
      </c>
      <c r="FQ3" s="3">
        <v>49.1342327204072</v>
      </c>
      <c r="FR3" s="3">
        <v>71.1193557218167</v>
      </c>
      <c r="FS3" s="3">
        <v>45.4697153561045</v>
      </c>
      <c r="FT3" s="3">
        <v>16.6125035890875</v>
      </c>
      <c r="FU3" s="3">
        <v>71.4470814014802</v>
      </c>
      <c r="FV3" s="3">
        <v>18.0255231912715</v>
      </c>
      <c r="FW3" s="3">
        <v>160.622378005441</v>
      </c>
      <c r="FX3" s="3">
        <v>69.7538716802622</v>
      </c>
      <c r="FY3" s="3">
        <v>26.6203328316451</v>
      </c>
      <c r="FZ3" s="3">
        <v>43.8278413209714</v>
      </c>
      <c r="GA3" s="3">
        <v>30.8382573259359</v>
      </c>
      <c r="GB3" s="3">
        <v>143.381316737125</v>
      </c>
      <c r="GC3" s="3">
        <v>26.4889834898482</v>
      </c>
      <c r="GD3" s="3">
        <v>38.6269326545746</v>
      </c>
      <c r="GE3" s="3">
        <v>76.4024385133452</v>
      </c>
      <c r="GF3" s="3">
        <v>11.8564474457189</v>
      </c>
      <c r="GG3" s="3">
        <v>17.7057762463634</v>
      </c>
      <c r="GH3" s="3">
        <v>38.3245858449004</v>
      </c>
      <c r="GI3" s="3">
        <v>30.7161699753054</v>
      </c>
      <c r="GJ3" s="3">
        <v>37.5667255384888</v>
      </c>
      <c r="GK3" s="3">
        <v>22.4334037121927</v>
      </c>
      <c r="GL3" s="3">
        <v>31.2337723595011</v>
      </c>
      <c r="GM3" s="3">
        <v>53.7455126178092</v>
      </c>
      <c r="GN3" s="3">
        <v>83.9405417594793</v>
      </c>
      <c r="GO3" s="3">
        <v>23.964884160984</v>
      </c>
      <c r="GP3" s="3">
        <v>10.7042807752937</v>
      </c>
      <c r="GQ3" s="3">
        <v>17.2254179023253</v>
      </c>
      <c r="GR3" s="3">
        <v>17.9650260829721</v>
      </c>
      <c r="GS3" s="3">
        <v>61.55736822831</v>
      </c>
      <c r="GT3" s="3">
        <v>9.70308657488901</v>
      </c>
      <c r="GU3" s="3">
        <v>32.8451052795964</v>
      </c>
      <c r="GV3" s="3">
        <v>97.7367416345742</v>
      </c>
      <c r="GW3" s="3">
        <v>22.0239435776509</v>
      </c>
      <c r="GX3" s="3">
        <v>72.3769396325194</v>
      </c>
      <c r="GY3" s="3">
        <v>31.4488383904401</v>
      </c>
      <c r="GZ3" s="3">
        <v>46.0714781615644</v>
      </c>
      <c r="HA3" s="3">
        <v>37.5072750559515</v>
      </c>
      <c r="HB3" s="3">
        <v>0.407133817045708</v>
      </c>
      <c r="HC3" s="3">
        <v>15.2991487803595</v>
      </c>
      <c r="HD3" s="3">
        <v>30.8278602979871</v>
      </c>
      <c r="HE3" s="3">
        <v>52.1419598748731</v>
      </c>
      <c r="HF3" s="3">
        <v>31.8686890727666</v>
      </c>
      <c r="HG3" s="3">
        <v>148.73631567704</v>
      </c>
      <c r="HH3" s="3">
        <v>63.3471816706897</v>
      </c>
      <c r="HI3" s="3">
        <v>29.6717441987736</v>
      </c>
      <c r="HJ3" s="3">
        <v>26.7668913614338</v>
      </c>
      <c r="HK3" s="3">
        <v>23.6214236604299</v>
      </c>
      <c r="HL3" s="3">
        <v>57.6080032951991</v>
      </c>
      <c r="HM3" s="3">
        <v>19.3310870718864</v>
      </c>
      <c r="HN3" s="3">
        <v>29.6920868832031</v>
      </c>
      <c r="HO3" s="3">
        <v>56.9031431100316</v>
      </c>
      <c r="HP3" s="3">
        <v>17.9543518783519</v>
      </c>
      <c r="HQ3" s="3">
        <v>96.6125483402627</v>
      </c>
      <c r="HR3" s="3">
        <v>17.4324757104137</v>
      </c>
      <c r="HS3" s="3">
        <v>29.1633989891614</v>
      </c>
      <c r="HT3" s="3">
        <v>45.2504025795119</v>
      </c>
      <c r="HU3" s="3">
        <v>57.6115057666948</v>
      </c>
      <c r="HV3" s="3">
        <v>42.9609077223661</v>
      </c>
      <c r="HW3" s="3">
        <v>35.2580675096116</v>
      </c>
      <c r="HX3" s="3">
        <v>77.5509456595499</v>
      </c>
      <c r="HY3" s="3">
        <v>17.608890070695</v>
      </c>
      <c r="HZ3" s="3">
        <v>53.4389329545175</v>
      </c>
      <c r="IA3" s="3">
        <v>107.557933730224</v>
      </c>
      <c r="IB3" s="3">
        <v>50.4343757654246</v>
      </c>
      <c r="IC3" s="3">
        <v>31.9522038648627</v>
      </c>
      <c r="ID3" s="3">
        <v>54.8510400595155</v>
      </c>
      <c r="IE3" s="3">
        <v>317.898158023232</v>
      </c>
      <c r="IF3" s="3">
        <v>7.18890722366286</v>
      </c>
      <c r="IG3" s="3">
        <v>126.680347015623</v>
      </c>
      <c r="IH3" s="3">
        <v>93.4228728120148</v>
      </c>
      <c r="II3" s="3">
        <v>126.092602867185</v>
      </c>
      <c r="IJ3" s="3">
        <v>31.0253163264854</v>
      </c>
      <c r="IK3" s="3">
        <v>26.8149243284737</v>
      </c>
      <c r="IL3" s="3">
        <v>29.5945568579478</v>
      </c>
      <c r="IM3" s="3">
        <v>22.3659119199686</v>
      </c>
      <c r="IN3" s="3">
        <v>56.556166469631</v>
      </c>
      <c r="IO3" s="3">
        <v>70.3799218635305</v>
      </c>
      <c r="IP3" s="3">
        <v>67.2518084814146</v>
      </c>
      <c r="IQ3" s="3">
        <v>84.2116628881193</v>
      </c>
      <c r="IR3" s="3">
        <v>26.1400324539459</v>
      </c>
      <c r="IS3" s="3">
        <v>88.5845905895018</v>
      </c>
      <c r="IT3" s="3">
        <v>33.1004138527878</v>
      </c>
      <c r="IU3" s="3">
        <v>50.3427061416471</v>
      </c>
      <c r="IV3" s="3">
        <v>69.4568464427174</v>
      </c>
      <c r="IW3" s="3">
        <v>61.8313669833949</v>
      </c>
      <c r="IX3" s="3">
        <v>70.5760953954576</v>
      </c>
      <c r="IY3" s="3">
        <v>26.5679101661966</v>
      </c>
      <c r="IZ3" s="3">
        <v>10.988924854522</v>
      </c>
      <c r="JA3" s="3">
        <v>42.3036080030157</v>
      </c>
      <c r="JB3" s="3">
        <v>46.4792521976885</v>
      </c>
      <c r="JC3" s="3">
        <v>41.8208526610494</v>
      </c>
      <c r="JD3" s="3">
        <v>25.6358712142483</v>
      </c>
      <c r="JE3" s="3">
        <v>116.480606463959</v>
      </c>
      <c r="JF3" s="3">
        <v>54.2223809208296</v>
      </c>
      <c r="JG3" s="3">
        <v>64.4311505009612</v>
      </c>
      <c r="JH3" s="3">
        <v>29.9766889706577</v>
      </c>
      <c r="JI3" s="3">
        <v>32.3675536562975</v>
      </c>
      <c r="JJ3" s="3">
        <v>36.3935940991417</v>
      </c>
      <c r="JK3" s="3">
        <v>61.4502079984318</v>
      </c>
      <c r="JL3" s="3">
        <v>69.5469251555943</v>
      </c>
      <c r="JM3" s="3">
        <v>67.1092305203153</v>
      </c>
      <c r="JN3" s="3">
        <v>51.5282178381174</v>
      </c>
      <c r="JO3" s="3">
        <v>32.528946144144</v>
      </c>
      <c r="JP3" s="3">
        <v>59.4962127321294</v>
      </c>
      <c r="JQ3" s="3">
        <v>54.8399999518143</v>
      </c>
      <c r="JR3" s="3">
        <v>82.0826315628855</v>
      </c>
      <c r="JS3" s="3">
        <v>42.8941791303568</v>
      </c>
      <c r="JT3" s="3">
        <v>26.9469690610267</v>
      </c>
      <c r="JU3" s="3">
        <v>110.401052575362</v>
      </c>
      <c r="JV3" s="3">
        <v>42.4767221001705</v>
      </c>
      <c r="JW3" s="3">
        <v>71.1093412964982</v>
      </c>
      <c r="JX3" s="3">
        <v>30.2545690929286</v>
      </c>
      <c r="JY3" s="3">
        <v>36.5185325780411</v>
      </c>
      <c r="JZ3" s="3">
        <v>33.4816325247083</v>
      </c>
      <c r="KA3" s="3">
        <v>33.0265615461687</v>
      </c>
      <c r="KB3" s="3">
        <v>21.8438591304931</v>
      </c>
      <c r="KC3" s="3">
        <v>19.6890980668621</v>
      </c>
      <c r="KD3" s="3">
        <v>19.5373153782096</v>
      </c>
      <c r="KE3" s="3">
        <v>188.64177148073</v>
      </c>
      <c r="KF3" s="3">
        <v>20.6099272439372</v>
      </c>
      <c r="KG3" s="3">
        <v>58.7642986750117</v>
      </c>
      <c r="KH3" s="3">
        <v>32.6926499979245</v>
      </c>
      <c r="KI3" s="3">
        <v>42.4618419668135</v>
      </c>
      <c r="KJ3" s="3">
        <v>84.0264023803319</v>
      </c>
      <c r="KK3" s="3">
        <v>27.7200930971685</v>
      </c>
      <c r="KL3" s="3">
        <v>8.48967297270142</v>
      </c>
      <c r="KM3" s="3">
        <v>31.8098010280997</v>
      </c>
      <c r="KN3" s="3">
        <v>32.129392835612</v>
      </c>
      <c r="KO3" s="3">
        <v>40.2170153016884</v>
      </c>
      <c r="KP3" s="3">
        <v>40.6827188477338</v>
      </c>
      <c r="KQ3" s="3">
        <v>94.2463231279153</v>
      </c>
      <c r="KR3" s="3">
        <v>27.0306459523038</v>
      </c>
      <c r="KS3" s="3">
        <v>34.2871390357247</v>
      </c>
      <c r="KT3" s="3">
        <v>21.1446284072294</v>
      </c>
      <c r="KU3" s="3">
        <v>116.811515003841</v>
      </c>
      <c r="KV3" s="3">
        <v>44.7871207262016</v>
      </c>
      <c r="KW3" s="3">
        <v>118.682170572672</v>
      </c>
      <c r="KX3" s="3">
        <v>4.32983378073892</v>
      </c>
      <c r="KY3" s="3">
        <v>20.2269837034843</v>
      </c>
      <c r="KZ3" s="3">
        <v>9.58408757444271</v>
      </c>
      <c r="LA3" s="3">
        <v>58.4333396391213</v>
      </c>
      <c r="LB3" s="3">
        <v>129.395497643358</v>
      </c>
      <c r="LC3" s="3">
        <v>23.4985632310185</v>
      </c>
      <c r="LD3" s="3">
        <v>104.71159324018</v>
      </c>
      <c r="LE3" s="3">
        <v>62.0961846628172</v>
      </c>
      <c r="LF3" s="3">
        <v>2.1774157489049</v>
      </c>
      <c r="LG3" s="3">
        <v>37.5877189478625</v>
      </c>
      <c r="LH3" s="3">
        <v>30.2538730155997</v>
      </c>
      <c r="LI3" s="3">
        <v>27.3581578606053</v>
      </c>
      <c r="LJ3" s="3">
        <v>49.5833217749086</v>
      </c>
      <c r="LK3" s="3">
        <v>40.3163918016818</v>
      </c>
      <c r="LL3" s="3">
        <v>54.5813005738169</v>
      </c>
    </row>
    <row r="4">
      <c r="A4" s="9">
        <v>41699.0</v>
      </c>
      <c r="B4" s="3">
        <v>16.7191560449796</v>
      </c>
      <c r="C4" s="3">
        <v>33.1816882940174</v>
      </c>
      <c r="D4" s="3">
        <v>31.7300904567466</v>
      </c>
      <c r="E4" s="3">
        <v>68.3267188972185</v>
      </c>
      <c r="F4" s="3">
        <v>67.333809080578</v>
      </c>
      <c r="G4" s="3">
        <v>41.2620371354289</v>
      </c>
      <c r="H4" s="3">
        <v>31.2814713182525</v>
      </c>
      <c r="I4" s="3">
        <v>53.8113176604097</v>
      </c>
      <c r="J4" s="3">
        <v>51.3016666230701</v>
      </c>
      <c r="K4" s="3">
        <v>28.8623315253748</v>
      </c>
      <c r="L4" s="3">
        <v>33.7240175205464</v>
      </c>
      <c r="M4" s="3">
        <v>9.74132196070539</v>
      </c>
      <c r="N4" s="3">
        <v>24.7548825293704</v>
      </c>
      <c r="O4" s="3">
        <v>38.9567091990415</v>
      </c>
      <c r="P4" s="3">
        <v>53.1222607449818</v>
      </c>
      <c r="Q4" s="3">
        <v>60.116666612171</v>
      </c>
      <c r="R4" s="3">
        <v>43.9805754893148</v>
      </c>
      <c r="S4" s="3">
        <v>47.8469020533626</v>
      </c>
      <c r="T4" s="3">
        <v>16.9513535651954</v>
      </c>
      <c r="U4" s="3">
        <v>49.2470712002374</v>
      </c>
      <c r="V4" s="3">
        <v>91.9414295508223</v>
      </c>
      <c r="W4" s="3">
        <v>86.9635060166867</v>
      </c>
      <c r="X4" s="3">
        <v>63.5990226884823</v>
      </c>
      <c r="Y4" s="3">
        <v>18.1909999393281</v>
      </c>
      <c r="Z4" s="3">
        <v>85.749870303358</v>
      </c>
      <c r="AA4" s="3">
        <v>10.2393880815906</v>
      </c>
      <c r="AB4" s="3">
        <v>51.9479847216476</v>
      </c>
      <c r="AC4" s="3">
        <v>90.3460836420318</v>
      </c>
      <c r="AD4" s="3">
        <v>41.1621090430368</v>
      </c>
      <c r="AE4" s="3">
        <v>78.2876043920796</v>
      </c>
      <c r="AF4" s="3">
        <v>536.114522298177</v>
      </c>
      <c r="AG4" s="3">
        <v>107.745087941956</v>
      </c>
      <c r="AH4" s="3">
        <v>13.8784113508649</v>
      </c>
      <c r="AI4" s="3">
        <v>30.9065296639256</v>
      </c>
      <c r="AJ4" s="3">
        <v>17.9417063411815</v>
      </c>
      <c r="AK4" s="3">
        <v>95.9870947345083</v>
      </c>
      <c r="AL4" s="3">
        <v>33.428583321172</v>
      </c>
      <c r="AM4" s="3">
        <v>29.6418228894831</v>
      </c>
      <c r="AN4" s="3">
        <v>331.122379121326</v>
      </c>
      <c r="AO4" s="3">
        <v>25.8408630116433</v>
      </c>
      <c r="AP4" s="3">
        <v>38.361209372362</v>
      </c>
      <c r="AQ4" s="3">
        <v>13.1842856861296</v>
      </c>
      <c r="AR4" s="3">
        <v>46.1284776838245</v>
      </c>
      <c r="AS4" s="3">
        <v>72.6414069304273</v>
      </c>
      <c r="AT4" s="3">
        <v>37.3127462483378</v>
      </c>
      <c r="AU4" s="3">
        <v>16.321384816049</v>
      </c>
      <c r="AV4" s="3">
        <v>52.8100897582757</v>
      </c>
      <c r="AW4" s="3">
        <v>72.6282527961426</v>
      </c>
      <c r="AX4" s="3">
        <v>78.5671930332868</v>
      </c>
      <c r="AY4" s="3">
        <v>27.5473810377575</v>
      </c>
      <c r="AZ4" s="3">
        <v>48.651322624382</v>
      </c>
      <c r="BA4" s="3">
        <v>32.5136485407346</v>
      </c>
      <c r="BB4" s="3">
        <v>38.0022502804263</v>
      </c>
      <c r="BC4" s="3">
        <v>39.7316261670405</v>
      </c>
      <c r="BD4" s="3">
        <v>34.5950856036481</v>
      </c>
      <c r="BE4" s="3">
        <v>49.2252480601792</v>
      </c>
      <c r="BF4" s="3">
        <v>64.8584050622904</v>
      </c>
      <c r="BG4" s="3">
        <v>19.983283613118</v>
      </c>
      <c r="BH4" s="3">
        <v>48.6698794173697</v>
      </c>
      <c r="BI4" s="3">
        <v>11.6575142769586</v>
      </c>
      <c r="BJ4" s="3">
        <v>107.282123739228</v>
      </c>
      <c r="BK4" s="3">
        <v>20.5583831356409</v>
      </c>
      <c r="BL4" s="3">
        <v>16.0169961093265</v>
      </c>
      <c r="BM4" s="3">
        <v>61.0963295941026</v>
      </c>
      <c r="BN4" s="3">
        <v>47.6162268195278</v>
      </c>
      <c r="BO4" s="3">
        <v>91.5422965274567</v>
      </c>
      <c r="BP4" s="3">
        <v>31.6727705394244</v>
      </c>
      <c r="BQ4" s="3">
        <v>58.9393707085333</v>
      </c>
      <c r="BR4" s="3">
        <v>15.4672671375383</v>
      </c>
      <c r="BS4" s="3">
        <v>8.05331571741004</v>
      </c>
      <c r="BT4" s="3">
        <v>10.3881456947304</v>
      </c>
      <c r="BU4" s="3">
        <v>45.8566716736598</v>
      </c>
      <c r="BV4" s="3">
        <v>54.9858910322788</v>
      </c>
      <c r="BW4" s="3">
        <v>73.6335668416774</v>
      </c>
      <c r="BX4" s="3">
        <v>44.4995119624103</v>
      </c>
      <c r="BY4" s="3">
        <v>30.1078718850888</v>
      </c>
      <c r="BZ4" s="3">
        <v>71.598725764967</v>
      </c>
      <c r="CA4" s="3">
        <v>45.9364853556348</v>
      </c>
      <c r="CB4" s="3">
        <v>51.2561523435823</v>
      </c>
      <c r="CC4" s="3">
        <v>43.6903811600732</v>
      </c>
      <c r="CD4" s="3">
        <v>20.0399237564541</v>
      </c>
      <c r="CE4" s="3">
        <v>30.8090116345518</v>
      </c>
      <c r="CF4" s="3">
        <v>73.4766332539955</v>
      </c>
      <c r="CG4" s="3">
        <v>53.5366665976388</v>
      </c>
      <c r="CH4" s="3">
        <v>53.6439834579248</v>
      </c>
      <c r="CI4" s="3">
        <v>31.8925424173932</v>
      </c>
      <c r="CJ4" s="3">
        <v>42.282932278492</v>
      </c>
      <c r="CK4" s="3">
        <v>44.6211217760003</v>
      </c>
      <c r="CL4" s="3">
        <v>68.7978577386765</v>
      </c>
      <c r="CM4" s="3">
        <v>44.2897891352919</v>
      </c>
      <c r="CN4" s="3">
        <v>28.6753223414243</v>
      </c>
      <c r="CO4" s="3">
        <v>21.8295877390388</v>
      </c>
      <c r="CP4" s="3">
        <v>96.9594413509727</v>
      </c>
      <c r="CQ4" s="3">
        <v>36.372694214202</v>
      </c>
      <c r="CR4" s="3">
        <v>63.4498034662518</v>
      </c>
      <c r="CS4" s="3">
        <v>35.0646232501406</v>
      </c>
      <c r="CT4" s="3">
        <v>60.4925815379328</v>
      </c>
      <c r="CU4" s="3">
        <v>62.5697719098013</v>
      </c>
      <c r="CV4" s="3">
        <v>48.0760098597592</v>
      </c>
      <c r="CW4" s="3">
        <v>71.0501284308504</v>
      </c>
      <c r="CX4" s="3">
        <v>34.0423653268724</v>
      </c>
      <c r="CY4" s="3">
        <v>31.1216190203446</v>
      </c>
      <c r="CZ4" s="3">
        <v>56.1775227149846</v>
      </c>
      <c r="DA4" s="3">
        <v>17.0200335593627</v>
      </c>
      <c r="DB4" s="3">
        <v>12.0465476853507</v>
      </c>
      <c r="DC4" s="3">
        <v>15.1938437965089</v>
      </c>
      <c r="DD4" s="3">
        <v>34.0518880104999</v>
      </c>
      <c r="DE4" s="3">
        <v>70.6050537529115</v>
      </c>
      <c r="DF4" s="3">
        <v>8.97552481724825</v>
      </c>
      <c r="DG4" s="3">
        <v>18.3137607986178</v>
      </c>
      <c r="DH4" s="3">
        <v>27.7264228897001</v>
      </c>
      <c r="DI4" s="3">
        <v>118.049553181651</v>
      </c>
      <c r="DJ4" s="3">
        <v>20.3059145684089</v>
      </c>
      <c r="DK4" s="3">
        <v>110.71166628883</v>
      </c>
      <c r="DL4" s="3">
        <v>45.3089391126984</v>
      </c>
      <c r="DM4" s="3">
        <v>15.7817256181225</v>
      </c>
      <c r="DN4" s="3">
        <v>55.8679478322495</v>
      </c>
      <c r="DO4" s="3">
        <v>85.5237543171731</v>
      </c>
      <c r="DP4" s="3">
        <v>102.988775427583</v>
      </c>
      <c r="DQ4" s="3">
        <v>54.890919113272</v>
      </c>
      <c r="DR4" s="3">
        <v>35.0094724450484</v>
      </c>
      <c r="DS4" s="3">
        <v>14.7187738883992</v>
      </c>
      <c r="DT4" s="3">
        <v>26.8567783711904</v>
      </c>
      <c r="DU4" s="3">
        <v>29.5757183740466</v>
      </c>
      <c r="DV4" s="3">
        <v>63.440414796839</v>
      </c>
      <c r="DW4" s="3">
        <v>38.6852332014607</v>
      </c>
      <c r="DX4" s="3">
        <v>136.281098989506</v>
      </c>
      <c r="DY4" s="3">
        <v>210.36281774981</v>
      </c>
      <c r="DZ4" s="3">
        <v>47.1482763685826</v>
      </c>
      <c r="EA4" s="3">
        <v>38.8949947951904</v>
      </c>
      <c r="EB4" s="3">
        <v>6.46032325368651</v>
      </c>
      <c r="EC4" s="3">
        <v>62.6666943125094</v>
      </c>
      <c r="ED4" s="3">
        <v>68.0310934335197</v>
      </c>
      <c r="EE4" s="3">
        <v>28.1195522208252</v>
      </c>
      <c r="EF4" s="3">
        <v>71.2649442419609</v>
      </c>
      <c r="EG4" s="3">
        <v>10.0449875420668</v>
      </c>
      <c r="EH4" s="3">
        <v>18.6672285667552</v>
      </c>
      <c r="EI4" s="3">
        <v>13.2219585388836</v>
      </c>
      <c r="EJ4" s="3">
        <v>82.1519287757927</v>
      </c>
      <c r="EK4" s="3">
        <v>104.027556828212</v>
      </c>
      <c r="EL4" s="3">
        <v>114.30480857952</v>
      </c>
      <c r="EM4" s="3">
        <v>35.9230734962368</v>
      </c>
      <c r="EN4" s="3">
        <v>72.9215676606186</v>
      </c>
      <c r="EO4" s="3">
        <v>18.7305199884622</v>
      </c>
      <c r="EP4" s="3">
        <v>72.8370174122013</v>
      </c>
      <c r="EQ4" s="3">
        <v>27.8892541723129</v>
      </c>
      <c r="ER4" s="3">
        <v>11.8444958078446</v>
      </c>
      <c r="ES4" s="3">
        <v>13.2477842700759</v>
      </c>
      <c r="ET4" s="3">
        <v>48.3126985459101</v>
      </c>
      <c r="EU4" s="3">
        <v>63.2881470955685</v>
      </c>
      <c r="EV4" s="3">
        <v>22.2654471136444</v>
      </c>
      <c r="EW4" s="3">
        <v>30.9725897092987</v>
      </c>
      <c r="EX4" s="3">
        <v>70.1947459013241</v>
      </c>
      <c r="EY4" s="3">
        <v>20.0971784794472</v>
      </c>
      <c r="EZ4" s="3">
        <v>43.5461036431308</v>
      </c>
      <c r="FA4" s="3">
        <v>40.3986961159891</v>
      </c>
      <c r="FB4" s="3">
        <v>9.34913430344434</v>
      </c>
      <c r="FC4" s="3">
        <v>13.1033266261948</v>
      </c>
      <c r="FD4" s="3">
        <v>43.4916160809149</v>
      </c>
      <c r="FE4" s="3">
        <v>73.8152910164996</v>
      </c>
      <c r="FF4" s="3">
        <v>18.2998326119553</v>
      </c>
      <c r="FG4" s="3">
        <v>47.6469046274821</v>
      </c>
      <c r="FH4" s="3">
        <v>27.3085658872973</v>
      </c>
      <c r="FI4" s="3">
        <v>17.8017310105597</v>
      </c>
      <c r="FJ4" s="3">
        <v>41.631016581984</v>
      </c>
      <c r="FK4" s="3">
        <v>35.8108168682156</v>
      </c>
      <c r="FL4" s="3">
        <v>47.2817687874233</v>
      </c>
      <c r="FM4" s="3">
        <v>121.586071282437</v>
      </c>
      <c r="FN4" s="3">
        <v>40.6539078498097</v>
      </c>
      <c r="FO4" s="3">
        <v>2.55180691926938</v>
      </c>
      <c r="FP4" s="3">
        <v>21.0424407862875</v>
      </c>
      <c r="FQ4" s="3">
        <v>53.4901415138902</v>
      </c>
      <c r="FR4" s="3">
        <v>71.9232984808511</v>
      </c>
      <c r="FS4" s="3">
        <v>48.9606849863211</v>
      </c>
      <c r="FT4" s="3">
        <v>17.0730491179244</v>
      </c>
      <c r="FU4" s="3">
        <v>72.9234057226237</v>
      </c>
      <c r="FV4" s="3">
        <v>18.8341620321524</v>
      </c>
      <c r="FW4" s="3">
        <v>165.97337578568</v>
      </c>
      <c r="FX4" s="3">
        <v>72.1508509434985</v>
      </c>
      <c r="FY4" s="3">
        <v>27.371705118747</v>
      </c>
      <c r="FZ4" s="3">
        <v>46.3156378521891</v>
      </c>
      <c r="GA4" s="3">
        <v>32.7170926037426</v>
      </c>
      <c r="GB4" s="3">
        <v>140.230712890625</v>
      </c>
      <c r="GC4" s="3">
        <v>27.866446414672</v>
      </c>
      <c r="GD4" s="3">
        <v>40.7182397254993</v>
      </c>
      <c r="GE4" s="3">
        <v>77.9788700382144</v>
      </c>
      <c r="GF4" s="3">
        <v>11.8448809669131</v>
      </c>
      <c r="GG4" s="3">
        <v>18.630563481098</v>
      </c>
      <c r="GH4" s="3">
        <v>39.8544587725091</v>
      </c>
      <c r="GI4" s="3">
        <v>32.3381183422716</v>
      </c>
      <c r="GJ4" s="3">
        <v>38.5636970977428</v>
      </c>
      <c r="GK4" s="3">
        <v>23.9134559613152</v>
      </c>
      <c r="GL4" s="3">
        <v>32.8057909972591</v>
      </c>
      <c r="GM4" s="3">
        <v>54.5756070201778</v>
      </c>
      <c r="GN4" s="3">
        <v>88.7329964206052</v>
      </c>
      <c r="GO4" s="3">
        <v>23.5144445743756</v>
      </c>
      <c r="GP4" s="3">
        <v>10.811213515126</v>
      </c>
      <c r="GQ4" s="3">
        <v>17.6308775621895</v>
      </c>
      <c r="GR4" s="3">
        <v>19.2993137265071</v>
      </c>
      <c r="GS4" s="3">
        <v>59.6112587338402</v>
      </c>
      <c r="GT4" s="3">
        <v>9.7862496902072</v>
      </c>
      <c r="GU4" s="3">
        <v>34.1168003542192</v>
      </c>
      <c r="GV4" s="3">
        <v>102.401351769536</v>
      </c>
      <c r="GW4" s="3">
        <v>23.4006747504405</v>
      </c>
      <c r="GX4" s="3">
        <v>75.3057244615903</v>
      </c>
      <c r="GY4" s="3">
        <v>28.7563979790049</v>
      </c>
      <c r="GZ4" s="3">
        <v>48.1492699961303</v>
      </c>
      <c r="HA4" s="3">
        <v>38.0386843595715</v>
      </c>
      <c r="HB4" s="3">
        <v>0.431981586317823</v>
      </c>
      <c r="HC4" s="3">
        <v>15.6173349483186</v>
      </c>
      <c r="HD4" s="3">
        <v>30.4748844632105</v>
      </c>
      <c r="HE4" s="3">
        <v>51.5581245939918</v>
      </c>
      <c r="HF4" s="3">
        <v>32.7923978881049</v>
      </c>
      <c r="HG4" s="3">
        <v>148.639284769694</v>
      </c>
      <c r="HH4" s="3">
        <v>65.8420851907146</v>
      </c>
      <c r="HI4" s="3">
        <v>30.4486746400839</v>
      </c>
      <c r="HJ4" s="3">
        <v>29.2978183354387</v>
      </c>
      <c r="HK4" s="3">
        <v>24.8588463357788</v>
      </c>
      <c r="HL4" s="3">
        <v>59.8410127398499</v>
      </c>
      <c r="HM4" s="3">
        <v>19.6337832607592</v>
      </c>
      <c r="HN4" s="3">
        <v>31.5062991056212</v>
      </c>
      <c r="HO4" s="3">
        <v>57.8838152010592</v>
      </c>
      <c r="HP4" s="3">
        <v>18.3594557780162</v>
      </c>
      <c r="HQ4" s="3">
        <v>99.7812187380645</v>
      </c>
      <c r="HR4" s="3">
        <v>17.0809271985217</v>
      </c>
      <c r="HS4" s="3">
        <v>29.6262829541527</v>
      </c>
      <c r="HT4" s="3">
        <v>46.1793235270715</v>
      </c>
      <c r="HU4" s="3">
        <v>60.4135246691693</v>
      </c>
      <c r="HV4" s="3">
        <v>44.1682107368805</v>
      </c>
      <c r="HW4" s="3">
        <v>35.7714853533131</v>
      </c>
      <c r="HX4" s="3">
        <v>81.9256662156787</v>
      </c>
      <c r="HY4" s="3">
        <v>18.375987580487</v>
      </c>
      <c r="HZ4" s="3">
        <v>54.9822961585366</v>
      </c>
      <c r="IA4" s="3">
        <v>111.321844390001</v>
      </c>
      <c r="IB4" s="3">
        <v>53.0524442447529</v>
      </c>
      <c r="IC4" s="3">
        <v>35.4706372098292</v>
      </c>
      <c r="ID4" s="3">
        <v>56.792489519082</v>
      </c>
      <c r="IE4" s="3">
        <v>325.945474533808</v>
      </c>
      <c r="IF4" s="3">
        <v>7.64945936100216</v>
      </c>
      <c r="IG4" s="3">
        <v>129.837491498817</v>
      </c>
      <c r="IH4" s="3">
        <v>98.9316440461414</v>
      </c>
      <c r="II4" s="3">
        <v>126.833956698599</v>
      </c>
      <c r="IJ4" s="3">
        <v>32.6515877013977</v>
      </c>
      <c r="IK4" s="3">
        <v>27.4425889649775</v>
      </c>
      <c r="IL4" s="3">
        <v>30.1647570904892</v>
      </c>
      <c r="IM4" s="3">
        <v>23.9013763535857</v>
      </c>
      <c r="IN4" s="3">
        <v>60.6872175504848</v>
      </c>
      <c r="IO4" s="3">
        <v>71.6881633510167</v>
      </c>
      <c r="IP4" s="3">
        <v>69.380126807432</v>
      </c>
      <c r="IQ4" s="3">
        <v>88.6138787964578</v>
      </c>
      <c r="IR4" s="3">
        <v>26.798572279586</v>
      </c>
      <c r="IS4" s="3">
        <v>91.1005133105892</v>
      </c>
      <c r="IT4" s="3">
        <v>34.1184816247494</v>
      </c>
      <c r="IU4" s="3">
        <v>50.3088724619309</v>
      </c>
      <c r="IV4" s="3">
        <v>72.5554884191836</v>
      </c>
      <c r="IW4" s="3">
        <v>62.7572592492858</v>
      </c>
      <c r="IX4" s="3">
        <v>70.9009375086113</v>
      </c>
      <c r="IY4" s="3">
        <v>26.9671196111774</v>
      </c>
      <c r="IZ4" s="3">
        <v>11.2116592612445</v>
      </c>
      <c r="JA4" s="3">
        <v>45.2634472619226</v>
      </c>
      <c r="JB4" s="3">
        <v>48.2386035258269</v>
      </c>
      <c r="JC4" s="3">
        <v>44.3860816756459</v>
      </c>
      <c r="JD4" s="3">
        <v>26.3170262701554</v>
      </c>
      <c r="JE4" s="3">
        <v>119.095378630378</v>
      </c>
      <c r="JF4" s="3">
        <v>56.0824011083236</v>
      </c>
      <c r="JG4" s="3">
        <v>65.6356198564241</v>
      </c>
      <c r="JH4" s="3">
        <v>33.0666198520856</v>
      </c>
      <c r="JI4" s="3">
        <v>34.3305154766644</v>
      </c>
      <c r="JJ4" s="3">
        <v>38.2460568754974</v>
      </c>
      <c r="JK4" s="3">
        <v>66.9432570168117</v>
      </c>
      <c r="JL4" s="3">
        <v>73.4123938760183</v>
      </c>
      <c r="JM4" s="3">
        <v>68.7662898205783</v>
      </c>
      <c r="JN4" s="3">
        <v>51.5133276956135</v>
      </c>
      <c r="JO4" s="3">
        <v>35.212533637496</v>
      </c>
      <c r="JP4" s="3">
        <v>61.5263989587923</v>
      </c>
      <c r="JQ4" s="3">
        <v>53.9873811630976</v>
      </c>
      <c r="JR4" s="3">
        <v>77.0711909702846</v>
      </c>
      <c r="JS4" s="3">
        <v>42.585867640137</v>
      </c>
      <c r="JT4" s="3">
        <v>27.0137832477386</v>
      </c>
      <c r="JU4" s="3">
        <v>111.573095412481</v>
      </c>
      <c r="JV4" s="3">
        <v>44.7752584993319</v>
      </c>
      <c r="JW4" s="3">
        <v>72.0407458918608</v>
      </c>
      <c r="JX4" s="3">
        <v>31.5697641766305</v>
      </c>
      <c r="JY4" s="3">
        <v>37.4968910704897</v>
      </c>
      <c r="JZ4" s="3">
        <v>35.4111806270414</v>
      </c>
      <c r="KA4" s="3">
        <v>32.7431185608714</v>
      </c>
      <c r="KB4" s="3">
        <v>22.2052409184406</v>
      </c>
      <c r="KC4" s="3">
        <v>20.152880669962</v>
      </c>
      <c r="KD4" s="3">
        <v>19.356725602835</v>
      </c>
      <c r="KE4" s="3">
        <v>196.371165023035</v>
      </c>
      <c r="KF4" s="3">
        <v>21.218708247436</v>
      </c>
      <c r="KG4" s="3">
        <v>60.1331260704379</v>
      </c>
      <c r="KH4" s="3">
        <v>32.4044270381035</v>
      </c>
      <c r="KI4" s="3">
        <v>44.1122983718798</v>
      </c>
      <c r="KJ4" s="3">
        <v>84.6178675787384</v>
      </c>
      <c r="KK4" s="3">
        <v>27.5214174949155</v>
      </c>
      <c r="KL4" s="3">
        <v>9.22932712147759</v>
      </c>
      <c r="KM4" s="3">
        <v>34.287975976544</v>
      </c>
      <c r="KN4" s="3">
        <v>33.5136760787873</v>
      </c>
      <c r="KO4" s="3">
        <v>42.4800540192444</v>
      </c>
      <c r="KP4" s="3">
        <v>41.0390752350358</v>
      </c>
      <c r="KQ4" s="3">
        <v>100.107192377221</v>
      </c>
      <c r="KR4" s="3">
        <v>27.6943965157102</v>
      </c>
      <c r="KS4" s="3">
        <v>35.852443370863</v>
      </c>
      <c r="KT4" s="3">
        <v>20.6833696629684</v>
      </c>
      <c r="KU4" s="3">
        <v>118.994589682397</v>
      </c>
      <c r="KV4" s="3">
        <v>46.6798295136174</v>
      </c>
      <c r="KW4" s="3">
        <v>119.80632951807</v>
      </c>
      <c r="KX4" s="3">
        <v>4.76311084209992</v>
      </c>
      <c r="KY4" s="3">
        <v>21.1564393994423</v>
      </c>
      <c r="KZ4" s="3">
        <v>9.9437774104695</v>
      </c>
      <c r="LA4" s="3">
        <v>59.2938202208931</v>
      </c>
      <c r="LB4" s="3">
        <v>135.959259653661</v>
      </c>
      <c r="LC4" s="3">
        <v>25.034840576853</v>
      </c>
      <c r="LD4" s="3">
        <v>113.452770656151</v>
      </c>
      <c r="LE4" s="3">
        <v>63.3290555354087</v>
      </c>
      <c r="LF4" s="3">
        <v>2.25696711258318</v>
      </c>
      <c r="LG4" s="3">
        <v>38.3846432801131</v>
      </c>
      <c r="LH4" s="3">
        <v>32.5849657257194</v>
      </c>
      <c r="LI4" s="3">
        <v>29.3609524681455</v>
      </c>
      <c r="LJ4" s="3">
        <v>52.136001861477</v>
      </c>
      <c r="LK4" s="3">
        <v>42.8425588659908</v>
      </c>
      <c r="LL4" s="3">
        <v>61.363125332801</v>
      </c>
    </row>
    <row r="5">
      <c r="A5" s="9">
        <v>41730.0</v>
      </c>
      <c r="B5" s="3">
        <v>16.9440276185551</v>
      </c>
      <c r="C5" s="3">
        <v>32.1404871483131</v>
      </c>
      <c r="D5" s="3">
        <v>31.0562783952774</v>
      </c>
      <c r="E5" s="3">
        <v>65.6498958066642</v>
      </c>
      <c r="F5" s="3">
        <v>62.7107145218622</v>
      </c>
      <c r="G5" s="3">
        <v>42.0453477213713</v>
      </c>
      <c r="H5" s="3">
        <v>32.6870714957985</v>
      </c>
      <c r="I5" s="3">
        <v>52.8057932654441</v>
      </c>
      <c r="J5" s="3">
        <v>47.6902383168538</v>
      </c>
      <c r="K5" s="3">
        <v>29.1839207717771</v>
      </c>
      <c r="L5" s="3">
        <v>35.2644331202269</v>
      </c>
      <c r="M5" s="3">
        <v>10.0164588048657</v>
      </c>
      <c r="N5" s="3">
        <v>24.1759047619234</v>
      </c>
      <c r="O5" s="3">
        <v>39.6222340358798</v>
      </c>
      <c r="P5" s="3">
        <v>52.8014327639482</v>
      </c>
      <c r="Q5" s="3">
        <v>54.3802376701718</v>
      </c>
      <c r="R5" s="3">
        <v>44.4466605895531</v>
      </c>
      <c r="S5" s="3">
        <v>45.8282694796071</v>
      </c>
      <c r="T5" s="3">
        <v>16.9412216400631</v>
      </c>
      <c r="U5" s="3">
        <v>47.9712279368749</v>
      </c>
      <c r="V5" s="3">
        <v>86.6705302235152</v>
      </c>
      <c r="W5" s="3">
        <v>84.8696905625572</v>
      </c>
      <c r="X5" s="3">
        <v>64.5350690678336</v>
      </c>
      <c r="Y5" s="3">
        <v>16.1193451654343</v>
      </c>
      <c r="Z5" s="3">
        <v>84.2783434931323</v>
      </c>
      <c r="AA5" s="3">
        <v>10.5338638362862</v>
      </c>
      <c r="AB5" s="3">
        <v>52.5353517217495</v>
      </c>
      <c r="AC5" s="3">
        <v>94.180137547487</v>
      </c>
      <c r="AD5" s="3">
        <v>40.6813863503799</v>
      </c>
      <c r="AE5" s="3">
        <v>74.9780780600888</v>
      </c>
      <c r="AF5" s="3">
        <v>524.83286176409</v>
      </c>
      <c r="AG5" s="3">
        <v>109.169387189071</v>
      </c>
      <c r="AH5" s="3">
        <v>13.1177878914652</v>
      </c>
      <c r="AI5" s="3">
        <v>32.88572961131</v>
      </c>
      <c r="AJ5" s="3">
        <v>17.8343517784916</v>
      </c>
      <c r="AK5" s="3">
        <v>95.026396629405</v>
      </c>
      <c r="AL5" s="3">
        <v>33.668229267523</v>
      </c>
      <c r="AM5" s="3">
        <v>29.972518566792</v>
      </c>
      <c r="AN5" s="3">
        <v>293.748810541062</v>
      </c>
      <c r="AO5" s="3">
        <v>25.9536329565423</v>
      </c>
      <c r="AP5" s="3">
        <v>35.7479260320657</v>
      </c>
      <c r="AQ5" s="3">
        <v>13.392619019463</v>
      </c>
      <c r="AR5" s="3">
        <v>46.7049798110653</v>
      </c>
      <c r="AS5" s="3">
        <v>75.610135757614</v>
      </c>
      <c r="AT5" s="3">
        <v>36.432082973946</v>
      </c>
      <c r="AU5" s="3">
        <v>17.0591996930822</v>
      </c>
      <c r="AV5" s="3">
        <v>50.6536670606336</v>
      </c>
      <c r="AW5" s="3">
        <v>77.2019226970449</v>
      </c>
      <c r="AX5" s="3">
        <v>80.7105339591652</v>
      </c>
      <c r="AY5" s="3">
        <v>26.8716664541335</v>
      </c>
      <c r="AZ5" s="3">
        <v>48.2789324818175</v>
      </c>
      <c r="BA5" s="3">
        <v>31.6202361394747</v>
      </c>
      <c r="BB5" s="3">
        <v>36.8090429512202</v>
      </c>
      <c r="BC5" s="3">
        <v>42.514010123816</v>
      </c>
      <c r="BD5" s="3">
        <v>35.2575402060941</v>
      </c>
      <c r="BE5" s="3">
        <v>51.2000041762751</v>
      </c>
      <c r="BF5" s="3">
        <v>66.5773118577454</v>
      </c>
      <c r="BG5" s="3">
        <v>19.8255992640698</v>
      </c>
      <c r="BH5" s="3">
        <v>44.9468138677815</v>
      </c>
      <c r="BI5" s="3">
        <v>10.6719429152352</v>
      </c>
      <c r="BJ5" s="3">
        <v>109.448812703618</v>
      </c>
      <c r="BK5" s="3">
        <v>21.4224570456366</v>
      </c>
      <c r="BL5" s="3">
        <v>16.4648910888577</v>
      </c>
      <c r="BM5" s="3">
        <v>61.6889793968026</v>
      </c>
      <c r="BN5" s="3">
        <v>51.1088375326864</v>
      </c>
      <c r="BO5" s="3">
        <v>90.8796646226555</v>
      </c>
      <c r="BP5" s="3">
        <v>32.345802673339</v>
      </c>
      <c r="BQ5" s="3">
        <v>54.6158997030766</v>
      </c>
      <c r="BR5" s="3">
        <v>16.4799362391551</v>
      </c>
      <c r="BS5" s="3">
        <v>7.96919296555785</v>
      </c>
      <c r="BT5" s="3">
        <v>10.0184720203202</v>
      </c>
      <c r="BU5" s="3">
        <v>44.491175217438</v>
      </c>
      <c r="BV5" s="3">
        <v>55.0466448517165</v>
      </c>
      <c r="BW5" s="3">
        <v>76.9944957491432</v>
      </c>
      <c r="BX5" s="3">
        <v>45.2321544290548</v>
      </c>
      <c r="BY5" s="3">
        <v>30.5847010896445</v>
      </c>
      <c r="BZ5" s="3">
        <v>75.739490038398</v>
      </c>
      <c r="CA5" s="3">
        <v>44.9764491295721</v>
      </c>
      <c r="CB5" s="3">
        <v>49.3584382136704</v>
      </c>
      <c r="CC5" s="3">
        <v>47.2352460613509</v>
      </c>
      <c r="CD5" s="3">
        <v>19.6154766568431</v>
      </c>
      <c r="CE5" s="3">
        <v>30.3199796918599</v>
      </c>
      <c r="CF5" s="3">
        <v>72.1978549268988</v>
      </c>
      <c r="CG5" s="3">
        <v>51.4916667029971</v>
      </c>
      <c r="CH5" s="3">
        <v>55.7914238093233</v>
      </c>
      <c r="CI5" s="3">
        <v>32.2883112275627</v>
      </c>
      <c r="CJ5" s="3">
        <v>45.1380612488481</v>
      </c>
      <c r="CK5" s="3">
        <v>46.0913758188404</v>
      </c>
      <c r="CL5" s="3">
        <v>68.9442854381743</v>
      </c>
      <c r="CM5" s="3">
        <v>47.9372903293496</v>
      </c>
      <c r="CN5" s="3">
        <v>27.4822804631481</v>
      </c>
      <c r="CO5" s="3">
        <v>20.7167885195064</v>
      </c>
      <c r="CP5" s="3">
        <v>94.5470205423319</v>
      </c>
      <c r="CQ5" s="3">
        <v>37.5632104137916</v>
      </c>
      <c r="CR5" s="3">
        <v>61.1710170738481</v>
      </c>
      <c r="CS5" s="3">
        <v>37.8711098398939</v>
      </c>
      <c r="CT5" s="3">
        <v>61.6316856172976</v>
      </c>
      <c r="CU5" s="3">
        <v>63.0216898521849</v>
      </c>
      <c r="CV5" s="3">
        <v>50.0541251931701</v>
      </c>
      <c r="CW5" s="3">
        <v>75.1145475754217</v>
      </c>
      <c r="CX5" s="3">
        <v>34.6906031669374</v>
      </c>
      <c r="CY5" s="3">
        <v>32.1787419398024</v>
      </c>
      <c r="CZ5" s="3">
        <v>56.4354759923978</v>
      </c>
      <c r="DA5" s="3">
        <v>18.6153932637844</v>
      </c>
      <c r="DB5" s="3">
        <v>12.9965474946158</v>
      </c>
      <c r="DC5" s="3">
        <v>17.1650797763766</v>
      </c>
      <c r="DD5" s="3">
        <v>34.5744275390733</v>
      </c>
      <c r="DE5" s="3">
        <v>67.5040928367529</v>
      </c>
      <c r="DF5" s="3">
        <v>9.33507714461094</v>
      </c>
      <c r="DG5" s="3">
        <v>18.869647599804</v>
      </c>
      <c r="DH5" s="3">
        <v>29.1296691141499</v>
      </c>
      <c r="DI5" s="3">
        <v>116.634762955622</v>
      </c>
      <c r="DJ5" s="3">
        <v>21.5435663410566</v>
      </c>
      <c r="DK5" s="3">
        <v>106.865476154146</v>
      </c>
      <c r="DL5" s="3">
        <v>44.1511352159371</v>
      </c>
      <c r="DM5" s="3">
        <v>15.2000518271598</v>
      </c>
      <c r="DN5" s="3">
        <v>54.3004973817105</v>
      </c>
      <c r="DO5" s="3">
        <v>85.559175745455</v>
      </c>
      <c r="DP5" s="3">
        <v>105.093623929919</v>
      </c>
      <c r="DQ5" s="3">
        <v>51.4011597282641</v>
      </c>
      <c r="DR5" s="3">
        <v>36.0298958423786</v>
      </c>
      <c r="DS5" s="3">
        <v>15.7570427874566</v>
      </c>
      <c r="DT5" s="3">
        <v>25.8451285475852</v>
      </c>
      <c r="DU5" s="3">
        <v>27.2994284207052</v>
      </c>
      <c r="DV5" s="3">
        <v>63.8155727270289</v>
      </c>
      <c r="DW5" s="3">
        <v>40.0270174477587</v>
      </c>
      <c r="DX5" s="3">
        <v>129.59017720033</v>
      </c>
      <c r="DY5" s="3">
        <v>210.311864117111</v>
      </c>
      <c r="DZ5" s="3">
        <v>50.1673633063988</v>
      </c>
      <c r="EA5" s="3">
        <v>38.9737908580059</v>
      </c>
      <c r="EB5" s="3">
        <v>6.33651492668783</v>
      </c>
      <c r="EC5" s="3">
        <v>61.0163469309059</v>
      </c>
      <c r="ED5" s="3">
        <v>72.1972158491375</v>
      </c>
      <c r="EE5" s="3">
        <v>27.7071127828587</v>
      </c>
      <c r="EF5" s="3">
        <v>70.9006959763724</v>
      </c>
      <c r="EG5" s="3">
        <v>10.6515243152725</v>
      </c>
      <c r="EH5" s="3">
        <v>18.8272548648721</v>
      </c>
      <c r="EI5" s="3">
        <v>13.734523311478</v>
      </c>
      <c r="EJ5" s="3">
        <v>78.0904584900834</v>
      </c>
      <c r="EK5" s="3">
        <v>101.52985597725</v>
      </c>
      <c r="EL5" s="3">
        <v>117.980686556221</v>
      </c>
      <c r="EM5" s="3">
        <v>34.4785901238159</v>
      </c>
      <c r="EN5" s="3">
        <v>73.7955923292361</v>
      </c>
      <c r="EO5" s="3">
        <v>19.9270622145947</v>
      </c>
      <c r="EP5" s="3">
        <v>68.7442572641925</v>
      </c>
      <c r="EQ5" s="3">
        <v>27.3905631892185</v>
      </c>
      <c r="ER5" s="3">
        <v>11.6430039089025</v>
      </c>
      <c r="ES5" s="3">
        <v>13.2694091175016</v>
      </c>
      <c r="ET5" s="3">
        <v>48.3682013012114</v>
      </c>
      <c r="EU5" s="3">
        <v>65.1969241488034</v>
      </c>
      <c r="EV5" s="3">
        <v>22.3626605793353</v>
      </c>
      <c r="EW5" s="3">
        <v>30.1816598483445</v>
      </c>
      <c r="EX5" s="3">
        <v>73.6274305878798</v>
      </c>
      <c r="EY5" s="3">
        <v>19.5481959763015</v>
      </c>
      <c r="EZ5" s="3">
        <v>42.5352992716625</v>
      </c>
      <c r="FA5" s="3">
        <v>42.9967055905134</v>
      </c>
      <c r="FB5" s="3">
        <v>9.25112963517866</v>
      </c>
      <c r="FC5" s="3">
        <v>13.4146814822229</v>
      </c>
      <c r="FD5" s="3">
        <v>43.0658616414115</v>
      </c>
      <c r="FE5" s="3">
        <v>74.1792840283089</v>
      </c>
      <c r="FF5" s="3">
        <v>19.0473053006476</v>
      </c>
      <c r="FG5" s="3">
        <v>44.3685715084984</v>
      </c>
      <c r="FH5" s="3">
        <v>28.2325498178362</v>
      </c>
      <c r="FI5" s="3">
        <v>18.2581119234277</v>
      </c>
      <c r="FJ5" s="3">
        <v>41.7977884935492</v>
      </c>
      <c r="FK5" s="3">
        <v>34.2542134685448</v>
      </c>
      <c r="FL5" s="3">
        <v>47.8708937509654</v>
      </c>
      <c r="FM5" s="3">
        <v>119.556261328852</v>
      </c>
      <c r="FN5" s="3">
        <v>38.8769978752037</v>
      </c>
      <c r="FO5" s="3">
        <v>2.59459964044315</v>
      </c>
      <c r="FP5" s="3">
        <v>21.2870593456576</v>
      </c>
      <c r="FQ5" s="3">
        <v>53.7098897766075</v>
      </c>
      <c r="FR5" s="3">
        <v>68.1806379443821</v>
      </c>
      <c r="FS5" s="3">
        <v>50.751123720897</v>
      </c>
      <c r="FT5" s="3">
        <v>16.4125461633936</v>
      </c>
      <c r="FU5" s="3">
        <v>75.109826885467</v>
      </c>
      <c r="FV5" s="3">
        <v>19.1325321413395</v>
      </c>
      <c r="FW5" s="3">
        <v>156.88566457845</v>
      </c>
      <c r="FX5" s="3">
        <v>70.1382098381281</v>
      </c>
      <c r="FY5" s="3">
        <v>27.8522320507688</v>
      </c>
      <c r="FZ5" s="3">
        <v>46.5436326502847</v>
      </c>
      <c r="GA5" s="3">
        <v>32.0997363906062</v>
      </c>
      <c r="GB5" s="3">
        <v>134.750476292201</v>
      </c>
      <c r="GC5" s="3">
        <v>29.1503333404502</v>
      </c>
      <c r="GD5" s="3">
        <v>40.3006710771247</v>
      </c>
      <c r="GE5" s="3">
        <v>79.8739095897634</v>
      </c>
      <c r="GF5" s="3">
        <v>11.1235316140311</v>
      </c>
      <c r="GG5" s="3">
        <v>19.535119704935</v>
      </c>
      <c r="GH5" s="3">
        <v>39.8608144001638</v>
      </c>
      <c r="GI5" s="3">
        <v>31.6835956512242</v>
      </c>
      <c r="GJ5" s="3">
        <v>38.983043601264</v>
      </c>
      <c r="GK5" s="3">
        <v>22.9585244535385</v>
      </c>
      <c r="GL5" s="3">
        <v>33.8293139620379</v>
      </c>
      <c r="GM5" s="3">
        <v>53.1872029592629</v>
      </c>
      <c r="GN5" s="3">
        <v>90.4036158453496</v>
      </c>
      <c r="GO5" s="3">
        <v>23.3566561936077</v>
      </c>
      <c r="GP5" s="3">
        <v>9.9693966193929</v>
      </c>
      <c r="GQ5" s="3">
        <v>18.2417000221915</v>
      </c>
      <c r="GR5" s="3">
        <v>19.4905424724731</v>
      </c>
      <c r="GS5" s="3">
        <v>48.846122560047</v>
      </c>
      <c r="GT5" s="3">
        <v>9.95884791688723</v>
      </c>
      <c r="GU5" s="3">
        <v>32.3134946086074</v>
      </c>
      <c r="GV5" s="3">
        <v>100.85513340097</v>
      </c>
      <c r="GW5" s="3">
        <v>25.3624278875659</v>
      </c>
      <c r="GX5" s="3">
        <v>75.3160931726792</v>
      </c>
      <c r="GY5" s="3">
        <v>27.8210828788106</v>
      </c>
      <c r="GZ5" s="3">
        <v>46.6029258883292</v>
      </c>
      <c r="HA5" s="3">
        <v>39.4416003509651</v>
      </c>
      <c r="HB5" s="3">
        <v>0.441038503019754</v>
      </c>
      <c r="HC5" s="3">
        <v>15.0891822814468</v>
      </c>
      <c r="HD5" s="3">
        <v>31.3354565078437</v>
      </c>
      <c r="HE5" s="3">
        <v>49.2176660758467</v>
      </c>
      <c r="HF5" s="3">
        <v>34.0664194805153</v>
      </c>
      <c r="HG5" s="3">
        <v>146.30809420631</v>
      </c>
      <c r="HH5" s="3">
        <v>65.9012566374576</v>
      </c>
      <c r="HI5" s="3">
        <v>29.6112006128998</v>
      </c>
      <c r="HJ5" s="3">
        <v>29.0477059869106</v>
      </c>
      <c r="HK5" s="3">
        <v>26.7155934721584</v>
      </c>
      <c r="HL5" s="3">
        <v>61.7517495804548</v>
      </c>
      <c r="HM5" s="3">
        <v>19.0647571451068</v>
      </c>
      <c r="HN5" s="3">
        <v>31.1098256794309</v>
      </c>
      <c r="HO5" s="3">
        <v>59.5948778815157</v>
      </c>
      <c r="HP5" s="3">
        <v>18.341271422795</v>
      </c>
      <c r="HQ5" s="3">
        <v>102.045458641449</v>
      </c>
      <c r="HR5" s="3">
        <v>16.4703772451608</v>
      </c>
      <c r="HS5" s="3">
        <v>29.8661899534162</v>
      </c>
      <c r="HT5" s="3">
        <v>48.4454729785598</v>
      </c>
      <c r="HU5" s="3">
        <v>60.6506872135806</v>
      </c>
      <c r="HV5" s="3">
        <v>42.9522764124262</v>
      </c>
      <c r="HW5" s="3">
        <v>36.4285777074087</v>
      </c>
      <c r="HX5" s="3">
        <v>81.1698495195572</v>
      </c>
      <c r="HY5" s="3">
        <v>18.8407494777033</v>
      </c>
      <c r="HZ5" s="3">
        <v>52.3368076013959</v>
      </c>
      <c r="IA5" s="3">
        <v>113.844756891264</v>
      </c>
      <c r="IB5" s="3">
        <v>54.5861246201926</v>
      </c>
      <c r="IC5" s="3">
        <v>35.3121151802496</v>
      </c>
      <c r="ID5" s="3">
        <v>58.3235115703995</v>
      </c>
      <c r="IE5" s="3">
        <v>295.924286615281</v>
      </c>
      <c r="IF5" s="3">
        <v>7.37580131120435</v>
      </c>
      <c r="IG5" s="3">
        <v>126.143625637785</v>
      </c>
      <c r="IH5" s="3">
        <v>100.031010909841</v>
      </c>
      <c r="II5" s="3">
        <v>125.034655632462</v>
      </c>
      <c r="IJ5" s="3">
        <v>31.5841540310286</v>
      </c>
      <c r="IK5" s="3">
        <v>28.1170854083929</v>
      </c>
      <c r="IL5" s="3">
        <v>29.003930734978</v>
      </c>
      <c r="IM5" s="3">
        <v>23.41463379384</v>
      </c>
      <c r="IN5" s="3">
        <v>59.1644466413175</v>
      </c>
      <c r="IO5" s="3">
        <v>71.4038025692665</v>
      </c>
      <c r="IP5" s="3">
        <v>74.5959297410711</v>
      </c>
      <c r="IQ5" s="3">
        <v>89.6415168812898</v>
      </c>
      <c r="IR5" s="3">
        <v>28.0745113150612</v>
      </c>
      <c r="IS5" s="3">
        <v>94.781971917594</v>
      </c>
      <c r="IT5" s="3">
        <v>34.9431664575504</v>
      </c>
      <c r="IU5" s="3">
        <v>49.5013029424484</v>
      </c>
      <c r="IV5" s="3">
        <v>71.1386656850953</v>
      </c>
      <c r="IW5" s="3">
        <v>63.4944883419079</v>
      </c>
      <c r="IX5" s="3">
        <v>70.3078320251139</v>
      </c>
      <c r="IY5" s="3">
        <v>27.1433036089993</v>
      </c>
      <c r="IZ5" s="3">
        <v>12.0833194519935</v>
      </c>
      <c r="JA5" s="3">
        <v>45.9862062687489</v>
      </c>
      <c r="JB5" s="3">
        <v>49.2422427920351</v>
      </c>
      <c r="JC5" s="3">
        <v>44.689759595361</v>
      </c>
      <c r="JD5" s="3">
        <v>25.6465810484359</v>
      </c>
      <c r="JE5" s="3">
        <v>114.356399096613</v>
      </c>
      <c r="JF5" s="3">
        <v>55.5202430021683</v>
      </c>
      <c r="JG5" s="3">
        <v>67.9071882958542</v>
      </c>
      <c r="JH5" s="3">
        <v>33.8340771673153</v>
      </c>
      <c r="JI5" s="3">
        <v>34.7897577158658</v>
      </c>
      <c r="JJ5" s="3">
        <v>38.5613650369336</v>
      </c>
      <c r="JK5" s="3">
        <v>66.6287917327774</v>
      </c>
      <c r="JL5" s="3">
        <v>74.1102016180497</v>
      </c>
      <c r="JM5" s="3">
        <v>69.0698495617386</v>
      </c>
      <c r="JN5" s="3">
        <v>47.883536649193</v>
      </c>
      <c r="JO5" s="3">
        <v>36.2857499962966</v>
      </c>
      <c r="JP5" s="3">
        <v>59.437061612554</v>
      </c>
      <c r="JQ5" s="3">
        <v>50.1976193019322</v>
      </c>
      <c r="JR5" s="3">
        <v>66.5640475863502</v>
      </c>
      <c r="JS5" s="3">
        <v>44.8067059860261</v>
      </c>
      <c r="JT5" s="3">
        <v>27.4723824332708</v>
      </c>
      <c r="JU5" s="3">
        <v>109.386190505255</v>
      </c>
      <c r="JV5" s="3">
        <v>44.4141611334715</v>
      </c>
      <c r="JW5" s="3">
        <v>75.0528445521645</v>
      </c>
      <c r="JX5" s="3">
        <v>33.4025976764249</v>
      </c>
      <c r="JY5" s="3">
        <v>39.4407838805866</v>
      </c>
      <c r="JZ5" s="3">
        <v>36.092229351546</v>
      </c>
      <c r="KA5" s="3">
        <v>33.670212372467</v>
      </c>
      <c r="KB5" s="3">
        <v>22.1053251113821</v>
      </c>
      <c r="KC5" s="3">
        <v>20.8307461973304</v>
      </c>
      <c r="KD5" s="3">
        <v>18.9150924487958</v>
      </c>
      <c r="KE5" s="3">
        <v>178.488463116884</v>
      </c>
      <c r="KF5" s="3">
        <v>22.0659367882135</v>
      </c>
      <c r="KG5" s="3">
        <v>62.6761644540022</v>
      </c>
      <c r="KH5" s="3">
        <v>31.5364395385044</v>
      </c>
      <c r="KI5" s="3">
        <v>44.9315770321742</v>
      </c>
      <c r="KJ5" s="3">
        <v>84.9307514074678</v>
      </c>
      <c r="KK5" s="3">
        <v>27.0222445008202</v>
      </c>
      <c r="KL5" s="3">
        <v>8.70896535381376</v>
      </c>
      <c r="KM5" s="3">
        <v>33.9323399474964</v>
      </c>
      <c r="KN5" s="3">
        <v>33.8391526467378</v>
      </c>
      <c r="KO5" s="3">
        <v>41.9064593470181</v>
      </c>
      <c r="KP5" s="3">
        <v>40.861738570715</v>
      </c>
      <c r="KQ5" s="3">
        <v>104.936281934343</v>
      </c>
      <c r="KR5" s="3">
        <v>27.4355124865258</v>
      </c>
      <c r="KS5" s="3">
        <v>33.9927540861062</v>
      </c>
      <c r="KT5" s="3">
        <v>20.2681743024473</v>
      </c>
      <c r="KU5" s="3">
        <v>121.150126474242</v>
      </c>
      <c r="KV5" s="3">
        <v>47.5858288050687</v>
      </c>
      <c r="KW5" s="3">
        <v>121.661603224002</v>
      </c>
      <c r="KX5" s="3">
        <v>4.66291304791381</v>
      </c>
      <c r="KY5" s="3">
        <v>21.7060077011755</v>
      </c>
      <c r="KZ5" s="3">
        <v>9.66155637213135</v>
      </c>
      <c r="LA5" s="3">
        <v>62.1226699713849</v>
      </c>
      <c r="LB5" s="3">
        <v>123.510455801959</v>
      </c>
      <c r="LC5" s="3">
        <v>24.0931265623174</v>
      </c>
      <c r="LD5" s="3">
        <v>114.557248757013</v>
      </c>
      <c r="LE5" s="3">
        <v>62.3894847282553</v>
      </c>
      <c r="LF5" s="3">
        <v>2.23302493381432</v>
      </c>
      <c r="LG5" s="3">
        <v>39.5189634269245</v>
      </c>
      <c r="LH5" s="3">
        <v>32.6241413823716</v>
      </c>
      <c r="LI5" s="3">
        <v>26.3370831807454</v>
      </c>
      <c r="LJ5" s="3">
        <v>53.3273823921668</v>
      </c>
      <c r="LK5" s="3">
        <v>42.7787825640813</v>
      </c>
      <c r="LL5" s="3">
        <v>65.2061957822248</v>
      </c>
    </row>
    <row r="6">
      <c r="A6" s="9">
        <v>41760.0</v>
      </c>
      <c r="B6" s="3">
        <v>18.9577141969243</v>
      </c>
      <c r="C6" s="3">
        <v>34.0925373545633</v>
      </c>
      <c r="D6" s="3">
        <v>31.9419872809555</v>
      </c>
      <c r="E6" s="3">
        <v>66.3217460282667</v>
      </c>
      <c r="F6" s="3">
        <v>61.8521431514195</v>
      </c>
      <c r="G6" s="3">
        <v>41.0851239971749</v>
      </c>
      <c r="H6" s="3">
        <v>32.634351230781</v>
      </c>
      <c r="I6" s="3">
        <v>54.2467132031751</v>
      </c>
      <c r="J6" s="3">
        <v>49.5847619374593</v>
      </c>
      <c r="K6" s="3">
        <v>28.187313077358</v>
      </c>
      <c r="L6" s="3">
        <v>35.9656427247189</v>
      </c>
      <c r="M6" s="3">
        <v>9.86897123576698</v>
      </c>
      <c r="N6" s="3">
        <v>24.1225605449636</v>
      </c>
      <c r="O6" s="3">
        <v>41.2470223943184</v>
      </c>
      <c r="P6" s="3">
        <v>54.2278634213192</v>
      </c>
      <c r="Q6" s="3">
        <v>53.5271429334368</v>
      </c>
      <c r="R6" s="3">
        <v>45.9070223672958</v>
      </c>
      <c r="S6" s="3">
        <v>45.4710483965849</v>
      </c>
      <c r="T6" s="3">
        <v>17.024816582015</v>
      </c>
      <c r="U6" s="3">
        <v>49.0737465644665</v>
      </c>
      <c r="V6" s="3">
        <v>83.9951387268783</v>
      </c>
      <c r="W6" s="3">
        <v>88.0665230158171</v>
      </c>
      <c r="X6" s="3">
        <v>69.2937367897432</v>
      </c>
      <c r="Y6" s="3">
        <v>15.1357023829506</v>
      </c>
      <c r="Z6" s="3">
        <v>84.7616976256183</v>
      </c>
      <c r="AA6" s="3">
        <v>10.7814999596016</v>
      </c>
      <c r="AB6" s="3">
        <v>52.9045039085567</v>
      </c>
      <c r="AC6" s="3">
        <v>98.023140025313</v>
      </c>
      <c r="AD6" s="3">
        <v>39.2332166997619</v>
      </c>
      <c r="AE6" s="3">
        <v>75.7946126642159</v>
      </c>
      <c r="AF6" s="3">
        <v>531.277141752697</v>
      </c>
      <c r="AG6" s="3">
        <v>113.752453690073</v>
      </c>
      <c r="AH6" s="3">
        <v>12.0057729097066</v>
      </c>
      <c r="AI6" s="3">
        <v>33.6530323502135</v>
      </c>
      <c r="AJ6" s="3">
        <v>18.074340962703</v>
      </c>
      <c r="AK6" s="3">
        <v>96.2684569367026</v>
      </c>
      <c r="AL6" s="3">
        <v>34.4315967881307</v>
      </c>
      <c r="AM6" s="3">
        <v>30.6937872631176</v>
      </c>
      <c r="AN6" s="3">
        <v>295.047378540039</v>
      </c>
      <c r="AO6" s="3">
        <v>26.2915684324076</v>
      </c>
      <c r="AP6" s="3">
        <v>35.6160082534736</v>
      </c>
      <c r="AQ6" s="3">
        <v>12.8266666276114</v>
      </c>
      <c r="AR6" s="3">
        <v>45.8696908173707</v>
      </c>
      <c r="AS6" s="3">
        <v>77.1309184711127</v>
      </c>
      <c r="AT6" s="3">
        <v>36.0294135840765</v>
      </c>
      <c r="AU6" s="3">
        <v>17.2515415922217</v>
      </c>
      <c r="AV6" s="3">
        <v>48.8986007001285</v>
      </c>
      <c r="AW6" s="3">
        <v>78.6257286089534</v>
      </c>
      <c r="AX6" s="3">
        <v>82.7818239479216</v>
      </c>
      <c r="AY6" s="3">
        <v>28.957142829895</v>
      </c>
      <c r="AZ6" s="3">
        <v>49.9250564104842</v>
      </c>
      <c r="BA6" s="3">
        <v>32.933616228535</v>
      </c>
      <c r="BB6" s="3">
        <v>36.2516457430694</v>
      </c>
      <c r="BC6" s="3">
        <v>45.4584415973477</v>
      </c>
      <c r="BD6" s="3">
        <v>35.7220149226</v>
      </c>
      <c r="BE6" s="3">
        <v>52.1345523504313</v>
      </c>
      <c r="BF6" s="3">
        <v>66.2188129086328</v>
      </c>
      <c r="BG6" s="3">
        <v>20.3353042511515</v>
      </c>
      <c r="BH6" s="3">
        <v>45.136435746047</v>
      </c>
      <c r="BI6" s="3">
        <v>10.2176238468715</v>
      </c>
      <c r="BJ6" s="3">
        <v>112.384265677175</v>
      </c>
      <c r="BK6" s="3">
        <v>21.4533855073609</v>
      </c>
      <c r="BL6" s="3">
        <v>16.4078786231135</v>
      </c>
      <c r="BM6" s="3">
        <v>62.9494809075887</v>
      </c>
      <c r="BN6" s="3">
        <v>55.2176211082536</v>
      </c>
      <c r="BO6" s="3">
        <v>92.4243735918457</v>
      </c>
      <c r="BP6" s="3">
        <v>32.4720611652937</v>
      </c>
      <c r="BQ6" s="3">
        <v>52.0663308719599</v>
      </c>
      <c r="BR6" s="3">
        <v>16.9819898171073</v>
      </c>
      <c r="BS6" s="3">
        <v>8.14078372741421</v>
      </c>
      <c r="BT6" s="3">
        <v>10.4540821236071</v>
      </c>
      <c r="BU6" s="3">
        <v>43.4542915547749</v>
      </c>
      <c r="BV6" s="3">
        <v>56.9047339665638</v>
      </c>
      <c r="BW6" s="3">
        <v>79.3509115488843</v>
      </c>
      <c r="BX6" s="3">
        <v>44.8547116050001</v>
      </c>
      <c r="BY6" s="3">
        <v>33.8515123013463</v>
      </c>
      <c r="BZ6" s="3">
        <v>75.0910758771426</v>
      </c>
      <c r="CA6" s="3">
        <v>45.4270412478125</v>
      </c>
      <c r="CB6" s="3">
        <v>49.4758200524007</v>
      </c>
      <c r="CC6" s="3">
        <v>45.9145760580271</v>
      </c>
      <c r="CD6" s="3">
        <v>20.2097775890001</v>
      </c>
      <c r="CE6" s="3">
        <v>30.8918288144232</v>
      </c>
      <c r="CF6" s="3">
        <v>74.2584476775537</v>
      </c>
      <c r="CG6" s="3">
        <v>52.2661903018043</v>
      </c>
      <c r="CH6" s="3">
        <v>57.1876885606072</v>
      </c>
      <c r="CI6" s="3">
        <v>32.1114202562558</v>
      </c>
      <c r="CJ6" s="3">
        <v>45.2888403837172</v>
      </c>
      <c r="CK6" s="3">
        <v>45.9969664711527</v>
      </c>
      <c r="CL6" s="3">
        <v>68.1621429806664</v>
      </c>
      <c r="CM6" s="3">
        <v>49.7328355595465</v>
      </c>
      <c r="CN6" s="3">
        <v>32.5896325639676</v>
      </c>
      <c r="CO6" s="3">
        <v>19.5457704813024</v>
      </c>
      <c r="CP6" s="3">
        <v>94.4099971883423</v>
      </c>
      <c r="CQ6" s="3">
        <v>37.5382781865722</v>
      </c>
      <c r="CR6" s="3">
        <v>63.3832862919814</v>
      </c>
      <c r="CS6" s="3">
        <v>36.9584347764974</v>
      </c>
      <c r="CT6" s="3">
        <v>65.0830862592479</v>
      </c>
      <c r="CU6" s="3">
        <v>62.5804663676304</v>
      </c>
      <c r="CV6" s="3">
        <v>49.786769696644</v>
      </c>
      <c r="CW6" s="3">
        <v>77.10212773845</v>
      </c>
      <c r="CX6" s="3">
        <v>36.1431578999028</v>
      </c>
      <c r="CY6" s="3">
        <v>32.1302150032568</v>
      </c>
      <c r="CZ6" s="3">
        <v>56.0118667989113</v>
      </c>
      <c r="DA6" s="3">
        <v>19.6589341700578</v>
      </c>
      <c r="DB6" s="3">
        <v>13.936904839107</v>
      </c>
      <c r="DC6" s="3">
        <v>17.284068662592</v>
      </c>
      <c r="DD6" s="3">
        <v>38.3101502463722</v>
      </c>
      <c r="DE6" s="3">
        <v>67.0948514115601</v>
      </c>
      <c r="DF6" s="3">
        <v>9.3315721226297</v>
      </c>
      <c r="DG6" s="3">
        <v>18.286358363405</v>
      </c>
      <c r="DH6" s="3">
        <v>30.124293354304</v>
      </c>
      <c r="DI6" s="3">
        <v>120.723254296376</v>
      </c>
      <c r="DJ6" s="3">
        <v>21.0908851971139</v>
      </c>
      <c r="DK6" s="3">
        <v>105.326428912935</v>
      </c>
      <c r="DL6" s="3">
        <v>45.0631000151965</v>
      </c>
      <c r="DM6" s="3">
        <v>14.3102001988478</v>
      </c>
      <c r="DN6" s="3">
        <v>52.9914551147533</v>
      </c>
      <c r="DO6" s="3">
        <v>89.9783125981237</v>
      </c>
      <c r="DP6" s="3">
        <v>106.687540126715</v>
      </c>
      <c r="DQ6" s="3">
        <v>57.4787847933094</v>
      </c>
      <c r="DR6" s="3">
        <v>37.3428048232526</v>
      </c>
      <c r="DS6" s="3">
        <v>15.862237034187</v>
      </c>
      <c r="DT6" s="3">
        <v>26.136509543472</v>
      </c>
      <c r="DU6" s="3">
        <v>27.0270482412964</v>
      </c>
      <c r="DV6" s="3">
        <v>62.969519718105</v>
      </c>
      <c r="DW6" s="3">
        <v>40.4844824770324</v>
      </c>
      <c r="DX6" s="3">
        <v>128.884342068992</v>
      </c>
      <c r="DY6" s="3">
        <v>211.398859436753</v>
      </c>
      <c r="DZ6" s="3">
        <v>52.557605278973</v>
      </c>
      <c r="EA6" s="3">
        <v>38.9646306965496</v>
      </c>
      <c r="EB6" s="3">
        <v>6.06671765656286</v>
      </c>
      <c r="EC6" s="3">
        <v>60.9660457713456</v>
      </c>
      <c r="ED6" s="3">
        <v>74.5280100578147</v>
      </c>
      <c r="EE6" s="3">
        <v>27.7804429041629</v>
      </c>
      <c r="EF6" s="3">
        <v>70.6338599291792</v>
      </c>
      <c r="EG6" s="3">
        <v>10.7304183896866</v>
      </c>
      <c r="EH6" s="3">
        <v>18.9634574367086</v>
      </c>
      <c r="EI6" s="3">
        <v>14.2703007900612</v>
      </c>
      <c r="EJ6" s="3">
        <v>75.6700864458391</v>
      </c>
      <c r="EK6" s="3">
        <v>110.14355126638</v>
      </c>
      <c r="EL6" s="3">
        <v>115.301853427347</v>
      </c>
      <c r="EM6" s="3">
        <v>33.9013922831148</v>
      </c>
      <c r="EN6" s="3">
        <v>76.3756998818673</v>
      </c>
      <c r="EO6" s="3">
        <v>19.941757257457</v>
      </c>
      <c r="EP6" s="3">
        <v>69.867710109586</v>
      </c>
      <c r="EQ6" s="3">
        <v>27.9237555340749</v>
      </c>
      <c r="ER6" s="3">
        <v>12.3707447656215</v>
      </c>
      <c r="ES6" s="3">
        <v>14.0039056569335</v>
      </c>
      <c r="ET6" s="3">
        <v>40.5197884695871</v>
      </c>
      <c r="EU6" s="3">
        <v>67.1440415521348</v>
      </c>
      <c r="EV6" s="3">
        <v>22.5970052952045</v>
      </c>
      <c r="EW6" s="3">
        <v>30.7179432466681</v>
      </c>
      <c r="EX6" s="3">
        <v>74.9550740793866</v>
      </c>
      <c r="EY6" s="3">
        <v>19.1790123607503</v>
      </c>
      <c r="EZ6" s="3">
        <v>40.5549196260735</v>
      </c>
      <c r="FA6" s="3">
        <v>44.1118207003953</v>
      </c>
      <c r="FB6" s="3">
        <v>9.06715496805362</v>
      </c>
      <c r="FC6" s="3">
        <v>13.7501748274977</v>
      </c>
      <c r="FD6" s="3">
        <v>41.0120866634831</v>
      </c>
      <c r="FE6" s="3">
        <v>74.369770019078</v>
      </c>
      <c r="FF6" s="3">
        <v>19.3231412744627</v>
      </c>
      <c r="FG6" s="3">
        <v>44.5785713195801</v>
      </c>
      <c r="FH6" s="3">
        <v>29.0030931568405</v>
      </c>
      <c r="FI6" s="3">
        <v>19.0716069911757</v>
      </c>
      <c r="FJ6" s="3">
        <v>40.9231817165662</v>
      </c>
      <c r="FK6" s="3">
        <v>34.2738129810383</v>
      </c>
      <c r="FL6" s="3">
        <v>48.0810062759503</v>
      </c>
      <c r="FM6" s="3">
        <v>122.327936488071</v>
      </c>
      <c r="FN6" s="3">
        <v>37.9453433689394</v>
      </c>
      <c r="FO6" s="3">
        <v>2.76560232230552</v>
      </c>
      <c r="FP6" s="3">
        <v>22.4127616661905</v>
      </c>
      <c r="FQ6" s="3">
        <v>57.7246738971126</v>
      </c>
      <c r="FR6" s="3">
        <v>70.0873402849046</v>
      </c>
      <c r="FS6" s="3">
        <v>52.8981625732285</v>
      </c>
      <c r="FT6" s="3">
        <v>15.5150396027648</v>
      </c>
      <c r="FU6" s="3">
        <v>77.2121330772278</v>
      </c>
      <c r="FV6" s="3">
        <v>18.8951337632151</v>
      </c>
      <c r="FW6" s="3">
        <v>162.603504177084</v>
      </c>
      <c r="FX6" s="3">
        <v>73.3823457176248</v>
      </c>
      <c r="FY6" s="3">
        <v>29.6790444558842</v>
      </c>
      <c r="FZ6" s="3">
        <v>46.7755992773468</v>
      </c>
      <c r="GA6" s="3">
        <v>31.7603221640803</v>
      </c>
      <c r="GB6" s="3">
        <v>136.141904921759</v>
      </c>
      <c r="GC6" s="3">
        <v>29.2039553989275</v>
      </c>
      <c r="GD6" s="3">
        <v>40.8279238307248</v>
      </c>
      <c r="GE6" s="3">
        <v>82.9307925237301</v>
      </c>
      <c r="GF6" s="3">
        <v>11.4120634396871</v>
      </c>
      <c r="GG6" s="3">
        <v>20.5880443098436</v>
      </c>
      <c r="GH6" s="3">
        <v>40.2480525710857</v>
      </c>
      <c r="GI6" s="3">
        <v>32.7436768460625</v>
      </c>
      <c r="GJ6" s="3">
        <v>38.9551987658535</v>
      </c>
      <c r="GK6" s="3">
        <v>22.9524569766196</v>
      </c>
      <c r="GL6" s="3">
        <v>33.7551941673232</v>
      </c>
      <c r="GM6" s="3">
        <v>55.385591934307</v>
      </c>
      <c r="GN6" s="3">
        <v>90.0942079157763</v>
      </c>
      <c r="GO6" s="3">
        <v>26.4965783295823</v>
      </c>
      <c r="GP6" s="3">
        <v>10.2318068173505</v>
      </c>
      <c r="GQ6" s="3">
        <v>18.4058715784512</v>
      </c>
      <c r="GR6" s="3">
        <v>18.9083139197528</v>
      </c>
      <c r="GS6" s="3">
        <v>51.4485033126104</v>
      </c>
      <c r="GT6" s="3">
        <v>10.3333050562233</v>
      </c>
      <c r="GU6" s="3">
        <v>32.7534414162642</v>
      </c>
      <c r="GV6" s="3">
        <v>100.677641734799</v>
      </c>
      <c r="GW6" s="3">
        <v>26.8131956349918</v>
      </c>
      <c r="GX6" s="3">
        <v>76.9202459361314</v>
      </c>
      <c r="GY6" s="3">
        <v>26.8131403474448</v>
      </c>
      <c r="GZ6" s="3">
        <v>45.7430073823462</v>
      </c>
      <c r="HA6" s="3">
        <v>39.7124581584571</v>
      </c>
      <c r="HB6" s="3">
        <v>0.437153962660038</v>
      </c>
      <c r="HC6" s="3">
        <v>15.2323814989192</v>
      </c>
      <c r="HD6" s="3">
        <v>33.0873785429446</v>
      </c>
      <c r="HE6" s="3">
        <v>47.9345002354257</v>
      </c>
      <c r="HF6" s="3">
        <v>35.2886666221819</v>
      </c>
      <c r="HG6" s="3">
        <v>147.485476539248</v>
      </c>
      <c r="HH6" s="3">
        <v>66.5119163281606</v>
      </c>
      <c r="HI6" s="3">
        <v>29.639260108652</v>
      </c>
      <c r="HJ6" s="3">
        <v>27.8369500683169</v>
      </c>
      <c r="HK6" s="3">
        <v>26.2397465466735</v>
      </c>
      <c r="HL6" s="3">
        <v>63.1838767788351</v>
      </c>
      <c r="HM6" s="3">
        <v>18.2501878468229</v>
      </c>
      <c r="HN6" s="3">
        <v>31.6093643318709</v>
      </c>
      <c r="HO6" s="3">
        <v>59.9146866813469</v>
      </c>
      <c r="HP6" s="3">
        <v>19.1048404410872</v>
      </c>
      <c r="HQ6" s="3">
        <v>103.374810216507</v>
      </c>
      <c r="HR6" s="3">
        <v>16.4215090318929</v>
      </c>
      <c r="HS6" s="3">
        <v>30.0123030256196</v>
      </c>
      <c r="HT6" s="3">
        <v>49.906492348847</v>
      </c>
      <c r="HU6" s="3">
        <v>60.4736726806149</v>
      </c>
      <c r="HV6" s="3">
        <v>41.5097876435069</v>
      </c>
      <c r="HW6" s="3">
        <v>36.4623076464031</v>
      </c>
      <c r="HX6" s="3">
        <v>82.5281909917687</v>
      </c>
      <c r="HY6" s="3">
        <v>19.3334671377554</v>
      </c>
      <c r="HZ6" s="3">
        <v>52.5379932469888</v>
      </c>
      <c r="IA6" s="3">
        <v>113.74052993309</v>
      </c>
      <c r="IB6" s="3">
        <v>56.7270162780663</v>
      </c>
      <c r="IC6" s="3">
        <v>33.1294647761347</v>
      </c>
      <c r="ID6" s="3">
        <v>58.6420871140063</v>
      </c>
      <c r="IE6" s="3">
        <v>294.123096284412</v>
      </c>
      <c r="IF6" s="3">
        <v>7.13743545597365</v>
      </c>
      <c r="IG6" s="3">
        <v>122.337834305925</v>
      </c>
      <c r="IH6" s="3">
        <v>97.0096094508968</v>
      </c>
      <c r="II6" s="3">
        <v>131.247673234858</v>
      </c>
      <c r="IJ6" s="3">
        <v>30.8477866804529</v>
      </c>
      <c r="IK6" s="3">
        <v>28.4611855429403</v>
      </c>
      <c r="IL6" s="3">
        <v>29.0350747229078</v>
      </c>
      <c r="IM6" s="3">
        <v>22.7646196817836</v>
      </c>
      <c r="IN6" s="3">
        <v>60.4105999645462</v>
      </c>
      <c r="IO6" s="3">
        <v>73.2893250818544</v>
      </c>
      <c r="IP6" s="3">
        <v>75.6596515139119</v>
      </c>
      <c r="IQ6" s="3">
        <v>91.4669086144643</v>
      </c>
      <c r="IR6" s="3">
        <v>27.6501454110748</v>
      </c>
      <c r="IS6" s="3">
        <v>98.7852560441924</v>
      </c>
      <c r="IT6" s="3">
        <v>35.4954044529244</v>
      </c>
      <c r="IU6" s="3">
        <v>48.3710549051599</v>
      </c>
      <c r="IV6" s="3">
        <v>71.5351404458962</v>
      </c>
      <c r="IW6" s="3">
        <v>67.1370911012863</v>
      </c>
      <c r="IX6" s="3">
        <v>70.5558743776748</v>
      </c>
      <c r="IY6" s="3">
        <v>27.6218364375692</v>
      </c>
      <c r="IZ6" s="3">
        <v>12.2982936912054</v>
      </c>
      <c r="JA6" s="3">
        <v>49.5488029711208</v>
      </c>
      <c r="JB6" s="3">
        <v>47.747146764766</v>
      </c>
      <c r="JC6" s="3">
        <v>42.9643492002081</v>
      </c>
      <c r="JD6" s="3">
        <v>24.6378206885768</v>
      </c>
      <c r="JE6" s="3">
        <v>112.285849010208</v>
      </c>
      <c r="JF6" s="3">
        <v>55.5181156029049</v>
      </c>
      <c r="JG6" s="3">
        <v>72.3280758796839</v>
      </c>
      <c r="JH6" s="3">
        <v>32.3385253214298</v>
      </c>
      <c r="JI6" s="3">
        <v>34.5830990127005</v>
      </c>
      <c r="JJ6" s="3">
        <v>38.3857245494925</v>
      </c>
      <c r="JK6" s="3">
        <v>65.4822791265108</v>
      </c>
      <c r="JL6" s="3">
        <v>76.0215098048925</v>
      </c>
      <c r="JM6" s="3">
        <v>71.4739916776467</v>
      </c>
      <c r="JN6" s="3">
        <v>48.6988749993127</v>
      </c>
      <c r="JO6" s="3">
        <v>37.2828800805829</v>
      </c>
      <c r="JP6" s="3">
        <v>56.540698710251</v>
      </c>
      <c r="JQ6" s="3">
        <v>48.7202377319336</v>
      </c>
      <c r="JR6" s="3">
        <v>68.0066667284284</v>
      </c>
      <c r="JS6" s="3">
        <v>47.0102179383713</v>
      </c>
      <c r="JT6" s="3">
        <v>28.2283487344604</v>
      </c>
      <c r="JU6" s="3">
        <v>101.540952591669</v>
      </c>
      <c r="JV6" s="3">
        <v>46.6237999890919</v>
      </c>
      <c r="JW6" s="3">
        <v>70.1468025887054</v>
      </c>
      <c r="JX6" s="3">
        <v>32.6485926504044</v>
      </c>
      <c r="JY6" s="3">
        <v>41.203241362579</v>
      </c>
      <c r="JZ6" s="3">
        <v>36.6806537348906</v>
      </c>
      <c r="KA6" s="3">
        <v>35.0901795781524</v>
      </c>
      <c r="KB6" s="3">
        <v>24.2943272566873</v>
      </c>
      <c r="KC6" s="3">
        <v>20.8364764807797</v>
      </c>
      <c r="KD6" s="3">
        <v>20.06416894882</v>
      </c>
      <c r="KE6" s="3">
        <v>175.6844277954</v>
      </c>
      <c r="KF6" s="3">
        <v>21.8368447320369</v>
      </c>
      <c r="KG6" s="3">
        <v>64.7214706188504</v>
      </c>
      <c r="KH6" s="3">
        <v>32.7555192109497</v>
      </c>
      <c r="KI6" s="3">
        <v>44.6254348410205</v>
      </c>
      <c r="KJ6" s="3">
        <v>89.8508335606775</v>
      </c>
      <c r="KK6" s="3">
        <v>28.1855005171667</v>
      </c>
      <c r="KL6" s="3">
        <v>8.29679417553148</v>
      </c>
      <c r="KM6" s="3">
        <v>32.3907093115797</v>
      </c>
      <c r="KN6" s="3">
        <v>36.112907071671</v>
      </c>
      <c r="KO6" s="3">
        <v>43.2884517738702</v>
      </c>
      <c r="KP6" s="3">
        <v>41.5500292362334</v>
      </c>
      <c r="KQ6" s="3">
        <v>102.435728317955</v>
      </c>
      <c r="KR6" s="3">
        <v>27.9269928327902</v>
      </c>
      <c r="KS6" s="3">
        <v>34.2122290283347</v>
      </c>
      <c r="KT6" s="3">
        <v>19.9391076184898</v>
      </c>
      <c r="KU6" s="3">
        <v>127.701481043107</v>
      </c>
      <c r="KV6" s="3">
        <v>50.2432901524434</v>
      </c>
      <c r="KW6" s="3">
        <v>128.509692176708</v>
      </c>
      <c r="KX6" s="3">
        <v>5.13359494641363</v>
      </c>
      <c r="KY6" s="3">
        <v>22.1053963711986</v>
      </c>
      <c r="KZ6" s="3">
        <v>9.72530496842598</v>
      </c>
      <c r="LA6" s="3">
        <v>63.1304235813501</v>
      </c>
      <c r="LB6" s="3">
        <v>113.527617168901</v>
      </c>
      <c r="LC6" s="3">
        <v>23.7988820861751</v>
      </c>
      <c r="LD6" s="3">
        <v>111.320363735109</v>
      </c>
      <c r="LE6" s="3">
        <v>60.7240103012442</v>
      </c>
      <c r="LF6" s="3">
        <v>2.33878110805148</v>
      </c>
      <c r="LG6" s="3">
        <v>39.2920268852984</v>
      </c>
      <c r="LH6" s="3">
        <v>31.7564981084541</v>
      </c>
      <c r="LI6" s="3">
        <v>24.0320238385882</v>
      </c>
      <c r="LJ6" s="3">
        <v>55.9473026131951</v>
      </c>
      <c r="LK6" s="3">
        <v>44.7211314646852</v>
      </c>
      <c r="LL6" s="3">
        <v>64.6266810469266</v>
      </c>
    </row>
    <row r="7">
      <c r="A7" s="9">
        <v>41791.0</v>
      </c>
      <c r="B7" s="3">
        <v>20.2761832903774</v>
      </c>
      <c r="C7" s="3">
        <v>35.1689959379362</v>
      </c>
      <c r="D7" s="3">
        <v>32.7387855833446</v>
      </c>
      <c r="E7" s="3">
        <v>69.1092855928231</v>
      </c>
      <c r="F7" s="3">
        <v>68.9454761686779</v>
      </c>
      <c r="G7" s="3">
        <v>43.4214150223814</v>
      </c>
      <c r="H7" s="3">
        <v>33.134037096531</v>
      </c>
      <c r="I7" s="3">
        <v>55.0236957739282</v>
      </c>
      <c r="J7" s="3">
        <v>54.7800000508626</v>
      </c>
      <c r="K7" s="3">
        <v>28.3296160310529</v>
      </c>
      <c r="L7" s="3">
        <v>37.0544568132898</v>
      </c>
      <c r="M7" s="3">
        <v>10.3064922071772</v>
      </c>
      <c r="N7" s="3">
        <v>24.2858314249763</v>
      </c>
      <c r="O7" s="3">
        <v>42.8947831525315</v>
      </c>
      <c r="P7" s="3">
        <v>54.859285091655</v>
      </c>
      <c r="Q7" s="3">
        <v>58.9852382114955</v>
      </c>
      <c r="R7" s="3">
        <v>46.866711765584</v>
      </c>
      <c r="S7" s="3">
        <v>50.1231704971128</v>
      </c>
      <c r="T7" s="3">
        <v>19.2791786472357</v>
      </c>
      <c r="U7" s="3">
        <v>49.655372585643</v>
      </c>
      <c r="V7" s="3">
        <v>87.8129822779756</v>
      </c>
      <c r="W7" s="3">
        <v>93.0771131476269</v>
      </c>
      <c r="X7" s="3">
        <v>70.0000381786439</v>
      </c>
      <c r="Y7" s="3">
        <v>16.2263333910988</v>
      </c>
      <c r="Z7" s="3">
        <v>89.3072606133657</v>
      </c>
      <c r="AA7" s="3">
        <v>10.9314821951605</v>
      </c>
      <c r="AB7" s="3">
        <v>53.665392106764</v>
      </c>
      <c r="AC7" s="3">
        <v>99.4117209443146</v>
      </c>
      <c r="AD7" s="3">
        <v>41.2088365036252</v>
      </c>
      <c r="AE7" s="3">
        <v>80.7827943882182</v>
      </c>
      <c r="AF7" s="3">
        <v>530.910712832496</v>
      </c>
      <c r="AG7" s="3">
        <v>114.926885363047</v>
      </c>
      <c r="AH7" s="3">
        <v>12.4769873283787</v>
      </c>
      <c r="AI7" s="3">
        <v>33.3653030159637</v>
      </c>
      <c r="AJ7" s="3">
        <v>20.1930410657109</v>
      </c>
      <c r="AK7" s="3">
        <v>99.0515511745998</v>
      </c>
      <c r="AL7" s="3">
        <v>35.9686133707202</v>
      </c>
      <c r="AM7" s="3">
        <v>31.8986349711172</v>
      </c>
      <c r="AN7" s="3">
        <v>314.575239635649</v>
      </c>
      <c r="AO7" s="3">
        <v>27.2161678912965</v>
      </c>
      <c r="AP7" s="3">
        <v>34.2505013604604</v>
      </c>
      <c r="AQ7" s="3">
        <v>12.8083333514986</v>
      </c>
      <c r="AR7" s="3">
        <v>48.9741863111171</v>
      </c>
      <c r="AS7" s="3">
        <v>76.7360364924142</v>
      </c>
      <c r="AT7" s="3">
        <v>36.7224344742046</v>
      </c>
      <c r="AU7" s="3">
        <v>17.2297737521034</v>
      </c>
      <c r="AV7" s="3">
        <v>51.2550495591678</v>
      </c>
      <c r="AW7" s="3">
        <v>80.7063145459692</v>
      </c>
      <c r="AX7" s="3">
        <v>83.9906040655112</v>
      </c>
      <c r="AY7" s="3">
        <v>30.7649999346052</v>
      </c>
      <c r="AZ7" s="3">
        <v>48.8648515895841</v>
      </c>
      <c r="BA7" s="3">
        <v>32.9946740011391</v>
      </c>
      <c r="BB7" s="3">
        <v>36.1205584506494</v>
      </c>
      <c r="BC7" s="3">
        <v>48.1068772839174</v>
      </c>
      <c r="BD7" s="3">
        <v>35.7335996693905</v>
      </c>
      <c r="BE7" s="3">
        <v>53.0829469684646</v>
      </c>
      <c r="BF7" s="3">
        <v>67.8582522133151</v>
      </c>
      <c r="BG7" s="3">
        <v>20.9023324907452</v>
      </c>
      <c r="BH7" s="3">
        <v>45.8246331522194</v>
      </c>
      <c r="BI7" s="3">
        <v>11.6034619013468</v>
      </c>
      <c r="BJ7" s="3">
        <v>116.981691593252</v>
      </c>
      <c r="BK7" s="3">
        <v>21.9417605162224</v>
      </c>
      <c r="BL7" s="3">
        <v>16.7574055516302</v>
      </c>
      <c r="BM7" s="3">
        <v>66.8635194453423</v>
      </c>
      <c r="BN7" s="3">
        <v>59.0853328460653</v>
      </c>
      <c r="BO7" s="3">
        <v>93.5551461321266</v>
      </c>
      <c r="BP7" s="3">
        <v>33.0950563831359</v>
      </c>
      <c r="BQ7" s="3">
        <v>54.4672068621188</v>
      </c>
      <c r="BR7" s="3">
        <v>17.6647365040752</v>
      </c>
      <c r="BS7" s="3">
        <v>8.55884399025405</v>
      </c>
      <c r="BT7" s="3">
        <v>10.9076493932541</v>
      </c>
      <c r="BU7" s="3">
        <v>43.8391022760477</v>
      </c>
      <c r="BV7" s="3">
        <v>57.6166070191336</v>
      </c>
      <c r="BW7" s="3">
        <v>81.7787772940888</v>
      </c>
      <c r="BX7" s="3">
        <v>44.8689009404881</v>
      </c>
      <c r="BY7" s="3">
        <v>35.345951809228</v>
      </c>
      <c r="BZ7" s="3">
        <v>74.501710822207</v>
      </c>
      <c r="CA7" s="3">
        <v>48.7394561870167</v>
      </c>
      <c r="CB7" s="3">
        <v>53.0400610436948</v>
      </c>
      <c r="CC7" s="3">
        <v>47.938830152999</v>
      </c>
      <c r="CD7" s="3">
        <v>21.2379047523059</v>
      </c>
      <c r="CE7" s="3">
        <v>32.6451034589261</v>
      </c>
      <c r="CF7" s="3">
        <v>76.3025935049264</v>
      </c>
      <c r="CG7" s="3">
        <v>54.0830952780587</v>
      </c>
      <c r="CH7" s="3">
        <v>59.2293499049581</v>
      </c>
      <c r="CI7" s="3">
        <v>31.8046110994552</v>
      </c>
      <c r="CJ7" s="3">
        <v>45.5275619686175</v>
      </c>
      <c r="CK7" s="3">
        <v>46.1543821584877</v>
      </c>
      <c r="CL7" s="3">
        <v>71.433095296224</v>
      </c>
      <c r="CM7" s="3">
        <v>53.4175956920179</v>
      </c>
      <c r="CN7" s="3">
        <v>34.9689674047844</v>
      </c>
      <c r="CO7" s="3">
        <v>18.8322753899453</v>
      </c>
      <c r="CP7" s="3">
        <v>96.7090145395532</v>
      </c>
      <c r="CQ7" s="3">
        <v>37.9087983081465</v>
      </c>
      <c r="CR7" s="3">
        <v>64.6647539178174</v>
      </c>
      <c r="CS7" s="3">
        <v>37.8385567333751</v>
      </c>
      <c r="CT7" s="3">
        <v>66.7702192749156</v>
      </c>
      <c r="CU7" s="3">
        <v>64.642379955358</v>
      </c>
      <c r="CV7" s="3">
        <v>50.0798907983671</v>
      </c>
      <c r="CW7" s="3">
        <v>84.0005122560355</v>
      </c>
      <c r="CX7" s="3">
        <v>36.7628786804143</v>
      </c>
      <c r="CY7" s="3">
        <v>32.4328979124622</v>
      </c>
      <c r="CZ7" s="3">
        <v>58.2417324015114</v>
      </c>
      <c r="DA7" s="3">
        <v>21.0884586410962</v>
      </c>
      <c r="DB7" s="3">
        <v>13.7485316821507</v>
      </c>
      <c r="DC7" s="3">
        <v>17.9275744796708</v>
      </c>
      <c r="DD7" s="3">
        <v>39.1774286272444</v>
      </c>
      <c r="DE7" s="3">
        <v>71.9500713051211</v>
      </c>
      <c r="DF7" s="3">
        <v>9.88283922278841</v>
      </c>
      <c r="DG7" s="3">
        <v>18.695999926371</v>
      </c>
      <c r="DH7" s="3">
        <v>30.3755494810636</v>
      </c>
      <c r="DI7" s="3">
        <v>126.221181981176</v>
      </c>
      <c r="DJ7" s="3">
        <v>22.1475317908696</v>
      </c>
      <c r="DK7" s="3">
        <v>110.63571475801</v>
      </c>
      <c r="DL7" s="3">
        <v>45.6359879636445</v>
      </c>
      <c r="DM7" s="3">
        <v>14.9332742368168</v>
      </c>
      <c r="DN7" s="3">
        <v>53.4080417965178</v>
      </c>
      <c r="DO7" s="3">
        <v>93.9627422231713</v>
      </c>
      <c r="DP7" s="3">
        <v>107.884270826451</v>
      </c>
      <c r="DQ7" s="3">
        <v>57.9773463201431</v>
      </c>
      <c r="DR7" s="3">
        <v>37.6931564240629</v>
      </c>
      <c r="DS7" s="3">
        <v>16.2510827645587</v>
      </c>
      <c r="DT7" s="3">
        <v>27.6914724816906</v>
      </c>
      <c r="DU7" s="3">
        <v>28.2458686930145</v>
      </c>
      <c r="DV7" s="3">
        <v>64.0885420298573</v>
      </c>
      <c r="DW7" s="3">
        <v>42.9812687211027</v>
      </c>
      <c r="DX7" s="3">
        <v>135.526858171721</v>
      </c>
      <c r="DY7" s="3">
        <v>218.108880497924</v>
      </c>
      <c r="DZ7" s="3">
        <v>56.1311645340394</v>
      </c>
      <c r="EA7" s="3">
        <v>37.5828487424832</v>
      </c>
      <c r="EB7" s="3">
        <v>6.33071794259368</v>
      </c>
      <c r="EC7" s="3">
        <v>62.8608881107197</v>
      </c>
      <c r="ED7" s="3">
        <v>80.1626280362834</v>
      </c>
      <c r="EE7" s="3">
        <v>28.5916534541016</v>
      </c>
      <c r="EF7" s="3">
        <v>72.1834406938875</v>
      </c>
      <c r="EG7" s="3">
        <v>11.1833695348004</v>
      </c>
      <c r="EH7" s="3">
        <v>19.3193204944284</v>
      </c>
      <c r="EI7" s="3">
        <v>14.7490609733678</v>
      </c>
      <c r="EJ7" s="3">
        <v>76.7224467582464</v>
      </c>
      <c r="EK7" s="3">
        <v>116.348151864168</v>
      </c>
      <c r="EL7" s="3">
        <v>112.264348102444</v>
      </c>
      <c r="EM7" s="3">
        <v>33.5670899370338</v>
      </c>
      <c r="EN7" s="3">
        <v>79.375457638857</v>
      </c>
      <c r="EO7" s="3">
        <v>22.1127869451921</v>
      </c>
      <c r="EP7" s="3">
        <v>72.7940561925615</v>
      </c>
      <c r="EQ7" s="3">
        <v>29.104414847737</v>
      </c>
      <c r="ER7" s="3">
        <v>13.4713510887398</v>
      </c>
      <c r="ES7" s="3">
        <v>15.2662661055595</v>
      </c>
      <c r="ET7" s="3">
        <v>43.5739421844482</v>
      </c>
      <c r="EU7" s="3">
        <v>68.7794870123538</v>
      </c>
      <c r="EV7" s="3">
        <v>23.7881406188121</v>
      </c>
      <c r="EW7" s="3">
        <v>32.6789076751301</v>
      </c>
      <c r="EX7" s="3">
        <v>77.5288791614213</v>
      </c>
      <c r="EY7" s="3">
        <v>19.049002027748</v>
      </c>
      <c r="EZ7" s="3">
        <v>42.4592924413835</v>
      </c>
      <c r="FA7" s="3">
        <v>44.4295229797456</v>
      </c>
      <c r="FB7" s="3">
        <v>9.56765609300378</v>
      </c>
      <c r="FC7" s="3">
        <v>13.8720017991076</v>
      </c>
      <c r="FD7" s="3">
        <v>44.3212699848141</v>
      </c>
      <c r="FE7" s="3">
        <v>75.4471071573292</v>
      </c>
      <c r="FF7" s="3">
        <v>20.5345477270997</v>
      </c>
      <c r="FG7" s="3">
        <v>47.2185711633591</v>
      </c>
      <c r="FH7" s="3">
        <v>29.4724458546965</v>
      </c>
      <c r="FI7" s="3">
        <v>19.8350492293999</v>
      </c>
      <c r="FJ7" s="3">
        <v>41.3883942833787</v>
      </c>
      <c r="FK7" s="3">
        <v>35.9183035573347</v>
      </c>
      <c r="FL7" s="3">
        <v>49.1775039932968</v>
      </c>
      <c r="FM7" s="3">
        <v>123.734560161698</v>
      </c>
      <c r="FN7" s="3">
        <v>38.482668605756</v>
      </c>
      <c r="FO7" s="3">
        <v>3.11368016993473</v>
      </c>
      <c r="FP7" s="3">
        <v>24.1977580459413</v>
      </c>
      <c r="FQ7" s="3">
        <v>59.4965080335319</v>
      </c>
      <c r="FR7" s="3">
        <v>70.4607106630941</v>
      </c>
      <c r="FS7" s="3">
        <v>56.4388257051769</v>
      </c>
      <c r="FT7" s="3">
        <v>16.5697635618003</v>
      </c>
      <c r="FU7" s="3">
        <v>77.2499401089078</v>
      </c>
      <c r="FV7" s="3">
        <v>19.7775619704613</v>
      </c>
      <c r="FW7" s="3">
        <v>171.989782761908</v>
      </c>
      <c r="FX7" s="3">
        <v>77.3167492333779</v>
      </c>
      <c r="FY7" s="3">
        <v>30.0412204805419</v>
      </c>
      <c r="FZ7" s="3">
        <v>48.9328214039049</v>
      </c>
      <c r="GA7" s="3">
        <v>34.4149195700373</v>
      </c>
      <c r="GB7" s="3">
        <v>134.716429210844</v>
      </c>
      <c r="GC7" s="3">
        <v>29.5622641865089</v>
      </c>
      <c r="GD7" s="3">
        <v>42.5884782440806</v>
      </c>
      <c r="GE7" s="3">
        <v>84.835823482258</v>
      </c>
      <c r="GF7" s="3">
        <v>11.6630158651443</v>
      </c>
      <c r="GG7" s="3">
        <v>21.5149869629207</v>
      </c>
      <c r="GH7" s="3">
        <v>40.5898413472026</v>
      </c>
      <c r="GI7" s="3">
        <v>31.1434568736956</v>
      </c>
      <c r="GJ7" s="3">
        <v>40.1962710449567</v>
      </c>
      <c r="GK7" s="3">
        <v>24.1355832950967</v>
      </c>
      <c r="GL7" s="3">
        <v>35.0435937839462</v>
      </c>
      <c r="GM7" s="3">
        <v>55.9597158833728</v>
      </c>
      <c r="GN7" s="3">
        <v>92.5338864409641</v>
      </c>
      <c r="GO7" s="3">
        <v>30.2145114148659</v>
      </c>
      <c r="GP7" s="3">
        <v>10.5281861365371</v>
      </c>
      <c r="GQ7" s="3">
        <v>18.7697429701173</v>
      </c>
      <c r="GR7" s="3">
        <v>18.7965386003602</v>
      </c>
      <c r="GS7" s="3">
        <v>61.8195916130429</v>
      </c>
      <c r="GT7" s="3">
        <v>10.7060199671914</v>
      </c>
      <c r="GU7" s="3">
        <v>33.635630021134</v>
      </c>
      <c r="GV7" s="3">
        <v>102.49624195487</v>
      </c>
      <c r="GW7" s="3">
        <v>28.7543496284566</v>
      </c>
      <c r="GX7" s="3">
        <v>80.5783730651216</v>
      </c>
      <c r="GY7" s="3">
        <v>27.5692609666307</v>
      </c>
      <c r="GZ7" s="3">
        <v>47.7907324418122</v>
      </c>
      <c r="HA7" s="3">
        <v>38.6751057386366</v>
      </c>
      <c r="HB7" s="3">
        <v>0.452168528090987</v>
      </c>
      <c r="HC7" s="3">
        <v>15.5042484705717</v>
      </c>
      <c r="HD7" s="3">
        <v>34.2469106462817</v>
      </c>
      <c r="HE7" s="3">
        <v>50.2182830877604</v>
      </c>
      <c r="HF7" s="3">
        <v>35.4162223618597</v>
      </c>
      <c r="HG7" s="3">
        <v>150.138095674061</v>
      </c>
      <c r="HH7" s="3">
        <v>70.4646282621588</v>
      </c>
      <c r="HI7" s="3">
        <v>29.8309870811758</v>
      </c>
      <c r="HJ7" s="3">
        <v>28.2511953502136</v>
      </c>
      <c r="HK7" s="3">
        <v>26.8126213472283</v>
      </c>
      <c r="HL7" s="3">
        <v>64.9523757420666</v>
      </c>
      <c r="HM7" s="3">
        <v>18.2892433234637</v>
      </c>
      <c r="HN7" s="3">
        <v>33.6938990916129</v>
      </c>
      <c r="HO7" s="3">
        <v>58.8876641906787</v>
      </c>
      <c r="HP7" s="3">
        <v>19.3021415411267</v>
      </c>
      <c r="HQ7" s="3">
        <v>105.822309378467</v>
      </c>
      <c r="HR7" s="3">
        <v>17.2246459537122</v>
      </c>
      <c r="HS7" s="3">
        <v>30.3684666834946</v>
      </c>
      <c r="HT7" s="3">
        <v>51.3476116693131</v>
      </c>
      <c r="HU7" s="3">
        <v>63.2674170870255</v>
      </c>
      <c r="HV7" s="3">
        <v>41.8440910970942</v>
      </c>
      <c r="HW7" s="3">
        <v>36.6961558371706</v>
      </c>
      <c r="HX7" s="3">
        <v>85.545218866512</v>
      </c>
      <c r="HY7" s="3">
        <v>19.8556813679951</v>
      </c>
      <c r="HZ7" s="3">
        <v>57.1698565525312</v>
      </c>
      <c r="IA7" s="3">
        <v>114.018887472905</v>
      </c>
      <c r="IB7" s="3">
        <v>57.2795313169929</v>
      </c>
      <c r="IC7" s="3">
        <v>33.6127590153803</v>
      </c>
      <c r="ID7" s="3">
        <v>58.7361096909079</v>
      </c>
      <c r="IE7" s="3">
        <v>299.714997791109</v>
      </c>
      <c r="IF7" s="3">
        <v>7.49931276023623</v>
      </c>
      <c r="IG7" s="3">
        <v>125.538413360607</v>
      </c>
      <c r="IH7" s="3">
        <v>101.342431347533</v>
      </c>
      <c r="II7" s="3">
        <v>136.60147189069</v>
      </c>
      <c r="IJ7" s="3">
        <v>30.5030643833697</v>
      </c>
      <c r="IK7" s="3">
        <v>29.9003413468722</v>
      </c>
      <c r="IL7" s="3">
        <v>30.9256226208854</v>
      </c>
      <c r="IM7" s="3">
        <v>23.23739232991</v>
      </c>
      <c r="IN7" s="3">
        <v>61.6075882336672</v>
      </c>
      <c r="IO7" s="3">
        <v>78.0971521077694</v>
      </c>
      <c r="IP7" s="3">
        <v>81.1131837025516</v>
      </c>
      <c r="IQ7" s="3">
        <v>93.3402195099752</v>
      </c>
      <c r="IR7" s="3">
        <v>27.8609223365131</v>
      </c>
      <c r="IS7" s="3">
        <v>100.066935320039</v>
      </c>
      <c r="IT7" s="3">
        <v>36.7408589828695</v>
      </c>
      <c r="IU7" s="3">
        <v>50.1487434728995</v>
      </c>
      <c r="IV7" s="3">
        <v>74.6785329126591</v>
      </c>
      <c r="IW7" s="3">
        <v>68.5956112696348</v>
      </c>
      <c r="IX7" s="3">
        <v>74.7051255360301</v>
      </c>
      <c r="IY7" s="3">
        <v>28.1970508090459</v>
      </c>
      <c r="IZ7" s="3">
        <v>12.0671209276317</v>
      </c>
      <c r="JA7" s="3">
        <v>55.565905430656</v>
      </c>
      <c r="JB7" s="3">
        <v>50.6397437160138</v>
      </c>
      <c r="JC7" s="3">
        <v>42.7985997540543</v>
      </c>
      <c r="JD7" s="3">
        <v>23.6645046773641</v>
      </c>
      <c r="JE7" s="3">
        <v>115.031954339682</v>
      </c>
      <c r="JF7" s="3">
        <v>57.1489377360015</v>
      </c>
      <c r="JG7" s="3">
        <v>74.6354298888689</v>
      </c>
      <c r="JH7" s="3">
        <v>30.1069238678121</v>
      </c>
      <c r="JI7" s="3">
        <v>35.9513071112583</v>
      </c>
      <c r="JJ7" s="3">
        <v>38.713772036862</v>
      </c>
      <c r="JK7" s="3">
        <v>68.2610263826641</v>
      </c>
      <c r="JL7" s="3">
        <v>79.4650174596184</v>
      </c>
      <c r="JM7" s="3">
        <v>72.9339962310352</v>
      </c>
      <c r="JN7" s="3">
        <v>49.0188101425015</v>
      </c>
      <c r="JO7" s="3">
        <v>36.2486610477415</v>
      </c>
      <c r="JP7" s="3">
        <v>58.4099435826108</v>
      </c>
      <c r="JQ7" s="3">
        <v>50.7288095383417</v>
      </c>
      <c r="JR7" s="3">
        <v>75.9390471322196</v>
      </c>
      <c r="JS7" s="3">
        <v>45.4024048819391</v>
      </c>
      <c r="JT7" s="3">
        <v>28.7020980191423</v>
      </c>
      <c r="JU7" s="3">
        <v>104.669047946022</v>
      </c>
      <c r="JV7" s="3">
        <v>49.890177621255</v>
      </c>
      <c r="JW7" s="3">
        <v>75.6120724503482</v>
      </c>
      <c r="JX7" s="3">
        <v>32.4812915081839</v>
      </c>
      <c r="JY7" s="3">
        <v>40.8989069539253</v>
      </c>
      <c r="JZ7" s="3">
        <v>38.4828743253557</v>
      </c>
      <c r="KA7" s="3">
        <v>35.6875115814786</v>
      </c>
      <c r="KB7" s="3">
        <v>28.5031549587642</v>
      </c>
      <c r="KC7" s="3">
        <v>20.4982449439682</v>
      </c>
      <c r="KD7" s="3">
        <v>20.7488717364721</v>
      </c>
      <c r="KE7" s="3">
        <v>172.552457975047</v>
      </c>
      <c r="KF7" s="3">
        <v>22.1964760846613</v>
      </c>
      <c r="KG7" s="3">
        <v>64.957615642092</v>
      </c>
      <c r="KH7" s="3">
        <v>33.5848413838154</v>
      </c>
      <c r="KI7" s="3">
        <v>46.9704767910694</v>
      </c>
      <c r="KJ7" s="3">
        <v>94.0540081271725</v>
      </c>
      <c r="KK7" s="3">
        <v>29.632877111245</v>
      </c>
      <c r="KL7" s="3">
        <v>8.22989517337649</v>
      </c>
      <c r="KM7" s="3">
        <v>34.3336275064791</v>
      </c>
      <c r="KN7" s="3">
        <v>37.9112084648326</v>
      </c>
      <c r="KO7" s="3">
        <v>43.7494933104297</v>
      </c>
      <c r="KP7" s="3">
        <v>42.9201920996182</v>
      </c>
      <c r="KQ7" s="3">
        <v>97.3567328126891</v>
      </c>
      <c r="KR7" s="3">
        <v>28.6389300876033</v>
      </c>
      <c r="KS7" s="3">
        <v>35.7895655131935</v>
      </c>
      <c r="KT7" s="3">
        <v>21.04997503175</v>
      </c>
      <c r="KU7" s="3">
        <v>130.251278057059</v>
      </c>
      <c r="KV7" s="3">
        <v>50.8703562915747</v>
      </c>
      <c r="KW7" s="3">
        <v>117.543443813045</v>
      </c>
      <c r="KX7" s="3">
        <v>5.39331447597184</v>
      </c>
      <c r="KY7" s="3">
        <v>22.6761910388892</v>
      </c>
      <c r="KZ7" s="3">
        <v>9.99385584407782</v>
      </c>
      <c r="LA7" s="3">
        <v>67.7941292878308</v>
      </c>
      <c r="LB7" s="3">
        <v>118.899990784377</v>
      </c>
      <c r="LC7" s="3">
        <v>24.961505435606</v>
      </c>
      <c r="LD7" s="3">
        <v>118.790141936124</v>
      </c>
      <c r="LE7" s="3">
        <v>62.044043725335</v>
      </c>
      <c r="LF7" s="3">
        <v>2.387671994894</v>
      </c>
      <c r="LG7" s="3">
        <v>41.5479169150457</v>
      </c>
      <c r="LH7" s="3">
        <v>31.4418969347965</v>
      </c>
      <c r="LI7" s="3">
        <v>28.4316666012719</v>
      </c>
      <c r="LJ7" s="3">
        <v>54.9020021297421</v>
      </c>
      <c r="LK7" s="3">
        <v>47.2495960758708</v>
      </c>
      <c r="LL7" s="3">
        <v>68.2989377425664</v>
      </c>
    </row>
    <row r="8">
      <c r="A8" s="9">
        <v>41821.0</v>
      </c>
      <c r="B8" s="3">
        <v>21.109843246133</v>
      </c>
      <c r="C8" s="3">
        <v>35.5144244971168</v>
      </c>
      <c r="D8" s="3">
        <v>34.3320891181276</v>
      </c>
      <c r="E8" s="3">
        <v>67.1721557378742</v>
      </c>
      <c r="F8" s="3">
        <v>72.2099999514493</v>
      </c>
      <c r="G8" s="3">
        <v>42.455542115748</v>
      </c>
      <c r="H8" s="3">
        <v>35.1262551948342</v>
      </c>
      <c r="I8" s="3">
        <v>56.5519892242048</v>
      </c>
      <c r="J8" s="3">
        <v>55.8997724706476</v>
      </c>
      <c r="K8" s="3">
        <v>28.7606219689533</v>
      </c>
      <c r="L8" s="3">
        <v>37.1597360267167</v>
      </c>
      <c r="M8" s="3">
        <v>10.7187137742234</v>
      </c>
      <c r="N8" s="3">
        <v>24.4901574611347</v>
      </c>
      <c r="O8" s="3">
        <v>42.6917129408514</v>
      </c>
      <c r="P8" s="3">
        <v>53.2189780539337</v>
      </c>
      <c r="Q8" s="3">
        <v>59.9663636467674</v>
      </c>
      <c r="R8" s="3">
        <v>46.3461987824966</v>
      </c>
      <c r="S8" s="3">
        <v>49.5012484926831</v>
      </c>
      <c r="T8" s="3">
        <v>19.5883017536149</v>
      </c>
      <c r="U8" s="3">
        <v>48.4979930714273</v>
      </c>
      <c r="V8" s="3">
        <v>90.1043703061835</v>
      </c>
      <c r="W8" s="3">
        <v>96.6560346447225</v>
      </c>
      <c r="X8" s="3">
        <v>72.3828925464421</v>
      </c>
      <c r="Y8" s="3">
        <v>16.9636932719838</v>
      </c>
      <c r="Z8" s="3">
        <v>94.1668181436937</v>
      </c>
      <c r="AA8" s="3">
        <v>10.9679537666462</v>
      </c>
      <c r="AB8" s="3">
        <v>53.9979440022219</v>
      </c>
      <c r="AC8" s="3">
        <v>103.380086091227</v>
      </c>
      <c r="AD8" s="3">
        <v>41.2174296008237</v>
      </c>
      <c r="AE8" s="3">
        <v>80.3948196545567</v>
      </c>
      <c r="AF8" s="3">
        <v>525.919777610085</v>
      </c>
      <c r="AG8" s="3">
        <v>109.45326294912</v>
      </c>
      <c r="AH8" s="3">
        <v>12.5680999188731</v>
      </c>
      <c r="AI8" s="3">
        <v>34.5196292548227</v>
      </c>
      <c r="AJ8" s="3">
        <v>21.4482201471538</v>
      </c>
      <c r="AK8" s="3">
        <v>99.3553448201535</v>
      </c>
      <c r="AL8" s="3">
        <v>36.4006295551321</v>
      </c>
      <c r="AM8" s="3">
        <v>31.3504811503697</v>
      </c>
      <c r="AN8" s="3">
        <v>323.338410117409</v>
      </c>
      <c r="AO8" s="3">
        <v>29.478372509234</v>
      </c>
      <c r="AP8" s="3">
        <v>35.2181014901134</v>
      </c>
      <c r="AQ8" s="3">
        <v>12.9540910070593</v>
      </c>
      <c r="AR8" s="3">
        <v>49.545521153609</v>
      </c>
      <c r="AS8" s="3">
        <v>78.1636797514152</v>
      </c>
      <c r="AT8" s="3">
        <v>37.3454139221371</v>
      </c>
      <c r="AU8" s="3">
        <v>17.0416079380784</v>
      </c>
      <c r="AV8" s="3">
        <v>52.596105296752</v>
      </c>
      <c r="AW8" s="3">
        <v>81.7548277219977</v>
      </c>
      <c r="AX8" s="3">
        <v>84.0283667967003</v>
      </c>
      <c r="AY8" s="3">
        <v>32.6568182164972</v>
      </c>
      <c r="AZ8" s="3">
        <v>48.9417416959215</v>
      </c>
      <c r="BA8" s="3">
        <v>31.0096696835549</v>
      </c>
      <c r="BB8" s="3">
        <v>36.9309014501501</v>
      </c>
      <c r="BC8" s="3">
        <v>50.3695720015182</v>
      </c>
      <c r="BD8" s="3">
        <v>35.3444713336015</v>
      </c>
      <c r="BE8" s="3">
        <v>53.453850461633</v>
      </c>
      <c r="BF8" s="3">
        <v>68.4786380599986</v>
      </c>
      <c r="BG8" s="3">
        <v>21.7025133330714</v>
      </c>
      <c r="BH8" s="3">
        <v>46.9786166942684</v>
      </c>
      <c r="BI8" s="3">
        <v>12.4545545794747</v>
      </c>
      <c r="BJ8" s="3">
        <v>113.546119587008</v>
      </c>
      <c r="BK8" s="3">
        <v>22.0235623986518</v>
      </c>
      <c r="BL8" s="3">
        <v>17.1164050580678</v>
      </c>
      <c r="BM8" s="3">
        <v>68.3365437149646</v>
      </c>
      <c r="BN8" s="3">
        <v>61.1160760680808</v>
      </c>
      <c r="BO8" s="3">
        <v>94.7799073904286</v>
      </c>
      <c r="BP8" s="3">
        <v>32.3727704565443</v>
      </c>
      <c r="BQ8" s="3">
        <v>54.7668310874503</v>
      </c>
      <c r="BR8" s="3">
        <v>18.405784000521</v>
      </c>
      <c r="BS8" s="3">
        <v>8.74775232374571</v>
      </c>
      <c r="BT8" s="3">
        <v>11.0100296061732</v>
      </c>
      <c r="BU8" s="3">
        <v>45.1064129028655</v>
      </c>
      <c r="BV8" s="3">
        <v>57.8883052258663</v>
      </c>
      <c r="BW8" s="3">
        <v>84.101801841523</v>
      </c>
      <c r="BX8" s="3">
        <v>44.9213835079434</v>
      </c>
      <c r="BY8" s="3">
        <v>33.3171156470966</v>
      </c>
      <c r="BZ8" s="3">
        <v>72.5672214244523</v>
      </c>
      <c r="CA8" s="3">
        <v>50.1229859747577</v>
      </c>
      <c r="CB8" s="3">
        <v>49.8967263973083</v>
      </c>
      <c r="CC8" s="3">
        <v>48.8944574214371</v>
      </c>
      <c r="CD8" s="3">
        <v>21.0039828705423</v>
      </c>
      <c r="CE8" s="3">
        <v>31.5022922138912</v>
      </c>
      <c r="CF8" s="3">
        <v>78.5299226390601</v>
      </c>
      <c r="CG8" s="3">
        <v>54.9656818563288</v>
      </c>
      <c r="CH8" s="3">
        <v>59.2189086308486</v>
      </c>
      <c r="CI8" s="3">
        <v>29.5391837493172</v>
      </c>
      <c r="CJ8" s="3">
        <v>45.5446960856179</v>
      </c>
      <c r="CK8" s="3">
        <v>46.8852404639853</v>
      </c>
      <c r="CL8" s="3">
        <v>72.5734093405984</v>
      </c>
      <c r="CM8" s="3">
        <v>54.1452652251092</v>
      </c>
      <c r="CN8" s="3">
        <v>35.43772374164</v>
      </c>
      <c r="CO8" s="3">
        <v>19.6074434385707</v>
      </c>
      <c r="CP8" s="3">
        <v>98.1319178401285</v>
      </c>
      <c r="CQ8" s="3">
        <v>38.4876283153545</v>
      </c>
      <c r="CR8" s="3">
        <v>66.8144581012781</v>
      </c>
      <c r="CS8" s="3">
        <v>38.2263641328285</v>
      </c>
      <c r="CT8" s="3">
        <v>65.9326352591932</v>
      </c>
      <c r="CU8" s="3">
        <v>63.3145705254803</v>
      </c>
      <c r="CV8" s="3">
        <v>49.978342436611</v>
      </c>
      <c r="CW8" s="3">
        <v>86.5033444595994</v>
      </c>
      <c r="CX8" s="3">
        <v>38.3821929651442</v>
      </c>
      <c r="CY8" s="3">
        <v>32.2709450872425</v>
      </c>
      <c r="CZ8" s="3">
        <v>59.1649257908161</v>
      </c>
      <c r="DA8" s="3">
        <v>20.6059044270909</v>
      </c>
      <c r="DB8" s="3">
        <v>14.4889014417475</v>
      </c>
      <c r="DC8" s="3">
        <v>16.1785079724832</v>
      </c>
      <c r="DD8" s="3">
        <v>38.9574553726873</v>
      </c>
      <c r="DE8" s="3">
        <v>75.774718338754</v>
      </c>
      <c r="DF8" s="3">
        <v>10.2833785443183</v>
      </c>
      <c r="DG8" s="3">
        <v>17.5421007126771</v>
      </c>
      <c r="DH8" s="3">
        <v>33.6474503426176</v>
      </c>
      <c r="DI8" s="3">
        <v>131.619317473665</v>
      </c>
      <c r="DJ8" s="3">
        <v>20.8400203181852</v>
      </c>
      <c r="DK8" s="3">
        <v>111.509090770375</v>
      </c>
      <c r="DL8" s="3">
        <v>47.0882626299556</v>
      </c>
      <c r="DM8" s="3">
        <v>14.8515727250335</v>
      </c>
      <c r="DN8" s="3">
        <v>49.2173394695099</v>
      </c>
      <c r="DO8" s="3">
        <v>93.4507198824829</v>
      </c>
      <c r="DP8" s="3">
        <v>106.157973413632</v>
      </c>
      <c r="DQ8" s="3">
        <v>63.5658908352618</v>
      </c>
      <c r="DR8" s="3">
        <v>36.9488046702736</v>
      </c>
      <c r="DS8" s="3">
        <v>16.3849366897089</v>
      </c>
      <c r="DT8" s="3">
        <v>28.2394917817237</v>
      </c>
      <c r="DU8" s="3">
        <v>29.5314009974546</v>
      </c>
      <c r="DV8" s="3">
        <v>64.4044453678888</v>
      </c>
      <c r="DW8" s="3">
        <v>41.8714362840578</v>
      </c>
      <c r="DX8" s="3">
        <v>138.997963330327</v>
      </c>
      <c r="DY8" s="3">
        <v>204.753979079725</v>
      </c>
      <c r="DZ8" s="3">
        <v>58.8918858863069</v>
      </c>
      <c r="EA8" s="3">
        <v>37.6334085003264</v>
      </c>
      <c r="EB8" s="3">
        <v>6.48867927393588</v>
      </c>
      <c r="EC8" s="3">
        <v>63.2502163981974</v>
      </c>
      <c r="ED8" s="3">
        <v>83.5815886889059</v>
      </c>
      <c r="EE8" s="3">
        <v>28.7229334537975</v>
      </c>
      <c r="EF8" s="3">
        <v>73.0979367692445</v>
      </c>
      <c r="EG8" s="3">
        <v>11.3792839124273</v>
      </c>
      <c r="EH8" s="3">
        <v>19.0295622663942</v>
      </c>
      <c r="EI8" s="3">
        <v>15.0925969619272</v>
      </c>
      <c r="EJ8" s="3">
        <v>73.9692552588328</v>
      </c>
      <c r="EK8" s="3">
        <v>119.256430384853</v>
      </c>
      <c r="EL8" s="3">
        <v>117.004099824579</v>
      </c>
      <c r="EM8" s="3">
        <v>33.4111194555909</v>
      </c>
      <c r="EN8" s="3">
        <v>81.3273116558912</v>
      </c>
      <c r="EO8" s="3">
        <v>24.8161938044335</v>
      </c>
      <c r="EP8" s="3">
        <v>74.7376615179038</v>
      </c>
      <c r="EQ8" s="3">
        <v>30.1343323092297</v>
      </c>
      <c r="ER8" s="3">
        <v>13.5346829964805</v>
      </c>
      <c r="ES8" s="3">
        <v>16.9707786319713</v>
      </c>
      <c r="ET8" s="3">
        <v>45.9877275120128</v>
      </c>
      <c r="EU8" s="3">
        <v>67.3238859477826</v>
      </c>
      <c r="EV8" s="3">
        <v>24.2923529202593</v>
      </c>
      <c r="EW8" s="3">
        <v>32.8113285881492</v>
      </c>
      <c r="EX8" s="3">
        <v>77.5584215267379</v>
      </c>
      <c r="EY8" s="3">
        <v>18.6043685570075</v>
      </c>
      <c r="EZ8" s="3">
        <v>43.2633288663454</v>
      </c>
      <c r="FA8" s="3">
        <v>43.331754480138</v>
      </c>
      <c r="FB8" s="3">
        <v>9.44668587601258</v>
      </c>
      <c r="FC8" s="3">
        <v>14.1352631488724</v>
      </c>
      <c r="FD8" s="3">
        <v>47.6351416629984</v>
      </c>
      <c r="FE8" s="3">
        <v>75.1746931438622</v>
      </c>
      <c r="FF8" s="3">
        <v>21.4223042660774</v>
      </c>
      <c r="FG8" s="3">
        <v>51.6252269744873</v>
      </c>
      <c r="FH8" s="3">
        <v>29.8288222041901</v>
      </c>
      <c r="FI8" s="3">
        <v>20.340296096453</v>
      </c>
      <c r="FJ8" s="3">
        <v>41.5667070873172</v>
      </c>
      <c r="FK8" s="3">
        <v>34.9168385410984</v>
      </c>
      <c r="FL8" s="3">
        <v>51.26446190695</v>
      </c>
      <c r="FM8" s="3">
        <v>123.036391121186</v>
      </c>
      <c r="FN8" s="3">
        <v>39.4860786930849</v>
      </c>
      <c r="FO8" s="3">
        <v>3.32717160744538</v>
      </c>
      <c r="FP8" s="3">
        <v>25.148387940731</v>
      </c>
      <c r="FQ8" s="3">
        <v>60.8157393129569</v>
      </c>
      <c r="FR8" s="3">
        <v>71.7523959222712</v>
      </c>
      <c r="FS8" s="3">
        <v>58.9340589543889</v>
      </c>
      <c r="FT8" s="3">
        <v>16.1682699345691</v>
      </c>
      <c r="FU8" s="3">
        <v>75.0017244199802</v>
      </c>
      <c r="FV8" s="3">
        <v>19.6020053412815</v>
      </c>
      <c r="FW8" s="3">
        <v>175.316074315083</v>
      </c>
      <c r="FX8" s="3">
        <v>80.6073843700334</v>
      </c>
      <c r="FY8" s="3">
        <v>30.4891373006377</v>
      </c>
      <c r="FZ8" s="3">
        <v>49.5694494228234</v>
      </c>
      <c r="GA8" s="3">
        <v>34.7709108931504</v>
      </c>
      <c r="GB8" s="3">
        <v>132.190908952193</v>
      </c>
      <c r="GC8" s="3">
        <v>28.839480874875</v>
      </c>
      <c r="GD8" s="3">
        <v>43.3055138805283</v>
      </c>
      <c r="GE8" s="3">
        <v>85.3719769116338</v>
      </c>
      <c r="GF8" s="3">
        <v>11.2922727411444</v>
      </c>
      <c r="GG8" s="3">
        <v>21.7208635027675</v>
      </c>
      <c r="GH8" s="3">
        <v>39.1556520266126</v>
      </c>
      <c r="GI8" s="3">
        <v>28.2912431583601</v>
      </c>
      <c r="GJ8" s="3">
        <v>40.3951821164269</v>
      </c>
      <c r="GK8" s="3">
        <v>24.659881742191</v>
      </c>
      <c r="GL8" s="3">
        <v>36.6575422086862</v>
      </c>
      <c r="GM8" s="3">
        <v>55.1558387658892</v>
      </c>
      <c r="GN8" s="3">
        <v>92.1959639157686</v>
      </c>
      <c r="GO8" s="3">
        <v>32.4672617185391</v>
      </c>
      <c r="GP8" s="3">
        <v>11.3943717507061</v>
      </c>
      <c r="GQ8" s="3">
        <v>18.8165626573864</v>
      </c>
      <c r="GR8" s="3">
        <v>20.0072717715612</v>
      </c>
      <c r="GS8" s="3">
        <v>63.3084089105779</v>
      </c>
      <c r="GT8" s="3">
        <v>10.9502216094898</v>
      </c>
      <c r="GU8" s="3">
        <v>34.4509849755394</v>
      </c>
      <c r="GV8" s="3">
        <v>103.681169853814</v>
      </c>
      <c r="GW8" s="3">
        <v>26.1526585768728</v>
      </c>
      <c r="GX8" s="3">
        <v>82.9474377460076</v>
      </c>
      <c r="GY8" s="3">
        <v>28.6738966083971</v>
      </c>
      <c r="GZ8" s="3">
        <v>49.7026459337786</v>
      </c>
      <c r="HA8" s="3">
        <v>38.7455474846814</v>
      </c>
      <c r="HB8" s="3">
        <v>0.441993159106124</v>
      </c>
      <c r="HC8" s="3">
        <v>16.0216812927425</v>
      </c>
      <c r="HD8" s="3">
        <v>34.8714820653014</v>
      </c>
      <c r="HE8" s="3">
        <v>51.0218320198333</v>
      </c>
      <c r="HF8" s="3">
        <v>34.4510817908688</v>
      </c>
      <c r="HG8" s="3">
        <v>152.03090875799</v>
      </c>
      <c r="HH8" s="3">
        <v>69.9441362677153</v>
      </c>
      <c r="HI8" s="3">
        <v>30.404236573997</v>
      </c>
      <c r="HJ8" s="3">
        <v>28.9511226549739</v>
      </c>
      <c r="HK8" s="3">
        <v>26.0735302652515</v>
      </c>
      <c r="HL8" s="3">
        <v>66.4555774199099</v>
      </c>
      <c r="HM8" s="3">
        <v>18.6910930953602</v>
      </c>
      <c r="HN8" s="3">
        <v>35.2676823542928</v>
      </c>
      <c r="HO8" s="3">
        <v>59.4323549006083</v>
      </c>
      <c r="HP8" s="3">
        <v>18.7007634126987</v>
      </c>
      <c r="HQ8" s="3">
        <v>102.714219008042</v>
      </c>
      <c r="HR8" s="3">
        <v>17.0130502484188</v>
      </c>
      <c r="HS8" s="3">
        <v>30.5268427178219</v>
      </c>
      <c r="HT8" s="3">
        <v>49.8205132655372</v>
      </c>
      <c r="HU8" s="3">
        <v>62.1947110565831</v>
      </c>
      <c r="HV8" s="3">
        <v>39.7418009093227</v>
      </c>
      <c r="HW8" s="3">
        <v>37.462886627389</v>
      </c>
      <c r="HX8" s="3">
        <v>87.1520604447878</v>
      </c>
      <c r="HY8" s="3">
        <v>19.5051474347388</v>
      </c>
      <c r="HZ8" s="3">
        <v>57.9065206186678</v>
      </c>
      <c r="IA8" s="3">
        <v>115.401696608689</v>
      </c>
      <c r="IB8" s="3">
        <v>55.3722406767683</v>
      </c>
      <c r="IC8" s="3">
        <v>34.3359531775409</v>
      </c>
      <c r="ID8" s="3">
        <v>58.3327940859202</v>
      </c>
      <c r="IE8" s="3">
        <v>309.111819180575</v>
      </c>
      <c r="IF8" s="3">
        <v>7.3834948103834</v>
      </c>
      <c r="IG8" s="3">
        <v>129.579001446475</v>
      </c>
      <c r="IH8" s="3">
        <v>99.065073890145</v>
      </c>
      <c r="II8" s="3">
        <v>136.139877865267</v>
      </c>
      <c r="IJ8" s="3">
        <v>29.2577581004005</v>
      </c>
      <c r="IK8" s="3">
        <v>30.6306344578041</v>
      </c>
      <c r="IL8" s="3">
        <v>32.1059916238489</v>
      </c>
      <c r="IM8" s="3">
        <v>24.3023533841177</v>
      </c>
      <c r="IN8" s="3">
        <v>62.8879506729594</v>
      </c>
      <c r="IO8" s="3">
        <v>78.2875971333751</v>
      </c>
      <c r="IP8" s="3">
        <v>85.9303688310674</v>
      </c>
      <c r="IQ8" s="3">
        <v>96.0525274731426</v>
      </c>
      <c r="IR8" s="3">
        <v>28.2521685601329</v>
      </c>
      <c r="IS8" s="3">
        <v>101.715167345178</v>
      </c>
      <c r="IT8" s="3">
        <v>36.9603548497182</v>
      </c>
      <c r="IU8" s="3">
        <v>52.280771490771</v>
      </c>
      <c r="IV8" s="3">
        <v>77.4602369455708</v>
      </c>
      <c r="IW8" s="3">
        <v>68.287530379332</v>
      </c>
      <c r="IX8" s="3">
        <v>72.9596769106125</v>
      </c>
      <c r="IY8" s="3">
        <v>27.9614022575979</v>
      </c>
      <c r="IZ8" s="3">
        <v>12.4872919439878</v>
      </c>
      <c r="JA8" s="3">
        <v>56.8873746129093</v>
      </c>
      <c r="JB8" s="3">
        <v>52.1552695516328</v>
      </c>
      <c r="JC8" s="3">
        <v>44.495312165781</v>
      </c>
      <c r="JD8" s="3">
        <v>23.008852052034</v>
      </c>
      <c r="JE8" s="3">
        <v>116.926940591331</v>
      </c>
      <c r="JF8" s="3">
        <v>56.61416188863</v>
      </c>
      <c r="JG8" s="3">
        <v>73.9216635590181</v>
      </c>
      <c r="JH8" s="3">
        <v>31.3266488910317</v>
      </c>
      <c r="JI8" s="3">
        <v>36.4620470920697</v>
      </c>
      <c r="JJ8" s="3">
        <v>37.3880089275277</v>
      </c>
      <c r="JK8" s="3">
        <v>71.3441789671752</v>
      </c>
      <c r="JL8" s="3">
        <v>79.8792889647274</v>
      </c>
      <c r="JM8" s="3">
        <v>73.1126642607197</v>
      </c>
      <c r="JN8" s="3">
        <v>50.4633153787099</v>
      </c>
      <c r="JO8" s="3">
        <v>32.969705404781</v>
      </c>
      <c r="JP8" s="3">
        <v>59.2033058373616</v>
      </c>
      <c r="JQ8" s="3">
        <v>50.5093184384433</v>
      </c>
      <c r="JR8" s="3">
        <v>96.2511360862038</v>
      </c>
      <c r="JS8" s="3">
        <v>45.6033889458007</v>
      </c>
      <c r="JT8" s="3">
        <v>29.5986404402569</v>
      </c>
      <c r="JU8" s="3">
        <v>103.907045884566</v>
      </c>
      <c r="JV8" s="3">
        <v>48.5911095049337</v>
      </c>
      <c r="JW8" s="3">
        <v>81.6818257976558</v>
      </c>
      <c r="JX8" s="3">
        <v>32.1564263716718</v>
      </c>
      <c r="JY8" s="3">
        <v>41.0960921343185</v>
      </c>
      <c r="JZ8" s="3">
        <v>38.2786330021422</v>
      </c>
      <c r="KA8" s="3">
        <v>35.8464768672762</v>
      </c>
      <c r="KB8" s="3">
        <v>31.5084953558762</v>
      </c>
      <c r="KC8" s="3">
        <v>20.5417877343292</v>
      </c>
      <c r="KD8" s="3">
        <v>21.4536905507466</v>
      </c>
      <c r="KE8" s="3">
        <v>175.338208056716</v>
      </c>
      <c r="KF8" s="3">
        <v>22.6764444248618</v>
      </c>
      <c r="KG8" s="3">
        <v>65.5529055455648</v>
      </c>
      <c r="KH8" s="3">
        <v>32.7940508287414</v>
      </c>
      <c r="KI8" s="3">
        <v>46.3709057087272</v>
      </c>
      <c r="KJ8" s="3">
        <v>91.6186286202644</v>
      </c>
      <c r="KK8" s="3">
        <v>30.1682728436821</v>
      </c>
      <c r="KL8" s="3">
        <v>7.92712440067088</v>
      </c>
      <c r="KM8" s="3">
        <v>34.5875619151219</v>
      </c>
      <c r="KN8" s="3">
        <v>39.2808342580889</v>
      </c>
      <c r="KO8" s="3">
        <v>43.4378059243931</v>
      </c>
      <c r="KP8" s="3">
        <v>42.4117310291241</v>
      </c>
      <c r="KQ8" s="3">
        <v>98.4419705467009</v>
      </c>
      <c r="KR8" s="3">
        <v>28.1241753722822</v>
      </c>
      <c r="KS8" s="3">
        <v>36.899183450057</v>
      </c>
      <c r="KT8" s="3">
        <v>21.5729556293564</v>
      </c>
      <c r="KU8" s="3">
        <v>136.024574455201</v>
      </c>
      <c r="KV8" s="3">
        <v>51.2072335330291</v>
      </c>
      <c r="KW8" s="3">
        <v>112.082108901416</v>
      </c>
      <c r="KX8" s="3">
        <v>5.53323626082737</v>
      </c>
      <c r="KY8" s="3">
        <v>22.3919199145303</v>
      </c>
      <c r="KZ8" s="3">
        <v>10.6691219975386</v>
      </c>
      <c r="LA8" s="3">
        <v>72.9657267373822</v>
      </c>
      <c r="LB8" s="3">
        <v>127.825922521609</v>
      </c>
      <c r="LC8" s="3">
        <v>24.8578428179149</v>
      </c>
      <c r="LD8" s="3">
        <v>118.308832463918</v>
      </c>
      <c r="LE8" s="3">
        <v>60.5203922193389</v>
      </c>
      <c r="LF8" s="3">
        <v>2.50255892940256</v>
      </c>
      <c r="LG8" s="3">
        <v>41.9333095741916</v>
      </c>
      <c r="LH8" s="3">
        <v>30.9439015769919</v>
      </c>
      <c r="LI8" s="3">
        <v>30.8248864087192</v>
      </c>
      <c r="LJ8" s="3">
        <v>51.6263515975474</v>
      </c>
      <c r="LK8" s="3">
        <v>47.6819983826698</v>
      </c>
      <c r="LL8" s="3">
        <v>69.7444398125718</v>
      </c>
    </row>
    <row r="9">
      <c r="A9" s="9">
        <v>41852.0</v>
      </c>
      <c r="B9" s="3">
        <v>21.7748676395414</v>
      </c>
      <c r="C9" s="3">
        <v>35.1154990001113</v>
      </c>
      <c r="D9" s="3">
        <v>34.4785430213174</v>
      </c>
      <c r="E9" s="3">
        <v>66.6168675452498</v>
      </c>
      <c r="F9" s="3">
        <v>70.2061911083403</v>
      </c>
      <c r="G9" s="3">
        <v>40.6997290218585</v>
      </c>
      <c r="H9" s="3">
        <v>36.7200166441367</v>
      </c>
      <c r="I9" s="3">
        <v>57.5292317882429</v>
      </c>
      <c r="J9" s="3">
        <v>54.0845237913586</v>
      </c>
      <c r="K9" s="3">
        <v>27.9373747950495</v>
      </c>
      <c r="L9" s="3">
        <v>35.7713101363007</v>
      </c>
      <c r="M9" s="3">
        <v>10.4252421189014</v>
      </c>
      <c r="N9" s="3">
        <v>23.4412097346316</v>
      </c>
      <c r="O9" s="3">
        <v>42.2343246890759</v>
      </c>
      <c r="P9" s="3">
        <v>52.6648426106446</v>
      </c>
      <c r="Q9" s="3">
        <v>59.0861905415853</v>
      </c>
      <c r="R9" s="3">
        <v>48.1415913786861</v>
      </c>
      <c r="S9" s="3">
        <v>46.2379025528795</v>
      </c>
      <c r="T9" s="3">
        <v>18.9623493586686</v>
      </c>
      <c r="U9" s="3">
        <v>48.2481727636571</v>
      </c>
      <c r="V9" s="3">
        <v>98.1101551758946</v>
      </c>
      <c r="W9" s="3">
        <v>96.6640073025494</v>
      </c>
      <c r="X9" s="3">
        <v>77.0482146528608</v>
      </c>
      <c r="Y9" s="3">
        <v>16.3608450889587</v>
      </c>
      <c r="Z9" s="3">
        <v>95.6097369072704</v>
      </c>
      <c r="AA9" s="3">
        <v>11.3782698536754</v>
      </c>
      <c r="AB9" s="3">
        <v>54.1293622100072</v>
      </c>
      <c r="AC9" s="3">
        <v>107.597129396571</v>
      </c>
      <c r="AD9" s="3">
        <v>39.2276463213481</v>
      </c>
      <c r="AE9" s="3">
        <v>75.4113327620463</v>
      </c>
      <c r="AF9" s="3">
        <v>529.519765218099</v>
      </c>
      <c r="AG9" s="3">
        <v>107.582480702376</v>
      </c>
      <c r="AH9" s="3">
        <v>12.5434434708542</v>
      </c>
      <c r="AI9" s="3">
        <v>34.0158856659733</v>
      </c>
      <c r="AJ9" s="3">
        <v>21.0777420227089</v>
      </c>
      <c r="AK9" s="3">
        <v>97.7381254836857</v>
      </c>
      <c r="AL9" s="3">
        <v>34.957170515007</v>
      </c>
      <c r="AM9" s="3">
        <v>30.9431908837626</v>
      </c>
      <c r="AN9" s="3">
        <v>335.125475202288</v>
      </c>
      <c r="AO9" s="3">
        <v>29.9074756737819</v>
      </c>
      <c r="AP9" s="3">
        <v>35.8841810150873</v>
      </c>
      <c r="AQ9" s="3">
        <v>12.5323809896197</v>
      </c>
      <c r="AR9" s="3">
        <v>46.8718283090104</v>
      </c>
      <c r="AS9" s="3">
        <v>78.7976128011749</v>
      </c>
      <c r="AT9" s="3">
        <v>37.9429872706064</v>
      </c>
      <c r="AU9" s="3">
        <v>17.5924176112661</v>
      </c>
      <c r="AV9" s="3">
        <v>53.3686797443088</v>
      </c>
      <c r="AW9" s="3">
        <v>79.8062832098396</v>
      </c>
      <c r="AX9" s="3">
        <v>83.4441460266675</v>
      </c>
      <c r="AY9" s="3">
        <v>31.1545238494873</v>
      </c>
      <c r="AZ9" s="3">
        <v>50.9782075477388</v>
      </c>
      <c r="BA9" s="3">
        <v>31.4427651282567</v>
      </c>
      <c r="BB9" s="3">
        <v>37.8607018203178</v>
      </c>
      <c r="BC9" s="3">
        <v>52.6617587948907</v>
      </c>
      <c r="BD9" s="3">
        <v>35.0433606793653</v>
      </c>
      <c r="BE9" s="3">
        <v>50.5097229702769</v>
      </c>
      <c r="BF9" s="3">
        <v>66.7496158097381</v>
      </c>
      <c r="BG9" s="3">
        <v>21.5087104683586</v>
      </c>
      <c r="BH9" s="3">
        <v>48.0534635820585</v>
      </c>
      <c r="BI9" s="3">
        <v>13.5723475955781</v>
      </c>
      <c r="BJ9" s="3">
        <v>107.025724765414</v>
      </c>
      <c r="BK9" s="3">
        <v>21.6391365341975</v>
      </c>
      <c r="BL9" s="3">
        <v>16.8650706093216</v>
      </c>
      <c r="BM9" s="3">
        <v>66.268347407199</v>
      </c>
      <c r="BN9" s="3">
        <v>57.8845327369505</v>
      </c>
      <c r="BO9" s="3">
        <v>96.7123001945288</v>
      </c>
      <c r="BP9" s="3">
        <v>31.6451854214695</v>
      </c>
      <c r="BQ9" s="3">
        <v>55.259447994561</v>
      </c>
      <c r="BR9" s="3">
        <v>17.9195339183642</v>
      </c>
      <c r="BS9" s="3">
        <v>8.53390477080446</v>
      </c>
      <c r="BT9" s="3">
        <v>11.2383223760033</v>
      </c>
      <c r="BU9" s="3">
        <v>41.3015904770836</v>
      </c>
      <c r="BV9" s="3">
        <v>58.9392961474935</v>
      </c>
      <c r="BW9" s="3">
        <v>82.0113722794155</v>
      </c>
      <c r="BX9" s="3">
        <v>44.0816623471249</v>
      </c>
      <c r="BY9" s="3">
        <v>33.9358563752813</v>
      </c>
      <c r="BZ9" s="3">
        <v>70.1210087394234</v>
      </c>
      <c r="CA9" s="3">
        <v>48.835353259607</v>
      </c>
      <c r="CB9" s="3">
        <v>53.3863075819348</v>
      </c>
      <c r="CC9" s="3">
        <v>49.7168545014071</v>
      </c>
      <c r="CD9" s="3">
        <v>18.8119875743106</v>
      </c>
      <c r="CE9" s="3">
        <v>30.9661922738267</v>
      </c>
      <c r="CF9" s="3">
        <v>80.4887183480873</v>
      </c>
      <c r="CG9" s="3">
        <v>54.7152381170364</v>
      </c>
      <c r="CH9" s="3">
        <v>58.2091968155726</v>
      </c>
      <c r="CI9" s="3">
        <v>30.9118423030606</v>
      </c>
      <c r="CJ9" s="3">
        <v>45.2296381525562</v>
      </c>
      <c r="CK9" s="3">
        <v>46.7983483410348</v>
      </c>
      <c r="CL9" s="3">
        <v>72.8647615341913</v>
      </c>
      <c r="CM9" s="3">
        <v>51.5794881780231</v>
      </c>
      <c r="CN9" s="3">
        <v>35.1820360446226</v>
      </c>
      <c r="CO9" s="3">
        <v>20.5504579325535</v>
      </c>
      <c r="CP9" s="3">
        <v>99.4412246816748</v>
      </c>
      <c r="CQ9" s="3">
        <v>38.7075111145085</v>
      </c>
      <c r="CR9" s="3">
        <v>69.48658968179</v>
      </c>
      <c r="CS9" s="3">
        <v>38.5565385784602</v>
      </c>
      <c r="CT9" s="3">
        <v>66.5433591326422</v>
      </c>
      <c r="CU9" s="3">
        <v>59.0822358392414</v>
      </c>
      <c r="CV9" s="3">
        <v>47.5315918827292</v>
      </c>
      <c r="CW9" s="3">
        <v>80.6925513788463</v>
      </c>
      <c r="CX9" s="3">
        <v>39.1508154272044</v>
      </c>
      <c r="CY9" s="3">
        <v>31.2019670494575</v>
      </c>
      <c r="CZ9" s="3">
        <v>53.1665384198318</v>
      </c>
      <c r="DA9" s="3">
        <v>19.7575030920598</v>
      </c>
      <c r="DB9" s="3">
        <v>16.0367856706892</v>
      </c>
      <c r="DC9" s="3">
        <v>15.7955090712333</v>
      </c>
      <c r="DD9" s="3">
        <v>36.1128759603589</v>
      </c>
      <c r="DE9" s="3">
        <v>80.8104171570473</v>
      </c>
      <c r="DF9" s="3">
        <v>10.1777108933613</v>
      </c>
      <c r="DG9" s="3">
        <v>16.9683694160748</v>
      </c>
      <c r="DH9" s="3">
        <v>32.2082909357075</v>
      </c>
      <c r="DI9" s="3">
        <v>129.316417730496</v>
      </c>
      <c r="DJ9" s="3">
        <v>21.244387433907</v>
      </c>
      <c r="DK9" s="3">
        <v>117.57857131958</v>
      </c>
      <c r="DL9" s="3">
        <v>47.2912161694535</v>
      </c>
      <c r="DM9" s="3">
        <v>14.0398147962816</v>
      </c>
      <c r="DN9" s="3">
        <v>46.6294744997718</v>
      </c>
      <c r="DO9" s="3">
        <v>95.393663162679</v>
      </c>
      <c r="DP9" s="3">
        <v>104.441098231531</v>
      </c>
      <c r="DQ9" s="3">
        <v>70.4017637992548</v>
      </c>
      <c r="DR9" s="3">
        <v>36.7225400119319</v>
      </c>
      <c r="DS9" s="3">
        <v>15.3112652820636</v>
      </c>
      <c r="DT9" s="3">
        <v>26.1265645090156</v>
      </c>
      <c r="DU9" s="3">
        <v>29.0749578997718</v>
      </c>
      <c r="DV9" s="3">
        <v>63.4976261320147</v>
      </c>
      <c r="DW9" s="3">
        <v>40.2100884381849</v>
      </c>
      <c r="DX9" s="3">
        <v>141.678092343542</v>
      </c>
      <c r="DY9" s="3">
        <v>202.306315401115</v>
      </c>
      <c r="DZ9" s="3">
        <v>56.7956144798542</v>
      </c>
      <c r="EA9" s="3">
        <v>36.8157839732995</v>
      </c>
      <c r="EB9" s="3">
        <v>6.46517689785995</v>
      </c>
      <c r="EC9" s="3">
        <v>67.226888672431</v>
      </c>
      <c r="ED9" s="3">
        <v>83.5113995283924</v>
      </c>
      <c r="EE9" s="3">
        <v>28.2303461657975</v>
      </c>
      <c r="EF9" s="3">
        <v>72.1984408200597</v>
      </c>
      <c r="EG9" s="3">
        <v>11.8286482062613</v>
      </c>
      <c r="EH9" s="3">
        <v>18.8718451019714</v>
      </c>
      <c r="EI9" s="3">
        <v>14.7922683537412</v>
      </c>
      <c r="EJ9" s="3">
        <v>71.5152134062702</v>
      </c>
      <c r="EK9" s="3">
        <v>112.433755266897</v>
      </c>
      <c r="EL9" s="3">
        <v>116.601300092063</v>
      </c>
      <c r="EM9" s="3">
        <v>33.1251303245948</v>
      </c>
      <c r="EN9" s="3">
        <v>78.191075725111</v>
      </c>
      <c r="EO9" s="3">
        <v>25.8992771787227</v>
      </c>
      <c r="EP9" s="3">
        <v>75.807005956368</v>
      </c>
      <c r="EQ9" s="3">
        <v>29.2177792760159</v>
      </c>
      <c r="ER9" s="3">
        <v>13.643879849876</v>
      </c>
      <c r="ES9" s="3">
        <v>16.9295902839242</v>
      </c>
      <c r="ET9" s="3">
        <v>51.1202117374965</v>
      </c>
      <c r="EU9" s="3">
        <v>67.5916526058735</v>
      </c>
      <c r="EV9" s="3">
        <v>25.0032400869963</v>
      </c>
      <c r="EW9" s="3">
        <v>32.0564636964798</v>
      </c>
      <c r="EX9" s="3">
        <v>76.4717204516088</v>
      </c>
      <c r="EY9" s="3">
        <v>18.1310347345865</v>
      </c>
      <c r="EZ9" s="3">
        <v>43.1063007498566</v>
      </c>
      <c r="FA9" s="3">
        <v>42.0947888121843</v>
      </c>
      <c r="FB9" s="3">
        <v>9.00839102864464</v>
      </c>
      <c r="FC9" s="3">
        <v>13.9385944087516</v>
      </c>
      <c r="FD9" s="3">
        <v>47.9520064407911</v>
      </c>
      <c r="FE9" s="3">
        <v>72.8872911748986</v>
      </c>
      <c r="FF9" s="3">
        <v>23.0763326556248</v>
      </c>
      <c r="FG9" s="3">
        <v>50.7050000145322</v>
      </c>
      <c r="FH9" s="3">
        <v>29.0428840085993</v>
      </c>
      <c r="FI9" s="3">
        <v>20.5454406380414</v>
      </c>
      <c r="FJ9" s="3">
        <v>40.3790186305959</v>
      </c>
      <c r="FK9" s="3">
        <v>32.894835754211</v>
      </c>
      <c r="FL9" s="3">
        <v>50.4817952788946</v>
      </c>
      <c r="FM9" s="3">
        <v>128.451541665478</v>
      </c>
      <c r="FN9" s="3">
        <v>41.8113238656365</v>
      </c>
      <c r="FO9" s="3">
        <v>3.32819814244981</v>
      </c>
      <c r="FP9" s="3">
        <v>27.0445112016089</v>
      </c>
      <c r="FQ9" s="3">
        <v>66.3888827909286</v>
      </c>
      <c r="FR9" s="3">
        <v>71.1641182552082</v>
      </c>
      <c r="FS9" s="3">
        <v>60.4870270362441</v>
      </c>
      <c r="FT9" s="3">
        <v>16.9414287896093</v>
      </c>
      <c r="FU9" s="3">
        <v>71.7065798289417</v>
      </c>
      <c r="FV9" s="3">
        <v>19.1479947021471</v>
      </c>
      <c r="FW9" s="3">
        <v>177.155467706395</v>
      </c>
      <c r="FX9" s="3">
        <v>81.076251366463</v>
      </c>
      <c r="FY9" s="3">
        <v>28.8328722078207</v>
      </c>
      <c r="FZ9" s="3">
        <v>49.3564667916181</v>
      </c>
      <c r="GA9" s="3">
        <v>33.3278273944622</v>
      </c>
      <c r="GB9" s="3">
        <v>138.694999513172</v>
      </c>
      <c r="GC9" s="3">
        <v>28.2398616144119</v>
      </c>
      <c r="GD9" s="3">
        <v>43.2029967873883</v>
      </c>
      <c r="GE9" s="3">
        <v>84.2145665137628</v>
      </c>
      <c r="GF9" s="3">
        <v>13.0939285641625</v>
      </c>
      <c r="GG9" s="3">
        <v>21.6863333224511</v>
      </c>
      <c r="GH9" s="3">
        <v>38.4267699542378</v>
      </c>
      <c r="GI9" s="3">
        <v>31.9839449477028</v>
      </c>
      <c r="GJ9" s="3">
        <v>40.3009704243249</v>
      </c>
      <c r="GK9" s="3">
        <v>24.7966242979626</v>
      </c>
      <c r="GL9" s="3">
        <v>37.6026043046757</v>
      </c>
      <c r="GM9" s="3">
        <v>51.407508733821</v>
      </c>
      <c r="GN9" s="3">
        <v>90.8905055460517</v>
      </c>
      <c r="GO9" s="3">
        <v>31.1290793879694</v>
      </c>
      <c r="GP9" s="3">
        <v>11.9016971888601</v>
      </c>
      <c r="GQ9" s="3">
        <v>18.310482567966</v>
      </c>
      <c r="GR9" s="3">
        <v>20.9524524613658</v>
      </c>
      <c r="GS9" s="3">
        <v>65.1652383350191</v>
      </c>
      <c r="GT9" s="3">
        <v>10.8096988748026</v>
      </c>
      <c r="GU9" s="3">
        <v>34.5650422026728</v>
      </c>
      <c r="GV9" s="3">
        <v>105.416235642196</v>
      </c>
      <c r="GW9" s="3">
        <v>23.5760122770277</v>
      </c>
      <c r="GX9" s="3">
        <v>82.7442200799076</v>
      </c>
      <c r="GY9" s="3">
        <v>30.9066740841472</v>
      </c>
      <c r="GZ9" s="3">
        <v>51.0630048965854</v>
      </c>
      <c r="HA9" s="3">
        <v>40.3307410605548</v>
      </c>
      <c r="HB9" s="3">
        <v>0.447156123525936</v>
      </c>
      <c r="HC9" s="3">
        <v>15.4132751432717</v>
      </c>
      <c r="HD9" s="3">
        <v>34.6367966848367</v>
      </c>
      <c r="HE9" s="3">
        <v>50.6948500455938</v>
      </c>
      <c r="HF9" s="3">
        <v>34.6301200856748</v>
      </c>
      <c r="HG9" s="3">
        <v>153.19357081822</v>
      </c>
      <c r="HH9" s="3">
        <v>69.9491987573279</v>
      </c>
      <c r="HI9" s="3">
        <v>30.3763006830515</v>
      </c>
      <c r="HJ9" s="3">
        <v>27.7458721369709</v>
      </c>
      <c r="HK9" s="3">
        <v>24.667935493965</v>
      </c>
      <c r="HL9" s="3">
        <v>67.3499860086424</v>
      </c>
      <c r="HM9" s="3">
        <v>17.9324906117058</v>
      </c>
      <c r="HN9" s="3">
        <v>35.4167423539955</v>
      </c>
      <c r="HO9" s="3">
        <v>60.9110145142815</v>
      </c>
      <c r="HP9" s="3">
        <v>18.5354817770528</v>
      </c>
      <c r="HQ9" s="3">
        <v>95.306361993321</v>
      </c>
      <c r="HR9" s="3">
        <v>16.0700020846385</v>
      </c>
      <c r="HS9" s="3">
        <v>29.9785643044171</v>
      </c>
      <c r="HT9" s="3">
        <v>49.3029366901631</v>
      </c>
      <c r="HU9" s="3">
        <v>60.1170869528602</v>
      </c>
      <c r="HV9" s="3">
        <v>37.868894468586</v>
      </c>
      <c r="HW9" s="3">
        <v>36.4599043925908</v>
      </c>
      <c r="HX9" s="3">
        <v>85.0314544684554</v>
      </c>
      <c r="HY9" s="3">
        <v>19.3184189051356</v>
      </c>
      <c r="HZ9" s="3">
        <v>56.9813122235742</v>
      </c>
      <c r="IA9" s="3">
        <v>116.570261702509</v>
      </c>
      <c r="IB9" s="3">
        <v>57.8378071524553</v>
      </c>
      <c r="IC9" s="3">
        <v>34.2912851261818</v>
      </c>
      <c r="ID9" s="3">
        <v>55.4265660188585</v>
      </c>
      <c r="IE9" s="3">
        <v>341.921428862072</v>
      </c>
      <c r="IF9" s="3">
        <v>7.02911980107167</v>
      </c>
      <c r="IG9" s="3">
        <v>132.766922094088</v>
      </c>
      <c r="IH9" s="3">
        <v>93.1944805468509</v>
      </c>
      <c r="II9" s="3">
        <v>139.087301472827</v>
      </c>
      <c r="IJ9" s="3">
        <v>30.9719516107207</v>
      </c>
      <c r="IK9" s="3">
        <v>31.8154775108534</v>
      </c>
      <c r="IL9" s="3">
        <v>31.765130251968</v>
      </c>
      <c r="IM9" s="3">
        <v>24.7031568297915</v>
      </c>
      <c r="IN9" s="3">
        <v>64.2205580441737</v>
      </c>
      <c r="IO9" s="3">
        <v>75.9721502933804</v>
      </c>
      <c r="IP9" s="3">
        <v>81.7615915661783</v>
      </c>
      <c r="IQ9" s="3">
        <v>97.7827593206198</v>
      </c>
      <c r="IR9" s="3">
        <v>27.7902664743469</v>
      </c>
      <c r="IS9" s="3">
        <v>101.885592328079</v>
      </c>
      <c r="IT9" s="3">
        <v>36.8976522665808</v>
      </c>
      <c r="IU9" s="3">
        <v>53.1177078253278</v>
      </c>
      <c r="IV9" s="3">
        <v>75.3818290544893</v>
      </c>
      <c r="IW9" s="3">
        <v>70.056561294792</v>
      </c>
      <c r="IX9" s="3">
        <v>71.5750197822397</v>
      </c>
      <c r="IY9" s="3">
        <v>28.1888002860118</v>
      </c>
      <c r="IZ9" s="3">
        <v>12.1275105752943</v>
      </c>
      <c r="JA9" s="3">
        <v>57.039557812286</v>
      </c>
      <c r="JB9" s="3">
        <v>51.1602332715236</v>
      </c>
      <c r="JC9" s="3">
        <v>44.2227139891058</v>
      </c>
      <c r="JD9" s="3">
        <v>24.2925037576011</v>
      </c>
      <c r="JE9" s="3">
        <v>117.266619065703</v>
      </c>
      <c r="JF9" s="3">
        <v>54.3514490018767</v>
      </c>
      <c r="JG9" s="3">
        <v>72.6126263800432</v>
      </c>
      <c r="JH9" s="3">
        <v>29.9405661654062</v>
      </c>
      <c r="JI9" s="3">
        <v>35.7518955097299</v>
      </c>
      <c r="JJ9" s="3">
        <v>37.1217432390433</v>
      </c>
      <c r="JK9" s="3">
        <v>70.3499592486694</v>
      </c>
      <c r="JL9" s="3">
        <v>80.9232194602813</v>
      </c>
      <c r="JM9" s="3">
        <v>69.2912645493271</v>
      </c>
      <c r="JN9" s="3">
        <v>49.5379715797021</v>
      </c>
      <c r="JO9" s="3">
        <v>34.9656069345966</v>
      </c>
      <c r="JP9" s="3">
        <v>57.5577933565356</v>
      </c>
      <c r="JQ9" s="3">
        <v>55.547619047619</v>
      </c>
      <c r="JR9" s="3">
        <v>89.3709524245489</v>
      </c>
      <c r="JS9" s="3">
        <v>45.8291968924778</v>
      </c>
      <c r="JT9" s="3">
        <v>28.8887178031959</v>
      </c>
      <c r="JU9" s="3">
        <v>103.530238015311</v>
      </c>
      <c r="JV9" s="3">
        <v>42.3386822034552</v>
      </c>
      <c r="JW9" s="3">
        <v>84.2730994366223</v>
      </c>
      <c r="JX9" s="3">
        <v>31.2119713490905</v>
      </c>
      <c r="JY9" s="3">
        <v>42.6833408866926</v>
      </c>
      <c r="JZ9" s="3">
        <v>37.7090884501409</v>
      </c>
      <c r="KA9" s="3">
        <v>36.8249913120445</v>
      </c>
      <c r="KB9" s="3">
        <v>31.1105496372741</v>
      </c>
      <c r="KC9" s="3">
        <v>20.2334444059325</v>
      </c>
      <c r="KD9" s="3">
        <v>21.826280543715</v>
      </c>
      <c r="KE9" s="3">
        <v>172.107974169237</v>
      </c>
      <c r="KF9" s="3">
        <v>22.1951275056262</v>
      </c>
      <c r="KG9" s="3">
        <v>63.5313783747922</v>
      </c>
      <c r="KH9" s="3">
        <v>32.1473216592817</v>
      </c>
      <c r="KI9" s="3">
        <v>42.207673085644</v>
      </c>
      <c r="KJ9" s="3">
        <v>88.0992134156456</v>
      </c>
      <c r="KK9" s="3">
        <v>31.1192167732174</v>
      </c>
      <c r="KL9" s="3">
        <v>8.11080506999616</v>
      </c>
      <c r="KM9" s="3">
        <v>34.0924623701629</v>
      </c>
      <c r="KN9" s="3">
        <v>39.8757005576547</v>
      </c>
      <c r="KO9" s="3">
        <v>43.7238510940128</v>
      </c>
      <c r="KP9" s="3">
        <v>42.4802940478733</v>
      </c>
      <c r="KQ9" s="3">
        <v>103.193830134596</v>
      </c>
      <c r="KR9" s="3">
        <v>29.2561984906037</v>
      </c>
      <c r="KS9" s="3">
        <v>36.9460647355297</v>
      </c>
      <c r="KT9" s="3">
        <v>22.8211656561308</v>
      </c>
      <c r="KU9" s="3">
        <v>137.205776873248</v>
      </c>
      <c r="KV9" s="3">
        <v>50.8879701913297</v>
      </c>
      <c r="KW9" s="3">
        <v>111.827814545685</v>
      </c>
      <c r="KX9" s="3">
        <v>5.58166546183448</v>
      </c>
      <c r="KY9" s="3">
        <v>22.9445146072271</v>
      </c>
      <c r="KZ9" s="3">
        <v>10.5727090893397</v>
      </c>
      <c r="LA9" s="3">
        <v>72.1434035865616</v>
      </c>
      <c r="LB9" s="3">
        <v>123.14344482984</v>
      </c>
      <c r="LC9" s="3">
        <v>24.9932359105771</v>
      </c>
      <c r="LD9" s="3">
        <v>117.209561026881</v>
      </c>
      <c r="LE9" s="3">
        <v>60.5781610539183</v>
      </c>
      <c r="LF9" s="3">
        <v>2.53967734110099</v>
      </c>
      <c r="LG9" s="3">
        <v>40.1381846926248</v>
      </c>
      <c r="LH9" s="3">
        <v>33.7037753406103</v>
      </c>
      <c r="LI9" s="3">
        <v>34.6133332933698</v>
      </c>
      <c r="LJ9" s="3">
        <v>48.773535250197</v>
      </c>
      <c r="LK9" s="3">
        <v>47.7251841354578</v>
      </c>
      <c r="LL9" s="3">
        <v>62.0298806541838</v>
      </c>
    </row>
    <row r="10">
      <c r="A10" s="9">
        <v>41883.0</v>
      </c>
      <c r="B10" s="3">
        <v>22.3026292689753</v>
      </c>
      <c r="C10" s="3">
        <v>37.4016165839593</v>
      </c>
      <c r="D10" s="3">
        <v>34.9232786073768</v>
      </c>
      <c r="E10" s="3">
        <v>67.334762137053</v>
      </c>
      <c r="F10" s="3">
        <v>70.129761832101</v>
      </c>
      <c r="G10" s="3">
        <v>40.1619052584487</v>
      </c>
      <c r="H10" s="3">
        <v>38.0406438963704</v>
      </c>
      <c r="I10" s="3">
        <v>58.4634885703929</v>
      </c>
      <c r="J10" s="3">
        <v>54.4088095710391</v>
      </c>
      <c r="K10" s="3">
        <v>28.2263187398731</v>
      </c>
      <c r="L10" s="3">
        <v>36.7386539822819</v>
      </c>
      <c r="M10" s="3">
        <v>10.2436493759715</v>
      </c>
      <c r="N10" s="3">
        <v>23.2994121475828</v>
      </c>
      <c r="O10" s="3">
        <v>43.1474576028912</v>
      </c>
      <c r="P10" s="3">
        <v>53.3393196483535</v>
      </c>
      <c r="Q10" s="3">
        <v>61.3380949837821</v>
      </c>
      <c r="R10" s="3">
        <v>49.1663314443343</v>
      </c>
      <c r="S10" s="3">
        <v>45.4761897524918</v>
      </c>
      <c r="T10" s="3">
        <v>19.5555305238604</v>
      </c>
      <c r="U10" s="3">
        <v>48.5266350062853</v>
      </c>
      <c r="V10" s="3">
        <v>104.672476758914</v>
      </c>
      <c r="W10" s="3">
        <v>100.024836445506</v>
      </c>
      <c r="X10" s="3">
        <v>75.9487388883275</v>
      </c>
      <c r="Y10" s="3">
        <v>16.532571383885</v>
      </c>
      <c r="Z10" s="3">
        <v>94.941517775481</v>
      </c>
      <c r="AA10" s="3">
        <v>11.697974471939</v>
      </c>
      <c r="AB10" s="3">
        <v>53.0909714504187</v>
      </c>
      <c r="AC10" s="3">
        <v>104.756725476917</v>
      </c>
      <c r="AD10" s="3">
        <v>39.291750703696</v>
      </c>
      <c r="AE10" s="3">
        <v>76.1980492149955</v>
      </c>
      <c r="AF10" s="3">
        <v>524.699523925781</v>
      </c>
      <c r="AG10" s="3">
        <v>110.80228169878</v>
      </c>
      <c r="AH10" s="3">
        <v>13.4851081109335</v>
      </c>
      <c r="AI10" s="3">
        <v>33.5695743607165</v>
      </c>
      <c r="AJ10" s="3">
        <v>23.2141046823337</v>
      </c>
      <c r="AK10" s="3">
        <v>96.2537376603575</v>
      </c>
      <c r="AL10" s="3">
        <v>35.4113818555654</v>
      </c>
      <c r="AM10" s="3">
        <v>31.0013721415258</v>
      </c>
      <c r="AN10" s="3">
        <v>331.703807285854</v>
      </c>
      <c r="AO10" s="3">
        <v>30.33948462843</v>
      </c>
      <c r="AP10" s="3">
        <v>36.7099558384835</v>
      </c>
      <c r="AQ10" s="3">
        <v>12.2895238058908</v>
      </c>
      <c r="AR10" s="3">
        <v>44.8013737162296</v>
      </c>
      <c r="AS10" s="3">
        <v>76.9779552221439</v>
      </c>
      <c r="AT10" s="3">
        <v>40.0776792752838</v>
      </c>
      <c r="AU10" s="3">
        <v>18.3049692779002</v>
      </c>
      <c r="AV10" s="3">
        <v>55.933596698175</v>
      </c>
      <c r="AW10" s="3">
        <v>79.0062552137903</v>
      </c>
      <c r="AX10" s="3">
        <v>85.9391288921155</v>
      </c>
      <c r="AY10" s="3">
        <v>30.4747619174776</v>
      </c>
      <c r="AZ10" s="3">
        <v>52.4219738062181</v>
      </c>
      <c r="BA10" s="3">
        <v>33.6148109164717</v>
      </c>
      <c r="BB10" s="3">
        <v>38.9686986181051</v>
      </c>
      <c r="BC10" s="3">
        <v>52.2834619214514</v>
      </c>
      <c r="BD10" s="3">
        <v>35.5727988333216</v>
      </c>
      <c r="BE10" s="3">
        <v>50.805311060251</v>
      </c>
      <c r="BF10" s="3">
        <v>69.0132736403366</v>
      </c>
      <c r="BG10" s="3">
        <v>22.1831236629491</v>
      </c>
      <c r="BH10" s="3">
        <v>51.3262531367035</v>
      </c>
      <c r="BI10" s="3">
        <v>13.325923715319</v>
      </c>
      <c r="BJ10" s="3">
        <v>104.182830195734</v>
      </c>
      <c r="BK10" s="3">
        <v>21.9761672845181</v>
      </c>
      <c r="BL10" s="3">
        <v>16.9205587599891</v>
      </c>
      <c r="BM10" s="3">
        <v>67.9256288863521</v>
      </c>
      <c r="BN10" s="3">
        <v>56.9676194498197</v>
      </c>
      <c r="BO10" s="3">
        <v>101.429660028589</v>
      </c>
      <c r="BP10" s="3">
        <v>31.6156966208342</v>
      </c>
      <c r="BQ10" s="3">
        <v>58.1056936469425</v>
      </c>
      <c r="BR10" s="3">
        <v>18.0111983136428</v>
      </c>
      <c r="BS10" s="3">
        <v>8.99898580417252</v>
      </c>
      <c r="BT10" s="3">
        <v>11.5401645446129</v>
      </c>
      <c r="BU10" s="3">
        <v>40.6773998803672</v>
      </c>
      <c r="BV10" s="3">
        <v>60.6673311044347</v>
      </c>
      <c r="BW10" s="3">
        <v>80.3200555780983</v>
      </c>
      <c r="BX10" s="3">
        <v>44.9887218469443</v>
      </c>
      <c r="BY10" s="3">
        <v>34.1180656002057</v>
      </c>
      <c r="BZ10" s="3">
        <v>68.2858038114521</v>
      </c>
      <c r="CA10" s="3">
        <v>51.038415172251</v>
      </c>
      <c r="CB10" s="3">
        <v>55.7868483801762</v>
      </c>
      <c r="CC10" s="3">
        <v>50.6716977741792</v>
      </c>
      <c r="CD10" s="3">
        <v>19.2191667587667</v>
      </c>
      <c r="CE10" s="3">
        <v>31.6244265607756</v>
      </c>
      <c r="CF10" s="3">
        <v>81.6272374667704</v>
      </c>
      <c r="CG10" s="3">
        <v>55.779047648112</v>
      </c>
      <c r="CH10" s="3">
        <v>56.8927532603798</v>
      </c>
      <c r="CI10" s="3">
        <v>32.4400571372913</v>
      </c>
      <c r="CJ10" s="3">
        <v>46.2122806142467</v>
      </c>
      <c r="CK10" s="3">
        <v>48.2039124632218</v>
      </c>
      <c r="CL10" s="3">
        <v>74.2290480477469</v>
      </c>
      <c r="CM10" s="3">
        <v>49.435410584441</v>
      </c>
      <c r="CN10" s="3">
        <v>36.1696880640711</v>
      </c>
      <c r="CO10" s="3">
        <v>20.1241706881416</v>
      </c>
      <c r="CP10" s="3">
        <v>103.327349159942</v>
      </c>
      <c r="CQ10" s="3">
        <v>39.0878898657212</v>
      </c>
      <c r="CR10" s="3">
        <v>69.8669836615966</v>
      </c>
      <c r="CS10" s="3">
        <v>38.8978249098217</v>
      </c>
      <c r="CT10" s="3">
        <v>66.2658229167057</v>
      </c>
      <c r="CU10" s="3">
        <v>61.0777095371</v>
      </c>
      <c r="CV10" s="3">
        <v>48.211292805602</v>
      </c>
      <c r="CW10" s="3">
        <v>77.4228176172611</v>
      </c>
      <c r="CX10" s="3">
        <v>38.0086070369348</v>
      </c>
      <c r="CY10" s="3">
        <v>32.1733259166743</v>
      </c>
      <c r="CZ10" s="3">
        <v>51.8724110699295</v>
      </c>
      <c r="DA10" s="3">
        <v>20.6675850230438</v>
      </c>
      <c r="DB10" s="3">
        <v>16.8613095056443</v>
      </c>
      <c r="DC10" s="3">
        <v>16.6545457271374</v>
      </c>
      <c r="DD10" s="3">
        <v>36.4784375514837</v>
      </c>
      <c r="DE10" s="3">
        <v>81.7955051004481</v>
      </c>
      <c r="DF10" s="3">
        <v>9.79461761866198</v>
      </c>
      <c r="DG10" s="3">
        <v>17.3816567467764</v>
      </c>
      <c r="DH10" s="3">
        <v>30.0801394603221</v>
      </c>
      <c r="DI10" s="3">
        <v>135.370185604736</v>
      </c>
      <c r="DJ10" s="3">
        <v>22.2972442411184</v>
      </c>
      <c r="DK10" s="3">
        <v>123.465476444789</v>
      </c>
      <c r="DL10" s="3">
        <v>48.2198840865218</v>
      </c>
      <c r="DM10" s="3">
        <v>14.4257357390101</v>
      </c>
      <c r="DN10" s="3">
        <v>44.2972641160989</v>
      </c>
      <c r="DO10" s="3">
        <v>100.591745877518</v>
      </c>
      <c r="DP10" s="3">
        <v>105.300247977364</v>
      </c>
      <c r="DQ10" s="3">
        <v>75.9675612856623</v>
      </c>
      <c r="DR10" s="3">
        <v>36.4752111697567</v>
      </c>
      <c r="DS10" s="3">
        <v>15.6002051376442</v>
      </c>
      <c r="DT10" s="3">
        <v>25.9360866012017</v>
      </c>
      <c r="DU10" s="3">
        <v>29.4844853325817</v>
      </c>
      <c r="DV10" s="3">
        <v>65.9431077372261</v>
      </c>
      <c r="DW10" s="3">
        <v>38.1536549857102</v>
      </c>
      <c r="DX10" s="3">
        <v>149.551698385244</v>
      </c>
      <c r="DY10" s="3">
        <v>209.942474622387</v>
      </c>
      <c r="DZ10" s="3">
        <v>54.8803057533476</v>
      </c>
      <c r="EA10" s="3">
        <v>38.8248829169512</v>
      </c>
      <c r="EB10" s="3">
        <v>6.65351407140805</v>
      </c>
      <c r="EC10" s="3">
        <v>71.6912455509034</v>
      </c>
      <c r="ED10" s="3">
        <v>82.648351658352</v>
      </c>
      <c r="EE10" s="3">
        <v>29.8540753003362</v>
      </c>
      <c r="EF10" s="3">
        <v>72.9733224791031</v>
      </c>
      <c r="EG10" s="3">
        <v>12.0922417159344</v>
      </c>
      <c r="EH10" s="3">
        <v>20.0195793927175</v>
      </c>
      <c r="EI10" s="3">
        <v>14.7043025911774</v>
      </c>
      <c r="EJ10" s="3">
        <v>73.1761603656243</v>
      </c>
      <c r="EK10" s="3">
        <v>121.100045182529</v>
      </c>
      <c r="EL10" s="3">
        <v>118.118277027265</v>
      </c>
      <c r="EM10" s="3">
        <v>33.9983793079954</v>
      </c>
      <c r="EN10" s="3">
        <v>77.4944892778796</v>
      </c>
      <c r="EO10" s="3">
        <v>26.5033308794753</v>
      </c>
      <c r="EP10" s="3">
        <v>77.5483097587899</v>
      </c>
      <c r="EQ10" s="3">
        <v>30.0435184372234</v>
      </c>
      <c r="ER10" s="3">
        <v>13.1006401884055</v>
      </c>
      <c r="ES10" s="3">
        <v>17.4642723017909</v>
      </c>
      <c r="ET10" s="3">
        <v>51.9897616250174</v>
      </c>
      <c r="EU10" s="3">
        <v>68.7335182664529</v>
      </c>
      <c r="EV10" s="3">
        <v>25.9292001972498</v>
      </c>
      <c r="EW10" s="3">
        <v>32.2889445791579</v>
      </c>
      <c r="EX10" s="3">
        <v>79.6888951087476</v>
      </c>
      <c r="EY10" s="3">
        <v>17.8197343485489</v>
      </c>
      <c r="EZ10" s="3">
        <v>45.1151926594972</v>
      </c>
      <c r="FA10" s="3">
        <v>42.181990378118</v>
      </c>
      <c r="FB10" s="3">
        <v>9.30439508485407</v>
      </c>
      <c r="FC10" s="3">
        <v>13.7754210910347</v>
      </c>
      <c r="FD10" s="3">
        <v>51.4628923910147</v>
      </c>
      <c r="FE10" s="3">
        <v>73.1829142901999</v>
      </c>
      <c r="FF10" s="3">
        <v>22.7093153269231</v>
      </c>
      <c r="FG10" s="3">
        <v>51.3047618865967</v>
      </c>
      <c r="FH10" s="3">
        <v>30.175778198489</v>
      </c>
      <c r="FI10" s="3">
        <v>21.3879921566102</v>
      </c>
      <c r="FJ10" s="3">
        <v>40.5104096305004</v>
      </c>
      <c r="FK10" s="3">
        <v>34.6491811518735</v>
      </c>
      <c r="FL10" s="3">
        <v>53.5412303899367</v>
      </c>
      <c r="FM10" s="3">
        <v>134.234422730997</v>
      </c>
      <c r="FN10" s="3">
        <v>44.2186708792417</v>
      </c>
      <c r="FO10" s="3">
        <v>3.49438709403147</v>
      </c>
      <c r="FP10" s="3">
        <v>30.324004244693</v>
      </c>
      <c r="FQ10" s="3">
        <v>68.045079887612</v>
      </c>
      <c r="FR10" s="3">
        <v>71.2355497516992</v>
      </c>
      <c r="FS10" s="3">
        <v>64.1251218298954</v>
      </c>
      <c r="FT10" s="3">
        <v>17.9714118211006</v>
      </c>
      <c r="FU10" s="3">
        <v>71.9093029769612</v>
      </c>
      <c r="FV10" s="3">
        <v>19.7017674403728</v>
      </c>
      <c r="FW10" s="3">
        <v>180.490852447613</v>
      </c>
      <c r="FX10" s="3">
        <v>84.905847337361</v>
      </c>
      <c r="FY10" s="3">
        <v>28.3134710968398</v>
      </c>
      <c r="FZ10" s="3">
        <v>50.7200348097097</v>
      </c>
      <c r="GA10" s="3">
        <v>34.6355265586232</v>
      </c>
      <c r="GB10" s="3">
        <v>141.91476222447</v>
      </c>
      <c r="GC10" s="3">
        <v>28.134708145401</v>
      </c>
      <c r="GD10" s="3">
        <v>44.0945175524453</v>
      </c>
      <c r="GE10" s="3">
        <v>85.6688991812693</v>
      </c>
      <c r="GF10" s="3">
        <v>15.0590872764587</v>
      </c>
      <c r="GG10" s="3">
        <v>23.0525384905652</v>
      </c>
      <c r="GH10" s="3">
        <v>38.1826211436569</v>
      </c>
      <c r="GI10" s="3">
        <v>31.9669326776866</v>
      </c>
      <c r="GJ10" s="3">
        <v>41.8707145499592</v>
      </c>
      <c r="GK10" s="3">
        <v>26.4947731140672</v>
      </c>
      <c r="GL10" s="3">
        <v>39.535931386312</v>
      </c>
      <c r="GM10" s="3">
        <v>51.4195808835384</v>
      </c>
      <c r="GN10" s="3">
        <v>94.3284403931308</v>
      </c>
      <c r="GO10" s="3">
        <v>31.4803148760406</v>
      </c>
      <c r="GP10" s="3">
        <v>12.1473866818488</v>
      </c>
      <c r="GQ10" s="3">
        <v>18.3339317729548</v>
      </c>
      <c r="GR10" s="3">
        <v>19.6994654263581</v>
      </c>
      <c r="GS10" s="3">
        <v>66.2318026224772</v>
      </c>
      <c r="GT10" s="3">
        <v>11.248895461328</v>
      </c>
      <c r="GU10" s="3">
        <v>36.5264968629362</v>
      </c>
      <c r="GV10" s="3">
        <v>110.106513848501</v>
      </c>
      <c r="GW10" s="3">
        <v>24.0923715716049</v>
      </c>
      <c r="GX10" s="3">
        <v>87.3714344965693</v>
      </c>
      <c r="GY10" s="3">
        <v>32.7031406121379</v>
      </c>
      <c r="GZ10" s="3">
        <v>52.8078511224071</v>
      </c>
      <c r="HA10" s="3">
        <v>43.0295712985786</v>
      </c>
      <c r="HB10" s="3">
        <v>0.459364154549419</v>
      </c>
      <c r="HC10" s="3">
        <v>15.191527592427</v>
      </c>
      <c r="HD10" s="3">
        <v>35.9818720812092</v>
      </c>
      <c r="HE10" s="3">
        <v>50.2938412998823</v>
      </c>
      <c r="HF10" s="3">
        <v>34.3410154809603</v>
      </c>
      <c r="HG10" s="3">
        <v>154.295236860003</v>
      </c>
      <c r="HH10" s="3">
        <v>68.8102680972289</v>
      </c>
      <c r="HI10" s="3">
        <v>31.1838759004581</v>
      </c>
      <c r="HJ10" s="3">
        <v>26.6816925260967</v>
      </c>
      <c r="HK10" s="3">
        <v>25.954978230482</v>
      </c>
      <c r="HL10" s="3">
        <v>68.6402445807553</v>
      </c>
      <c r="HM10" s="3">
        <v>18.5822081270942</v>
      </c>
      <c r="HN10" s="3">
        <v>37.1711151050871</v>
      </c>
      <c r="HO10" s="3">
        <v>62.4609393852406</v>
      </c>
      <c r="HP10" s="3">
        <v>19.2495883062455</v>
      </c>
      <c r="HQ10" s="3">
        <v>97.2067029499685</v>
      </c>
      <c r="HR10" s="3">
        <v>16.2286497358522</v>
      </c>
      <c r="HS10" s="3">
        <v>29.1019003545337</v>
      </c>
      <c r="HT10" s="3">
        <v>49.6213979840874</v>
      </c>
      <c r="HU10" s="3">
        <v>62.3193735003684</v>
      </c>
      <c r="HV10" s="3">
        <v>37.5262932387829</v>
      </c>
      <c r="HW10" s="3">
        <v>37.653948082129</v>
      </c>
      <c r="HX10" s="3">
        <v>84.7137599463884</v>
      </c>
      <c r="HY10" s="3">
        <v>19.4020652611432</v>
      </c>
      <c r="HZ10" s="3">
        <v>58.5365245615557</v>
      </c>
      <c r="IA10" s="3">
        <v>113.557453749586</v>
      </c>
      <c r="IB10" s="3">
        <v>58.3785405190904</v>
      </c>
      <c r="IC10" s="3">
        <v>36.1554773465386</v>
      </c>
      <c r="ID10" s="3">
        <v>56.1719582447394</v>
      </c>
      <c r="IE10" s="3">
        <v>355.532618931362</v>
      </c>
      <c r="IF10" s="3">
        <v>7.23116893954422</v>
      </c>
      <c r="IG10" s="3">
        <v>138.483583767036</v>
      </c>
      <c r="IH10" s="3">
        <v>93.7518245866753</v>
      </c>
      <c r="II10" s="3">
        <v>139.309970423187</v>
      </c>
      <c r="IJ10" s="3">
        <v>34.1965700277266</v>
      </c>
      <c r="IK10" s="3">
        <v>32.1105190922083</v>
      </c>
      <c r="IL10" s="3">
        <v>31.1316878020621</v>
      </c>
      <c r="IM10" s="3">
        <v>26.0075434245119</v>
      </c>
      <c r="IN10" s="3">
        <v>66.0428499203869</v>
      </c>
      <c r="IO10" s="3">
        <v>75.0294907321438</v>
      </c>
      <c r="IP10" s="3">
        <v>78.5146021167757</v>
      </c>
      <c r="IQ10" s="3">
        <v>98.8866619183028</v>
      </c>
      <c r="IR10" s="3">
        <v>28.0217107992939</v>
      </c>
      <c r="IS10" s="3">
        <v>101.673303191233</v>
      </c>
      <c r="IT10" s="3">
        <v>38.1754246246653</v>
      </c>
      <c r="IU10" s="3">
        <v>55.427756110012</v>
      </c>
      <c r="IV10" s="3">
        <v>76.2075959106948</v>
      </c>
      <c r="IW10" s="3">
        <v>72.039475235804</v>
      </c>
      <c r="IX10" s="3">
        <v>73.3174729028689</v>
      </c>
      <c r="IY10" s="3">
        <v>28.8643106969243</v>
      </c>
      <c r="IZ10" s="3">
        <v>12.2312096958003</v>
      </c>
      <c r="JA10" s="3">
        <v>58.5738075974834</v>
      </c>
      <c r="JB10" s="3">
        <v>50.7813989827665</v>
      </c>
      <c r="JC10" s="3">
        <v>46.6020105331144</v>
      </c>
      <c r="JD10" s="3">
        <v>25.9982010497636</v>
      </c>
      <c r="JE10" s="3">
        <v>119.148805152122</v>
      </c>
      <c r="JF10" s="3">
        <v>55.2343971618939</v>
      </c>
      <c r="JG10" s="3">
        <v>74.4240256978947</v>
      </c>
      <c r="JH10" s="3">
        <v>30.7110638569095</v>
      </c>
      <c r="JI10" s="3">
        <v>36.6019561897408</v>
      </c>
      <c r="JJ10" s="3">
        <v>36.4560258610232</v>
      </c>
      <c r="JK10" s="3">
        <v>74.428656356887</v>
      </c>
      <c r="JL10" s="3">
        <v>85.9010796076391</v>
      </c>
      <c r="JM10" s="3">
        <v>70.2281833350972</v>
      </c>
      <c r="JN10" s="3">
        <v>49.8821988425542</v>
      </c>
      <c r="JO10" s="3">
        <v>33.1456906186393</v>
      </c>
      <c r="JP10" s="3">
        <v>57.2007186430596</v>
      </c>
      <c r="JQ10" s="3">
        <v>56.0714286622547</v>
      </c>
      <c r="JR10" s="3">
        <v>99.4409521193732</v>
      </c>
      <c r="JS10" s="3">
        <v>44.9985937432366</v>
      </c>
      <c r="JT10" s="3">
        <v>29.1071538350038</v>
      </c>
      <c r="JU10" s="3">
        <v>102.007619040353</v>
      </c>
      <c r="JV10" s="3">
        <v>42.0233054022609</v>
      </c>
      <c r="JW10" s="3">
        <v>82.5645442225264</v>
      </c>
      <c r="JX10" s="3">
        <v>31.7219783842668</v>
      </c>
      <c r="JY10" s="3">
        <v>42.4818840123374</v>
      </c>
      <c r="JZ10" s="3">
        <v>38.7097534691654</v>
      </c>
      <c r="KA10" s="3">
        <v>38.2614957995768</v>
      </c>
      <c r="KB10" s="3">
        <v>31.1964744458786</v>
      </c>
      <c r="KC10" s="3">
        <v>20.7037826053099</v>
      </c>
      <c r="KD10" s="3">
        <v>22.0027880749511</v>
      </c>
      <c r="KE10" s="3">
        <v>156.762416519536</v>
      </c>
      <c r="KF10" s="3">
        <v>22.5553115151325</v>
      </c>
      <c r="KG10" s="3">
        <v>62.1659663867978</v>
      </c>
      <c r="KH10" s="3">
        <v>32.7212835092152</v>
      </c>
      <c r="KI10" s="3">
        <v>42.633075712983</v>
      </c>
      <c r="KJ10" s="3">
        <v>91.6427281186098</v>
      </c>
      <c r="KK10" s="3">
        <v>33.619442474711</v>
      </c>
      <c r="KL10" s="3">
        <v>8.03742336569096</v>
      </c>
      <c r="KM10" s="3">
        <v>35.0660063151261</v>
      </c>
      <c r="KN10" s="3">
        <v>40.725360040605</v>
      </c>
      <c r="KO10" s="3">
        <v>46.1029338694642</v>
      </c>
      <c r="KP10" s="3">
        <v>42.0497158248643</v>
      </c>
      <c r="KQ10" s="3">
        <v>106.276239024674</v>
      </c>
      <c r="KR10" s="3">
        <v>30.9059872010415</v>
      </c>
      <c r="KS10" s="3">
        <v>38.3715621065875</v>
      </c>
      <c r="KT10" s="3">
        <v>23.6572267072084</v>
      </c>
      <c r="KU10" s="3">
        <v>134.088658254373</v>
      </c>
      <c r="KV10" s="3">
        <v>49.9894133263992</v>
      </c>
      <c r="KW10" s="3">
        <v>122.80300662406</v>
      </c>
      <c r="KX10" s="3">
        <v>6.63434288155763</v>
      </c>
      <c r="KY10" s="3">
        <v>23.7628483563723</v>
      </c>
      <c r="KZ10" s="3">
        <v>10.330908512872</v>
      </c>
      <c r="LA10" s="3">
        <v>70.7685220775601</v>
      </c>
      <c r="LB10" s="3">
        <v>123.59712838458</v>
      </c>
      <c r="LC10" s="3">
        <v>25.5098717445062</v>
      </c>
      <c r="LD10" s="3">
        <v>119.49363178578</v>
      </c>
      <c r="LE10" s="3">
        <v>60.4242555426958</v>
      </c>
      <c r="LF10" s="3">
        <v>2.51158056718852</v>
      </c>
      <c r="LG10" s="3">
        <v>41.3658893461106</v>
      </c>
      <c r="LH10" s="3">
        <v>36.1213453211086</v>
      </c>
      <c r="LI10" s="3">
        <v>34.7580952417283</v>
      </c>
      <c r="LJ10" s="3">
        <v>49.1499878097596</v>
      </c>
      <c r="LK10" s="3">
        <v>48.2680093534589</v>
      </c>
      <c r="LL10" s="3">
        <v>61.7337794281868</v>
      </c>
    </row>
    <row r="11">
      <c r="A11" s="9">
        <v>41913.0</v>
      </c>
      <c r="B11" s="3">
        <v>22.543530578806</v>
      </c>
      <c r="C11" s="3">
        <v>37.4636353334375</v>
      </c>
      <c r="D11" s="3">
        <v>34.2843346822044</v>
      </c>
      <c r="E11" s="3">
        <v>66.0456483959487</v>
      </c>
      <c r="F11" s="3">
        <v>65.9213042051896</v>
      </c>
      <c r="G11" s="3">
        <v>37.2957648227046</v>
      </c>
      <c r="H11" s="3">
        <v>34.9139391916585</v>
      </c>
      <c r="I11" s="3">
        <v>59.585364334565</v>
      </c>
      <c r="J11" s="3">
        <v>54.4282607202944</v>
      </c>
      <c r="K11" s="3">
        <v>29.310348281966</v>
      </c>
      <c r="L11" s="3">
        <v>38.0101273209804</v>
      </c>
      <c r="M11" s="3">
        <v>9.60761175750012</v>
      </c>
      <c r="N11" s="3">
        <v>22.6043878686487</v>
      </c>
      <c r="O11" s="3">
        <v>40.4151203422147</v>
      </c>
      <c r="P11" s="3">
        <v>51.8927654973752</v>
      </c>
      <c r="Q11" s="3">
        <v>56.5532611349355</v>
      </c>
      <c r="R11" s="3">
        <v>49.3841682052689</v>
      </c>
      <c r="S11" s="3">
        <v>43.1135828174036</v>
      </c>
      <c r="T11" s="3">
        <v>18.0191594143128</v>
      </c>
      <c r="U11" s="3">
        <v>46.0708810373891</v>
      </c>
      <c r="V11" s="3">
        <v>106.299341001522</v>
      </c>
      <c r="W11" s="3">
        <v>93.7772895760121</v>
      </c>
      <c r="X11" s="3">
        <v>74.9044705740456</v>
      </c>
      <c r="Y11" s="3">
        <v>15.4029999401258</v>
      </c>
      <c r="Z11" s="3">
        <v>92.3048418746054</v>
      </c>
      <c r="AA11" s="3">
        <v>10.9670897440344</v>
      </c>
      <c r="AB11" s="3">
        <v>50.1547924952976</v>
      </c>
      <c r="AC11" s="3">
        <v>105.900263932039</v>
      </c>
      <c r="AD11" s="3">
        <v>36.1701531391126</v>
      </c>
      <c r="AE11" s="3">
        <v>73.655250255171</v>
      </c>
      <c r="AF11" s="3">
        <v>521.145433508832</v>
      </c>
      <c r="AG11" s="3">
        <v>107.330702541821</v>
      </c>
      <c r="AH11" s="3">
        <v>13.5014079055361</v>
      </c>
      <c r="AI11" s="3">
        <v>32.11271845264</v>
      </c>
      <c r="AJ11" s="3">
        <v>22.491706246647</v>
      </c>
      <c r="AK11" s="3">
        <v>104.130622605039</v>
      </c>
      <c r="AL11" s="3">
        <v>33.7126076990578</v>
      </c>
      <c r="AM11" s="3">
        <v>29.907504216175</v>
      </c>
      <c r="AN11" s="3">
        <v>316.240434066109</v>
      </c>
      <c r="AO11" s="3">
        <v>28.7859864944335</v>
      </c>
      <c r="AP11" s="3">
        <v>37.3743804363846</v>
      </c>
      <c r="AQ11" s="3">
        <v>12.17086961995</v>
      </c>
      <c r="AR11" s="3">
        <v>41.0646692715148</v>
      </c>
      <c r="AS11" s="3">
        <v>78.6702035463823</v>
      </c>
      <c r="AT11" s="3">
        <v>39.3275159443761</v>
      </c>
      <c r="AU11" s="3">
        <v>18.8360614685936</v>
      </c>
      <c r="AV11" s="3">
        <v>56.433768553254</v>
      </c>
      <c r="AW11" s="3">
        <v>73.3263739895025</v>
      </c>
      <c r="AX11" s="3">
        <v>86.3053392838926</v>
      </c>
      <c r="AY11" s="3">
        <v>29.6493477199389</v>
      </c>
      <c r="AZ11" s="3">
        <v>53.8239020475558</v>
      </c>
      <c r="BA11" s="3">
        <v>31.7389234164225</v>
      </c>
      <c r="BB11" s="3">
        <v>39.2600920082275</v>
      </c>
      <c r="BC11" s="3">
        <v>52.9523876813096</v>
      </c>
      <c r="BD11" s="3">
        <v>35.4546214703228</v>
      </c>
      <c r="BE11" s="3">
        <v>51.1057696642102</v>
      </c>
      <c r="BF11" s="3">
        <v>73.6735590837531</v>
      </c>
      <c r="BG11" s="3">
        <v>21.1273067301946</v>
      </c>
      <c r="BH11" s="3">
        <v>52.3976636102024</v>
      </c>
      <c r="BI11" s="3">
        <v>12.9065738968227</v>
      </c>
      <c r="BJ11" s="3">
        <v>100.892338751797</v>
      </c>
      <c r="BK11" s="3">
        <v>22.8188981541455</v>
      </c>
      <c r="BL11" s="3">
        <v>16.5707491112498</v>
      </c>
      <c r="BM11" s="3">
        <v>66.1503973160792</v>
      </c>
      <c r="BN11" s="3">
        <v>51.1990244584376</v>
      </c>
      <c r="BO11" s="3">
        <v>103.539356679785</v>
      </c>
      <c r="BP11" s="3">
        <v>31.2495640115274</v>
      </c>
      <c r="BQ11" s="3">
        <v>56.9391454514815</v>
      </c>
      <c r="BR11" s="3">
        <v>17.3701126020124</v>
      </c>
      <c r="BS11" s="3">
        <v>9.40457415843918</v>
      </c>
      <c r="BT11" s="3">
        <v>12.1034193927366</v>
      </c>
      <c r="BU11" s="3">
        <v>40.3981333637</v>
      </c>
      <c r="BV11" s="3">
        <v>61.7633505104037</v>
      </c>
      <c r="BW11" s="3">
        <v>74.3947898433379</v>
      </c>
      <c r="BX11" s="3">
        <v>45.4240783524452</v>
      </c>
      <c r="BY11" s="3">
        <v>31.9365678102476</v>
      </c>
      <c r="BZ11" s="3">
        <v>68.941211818209</v>
      </c>
      <c r="CA11" s="3">
        <v>50.3679481155889</v>
      </c>
      <c r="CB11" s="3">
        <v>54.0448536297884</v>
      </c>
      <c r="CC11" s="3">
        <v>49.1977106058783</v>
      </c>
      <c r="CD11" s="3">
        <v>19.1910794394583</v>
      </c>
      <c r="CE11" s="3">
        <v>30.9461683994627</v>
      </c>
      <c r="CF11" s="3">
        <v>79.0809704248643</v>
      </c>
      <c r="CG11" s="3">
        <v>57.1647827314294</v>
      </c>
      <c r="CH11" s="3">
        <v>51.4840057152415</v>
      </c>
      <c r="CI11" s="3">
        <v>33.0466055842376</v>
      </c>
      <c r="CJ11" s="3">
        <v>47.5826623762571</v>
      </c>
      <c r="CK11" s="3">
        <v>50.9875570772708</v>
      </c>
      <c r="CL11" s="3">
        <v>74.7104346233866</v>
      </c>
      <c r="CM11" s="3">
        <v>42.109399553719</v>
      </c>
      <c r="CN11" s="3">
        <v>34.7927737441796</v>
      </c>
      <c r="CO11" s="3">
        <v>19.654660794721</v>
      </c>
      <c r="CP11" s="3">
        <v>98.7518626825646</v>
      </c>
      <c r="CQ11" s="3">
        <v>41.346357111292</v>
      </c>
      <c r="CR11" s="3">
        <v>66.2885799898435</v>
      </c>
      <c r="CS11" s="3">
        <v>40.0649724586186</v>
      </c>
      <c r="CT11" s="3">
        <v>64.9814670042001</v>
      </c>
      <c r="CU11" s="3">
        <v>56.2614729737966</v>
      </c>
      <c r="CV11" s="3">
        <v>46.1895151307421</v>
      </c>
      <c r="CW11" s="3">
        <v>69.3115915033813</v>
      </c>
      <c r="CX11" s="3">
        <v>39.4593698567679</v>
      </c>
      <c r="CY11" s="3">
        <v>33.6660368225506</v>
      </c>
      <c r="CZ11" s="3">
        <v>48.1004938517225</v>
      </c>
      <c r="DA11" s="3">
        <v>21.5551904153737</v>
      </c>
      <c r="DB11" s="3">
        <v>17.9262679556142</v>
      </c>
      <c r="DC11" s="3">
        <v>17.345336949297</v>
      </c>
      <c r="DD11" s="3">
        <v>35.0891091928267</v>
      </c>
      <c r="DE11" s="3">
        <v>76.5511816398599</v>
      </c>
      <c r="DF11" s="3">
        <v>8.34665416409978</v>
      </c>
      <c r="DG11" s="3">
        <v>16.3596574672731</v>
      </c>
      <c r="DH11" s="3">
        <v>27.3468122108421</v>
      </c>
      <c r="DI11" s="3">
        <v>138.785025185375</v>
      </c>
      <c r="DJ11" s="3">
        <v>22.86578397172</v>
      </c>
      <c r="DK11" s="3">
        <v>115.832174052363</v>
      </c>
      <c r="DL11" s="3">
        <v>46.5164390848386</v>
      </c>
      <c r="DM11" s="3">
        <v>13.6573053191304</v>
      </c>
      <c r="DN11" s="3">
        <v>40.074755748495</v>
      </c>
      <c r="DO11" s="3">
        <v>100.156642740749</v>
      </c>
      <c r="DP11" s="3">
        <v>102.341451880614</v>
      </c>
      <c r="DQ11" s="3">
        <v>75.4754872564226</v>
      </c>
      <c r="DR11" s="3">
        <v>35.4315583865483</v>
      </c>
      <c r="DS11" s="3">
        <v>14.134010112162</v>
      </c>
      <c r="DT11" s="3">
        <v>24.0691657600496</v>
      </c>
      <c r="DU11" s="3">
        <v>27.8066119660517</v>
      </c>
      <c r="DV11" s="3">
        <v>67.2027461169611</v>
      </c>
      <c r="DW11" s="3">
        <v>38.1268324115896</v>
      </c>
      <c r="DX11" s="3">
        <v>148.869853730297</v>
      </c>
      <c r="DY11" s="3">
        <v>203.11282606063</v>
      </c>
      <c r="DZ11" s="3">
        <v>46.3868118600489</v>
      </c>
      <c r="EA11" s="3">
        <v>40.2961159910568</v>
      </c>
      <c r="EB11" s="3">
        <v>6.37671098557629</v>
      </c>
      <c r="EC11" s="3">
        <v>73.3238736959242</v>
      </c>
      <c r="ED11" s="3">
        <v>70.313851820326</v>
      </c>
      <c r="EE11" s="3">
        <v>29.6612517969044</v>
      </c>
      <c r="EF11" s="3">
        <v>70.3138249360309</v>
      </c>
      <c r="EG11" s="3">
        <v>11.4410896794638</v>
      </c>
      <c r="EH11" s="3">
        <v>20.5628962670337</v>
      </c>
      <c r="EI11" s="3">
        <v>14.6230176858692</v>
      </c>
      <c r="EJ11" s="3">
        <v>73.9348907222255</v>
      </c>
      <c r="EK11" s="3">
        <v>120.114301256272</v>
      </c>
      <c r="EL11" s="3">
        <v>108.645597290268</v>
      </c>
      <c r="EM11" s="3">
        <v>35.2520729170234</v>
      </c>
      <c r="EN11" s="3">
        <v>74.8154212453622</v>
      </c>
      <c r="EO11" s="3">
        <v>25.0383078702531</v>
      </c>
      <c r="EP11" s="3">
        <v>76.4115269472838</v>
      </c>
      <c r="EQ11" s="3">
        <v>29.4348371889515</v>
      </c>
      <c r="ER11" s="3">
        <v>12.4173651099574</v>
      </c>
      <c r="ES11" s="3">
        <v>18.2601725385366</v>
      </c>
      <c r="ET11" s="3">
        <v>53.1016664919646</v>
      </c>
      <c r="EU11" s="3">
        <v>66.759632312829</v>
      </c>
      <c r="EV11" s="3">
        <v>24.2511643007428</v>
      </c>
      <c r="EW11" s="3">
        <v>30.4454886272594</v>
      </c>
      <c r="EX11" s="3">
        <v>77.2164710504784</v>
      </c>
      <c r="EY11" s="3">
        <v>15.794850779484</v>
      </c>
      <c r="EZ11" s="3">
        <v>44.1173095507725</v>
      </c>
      <c r="FA11" s="3">
        <v>40.7857857215257</v>
      </c>
      <c r="FB11" s="3">
        <v>8.7337997303366</v>
      </c>
      <c r="FC11" s="3">
        <v>14.1906387688609</v>
      </c>
      <c r="FD11" s="3">
        <v>47.5598603595015</v>
      </c>
      <c r="FE11" s="3">
        <v>74.6267318137688</v>
      </c>
      <c r="FF11" s="3">
        <v>22.35449301114</v>
      </c>
      <c r="FG11" s="3">
        <v>48.7376088681428</v>
      </c>
      <c r="FH11" s="3">
        <v>30.6428109093265</v>
      </c>
      <c r="FI11" s="3">
        <v>21.9413397746627</v>
      </c>
      <c r="FJ11" s="3">
        <v>39.5801911344042</v>
      </c>
      <c r="FK11" s="3">
        <v>36.0078251853222</v>
      </c>
      <c r="FL11" s="3">
        <v>52.9564355551045</v>
      </c>
      <c r="FM11" s="3">
        <v>135.234170021239</v>
      </c>
      <c r="FN11" s="3">
        <v>44.7312798875864</v>
      </c>
      <c r="FO11" s="3">
        <v>3.44986794239402</v>
      </c>
      <c r="FP11" s="3">
        <v>29.3647643631583</v>
      </c>
      <c r="FQ11" s="3">
        <v>56.9286368659373</v>
      </c>
      <c r="FR11" s="3">
        <v>69.231805629871</v>
      </c>
      <c r="FS11" s="3">
        <v>61.0411700808379</v>
      </c>
      <c r="FT11" s="3">
        <v>17.0065453246832</v>
      </c>
      <c r="FU11" s="3">
        <v>70.9211278083552</v>
      </c>
      <c r="FV11" s="3">
        <v>17.1542534069602</v>
      </c>
      <c r="FW11" s="3">
        <v>180.560599603721</v>
      </c>
      <c r="FX11" s="3">
        <v>84.5895545372718</v>
      </c>
      <c r="FY11" s="3">
        <v>27.2633589390419</v>
      </c>
      <c r="FZ11" s="3">
        <v>50.884613911433</v>
      </c>
      <c r="GA11" s="3">
        <v>32.097067411441</v>
      </c>
      <c r="GB11" s="3">
        <v>132.154782336691</v>
      </c>
      <c r="GC11" s="3">
        <v>28.2108865516084</v>
      </c>
      <c r="GD11" s="3">
        <v>43.0544403569336</v>
      </c>
      <c r="GE11" s="3">
        <v>83.8400954558393</v>
      </c>
      <c r="GF11" s="3">
        <v>15.8301450687906</v>
      </c>
      <c r="GG11" s="3">
        <v>24.3226412178299</v>
      </c>
      <c r="GH11" s="3">
        <v>34.9692931397191</v>
      </c>
      <c r="GI11" s="3">
        <v>30.115272980203</v>
      </c>
      <c r="GJ11" s="3">
        <v>39.8228015416579</v>
      </c>
      <c r="GK11" s="3">
        <v>25.7626092908976</v>
      </c>
      <c r="GL11" s="3">
        <v>38.560566766753</v>
      </c>
      <c r="GM11" s="3">
        <v>51.7084525866175</v>
      </c>
      <c r="GN11" s="3">
        <v>89.5200113115737</v>
      </c>
      <c r="GO11" s="3">
        <v>30.3544549486512</v>
      </c>
      <c r="GP11" s="3">
        <v>11.6331102278798</v>
      </c>
      <c r="GQ11" s="3">
        <v>18.3431176175707</v>
      </c>
      <c r="GR11" s="3">
        <v>17.7078268418355</v>
      </c>
      <c r="GS11" s="3">
        <v>58.7887271383534</v>
      </c>
      <c r="GT11" s="3">
        <v>11.6119010518829</v>
      </c>
      <c r="GU11" s="3">
        <v>39.5793447770996</v>
      </c>
      <c r="GV11" s="3">
        <v>107.863157587053</v>
      </c>
      <c r="GW11" s="3">
        <v>23.4476274951695</v>
      </c>
      <c r="GX11" s="3">
        <v>86.1149964846278</v>
      </c>
      <c r="GY11" s="3">
        <v>30.9339598671657</v>
      </c>
      <c r="GZ11" s="3">
        <v>49.6593198888709</v>
      </c>
      <c r="HA11" s="3">
        <v>39.7634889651299</v>
      </c>
      <c r="HB11" s="3">
        <v>0.431042137668759</v>
      </c>
      <c r="HC11" s="3">
        <v>13.6117233834545</v>
      </c>
      <c r="HD11" s="3">
        <v>31.5607504489318</v>
      </c>
      <c r="HE11" s="3">
        <v>48.400302688279</v>
      </c>
      <c r="HF11" s="3">
        <v>32.7601908558535</v>
      </c>
      <c r="HG11" s="3">
        <v>157.886957251507</v>
      </c>
      <c r="HH11" s="3">
        <v>63.2589397524042</v>
      </c>
      <c r="HI11" s="3">
        <v>32.5156692743098</v>
      </c>
      <c r="HJ11" s="3">
        <v>26.2386578803231</v>
      </c>
      <c r="HK11" s="3">
        <v>26.7346549225887</v>
      </c>
      <c r="HL11" s="3">
        <v>69.5432392771414</v>
      </c>
      <c r="HM11" s="3">
        <v>17.9953487687525</v>
      </c>
      <c r="HN11" s="3">
        <v>34.7009919190252</v>
      </c>
      <c r="HO11" s="3">
        <v>62.9115679725404</v>
      </c>
      <c r="HP11" s="3">
        <v>19.3773316197145</v>
      </c>
      <c r="HQ11" s="3">
        <v>94.0676874554168</v>
      </c>
      <c r="HR11" s="3">
        <v>16.0168520094717</v>
      </c>
      <c r="HS11" s="3">
        <v>28.941433760334</v>
      </c>
      <c r="HT11" s="3">
        <v>50.8386984879529</v>
      </c>
      <c r="HU11" s="3">
        <v>60.0875716685735</v>
      </c>
      <c r="HV11" s="3">
        <v>36.0927659061314</v>
      </c>
      <c r="HW11" s="3">
        <v>38.6132892135926</v>
      </c>
      <c r="HX11" s="3">
        <v>79.7611485943298</v>
      </c>
      <c r="HY11" s="3">
        <v>19.7252863750967</v>
      </c>
      <c r="HZ11" s="3">
        <v>54.4273064735003</v>
      </c>
      <c r="IA11" s="3">
        <v>116.138959245311</v>
      </c>
      <c r="IB11" s="3">
        <v>52.1453717301838</v>
      </c>
      <c r="IC11" s="3">
        <v>32.3996843461647</v>
      </c>
      <c r="ID11" s="3">
        <v>55.157282888914</v>
      </c>
      <c r="IE11" s="3">
        <v>367.579349683679</v>
      </c>
      <c r="IF11" s="3">
        <v>6.79525628345288</v>
      </c>
      <c r="IG11" s="3">
        <v>131.260730658779</v>
      </c>
      <c r="IH11" s="3">
        <v>86.6620272078636</v>
      </c>
      <c r="II11" s="3">
        <v>138.105229263751</v>
      </c>
      <c r="IJ11" s="3">
        <v>35.2660608843832</v>
      </c>
      <c r="IK11" s="3">
        <v>31.8220764221154</v>
      </c>
      <c r="IL11" s="3">
        <v>30.6158248734492</v>
      </c>
      <c r="IM11" s="3">
        <v>23.9731719229939</v>
      </c>
      <c r="IN11" s="3">
        <v>65.9798559948152</v>
      </c>
      <c r="IO11" s="3">
        <v>74.627733688277</v>
      </c>
      <c r="IP11" s="3">
        <v>72.2204363864143</v>
      </c>
      <c r="IQ11" s="3">
        <v>97.4155787639367</v>
      </c>
      <c r="IR11" s="3">
        <v>29.4212448805384</v>
      </c>
      <c r="IS11" s="3">
        <v>103.015281040486</v>
      </c>
      <c r="IT11" s="3">
        <v>38.5862648714632</v>
      </c>
      <c r="IU11" s="3">
        <v>53.2539459016274</v>
      </c>
      <c r="IV11" s="3">
        <v>75.7795073647099</v>
      </c>
      <c r="IW11" s="3">
        <v>68.3338024417243</v>
      </c>
      <c r="IX11" s="3">
        <v>73.3082867223218</v>
      </c>
      <c r="IY11" s="3">
        <v>28.6239373829495</v>
      </c>
      <c r="IZ11" s="3">
        <v>12.1913122852809</v>
      </c>
      <c r="JA11" s="3">
        <v>57.0069861905911</v>
      </c>
      <c r="JB11" s="3">
        <v>45.5791727033311</v>
      </c>
      <c r="JC11" s="3">
        <v>45.931224405414</v>
      </c>
      <c r="JD11" s="3">
        <v>26.5282218280486</v>
      </c>
      <c r="JE11" s="3">
        <v>113.004606551709</v>
      </c>
      <c r="JF11" s="3">
        <v>53.5486326246619</v>
      </c>
      <c r="JG11" s="3">
        <v>75.5748955897632</v>
      </c>
      <c r="JH11" s="3">
        <v>31.7812892103021</v>
      </c>
      <c r="JI11" s="3">
        <v>34.8861357179612</v>
      </c>
      <c r="JJ11" s="3">
        <v>35.824161619634</v>
      </c>
      <c r="JK11" s="3">
        <v>75.2058518736177</v>
      </c>
      <c r="JL11" s="3">
        <v>86.128821586154</v>
      </c>
      <c r="JM11" s="3">
        <v>70.7414245007632</v>
      </c>
      <c r="JN11" s="3">
        <v>49.2496276933202</v>
      </c>
      <c r="JO11" s="3">
        <v>31.1074406338259</v>
      </c>
      <c r="JP11" s="3">
        <v>54.0106940079113</v>
      </c>
      <c r="JQ11" s="3">
        <v>55.8802173448646</v>
      </c>
      <c r="JR11" s="3">
        <v>106.930434848951</v>
      </c>
      <c r="JS11" s="3">
        <v>47.1205128950199</v>
      </c>
      <c r="JT11" s="3">
        <v>29.0715412310388</v>
      </c>
      <c r="JU11" s="3">
        <v>101.401521765667</v>
      </c>
      <c r="JV11" s="3">
        <v>41.6273567578599</v>
      </c>
      <c r="JW11" s="3">
        <v>76.747644170941</v>
      </c>
      <c r="JX11" s="3">
        <v>33.4286079724122</v>
      </c>
      <c r="JY11" s="3">
        <v>43.7596345711235</v>
      </c>
      <c r="JZ11" s="3">
        <v>37.826685156548</v>
      </c>
      <c r="KA11" s="3">
        <v>38.410773695129</v>
      </c>
      <c r="KB11" s="3">
        <v>29.066743890232</v>
      </c>
      <c r="KC11" s="3">
        <v>20.7530630528872</v>
      </c>
      <c r="KD11" s="3">
        <v>21.8786067964379</v>
      </c>
      <c r="KE11" s="3">
        <v>155.47378172757</v>
      </c>
      <c r="KF11" s="3">
        <v>23.1642177020548</v>
      </c>
      <c r="KG11" s="3">
        <v>59.7416926831641</v>
      </c>
      <c r="KH11" s="3">
        <v>30.2957231749237</v>
      </c>
      <c r="KI11" s="3">
        <v>41.3241705823511</v>
      </c>
      <c r="KJ11" s="3">
        <v>91.5329954690935</v>
      </c>
      <c r="KK11" s="3">
        <v>33.7353981694712</v>
      </c>
      <c r="KL11" s="3">
        <v>8.14533856232697</v>
      </c>
      <c r="KM11" s="3">
        <v>32.2010338738923</v>
      </c>
      <c r="KN11" s="3">
        <v>39.8627574307597</v>
      </c>
      <c r="KO11" s="3">
        <v>46.105251402726</v>
      </c>
      <c r="KP11" s="3">
        <v>41.4781540944465</v>
      </c>
      <c r="KQ11" s="3">
        <v>104.973737544717</v>
      </c>
      <c r="KR11" s="3">
        <v>28.2566161013818</v>
      </c>
      <c r="KS11" s="3">
        <v>35.5536142300294</v>
      </c>
      <c r="KT11" s="3">
        <v>23.4269950372651</v>
      </c>
      <c r="KU11" s="3">
        <v>135.797643312816</v>
      </c>
      <c r="KV11" s="3">
        <v>50.1383555106662</v>
      </c>
      <c r="KW11" s="3">
        <v>114.298121737407</v>
      </c>
      <c r="KX11" s="3">
        <v>6.08518591880094</v>
      </c>
      <c r="KY11" s="3">
        <v>24.0121550348239</v>
      </c>
      <c r="KZ11" s="3">
        <v>9.93218894844991</v>
      </c>
      <c r="LA11" s="3">
        <v>62.9783099394963</v>
      </c>
      <c r="LB11" s="3">
        <v>127.054095061786</v>
      </c>
      <c r="LC11" s="3">
        <v>23.9543396949987</v>
      </c>
      <c r="LD11" s="3">
        <v>108.051277665864</v>
      </c>
      <c r="LE11" s="3">
        <v>53.7870968365245</v>
      </c>
      <c r="LF11" s="3">
        <v>2.53612847557202</v>
      </c>
      <c r="LG11" s="3">
        <v>41.5636682003975</v>
      </c>
      <c r="LH11" s="3">
        <v>34.3516630959305</v>
      </c>
      <c r="LI11" s="3">
        <v>32.5581519500069</v>
      </c>
      <c r="LJ11" s="3">
        <v>46.9293816093378</v>
      </c>
      <c r="LK11" s="3">
        <v>48.9603956607265</v>
      </c>
      <c r="LL11" s="3">
        <v>52.8289615377347</v>
      </c>
    </row>
    <row r="12">
      <c r="A12" s="9">
        <v>41944.0</v>
      </c>
      <c r="B12" s="3">
        <v>25.1696075707747</v>
      </c>
      <c r="C12" s="3">
        <v>42.5048601598916</v>
      </c>
      <c r="D12" s="3">
        <v>36.0870233328734</v>
      </c>
      <c r="E12" s="3">
        <v>71.0095908850749</v>
      </c>
      <c r="F12" s="3">
        <v>71.3910524468673</v>
      </c>
      <c r="G12" s="3">
        <v>41.0719090183726</v>
      </c>
      <c r="H12" s="3">
        <v>38.4878559188845</v>
      </c>
      <c r="I12" s="3">
        <v>67.5960514722209</v>
      </c>
      <c r="J12" s="3">
        <v>59.6039472881116</v>
      </c>
      <c r="K12" s="3">
        <v>31.2433236075794</v>
      </c>
      <c r="L12" s="3">
        <v>40.1884369961361</v>
      </c>
      <c r="M12" s="3">
        <v>9.71356376965789</v>
      </c>
      <c r="N12" s="3">
        <v>23.3170081554723</v>
      </c>
      <c r="O12" s="3">
        <v>42.4219912256964</v>
      </c>
      <c r="P12" s="3">
        <v>55.3768724715754</v>
      </c>
      <c r="Q12" s="3">
        <v>61.7002632743434</v>
      </c>
      <c r="R12" s="3">
        <v>53.3733487441591</v>
      </c>
      <c r="S12" s="3">
        <v>47.8924711987182</v>
      </c>
      <c r="T12" s="3">
        <v>19.9618886294482</v>
      </c>
      <c r="U12" s="3">
        <v>48.0393264895482</v>
      </c>
      <c r="V12" s="3">
        <v>121.53435625071</v>
      </c>
      <c r="W12" s="3">
        <v>104.13807955721</v>
      </c>
      <c r="X12" s="3">
        <v>79.4069870516026</v>
      </c>
      <c r="Y12" s="3">
        <v>15.9020789798937</v>
      </c>
      <c r="Z12" s="3">
        <v>99.9451344689611</v>
      </c>
      <c r="AA12" s="3">
        <v>11.6266348940825</v>
      </c>
      <c r="AB12" s="3">
        <v>55.7207028748255</v>
      </c>
      <c r="AC12" s="3">
        <v>112.95459734503</v>
      </c>
      <c r="AD12" s="3">
        <v>39.4957411799547</v>
      </c>
      <c r="AE12" s="3">
        <v>78.5970494957712</v>
      </c>
      <c r="AF12" s="3">
        <v>566.588419060958</v>
      </c>
      <c r="AG12" s="3">
        <v>112.648659645828</v>
      </c>
      <c r="AH12" s="3">
        <v>13.9212412019993</v>
      </c>
      <c r="AI12" s="3">
        <v>32.7048182357783</v>
      </c>
      <c r="AJ12" s="3">
        <v>25.3559098438494</v>
      </c>
      <c r="AK12" s="3">
        <v>109.367605825246</v>
      </c>
      <c r="AL12" s="3">
        <v>36.0224195232045</v>
      </c>
      <c r="AM12" s="3">
        <v>31.9080715978763</v>
      </c>
      <c r="AN12" s="3">
        <v>313.460260491622</v>
      </c>
      <c r="AO12" s="3">
        <v>30.5619423750039</v>
      </c>
      <c r="AP12" s="3">
        <v>42.3290025016453</v>
      </c>
      <c r="AQ12" s="3">
        <v>13.2463157553422</v>
      </c>
      <c r="AR12" s="3">
        <v>42.9887608448739</v>
      </c>
      <c r="AS12" s="3">
        <v>83.8818346904765</v>
      </c>
      <c r="AT12" s="3">
        <v>41.1273229804037</v>
      </c>
      <c r="AU12" s="3">
        <v>19.6950378317908</v>
      </c>
      <c r="AV12" s="3">
        <v>59.6048761914119</v>
      </c>
      <c r="AW12" s="3">
        <v>78.0705132610353</v>
      </c>
      <c r="AX12" s="3">
        <v>90.9604692043673</v>
      </c>
      <c r="AY12" s="3">
        <v>32.7065788068269</v>
      </c>
      <c r="AZ12" s="3">
        <v>53.093025111729</v>
      </c>
      <c r="BA12" s="3">
        <v>35.0180258871545</v>
      </c>
      <c r="BB12" s="3">
        <v>39.8657313634407</v>
      </c>
      <c r="BC12" s="3">
        <v>56.1952277342999</v>
      </c>
      <c r="BD12" s="3">
        <v>37.9738127290706</v>
      </c>
      <c r="BE12" s="3">
        <v>53.7114516754827</v>
      </c>
      <c r="BF12" s="3">
        <v>76.5158826556702</v>
      </c>
      <c r="BG12" s="3">
        <v>21.8843768279835</v>
      </c>
      <c r="BH12" s="3">
        <v>55.1099767153615</v>
      </c>
      <c r="BI12" s="3">
        <v>13.1198578382793</v>
      </c>
      <c r="BJ12" s="3">
        <v>109.980812678486</v>
      </c>
      <c r="BK12" s="3">
        <v>24.226178276974</v>
      </c>
      <c r="BL12" s="3">
        <v>17.1476626338508</v>
      </c>
      <c r="BM12" s="3">
        <v>67.9931142970125</v>
      </c>
      <c r="BN12" s="3">
        <v>51.7179912234922</v>
      </c>
      <c r="BO12" s="3">
        <v>111.877701100546</v>
      </c>
      <c r="BP12" s="3">
        <v>32.6292250593085</v>
      </c>
      <c r="BQ12" s="3">
        <v>61.5041040273296</v>
      </c>
      <c r="BR12" s="3">
        <v>18.8620548133694</v>
      </c>
      <c r="BS12" s="3">
        <v>10.3705688120588</v>
      </c>
      <c r="BT12" s="3">
        <v>13.587437925999</v>
      </c>
      <c r="BU12" s="3">
        <v>47.3710153463159</v>
      </c>
      <c r="BV12" s="3">
        <v>67.1477737788252</v>
      </c>
      <c r="BW12" s="3">
        <v>75.8763995038082</v>
      </c>
      <c r="BX12" s="3">
        <v>47.379313957523</v>
      </c>
      <c r="BY12" s="3">
        <v>38.4894143413965</v>
      </c>
      <c r="BZ12" s="3">
        <v>71.9690035650017</v>
      </c>
      <c r="CA12" s="3">
        <v>52.1915930418531</v>
      </c>
      <c r="CB12" s="3">
        <v>57.6906066615889</v>
      </c>
      <c r="CC12" s="3">
        <v>51.2134702038948</v>
      </c>
      <c r="CD12" s="3">
        <v>21.6421185681081</v>
      </c>
      <c r="CE12" s="3">
        <v>33.7119032080564</v>
      </c>
      <c r="CF12" s="3">
        <v>82.3411546697193</v>
      </c>
      <c r="CG12" s="3">
        <v>63.2857896905196</v>
      </c>
      <c r="CH12" s="3">
        <v>54.1629744179502</v>
      </c>
      <c r="CI12" s="3">
        <v>36.3999266105537</v>
      </c>
      <c r="CJ12" s="3">
        <v>49.3351213552966</v>
      </c>
      <c r="CK12" s="3">
        <v>52.9438974934557</v>
      </c>
      <c r="CL12" s="3">
        <v>75.9713154842979</v>
      </c>
      <c r="CM12" s="3">
        <v>44.2263415123473</v>
      </c>
      <c r="CN12" s="3">
        <v>41.1066836021979</v>
      </c>
      <c r="CO12" s="3">
        <v>20.5836454221527</v>
      </c>
      <c r="CP12" s="3">
        <v>100.391572203483</v>
      </c>
      <c r="CQ12" s="3">
        <v>43.4062154756146</v>
      </c>
      <c r="CR12" s="3">
        <v>70.6172032305869</v>
      </c>
      <c r="CS12" s="3">
        <v>42.4580961263064</v>
      </c>
      <c r="CT12" s="3">
        <v>64.0927270606664</v>
      </c>
      <c r="CU12" s="3">
        <v>61.977171157123</v>
      </c>
      <c r="CV12" s="3">
        <v>48.6730914984495</v>
      </c>
      <c r="CW12" s="3">
        <v>72.8081982405148</v>
      </c>
      <c r="CX12" s="3">
        <v>41.9596555522101</v>
      </c>
      <c r="CY12" s="3">
        <v>35.5756552377339</v>
      </c>
      <c r="CZ12" s="3">
        <v>52.9580554435908</v>
      </c>
      <c r="DA12" s="3">
        <v>22.630842805016</v>
      </c>
      <c r="DB12" s="3">
        <v>20.7649998413889</v>
      </c>
      <c r="DC12" s="3">
        <v>18.0892747777891</v>
      </c>
      <c r="DD12" s="3">
        <v>38.5671629447482</v>
      </c>
      <c r="DE12" s="3">
        <v>81.5402750563648</v>
      </c>
      <c r="DF12" s="3">
        <v>8.88120533397564</v>
      </c>
      <c r="DG12" s="3">
        <v>17.0202841872677</v>
      </c>
      <c r="DH12" s="3">
        <v>25.1958177369724</v>
      </c>
      <c r="DI12" s="3">
        <v>149.845114953667</v>
      </c>
      <c r="DJ12" s="3">
        <v>24.1563400368674</v>
      </c>
      <c r="DK12" s="3">
        <v>127.234474583676</v>
      </c>
      <c r="DL12" s="3">
        <v>50.0780722559758</v>
      </c>
      <c r="DM12" s="3">
        <v>14.279428114526</v>
      </c>
      <c r="DN12" s="3">
        <v>40.2906029853736</v>
      </c>
      <c r="DO12" s="3">
        <v>113.855568408706</v>
      </c>
      <c r="DP12" s="3">
        <v>108.069647399846</v>
      </c>
      <c r="DQ12" s="3">
        <v>74.7097640594297</v>
      </c>
      <c r="DR12" s="3">
        <v>36.5419740060922</v>
      </c>
      <c r="DS12" s="3">
        <v>15.7314228441183</v>
      </c>
      <c r="DT12" s="3">
        <v>24.5502304795283</v>
      </c>
      <c r="DU12" s="3">
        <v>27.5616790802362</v>
      </c>
      <c r="DV12" s="3">
        <v>74.821680564058</v>
      </c>
      <c r="DW12" s="3">
        <v>41.1800772776389</v>
      </c>
      <c r="DX12" s="3">
        <v>155.605391944431</v>
      </c>
      <c r="DY12" s="3">
        <v>209.004692159761</v>
      </c>
      <c r="DZ12" s="3">
        <v>42.5246707096796</v>
      </c>
      <c r="EA12" s="3">
        <v>41.3898234701103</v>
      </c>
      <c r="EB12" s="3">
        <v>6.76408542677496</v>
      </c>
      <c r="EC12" s="3">
        <v>76.9026712451634</v>
      </c>
      <c r="ED12" s="3">
        <v>69.5844235395678</v>
      </c>
      <c r="EE12" s="3">
        <v>32.4411997307722</v>
      </c>
      <c r="EF12" s="3">
        <v>75.0756632441978</v>
      </c>
      <c r="EG12" s="3">
        <v>12.2110197838999</v>
      </c>
      <c r="EH12" s="3">
        <v>21.5779317407532</v>
      </c>
      <c r="EI12" s="3">
        <v>15.379530486007</v>
      </c>
      <c r="EJ12" s="3">
        <v>76.3710628629743</v>
      </c>
      <c r="EK12" s="3">
        <v>127.170541641505</v>
      </c>
      <c r="EL12" s="3">
        <v>100.807609885478</v>
      </c>
      <c r="EM12" s="3">
        <v>38.5436228155301</v>
      </c>
      <c r="EN12" s="3">
        <v>77.6563661302253</v>
      </c>
      <c r="EO12" s="3">
        <v>26.5226747738933</v>
      </c>
      <c r="EP12" s="3">
        <v>83.2517766700076</v>
      </c>
      <c r="EQ12" s="3">
        <v>33.0389329696807</v>
      </c>
      <c r="ER12" s="3">
        <v>13.6488341736908</v>
      </c>
      <c r="ES12" s="3">
        <v>20.4638381131959</v>
      </c>
      <c r="ET12" s="3">
        <v>56.6735672197844</v>
      </c>
      <c r="EU12" s="3">
        <v>73.8713100471145</v>
      </c>
      <c r="EV12" s="3">
        <v>25.9333014385213</v>
      </c>
      <c r="EW12" s="3">
        <v>31.2891489002636</v>
      </c>
      <c r="EX12" s="3">
        <v>81.7632658320568</v>
      </c>
      <c r="EY12" s="3">
        <v>16.6544625056969</v>
      </c>
      <c r="EZ12" s="3">
        <v>45.8025793084652</v>
      </c>
      <c r="FA12" s="3">
        <v>43.0008072885584</v>
      </c>
      <c r="FB12" s="3">
        <v>9.07819822569398</v>
      </c>
      <c r="FC12" s="3">
        <v>15.3179013025902</v>
      </c>
      <c r="FD12" s="3">
        <v>53.0625382747541</v>
      </c>
      <c r="FE12" s="3">
        <v>80.6803765720057</v>
      </c>
      <c r="FF12" s="3">
        <v>23.5695821920975</v>
      </c>
      <c r="FG12" s="3">
        <v>55.8286842546965</v>
      </c>
      <c r="FH12" s="3">
        <v>31.191091600709</v>
      </c>
      <c r="FI12" s="3">
        <v>23.9715405462697</v>
      </c>
      <c r="FJ12" s="3">
        <v>40.8271375811559</v>
      </c>
      <c r="FK12" s="3">
        <v>39.8537429811279</v>
      </c>
      <c r="FL12" s="3">
        <v>55.449891302811</v>
      </c>
      <c r="FM12" s="3">
        <v>142.863813146692</v>
      </c>
      <c r="FN12" s="3">
        <v>49.7428622587278</v>
      </c>
      <c r="FO12" s="3">
        <v>3.78107673688645</v>
      </c>
      <c r="FP12" s="3">
        <v>34.71353143963</v>
      </c>
      <c r="FQ12" s="3">
        <v>53.3588690306632</v>
      </c>
      <c r="FR12" s="3">
        <v>79.6159049527549</v>
      </c>
      <c r="FS12" s="3">
        <v>69.3104363611257</v>
      </c>
      <c r="FT12" s="3">
        <v>17.7053602347356</v>
      </c>
      <c r="FU12" s="3">
        <v>73.6350090477177</v>
      </c>
      <c r="FV12" s="3">
        <v>17.8849319601674</v>
      </c>
      <c r="FW12" s="3">
        <v>189.074285862273</v>
      </c>
      <c r="FX12" s="3">
        <v>90.0752720731835</v>
      </c>
      <c r="FY12" s="3">
        <v>30.6077672600324</v>
      </c>
      <c r="FZ12" s="3">
        <v>55.3908138511272</v>
      </c>
      <c r="GA12" s="3">
        <v>34.7958320309756</v>
      </c>
      <c r="GB12" s="3">
        <v>145.147631996556</v>
      </c>
      <c r="GC12" s="3">
        <v>30.1399073191074</v>
      </c>
      <c r="GD12" s="3">
        <v>46.9150233768058</v>
      </c>
      <c r="GE12" s="3">
        <v>93.8221624495913</v>
      </c>
      <c r="GF12" s="3">
        <v>17.8702632502506</v>
      </c>
      <c r="GG12" s="3">
        <v>25.7772921170665</v>
      </c>
      <c r="GH12" s="3">
        <v>37.2681118418148</v>
      </c>
      <c r="GI12" s="3">
        <v>34.0930327634395</v>
      </c>
      <c r="GJ12" s="3">
        <v>41.4754511167339</v>
      </c>
      <c r="GK12" s="3">
        <v>27.0344563732848</v>
      </c>
      <c r="GL12" s="3">
        <v>41.3911424935002</v>
      </c>
      <c r="GM12" s="3">
        <v>54.6899549463568</v>
      </c>
      <c r="GN12" s="3">
        <v>93.9676220492926</v>
      </c>
      <c r="GO12" s="3">
        <v>32.8066188416234</v>
      </c>
      <c r="GP12" s="3">
        <v>12.3994798249791</v>
      </c>
      <c r="GQ12" s="3">
        <v>19.8627518641025</v>
      </c>
      <c r="GR12" s="3">
        <v>15.0374429153378</v>
      </c>
      <c r="GS12" s="3">
        <v>53.5297367698268</v>
      </c>
      <c r="GT12" s="3">
        <v>11.9069699017164</v>
      </c>
      <c r="GU12" s="3">
        <v>42.6360066751296</v>
      </c>
      <c r="GV12" s="3">
        <v>116.777021194045</v>
      </c>
      <c r="GW12" s="3">
        <v>25.0635520522689</v>
      </c>
      <c r="GX12" s="3">
        <v>91.6108021708196</v>
      </c>
      <c r="GY12" s="3">
        <v>32.7103917369094</v>
      </c>
      <c r="GZ12" s="3">
        <v>51.5049735256982</v>
      </c>
      <c r="HA12" s="3">
        <v>41.7211808154079</v>
      </c>
      <c r="HB12" s="3">
        <v>0.48162560078068</v>
      </c>
      <c r="HC12" s="3">
        <v>13.5195116313195</v>
      </c>
      <c r="HD12" s="3">
        <v>30.2028879281665</v>
      </c>
      <c r="HE12" s="3">
        <v>52.9203983699435</v>
      </c>
      <c r="HF12" s="3">
        <v>34.6570151727948</v>
      </c>
      <c r="HG12" s="3">
        <v>179.086842988667</v>
      </c>
      <c r="HH12" s="3">
        <v>60.5448463707904</v>
      </c>
      <c r="HI12" s="3">
        <v>34.9542200798353</v>
      </c>
      <c r="HJ12" s="3">
        <v>29.7232314468375</v>
      </c>
      <c r="HK12" s="3">
        <v>28.4230568069404</v>
      </c>
      <c r="HL12" s="3">
        <v>72.584953610418</v>
      </c>
      <c r="HM12" s="3">
        <v>19.0873653255696</v>
      </c>
      <c r="HN12" s="3">
        <v>36.6485988472363</v>
      </c>
      <c r="HO12" s="3">
        <v>66.5332393016563</v>
      </c>
      <c r="HP12" s="3">
        <v>20.6286827074855</v>
      </c>
      <c r="HQ12" s="3">
        <v>108.51749795463</v>
      </c>
      <c r="HR12" s="3">
        <v>18.0469555313291</v>
      </c>
      <c r="HS12" s="3">
        <v>30.7649242846744</v>
      </c>
      <c r="HT12" s="3">
        <v>51.9099475590604</v>
      </c>
      <c r="HU12" s="3">
        <v>63.8555355943329</v>
      </c>
      <c r="HV12" s="3">
        <v>38.1268884294906</v>
      </c>
      <c r="HW12" s="3">
        <v>42.0109570283772</v>
      </c>
      <c r="HX12" s="3">
        <v>87.8102998871079</v>
      </c>
      <c r="HY12" s="3">
        <v>20.7757987634875</v>
      </c>
      <c r="HZ12" s="3">
        <v>55.587182741723</v>
      </c>
      <c r="IA12" s="3">
        <v>125.545204561481</v>
      </c>
      <c r="IB12" s="3">
        <v>52.2056640346307</v>
      </c>
      <c r="IC12" s="3">
        <v>32.8962313108173</v>
      </c>
      <c r="ID12" s="3">
        <v>53.5089430245755</v>
      </c>
      <c r="IE12" s="3">
        <v>397.792367232473</v>
      </c>
      <c r="IF12" s="3">
        <v>7.17935945937062</v>
      </c>
      <c r="IG12" s="3">
        <v>141.931792314619</v>
      </c>
      <c r="IH12" s="3">
        <v>91.2312832326625</v>
      </c>
      <c r="II12" s="3">
        <v>148.433247008737</v>
      </c>
      <c r="IJ12" s="3">
        <v>37.9183800877949</v>
      </c>
      <c r="IK12" s="3">
        <v>32.3493612473132</v>
      </c>
      <c r="IL12" s="3">
        <v>32.1403032405581</v>
      </c>
      <c r="IM12" s="3">
        <v>25.3458877527789</v>
      </c>
      <c r="IN12" s="3">
        <v>72.0711761333828</v>
      </c>
      <c r="IO12" s="3">
        <v>76.7898642508376</v>
      </c>
      <c r="IP12" s="3">
        <v>72.3780215824186</v>
      </c>
      <c r="IQ12" s="3">
        <v>107.682984358945</v>
      </c>
      <c r="IR12" s="3">
        <v>30.4903109164696</v>
      </c>
      <c r="IS12" s="3">
        <v>109.606622509169</v>
      </c>
      <c r="IT12" s="3">
        <v>40.4522189801125</v>
      </c>
      <c r="IU12" s="3">
        <v>58.047346470386</v>
      </c>
      <c r="IV12" s="3">
        <v>82.2155649297037</v>
      </c>
      <c r="IW12" s="3">
        <v>74.7686987545204</v>
      </c>
      <c r="IX12" s="3">
        <v>79.0370595942189</v>
      </c>
      <c r="IY12" s="3">
        <v>29.646011530886</v>
      </c>
      <c r="IZ12" s="3">
        <v>12.4986712098857</v>
      </c>
      <c r="JA12" s="3">
        <v>60.0464547835585</v>
      </c>
      <c r="JB12" s="3">
        <v>51.4385713271742</v>
      </c>
      <c r="JC12" s="3">
        <v>50.5709421944138</v>
      </c>
      <c r="JD12" s="3">
        <v>27.5885601835285</v>
      </c>
      <c r="JE12" s="3">
        <v>117.509857465998</v>
      </c>
      <c r="JF12" s="3">
        <v>57.2934704168461</v>
      </c>
      <c r="JG12" s="3">
        <v>81.5504387318588</v>
      </c>
      <c r="JH12" s="3">
        <v>33.4059385685894</v>
      </c>
      <c r="JI12" s="3">
        <v>39.4923614767651</v>
      </c>
      <c r="JJ12" s="3">
        <v>41.7922825238415</v>
      </c>
      <c r="JK12" s="3">
        <v>82.3509947310835</v>
      </c>
      <c r="JL12" s="3">
        <v>95.5584106140116</v>
      </c>
      <c r="JM12" s="3">
        <v>77.1945439483917</v>
      </c>
      <c r="JN12" s="3">
        <v>58.3970798280154</v>
      </c>
      <c r="JO12" s="3">
        <v>33.7677428356139</v>
      </c>
      <c r="JP12" s="3">
        <v>60.6698793536652</v>
      </c>
      <c r="JQ12" s="3">
        <v>59.9328947569195</v>
      </c>
      <c r="JR12" s="3">
        <v>114.047105488024</v>
      </c>
      <c r="JS12" s="3">
        <v>49.5469977209139</v>
      </c>
      <c r="JT12" s="3">
        <v>30.0195256211273</v>
      </c>
      <c r="JU12" s="3">
        <v>113.650526548687</v>
      </c>
      <c r="JV12" s="3">
        <v>45.6253330780852</v>
      </c>
      <c r="JW12" s="3">
        <v>83.602910549753</v>
      </c>
      <c r="JX12" s="3">
        <v>35.1900511463368</v>
      </c>
      <c r="JY12" s="3">
        <v>47.4525825763649</v>
      </c>
      <c r="JZ12" s="3">
        <v>40.2206461513136</v>
      </c>
      <c r="KA12" s="3">
        <v>39.7269141863509</v>
      </c>
      <c r="KB12" s="3">
        <v>30.0096593615125</v>
      </c>
      <c r="KC12" s="3">
        <v>22.1708344083636</v>
      </c>
      <c r="KD12" s="3">
        <v>23.1171134104501</v>
      </c>
      <c r="KE12" s="3">
        <v>156.20326088629</v>
      </c>
      <c r="KF12" s="3">
        <v>24.2900284052082</v>
      </c>
      <c r="KG12" s="3">
        <v>61.5421368008405</v>
      </c>
      <c r="KH12" s="3">
        <v>32.9872969828179</v>
      </c>
      <c r="KI12" s="3">
        <v>44.2154951363383</v>
      </c>
      <c r="KJ12" s="3">
        <v>98.9091815773768</v>
      </c>
      <c r="KK12" s="3">
        <v>39.2020094843213</v>
      </c>
      <c r="KL12" s="3">
        <v>9.61579887450851</v>
      </c>
      <c r="KM12" s="3">
        <v>33.4079843633214</v>
      </c>
      <c r="KN12" s="3">
        <v>45.688147419497</v>
      </c>
      <c r="KO12" s="3">
        <v>50.0414556152524</v>
      </c>
      <c r="KP12" s="3">
        <v>47.3299252812212</v>
      </c>
      <c r="KQ12" s="3">
        <v>123.867434082094</v>
      </c>
      <c r="KR12" s="3">
        <v>32.6089088848155</v>
      </c>
      <c r="KS12" s="3">
        <v>39.7340530906486</v>
      </c>
      <c r="KT12" s="3">
        <v>24.2011757650599</v>
      </c>
      <c r="KU12" s="3">
        <v>145.853859213554</v>
      </c>
      <c r="KV12" s="3">
        <v>53.1876097726042</v>
      </c>
      <c r="KW12" s="3">
        <v>117.917338363586</v>
      </c>
      <c r="KX12" s="3">
        <v>6.72792931659558</v>
      </c>
      <c r="KY12" s="3">
        <v>27.6369497703986</v>
      </c>
      <c r="KZ12" s="3">
        <v>11.091296215972</v>
      </c>
      <c r="LA12" s="3">
        <v>62.8657212872593</v>
      </c>
      <c r="LB12" s="3">
        <v>131.190307631155</v>
      </c>
      <c r="LC12" s="3">
        <v>24.3814302506371</v>
      </c>
      <c r="LD12" s="3">
        <v>114.874993909289</v>
      </c>
      <c r="LE12" s="3">
        <v>54.4398328352772</v>
      </c>
      <c r="LF12" s="3">
        <v>2.77795937819342</v>
      </c>
      <c r="LG12" s="3">
        <v>45.3318649864572</v>
      </c>
      <c r="LH12" s="3">
        <v>34.0340645044961</v>
      </c>
      <c r="LI12" s="3">
        <v>34.2910529688785</v>
      </c>
      <c r="LJ12" s="3">
        <v>52.7723530124428</v>
      </c>
      <c r="LK12" s="3">
        <v>51.473524359558</v>
      </c>
      <c r="LL12" s="3">
        <v>49.7898221181137</v>
      </c>
    </row>
    <row r="13">
      <c r="A13" s="9">
        <v>41974.0</v>
      </c>
      <c r="B13" s="3">
        <v>25.0679427772797</v>
      </c>
      <c r="C13" s="3">
        <v>44.1368860307497</v>
      </c>
      <c r="D13" s="3">
        <v>37.0805778960006</v>
      </c>
      <c r="E13" s="3">
        <v>73.8232278119854</v>
      </c>
      <c r="F13" s="3">
        <v>73.4170448996804</v>
      </c>
      <c r="G13" s="3">
        <v>45.5618259125994</v>
      </c>
      <c r="H13" s="3">
        <v>39.1988622083462</v>
      </c>
      <c r="I13" s="3">
        <v>68.1678621424545</v>
      </c>
      <c r="J13" s="3">
        <v>59.8506819118153</v>
      </c>
      <c r="K13" s="3">
        <v>32.6787833545264</v>
      </c>
      <c r="L13" s="3">
        <v>41.5694069131065</v>
      </c>
      <c r="M13" s="3">
        <v>9.61653744409361</v>
      </c>
      <c r="N13" s="3">
        <v>23.6808995190595</v>
      </c>
      <c r="O13" s="3">
        <v>43.3143553563379</v>
      </c>
      <c r="P13" s="3">
        <v>55.5437890032387</v>
      </c>
      <c r="Q13" s="3">
        <v>62.901818188754</v>
      </c>
      <c r="R13" s="3">
        <v>55.503575385349</v>
      </c>
      <c r="S13" s="3">
        <v>49.3107198678203</v>
      </c>
      <c r="T13" s="3">
        <v>21.6015377865544</v>
      </c>
      <c r="U13" s="3">
        <v>48.1455130230932</v>
      </c>
      <c r="V13" s="3">
        <v>124.04315895709</v>
      </c>
      <c r="W13" s="3">
        <v>106.672851524684</v>
      </c>
      <c r="X13" s="3">
        <v>79.4215317046463</v>
      </c>
      <c r="Y13" s="3">
        <v>15.4722159125588</v>
      </c>
      <c r="Z13" s="3">
        <v>104.420664144641</v>
      </c>
      <c r="AA13" s="3">
        <v>12.2269677561315</v>
      </c>
      <c r="AB13" s="3">
        <v>57.2050300342714</v>
      </c>
      <c r="AC13" s="3">
        <v>117.543766115051</v>
      </c>
      <c r="AD13" s="3">
        <v>42.1325571383589</v>
      </c>
      <c r="AE13" s="3">
        <v>79.749929049973</v>
      </c>
      <c r="AF13" s="3">
        <v>604.528409090909</v>
      </c>
      <c r="AG13" s="3">
        <v>112.591965539475</v>
      </c>
      <c r="AH13" s="3">
        <v>14.1920400348554</v>
      </c>
      <c r="AI13" s="3">
        <v>33.8104846441709</v>
      </c>
      <c r="AJ13" s="3">
        <v>26.479958197776</v>
      </c>
      <c r="AK13" s="3">
        <v>117.051686608967</v>
      </c>
      <c r="AL13" s="3">
        <v>36.0553933548009</v>
      </c>
      <c r="AM13" s="3">
        <v>30.5882335139938</v>
      </c>
      <c r="AN13" s="3">
        <v>340.112045288086</v>
      </c>
      <c r="AO13" s="3">
        <v>31.4779133625929</v>
      </c>
      <c r="AP13" s="3">
        <v>43.1811064114509</v>
      </c>
      <c r="AQ13" s="3">
        <v>13.0143181627447</v>
      </c>
      <c r="AR13" s="3">
        <v>41.9090553194821</v>
      </c>
      <c r="AS13" s="3">
        <v>87.0240752635269</v>
      </c>
      <c r="AT13" s="3">
        <v>41.5432430118713</v>
      </c>
      <c r="AU13" s="3">
        <v>20.6833633677759</v>
      </c>
      <c r="AV13" s="3">
        <v>60.7837866587367</v>
      </c>
      <c r="AW13" s="3">
        <v>71.9298941995302</v>
      </c>
      <c r="AX13" s="3">
        <v>94.1131366869112</v>
      </c>
      <c r="AY13" s="3">
        <v>33.7813637473367</v>
      </c>
      <c r="AZ13" s="3">
        <v>51.9313127208221</v>
      </c>
      <c r="BA13" s="3">
        <v>37.7380613109238</v>
      </c>
      <c r="BB13" s="3">
        <v>39.8714202757378</v>
      </c>
      <c r="BC13" s="3">
        <v>58.107596802041</v>
      </c>
      <c r="BD13" s="3">
        <v>38.5925812178881</v>
      </c>
      <c r="BE13" s="3">
        <v>54.7122838071405</v>
      </c>
      <c r="BF13" s="3">
        <v>77.5053655498164</v>
      </c>
      <c r="BG13" s="3">
        <v>22.6412322081854</v>
      </c>
      <c r="BH13" s="3">
        <v>58.3979454530884</v>
      </c>
      <c r="BI13" s="3">
        <v>13.2334591041912</v>
      </c>
      <c r="BJ13" s="3">
        <v>109.95766601509</v>
      </c>
      <c r="BK13" s="3">
        <v>25.357721133175</v>
      </c>
      <c r="BL13" s="3">
        <v>16.2410866951374</v>
      </c>
      <c r="BM13" s="3">
        <v>68.1313073834645</v>
      </c>
      <c r="BN13" s="3">
        <v>48.9159720761957</v>
      </c>
      <c r="BO13" s="3">
        <v>115.042971492195</v>
      </c>
      <c r="BP13" s="3">
        <v>32.404992015072</v>
      </c>
      <c r="BQ13" s="3">
        <v>57.826559623313</v>
      </c>
      <c r="BR13" s="3">
        <v>20.0318459972743</v>
      </c>
      <c r="BS13" s="3">
        <v>10.2689561295465</v>
      </c>
      <c r="BT13" s="3">
        <v>14.3389278685942</v>
      </c>
      <c r="BU13" s="3">
        <v>47.7091719474309</v>
      </c>
      <c r="BV13" s="3">
        <v>70.3146662742862</v>
      </c>
      <c r="BW13" s="3">
        <v>71.421313781648</v>
      </c>
      <c r="BX13" s="3">
        <v>48.8673923881953</v>
      </c>
      <c r="BY13" s="3">
        <v>41.7608413635427</v>
      </c>
      <c r="BZ13" s="3">
        <v>73.8729241780581</v>
      </c>
      <c r="CA13" s="3">
        <v>51.7743358168241</v>
      </c>
      <c r="CB13" s="3">
        <v>61.1436253836361</v>
      </c>
      <c r="CC13" s="3">
        <v>53.2603196962243</v>
      </c>
      <c r="CD13" s="3">
        <v>22.0883763292212</v>
      </c>
      <c r="CE13" s="3">
        <v>34.8696173813575</v>
      </c>
      <c r="CF13" s="3">
        <v>85.3324056839272</v>
      </c>
      <c r="CG13" s="3">
        <v>68.7940902709961</v>
      </c>
      <c r="CH13" s="3">
        <v>49.0205327211177</v>
      </c>
      <c r="CI13" s="3">
        <v>38.4153993919338</v>
      </c>
      <c r="CJ13" s="3">
        <v>51.1983814356356</v>
      </c>
      <c r="CK13" s="3">
        <v>54.4724519479267</v>
      </c>
      <c r="CL13" s="3">
        <v>75.2643184661865</v>
      </c>
      <c r="CM13" s="3">
        <v>40.849572763712</v>
      </c>
      <c r="CN13" s="3">
        <v>45.1259527829444</v>
      </c>
      <c r="CO13" s="3">
        <v>21.3267837105843</v>
      </c>
      <c r="CP13" s="3">
        <v>94.4906595078149</v>
      </c>
      <c r="CQ13" s="3">
        <v>45.0297078186069</v>
      </c>
      <c r="CR13" s="3">
        <v>73.2914342569652</v>
      </c>
      <c r="CS13" s="3">
        <v>44.0740431407005</v>
      </c>
      <c r="CT13" s="3">
        <v>66.3873143884915</v>
      </c>
      <c r="CU13" s="3">
        <v>57.08932146628</v>
      </c>
      <c r="CV13" s="3">
        <v>47.0511227182081</v>
      </c>
      <c r="CW13" s="3">
        <v>68.0887413663365</v>
      </c>
      <c r="CX13" s="3">
        <v>43.3724958306061</v>
      </c>
      <c r="CY13" s="3">
        <v>37.6159869833473</v>
      </c>
      <c r="CZ13" s="3">
        <v>52.9291079327816</v>
      </c>
      <c r="DA13" s="3">
        <v>23.7801735023902</v>
      </c>
      <c r="DB13" s="3">
        <v>21.7326517538591</v>
      </c>
      <c r="DC13" s="3">
        <v>18.3353872648392</v>
      </c>
      <c r="DD13" s="3">
        <v>39.3465667577103</v>
      </c>
      <c r="DE13" s="3">
        <v>83.8479475793178</v>
      </c>
      <c r="DF13" s="3">
        <v>9.10738448846508</v>
      </c>
      <c r="DG13" s="3">
        <v>17.7355248596136</v>
      </c>
      <c r="DH13" s="3">
        <v>21.2136750593431</v>
      </c>
      <c r="DI13" s="3">
        <v>154.166057146674</v>
      </c>
      <c r="DJ13" s="3">
        <v>25.0773234102905</v>
      </c>
      <c r="DK13" s="3">
        <v>131.710455114191</v>
      </c>
      <c r="DL13" s="3">
        <v>52.4696493463319</v>
      </c>
      <c r="DM13" s="3">
        <v>14.278149981604</v>
      </c>
      <c r="DN13" s="3">
        <v>40.0075193316197</v>
      </c>
      <c r="DO13" s="3">
        <v>112.960953871193</v>
      </c>
      <c r="DP13" s="3">
        <v>104.609005484969</v>
      </c>
      <c r="DQ13" s="3">
        <v>71.7451299478607</v>
      </c>
      <c r="DR13" s="3">
        <v>37.48693715772</v>
      </c>
      <c r="DS13" s="3">
        <v>16.6238495928788</v>
      </c>
      <c r="DT13" s="3">
        <v>25.595675034444</v>
      </c>
      <c r="DU13" s="3">
        <v>26.3831656442202</v>
      </c>
      <c r="DV13" s="3">
        <v>78.5813992082386</v>
      </c>
      <c r="DW13" s="3">
        <v>39.7426269203747</v>
      </c>
      <c r="DX13" s="3">
        <v>157.783507590287</v>
      </c>
      <c r="DY13" s="3">
        <v>211.387505213945</v>
      </c>
      <c r="DZ13" s="3">
        <v>32.9701510132146</v>
      </c>
      <c r="EA13" s="3">
        <v>40.87666519631</v>
      </c>
      <c r="EB13" s="3">
        <v>6.93526059068917</v>
      </c>
      <c r="EC13" s="3">
        <v>79.8104494706579</v>
      </c>
      <c r="ED13" s="3">
        <v>60.9890791875978</v>
      </c>
      <c r="EE13" s="3">
        <v>33.4296247426222</v>
      </c>
      <c r="EF13" s="3">
        <v>76.9741574352476</v>
      </c>
      <c r="EG13" s="3">
        <v>12.9563311271983</v>
      </c>
      <c r="EH13" s="3">
        <v>20.7816147898668</v>
      </c>
      <c r="EI13" s="3">
        <v>16.0205607310414</v>
      </c>
      <c r="EJ13" s="3">
        <v>80.9039653825438</v>
      </c>
      <c r="EK13" s="3">
        <v>133.161706759347</v>
      </c>
      <c r="EL13" s="3">
        <v>99.3842995239458</v>
      </c>
      <c r="EM13" s="3">
        <v>39.1829043100034</v>
      </c>
      <c r="EN13" s="3">
        <v>80.1996796603114</v>
      </c>
      <c r="EO13" s="3">
        <v>28.324188995297</v>
      </c>
      <c r="EP13" s="3">
        <v>85.8286907214438</v>
      </c>
      <c r="EQ13" s="3">
        <v>33.5027922238116</v>
      </c>
      <c r="ER13" s="3">
        <v>14.1128746426254</v>
      </c>
      <c r="ES13" s="3">
        <v>21.2762687765954</v>
      </c>
      <c r="ET13" s="3">
        <v>57.37404051694</v>
      </c>
      <c r="EU13" s="3">
        <v>75.3175116720486</v>
      </c>
      <c r="EV13" s="3">
        <v>25.8056346253477</v>
      </c>
      <c r="EW13" s="3">
        <v>31.5965771576889</v>
      </c>
      <c r="EX13" s="3">
        <v>80.5615426720732</v>
      </c>
      <c r="EY13" s="3">
        <v>17.208894154134</v>
      </c>
      <c r="EZ13" s="3">
        <v>46.3592271101959</v>
      </c>
      <c r="FA13" s="3">
        <v>44.3335903643452</v>
      </c>
      <c r="FB13" s="3">
        <v>9.2896155920321</v>
      </c>
      <c r="FC13" s="3">
        <v>15.6989526412934</v>
      </c>
      <c r="FD13" s="3">
        <v>57.1127720192443</v>
      </c>
      <c r="FE13" s="3">
        <v>82.5467677759965</v>
      </c>
      <c r="FF13" s="3">
        <v>24.4206298207502</v>
      </c>
      <c r="FG13" s="3">
        <v>61.8129543824629</v>
      </c>
      <c r="FH13" s="3">
        <v>30.9427467156268</v>
      </c>
      <c r="FI13" s="3">
        <v>25.6916004226077</v>
      </c>
      <c r="FJ13" s="3">
        <v>39.1323236784827</v>
      </c>
      <c r="FK13" s="3">
        <v>38.7758678266519</v>
      </c>
      <c r="FL13" s="3">
        <v>58.4539500884908</v>
      </c>
      <c r="FM13" s="3">
        <v>146.077336767243</v>
      </c>
      <c r="FN13" s="3">
        <v>54.949434006658</v>
      </c>
      <c r="FO13" s="3">
        <v>3.9148481090579</v>
      </c>
      <c r="FP13" s="3">
        <v>37.2357169446507</v>
      </c>
      <c r="FQ13" s="3">
        <v>47.4813528585</v>
      </c>
      <c r="FR13" s="3">
        <v>81.6361606383849</v>
      </c>
      <c r="FS13" s="3">
        <v>70.676379003096</v>
      </c>
      <c r="FT13" s="3">
        <v>18.7819596348264</v>
      </c>
      <c r="FU13" s="3">
        <v>72.1843635796554</v>
      </c>
      <c r="FV13" s="3">
        <v>18.5984127801903</v>
      </c>
      <c r="FW13" s="3">
        <v>193.664812078118</v>
      </c>
      <c r="FX13" s="3">
        <v>87.6510039920807</v>
      </c>
      <c r="FY13" s="3">
        <v>30.3393724445694</v>
      </c>
      <c r="FZ13" s="3">
        <v>58.1468327644699</v>
      </c>
      <c r="GA13" s="3">
        <v>34.5151832296751</v>
      </c>
      <c r="GB13" s="3">
        <v>154.223409479315</v>
      </c>
      <c r="GC13" s="3">
        <v>30.8140518902054</v>
      </c>
      <c r="GD13" s="3">
        <v>48.3732710452552</v>
      </c>
      <c r="GE13" s="3">
        <v>96.9220963456572</v>
      </c>
      <c r="GF13" s="3">
        <v>18.1654544743625</v>
      </c>
      <c r="GG13" s="3">
        <v>26.3631183320434</v>
      </c>
      <c r="GH13" s="3">
        <v>37.6367612601737</v>
      </c>
      <c r="GI13" s="3">
        <v>32.2212660531112</v>
      </c>
      <c r="GJ13" s="3">
        <v>41.3577697690456</v>
      </c>
      <c r="GK13" s="3">
        <v>28.5473857370137</v>
      </c>
      <c r="GL13" s="3">
        <v>40.8164096961032</v>
      </c>
      <c r="GM13" s="3">
        <v>55.0866618546013</v>
      </c>
      <c r="GN13" s="3">
        <v>94.987422469746</v>
      </c>
      <c r="GO13" s="3">
        <v>34.2786609100657</v>
      </c>
      <c r="GP13" s="3">
        <v>13.2623627068407</v>
      </c>
      <c r="GQ13" s="3">
        <v>20.2588369802541</v>
      </c>
      <c r="GR13" s="3">
        <v>15.0519881881521</v>
      </c>
      <c r="GS13" s="3">
        <v>48.4982467131181</v>
      </c>
      <c r="GT13" s="3">
        <v>11.8992632120723</v>
      </c>
      <c r="GU13" s="3">
        <v>43.1016322785566</v>
      </c>
      <c r="GV13" s="3">
        <v>124.269216292268</v>
      </c>
      <c r="GW13" s="3">
        <v>22.0383660923596</v>
      </c>
      <c r="GX13" s="3">
        <v>85.9358910314731</v>
      </c>
      <c r="GY13" s="3">
        <v>32.5318453233256</v>
      </c>
      <c r="GZ13" s="3">
        <v>51.8043197126433</v>
      </c>
      <c r="HA13" s="3">
        <v>39.9924153639941</v>
      </c>
      <c r="HB13" s="3">
        <v>0.491014842751106</v>
      </c>
      <c r="HC13" s="3">
        <v>13.6460876978711</v>
      </c>
      <c r="HD13" s="3">
        <v>26.1478367428272</v>
      </c>
      <c r="HE13" s="3">
        <v>55.3267981655985</v>
      </c>
      <c r="HF13" s="3">
        <v>36.8417977074049</v>
      </c>
      <c r="HG13" s="3">
        <v>191.164318431508</v>
      </c>
      <c r="HH13" s="3">
        <v>57.8777594339426</v>
      </c>
      <c r="HI13" s="3">
        <v>34.6621852626415</v>
      </c>
      <c r="HJ13" s="3">
        <v>31.0261359407559</v>
      </c>
      <c r="HK13" s="3">
        <v>29.2222204177354</v>
      </c>
      <c r="HL13" s="3">
        <v>72.1343608843183</v>
      </c>
      <c r="HM13" s="3">
        <v>19.8259248133384</v>
      </c>
      <c r="HN13" s="3">
        <v>36.3825869363091</v>
      </c>
      <c r="HO13" s="3">
        <v>68.3839665265777</v>
      </c>
      <c r="HP13" s="3">
        <v>20.5165775442434</v>
      </c>
      <c r="HQ13" s="3">
        <v>107.510735562194</v>
      </c>
      <c r="HR13" s="3">
        <v>18.3908728524716</v>
      </c>
      <c r="HS13" s="3">
        <v>31.860503817978</v>
      </c>
      <c r="HT13" s="3">
        <v>50.2748661465927</v>
      </c>
      <c r="HU13" s="3">
        <v>65.5605542158731</v>
      </c>
      <c r="HV13" s="3">
        <v>35.8682527056154</v>
      </c>
      <c r="HW13" s="3">
        <v>45.0506406412445</v>
      </c>
      <c r="HX13" s="3">
        <v>94.9053568482787</v>
      </c>
      <c r="HY13" s="3">
        <v>21.015259439916</v>
      </c>
      <c r="HZ13" s="3">
        <v>57.7083663785619</v>
      </c>
      <c r="IA13" s="3">
        <v>125.65435827839</v>
      </c>
      <c r="IB13" s="3">
        <v>48.9518265886157</v>
      </c>
      <c r="IC13" s="3">
        <v>27.6586938447221</v>
      </c>
      <c r="ID13" s="3">
        <v>54.6760645018864</v>
      </c>
      <c r="IE13" s="3">
        <v>415.61454634233</v>
      </c>
      <c r="IF13" s="3">
        <v>7.32108037850798</v>
      </c>
      <c r="IG13" s="3">
        <v>148.162996727727</v>
      </c>
      <c r="IH13" s="3">
        <v>90.9471313659237</v>
      </c>
      <c r="II13" s="3">
        <v>147.042792313489</v>
      </c>
      <c r="IJ13" s="3">
        <v>41.5664672718889</v>
      </c>
      <c r="IK13" s="3">
        <v>32.8300257930162</v>
      </c>
      <c r="IL13" s="3">
        <v>33.5743301024023</v>
      </c>
      <c r="IM13" s="3">
        <v>26.2012272974885</v>
      </c>
      <c r="IN13" s="3">
        <v>76.9271813097692</v>
      </c>
      <c r="IO13" s="3">
        <v>76.4866940680406</v>
      </c>
      <c r="IP13" s="3">
        <v>64.3048757983922</v>
      </c>
      <c r="IQ13" s="3">
        <v>108.760040320536</v>
      </c>
      <c r="IR13" s="3">
        <v>31.4745478428595</v>
      </c>
      <c r="IS13" s="3">
        <v>111.870272593641</v>
      </c>
      <c r="IT13" s="3">
        <v>40.2424351220053</v>
      </c>
      <c r="IU13" s="3">
        <v>59.2683074112785</v>
      </c>
      <c r="IV13" s="3">
        <v>83.4377133879968</v>
      </c>
      <c r="IW13" s="3">
        <v>75.4904554515958</v>
      </c>
      <c r="IX13" s="3">
        <v>83.4557651886632</v>
      </c>
      <c r="IY13" s="3">
        <v>30.7330678364804</v>
      </c>
      <c r="IZ13" s="3">
        <v>11.9133718418023</v>
      </c>
      <c r="JA13" s="3">
        <v>59.2494825558197</v>
      </c>
      <c r="JB13" s="3">
        <v>52.9749823012241</v>
      </c>
      <c r="JC13" s="3">
        <v>55.7225685602517</v>
      </c>
      <c r="JD13" s="3">
        <v>28.8567418903054</v>
      </c>
      <c r="JE13" s="3">
        <v>123.272962817386</v>
      </c>
      <c r="JF13" s="3">
        <v>59.0070480944351</v>
      </c>
      <c r="JG13" s="3">
        <v>83.8486318188352</v>
      </c>
      <c r="JH13" s="3">
        <v>32.8004965007561</v>
      </c>
      <c r="JI13" s="3">
        <v>41.5592914788597</v>
      </c>
      <c r="JJ13" s="3">
        <v>41.2754403520106</v>
      </c>
      <c r="JK13" s="3">
        <v>86.3673168310618</v>
      </c>
      <c r="JL13" s="3">
        <v>93.8676661652442</v>
      </c>
      <c r="JM13" s="3">
        <v>79.8726989186444</v>
      </c>
      <c r="JN13" s="3">
        <v>61.0361858364366</v>
      </c>
      <c r="JO13" s="3">
        <v>32.7960090381431</v>
      </c>
      <c r="JP13" s="3">
        <v>60.0533090089702</v>
      </c>
      <c r="JQ13" s="3">
        <v>57.7850001942028</v>
      </c>
      <c r="JR13" s="3">
        <v>117.418181852861</v>
      </c>
      <c r="JS13" s="3">
        <v>52.236756523898</v>
      </c>
      <c r="JT13" s="3">
        <v>28.2194008584043</v>
      </c>
      <c r="JU13" s="3">
        <v>114.388409007679</v>
      </c>
      <c r="JV13" s="3">
        <v>49.1440013202058</v>
      </c>
      <c r="JW13" s="3">
        <v>90.6125927360772</v>
      </c>
      <c r="JX13" s="3">
        <v>37.1992410798627</v>
      </c>
      <c r="JY13" s="3">
        <v>50.2583956397909</v>
      </c>
      <c r="JZ13" s="3">
        <v>40.9203848611983</v>
      </c>
      <c r="KA13" s="3">
        <v>40.7878567854108</v>
      </c>
      <c r="KB13" s="3">
        <v>25.5769476536223</v>
      </c>
      <c r="KC13" s="3">
        <v>23.2245417759906</v>
      </c>
      <c r="KD13" s="3">
        <v>24.1162048707423</v>
      </c>
      <c r="KE13" s="3">
        <v>133.293575895413</v>
      </c>
      <c r="KF13" s="3">
        <v>25.5189180055491</v>
      </c>
      <c r="KG13" s="3">
        <v>59.2499098531966</v>
      </c>
      <c r="KH13" s="3">
        <v>33.4544287206932</v>
      </c>
      <c r="KI13" s="3">
        <v>43.8020826778643</v>
      </c>
      <c r="KJ13" s="3">
        <v>101.426093528885</v>
      </c>
      <c r="KK13" s="3">
        <v>40.2036791136839</v>
      </c>
      <c r="KL13" s="3">
        <v>10.0161661112078</v>
      </c>
      <c r="KM13" s="3">
        <v>32.0902291052958</v>
      </c>
      <c r="KN13" s="3">
        <v>46.5341730296345</v>
      </c>
      <c r="KO13" s="3">
        <v>51.9565963437403</v>
      </c>
      <c r="KP13" s="3">
        <v>48.9309846600701</v>
      </c>
      <c r="KQ13" s="3">
        <v>131.289123995549</v>
      </c>
      <c r="KR13" s="3">
        <v>35.4466543519892</v>
      </c>
      <c r="KS13" s="3">
        <v>40.2130781755318</v>
      </c>
      <c r="KT13" s="3">
        <v>25.328712026158</v>
      </c>
      <c r="KU13" s="3">
        <v>149.432380157321</v>
      </c>
      <c r="KV13" s="3">
        <v>55.7999083006656</v>
      </c>
      <c r="KW13" s="3">
        <v>122.656924415367</v>
      </c>
      <c r="KX13" s="3">
        <v>7.57777183262679</v>
      </c>
      <c r="KY13" s="3">
        <v>28.4735334785974</v>
      </c>
      <c r="KZ13" s="3">
        <v>11.0873528649046</v>
      </c>
      <c r="LA13" s="3">
        <v>57.3894547457565</v>
      </c>
      <c r="LB13" s="3">
        <v>134.884121312197</v>
      </c>
      <c r="LC13" s="3">
        <v>24.3683320604429</v>
      </c>
      <c r="LD13" s="3">
        <v>104.595675535359</v>
      </c>
      <c r="LE13" s="3">
        <v>48.2233206400495</v>
      </c>
      <c r="LF13" s="3">
        <v>2.83171918985046</v>
      </c>
      <c r="LG13" s="3">
        <v>47.5259946283127</v>
      </c>
      <c r="LH13" s="3">
        <v>35.1052531142188</v>
      </c>
      <c r="LI13" s="3">
        <v>34.4247726093639</v>
      </c>
      <c r="LJ13" s="3">
        <v>52.3502565547752</v>
      </c>
      <c r="LK13" s="3">
        <v>53.5413462749725</v>
      </c>
      <c r="LL13" s="3">
        <v>40.5910473373212</v>
      </c>
    </row>
    <row r="14">
      <c r="A14" s="9">
        <v>42005.0</v>
      </c>
      <c r="B14" s="3">
        <v>24.697413382215</v>
      </c>
      <c r="C14" s="3">
        <v>42.1718020350641</v>
      </c>
      <c r="D14" s="3">
        <v>36.7704198953851</v>
      </c>
      <c r="E14" s="3">
        <v>74.7525969873118</v>
      </c>
      <c r="F14" s="3">
        <v>71.6087493896484</v>
      </c>
      <c r="G14" s="3">
        <v>43.8887947669128</v>
      </c>
      <c r="H14" s="3">
        <v>36.4686913570361</v>
      </c>
      <c r="I14" s="3">
        <v>67.9259707023098</v>
      </c>
      <c r="J14" s="3">
        <v>57.3024998664856</v>
      </c>
      <c r="K14" s="3">
        <v>33.7463059308313</v>
      </c>
      <c r="L14" s="3">
        <v>43.9284090146331</v>
      </c>
      <c r="M14" s="3">
        <v>9.18543910216571</v>
      </c>
      <c r="N14" s="3">
        <v>23.094880017528</v>
      </c>
      <c r="O14" s="3">
        <v>40.8628960125999</v>
      </c>
      <c r="P14" s="3">
        <v>53.4885236036846</v>
      </c>
      <c r="Q14" s="3">
        <v>60.5014998435974</v>
      </c>
      <c r="R14" s="3">
        <v>56.4979300991055</v>
      </c>
      <c r="S14" s="3">
        <v>49.14544203183</v>
      </c>
      <c r="T14" s="3">
        <v>20.9848233491961</v>
      </c>
      <c r="U14" s="3">
        <v>46.472230409039</v>
      </c>
      <c r="V14" s="3">
        <v>118.060826632923</v>
      </c>
      <c r="W14" s="3">
        <v>102.286985916552</v>
      </c>
      <c r="X14" s="3">
        <v>78.3799280624556</v>
      </c>
      <c r="Y14" s="3">
        <v>15.1407749891281</v>
      </c>
      <c r="Z14" s="3">
        <v>103.529801240876</v>
      </c>
      <c r="AA14" s="3">
        <v>12.1390993756391</v>
      </c>
      <c r="AB14" s="3">
        <v>54.4757249630841</v>
      </c>
      <c r="AC14" s="3">
        <v>125.819700515061</v>
      </c>
      <c r="AD14" s="3">
        <v>43.7933535817552</v>
      </c>
      <c r="AE14" s="3">
        <v>75.2134976539664</v>
      </c>
      <c r="AF14" s="3">
        <v>600.496752929688</v>
      </c>
      <c r="AG14" s="3">
        <v>116.342527057225</v>
      </c>
      <c r="AH14" s="3">
        <v>13.1587125391575</v>
      </c>
      <c r="AI14" s="3">
        <v>33.0881966955502</v>
      </c>
      <c r="AJ14" s="3">
        <v>25.8446402903773</v>
      </c>
      <c r="AK14" s="3">
        <v>119.747213075505</v>
      </c>
      <c r="AL14" s="3">
        <v>34.0840635003059</v>
      </c>
      <c r="AM14" s="3">
        <v>30.6556026507706</v>
      </c>
      <c r="AN14" s="3">
        <v>352.24674987793</v>
      </c>
      <c r="AO14" s="3">
        <v>29.3821687500971</v>
      </c>
      <c r="AP14" s="3">
        <v>44.7100527478503</v>
      </c>
      <c r="AQ14" s="3">
        <v>14.4052500724792</v>
      </c>
      <c r="AR14" s="3">
        <v>40.4953785417431</v>
      </c>
      <c r="AS14" s="3">
        <v>94.8265215934056</v>
      </c>
      <c r="AT14" s="3">
        <v>37.9200831772321</v>
      </c>
      <c r="AU14" s="3">
        <v>20.3689201277495</v>
      </c>
      <c r="AV14" s="3">
        <v>61.8919723832339</v>
      </c>
      <c r="AW14" s="3">
        <v>65.4470970296054</v>
      </c>
      <c r="AX14" s="3">
        <v>91.8211728632708</v>
      </c>
      <c r="AY14" s="3">
        <v>33.589750289917</v>
      </c>
      <c r="AZ14" s="3">
        <v>55.3496459180881</v>
      </c>
      <c r="BA14" s="3">
        <v>39.1368972537332</v>
      </c>
      <c r="BB14" s="3">
        <v>44.6613992651466</v>
      </c>
      <c r="BC14" s="3">
        <v>57.0892131962776</v>
      </c>
      <c r="BD14" s="3">
        <v>38.7033294872986</v>
      </c>
      <c r="BE14" s="3">
        <v>53.8201758177205</v>
      </c>
      <c r="BF14" s="3">
        <v>81.5682990990569</v>
      </c>
      <c r="BG14" s="3">
        <v>22.4316206560736</v>
      </c>
      <c r="BH14" s="3">
        <v>58.2497110478064</v>
      </c>
      <c r="BI14" s="3">
        <v>14.1000550985336</v>
      </c>
      <c r="BJ14" s="3">
        <v>108.472929731835</v>
      </c>
      <c r="BK14" s="3">
        <v>26.9184420573408</v>
      </c>
      <c r="BL14" s="3">
        <v>16.0302643852564</v>
      </c>
      <c r="BM14" s="3">
        <v>64.7156255888382</v>
      </c>
      <c r="BN14" s="3">
        <v>46.5490653631633</v>
      </c>
      <c r="BO14" s="3">
        <v>114.624451286377</v>
      </c>
      <c r="BP14" s="3">
        <v>33.7370874170897</v>
      </c>
      <c r="BQ14" s="3">
        <v>57.4332111210188</v>
      </c>
      <c r="BR14" s="3">
        <v>20.182093763107</v>
      </c>
      <c r="BS14" s="3">
        <v>9.80041229187368</v>
      </c>
      <c r="BT14" s="3">
        <v>14.986505510598</v>
      </c>
      <c r="BU14" s="3">
        <v>48.9657112898783</v>
      </c>
      <c r="BV14" s="3">
        <v>74.0213920957677</v>
      </c>
      <c r="BW14" s="3">
        <v>69.7409536828461</v>
      </c>
      <c r="BX14" s="3">
        <v>50.9221739298151</v>
      </c>
      <c r="BY14" s="3">
        <v>42.6299387810113</v>
      </c>
      <c r="BZ14" s="3">
        <v>72.2534316697704</v>
      </c>
      <c r="CA14" s="3">
        <v>48.3653012931728</v>
      </c>
      <c r="CB14" s="3">
        <v>60.5174519412578</v>
      </c>
      <c r="CC14" s="3">
        <v>56.4240882642121</v>
      </c>
      <c r="CD14" s="3">
        <v>21.9743988109992</v>
      </c>
      <c r="CE14" s="3">
        <v>34.5940209033894</v>
      </c>
      <c r="CF14" s="3">
        <v>86.4959827082766</v>
      </c>
      <c r="CG14" s="3">
        <v>69.4434999465942</v>
      </c>
      <c r="CH14" s="3">
        <v>47.0083047876326</v>
      </c>
      <c r="CI14" s="3">
        <v>40.1252694924273</v>
      </c>
      <c r="CJ14" s="3">
        <v>54.1406267310555</v>
      </c>
      <c r="CK14" s="3">
        <v>56.8853535752983</v>
      </c>
      <c r="CL14" s="3">
        <v>75.257250213623</v>
      </c>
      <c r="CM14" s="3">
        <v>41.7847159961461</v>
      </c>
      <c r="CN14" s="3">
        <v>47.4895031429758</v>
      </c>
      <c r="CO14" s="3">
        <v>20.9093382363881</v>
      </c>
      <c r="CP14" s="3">
        <v>92.2659034889103</v>
      </c>
      <c r="CQ14" s="3">
        <v>47.4861143524018</v>
      </c>
      <c r="CR14" s="3">
        <v>75.5411050598504</v>
      </c>
      <c r="CS14" s="3">
        <v>46.0362922084412</v>
      </c>
      <c r="CT14" s="3">
        <v>65.3014472087758</v>
      </c>
      <c r="CU14" s="3">
        <v>53.0661021184077</v>
      </c>
      <c r="CV14" s="3">
        <v>45.1015432373646</v>
      </c>
      <c r="CW14" s="3">
        <v>66.4923602078056</v>
      </c>
      <c r="CX14" s="3">
        <v>46.8766044880755</v>
      </c>
      <c r="CY14" s="3">
        <v>39.3544800366248</v>
      </c>
      <c r="CZ14" s="3">
        <v>50.9837680432255</v>
      </c>
      <c r="DA14" s="3">
        <v>24.3141645316157</v>
      </c>
      <c r="DB14" s="3">
        <v>21.6644166946411</v>
      </c>
      <c r="DC14" s="3">
        <v>18.4957014566687</v>
      </c>
      <c r="DD14" s="3">
        <v>38.5102148821927</v>
      </c>
      <c r="DE14" s="3">
        <v>81.2311893433654</v>
      </c>
      <c r="DF14" s="3">
        <v>8.97164520993576</v>
      </c>
      <c r="DG14" s="3">
        <v>17.4339175972826</v>
      </c>
      <c r="DH14" s="3">
        <v>18.2838085643011</v>
      </c>
      <c r="DI14" s="3">
        <v>151.761557733324</v>
      </c>
      <c r="DJ14" s="3">
        <v>26.2643901886313</v>
      </c>
      <c r="DK14" s="3">
        <v>122.791000366211</v>
      </c>
      <c r="DL14" s="3">
        <v>53.2152196245525</v>
      </c>
      <c r="DM14" s="3">
        <v>13.1060622999716</v>
      </c>
      <c r="DN14" s="3">
        <v>41.356228110343</v>
      </c>
      <c r="DO14" s="3">
        <v>110.359929182209</v>
      </c>
      <c r="DP14" s="3">
        <v>99.5561691362904</v>
      </c>
      <c r="DQ14" s="3">
        <v>72.4233371770427</v>
      </c>
      <c r="DR14" s="3">
        <v>38.013321863153</v>
      </c>
      <c r="DS14" s="3">
        <v>17.8056850711461</v>
      </c>
      <c r="DT14" s="3">
        <v>26.7945801809029</v>
      </c>
      <c r="DU14" s="3">
        <v>25.7167622843034</v>
      </c>
      <c r="DV14" s="3">
        <v>74.5475437520851</v>
      </c>
      <c r="DW14" s="3">
        <v>38.2785332621533</v>
      </c>
      <c r="DX14" s="3">
        <v>149.390291948337</v>
      </c>
      <c r="DY14" s="3">
        <v>204.814379006694</v>
      </c>
      <c r="DZ14" s="3">
        <v>33.0190965309786</v>
      </c>
      <c r="EA14" s="3">
        <v>39.0881687967048</v>
      </c>
      <c r="EB14" s="3">
        <v>6.75302894112615</v>
      </c>
      <c r="EC14" s="3">
        <v>82.5681629412342</v>
      </c>
      <c r="ED14" s="3">
        <v>59.1160226841786</v>
      </c>
      <c r="EE14" s="3">
        <v>32.4266676588311</v>
      </c>
      <c r="EF14" s="3">
        <v>77.1315181174992</v>
      </c>
      <c r="EG14" s="3">
        <v>12.9675390187212</v>
      </c>
      <c r="EH14" s="3">
        <v>20.6488327635745</v>
      </c>
      <c r="EI14" s="3">
        <v>16.1641880043281</v>
      </c>
      <c r="EJ14" s="3">
        <v>84.8276966259878</v>
      </c>
      <c r="EK14" s="3">
        <v>137.166939357016</v>
      </c>
      <c r="EL14" s="3">
        <v>96.9965052259565</v>
      </c>
      <c r="EM14" s="3">
        <v>37.4695217182625</v>
      </c>
      <c r="EN14" s="3">
        <v>82.2741403868572</v>
      </c>
      <c r="EO14" s="3">
        <v>27.5178294437243</v>
      </c>
      <c r="EP14" s="3">
        <v>81.1437639746393</v>
      </c>
      <c r="EQ14" s="3">
        <v>33.144358637433</v>
      </c>
      <c r="ER14" s="3">
        <v>14.0336643278394</v>
      </c>
      <c r="ES14" s="3">
        <v>22.2508380828734</v>
      </c>
      <c r="ET14" s="3">
        <v>57.7889441490173</v>
      </c>
      <c r="EU14" s="3">
        <v>73.9273895799101</v>
      </c>
      <c r="EV14" s="3">
        <v>23.9790732139585</v>
      </c>
      <c r="EW14" s="3">
        <v>31.2072481078029</v>
      </c>
      <c r="EX14" s="3">
        <v>78.3917376085203</v>
      </c>
      <c r="EY14" s="3">
        <v>17.3842071688065</v>
      </c>
      <c r="EZ14" s="3">
        <v>43.826922433771</v>
      </c>
      <c r="FA14" s="3">
        <v>44.9974501176246</v>
      </c>
      <c r="FB14" s="3">
        <v>8.85622442381409</v>
      </c>
      <c r="FC14" s="3">
        <v>16.8425871187097</v>
      </c>
      <c r="FD14" s="3">
        <v>54.6007214704324</v>
      </c>
      <c r="FE14" s="3">
        <v>82.1132382496187</v>
      </c>
      <c r="FF14" s="3">
        <v>24.9195619014338</v>
      </c>
      <c r="FG14" s="3">
        <v>64.1417497634888</v>
      </c>
      <c r="FH14" s="3">
        <v>31.0632207343754</v>
      </c>
      <c r="FI14" s="3">
        <v>27.446594058893</v>
      </c>
      <c r="FJ14" s="3">
        <v>37.7406797340204</v>
      </c>
      <c r="FK14" s="3">
        <v>39.2486258747682</v>
      </c>
      <c r="FL14" s="3">
        <v>58.5143740583875</v>
      </c>
      <c r="FM14" s="3">
        <v>147.879591199667</v>
      </c>
      <c r="FN14" s="3">
        <v>56.9335073422115</v>
      </c>
      <c r="FO14" s="3">
        <v>3.82438031798924</v>
      </c>
      <c r="FP14" s="3">
        <v>38.3517140874232</v>
      </c>
      <c r="FQ14" s="3">
        <v>47.3569588694021</v>
      </c>
      <c r="FR14" s="3">
        <v>78.682567408093</v>
      </c>
      <c r="FS14" s="3">
        <v>69.9892688743669</v>
      </c>
      <c r="FT14" s="3">
        <v>18.8759230885559</v>
      </c>
      <c r="FU14" s="3">
        <v>71.2667353668537</v>
      </c>
      <c r="FV14" s="3">
        <v>18.5848562394357</v>
      </c>
      <c r="FW14" s="3">
        <v>198.492365663509</v>
      </c>
      <c r="FX14" s="3">
        <v>84.4085757903347</v>
      </c>
      <c r="FY14" s="3">
        <v>29.6061318498822</v>
      </c>
      <c r="FZ14" s="3">
        <v>58.0619549218308</v>
      </c>
      <c r="GA14" s="3">
        <v>31.5489259862358</v>
      </c>
      <c r="GB14" s="3">
        <v>162.486000442505</v>
      </c>
      <c r="GC14" s="3">
        <v>30.799954489192</v>
      </c>
      <c r="GD14" s="3">
        <v>47.3277121869725</v>
      </c>
      <c r="GE14" s="3">
        <v>96.9277922885672</v>
      </c>
      <c r="GF14" s="3">
        <v>19.3949582576752</v>
      </c>
      <c r="GG14" s="3">
        <v>27.529934017276</v>
      </c>
      <c r="GH14" s="3">
        <v>38.8057148568738</v>
      </c>
      <c r="GI14" s="3">
        <v>31.3083089993567</v>
      </c>
      <c r="GJ14" s="3">
        <v>43.3675296385904</v>
      </c>
      <c r="GK14" s="3">
        <v>27.2521768563509</v>
      </c>
      <c r="GL14" s="3">
        <v>39.1362196781652</v>
      </c>
      <c r="GM14" s="3">
        <v>54.732219378572</v>
      </c>
      <c r="GN14" s="3">
        <v>88.8454420649997</v>
      </c>
      <c r="GO14" s="3">
        <v>30.5459139179698</v>
      </c>
      <c r="GP14" s="3">
        <v>13.2026644127064</v>
      </c>
      <c r="GQ14" s="3">
        <v>20.962847991646</v>
      </c>
      <c r="GR14" s="3">
        <v>17.5545519541658</v>
      </c>
      <c r="GS14" s="3">
        <v>53.3433217048645</v>
      </c>
      <c r="GT14" s="3">
        <v>12.3242063165819</v>
      </c>
      <c r="GU14" s="3">
        <v>42.1764513417527</v>
      </c>
      <c r="GV14" s="3">
        <v>129.326139236161</v>
      </c>
      <c r="GW14" s="3">
        <v>20.6207086095624</v>
      </c>
      <c r="GX14" s="3">
        <v>83.2853362779742</v>
      </c>
      <c r="GY14" s="3">
        <v>30.4001868518791</v>
      </c>
      <c r="GZ14" s="3">
        <v>49.9271234580884</v>
      </c>
      <c r="HA14" s="3">
        <v>35.5651733601129</v>
      </c>
      <c r="HB14" s="3">
        <v>0.477095240078367</v>
      </c>
      <c r="HC14" s="3">
        <v>13.4319265465238</v>
      </c>
      <c r="HD14" s="3">
        <v>23.541995775738</v>
      </c>
      <c r="HE14" s="3">
        <v>53.5234130359614</v>
      </c>
      <c r="HF14" s="3">
        <v>37.1977011305433</v>
      </c>
      <c r="HG14" s="3">
        <v>187.934001159668</v>
      </c>
      <c r="HH14" s="3">
        <v>57.1310975756903</v>
      </c>
      <c r="HI14" s="3">
        <v>34.7803721850378</v>
      </c>
      <c r="HJ14" s="3">
        <v>29.528564132453</v>
      </c>
      <c r="HK14" s="3">
        <v>29.9761717342752</v>
      </c>
      <c r="HL14" s="3">
        <v>72.1137131739017</v>
      </c>
      <c r="HM14" s="3">
        <v>20.305650144153</v>
      </c>
      <c r="HN14" s="3">
        <v>34.1984133208827</v>
      </c>
      <c r="HO14" s="3">
        <v>67.3525412460449</v>
      </c>
      <c r="HP14" s="3">
        <v>20.3331211937872</v>
      </c>
      <c r="HQ14" s="3">
        <v>103.126883351625</v>
      </c>
      <c r="HR14" s="3">
        <v>18.8093418619649</v>
      </c>
      <c r="HS14" s="3">
        <v>33.3671451815204</v>
      </c>
      <c r="HT14" s="3">
        <v>49.4451218252419</v>
      </c>
      <c r="HU14" s="3">
        <v>62.825234739423</v>
      </c>
      <c r="HV14" s="3">
        <v>36.1586584983247</v>
      </c>
      <c r="HW14" s="3">
        <v>47.7132729345821</v>
      </c>
      <c r="HX14" s="3">
        <v>95.7417808360567</v>
      </c>
      <c r="HY14" s="3">
        <v>20.9463484199369</v>
      </c>
      <c r="HZ14" s="3">
        <v>53.9235451863913</v>
      </c>
      <c r="IA14" s="3">
        <v>135.094742044628</v>
      </c>
      <c r="IB14" s="3">
        <v>46.054660558871</v>
      </c>
      <c r="IC14" s="3">
        <v>26.5654864564325</v>
      </c>
      <c r="ID14" s="3">
        <v>53.7315010458942</v>
      </c>
      <c r="IE14" s="3">
        <v>411.976000213623</v>
      </c>
      <c r="IF14" s="3">
        <v>6.66519256421782</v>
      </c>
      <c r="IG14" s="3">
        <v>140.706728754449</v>
      </c>
      <c r="IH14" s="3">
        <v>87.7307015626803</v>
      </c>
      <c r="II14" s="3">
        <v>142.684597927215</v>
      </c>
      <c r="IJ14" s="3">
        <v>42.6178178976368</v>
      </c>
      <c r="IK14" s="3">
        <v>33.6584199462609</v>
      </c>
      <c r="IL14" s="3">
        <v>34.1483577450699</v>
      </c>
      <c r="IM14" s="3">
        <v>24.5489861193546</v>
      </c>
      <c r="IN14" s="3">
        <v>82.0960428600863</v>
      </c>
      <c r="IO14" s="3">
        <v>77.2212035414053</v>
      </c>
      <c r="IP14" s="3">
        <v>61.6529600694252</v>
      </c>
      <c r="IQ14" s="3">
        <v>107.147198167232</v>
      </c>
      <c r="IR14" s="3">
        <v>32.9618298304736</v>
      </c>
      <c r="IS14" s="3">
        <v>120.950888136872</v>
      </c>
      <c r="IT14" s="3">
        <v>41.237349089628</v>
      </c>
      <c r="IU14" s="3">
        <v>56.5253209323928</v>
      </c>
      <c r="IV14" s="3">
        <v>94.540220410584</v>
      </c>
      <c r="IW14" s="3">
        <v>74.0587860628784</v>
      </c>
      <c r="IX14" s="3">
        <v>82.7263093270141</v>
      </c>
      <c r="IY14" s="3">
        <v>31.0635787519587</v>
      </c>
      <c r="IZ14" s="3">
        <v>12.0654487247258</v>
      </c>
      <c r="JA14" s="3">
        <v>60.4213216509394</v>
      </c>
      <c r="JB14" s="3">
        <v>52.8672872999077</v>
      </c>
      <c r="JC14" s="3">
        <v>56.7870193934519</v>
      </c>
      <c r="JD14" s="3">
        <v>29.2563792179281</v>
      </c>
      <c r="JE14" s="3">
        <v>122.87603957732</v>
      </c>
      <c r="JF14" s="3">
        <v>57.439543716164</v>
      </c>
      <c r="JG14" s="3">
        <v>84.1437316964742</v>
      </c>
      <c r="JH14" s="3">
        <v>32.3606855536293</v>
      </c>
      <c r="JI14" s="3">
        <v>40.9613263695165</v>
      </c>
      <c r="JJ14" s="3">
        <v>41.6792458186908</v>
      </c>
      <c r="JK14" s="3">
        <v>90.6854447753967</v>
      </c>
      <c r="JL14" s="3">
        <v>92.8270021549915</v>
      </c>
      <c r="JM14" s="3">
        <v>77.2923923852048</v>
      </c>
      <c r="JN14" s="3">
        <v>60.0040326133827</v>
      </c>
      <c r="JO14" s="3">
        <v>32.646989435957</v>
      </c>
      <c r="JP14" s="3">
        <v>62.662103646755</v>
      </c>
      <c r="JQ14" s="3">
        <v>56.0087498664856</v>
      </c>
      <c r="JR14" s="3">
        <v>121.311750030518</v>
      </c>
      <c r="JS14" s="3">
        <v>56.4493168748027</v>
      </c>
      <c r="JT14" s="3">
        <v>28.2290438775509</v>
      </c>
      <c r="JU14" s="3">
        <v>115.689749526978</v>
      </c>
      <c r="JV14" s="3">
        <v>51.4422289708017</v>
      </c>
      <c r="JW14" s="3">
        <v>89.2707937941366</v>
      </c>
      <c r="JX14" s="3">
        <v>39.7436730768514</v>
      </c>
      <c r="JY14" s="3">
        <v>53.9486918908804</v>
      </c>
      <c r="JZ14" s="3">
        <v>39.4539207648847</v>
      </c>
      <c r="KA14" s="3">
        <v>42.6217684446545</v>
      </c>
      <c r="KB14" s="3">
        <v>23.7870816440039</v>
      </c>
      <c r="KC14" s="3">
        <v>23.9157114002908</v>
      </c>
      <c r="KD14" s="3">
        <v>24.3234797954829</v>
      </c>
      <c r="KE14" s="3">
        <v>128.210824993553</v>
      </c>
      <c r="KF14" s="3">
        <v>26.9092791334796</v>
      </c>
      <c r="KG14" s="3">
        <v>58.6221590729516</v>
      </c>
      <c r="KH14" s="3">
        <v>30.9564928881626</v>
      </c>
      <c r="KI14" s="3">
        <v>43.3436721726291</v>
      </c>
      <c r="KJ14" s="3">
        <v>104.321997044216</v>
      </c>
      <c r="KK14" s="3">
        <v>40.4387126069492</v>
      </c>
      <c r="KL14" s="3">
        <v>10.1533618143227</v>
      </c>
      <c r="KM14" s="3">
        <v>29.5608576222564</v>
      </c>
      <c r="KN14" s="3">
        <v>46.8875446452011</v>
      </c>
      <c r="KO14" s="3">
        <v>51.2606064081715</v>
      </c>
      <c r="KP14" s="3">
        <v>46.2092696073716</v>
      </c>
      <c r="KQ14" s="3">
        <v>138.279091375146</v>
      </c>
      <c r="KR14" s="3">
        <v>35.6247908085392</v>
      </c>
      <c r="KS14" s="3">
        <v>37.5241572387397</v>
      </c>
      <c r="KT14" s="3">
        <v>26.0088469600258</v>
      </c>
      <c r="KU14" s="3">
        <v>162.639054190977</v>
      </c>
      <c r="KV14" s="3">
        <v>60.2778475359699</v>
      </c>
      <c r="KW14" s="3">
        <v>113.811987412503</v>
      </c>
      <c r="KX14" s="3">
        <v>7.86777160203919</v>
      </c>
      <c r="KY14" s="3">
        <v>29.8411902535398</v>
      </c>
      <c r="KZ14" s="3">
        <v>10.8334861131507</v>
      </c>
      <c r="LA14" s="3">
        <v>52.0058582405473</v>
      </c>
      <c r="LB14" s="3">
        <v>135.609756939034</v>
      </c>
      <c r="LC14" s="3">
        <v>23.3090797772995</v>
      </c>
      <c r="LD14" s="3">
        <v>100.577648320668</v>
      </c>
      <c r="LE14" s="3">
        <v>46.1477867133274</v>
      </c>
      <c r="LF14" s="3">
        <v>3.01905727541316</v>
      </c>
      <c r="LG14" s="3">
        <v>52.0502536529256</v>
      </c>
      <c r="LH14" s="3">
        <v>36.1061346908394</v>
      </c>
      <c r="LI14" s="3">
        <v>33.9440000534058</v>
      </c>
      <c r="LJ14" s="3">
        <v>50.4251330681592</v>
      </c>
      <c r="LK14" s="3">
        <v>54.4479545745738</v>
      </c>
      <c r="LL14" s="3">
        <v>38.0905799062891</v>
      </c>
    </row>
    <row r="15">
      <c r="A15" s="9">
        <v>42036.0</v>
      </c>
      <c r="B15" s="3">
        <v>27.9811388655303</v>
      </c>
      <c r="C15" s="3">
        <v>38.9276468935297</v>
      </c>
      <c r="D15" s="3">
        <v>38.0824497469466</v>
      </c>
      <c r="E15" s="3">
        <v>75.3638285828584</v>
      </c>
      <c r="F15" s="3">
        <v>75.260000128495</v>
      </c>
      <c r="G15" s="3">
        <v>46.0190718072842</v>
      </c>
      <c r="H15" s="3">
        <v>36.0547552153135</v>
      </c>
      <c r="I15" s="3">
        <v>70.2284717115775</v>
      </c>
      <c r="J15" s="3">
        <v>59.2873681720934</v>
      </c>
      <c r="K15" s="3">
        <v>31.8173595790503</v>
      </c>
      <c r="L15" s="3">
        <v>41.8710585942401</v>
      </c>
      <c r="M15" s="3">
        <v>8.63148852520602</v>
      </c>
      <c r="N15" s="3">
        <v>24.2166743265101</v>
      </c>
      <c r="O15" s="3">
        <v>41.7299162968545</v>
      </c>
      <c r="P15" s="3">
        <v>51.6631697134786</v>
      </c>
      <c r="Q15" s="3">
        <v>65.9131577140406</v>
      </c>
      <c r="R15" s="3">
        <v>57.1193024037112</v>
      </c>
      <c r="S15" s="3">
        <v>51.5213108528952</v>
      </c>
      <c r="T15" s="3">
        <v>21.391328468441</v>
      </c>
      <c r="U15" s="3">
        <v>47.6548942352368</v>
      </c>
      <c r="V15" s="3">
        <v>116.702761797464</v>
      </c>
      <c r="W15" s="3">
        <v>108.470205876751</v>
      </c>
      <c r="X15" s="3">
        <v>77.0154550141682</v>
      </c>
      <c r="Y15" s="3">
        <v>18.7193683825041</v>
      </c>
      <c r="Z15" s="3">
        <v>110.851332925198</v>
      </c>
      <c r="AA15" s="3">
        <v>12.665428072212</v>
      </c>
      <c r="AB15" s="3">
        <v>60.9733656729306</v>
      </c>
      <c r="AC15" s="3">
        <v>123.090010746249</v>
      </c>
      <c r="AD15" s="3">
        <v>44.1995316547731</v>
      </c>
      <c r="AE15" s="3">
        <v>70.7898876748579</v>
      </c>
      <c r="AF15" s="3">
        <v>619.660525673314</v>
      </c>
      <c r="AG15" s="3">
        <v>131.620899142058</v>
      </c>
      <c r="AH15" s="3">
        <v>13.16887118991</v>
      </c>
      <c r="AI15" s="3">
        <v>32.0386706020648</v>
      </c>
      <c r="AJ15" s="3">
        <v>26.6797496123922</v>
      </c>
      <c r="AK15" s="3">
        <v>121.349361543687</v>
      </c>
      <c r="AL15" s="3">
        <v>34.534910679748</v>
      </c>
      <c r="AM15" s="3">
        <v>30.9586025177565</v>
      </c>
      <c r="AN15" s="3">
        <v>399.379736649363</v>
      </c>
      <c r="AO15" s="3">
        <v>30.0916741726436</v>
      </c>
      <c r="AP15" s="3">
        <v>43.8548990004369</v>
      </c>
      <c r="AQ15" s="3">
        <v>15.5418420590852</v>
      </c>
      <c r="AR15" s="3">
        <v>45.0328161460324</v>
      </c>
      <c r="AS15" s="3">
        <v>95.5918130309657</v>
      </c>
      <c r="AT15" s="3">
        <v>38.5645583246058</v>
      </c>
      <c r="AU15" s="3">
        <v>19.990413591259</v>
      </c>
      <c r="AV15" s="3">
        <v>64.3119668639975</v>
      </c>
      <c r="AW15" s="3">
        <v>64.3824916131706</v>
      </c>
      <c r="AX15" s="3">
        <v>92.5944444333801</v>
      </c>
      <c r="AY15" s="3">
        <v>34.3852629410593</v>
      </c>
      <c r="AZ15" s="3">
        <v>58.1222235236684</v>
      </c>
      <c r="BA15" s="3">
        <v>37.3337624594259</v>
      </c>
      <c r="BB15" s="3">
        <v>45.7341880499418</v>
      </c>
      <c r="BC15" s="3">
        <v>56.625348384283</v>
      </c>
      <c r="BD15" s="3">
        <v>39.2085984084443</v>
      </c>
      <c r="BE15" s="3">
        <v>55.3674824365748</v>
      </c>
      <c r="BF15" s="3">
        <v>83.1188788935898</v>
      </c>
      <c r="BG15" s="3">
        <v>23.1226766436286</v>
      </c>
      <c r="BH15" s="3">
        <v>62.3636401345815</v>
      </c>
      <c r="BI15" s="3">
        <v>13.499768432818</v>
      </c>
      <c r="BJ15" s="3">
        <v>106.025379909706</v>
      </c>
      <c r="BK15" s="3">
        <v>26.8563143703082</v>
      </c>
      <c r="BL15" s="3">
        <v>15.5329067326228</v>
      </c>
      <c r="BM15" s="3">
        <v>64.9068033426031</v>
      </c>
      <c r="BN15" s="3">
        <v>49.1250823866016</v>
      </c>
      <c r="BO15" s="3">
        <v>123.524742525332</v>
      </c>
      <c r="BP15" s="3">
        <v>34.8063688932942</v>
      </c>
      <c r="BQ15" s="3">
        <v>61.1683495492451</v>
      </c>
      <c r="BR15" s="3">
        <v>20.8103876184383</v>
      </c>
      <c r="BS15" s="3">
        <v>10.0602488719825</v>
      </c>
      <c r="BT15" s="3">
        <v>15.5970705947791</v>
      </c>
      <c r="BU15" s="3">
        <v>53.7687686323011</v>
      </c>
      <c r="BV15" s="3">
        <v>77.20223446943</v>
      </c>
      <c r="BW15" s="3">
        <v>71.5813720329617</v>
      </c>
      <c r="BX15" s="3">
        <v>49.181372986325</v>
      </c>
      <c r="BY15" s="3">
        <v>40.7228244878279</v>
      </c>
      <c r="BZ15" s="3">
        <v>74.9479561901576</v>
      </c>
      <c r="CA15" s="3">
        <v>47.4439867076812</v>
      </c>
      <c r="CB15" s="3">
        <v>61.5827482772113</v>
      </c>
      <c r="CC15" s="3">
        <v>58.0388632994543</v>
      </c>
      <c r="CD15" s="3">
        <v>24.0274856607926</v>
      </c>
      <c r="CE15" s="3">
        <v>35.3636798612956</v>
      </c>
      <c r="CF15" s="3">
        <v>94.0840947833002</v>
      </c>
      <c r="CG15" s="3">
        <v>76.3297368099815</v>
      </c>
      <c r="CH15" s="3">
        <v>49.1825318086351</v>
      </c>
      <c r="CI15" s="3">
        <v>41.3488284867912</v>
      </c>
      <c r="CJ15" s="3">
        <v>51.8869676559009</v>
      </c>
      <c r="CK15" s="3">
        <v>54.1913738559244</v>
      </c>
      <c r="CL15" s="3">
        <v>74.5834206028988</v>
      </c>
      <c r="CM15" s="3">
        <v>45.038912681178</v>
      </c>
      <c r="CN15" s="3">
        <v>54.8914369942916</v>
      </c>
      <c r="CO15" s="3">
        <v>21.3053933632572</v>
      </c>
      <c r="CP15" s="3">
        <v>98.3547119555756</v>
      </c>
      <c r="CQ15" s="3">
        <v>45.8325529764456</v>
      </c>
      <c r="CR15" s="3">
        <v>81.1571901657086</v>
      </c>
      <c r="CS15" s="3">
        <v>44.641161719492</v>
      </c>
      <c r="CT15" s="3">
        <v>70.3453234426839</v>
      </c>
      <c r="CU15" s="3">
        <v>54.9415798016855</v>
      </c>
      <c r="CV15" s="3">
        <v>44.1953778176429</v>
      </c>
      <c r="CW15" s="3">
        <v>70.6381402703112</v>
      </c>
      <c r="CX15" s="3">
        <v>47.4215761638127</v>
      </c>
      <c r="CY15" s="3">
        <v>38.4196207821848</v>
      </c>
      <c r="CZ15" s="3">
        <v>55.0259647906199</v>
      </c>
      <c r="DA15" s="3">
        <v>22.9165490348402</v>
      </c>
      <c r="DB15" s="3">
        <v>22.0648247066297</v>
      </c>
      <c r="DC15" s="3">
        <v>17.3848292563085</v>
      </c>
      <c r="DD15" s="3">
        <v>40.1204482344824</v>
      </c>
      <c r="DE15" s="3">
        <v>83.4704724858918</v>
      </c>
      <c r="DF15" s="3">
        <v>9.69652127850844</v>
      </c>
      <c r="DG15" s="3">
        <v>16.3894734847281</v>
      </c>
      <c r="DH15" s="3">
        <v>17.9777020429427</v>
      </c>
      <c r="DI15" s="3">
        <v>152.903910283656</v>
      </c>
      <c r="DJ15" s="3">
        <v>24.9489602994166</v>
      </c>
      <c r="DK15" s="3">
        <v>115.269999855443</v>
      </c>
      <c r="DL15" s="3">
        <v>55.9183503824834</v>
      </c>
      <c r="DM15" s="3">
        <v>13.494270444163</v>
      </c>
      <c r="DN15" s="3">
        <v>44.5102146689804</v>
      </c>
      <c r="DO15" s="3">
        <v>111.334959121461</v>
      </c>
      <c r="DP15" s="3">
        <v>103.070529115036</v>
      </c>
      <c r="DQ15" s="3">
        <v>72.9177504588004</v>
      </c>
      <c r="DR15" s="3">
        <v>37.8243022610888</v>
      </c>
      <c r="DS15" s="3">
        <v>18.7279051710351</v>
      </c>
      <c r="DT15" s="3">
        <v>28.6837416320274</v>
      </c>
      <c r="DU15" s="3">
        <v>26.9065278891685</v>
      </c>
      <c r="DV15" s="3">
        <v>72.3654945815908</v>
      </c>
      <c r="DW15" s="3">
        <v>38.4498189900747</v>
      </c>
      <c r="DX15" s="3">
        <v>152.806715827558</v>
      </c>
      <c r="DY15" s="3">
        <v>201.387464909566</v>
      </c>
      <c r="DZ15" s="3">
        <v>36.0343216892526</v>
      </c>
      <c r="EA15" s="3">
        <v>44.0552208234728</v>
      </c>
      <c r="EB15" s="3">
        <v>7.13647092950732</v>
      </c>
      <c r="EC15" s="3">
        <v>88.0413004914848</v>
      </c>
      <c r="ED15" s="3">
        <v>63.0004759535869</v>
      </c>
      <c r="EE15" s="3">
        <v>32.7871731033906</v>
      </c>
      <c r="EF15" s="3">
        <v>79.8736797049474</v>
      </c>
      <c r="EG15" s="3">
        <v>12.4252617053483</v>
      </c>
      <c r="EH15" s="3">
        <v>22.1035586903659</v>
      </c>
      <c r="EI15" s="3">
        <v>15.3926229306646</v>
      </c>
      <c r="EJ15" s="3">
        <v>83.8682581323621</v>
      </c>
      <c r="EK15" s="3">
        <v>143.614325309637</v>
      </c>
      <c r="EL15" s="3">
        <v>99.8067082280431</v>
      </c>
      <c r="EM15" s="3">
        <v>40.3273949254062</v>
      </c>
      <c r="EN15" s="3">
        <v>90.1987426607082</v>
      </c>
      <c r="EO15" s="3">
        <v>26.1408152102236</v>
      </c>
      <c r="EP15" s="3">
        <v>84.6141381508779</v>
      </c>
      <c r="EQ15" s="3">
        <v>34.7183643468254</v>
      </c>
      <c r="ER15" s="3">
        <v>15.0176961808233</v>
      </c>
      <c r="ES15" s="3">
        <v>21.641225437778</v>
      </c>
      <c r="ET15" s="3">
        <v>56.4548833746659</v>
      </c>
      <c r="EU15" s="3">
        <v>77.3826320423511</v>
      </c>
      <c r="EV15" s="3">
        <v>25.3458931760509</v>
      </c>
      <c r="EW15" s="3">
        <v>31.0839403683124</v>
      </c>
      <c r="EX15" s="3">
        <v>76.6591558938419</v>
      </c>
      <c r="EY15" s="3">
        <v>18.4467919496927</v>
      </c>
      <c r="EZ15" s="3">
        <v>44.6478660912052</v>
      </c>
      <c r="FA15" s="3">
        <v>43.5215436172414</v>
      </c>
      <c r="FB15" s="3">
        <v>9.48045211154861</v>
      </c>
      <c r="FC15" s="3">
        <v>16.7377054713829</v>
      </c>
      <c r="FD15" s="3">
        <v>52.4282890869178</v>
      </c>
      <c r="FE15" s="3">
        <v>78.9809553400542</v>
      </c>
      <c r="FF15" s="3">
        <v>25.1543515531844</v>
      </c>
      <c r="FG15" s="3">
        <v>66.1386848248934</v>
      </c>
      <c r="FH15" s="3">
        <v>30.5267383006174</v>
      </c>
      <c r="FI15" s="3">
        <v>29.7322635340097</v>
      </c>
      <c r="FJ15" s="3">
        <v>39.3449844389805</v>
      </c>
      <c r="FK15" s="3">
        <v>42.9044528287755</v>
      </c>
      <c r="FL15" s="3">
        <v>58.7242263741618</v>
      </c>
      <c r="FM15" s="3">
        <v>151.360309133697</v>
      </c>
      <c r="FN15" s="3">
        <v>60.26369137361</v>
      </c>
      <c r="FO15" s="3">
        <v>3.92382810966324</v>
      </c>
      <c r="FP15" s="3">
        <v>39.6730078012422</v>
      </c>
      <c r="FQ15" s="3">
        <v>53.6251358283572</v>
      </c>
      <c r="FR15" s="3">
        <v>82.0894334296193</v>
      </c>
      <c r="FS15" s="3">
        <v>71.6940894410823</v>
      </c>
      <c r="FT15" s="3">
        <v>20.0524080086608</v>
      </c>
      <c r="FU15" s="3">
        <v>73.5049294178566</v>
      </c>
      <c r="FV15" s="3">
        <v>20.4053977028866</v>
      </c>
      <c r="FW15" s="3">
        <v>206.308133935182</v>
      </c>
      <c r="FX15" s="3">
        <v>86.8908066853607</v>
      </c>
      <c r="FY15" s="3">
        <v>29.5024502723208</v>
      </c>
      <c r="FZ15" s="3">
        <v>60.3781459377722</v>
      </c>
      <c r="GA15" s="3">
        <v>32.027486449133</v>
      </c>
      <c r="GB15" s="3">
        <v>173.908946790193</v>
      </c>
      <c r="GC15" s="3">
        <v>31.070800370408</v>
      </c>
      <c r="GD15" s="3">
        <v>47.3939595163802</v>
      </c>
      <c r="GE15" s="3">
        <v>99.8193518948987</v>
      </c>
      <c r="GF15" s="3">
        <v>20.1051753194709</v>
      </c>
      <c r="GG15" s="3">
        <v>28.8885081022007</v>
      </c>
      <c r="GH15" s="3">
        <v>42.7551570138276</v>
      </c>
      <c r="GI15" s="3">
        <v>37.2227906376144</v>
      </c>
      <c r="GJ15" s="3">
        <v>41.476889602632</v>
      </c>
      <c r="GK15" s="3">
        <v>27.5194289195976</v>
      </c>
      <c r="GL15" s="3">
        <v>37.0829677625229</v>
      </c>
      <c r="GM15" s="3">
        <v>57.1596949285613</v>
      </c>
      <c r="GN15" s="3">
        <v>91.6253823422179</v>
      </c>
      <c r="GO15" s="3">
        <v>29.9230018768713</v>
      </c>
      <c r="GP15" s="3">
        <v>13.9158238410653</v>
      </c>
      <c r="GQ15" s="3">
        <v>20.5845315447503</v>
      </c>
      <c r="GR15" s="3">
        <v>19.8164846568543</v>
      </c>
      <c r="GS15" s="3">
        <v>66.026503914281</v>
      </c>
      <c r="GT15" s="3">
        <v>12.4981780656129</v>
      </c>
      <c r="GU15" s="3">
        <v>41.6487742754227</v>
      </c>
      <c r="GV15" s="3">
        <v>140.987606225959</v>
      </c>
      <c r="GW15" s="3">
        <v>20.3934584500163</v>
      </c>
      <c r="GX15" s="3">
        <v>87.807129477664</v>
      </c>
      <c r="GY15" s="3">
        <v>29.7667652472436</v>
      </c>
      <c r="GZ15" s="3">
        <v>53.3559959529985</v>
      </c>
      <c r="HA15" s="3">
        <v>37.1292349079384</v>
      </c>
      <c r="HB15" s="3">
        <v>0.51413221041038</v>
      </c>
      <c r="HC15" s="3">
        <v>14.7030657916712</v>
      </c>
      <c r="HD15" s="3">
        <v>24.9890318474458</v>
      </c>
      <c r="HE15" s="3">
        <v>55.0274838096108</v>
      </c>
      <c r="HF15" s="3">
        <v>37.2677087893965</v>
      </c>
      <c r="HG15" s="3">
        <v>204.272369786313</v>
      </c>
      <c r="HH15" s="3">
        <v>59.3728393890864</v>
      </c>
      <c r="HI15" s="3">
        <v>36.0014317665344</v>
      </c>
      <c r="HJ15" s="3">
        <v>28.8295820442258</v>
      </c>
      <c r="HK15" s="3">
        <v>29.1164986547613</v>
      </c>
      <c r="HL15" s="3">
        <v>73.4063068092444</v>
      </c>
      <c r="HM15" s="3">
        <v>21.4170790635869</v>
      </c>
      <c r="HN15" s="3">
        <v>35.0469710518507</v>
      </c>
      <c r="HO15" s="3">
        <v>64.6920584159711</v>
      </c>
      <c r="HP15" s="3">
        <v>20.7934783044852</v>
      </c>
      <c r="HQ15" s="3">
        <v>102.94774171931</v>
      </c>
      <c r="HR15" s="3">
        <v>19.603925964874</v>
      </c>
      <c r="HS15" s="3">
        <v>32.9907862600369</v>
      </c>
      <c r="HT15" s="3">
        <v>49.4305577731602</v>
      </c>
      <c r="HU15" s="3">
        <v>66.2487904419893</v>
      </c>
      <c r="HV15" s="3">
        <v>37.1185393246828</v>
      </c>
      <c r="HW15" s="3">
        <v>45.6415779105922</v>
      </c>
      <c r="HX15" s="3">
        <v>98.0908486212136</v>
      </c>
      <c r="HY15" s="3">
        <v>20.6877388363516</v>
      </c>
      <c r="HZ15" s="3">
        <v>51.9126652714328</v>
      </c>
      <c r="IA15" s="3">
        <v>137.024738794949</v>
      </c>
      <c r="IB15" s="3">
        <v>53.1875981996223</v>
      </c>
      <c r="IC15" s="3">
        <v>28.3112523629735</v>
      </c>
      <c r="ID15" s="3">
        <v>51.9868862143769</v>
      </c>
      <c r="IE15" s="3">
        <v>411.481577019942</v>
      </c>
      <c r="IF15" s="3">
        <v>6.71625810298036</v>
      </c>
      <c r="IG15" s="3">
        <v>115.010576753304</v>
      </c>
      <c r="IH15" s="3">
        <v>95.037458097616</v>
      </c>
      <c r="II15" s="3">
        <v>155.001488696758</v>
      </c>
      <c r="IJ15" s="3">
        <v>43.7712460809522</v>
      </c>
      <c r="IK15" s="3">
        <v>33.6864288299244</v>
      </c>
      <c r="IL15" s="3">
        <v>37.7583647835449</v>
      </c>
      <c r="IM15" s="3">
        <v>25.6668980519209</v>
      </c>
      <c r="IN15" s="3">
        <v>85.6802781732008</v>
      </c>
      <c r="IO15" s="3">
        <v>84.7042316793666</v>
      </c>
      <c r="IP15" s="3">
        <v>65.3311884603284</v>
      </c>
      <c r="IQ15" s="3">
        <v>113.786712882931</v>
      </c>
      <c r="IR15" s="3">
        <v>30.9929428330363</v>
      </c>
      <c r="IS15" s="3">
        <v>119.30247959326</v>
      </c>
      <c r="IT15" s="3">
        <v>40.1640699936783</v>
      </c>
      <c r="IU15" s="3">
        <v>57.6586457332786</v>
      </c>
      <c r="IV15" s="3">
        <v>99.6945783838489</v>
      </c>
      <c r="IW15" s="3">
        <v>77.1126541605428</v>
      </c>
      <c r="IX15" s="3">
        <v>83.3701748312115</v>
      </c>
      <c r="IY15" s="3">
        <v>30.4495905958592</v>
      </c>
      <c r="IZ15" s="3">
        <v>12.4277440313953</v>
      </c>
      <c r="JA15" s="3">
        <v>60.2920258218234</v>
      </c>
      <c r="JB15" s="3">
        <v>58.2685340731633</v>
      </c>
      <c r="JC15" s="3">
        <v>57.7767030137726</v>
      </c>
      <c r="JD15" s="3">
        <v>29.6510929985108</v>
      </c>
      <c r="JE15" s="3">
        <v>123.946924921936</v>
      </c>
      <c r="JF15" s="3">
        <v>57.3273803366156</v>
      </c>
      <c r="JG15" s="3">
        <v>85.3586311674991</v>
      </c>
      <c r="JH15" s="3">
        <v>32.6205445797047</v>
      </c>
      <c r="JI15" s="3">
        <v>43.610797874801</v>
      </c>
      <c r="JJ15" s="3">
        <v>43.3767212408781</v>
      </c>
      <c r="JK15" s="3">
        <v>94.7594822536365</v>
      </c>
      <c r="JL15" s="3">
        <v>97.5272852655275</v>
      </c>
      <c r="JM15" s="3">
        <v>73.2139370680031</v>
      </c>
      <c r="JN15" s="3">
        <v>62.6339932320063</v>
      </c>
      <c r="JO15" s="3">
        <v>39.090875630932</v>
      </c>
      <c r="JP15" s="3">
        <v>71.9177973971382</v>
      </c>
      <c r="JQ15" s="3">
        <v>61.1565791682193</v>
      </c>
      <c r="JR15" s="3">
        <v>112.623684130217</v>
      </c>
      <c r="JS15" s="3">
        <v>55.9079458828893</v>
      </c>
      <c r="JT15" s="3">
        <v>29.344975364635</v>
      </c>
      <c r="JU15" s="3">
        <v>119.728947288112</v>
      </c>
      <c r="JV15" s="3">
        <v>53.0176730263301</v>
      </c>
      <c r="JW15" s="3">
        <v>88.8767225295642</v>
      </c>
      <c r="JX15" s="3">
        <v>38.4028211969256</v>
      </c>
      <c r="JY15" s="3">
        <v>52.2934778149636</v>
      </c>
      <c r="JZ15" s="3">
        <v>41.0553702504263</v>
      </c>
      <c r="KA15" s="3">
        <v>43.5330647871795</v>
      </c>
      <c r="KB15" s="3">
        <v>26.5181226118228</v>
      </c>
      <c r="KC15" s="3">
        <v>23.3279530071593</v>
      </c>
      <c r="KD15" s="3">
        <v>23.7533250055859</v>
      </c>
      <c r="KE15" s="3">
        <v>131.842802457149</v>
      </c>
      <c r="KF15" s="3">
        <v>26.3966453929658</v>
      </c>
      <c r="KG15" s="3">
        <v>59.0175515598123</v>
      </c>
      <c r="KH15" s="3">
        <v>31.3274471594819</v>
      </c>
      <c r="KI15" s="3">
        <v>45.2324389075886</v>
      </c>
      <c r="KJ15" s="3">
        <v>106.159626858788</v>
      </c>
      <c r="KK15" s="3">
        <v>41.7359947723958</v>
      </c>
      <c r="KL15" s="3">
        <v>10.9707442607011</v>
      </c>
      <c r="KM15" s="3">
        <v>31.465440332064</v>
      </c>
      <c r="KN15" s="3">
        <v>49.699768207762</v>
      </c>
      <c r="KO15" s="3">
        <v>51.3196576819513</v>
      </c>
      <c r="KP15" s="3">
        <v>46.7328305324636</v>
      </c>
      <c r="KQ15" s="3">
        <v>147.454326183943</v>
      </c>
      <c r="KR15" s="3">
        <v>38.5195824423782</v>
      </c>
      <c r="KS15" s="3">
        <v>40.0998770260832</v>
      </c>
      <c r="KT15" s="3">
        <v>26.9375959988857</v>
      </c>
      <c r="KU15" s="3">
        <v>164.365681853842</v>
      </c>
      <c r="KV15" s="3">
        <v>60.503094766711</v>
      </c>
      <c r="KW15" s="3">
        <v>106.526061416084</v>
      </c>
      <c r="KX15" s="3">
        <v>8.39157871521334</v>
      </c>
      <c r="KY15" s="3">
        <v>30.1588416856955</v>
      </c>
      <c r="KZ15" s="3">
        <v>11.5056817351571</v>
      </c>
      <c r="LA15" s="3">
        <v>47.2972653166524</v>
      </c>
      <c r="LB15" s="3">
        <v>127.229663447292</v>
      </c>
      <c r="LC15" s="3">
        <v>24.2400251825589</v>
      </c>
      <c r="LD15" s="3">
        <v>123.18842193901</v>
      </c>
      <c r="LE15" s="3">
        <v>48.9276488069731</v>
      </c>
      <c r="LF15" s="3">
        <v>2.95756075107595</v>
      </c>
      <c r="LG15" s="3">
        <v>50.9025427418744</v>
      </c>
      <c r="LH15" s="3">
        <v>41.0990633968967</v>
      </c>
      <c r="LI15" s="3">
        <v>37.1071054559005</v>
      </c>
      <c r="LJ15" s="3">
        <v>49.7712071427298</v>
      </c>
      <c r="LK15" s="3">
        <v>55.5727782102614</v>
      </c>
      <c r="LL15" s="3">
        <v>41.7076971264985</v>
      </c>
    </row>
    <row r="16">
      <c r="A16" s="9">
        <v>42064.0</v>
      </c>
      <c r="B16" s="3">
        <v>28.219107470307</v>
      </c>
      <c r="C16" s="3">
        <v>38.6132042469576</v>
      </c>
      <c r="D16" s="3">
        <v>38.8312688557137</v>
      </c>
      <c r="E16" s="3">
        <v>76.7862550435006</v>
      </c>
      <c r="F16" s="3">
        <v>76.5854549407959</v>
      </c>
      <c r="G16" s="3">
        <v>48.2810354509761</v>
      </c>
      <c r="H16" s="3">
        <v>35.3638909604862</v>
      </c>
      <c r="I16" s="3">
        <v>69.9185334292831</v>
      </c>
      <c r="J16" s="3">
        <v>60.8909094550393</v>
      </c>
      <c r="K16" s="3">
        <v>30.986951974094</v>
      </c>
      <c r="L16" s="3">
        <v>39.7351097308815</v>
      </c>
      <c r="M16" s="3">
        <v>8.88906480261548</v>
      </c>
      <c r="N16" s="3">
        <v>24.9274548381299</v>
      </c>
      <c r="O16" s="3">
        <v>43.4609745550002</v>
      </c>
      <c r="P16" s="3">
        <v>50.3942399068049</v>
      </c>
      <c r="Q16" s="3">
        <v>71.2025000832298</v>
      </c>
      <c r="R16" s="3">
        <v>56.6421829523944</v>
      </c>
      <c r="S16" s="3">
        <v>53.4466714061974</v>
      </c>
      <c r="T16" s="3">
        <v>21.0968565205113</v>
      </c>
      <c r="U16" s="3">
        <v>49.2577067036208</v>
      </c>
      <c r="V16" s="3">
        <v>121.436023919865</v>
      </c>
      <c r="W16" s="3">
        <v>107.254299039129</v>
      </c>
      <c r="X16" s="3">
        <v>76.5332055863482</v>
      </c>
      <c r="Y16" s="3">
        <v>18.7683749632402</v>
      </c>
      <c r="Z16" s="3">
        <v>111.259854079314</v>
      </c>
      <c r="AA16" s="3">
        <v>13.2726942351367</v>
      </c>
      <c r="AB16" s="3">
        <v>62.2489350454094</v>
      </c>
      <c r="AC16" s="3">
        <v>124.319629728167</v>
      </c>
      <c r="AD16" s="3">
        <v>44.0231373170827</v>
      </c>
      <c r="AE16" s="3">
        <v>69.6269601998982</v>
      </c>
      <c r="AF16" s="3">
        <v>660.302044955167</v>
      </c>
      <c r="AG16" s="3">
        <v>134.321719985592</v>
      </c>
      <c r="AH16" s="3">
        <v>12.9031500674373</v>
      </c>
      <c r="AI16" s="3">
        <v>31.6717256211445</v>
      </c>
      <c r="AJ16" s="3">
        <v>28.4073185439883</v>
      </c>
      <c r="AK16" s="3">
        <v>122.222701707779</v>
      </c>
      <c r="AL16" s="3">
        <v>34.0077152513607</v>
      </c>
      <c r="AM16" s="3">
        <v>30.5120996907389</v>
      </c>
      <c r="AN16" s="3">
        <v>427.288864829324</v>
      </c>
      <c r="AO16" s="3">
        <v>31.1047885008453</v>
      </c>
      <c r="AP16" s="3">
        <v>48.0226391231719</v>
      </c>
      <c r="AQ16" s="3">
        <v>17.2636363723061</v>
      </c>
      <c r="AR16" s="3">
        <v>45.8963867736427</v>
      </c>
      <c r="AS16" s="3">
        <v>94.7132474374351</v>
      </c>
      <c r="AT16" s="3">
        <v>40.3724777021511</v>
      </c>
      <c r="AU16" s="3">
        <v>19.7159693450484</v>
      </c>
      <c r="AV16" s="3">
        <v>66.730188470569</v>
      </c>
      <c r="AW16" s="3">
        <v>61.9732000610115</v>
      </c>
      <c r="AX16" s="3">
        <v>92.4340125594255</v>
      </c>
      <c r="AY16" s="3">
        <v>35.290454604409</v>
      </c>
      <c r="AZ16" s="3">
        <v>57.2365697369053</v>
      </c>
      <c r="BA16" s="3">
        <v>39.0506778246942</v>
      </c>
      <c r="BB16" s="3">
        <v>44.7899898083555</v>
      </c>
      <c r="BC16" s="3">
        <v>58.2946437250929</v>
      </c>
      <c r="BD16" s="3">
        <v>40.0764784199625</v>
      </c>
      <c r="BE16" s="3">
        <v>54.8552609282281</v>
      </c>
      <c r="BF16" s="3">
        <v>83.991133241334</v>
      </c>
      <c r="BG16" s="3">
        <v>23.5292293395722</v>
      </c>
      <c r="BH16" s="3">
        <v>65.0972266213184</v>
      </c>
      <c r="BI16" s="3">
        <v>13.3740454587069</v>
      </c>
      <c r="BJ16" s="3">
        <v>106.306941714445</v>
      </c>
      <c r="BK16" s="3">
        <v>25.6248421060475</v>
      </c>
      <c r="BL16" s="3">
        <v>14.6627892878656</v>
      </c>
      <c r="BM16" s="3">
        <v>66.397899540124</v>
      </c>
      <c r="BN16" s="3">
        <v>46.0659282760118</v>
      </c>
      <c r="BO16" s="3">
        <v>125.994720339673</v>
      </c>
      <c r="BP16" s="3">
        <v>33.7500717743635</v>
      </c>
      <c r="BQ16" s="3">
        <v>65.9197650138556</v>
      </c>
      <c r="BR16" s="3">
        <v>20.7587288136609</v>
      </c>
      <c r="BS16" s="3">
        <v>9.73991047579251</v>
      </c>
      <c r="BT16" s="3">
        <v>15.9269666374831</v>
      </c>
      <c r="BU16" s="3">
        <v>56.2377506067591</v>
      </c>
      <c r="BV16" s="3">
        <v>78.0255318767297</v>
      </c>
      <c r="BW16" s="3">
        <v>68.9162502556938</v>
      </c>
      <c r="BX16" s="3">
        <v>46.6721890012379</v>
      </c>
      <c r="BY16" s="3">
        <v>40.229493760643</v>
      </c>
      <c r="BZ16" s="3">
        <v>74.6629744774501</v>
      </c>
      <c r="CA16" s="3">
        <v>47.2151463358154</v>
      </c>
      <c r="CB16" s="3">
        <v>65.3213401221302</v>
      </c>
      <c r="CC16" s="3">
        <v>60.3227069758875</v>
      </c>
      <c r="CD16" s="3">
        <v>24.139522208271</v>
      </c>
      <c r="CE16" s="3">
        <v>35.2977819065678</v>
      </c>
      <c r="CF16" s="3">
        <v>97.5508206509712</v>
      </c>
      <c r="CG16" s="3">
        <v>81.2268179113215</v>
      </c>
      <c r="CH16" s="3">
        <v>47.8205498872336</v>
      </c>
      <c r="CI16" s="3">
        <v>43.876350914893</v>
      </c>
      <c r="CJ16" s="3">
        <v>48.8538841309602</v>
      </c>
      <c r="CK16" s="3">
        <v>50.3608863560919</v>
      </c>
      <c r="CL16" s="3">
        <v>79.7618181055242</v>
      </c>
      <c r="CM16" s="3">
        <v>41.5145243701413</v>
      </c>
      <c r="CN16" s="3">
        <v>55.2142871634397</v>
      </c>
      <c r="CO16" s="3">
        <v>22.3204603491064</v>
      </c>
      <c r="CP16" s="3">
        <v>103.16827409502</v>
      </c>
      <c r="CQ16" s="3">
        <v>42.7091391844824</v>
      </c>
      <c r="CR16" s="3">
        <v>84.3175825884946</v>
      </c>
      <c r="CS16" s="3">
        <v>43.2135943508279</v>
      </c>
      <c r="CT16" s="3">
        <v>73.082679567296</v>
      </c>
      <c r="CU16" s="3">
        <v>52.4785724239744</v>
      </c>
      <c r="CV16" s="3">
        <v>43.2128400751805</v>
      </c>
      <c r="CW16" s="3">
        <v>66.9434006937794</v>
      </c>
      <c r="CX16" s="3">
        <v>47.371068747541</v>
      </c>
      <c r="CY16" s="3">
        <v>36.2842109564597</v>
      </c>
      <c r="CZ16" s="3">
        <v>53.403084016166</v>
      </c>
      <c r="DA16" s="3">
        <v>21.5727005521327</v>
      </c>
      <c r="DB16" s="3">
        <v>23.4190150174228</v>
      </c>
      <c r="DC16" s="3">
        <v>16.569850670096</v>
      </c>
      <c r="DD16" s="3">
        <v>42.4411957618936</v>
      </c>
      <c r="DE16" s="3">
        <v>87.9032647090124</v>
      </c>
      <c r="DF16" s="3">
        <v>9.75594494721821</v>
      </c>
      <c r="DG16" s="3">
        <v>15.8652399527112</v>
      </c>
      <c r="DH16" s="3">
        <v>17.2595805432265</v>
      </c>
      <c r="DI16" s="3">
        <v>149.863093222836</v>
      </c>
      <c r="DJ16" s="3">
        <v>23.2362089993671</v>
      </c>
      <c r="DK16" s="3">
        <v>115.117499611594</v>
      </c>
      <c r="DL16" s="3">
        <v>56.9327007232901</v>
      </c>
      <c r="DM16" s="3">
        <v>13.6962100884803</v>
      </c>
      <c r="DN16" s="3">
        <v>43.0384282549624</v>
      </c>
      <c r="DO16" s="3">
        <v>108.476893413954</v>
      </c>
      <c r="DP16" s="3">
        <v>105.3506767431</v>
      </c>
      <c r="DQ16" s="3">
        <v>72.1497761284635</v>
      </c>
      <c r="DR16" s="3">
        <v>37.8713760030112</v>
      </c>
      <c r="DS16" s="3">
        <v>17.9969966668397</v>
      </c>
      <c r="DT16" s="3">
        <v>29.7422253255969</v>
      </c>
      <c r="DU16" s="3">
        <v>28.2057746327509</v>
      </c>
      <c r="DV16" s="3">
        <v>71.37008839879</v>
      </c>
      <c r="DW16" s="3">
        <v>36.0720972910132</v>
      </c>
      <c r="DX16" s="3">
        <v>155.852231020336</v>
      </c>
      <c r="DY16" s="3">
        <v>199.205686734439</v>
      </c>
      <c r="DZ16" s="3">
        <v>35.3161517271302</v>
      </c>
      <c r="EA16" s="3">
        <v>45.0921861255396</v>
      </c>
      <c r="EB16" s="3">
        <v>7.4380306612203</v>
      </c>
      <c r="EC16" s="3">
        <v>91.3923170451563</v>
      </c>
      <c r="ED16" s="3">
        <v>59.3191160388014</v>
      </c>
      <c r="EE16" s="3">
        <v>33.9012474764124</v>
      </c>
      <c r="EF16" s="3">
        <v>80.2385984991496</v>
      </c>
      <c r="EG16" s="3">
        <v>10.9677201366245</v>
      </c>
      <c r="EH16" s="3">
        <v>22.6584178818584</v>
      </c>
      <c r="EI16" s="3">
        <v>14.168282809529</v>
      </c>
      <c r="EJ16" s="3">
        <v>80.7005877503352</v>
      </c>
      <c r="EK16" s="3">
        <v>158.655142163686</v>
      </c>
      <c r="EL16" s="3">
        <v>99.941168330857</v>
      </c>
      <c r="EM16" s="3">
        <v>41.047128718847</v>
      </c>
      <c r="EN16" s="3">
        <v>93.9221749040621</v>
      </c>
      <c r="EO16" s="3">
        <v>24.5207328982836</v>
      </c>
      <c r="EP16" s="3">
        <v>90.2985864114882</v>
      </c>
      <c r="EQ16" s="3">
        <v>34.3300372650966</v>
      </c>
      <c r="ER16" s="3">
        <v>15.3787329074484</v>
      </c>
      <c r="ES16" s="3">
        <v>20.8615843234265</v>
      </c>
      <c r="ET16" s="3">
        <v>55.6552523699674</v>
      </c>
      <c r="EU16" s="3">
        <v>77.7428739185489</v>
      </c>
      <c r="EV16" s="3">
        <v>26.2242362802814</v>
      </c>
      <c r="EW16" s="3">
        <v>31.3611329607488</v>
      </c>
      <c r="EX16" s="3">
        <v>77.1898831391134</v>
      </c>
      <c r="EY16" s="3">
        <v>18.331624744656</v>
      </c>
      <c r="EZ16" s="3">
        <v>46.3755510111304</v>
      </c>
      <c r="FA16" s="3">
        <v>42.7816783525374</v>
      </c>
      <c r="FB16" s="3">
        <v>9.76472189098323</v>
      </c>
      <c r="FC16" s="3">
        <v>16.4067095601384</v>
      </c>
      <c r="FD16" s="3">
        <v>50.5794524143003</v>
      </c>
      <c r="FE16" s="3">
        <v>77.4730521875528</v>
      </c>
      <c r="FF16" s="3">
        <v>24.7394815932833</v>
      </c>
      <c r="FG16" s="3">
        <v>65.2788644270463</v>
      </c>
      <c r="FH16" s="3">
        <v>29.9799322865874</v>
      </c>
      <c r="FI16" s="3">
        <v>31.078688088083</v>
      </c>
      <c r="FJ16" s="3">
        <v>38.5756061780811</v>
      </c>
      <c r="FK16" s="3">
        <v>43.56545249944</v>
      </c>
      <c r="FL16" s="3">
        <v>59.8489936748435</v>
      </c>
      <c r="FM16" s="3">
        <v>154.568467458623</v>
      </c>
      <c r="FN16" s="3">
        <v>62.1272951959235</v>
      </c>
      <c r="FO16" s="3">
        <v>3.79544724407404</v>
      </c>
      <c r="FP16" s="3">
        <v>40.2262878414862</v>
      </c>
      <c r="FQ16" s="3">
        <v>52.7303736073703</v>
      </c>
      <c r="FR16" s="3">
        <v>83.9252999428688</v>
      </c>
      <c r="FS16" s="3">
        <v>74.9215938649079</v>
      </c>
      <c r="FT16" s="3">
        <v>20.0734456996669</v>
      </c>
      <c r="FU16" s="3">
        <v>76.3054037438276</v>
      </c>
      <c r="FV16" s="3">
        <v>20.8020026285511</v>
      </c>
      <c r="FW16" s="3">
        <v>209.974105676008</v>
      </c>
      <c r="FX16" s="3">
        <v>89.8323416090969</v>
      </c>
      <c r="FY16" s="3">
        <v>28.6343764738279</v>
      </c>
      <c r="FZ16" s="3">
        <v>61.3859056695074</v>
      </c>
      <c r="GA16" s="3">
        <v>32.7440544214164</v>
      </c>
      <c r="GB16" s="3">
        <v>181.644317973744</v>
      </c>
      <c r="GC16" s="3">
        <v>30.9683611599423</v>
      </c>
      <c r="GD16" s="3">
        <v>47.8229237849153</v>
      </c>
      <c r="GE16" s="3">
        <v>99.2659449986602</v>
      </c>
      <c r="GF16" s="3">
        <v>22.9906060912392</v>
      </c>
      <c r="GG16" s="3">
        <v>27.8573152770258</v>
      </c>
      <c r="GH16" s="3">
        <v>40.1398176807912</v>
      </c>
      <c r="GI16" s="3">
        <v>36.7633292177376</v>
      </c>
      <c r="GJ16" s="3">
        <v>40.7579885682026</v>
      </c>
      <c r="GK16" s="3">
        <v>27.499313476371</v>
      </c>
      <c r="GL16" s="3">
        <v>36.4392993307869</v>
      </c>
      <c r="GM16" s="3">
        <v>56.3153589675079</v>
      </c>
      <c r="GN16" s="3">
        <v>95.1093141466654</v>
      </c>
      <c r="GO16" s="3">
        <v>27.6048243395126</v>
      </c>
      <c r="GP16" s="3">
        <v>14.2172456967366</v>
      </c>
      <c r="GQ16" s="3">
        <v>19.985499749262</v>
      </c>
      <c r="GR16" s="3">
        <v>18.3531920547706</v>
      </c>
      <c r="GS16" s="3">
        <v>62.6580841758034</v>
      </c>
      <c r="GT16" s="3">
        <v>12.2392977781912</v>
      </c>
      <c r="GU16" s="3">
        <v>43.9705810966364</v>
      </c>
      <c r="GV16" s="3">
        <v>137.780270187663</v>
      </c>
      <c r="GW16" s="3">
        <v>19.4364174198898</v>
      </c>
      <c r="GX16" s="3">
        <v>86.8026258015175</v>
      </c>
      <c r="GY16" s="3">
        <v>28.7028660702449</v>
      </c>
      <c r="GZ16" s="3">
        <v>54.2173435772749</v>
      </c>
      <c r="HA16" s="3">
        <v>36.8440191221773</v>
      </c>
      <c r="HB16" s="3">
        <v>0.539992014252301</v>
      </c>
      <c r="HC16" s="3">
        <v>14.7798106665473</v>
      </c>
      <c r="HD16" s="3">
        <v>25.0054766091541</v>
      </c>
      <c r="HE16" s="3">
        <v>56.33743197888</v>
      </c>
      <c r="HF16" s="3">
        <v>36.9785837160798</v>
      </c>
      <c r="HG16" s="3">
        <v>211.202272935347</v>
      </c>
      <c r="HH16" s="3">
        <v>54.9172708056391</v>
      </c>
      <c r="HI16" s="3">
        <v>37.1783890867681</v>
      </c>
      <c r="HJ16" s="3">
        <v>28.5371670335604</v>
      </c>
      <c r="HK16" s="3">
        <v>29.2174749638855</v>
      </c>
      <c r="HL16" s="3">
        <v>72.0507761332473</v>
      </c>
      <c r="HM16" s="3">
        <v>21.7901707342313</v>
      </c>
      <c r="HN16" s="3">
        <v>35.6217405580026</v>
      </c>
      <c r="HO16" s="3">
        <v>62.9560321148386</v>
      </c>
      <c r="HP16" s="3">
        <v>21.0947076747956</v>
      </c>
      <c r="HQ16" s="3">
        <v>101.044784710675</v>
      </c>
      <c r="HR16" s="3">
        <v>19.0362910630801</v>
      </c>
      <c r="HS16" s="3">
        <v>32.258508338322</v>
      </c>
      <c r="HT16" s="3">
        <v>47.5598567265273</v>
      </c>
      <c r="HU16" s="3">
        <v>68.8576418890186</v>
      </c>
      <c r="HV16" s="3">
        <v>36.1027218200422</v>
      </c>
      <c r="HW16" s="3">
        <v>43.1147923330328</v>
      </c>
      <c r="HX16" s="3">
        <v>96.7689678501072</v>
      </c>
      <c r="HY16" s="3">
        <v>19.5727578155398</v>
      </c>
      <c r="HZ16" s="3">
        <v>53.391596339959</v>
      </c>
      <c r="IA16" s="3">
        <v>132.308343463171</v>
      </c>
      <c r="IB16" s="3">
        <v>53.7860130851322</v>
      </c>
      <c r="IC16" s="3">
        <v>27.7426113993956</v>
      </c>
      <c r="ID16" s="3">
        <v>52.6309361083934</v>
      </c>
      <c r="IE16" s="3">
        <v>445.258408286355</v>
      </c>
      <c r="IF16" s="3">
        <v>6.86812812048342</v>
      </c>
      <c r="IG16" s="3">
        <v>108.018176472002</v>
      </c>
      <c r="IH16" s="3">
        <v>93.8643043264111</v>
      </c>
      <c r="II16" s="3">
        <v>159.389080087569</v>
      </c>
      <c r="IJ16" s="3">
        <v>48.0665676869603</v>
      </c>
      <c r="IK16" s="3">
        <v>34.088385146273</v>
      </c>
      <c r="IL16" s="3">
        <v>39.0934841347212</v>
      </c>
      <c r="IM16" s="3">
        <v>26.8085291574356</v>
      </c>
      <c r="IN16" s="3">
        <v>86.6921198929129</v>
      </c>
      <c r="IO16" s="3">
        <v>85.6855592448653</v>
      </c>
      <c r="IP16" s="3">
        <v>62.8791533546375</v>
      </c>
      <c r="IQ16" s="3">
        <v>115.962613326941</v>
      </c>
      <c r="IR16" s="3">
        <v>29.1295980102429</v>
      </c>
      <c r="IS16" s="3">
        <v>116.409454470342</v>
      </c>
      <c r="IT16" s="3">
        <v>39.957063158433</v>
      </c>
      <c r="IU16" s="3">
        <v>56.2884844016707</v>
      </c>
      <c r="IV16" s="3">
        <v>101.552694450233</v>
      </c>
      <c r="IW16" s="3">
        <v>76.5008006272406</v>
      </c>
      <c r="IX16" s="3">
        <v>82.1861086295369</v>
      </c>
      <c r="IY16" s="3">
        <v>29.6974858572742</v>
      </c>
      <c r="IZ16" s="3">
        <v>12.0409803857218</v>
      </c>
      <c r="JA16" s="3">
        <v>59.1311394128381</v>
      </c>
      <c r="JB16" s="3">
        <v>60.1612673584759</v>
      </c>
      <c r="JC16" s="3">
        <v>60.5554089343152</v>
      </c>
      <c r="JD16" s="3">
        <v>29.9682406678638</v>
      </c>
      <c r="JE16" s="3">
        <v>128.117903645903</v>
      </c>
      <c r="JF16" s="3">
        <v>57.718050705573</v>
      </c>
      <c r="JG16" s="3">
        <v>86.2970743374439</v>
      </c>
      <c r="JH16" s="3">
        <v>31.8089825540959</v>
      </c>
      <c r="JI16" s="3">
        <v>44.4802681756775</v>
      </c>
      <c r="JJ16" s="3">
        <v>43.4282559902122</v>
      </c>
      <c r="JK16" s="3">
        <v>100.264031228553</v>
      </c>
      <c r="JL16" s="3">
        <v>92.3105070026213</v>
      </c>
      <c r="JM16" s="3">
        <v>72.1585750759779</v>
      </c>
      <c r="JN16" s="3">
        <v>62.662131726564</v>
      </c>
      <c r="JO16" s="3">
        <v>40.9692178532901</v>
      </c>
      <c r="JP16" s="3">
        <v>77.8076333784569</v>
      </c>
      <c r="JQ16" s="3">
        <v>64.5934091047807</v>
      </c>
      <c r="JR16" s="3">
        <v>124.334545135498</v>
      </c>
      <c r="JS16" s="3">
        <v>52.67123986713</v>
      </c>
      <c r="JT16" s="3">
        <v>29.3906004578938</v>
      </c>
      <c r="JU16" s="3">
        <v>121.869999972257</v>
      </c>
      <c r="JV16" s="3">
        <v>58.1285074802871</v>
      </c>
      <c r="JW16" s="3">
        <v>83.3912422514798</v>
      </c>
      <c r="JX16" s="3">
        <v>35.9219481136052</v>
      </c>
      <c r="JY16" s="3">
        <v>51.3380436010836</v>
      </c>
      <c r="JZ16" s="3">
        <v>41.5582061255736</v>
      </c>
      <c r="KA16" s="3">
        <v>44.5234120618324</v>
      </c>
      <c r="KB16" s="3">
        <v>26.994335935089</v>
      </c>
      <c r="KC16" s="3">
        <v>22.5962741359721</v>
      </c>
      <c r="KD16" s="3">
        <v>22.9031688481434</v>
      </c>
      <c r="KE16" s="3">
        <v>114.302835215407</v>
      </c>
      <c r="KF16" s="3">
        <v>25.2921112393506</v>
      </c>
      <c r="KG16" s="3">
        <v>55.5597094789376</v>
      </c>
      <c r="KH16" s="3">
        <v>31.1379644285362</v>
      </c>
      <c r="KI16" s="3">
        <v>47.2902324769513</v>
      </c>
      <c r="KJ16" s="3">
        <v>105.65532185183</v>
      </c>
      <c r="KK16" s="3">
        <v>43.331529763703</v>
      </c>
      <c r="KL16" s="3">
        <v>11.1958989498497</v>
      </c>
      <c r="KM16" s="3">
        <v>31.9903659317317</v>
      </c>
      <c r="KN16" s="3">
        <v>49.7238771839804</v>
      </c>
      <c r="KO16" s="3">
        <v>52.7625547369657</v>
      </c>
      <c r="KP16" s="3">
        <v>46.5379656299639</v>
      </c>
      <c r="KQ16" s="3">
        <v>141.4846522222</v>
      </c>
      <c r="KR16" s="3">
        <v>39.4175705651237</v>
      </c>
      <c r="KS16" s="3">
        <v>40.9160049954628</v>
      </c>
      <c r="KT16" s="3">
        <v>27.1168750604278</v>
      </c>
      <c r="KU16" s="3">
        <v>167.826536203348</v>
      </c>
      <c r="KV16" s="3">
        <v>58.7572900012045</v>
      </c>
      <c r="KW16" s="3">
        <v>100.867238973496</v>
      </c>
      <c r="KX16" s="3">
        <v>9.80980521873646</v>
      </c>
      <c r="KY16" s="3">
        <v>31.1281879573127</v>
      </c>
      <c r="KZ16" s="3">
        <v>12.1811328558355</v>
      </c>
      <c r="LA16" s="3">
        <v>44.7138376464357</v>
      </c>
      <c r="LB16" s="3">
        <v>137.965245607434</v>
      </c>
      <c r="LC16" s="3">
        <v>24.223894467975</v>
      </c>
      <c r="LD16" s="3">
        <v>130.558937398573</v>
      </c>
      <c r="LE16" s="3">
        <v>47.727644422527</v>
      </c>
      <c r="LF16" s="3">
        <v>2.97725513926868</v>
      </c>
      <c r="LG16" s="3">
        <v>48.3409940890308</v>
      </c>
      <c r="LH16" s="3">
        <v>45.0399919927851</v>
      </c>
      <c r="LI16" s="3">
        <v>39.0219317349521</v>
      </c>
      <c r="LJ16" s="3">
        <v>48.4821535102764</v>
      </c>
      <c r="LK16" s="3">
        <v>56.5901927285869</v>
      </c>
      <c r="LL16" s="3">
        <v>41.2248320576531</v>
      </c>
    </row>
    <row r="17">
      <c r="A17" s="9">
        <v>42095.0</v>
      </c>
      <c r="B17" s="3">
        <v>28.4862092260312</v>
      </c>
      <c r="C17" s="3">
        <v>41.161168465851</v>
      </c>
      <c r="D17" s="3">
        <v>38.9064710178072</v>
      </c>
      <c r="E17" s="3">
        <v>80.3852623546987</v>
      </c>
      <c r="F17" s="3">
        <v>75.586190359933</v>
      </c>
      <c r="G17" s="3">
        <v>51.7038637787579</v>
      </c>
      <c r="H17" s="3">
        <v>36.4487644900554</v>
      </c>
      <c r="I17" s="3">
        <v>69.1919103732506</v>
      </c>
      <c r="J17" s="3">
        <v>61.008333387829</v>
      </c>
      <c r="K17" s="3">
        <v>31.1169469722933</v>
      </c>
      <c r="L17" s="3">
        <v>39.9454993264452</v>
      </c>
      <c r="M17" s="3">
        <v>9.41839609214135</v>
      </c>
      <c r="N17" s="3">
        <v>25.4179350741544</v>
      </c>
      <c r="O17" s="3">
        <v>44.4415401814998</v>
      </c>
      <c r="P17" s="3">
        <v>50.1421064944018</v>
      </c>
      <c r="Q17" s="3">
        <v>72.932142711821</v>
      </c>
      <c r="R17" s="3">
        <v>57.4429464233734</v>
      </c>
      <c r="S17" s="3">
        <v>54.6986360259533</v>
      </c>
      <c r="T17" s="3">
        <v>19.2590613672666</v>
      </c>
      <c r="U17" s="3">
        <v>49.2735612224329</v>
      </c>
      <c r="V17" s="3">
        <v>123.033274045529</v>
      </c>
      <c r="W17" s="3">
        <v>103.425352951514</v>
      </c>
      <c r="X17" s="3">
        <v>76.3734421702882</v>
      </c>
      <c r="Y17" s="3">
        <v>19.704964365278</v>
      </c>
      <c r="Z17" s="3">
        <v>110.358640537001</v>
      </c>
      <c r="AA17" s="3">
        <v>13.1768360209051</v>
      </c>
      <c r="AB17" s="3">
        <v>65.6456687153373</v>
      </c>
      <c r="AC17" s="3">
        <v>123.585957798253</v>
      </c>
      <c r="AD17" s="3">
        <v>44.1147688194684</v>
      </c>
      <c r="AE17" s="3">
        <v>68.0231268520365</v>
      </c>
      <c r="AF17" s="3">
        <v>692.854759579613</v>
      </c>
      <c r="AG17" s="3">
        <v>132.626509088826</v>
      </c>
      <c r="AH17" s="3">
        <v>12.7427089984586</v>
      </c>
      <c r="AI17" s="3">
        <v>32.40090985421</v>
      </c>
      <c r="AJ17" s="3">
        <v>26.5594484970794</v>
      </c>
      <c r="AK17" s="3">
        <v>120.627499573876</v>
      </c>
      <c r="AL17" s="3">
        <v>33.4415716934495</v>
      </c>
      <c r="AM17" s="3">
        <v>31.4709308267346</v>
      </c>
      <c r="AN17" s="3">
        <v>414.434999738421</v>
      </c>
      <c r="AO17" s="3">
        <v>32.083793852474</v>
      </c>
      <c r="AP17" s="3">
        <v>47.3374215888981</v>
      </c>
      <c r="AQ17" s="3">
        <v>17.9821428571429</v>
      </c>
      <c r="AR17" s="3">
        <v>46.2514157349777</v>
      </c>
      <c r="AS17" s="3">
        <v>94.32225803521</v>
      </c>
      <c r="AT17" s="3">
        <v>40.3083615750438</v>
      </c>
      <c r="AU17" s="3">
        <v>21.2388527761738</v>
      </c>
      <c r="AV17" s="3">
        <v>67.5840040289944</v>
      </c>
      <c r="AW17" s="3">
        <v>64.3802630107617</v>
      </c>
      <c r="AX17" s="3">
        <v>91.0197505552716</v>
      </c>
      <c r="AY17" s="3">
        <v>38.5471432095482</v>
      </c>
      <c r="AZ17" s="3">
        <v>57.4230192986878</v>
      </c>
      <c r="BA17" s="3">
        <v>40.3765217256682</v>
      </c>
      <c r="BB17" s="3">
        <v>43.4005010631059</v>
      </c>
      <c r="BC17" s="3">
        <v>55.008147702783</v>
      </c>
      <c r="BD17" s="3">
        <v>40.057056512086</v>
      </c>
      <c r="BE17" s="3">
        <v>54.9286248543882</v>
      </c>
      <c r="BF17" s="3">
        <v>84.1836146040708</v>
      </c>
      <c r="BG17" s="3">
        <v>23.6796895854546</v>
      </c>
      <c r="BH17" s="3">
        <v>61.1551038800398</v>
      </c>
      <c r="BI17" s="3">
        <v>13.1926095372155</v>
      </c>
      <c r="BJ17" s="3">
        <v>103.803264745746</v>
      </c>
      <c r="BK17" s="3">
        <v>26.041213548501</v>
      </c>
      <c r="BL17" s="3">
        <v>14.7408251350307</v>
      </c>
      <c r="BM17" s="3">
        <v>67.379714600995</v>
      </c>
      <c r="BN17" s="3">
        <v>49.071018932977</v>
      </c>
      <c r="BO17" s="3">
        <v>124.593661083798</v>
      </c>
      <c r="BP17" s="3">
        <v>34.2466245792706</v>
      </c>
      <c r="BQ17" s="3">
        <v>67.4127575828617</v>
      </c>
      <c r="BR17" s="3">
        <v>20.7475722908322</v>
      </c>
      <c r="BS17" s="3">
        <v>9.87776195273306</v>
      </c>
      <c r="BT17" s="3">
        <v>15.6292259514276</v>
      </c>
      <c r="BU17" s="3">
        <v>55.4273547822769</v>
      </c>
      <c r="BV17" s="3">
        <v>77.074870060314</v>
      </c>
      <c r="BW17" s="3">
        <v>71.6524499089924</v>
      </c>
      <c r="BX17" s="3">
        <v>47.6866927311002</v>
      </c>
      <c r="BY17" s="3">
        <v>39.4352077711052</v>
      </c>
      <c r="BZ17" s="3">
        <v>74.2706977267831</v>
      </c>
      <c r="CA17" s="3">
        <v>46.9302044594428</v>
      </c>
      <c r="CB17" s="3">
        <v>66.8760315231052</v>
      </c>
      <c r="CC17" s="3">
        <v>61.7861034050506</v>
      </c>
      <c r="CD17" s="3">
        <v>24.9969393638096</v>
      </c>
      <c r="CE17" s="3">
        <v>34.7916535665749</v>
      </c>
      <c r="CF17" s="3">
        <v>99.039182328777</v>
      </c>
      <c r="CG17" s="3">
        <v>80.8507147289458</v>
      </c>
      <c r="CH17" s="3">
        <v>48.8201296257098</v>
      </c>
      <c r="CI17" s="3">
        <v>44.8352860714064</v>
      </c>
      <c r="CJ17" s="3">
        <v>50.1913462977459</v>
      </c>
      <c r="CK17" s="3">
        <v>51.7165049257383</v>
      </c>
      <c r="CL17" s="3">
        <v>82.1690477643694</v>
      </c>
      <c r="CM17" s="3">
        <v>45.9624548479096</v>
      </c>
      <c r="CN17" s="3">
        <v>56.7395839326621</v>
      </c>
      <c r="CO17" s="3">
        <v>21.8411770583306</v>
      </c>
      <c r="CP17" s="3">
        <v>103.426167292131</v>
      </c>
      <c r="CQ17" s="3">
        <v>42.8659306380985</v>
      </c>
      <c r="CR17" s="3">
        <v>86.0885851356386</v>
      </c>
      <c r="CS17" s="3">
        <v>42.7921843059333</v>
      </c>
      <c r="CT17" s="3">
        <v>73.9819284401572</v>
      </c>
      <c r="CU17" s="3">
        <v>54.5422914133684</v>
      </c>
      <c r="CV17" s="3">
        <v>44.0122143295569</v>
      </c>
      <c r="CW17" s="3">
        <v>72.6174024281125</v>
      </c>
      <c r="CX17" s="3">
        <v>46.4943793863003</v>
      </c>
      <c r="CY17" s="3">
        <v>36.3249609642</v>
      </c>
      <c r="CZ17" s="3">
        <v>54.045229214163</v>
      </c>
      <c r="DA17" s="3">
        <v>21.9376869170044</v>
      </c>
      <c r="DB17" s="3">
        <v>23.1699205126081</v>
      </c>
      <c r="DC17" s="3">
        <v>16.8587068455394</v>
      </c>
      <c r="DD17" s="3">
        <v>41.003168993967</v>
      </c>
      <c r="DE17" s="3">
        <v>93.0848443699948</v>
      </c>
      <c r="DF17" s="3">
        <v>9.60357224147097</v>
      </c>
      <c r="DG17" s="3">
        <v>15.8621611402745</v>
      </c>
      <c r="DH17" s="3">
        <v>18.2026673031712</v>
      </c>
      <c r="DI17" s="3">
        <v>148.232498457907</v>
      </c>
      <c r="DJ17" s="3">
        <v>23.701834743689</v>
      </c>
      <c r="DK17" s="3">
        <v>117.486666361491</v>
      </c>
      <c r="DL17" s="3">
        <v>55.5018476026526</v>
      </c>
      <c r="DM17" s="3">
        <v>13.8432027909145</v>
      </c>
      <c r="DN17" s="3">
        <v>41.7463750641398</v>
      </c>
      <c r="DO17" s="3">
        <v>108.188435070625</v>
      </c>
      <c r="DP17" s="3">
        <v>110.43068694487</v>
      </c>
      <c r="DQ17" s="3">
        <v>72.6742020136197</v>
      </c>
      <c r="DR17" s="3">
        <v>40.3032299449236</v>
      </c>
      <c r="DS17" s="3">
        <v>17.0753287687584</v>
      </c>
      <c r="DT17" s="3">
        <v>28.6017840166657</v>
      </c>
      <c r="DU17" s="3">
        <v>27.3852024187013</v>
      </c>
      <c r="DV17" s="3">
        <v>69.9840378331391</v>
      </c>
      <c r="DW17" s="3">
        <v>34.5782283103154</v>
      </c>
      <c r="DX17" s="3">
        <v>161.513378244348</v>
      </c>
      <c r="DY17" s="3">
        <v>203.462290772985</v>
      </c>
      <c r="DZ17" s="3">
        <v>39.1059133941717</v>
      </c>
      <c r="EA17" s="3">
        <v>49.3909773153723</v>
      </c>
      <c r="EB17" s="3">
        <v>7.47588655373045</v>
      </c>
      <c r="EC17" s="3">
        <v>90.0592242077855</v>
      </c>
      <c r="ED17" s="3">
        <v>63.2793178235457</v>
      </c>
      <c r="EE17" s="3">
        <v>33.9745398542056</v>
      </c>
      <c r="EF17" s="3">
        <v>80.3152698456516</v>
      </c>
      <c r="EG17" s="3">
        <v>10.8508174818808</v>
      </c>
      <c r="EH17" s="3">
        <v>22.627937237609</v>
      </c>
      <c r="EI17" s="3">
        <v>13.9694659269187</v>
      </c>
      <c r="EJ17" s="3">
        <v>78.5612494124902</v>
      </c>
      <c r="EK17" s="3">
        <v>165.894277053473</v>
      </c>
      <c r="EL17" s="3">
        <v>103.140760618257</v>
      </c>
      <c r="EM17" s="3">
        <v>40.1321829605614</v>
      </c>
      <c r="EN17" s="3">
        <v>92.8972836979651</v>
      </c>
      <c r="EO17" s="3">
        <v>24.7136390037993</v>
      </c>
      <c r="EP17" s="3">
        <v>91.0900148276781</v>
      </c>
      <c r="EQ17" s="3">
        <v>33.8183081973216</v>
      </c>
      <c r="ER17" s="3">
        <v>15.045040191214</v>
      </c>
      <c r="ES17" s="3">
        <v>20.7039321432713</v>
      </c>
      <c r="ET17" s="3">
        <v>57.7675132751465</v>
      </c>
      <c r="EU17" s="3">
        <v>76.7895394813248</v>
      </c>
      <c r="EV17" s="3">
        <v>26.1012478525919</v>
      </c>
      <c r="EW17" s="3">
        <v>31.1160926126517</v>
      </c>
      <c r="EX17" s="3">
        <v>76.6523547197284</v>
      </c>
      <c r="EY17" s="3">
        <v>19.0536091638422</v>
      </c>
      <c r="EZ17" s="3">
        <v>47.5880670332651</v>
      </c>
      <c r="FA17" s="3">
        <v>43.8275319455251</v>
      </c>
      <c r="FB17" s="3">
        <v>9.7292713068181</v>
      </c>
      <c r="FC17" s="3">
        <v>16.0865143794211</v>
      </c>
      <c r="FD17" s="3">
        <v>48.4543726168007</v>
      </c>
      <c r="FE17" s="3">
        <v>78.7077784978223</v>
      </c>
      <c r="FF17" s="3">
        <v>26.0659478214648</v>
      </c>
      <c r="FG17" s="3">
        <v>71.5545240129743</v>
      </c>
      <c r="FH17" s="3">
        <v>29.9278436407752</v>
      </c>
      <c r="FI17" s="3">
        <v>30.4566648881615</v>
      </c>
      <c r="FJ17" s="3">
        <v>39.532954802511</v>
      </c>
      <c r="FK17" s="3">
        <v>43.4068694347743</v>
      </c>
      <c r="FL17" s="3">
        <v>60.212202416833</v>
      </c>
      <c r="FM17" s="3">
        <v>151.979013353872</v>
      </c>
      <c r="FN17" s="3">
        <v>61.3871753992097</v>
      </c>
      <c r="FO17" s="3">
        <v>3.59400441186699</v>
      </c>
      <c r="FP17" s="3">
        <v>38.3457323714086</v>
      </c>
      <c r="FQ17" s="3">
        <v>58.4492701264715</v>
      </c>
      <c r="FR17" s="3">
        <v>83.6973888354885</v>
      </c>
      <c r="FS17" s="3">
        <v>72.9352636705213</v>
      </c>
      <c r="FT17" s="3">
        <v>20.151454096634</v>
      </c>
      <c r="FU17" s="3">
        <v>75.5851575973276</v>
      </c>
      <c r="FV17" s="3">
        <v>20.2416666605017</v>
      </c>
      <c r="FW17" s="3">
        <v>209.240241981502</v>
      </c>
      <c r="FX17" s="3">
        <v>95.6440875811501</v>
      </c>
      <c r="FY17" s="3">
        <v>30.1136907792874</v>
      </c>
      <c r="FZ17" s="3">
        <v>61.2590271592392</v>
      </c>
      <c r="GA17" s="3">
        <v>32.4895060768949</v>
      </c>
      <c r="GB17" s="3">
        <v>180.547142755418</v>
      </c>
      <c r="GC17" s="3">
        <v>32.2442622939095</v>
      </c>
      <c r="GD17" s="3">
        <v>48.0894229124147</v>
      </c>
      <c r="GE17" s="3">
        <v>97.9738867249304</v>
      </c>
      <c r="GF17" s="3">
        <v>23.0920633588518</v>
      </c>
      <c r="GG17" s="3">
        <v>27.5222942029235</v>
      </c>
      <c r="GH17" s="3">
        <v>37.7292153624826</v>
      </c>
      <c r="GI17" s="3">
        <v>36.7623457072518</v>
      </c>
      <c r="GJ17" s="3">
        <v>40.9177583257433</v>
      </c>
      <c r="GK17" s="3">
        <v>28.109116427264</v>
      </c>
      <c r="GL17" s="3">
        <v>37.4194479877759</v>
      </c>
      <c r="GM17" s="3">
        <v>52.5770508039356</v>
      </c>
      <c r="GN17" s="3">
        <v>93.2630401854377</v>
      </c>
      <c r="GO17" s="3">
        <v>27.5129948298858</v>
      </c>
      <c r="GP17" s="3">
        <v>14.0208085477522</v>
      </c>
      <c r="GQ17" s="3">
        <v>20.2866871596344</v>
      </c>
      <c r="GR17" s="3">
        <v>18.7193791082063</v>
      </c>
      <c r="GS17" s="3">
        <v>72.1161902291434</v>
      </c>
      <c r="GT17" s="3">
        <v>12.6231494180766</v>
      </c>
      <c r="GU17" s="3">
        <v>44.6974055967293</v>
      </c>
      <c r="GV17" s="3">
        <v>138.36209918959</v>
      </c>
      <c r="GW17" s="3">
        <v>19.8888087075978</v>
      </c>
      <c r="GX17" s="3">
        <v>83.3572085286072</v>
      </c>
      <c r="GY17" s="3">
        <v>27.986667216654</v>
      </c>
      <c r="GZ17" s="3">
        <v>55.3060822390948</v>
      </c>
      <c r="HA17" s="3">
        <v>37.5751763849045</v>
      </c>
      <c r="HB17" s="3">
        <v>0.531934702851993</v>
      </c>
      <c r="HC17" s="3">
        <v>14.0185590555523</v>
      </c>
      <c r="HD17" s="3">
        <v>26.312040085841</v>
      </c>
      <c r="HE17" s="3">
        <v>56.1734013707372</v>
      </c>
      <c r="HF17" s="3">
        <v>37.2314547913033</v>
      </c>
      <c r="HG17" s="3">
        <v>219.19952465239</v>
      </c>
      <c r="HH17" s="3">
        <v>58.2740296455222</v>
      </c>
      <c r="HI17" s="3">
        <v>36.5503698462386</v>
      </c>
      <c r="HJ17" s="3">
        <v>29.2083995010786</v>
      </c>
      <c r="HK17" s="3">
        <v>29.5121180629938</v>
      </c>
      <c r="HL17" s="3">
        <v>72.1252360187287</v>
      </c>
      <c r="HM17" s="3">
        <v>22.1102934400877</v>
      </c>
      <c r="HN17" s="3">
        <v>35.9141072352072</v>
      </c>
      <c r="HO17" s="3">
        <v>62.3020331054223</v>
      </c>
      <c r="HP17" s="3">
        <v>21.0616402103823</v>
      </c>
      <c r="HQ17" s="3">
        <v>102.292702760903</v>
      </c>
      <c r="HR17" s="3">
        <v>19.0574229980478</v>
      </c>
      <c r="HS17" s="3">
        <v>32.279191376995</v>
      </c>
      <c r="HT17" s="3">
        <v>48.9887717588324</v>
      </c>
      <c r="HU17" s="3">
        <v>67.7297975485734</v>
      </c>
      <c r="HV17" s="3">
        <v>35.4601911453028</v>
      </c>
      <c r="HW17" s="3">
        <v>43.0954118100148</v>
      </c>
      <c r="HX17" s="3">
        <v>95.5145789159024</v>
      </c>
      <c r="HY17" s="3">
        <v>20.1728584301958</v>
      </c>
      <c r="HZ17" s="3">
        <v>52.9165109470834</v>
      </c>
      <c r="IA17" s="3">
        <v>132.357007689508</v>
      </c>
      <c r="IB17" s="3">
        <v>55.363401256745</v>
      </c>
      <c r="IC17" s="3">
        <v>28.5228789405238</v>
      </c>
      <c r="ID17" s="3">
        <v>51.4552336538388</v>
      </c>
      <c r="IE17" s="3">
        <v>457.95595296224</v>
      </c>
      <c r="IF17" s="3">
        <v>6.88788733063475</v>
      </c>
      <c r="IG17" s="3">
        <v>111.680144759227</v>
      </c>
      <c r="IH17" s="3">
        <v>93.1193786181431</v>
      </c>
      <c r="II17" s="3">
        <v>160.670058689938</v>
      </c>
      <c r="IJ17" s="3">
        <v>46.926978002928</v>
      </c>
      <c r="IK17" s="3">
        <v>33.7128378703577</v>
      </c>
      <c r="IL17" s="3">
        <v>40.1656216370852</v>
      </c>
      <c r="IM17" s="3">
        <v>26.9056092844147</v>
      </c>
      <c r="IN17" s="3">
        <v>86.722526526393</v>
      </c>
      <c r="IO17" s="3">
        <v>88.3131168842463</v>
      </c>
      <c r="IP17" s="3">
        <v>68.5488258061906</v>
      </c>
      <c r="IQ17" s="3">
        <v>119.449224946738</v>
      </c>
      <c r="IR17" s="3">
        <v>29.1223548176463</v>
      </c>
      <c r="IS17" s="3">
        <v>117.888488342028</v>
      </c>
      <c r="IT17" s="3">
        <v>40.0347771198846</v>
      </c>
      <c r="IU17" s="3">
        <v>58.0286797364292</v>
      </c>
      <c r="IV17" s="3">
        <v>103.146704272713</v>
      </c>
      <c r="IW17" s="3">
        <v>77.4569327915801</v>
      </c>
      <c r="IX17" s="3">
        <v>83.3068115075614</v>
      </c>
      <c r="IY17" s="3">
        <v>29.2780903630718</v>
      </c>
      <c r="IZ17" s="3">
        <v>12.2184675246949</v>
      </c>
      <c r="JA17" s="3">
        <v>60.6921731101903</v>
      </c>
      <c r="JB17" s="3">
        <v>58.3989881740526</v>
      </c>
      <c r="JC17" s="3">
        <v>62.2642367925792</v>
      </c>
      <c r="JD17" s="3">
        <v>29.2666872984076</v>
      </c>
      <c r="JE17" s="3">
        <v>127.91358817809</v>
      </c>
      <c r="JF17" s="3">
        <v>58.6552472231052</v>
      </c>
      <c r="JG17" s="3">
        <v>84.7907369084788</v>
      </c>
      <c r="JH17" s="3">
        <v>31.3634984200913</v>
      </c>
      <c r="JI17" s="3">
        <v>43.6245717117419</v>
      </c>
      <c r="JJ17" s="3">
        <v>44.4365133224071</v>
      </c>
      <c r="JK17" s="3">
        <v>101.861809750636</v>
      </c>
      <c r="JL17" s="3">
        <v>86.9020518703451</v>
      </c>
      <c r="JM17" s="3">
        <v>70.6831594205492</v>
      </c>
      <c r="JN17" s="3">
        <v>61.7813041863807</v>
      </c>
      <c r="JO17" s="3">
        <v>39.9771713779271</v>
      </c>
      <c r="JP17" s="3">
        <v>76.5476936911454</v>
      </c>
      <c r="JQ17" s="3">
        <v>66.4690476372128</v>
      </c>
      <c r="JR17" s="3">
        <v>126.052619389125</v>
      </c>
      <c r="JS17" s="3">
        <v>53.7302137458102</v>
      </c>
      <c r="JT17" s="3">
        <v>30.0210103197509</v>
      </c>
      <c r="JU17" s="3">
        <v>124.650238218762</v>
      </c>
      <c r="JV17" s="3">
        <v>60.0743225111239</v>
      </c>
      <c r="JW17" s="3">
        <v>81.6841183157113</v>
      </c>
      <c r="JX17" s="3">
        <v>36.3219824710675</v>
      </c>
      <c r="JY17" s="3">
        <v>51.009487812447</v>
      </c>
      <c r="JZ17" s="3">
        <v>41.1424880352254</v>
      </c>
      <c r="KA17" s="3">
        <v>44.0000819298874</v>
      </c>
      <c r="KB17" s="3">
        <v>28.8811591667139</v>
      </c>
      <c r="KC17" s="3">
        <v>21.8669878276499</v>
      </c>
      <c r="KD17" s="3">
        <v>21.7729718791485</v>
      </c>
      <c r="KE17" s="3">
        <v>111.68780491737</v>
      </c>
      <c r="KF17" s="3">
        <v>25.4422978481977</v>
      </c>
      <c r="KG17" s="3">
        <v>56.3299940675601</v>
      </c>
      <c r="KH17" s="3">
        <v>31.5240403966747</v>
      </c>
      <c r="KI17" s="3">
        <v>49.0014821017137</v>
      </c>
      <c r="KJ17" s="3">
        <v>104.506517331114</v>
      </c>
      <c r="KK17" s="3">
        <v>43.3867621692357</v>
      </c>
      <c r="KL17" s="3">
        <v>11.3383411193744</v>
      </c>
      <c r="KM17" s="3">
        <v>32.002741905556</v>
      </c>
      <c r="KN17" s="3">
        <v>47.6699220804948</v>
      </c>
      <c r="KO17" s="3">
        <v>52.6933749863367</v>
      </c>
      <c r="KP17" s="3">
        <v>46.2326685780049</v>
      </c>
      <c r="KQ17" s="3">
        <v>135.869577720618</v>
      </c>
      <c r="KR17" s="3">
        <v>38.5354584364736</v>
      </c>
      <c r="KS17" s="3">
        <v>40.666595511156</v>
      </c>
      <c r="KT17" s="3">
        <v>27.5062003410137</v>
      </c>
      <c r="KU17" s="3">
        <v>165.465271982237</v>
      </c>
      <c r="KV17" s="3">
        <v>58.3018017398122</v>
      </c>
      <c r="KW17" s="3">
        <v>105.271964541199</v>
      </c>
      <c r="KX17" s="3">
        <v>9.45455917121424</v>
      </c>
      <c r="KY17" s="3">
        <v>30.6839489733864</v>
      </c>
      <c r="KZ17" s="3">
        <v>12.8373685996106</v>
      </c>
      <c r="LA17" s="3">
        <v>47.5489832649795</v>
      </c>
      <c r="LB17" s="3">
        <v>158.878817369975</v>
      </c>
      <c r="LC17" s="3">
        <v>24.3507368761551</v>
      </c>
      <c r="LD17" s="3">
        <v>127.94298985764</v>
      </c>
      <c r="LE17" s="3">
        <v>46.9975298991112</v>
      </c>
      <c r="LF17" s="3">
        <v>2.94047718981604</v>
      </c>
      <c r="LG17" s="3">
        <v>48.5046774541027</v>
      </c>
      <c r="LH17" s="3">
        <v>46.0072459787313</v>
      </c>
      <c r="LI17" s="3">
        <v>41.296904700143</v>
      </c>
      <c r="LJ17" s="3">
        <v>47.1680639943134</v>
      </c>
      <c r="LK17" s="3">
        <v>55.3433874463516</v>
      </c>
      <c r="LL17" s="3">
        <v>45.8226793148766</v>
      </c>
    </row>
    <row r="18">
      <c r="A18" s="9">
        <v>42125.0</v>
      </c>
      <c r="B18" s="3">
        <v>28.8780235219018</v>
      </c>
      <c r="C18" s="3">
        <v>43.556215949113</v>
      </c>
      <c r="D18" s="3">
        <v>39.8762135229657</v>
      </c>
      <c r="E18" s="3">
        <v>82.0684919486364</v>
      </c>
      <c r="F18" s="3">
        <v>77.9130002975464</v>
      </c>
      <c r="G18" s="3">
        <v>52.5208344886303</v>
      </c>
      <c r="H18" s="3">
        <v>39.2900873530412</v>
      </c>
      <c r="I18" s="3">
        <v>70.1282190201534</v>
      </c>
      <c r="J18" s="3">
        <v>57.0269998550415</v>
      </c>
      <c r="K18" s="3">
        <v>30.1622180683935</v>
      </c>
      <c r="L18" s="3">
        <v>39.6726105533689</v>
      </c>
      <c r="M18" s="3">
        <v>9.72972706900433</v>
      </c>
      <c r="N18" s="3">
        <v>25.2161740708685</v>
      </c>
      <c r="O18" s="3">
        <v>46.347602870519</v>
      </c>
      <c r="P18" s="3">
        <v>53.2436267639741</v>
      </c>
      <c r="Q18" s="3">
        <v>76.5075004577636</v>
      </c>
      <c r="R18" s="3">
        <v>54.873402692679</v>
      </c>
      <c r="S18" s="3">
        <v>55.7245843430239</v>
      </c>
      <c r="T18" s="3">
        <v>17.6910081408645</v>
      </c>
      <c r="U18" s="3">
        <v>50.4915254878293</v>
      </c>
      <c r="V18" s="3">
        <v>121.974358963668</v>
      </c>
      <c r="W18" s="3">
        <v>102.563533418993</v>
      </c>
      <c r="X18" s="3">
        <v>75.1638930566716</v>
      </c>
      <c r="Y18" s="3">
        <v>21.3487249851227</v>
      </c>
      <c r="Z18" s="3">
        <v>107.187319962574</v>
      </c>
      <c r="AA18" s="3">
        <v>13.010647201521</v>
      </c>
      <c r="AB18" s="3">
        <v>68.1718350059494</v>
      </c>
      <c r="AC18" s="3">
        <v>120.736298260029</v>
      </c>
      <c r="AD18" s="3">
        <v>49.9196758995037</v>
      </c>
      <c r="AE18" s="3">
        <v>69.0578875752168</v>
      </c>
      <c r="AF18" s="3">
        <v>683.685247802734</v>
      </c>
      <c r="AG18" s="3">
        <v>128.064409329991</v>
      </c>
      <c r="AH18" s="3">
        <v>13.4317639448133</v>
      </c>
      <c r="AI18" s="3">
        <v>31.8440232390513</v>
      </c>
      <c r="AJ18" s="3">
        <v>25.3410248013843</v>
      </c>
      <c r="AK18" s="3">
        <v>119.719142055544</v>
      </c>
      <c r="AL18" s="3">
        <v>33.469918543253</v>
      </c>
      <c r="AM18" s="3">
        <v>31.8789318261013</v>
      </c>
      <c r="AN18" s="3">
        <v>393.571001434326</v>
      </c>
      <c r="AO18" s="3">
        <v>33.8247055237802</v>
      </c>
      <c r="AP18" s="3">
        <v>49.1808499923976</v>
      </c>
      <c r="AQ18" s="3">
        <v>17.7332499980927</v>
      </c>
      <c r="AR18" s="3">
        <v>46.2582839409085</v>
      </c>
      <c r="AS18" s="3">
        <v>90.4459552382332</v>
      </c>
      <c r="AT18" s="3">
        <v>41.5326560373377</v>
      </c>
      <c r="AU18" s="3">
        <v>21.6361965052743</v>
      </c>
      <c r="AV18" s="3">
        <v>65.32441020814</v>
      </c>
      <c r="AW18" s="3">
        <v>68.0980845476804</v>
      </c>
      <c r="AX18" s="3">
        <v>89.0366827672916</v>
      </c>
      <c r="AY18" s="3">
        <v>38.1482500076294</v>
      </c>
      <c r="AZ18" s="3">
        <v>55.6961379029146</v>
      </c>
      <c r="BA18" s="3">
        <v>39.8160654287305</v>
      </c>
      <c r="BB18" s="3">
        <v>46.7360519273347</v>
      </c>
      <c r="BC18" s="3">
        <v>50.7611916814704</v>
      </c>
      <c r="BD18" s="3">
        <v>38.6522937180056</v>
      </c>
      <c r="BE18" s="3">
        <v>54.1845378684421</v>
      </c>
      <c r="BF18" s="3">
        <v>83.3971032788427</v>
      </c>
      <c r="BG18" s="3">
        <v>23.3126774016734</v>
      </c>
      <c r="BH18" s="3">
        <v>62.9119045984</v>
      </c>
      <c r="BI18" s="3">
        <v>12.6050300121307</v>
      </c>
      <c r="BJ18" s="3">
        <v>107.454367735342</v>
      </c>
      <c r="BK18" s="3">
        <v>25.4092926132452</v>
      </c>
      <c r="BL18" s="3">
        <v>14.5669855489791</v>
      </c>
      <c r="BM18" s="3">
        <v>69.9830076139464</v>
      </c>
      <c r="BN18" s="3">
        <v>48.3339840165672</v>
      </c>
      <c r="BO18" s="3">
        <v>121.460003401972</v>
      </c>
      <c r="BP18" s="3">
        <v>34.620438456191</v>
      </c>
      <c r="BQ18" s="3">
        <v>72.2551733603393</v>
      </c>
      <c r="BR18" s="3">
        <v>21.5611405515501</v>
      </c>
      <c r="BS18" s="3">
        <v>10.2055403442975</v>
      </c>
      <c r="BT18" s="3">
        <v>16.0746922085612</v>
      </c>
      <c r="BU18" s="3">
        <v>56.9327449668992</v>
      </c>
      <c r="BV18" s="3">
        <v>76.968959061935</v>
      </c>
      <c r="BW18" s="3">
        <v>70.6152982574258</v>
      </c>
      <c r="BX18" s="3">
        <v>47.3319523348794</v>
      </c>
      <c r="BY18" s="3">
        <v>40.0269250147964</v>
      </c>
      <c r="BZ18" s="3">
        <v>76.3834726405286</v>
      </c>
      <c r="CA18" s="3">
        <v>47.9190768445161</v>
      </c>
      <c r="CB18" s="3">
        <v>65.4945889652593</v>
      </c>
      <c r="CC18" s="3">
        <v>59.7584662005765</v>
      </c>
      <c r="CD18" s="3">
        <v>23.4333569403461</v>
      </c>
      <c r="CE18" s="3">
        <v>35.1968168005865</v>
      </c>
      <c r="CF18" s="3">
        <v>101.452472243615</v>
      </c>
      <c r="CG18" s="3">
        <v>77.4142505645752</v>
      </c>
      <c r="CH18" s="3">
        <v>51.3718744185827</v>
      </c>
      <c r="CI18" s="3">
        <v>43.1257125193817</v>
      </c>
      <c r="CJ18" s="3">
        <v>48.645149942023</v>
      </c>
      <c r="CK18" s="3">
        <v>51.009361840599</v>
      </c>
      <c r="CL18" s="3">
        <v>82.5122497558594</v>
      </c>
      <c r="CM18" s="3">
        <v>46.8847406765168</v>
      </c>
      <c r="CN18" s="3">
        <v>60.4611909346565</v>
      </c>
      <c r="CO18" s="3">
        <v>22.470139269514</v>
      </c>
      <c r="CP18" s="3">
        <v>102.737377517437</v>
      </c>
      <c r="CQ18" s="3">
        <v>43.0764477560095</v>
      </c>
      <c r="CR18" s="3">
        <v>90.3675209209634</v>
      </c>
      <c r="CS18" s="3">
        <v>41.6116386926304</v>
      </c>
      <c r="CT18" s="3">
        <v>78.0528708372323</v>
      </c>
      <c r="CU18" s="3">
        <v>58.1058499010258</v>
      </c>
      <c r="CV18" s="3">
        <v>45.9086558004501</v>
      </c>
      <c r="CW18" s="3">
        <v>69.7570701663611</v>
      </c>
      <c r="CX18" s="3">
        <v>45.2482734738133</v>
      </c>
      <c r="CY18" s="3">
        <v>35.4343025515773</v>
      </c>
      <c r="CZ18" s="3">
        <v>57.2219984830243</v>
      </c>
      <c r="DA18" s="3">
        <v>21.494891142693</v>
      </c>
      <c r="DB18" s="3">
        <v>21.4936250686646</v>
      </c>
      <c r="DC18" s="3">
        <v>17.2501034431454</v>
      </c>
      <c r="DD18" s="3">
        <v>41.5735237748512</v>
      </c>
      <c r="DE18" s="3">
        <v>99.529022589848</v>
      </c>
      <c r="DF18" s="3">
        <v>9.41804208702241</v>
      </c>
      <c r="DG18" s="3">
        <v>16.4162479813103</v>
      </c>
      <c r="DH18" s="3">
        <v>20.0218098565952</v>
      </c>
      <c r="DI18" s="3">
        <v>151.802398332024</v>
      </c>
      <c r="DJ18" s="3">
        <v>23.7681632667143</v>
      </c>
      <c r="DK18" s="3">
        <v>125.687249755859</v>
      </c>
      <c r="DL18" s="3">
        <v>54.4457918353228</v>
      </c>
      <c r="DM18" s="3">
        <v>14.6355834812899</v>
      </c>
      <c r="DN18" s="3">
        <v>42.0716849221687</v>
      </c>
      <c r="DO18" s="3">
        <v>112.73254707348</v>
      </c>
      <c r="DP18" s="3">
        <v>113.41794826168</v>
      </c>
      <c r="DQ18" s="3">
        <v>76.9549459746854</v>
      </c>
      <c r="DR18" s="3">
        <v>40.3760695500197</v>
      </c>
      <c r="DS18" s="3">
        <v>16.2920165938048</v>
      </c>
      <c r="DT18" s="3">
        <v>27.7308485081507</v>
      </c>
      <c r="DU18" s="3">
        <v>27.2940316625201</v>
      </c>
      <c r="DV18" s="3">
        <v>70.4790712960328</v>
      </c>
      <c r="DW18" s="3">
        <v>33.983481545722</v>
      </c>
      <c r="DX18" s="3">
        <v>166.833359858763</v>
      </c>
      <c r="DY18" s="3">
        <v>209.869912759842</v>
      </c>
      <c r="DZ18" s="3">
        <v>39.1952859489035</v>
      </c>
      <c r="EA18" s="3">
        <v>52.7970136441499</v>
      </c>
      <c r="EB18" s="3">
        <v>7.54512485721963</v>
      </c>
      <c r="EC18" s="3">
        <v>88.6826063411458</v>
      </c>
      <c r="ED18" s="3">
        <v>60.2413969883281</v>
      </c>
      <c r="EE18" s="3">
        <v>33.6040611070936</v>
      </c>
      <c r="EF18" s="3">
        <v>81.3670305763305</v>
      </c>
      <c r="EG18" s="3">
        <v>11.1511063034646</v>
      </c>
      <c r="EH18" s="3">
        <v>22.6355283372434</v>
      </c>
      <c r="EI18" s="3">
        <v>13.8683576012498</v>
      </c>
      <c r="EJ18" s="3">
        <v>75.3969740075125</v>
      </c>
      <c r="EK18" s="3">
        <v>161.778188654637</v>
      </c>
      <c r="EL18" s="3">
        <v>108.520159669843</v>
      </c>
      <c r="EM18" s="3">
        <v>41.5072841130478</v>
      </c>
      <c r="EN18" s="3">
        <v>92.5900984001653</v>
      </c>
      <c r="EO18" s="3">
        <v>25.7156386778097</v>
      </c>
      <c r="EP18" s="3">
        <v>94.9266631220535</v>
      </c>
      <c r="EQ18" s="3">
        <v>33.0666643585157</v>
      </c>
      <c r="ER18" s="3">
        <v>14.6658726178468</v>
      </c>
      <c r="ES18" s="3">
        <v>20.2939932577221</v>
      </c>
      <c r="ET18" s="3">
        <v>55.0210276603699</v>
      </c>
      <c r="EU18" s="3">
        <v>76.4620452124508</v>
      </c>
      <c r="EV18" s="3">
        <v>26.5327762628429</v>
      </c>
      <c r="EW18" s="3">
        <v>29.5195663639344</v>
      </c>
      <c r="EX18" s="3">
        <v>77.5339990310938</v>
      </c>
      <c r="EY18" s="3">
        <v>21.3923700195698</v>
      </c>
      <c r="EZ18" s="3">
        <v>50.1219269037499</v>
      </c>
      <c r="FA18" s="3">
        <v>43.1219981664765</v>
      </c>
      <c r="FB18" s="3">
        <v>10.0959437910294</v>
      </c>
      <c r="FC18" s="3">
        <v>15.2018495878411</v>
      </c>
      <c r="FD18" s="3">
        <v>49.007810663627</v>
      </c>
      <c r="FE18" s="3">
        <v>80.0647791893775</v>
      </c>
      <c r="FF18" s="3">
        <v>25.9689667702803</v>
      </c>
      <c r="FG18" s="3">
        <v>71.576250076294</v>
      </c>
      <c r="FH18" s="3">
        <v>30.1282245546147</v>
      </c>
      <c r="FI18" s="3">
        <v>29.8815883266074</v>
      </c>
      <c r="FJ18" s="3">
        <v>39.0057876649647</v>
      </c>
      <c r="FK18" s="3">
        <v>41.4724121298501</v>
      </c>
      <c r="FL18" s="3">
        <v>61.3824941089676</v>
      </c>
      <c r="FM18" s="3">
        <v>147.079238368776</v>
      </c>
      <c r="FN18" s="3">
        <v>59.6996518947015</v>
      </c>
      <c r="FO18" s="3">
        <v>3.8333148868982</v>
      </c>
      <c r="FP18" s="3">
        <v>36.3706797955602</v>
      </c>
      <c r="FQ18" s="3">
        <v>63.149212836215</v>
      </c>
      <c r="FR18" s="3">
        <v>87.143250286992</v>
      </c>
      <c r="FS18" s="3">
        <v>72.6122363424074</v>
      </c>
      <c r="FT18" s="3">
        <v>20.6535200633785</v>
      </c>
      <c r="FU18" s="3">
        <v>76.6269757202066</v>
      </c>
      <c r="FV18" s="3">
        <v>20.2489680332111</v>
      </c>
      <c r="FW18" s="3">
        <v>216.289670977815</v>
      </c>
      <c r="FX18" s="3">
        <v>98.2292992298127</v>
      </c>
      <c r="FY18" s="3">
        <v>32.1786097256802</v>
      </c>
      <c r="FZ18" s="3">
        <v>60.7228211916181</v>
      </c>
      <c r="GA18" s="3">
        <v>33.8808497683109</v>
      </c>
      <c r="GB18" s="3">
        <v>183.531499481201</v>
      </c>
      <c r="GC18" s="3">
        <v>32.6475116808687</v>
      </c>
      <c r="GD18" s="3">
        <v>49.143550818827</v>
      </c>
      <c r="GE18" s="3">
        <v>96.5890841429648</v>
      </c>
      <c r="GF18" s="3">
        <v>22.1767501354218</v>
      </c>
      <c r="GG18" s="3">
        <v>27.4019018541649</v>
      </c>
      <c r="GH18" s="3">
        <v>38.1011106779477</v>
      </c>
      <c r="GI18" s="3">
        <v>37.7634067639552</v>
      </c>
      <c r="GJ18" s="3">
        <v>42.5536211266595</v>
      </c>
      <c r="GK18" s="3">
        <v>29.1596912604851</v>
      </c>
      <c r="GL18" s="3">
        <v>41.2350180207662</v>
      </c>
      <c r="GM18" s="3">
        <v>50.7698349842842</v>
      </c>
      <c r="GN18" s="3">
        <v>92.9385641086802</v>
      </c>
      <c r="GO18" s="3">
        <v>26.8708993747106</v>
      </c>
      <c r="GP18" s="3">
        <v>14.4458156832733</v>
      </c>
      <c r="GQ18" s="3">
        <v>19.7927108462207</v>
      </c>
      <c r="GR18" s="3">
        <v>21.2945521249825</v>
      </c>
      <c r="GS18" s="3">
        <v>85.1286787033081</v>
      </c>
      <c r="GT18" s="3">
        <v>13.0687000120513</v>
      </c>
      <c r="GU18" s="3">
        <v>45.9408244500242</v>
      </c>
      <c r="GV18" s="3">
        <v>134.327512132263</v>
      </c>
      <c r="GW18" s="3">
        <v>20.5787582884078</v>
      </c>
      <c r="GX18" s="3">
        <v>79.9284731359008</v>
      </c>
      <c r="GY18" s="3">
        <v>27.0131143334891</v>
      </c>
      <c r="GZ18" s="3">
        <v>57.9066029226773</v>
      </c>
      <c r="HA18" s="3">
        <v>38.2304972171935</v>
      </c>
      <c r="HB18" s="3">
        <v>0.517786941199274</v>
      </c>
      <c r="HC18" s="3">
        <v>13.7043418282606</v>
      </c>
      <c r="HD18" s="3">
        <v>24.5141244090897</v>
      </c>
      <c r="HE18" s="3">
        <v>55.5681983281455</v>
      </c>
      <c r="HF18" s="3">
        <v>37.7935290193766</v>
      </c>
      <c r="HG18" s="3">
        <v>221.766749191284</v>
      </c>
      <c r="HH18" s="3">
        <v>57.4865381977258</v>
      </c>
      <c r="HI18" s="3">
        <v>37.0227735845396</v>
      </c>
      <c r="HJ18" s="3">
        <v>29.9728492670498</v>
      </c>
      <c r="HK18" s="3">
        <v>30.1815936355373</v>
      </c>
      <c r="HL18" s="3">
        <v>72.6825567937216</v>
      </c>
      <c r="HM18" s="3">
        <v>21.7719960045802</v>
      </c>
      <c r="HN18" s="3">
        <v>36.4035099853881</v>
      </c>
      <c r="HO18" s="3">
        <v>61.0890750798544</v>
      </c>
      <c r="HP18" s="3">
        <v>21.3059140395446</v>
      </c>
      <c r="HQ18" s="3">
        <v>103.993446032085</v>
      </c>
      <c r="HR18" s="3">
        <v>17.3127293436031</v>
      </c>
      <c r="HS18" s="3">
        <v>30.4113449814284</v>
      </c>
      <c r="HT18" s="3">
        <v>51.3465010746101</v>
      </c>
      <c r="HU18" s="3">
        <v>69.3711791052856</v>
      </c>
      <c r="HV18" s="3">
        <v>35.961949404647</v>
      </c>
      <c r="HW18" s="3">
        <v>41.4960553060095</v>
      </c>
      <c r="HX18" s="3">
        <v>96.4769170829512</v>
      </c>
      <c r="HY18" s="3">
        <v>20.3054555984348</v>
      </c>
      <c r="HZ18" s="3">
        <v>56.1914205307176</v>
      </c>
      <c r="IA18" s="3">
        <v>133.031542941951</v>
      </c>
      <c r="IB18" s="3">
        <v>56.4496967944642</v>
      </c>
      <c r="IC18" s="3">
        <v>28.540810944439</v>
      </c>
      <c r="ID18" s="3">
        <v>52.2657297397224</v>
      </c>
      <c r="IE18" s="3">
        <v>490.988251495361</v>
      </c>
      <c r="IF18" s="3">
        <v>7.24177548470592</v>
      </c>
      <c r="IG18" s="3">
        <v>108.452351634087</v>
      </c>
      <c r="IH18" s="3">
        <v>101.379773062363</v>
      </c>
      <c r="II18" s="3">
        <v>164.019333964137</v>
      </c>
      <c r="IJ18" s="3">
        <v>45.6649427168592</v>
      </c>
      <c r="IK18" s="3">
        <v>33.7110939702962</v>
      </c>
      <c r="IL18" s="3">
        <v>41.8709514502806</v>
      </c>
      <c r="IM18" s="3">
        <v>28.0072982382411</v>
      </c>
      <c r="IN18" s="3">
        <v>87.2166969613089</v>
      </c>
      <c r="IO18" s="3">
        <v>89.4928465868136</v>
      </c>
      <c r="IP18" s="3">
        <v>70.0183247677404</v>
      </c>
      <c r="IQ18" s="3">
        <v>124.743799653768</v>
      </c>
      <c r="IR18" s="3">
        <v>28.8732390315828</v>
      </c>
      <c r="IS18" s="3">
        <v>113.604180518485</v>
      </c>
      <c r="IT18" s="3">
        <v>39.2397446655358</v>
      </c>
      <c r="IU18" s="3">
        <v>59.7016971261144</v>
      </c>
      <c r="IV18" s="3">
        <v>103.341087190626</v>
      </c>
      <c r="IW18" s="3">
        <v>81.7956527984154</v>
      </c>
      <c r="IX18" s="3">
        <v>84.6378893658873</v>
      </c>
      <c r="IY18" s="3">
        <v>28.8447993501814</v>
      </c>
      <c r="IZ18" s="3">
        <v>12.6301320896395</v>
      </c>
      <c r="JA18" s="3">
        <v>59.3783786279943</v>
      </c>
      <c r="JB18" s="3">
        <v>57.9297488469861</v>
      </c>
      <c r="JC18" s="3">
        <v>60.4612627732355</v>
      </c>
      <c r="JD18" s="3">
        <v>29.0864141070514</v>
      </c>
      <c r="JE18" s="3">
        <v>126.097191886775</v>
      </c>
      <c r="JF18" s="3">
        <v>58.5484342600742</v>
      </c>
      <c r="JG18" s="3">
        <v>82.1729181761483</v>
      </c>
      <c r="JH18" s="3">
        <v>33.7178611670757</v>
      </c>
      <c r="JI18" s="3">
        <v>42.5930718417654</v>
      </c>
      <c r="JJ18" s="3">
        <v>44.9890900353273</v>
      </c>
      <c r="JK18" s="3">
        <v>101.024320825868</v>
      </c>
      <c r="JL18" s="3">
        <v>84.2153526153829</v>
      </c>
      <c r="JM18" s="3">
        <v>73.4461930343428</v>
      </c>
      <c r="JN18" s="3">
        <v>63.9999624979928</v>
      </c>
      <c r="JO18" s="3">
        <v>40.2006177875744</v>
      </c>
      <c r="JP18" s="3">
        <v>83.2009490089608</v>
      </c>
      <c r="JQ18" s="3">
        <v>63.9494996070862</v>
      </c>
      <c r="JR18" s="3">
        <v>125.613750267029</v>
      </c>
      <c r="JS18" s="3">
        <v>50.0401930336925</v>
      </c>
      <c r="JT18" s="3">
        <v>30.2977384717272</v>
      </c>
      <c r="JU18" s="3">
        <v>130.962499427795</v>
      </c>
      <c r="JV18" s="3">
        <v>58.2933191181401</v>
      </c>
      <c r="JW18" s="3">
        <v>81.5566147375932</v>
      </c>
      <c r="JX18" s="3">
        <v>35.2911002166585</v>
      </c>
      <c r="JY18" s="3">
        <v>48.1931102835008</v>
      </c>
      <c r="JZ18" s="3">
        <v>42.3233167007486</v>
      </c>
      <c r="KA18" s="3">
        <v>40.8562791935478</v>
      </c>
      <c r="KB18" s="3">
        <v>29.0657634258822</v>
      </c>
      <c r="KC18" s="3">
        <v>21.3656006254114</v>
      </c>
      <c r="KD18" s="3">
        <v>21.8829309515696</v>
      </c>
      <c r="KE18" s="3">
        <v>96.4006745482796</v>
      </c>
      <c r="KF18" s="3">
        <v>24.9705221334369</v>
      </c>
      <c r="KG18" s="3">
        <v>57.1567088098888</v>
      </c>
      <c r="KH18" s="3">
        <v>32.5797305119241</v>
      </c>
      <c r="KI18" s="3">
        <v>54.9967971825518</v>
      </c>
      <c r="KJ18" s="3">
        <v>101.363750490676</v>
      </c>
      <c r="KK18" s="3">
        <v>43.4889087391809</v>
      </c>
      <c r="KL18" s="3">
        <v>11.3738439354333</v>
      </c>
      <c r="KM18" s="3">
        <v>33.8967580877755</v>
      </c>
      <c r="KN18" s="3">
        <v>46.0346228782355</v>
      </c>
      <c r="KO18" s="3">
        <v>50.2970633214096</v>
      </c>
      <c r="KP18" s="3">
        <v>46.6652655478671</v>
      </c>
      <c r="KQ18" s="3">
        <v>131.030939274643</v>
      </c>
      <c r="KR18" s="3">
        <v>41.5581483786974</v>
      </c>
      <c r="KS18" s="3">
        <v>41.4913534910466</v>
      </c>
      <c r="KT18" s="3">
        <v>27.6549399489079</v>
      </c>
      <c r="KU18" s="3">
        <v>163.896289136174</v>
      </c>
      <c r="KV18" s="3">
        <v>55.2074191244391</v>
      </c>
      <c r="KW18" s="3">
        <v>103.434322794124</v>
      </c>
      <c r="KX18" s="3">
        <v>9.7617107884283</v>
      </c>
      <c r="KY18" s="3">
        <v>32.0390949096179</v>
      </c>
      <c r="KZ18" s="3">
        <v>13.6724227717143</v>
      </c>
      <c r="LA18" s="3">
        <v>46.0324822587844</v>
      </c>
      <c r="LB18" s="3">
        <v>162.301749679809</v>
      </c>
      <c r="LC18" s="3">
        <v>25.2606828764043</v>
      </c>
      <c r="LD18" s="3">
        <v>140.527540684388</v>
      </c>
      <c r="LE18" s="3">
        <v>46.3329432931674</v>
      </c>
      <c r="LF18" s="3">
        <v>2.93136882888457</v>
      </c>
      <c r="LG18" s="3">
        <v>48.2729619161167</v>
      </c>
      <c r="LH18" s="3">
        <v>41.8133548542804</v>
      </c>
      <c r="LI18" s="3">
        <v>38.9872500419617</v>
      </c>
      <c r="LJ18" s="3">
        <v>44.3098749713272</v>
      </c>
      <c r="LK18" s="3">
        <v>53.1092237006074</v>
      </c>
      <c r="LL18" s="3">
        <v>46.9735080109576</v>
      </c>
    </row>
    <row r="19">
      <c r="A19" s="9">
        <v>42156.0</v>
      </c>
      <c r="B19" s="3">
        <v>28.7167540653605</v>
      </c>
      <c r="C19" s="3">
        <v>45.2981215852532</v>
      </c>
      <c r="D19" s="3">
        <v>40.7191713445794</v>
      </c>
      <c r="E19" s="3">
        <v>83.0057350255005</v>
      </c>
      <c r="F19" s="3">
        <v>80.2272730740634</v>
      </c>
      <c r="G19" s="3">
        <v>55.0453847667083</v>
      </c>
      <c r="H19" s="3">
        <v>39.070788003143</v>
      </c>
      <c r="I19" s="3">
        <v>68.1728862649132</v>
      </c>
      <c r="J19" s="3">
        <v>53.712045582858</v>
      </c>
      <c r="K19" s="3">
        <v>28.6907726078416</v>
      </c>
      <c r="L19" s="3">
        <v>38.4489222555643</v>
      </c>
      <c r="M19" s="3">
        <v>9.67696794268993</v>
      </c>
      <c r="N19" s="3">
        <v>24.9147693599272</v>
      </c>
      <c r="O19" s="3">
        <v>48.4079880626318</v>
      </c>
      <c r="P19" s="3">
        <v>55.2883330986682</v>
      </c>
      <c r="Q19" s="3">
        <v>73.2070456418124</v>
      </c>
      <c r="R19" s="3">
        <v>53.9404076916492</v>
      </c>
      <c r="S19" s="3">
        <v>55.5927565400801</v>
      </c>
      <c r="T19" s="3">
        <v>17.6827329435262</v>
      </c>
      <c r="U19" s="3">
        <v>50.8820938078311</v>
      </c>
      <c r="V19" s="3">
        <v>119.666630233675</v>
      </c>
      <c r="W19" s="3">
        <v>103.264299291622</v>
      </c>
      <c r="X19" s="3">
        <v>75.1411155054911</v>
      </c>
      <c r="Y19" s="3">
        <v>21.6272726492448</v>
      </c>
      <c r="Z19" s="3">
        <v>105.827667173554</v>
      </c>
      <c r="AA19" s="3">
        <v>13.0401333098395</v>
      </c>
      <c r="AB19" s="3">
        <v>69.6036386665882</v>
      </c>
      <c r="AC19" s="3">
        <v>118.509368349411</v>
      </c>
      <c r="AD19" s="3">
        <v>51.7933522812236</v>
      </c>
      <c r="AE19" s="3">
        <v>69.22431344395</v>
      </c>
      <c r="AF19" s="3">
        <v>678.105907093395</v>
      </c>
      <c r="AG19" s="3">
        <v>126.17442824409</v>
      </c>
      <c r="AH19" s="3">
        <v>14.07915354071</v>
      </c>
      <c r="AI19" s="3">
        <v>31.864066979961</v>
      </c>
      <c r="AJ19" s="3">
        <v>24.7445277219557</v>
      </c>
      <c r="AK19" s="3">
        <v>119.523387509278</v>
      </c>
      <c r="AL19" s="3">
        <v>32.6208656372296</v>
      </c>
      <c r="AM19" s="3">
        <v>33.8291756816219</v>
      </c>
      <c r="AN19" s="3">
        <v>396.695225802335</v>
      </c>
      <c r="AO19" s="3">
        <v>33.7282826536317</v>
      </c>
      <c r="AP19" s="3">
        <v>48.5440523587798</v>
      </c>
      <c r="AQ19" s="3">
        <v>17.881363695318</v>
      </c>
      <c r="AR19" s="3">
        <v>45.8278787509049</v>
      </c>
      <c r="AS19" s="3">
        <v>86.3076380464418</v>
      </c>
      <c r="AT19" s="3">
        <v>43.0610848151978</v>
      </c>
      <c r="AU19" s="3">
        <v>22.8781000027394</v>
      </c>
      <c r="AV19" s="3">
        <v>66.2648476748026</v>
      </c>
      <c r="AW19" s="3">
        <v>67.3990960534349</v>
      </c>
      <c r="AX19" s="3">
        <v>86.8566022233346</v>
      </c>
      <c r="AY19" s="3">
        <v>37.3009089556607</v>
      </c>
      <c r="AZ19" s="3">
        <v>55.7234177080658</v>
      </c>
      <c r="BA19" s="3">
        <v>41.5727509865822</v>
      </c>
      <c r="BB19" s="3">
        <v>48.4452969413359</v>
      </c>
      <c r="BC19" s="3">
        <v>50.2460533293111</v>
      </c>
      <c r="BD19" s="3">
        <v>38.6768472565309</v>
      </c>
      <c r="BE19" s="3">
        <v>52.815897348805</v>
      </c>
      <c r="BF19" s="3">
        <v>81.8025260662059</v>
      </c>
      <c r="BG19" s="3">
        <v>23.931492923816</v>
      </c>
      <c r="BH19" s="3">
        <v>64.2585703824427</v>
      </c>
      <c r="BI19" s="3">
        <v>12.1800182082436</v>
      </c>
      <c r="BJ19" s="3">
        <v>103.647466253109</v>
      </c>
      <c r="BK19" s="3">
        <v>24.3038709831601</v>
      </c>
      <c r="BL19" s="3">
        <v>13.9029707458319</v>
      </c>
      <c r="BM19" s="3">
        <v>72.7601226933135</v>
      </c>
      <c r="BN19" s="3">
        <v>46.7426345957932</v>
      </c>
      <c r="BO19" s="3">
        <v>117.109136246808</v>
      </c>
      <c r="BP19" s="3">
        <v>35.3006783223349</v>
      </c>
      <c r="BQ19" s="3">
        <v>72.637017914863</v>
      </c>
      <c r="BR19" s="3">
        <v>21.1138595355186</v>
      </c>
      <c r="BS19" s="3">
        <v>9.87196187796694</v>
      </c>
      <c r="BT19" s="3">
        <v>16.4203369393059</v>
      </c>
      <c r="BU19" s="3">
        <v>57.3329492185608</v>
      </c>
      <c r="BV19" s="3">
        <v>78.3792422238567</v>
      </c>
      <c r="BW19" s="3">
        <v>66.7486108199385</v>
      </c>
      <c r="BX19" s="3">
        <v>45.2516697147948</v>
      </c>
      <c r="BY19" s="3">
        <v>37.3382310200566</v>
      </c>
      <c r="BZ19" s="3">
        <v>78.1992670157606</v>
      </c>
      <c r="CA19" s="3">
        <v>47.3776286283158</v>
      </c>
      <c r="CB19" s="3">
        <v>68.6302138795793</v>
      </c>
      <c r="CC19" s="3">
        <v>60.1264405659136</v>
      </c>
      <c r="CD19" s="3">
        <v>24.1675067851526</v>
      </c>
      <c r="CE19" s="3">
        <v>35.2692469508402</v>
      </c>
      <c r="CF19" s="3">
        <v>102.872751866262</v>
      </c>
      <c r="CG19" s="3">
        <v>78.899773164229</v>
      </c>
      <c r="CH19" s="3">
        <v>49.5013755841747</v>
      </c>
      <c r="CI19" s="3">
        <v>45.8997061757226</v>
      </c>
      <c r="CJ19" s="3">
        <v>46.5495528622601</v>
      </c>
      <c r="CK19" s="3">
        <v>48.8614665014986</v>
      </c>
      <c r="CL19" s="3">
        <v>81.8422726717862</v>
      </c>
      <c r="CM19" s="3">
        <v>43.7850233136572</v>
      </c>
      <c r="CN19" s="3">
        <v>62.7743176713213</v>
      </c>
      <c r="CO19" s="3">
        <v>23.2579600838945</v>
      </c>
      <c r="CP19" s="3">
        <v>103.672722239595</v>
      </c>
      <c r="CQ19" s="3">
        <v>41.4958963349336</v>
      </c>
      <c r="CR19" s="3">
        <v>90.0087649992749</v>
      </c>
      <c r="CS19" s="3">
        <v>39.7580996326743</v>
      </c>
      <c r="CT19" s="3">
        <v>77.9158449819122</v>
      </c>
      <c r="CU19" s="3">
        <v>59.3458455864654</v>
      </c>
      <c r="CV19" s="3">
        <v>45.0169894395819</v>
      </c>
      <c r="CW19" s="3">
        <v>67.002048340943</v>
      </c>
      <c r="CX19" s="3">
        <v>43.9632864453382</v>
      </c>
      <c r="CY19" s="3">
        <v>34.1052949049478</v>
      </c>
      <c r="CZ19" s="3">
        <v>56.0475137364572</v>
      </c>
      <c r="DA19" s="3">
        <v>20.4215783496385</v>
      </c>
      <c r="DB19" s="3">
        <v>22.9994698437777</v>
      </c>
      <c r="DC19" s="3">
        <v>16.9915296748433</v>
      </c>
      <c r="DD19" s="3">
        <v>41.9942264205904</v>
      </c>
      <c r="DE19" s="3">
        <v>102.921550295129</v>
      </c>
      <c r="DF19" s="3">
        <v>9.21573956187868</v>
      </c>
      <c r="DG19" s="3">
        <v>16.3744729313841</v>
      </c>
      <c r="DH19" s="3">
        <v>17.9408224039268</v>
      </c>
      <c r="DI19" s="3">
        <v>155.259291941484</v>
      </c>
      <c r="DJ19" s="3">
        <v>22.711000693366</v>
      </c>
      <c r="DK19" s="3">
        <v>125.424091165716</v>
      </c>
      <c r="DL19" s="3">
        <v>53.6917597913852</v>
      </c>
      <c r="DM19" s="3">
        <v>15.0765811502064</v>
      </c>
      <c r="DN19" s="3">
        <v>39.5883985791682</v>
      </c>
      <c r="DO19" s="3">
        <v>114.807234007219</v>
      </c>
      <c r="DP19" s="3">
        <v>113.664296730602</v>
      </c>
      <c r="DQ19" s="3">
        <v>84.1405493170595</v>
      </c>
      <c r="DR19" s="3">
        <v>39.8954284579849</v>
      </c>
      <c r="DS19" s="3">
        <v>15.9766880973255</v>
      </c>
      <c r="DT19" s="3">
        <v>28.0930734121512</v>
      </c>
      <c r="DU19" s="3">
        <v>27.450512436336</v>
      </c>
      <c r="DV19" s="3">
        <v>69.4807832020734</v>
      </c>
      <c r="DW19" s="3">
        <v>34.0659174185291</v>
      </c>
      <c r="DX19" s="3">
        <v>174.886390526127</v>
      </c>
      <c r="DY19" s="3">
        <v>205.125985381532</v>
      </c>
      <c r="DZ19" s="3">
        <v>37.7001376333053</v>
      </c>
      <c r="EA19" s="3">
        <v>54.752639016778</v>
      </c>
      <c r="EB19" s="3">
        <v>7.73445775362602</v>
      </c>
      <c r="EC19" s="3">
        <v>89.1166626809854</v>
      </c>
      <c r="ED19" s="3">
        <v>57.700809760943</v>
      </c>
      <c r="EE19" s="3">
        <v>33.9778159978641</v>
      </c>
      <c r="EF19" s="3">
        <v>81.5382253555923</v>
      </c>
      <c r="EG19" s="3">
        <v>10.7745611444528</v>
      </c>
      <c r="EH19" s="3">
        <v>22.8507051718282</v>
      </c>
      <c r="EI19" s="3">
        <v>13.7720345643489</v>
      </c>
      <c r="EJ19" s="3">
        <v>72.7124068936861</v>
      </c>
      <c r="EK19" s="3">
        <v>190.397411435408</v>
      </c>
      <c r="EL19" s="3">
        <v>105.467461063964</v>
      </c>
      <c r="EM19" s="3">
        <v>41.2576200654657</v>
      </c>
      <c r="EN19" s="3">
        <v>88.9619172503678</v>
      </c>
      <c r="EO19" s="3">
        <v>24.8627309814455</v>
      </c>
      <c r="EP19" s="3">
        <v>96.5743261014613</v>
      </c>
      <c r="EQ19" s="3">
        <v>31.6206731224576</v>
      </c>
      <c r="ER19" s="3">
        <v>14.1255228597295</v>
      </c>
      <c r="ES19" s="3">
        <v>18.5242666789213</v>
      </c>
      <c r="ET19" s="3">
        <v>55.0207575884732</v>
      </c>
      <c r="EU19" s="3">
        <v>74.4055312556184</v>
      </c>
      <c r="EV19" s="3">
        <v>25.522514069081</v>
      </c>
      <c r="EW19" s="3">
        <v>29.5145120557199</v>
      </c>
      <c r="EX19" s="3">
        <v>76.2777433113906</v>
      </c>
      <c r="EY19" s="3">
        <v>21.418705468644</v>
      </c>
      <c r="EZ19" s="3">
        <v>51.8895529319022</v>
      </c>
      <c r="FA19" s="3">
        <v>42.5415377035485</v>
      </c>
      <c r="FB19" s="3">
        <v>10.4485171918296</v>
      </c>
      <c r="FC19" s="3">
        <v>14.6797541035093</v>
      </c>
      <c r="FD19" s="3">
        <v>47.5201256814804</v>
      </c>
      <c r="FE19" s="3">
        <v>78.2438195489019</v>
      </c>
      <c r="FF19" s="3">
        <v>24.292075456878</v>
      </c>
      <c r="FG19" s="3">
        <v>70.8645454753529</v>
      </c>
      <c r="FH19" s="3">
        <v>29.6934734145781</v>
      </c>
      <c r="FI19" s="3">
        <v>30.0649846843134</v>
      </c>
      <c r="FJ19" s="3">
        <v>37.8502384734141</v>
      </c>
      <c r="FK19" s="3">
        <v>42.38268880154</v>
      </c>
      <c r="FL19" s="3">
        <v>68.8610172697554</v>
      </c>
      <c r="FM19" s="3">
        <v>147.751381264683</v>
      </c>
      <c r="FN19" s="3">
        <v>58.2431274394415</v>
      </c>
      <c r="FO19" s="3">
        <v>4.14295745578709</v>
      </c>
      <c r="FP19" s="3">
        <v>31.7850788683834</v>
      </c>
      <c r="FQ19" s="3">
        <v>63.2360277015744</v>
      </c>
      <c r="FR19" s="3">
        <v>88.4343812614805</v>
      </c>
      <c r="FS19" s="3">
        <v>70.3663959952388</v>
      </c>
      <c r="FT19" s="3">
        <v>20.9763941058623</v>
      </c>
      <c r="FU19" s="3">
        <v>75.6248989184857</v>
      </c>
      <c r="FV19" s="3">
        <v>20.1650261012645</v>
      </c>
      <c r="FW19" s="3">
        <v>216.698918129547</v>
      </c>
      <c r="FX19" s="3">
        <v>98.4552271065226</v>
      </c>
      <c r="FY19" s="3">
        <v>33.0683301142707</v>
      </c>
      <c r="FZ19" s="3">
        <v>60.3516997265727</v>
      </c>
      <c r="GA19" s="3">
        <v>35.7534178080347</v>
      </c>
      <c r="GB19" s="3">
        <v>190.487954226407</v>
      </c>
      <c r="GC19" s="3">
        <v>32.9888371996181</v>
      </c>
      <c r="GD19" s="3">
        <v>49.654324017638</v>
      </c>
      <c r="GE19" s="3">
        <v>95.3912687383062</v>
      </c>
      <c r="GF19" s="3">
        <v>21.7292424982244</v>
      </c>
      <c r="GG19" s="3">
        <v>26.3528385563226</v>
      </c>
      <c r="GH19" s="3">
        <v>37.7043854070573</v>
      </c>
      <c r="GI19" s="3">
        <v>37.7907354688059</v>
      </c>
      <c r="GJ19" s="3">
        <v>41.837084433641</v>
      </c>
      <c r="GK19" s="3">
        <v>30.2102689552398</v>
      </c>
      <c r="GL19" s="3">
        <v>40.0691882822275</v>
      </c>
      <c r="GM19" s="3">
        <v>49.8867557917876</v>
      </c>
      <c r="GN19" s="3">
        <v>95.9992984534426</v>
      </c>
      <c r="GO19" s="3">
        <v>24.1108394597634</v>
      </c>
      <c r="GP19" s="3">
        <v>14.3800231675433</v>
      </c>
      <c r="GQ19" s="3">
        <v>19.6035605847371</v>
      </c>
      <c r="GR19" s="3">
        <v>19.6935757585385</v>
      </c>
      <c r="GS19" s="3">
        <v>93.1888308091597</v>
      </c>
      <c r="GT19" s="3">
        <v>13.4283363897116</v>
      </c>
      <c r="GU19" s="3">
        <v>46.8583616073955</v>
      </c>
      <c r="GV19" s="3">
        <v>137.977155243938</v>
      </c>
      <c r="GW19" s="3">
        <v>19.6210879426015</v>
      </c>
      <c r="GX19" s="3">
        <v>74.3736747794902</v>
      </c>
      <c r="GY19" s="3">
        <v>25.9778941434771</v>
      </c>
      <c r="GZ19" s="3">
        <v>59.4398456641174</v>
      </c>
      <c r="HA19" s="3">
        <v>37.7627162378187</v>
      </c>
      <c r="HB19" s="3">
        <v>0.520195300686315</v>
      </c>
      <c r="HC19" s="3">
        <v>13.062742695262</v>
      </c>
      <c r="HD19" s="3">
        <v>21.7121990643186</v>
      </c>
      <c r="HE19" s="3">
        <v>52.7407609802567</v>
      </c>
      <c r="HF19" s="3">
        <v>36.8417815106281</v>
      </c>
      <c r="HG19" s="3">
        <v>226.228863109242</v>
      </c>
      <c r="HH19" s="3">
        <v>58.5102586674045</v>
      </c>
      <c r="HI19" s="3">
        <v>36.1279297911215</v>
      </c>
      <c r="HJ19" s="3">
        <v>29.3863737039194</v>
      </c>
      <c r="HK19" s="3">
        <v>28.9534640313913</v>
      </c>
      <c r="HL19" s="3">
        <v>71.5282254240395</v>
      </c>
      <c r="HM19" s="3">
        <v>21.8792577353159</v>
      </c>
      <c r="HN19" s="3">
        <v>36.818485431533</v>
      </c>
      <c r="HO19" s="3">
        <v>60.2879215733487</v>
      </c>
      <c r="HP19" s="3">
        <v>21.7797089449384</v>
      </c>
      <c r="HQ19" s="3">
        <v>101.181598488202</v>
      </c>
      <c r="HR19" s="3">
        <v>17.3132457497129</v>
      </c>
      <c r="HS19" s="3">
        <v>29.7943048484801</v>
      </c>
      <c r="HT19" s="3">
        <v>49.772305424566</v>
      </c>
      <c r="HU19" s="3">
        <v>71.6110190767305</v>
      </c>
      <c r="HV19" s="3">
        <v>35.5332077474939</v>
      </c>
      <c r="HW19" s="3">
        <v>39.7077118587018</v>
      </c>
      <c r="HX19" s="3">
        <v>98.6062053489971</v>
      </c>
      <c r="HY19" s="3">
        <v>19.6737587779979</v>
      </c>
      <c r="HZ19" s="3">
        <v>58.7877830932943</v>
      </c>
      <c r="IA19" s="3">
        <v>129.662871872508</v>
      </c>
      <c r="IB19" s="3">
        <v>55.313360675656</v>
      </c>
      <c r="IC19" s="3">
        <v>29.0297208192579</v>
      </c>
      <c r="ID19" s="3">
        <v>50.7322990314665</v>
      </c>
      <c r="IE19" s="3">
        <v>514.908412586559</v>
      </c>
      <c r="IF19" s="3">
        <v>7.52612322308019</v>
      </c>
      <c r="IG19" s="3">
        <v>111.463024707599</v>
      </c>
      <c r="IH19" s="3">
        <v>103.369759942677</v>
      </c>
      <c r="II19" s="3">
        <v>165.69039921867</v>
      </c>
      <c r="IJ19" s="3">
        <v>44.879499797684</v>
      </c>
      <c r="IK19" s="3">
        <v>33.5630897035149</v>
      </c>
      <c r="IL19" s="3">
        <v>43.8712358678924</v>
      </c>
      <c r="IM19" s="3">
        <v>29.2724849101337</v>
      </c>
      <c r="IN19" s="3">
        <v>86.0168085408694</v>
      </c>
      <c r="IO19" s="3">
        <v>85.697427719305</v>
      </c>
      <c r="IP19" s="3">
        <v>68.1920202564183</v>
      </c>
      <c r="IQ19" s="3">
        <v>126.933384124922</v>
      </c>
      <c r="IR19" s="3">
        <v>28.2225757540724</v>
      </c>
      <c r="IS19" s="3">
        <v>109.884582569567</v>
      </c>
      <c r="IT19" s="3">
        <v>38.105605334743</v>
      </c>
      <c r="IU19" s="3">
        <v>60.2396332038046</v>
      </c>
      <c r="IV19" s="3">
        <v>104.954283982403</v>
      </c>
      <c r="IW19" s="3">
        <v>84.1804298510095</v>
      </c>
      <c r="IX19" s="3">
        <v>85.6262529612939</v>
      </c>
      <c r="IY19" s="3">
        <v>29.0789729452976</v>
      </c>
      <c r="IZ19" s="3">
        <v>12.9229846723327</v>
      </c>
      <c r="JA19" s="3">
        <v>58.3944866658813</v>
      </c>
      <c r="JB19" s="3">
        <v>57.317042259659</v>
      </c>
      <c r="JC19" s="3">
        <v>62.265981046852</v>
      </c>
      <c r="JD19" s="3">
        <v>28.8607106715213</v>
      </c>
      <c r="JE19" s="3">
        <v>126.177739704735</v>
      </c>
      <c r="JF19" s="3">
        <v>57.019298128688</v>
      </c>
      <c r="JG19" s="3">
        <v>80.0083464705275</v>
      </c>
      <c r="JH19" s="3">
        <v>34.2537209230661</v>
      </c>
      <c r="JI19" s="3">
        <v>41.6105959685956</v>
      </c>
      <c r="JJ19" s="3">
        <v>44.8647606720586</v>
      </c>
      <c r="JK19" s="3">
        <v>103.368845975219</v>
      </c>
      <c r="JL19" s="3">
        <v>80.9789146276744</v>
      </c>
      <c r="JM19" s="3">
        <v>73.0484501101196</v>
      </c>
      <c r="JN19" s="3">
        <v>64.3038500356116</v>
      </c>
      <c r="JO19" s="3">
        <v>40.4046842702282</v>
      </c>
      <c r="JP19" s="3">
        <v>81.5041874590466</v>
      </c>
      <c r="JQ19" s="3">
        <v>63.02909079465</v>
      </c>
      <c r="JR19" s="3">
        <v>126.337499791926</v>
      </c>
      <c r="JS19" s="3">
        <v>47.4710586786434</v>
      </c>
      <c r="JT19" s="3">
        <v>29.0057794561419</v>
      </c>
      <c r="JU19" s="3">
        <v>133.625681443648</v>
      </c>
      <c r="JV19" s="3">
        <v>58.9700653340871</v>
      </c>
      <c r="JW19" s="3">
        <v>77.3025803659953</v>
      </c>
      <c r="JX19" s="3">
        <v>33.8670198313991</v>
      </c>
      <c r="JY19" s="3">
        <v>46.1404292494182</v>
      </c>
      <c r="JZ19" s="3">
        <v>43.305931529721</v>
      </c>
      <c r="KA19" s="3">
        <v>39.8902466159464</v>
      </c>
      <c r="KB19" s="3">
        <v>29.0797282087507</v>
      </c>
      <c r="KC19" s="3">
        <v>20.14187977412</v>
      </c>
      <c r="KD19" s="3">
        <v>21.9485075867378</v>
      </c>
      <c r="KE19" s="3">
        <v>89.4286969455043</v>
      </c>
      <c r="KF19" s="3">
        <v>24.1470493534663</v>
      </c>
      <c r="KG19" s="3">
        <v>55.5917066546983</v>
      </c>
      <c r="KH19" s="3">
        <v>32.5432218688997</v>
      </c>
      <c r="KI19" s="3">
        <v>54.8438630633685</v>
      </c>
      <c r="KJ19" s="3">
        <v>101.548981648521</v>
      </c>
      <c r="KK19" s="3">
        <v>46.2426166364641</v>
      </c>
      <c r="KL19" s="3">
        <v>11.7047818733848</v>
      </c>
      <c r="KM19" s="3">
        <v>35.9300853896975</v>
      </c>
      <c r="KN19" s="3">
        <v>46.1191129769014</v>
      </c>
      <c r="KO19" s="3">
        <v>49.6856027457128</v>
      </c>
      <c r="KP19" s="3">
        <v>47.2947357149976</v>
      </c>
      <c r="KQ19" s="3">
        <v>130.139622675187</v>
      </c>
      <c r="KR19" s="3">
        <v>43.3448573945069</v>
      </c>
      <c r="KS19" s="3">
        <v>42.5852270219892</v>
      </c>
      <c r="KT19" s="3">
        <v>28.5262613361801</v>
      </c>
      <c r="KU19" s="3">
        <v>158.759604543817</v>
      </c>
      <c r="KV19" s="3">
        <v>53.4505719262865</v>
      </c>
      <c r="KW19" s="3">
        <v>112.041200677623</v>
      </c>
      <c r="KX19" s="3">
        <v>10.8058005314688</v>
      </c>
      <c r="KY19" s="3">
        <v>33.4519198698265</v>
      </c>
      <c r="KZ19" s="3">
        <v>13.4276204403537</v>
      </c>
      <c r="LA19" s="3">
        <v>43.7382209711813</v>
      </c>
      <c r="LB19" s="3">
        <v>158.662628872438</v>
      </c>
      <c r="LC19" s="3">
        <v>26.3791569188749</v>
      </c>
      <c r="LD19" s="3">
        <v>136.643892028704</v>
      </c>
      <c r="LE19" s="3">
        <v>44.3246025521707</v>
      </c>
      <c r="LF19" s="3">
        <v>2.89509559612743</v>
      </c>
      <c r="LG19" s="3">
        <v>46.816829667761</v>
      </c>
      <c r="LH19" s="3">
        <v>38.5444277540293</v>
      </c>
      <c r="LI19" s="3">
        <v>41.0195453817194</v>
      </c>
      <c r="LJ19" s="3">
        <v>44.1943651144076</v>
      </c>
      <c r="LK19" s="3">
        <v>52.5776130144631</v>
      </c>
      <c r="LL19" s="3">
        <v>45.4482698747617</v>
      </c>
    </row>
    <row r="20">
      <c r="A20" s="9">
        <v>42186.0</v>
      </c>
      <c r="B20" s="3">
        <v>28.1516088552232</v>
      </c>
      <c r="C20" s="3">
        <v>46.442418714376</v>
      </c>
      <c r="D20" s="3">
        <v>41.7955836092221</v>
      </c>
      <c r="E20" s="3">
        <v>85.8692085811935</v>
      </c>
      <c r="F20" s="3">
        <v>81.1011359474876</v>
      </c>
      <c r="G20" s="3">
        <v>50.4208196465646</v>
      </c>
      <c r="H20" s="3">
        <v>36.3818957218265</v>
      </c>
      <c r="I20" s="3">
        <v>66.0721562976964</v>
      </c>
      <c r="J20" s="3">
        <v>51.8452271548184</v>
      </c>
      <c r="K20" s="3">
        <v>29.3237721512322</v>
      </c>
      <c r="L20" s="3">
        <v>39.4364280731537</v>
      </c>
      <c r="M20" s="3">
        <v>9.37492631230392</v>
      </c>
      <c r="N20" s="3">
        <v>24.73403455767</v>
      </c>
      <c r="O20" s="3">
        <v>49.9183121574858</v>
      </c>
      <c r="P20" s="3">
        <v>59.0521654093917</v>
      </c>
      <c r="Q20" s="3">
        <v>71.7904552112926</v>
      </c>
      <c r="R20" s="3">
        <v>54.46927687613</v>
      </c>
      <c r="S20" s="3">
        <v>55.1773422639638</v>
      </c>
      <c r="T20" s="3">
        <v>16.2542336947446</v>
      </c>
      <c r="U20" s="3">
        <v>51.187092655476</v>
      </c>
      <c r="V20" s="3">
        <v>122.378899067466</v>
      </c>
      <c r="W20" s="3">
        <v>101.771186112467</v>
      </c>
      <c r="X20" s="3">
        <v>76.9251371288209</v>
      </c>
      <c r="Y20" s="3">
        <v>23.9817840836265</v>
      </c>
      <c r="Z20" s="3">
        <v>99.5369414904841</v>
      </c>
      <c r="AA20" s="3">
        <v>12.7038347747517</v>
      </c>
      <c r="AB20" s="3">
        <v>63.1831680532998</v>
      </c>
      <c r="AC20" s="3">
        <v>122.847828901242</v>
      </c>
      <c r="AD20" s="3">
        <v>51.8263946774335</v>
      </c>
      <c r="AE20" s="3">
        <v>67.4267658744236</v>
      </c>
      <c r="AF20" s="3">
        <v>679.524774724787</v>
      </c>
      <c r="AG20" s="3">
        <v>127.826204327545</v>
      </c>
      <c r="AH20" s="3">
        <v>14.318613488058</v>
      </c>
      <c r="AI20" s="3">
        <v>32.6291036468797</v>
      </c>
      <c r="AJ20" s="3">
        <v>24.0034911439</v>
      </c>
      <c r="AK20" s="3">
        <v>124.600740865299</v>
      </c>
      <c r="AL20" s="3">
        <v>31.2816430214403</v>
      </c>
      <c r="AM20" s="3">
        <v>35.1470351292343</v>
      </c>
      <c r="AN20" s="3">
        <v>377.692045731978</v>
      </c>
      <c r="AO20" s="3">
        <v>33.4230415321688</v>
      </c>
      <c r="AP20" s="3">
        <v>50.0132142476775</v>
      </c>
      <c r="AQ20" s="3">
        <v>17.6334092833779</v>
      </c>
      <c r="AR20" s="3">
        <v>40.5077330813797</v>
      </c>
      <c r="AS20" s="3">
        <v>85.5649480360782</v>
      </c>
      <c r="AT20" s="3">
        <v>43.7586300571163</v>
      </c>
      <c r="AU20" s="3">
        <v>25.3384181513911</v>
      </c>
      <c r="AV20" s="3">
        <v>64.1913450377858</v>
      </c>
      <c r="AW20" s="3">
        <v>63.3309903799211</v>
      </c>
      <c r="AX20" s="3">
        <v>87.3883465178078</v>
      </c>
      <c r="AY20" s="3">
        <v>37.8088636398315</v>
      </c>
      <c r="AZ20" s="3">
        <v>55.4324499251157</v>
      </c>
      <c r="BA20" s="3">
        <v>44.2150007852274</v>
      </c>
      <c r="BB20" s="3">
        <v>47.3727242046861</v>
      </c>
      <c r="BC20" s="3">
        <v>51.1338734677195</v>
      </c>
      <c r="BD20" s="3">
        <v>40.8297729030285</v>
      </c>
      <c r="BE20" s="3">
        <v>53.5781925559765</v>
      </c>
      <c r="BF20" s="3">
        <v>84.5548175396696</v>
      </c>
      <c r="BG20" s="3">
        <v>25.4453272396804</v>
      </c>
      <c r="BH20" s="3">
        <v>65.4697511810947</v>
      </c>
      <c r="BI20" s="3">
        <v>13.4430772391233</v>
      </c>
      <c r="BJ20" s="3">
        <v>98.7736913942722</v>
      </c>
      <c r="BK20" s="3">
        <v>25.1751135234874</v>
      </c>
      <c r="BL20" s="3">
        <v>13.609280919186</v>
      </c>
      <c r="BM20" s="3">
        <v>72.6275442359008</v>
      </c>
      <c r="BN20" s="3">
        <v>42.1064774787078</v>
      </c>
      <c r="BO20" s="3">
        <v>120.152679956257</v>
      </c>
      <c r="BP20" s="3">
        <v>35.9262120947295</v>
      </c>
      <c r="BQ20" s="3">
        <v>71.5948859229447</v>
      </c>
      <c r="BR20" s="3">
        <v>20.6586129210682</v>
      </c>
      <c r="BS20" s="3">
        <v>9.19361338935599</v>
      </c>
      <c r="BT20" s="3">
        <v>16.3234010359608</v>
      </c>
      <c r="BU20" s="3">
        <v>55.0426324380947</v>
      </c>
      <c r="BV20" s="3">
        <v>82.8957665417601</v>
      </c>
      <c r="BW20" s="3">
        <v>62.2691491269091</v>
      </c>
      <c r="BX20" s="3">
        <v>46.150821065308</v>
      </c>
      <c r="BY20" s="3">
        <v>38.4088049828267</v>
      </c>
      <c r="BZ20" s="3">
        <v>80.3425718544791</v>
      </c>
      <c r="CA20" s="3">
        <v>46.6935205175928</v>
      </c>
      <c r="CB20" s="3">
        <v>70.8163268342348</v>
      </c>
      <c r="CC20" s="3">
        <v>59.8474770924603</v>
      </c>
      <c r="CD20" s="3">
        <v>25.0180837026879</v>
      </c>
      <c r="CE20" s="3">
        <v>36.2909777655307</v>
      </c>
      <c r="CF20" s="3">
        <v>109.243160761493</v>
      </c>
      <c r="CG20" s="3">
        <v>79.8540911241011</v>
      </c>
      <c r="CH20" s="3">
        <v>45.0351656892262</v>
      </c>
      <c r="CI20" s="3">
        <v>49.2199681420123</v>
      </c>
      <c r="CJ20" s="3">
        <v>48.113057262141</v>
      </c>
      <c r="CK20" s="3">
        <v>49.1886390857805</v>
      </c>
      <c r="CL20" s="3">
        <v>79.4788636294278</v>
      </c>
      <c r="CM20" s="3">
        <v>37.8788489941453</v>
      </c>
      <c r="CN20" s="3">
        <v>69.9238102061669</v>
      </c>
      <c r="CO20" s="3">
        <v>24.6379194301447</v>
      </c>
      <c r="CP20" s="3">
        <v>101.57028284609</v>
      </c>
      <c r="CQ20" s="3">
        <v>43.1594748138311</v>
      </c>
      <c r="CR20" s="3">
        <v>90.33503787386</v>
      </c>
      <c r="CS20" s="3">
        <v>40.3065360782202</v>
      </c>
      <c r="CT20" s="3">
        <v>78.6130840342278</v>
      </c>
      <c r="CU20" s="3">
        <v>57.9538094183414</v>
      </c>
      <c r="CV20" s="3">
        <v>40.8807877256048</v>
      </c>
      <c r="CW20" s="3">
        <v>61.23270940521</v>
      </c>
      <c r="CX20" s="3">
        <v>45.5669990006518</v>
      </c>
      <c r="CY20" s="3">
        <v>34.6520265715363</v>
      </c>
      <c r="CZ20" s="3">
        <v>51.1528013564037</v>
      </c>
      <c r="DA20" s="3">
        <v>20.367088042067</v>
      </c>
      <c r="DB20" s="3">
        <v>25.2084469795227</v>
      </c>
      <c r="DC20" s="3">
        <v>16.4187061620015</v>
      </c>
      <c r="DD20" s="3">
        <v>40.233033911311</v>
      </c>
      <c r="DE20" s="3">
        <v>103.41268177623</v>
      </c>
      <c r="DF20" s="3">
        <v>8.96534462036756</v>
      </c>
      <c r="DG20" s="3">
        <v>16.0641445899284</v>
      </c>
      <c r="DH20" s="3">
        <v>14.051194339982</v>
      </c>
      <c r="DI20" s="3">
        <v>147.946677931976</v>
      </c>
      <c r="DJ20" s="3">
        <v>22.3742139959259</v>
      </c>
      <c r="DK20" s="3">
        <v>121.91181789745</v>
      </c>
      <c r="DL20" s="3">
        <v>54.1200636156644</v>
      </c>
      <c r="DM20" s="3">
        <v>15.2095112125519</v>
      </c>
      <c r="DN20" s="3">
        <v>35.59315882316</v>
      </c>
      <c r="DO20" s="3">
        <v>118.203655049729</v>
      </c>
      <c r="DP20" s="3">
        <v>110.884216253151</v>
      </c>
      <c r="DQ20" s="3">
        <v>83.216970966795</v>
      </c>
      <c r="DR20" s="3">
        <v>41.2881212639208</v>
      </c>
      <c r="DS20" s="3">
        <v>14.6837363091848</v>
      </c>
      <c r="DT20" s="3">
        <v>25.1355883826206</v>
      </c>
      <c r="DU20" s="3">
        <v>30.7201710632817</v>
      </c>
      <c r="DV20" s="3">
        <v>67.823087118851</v>
      </c>
      <c r="DW20" s="3">
        <v>32.5412669130853</v>
      </c>
      <c r="DX20" s="3">
        <v>172.745780547369</v>
      </c>
      <c r="DY20" s="3">
        <v>197.211662763358</v>
      </c>
      <c r="DZ20" s="3">
        <v>34.9343319438964</v>
      </c>
      <c r="EA20" s="3">
        <v>57.7698861432899</v>
      </c>
      <c r="EB20" s="3">
        <v>7.83378374430048</v>
      </c>
      <c r="EC20" s="3">
        <v>91.0807098068491</v>
      </c>
      <c r="ED20" s="3">
        <v>52.9008566855926</v>
      </c>
      <c r="EE20" s="3">
        <v>37.1121833378362</v>
      </c>
      <c r="EF20" s="3">
        <v>81.2239581894683</v>
      </c>
      <c r="EG20" s="3">
        <v>10.2428128600569</v>
      </c>
      <c r="EH20" s="3">
        <v>23.2068930414326</v>
      </c>
      <c r="EI20" s="3">
        <v>14.2704025763651</v>
      </c>
      <c r="EJ20" s="3">
        <v>73.2586248681409</v>
      </c>
      <c r="EK20" s="3">
        <v>173.767422426868</v>
      </c>
      <c r="EL20" s="3">
        <v>103.772916523611</v>
      </c>
      <c r="EM20" s="3">
        <v>40.4158599211359</v>
      </c>
      <c r="EN20" s="3">
        <v>88.8663298935554</v>
      </c>
      <c r="EO20" s="3">
        <v>22.8169865482581</v>
      </c>
      <c r="EP20" s="3">
        <v>97.2580814264052</v>
      </c>
      <c r="EQ20" s="3">
        <v>30.0497321446652</v>
      </c>
      <c r="ER20" s="3">
        <v>14.1655973946718</v>
      </c>
      <c r="ES20" s="3">
        <v>17.7725878540547</v>
      </c>
      <c r="ET20" s="3">
        <v>56.4662628173828</v>
      </c>
      <c r="EU20" s="3">
        <v>73.4380762495765</v>
      </c>
      <c r="EV20" s="3">
        <v>24.6204060840077</v>
      </c>
      <c r="EW20" s="3">
        <v>27.9531517425148</v>
      </c>
      <c r="EX20" s="3">
        <v>76.6090632988575</v>
      </c>
      <c r="EY20" s="3">
        <v>20.9263494774188</v>
      </c>
      <c r="EZ20" s="3">
        <v>52.6010878192802</v>
      </c>
      <c r="FA20" s="3">
        <v>43.7141984265622</v>
      </c>
      <c r="FB20" s="3">
        <v>10.3404876126328</v>
      </c>
      <c r="FC20" s="3">
        <v>15.2138295173942</v>
      </c>
      <c r="FD20" s="3">
        <v>44.5917777744639</v>
      </c>
      <c r="FE20" s="3">
        <v>80.9951176981737</v>
      </c>
      <c r="FF20" s="3">
        <v>22.4291882166706</v>
      </c>
      <c r="FG20" s="3">
        <v>66.2047726024281</v>
      </c>
      <c r="FH20" s="3">
        <v>30.0030203202777</v>
      </c>
      <c r="FI20" s="3">
        <v>31.6966083924351</v>
      </c>
      <c r="FJ20" s="3">
        <v>36.70220530763</v>
      </c>
      <c r="FK20" s="3">
        <v>45.8724457028605</v>
      </c>
      <c r="FL20" s="3">
        <v>72.5036402637476</v>
      </c>
      <c r="FM20" s="3">
        <v>154.061402763403</v>
      </c>
      <c r="FN20" s="3">
        <v>56.7011642530062</v>
      </c>
      <c r="FO20" s="3">
        <v>3.96671698820837</v>
      </c>
      <c r="FP20" s="3">
        <v>31.1782189285329</v>
      </c>
      <c r="FQ20" s="3">
        <v>59.4183488015996</v>
      </c>
      <c r="FR20" s="3">
        <v>90.0856597476747</v>
      </c>
      <c r="FS20" s="3">
        <v>68.9325873568817</v>
      </c>
      <c r="FT20" s="3">
        <v>20.7954352284202</v>
      </c>
      <c r="FU20" s="3">
        <v>76.7891986295656</v>
      </c>
      <c r="FV20" s="3">
        <v>18.4745886364435</v>
      </c>
      <c r="FW20" s="3">
        <v>211.948825711866</v>
      </c>
      <c r="FX20" s="3">
        <v>100.483811962238</v>
      </c>
      <c r="FY20" s="3">
        <v>34.30756264721</v>
      </c>
      <c r="FZ20" s="3">
        <v>60.4814144868148</v>
      </c>
      <c r="GA20" s="3">
        <v>36.332109970391</v>
      </c>
      <c r="GB20" s="3">
        <v>195.234092018821</v>
      </c>
      <c r="GC20" s="3">
        <v>33.7929987183611</v>
      </c>
      <c r="GD20" s="3">
        <v>49.1979363764438</v>
      </c>
      <c r="GE20" s="3">
        <v>93.1014803967336</v>
      </c>
      <c r="GF20" s="3">
        <v>23.6567423126914</v>
      </c>
      <c r="GG20" s="3">
        <v>28.1966427414051</v>
      </c>
      <c r="GH20" s="3">
        <v>37.4553636096949</v>
      </c>
      <c r="GI20" s="3">
        <v>41.2179867238204</v>
      </c>
      <c r="GJ20" s="3">
        <v>41.4785724331396</v>
      </c>
      <c r="GK20" s="3">
        <v>30.2504303918307</v>
      </c>
      <c r="GL20" s="3">
        <v>39.6456487172818</v>
      </c>
      <c r="GM20" s="3">
        <v>50.123022665072</v>
      </c>
      <c r="GN20" s="3">
        <v>98.9531558986267</v>
      </c>
      <c r="GO20" s="3">
        <v>18.3758512513611</v>
      </c>
      <c r="GP20" s="3">
        <v>14.3948483150407</v>
      </c>
      <c r="GQ20" s="3">
        <v>20.1281351274922</v>
      </c>
      <c r="GR20" s="3">
        <v>16.263783838015</v>
      </c>
      <c r="GS20" s="3">
        <v>104.179740038785</v>
      </c>
      <c r="GT20" s="3">
        <v>12.5428035168143</v>
      </c>
      <c r="GU20" s="3">
        <v>50.2750649314913</v>
      </c>
      <c r="GV20" s="3">
        <v>142.439328467306</v>
      </c>
      <c r="GW20" s="3">
        <v>17.739997353862</v>
      </c>
      <c r="GX20" s="3">
        <v>69.9856457406221</v>
      </c>
      <c r="GY20" s="3">
        <v>24.3303956371022</v>
      </c>
      <c r="GZ20" s="3">
        <v>59.6788580295509</v>
      </c>
      <c r="HA20" s="3">
        <v>34.6514250496634</v>
      </c>
      <c r="HB20" s="3">
        <v>0.48055394090644</v>
      </c>
      <c r="HC20" s="3">
        <v>12.9079611335599</v>
      </c>
      <c r="HD20" s="3">
        <v>21.4183604529729</v>
      </c>
      <c r="HE20" s="3">
        <v>52.5748833449828</v>
      </c>
      <c r="HF20" s="3">
        <v>34.4796380608229</v>
      </c>
      <c r="HG20" s="3">
        <v>237.476135947488</v>
      </c>
      <c r="HH20" s="3">
        <v>53.8678013786144</v>
      </c>
      <c r="HI20" s="3">
        <v>35.4765112414094</v>
      </c>
      <c r="HJ20" s="3">
        <v>29.5004617345017</v>
      </c>
      <c r="HK20" s="3">
        <v>29.2009107899808</v>
      </c>
      <c r="HL20" s="3">
        <v>72.9317691066691</v>
      </c>
      <c r="HM20" s="3">
        <v>22.1636574780957</v>
      </c>
      <c r="HN20" s="3">
        <v>37.1605892897757</v>
      </c>
      <c r="HO20" s="3">
        <v>61.6593075364449</v>
      </c>
      <c r="HP20" s="3">
        <v>23.4194671408551</v>
      </c>
      <c r="HQ20" s="3">
        <v>96.1474782140652</v>
      </c>
      <c r="HR20" s="3">
        <v>17.9472529032803</v>
      </c>
      <c r="HS20" s="3">
        <v>29.9072901134565</v>
      </c>
      <c r="HT20" s="3">
        <v>51.481884782386</v>
      </c>
      <c r="HU20" s="3">
        <v>72.17139182672</v>
      </c>
      <c r="HV20" s="3">
        <v>36.0764204511078</v>
      </c>
      <c r="HW20" s="3">
        <v>41.3879173011348</v>
      </c>
      <c r="HX20" s="3">
        <v>94.7813113358049</v>
      </c>
      <c r="HY20" s="3">
        <v>19.9658881466967</v>
      </c>
      <c r="HZ20" s="3">
        <v>58.4093951204546</v>
      </c>
      <c r="IA20" s="3">
        <v>136.40307934769</v>
      </c>
      <c r="IB20" s="3">
        <v>56.9361050992698</v>
      </c>
      <c r="IC20" s="3">
        <v>27.5439764253266</v>
      </c>
      <c r="ID20" s="3">
        <v>47.9012059050973</v>
      </c>
      <c r="IE20" s="3">
        <v>537.634090076793</v>
      </c>
      <c r="IF20" s="3">
        <v>7.43095384256751</v>
      </c>
      <c r="IG20" s="3">
        <v>107.226899555999</v>
      </c>
      <c r="IH20" s="3">
        <v>100.631543258947</v>
      </c>
      <c r="II20" s="3">
        <v>163.195679421342</v>
      </c>
      <c r="IJ20" s="3">
        <v>47.2411853221347</v>
      </c>
      <c r="IK20" s="3">
        <v>34.2016125287506</v>
      </c>
      <c r="IL20" s="3">
        <v>46.2927828758102</v>
      </c>
      <c r="IM20" s="3">
        <v>30.1492622940144</v>
      </c>
      <c r="IN20" s="3">
        <v>83.7373177997335</v>
      </c>
      <c r="IO20" s="3">
        <v>82.3561202974496</v>
      </c>
      <c r="IP20" s="3">
        <v>64.286100127284</v>
      </c>
      <c r="IQ20" s="3">
        <v>129.983102283072</v>
      </c>
      <c r="IR20" s="3">
        <v>28.7856521377225</v>
      </c>
      <c r="IS20" s="3">
        <v>112.478227859689</v>
      </c>
      <c r="IT20" s="3">
        <v>37.5305752218886</v>
      </c>
      <c r="IU20" s="3">
        <v>59.1990891453456</v>
      </c>
      <c r="IV20" s="3">
        <v>103.347991462294</v>
      </c>
      <c r="IW20" s="3">
        <v>85.4389337602456</v>
      </c>
      <c r="IX20" s="3">
        <v>88.1067199252765</v>
      </c>
      <c r="IY20" s="3">
        <v>28.2560539323212</v>
      </c>
      <c r="IZ20" s="3">
        <v>13.0446048875728</v>
      </c>
      <c r="JA20" s="3">
        <v>56.8245754504816</v>
      </c>
      <c r="JB20" s="3">
        <v>52.1914314618759</v>
      </c>
      <c r="JC20" s="3">
        <v>63.3777869994724</v>
      </c>
      <c r="JD20" s="3">
        <v>29.8834694327439</v>
      </c>
      <c r="JE20" s="3">
        <v>131.470192923968</v>
      </c>
      <c r="JF20" s="3">
        <v>56.2807438698823</v>
      </c>
      <c r="JG20" s="3">
        <v>82.9839975755351</v>
      </c>
      <c r="JH20" s="3">
        <v>34.9199818208084</v>
      </c>
      <c r="JI20" s="3">
        <v>38.6881125104314</v>
      </c>
      <c r="JJ20" s="3">
        <v>42.8883745986257</v>
      </c>
      <c r="JK20" s="3">
        <v>105.272735651165</v>
      </c>
      <c r="JL20" s="3">
        <v>77.9639891165449</v>
      </c>
      <c r="JM20" s="3">
        <v>71.3900146808787</v>
      </c>
      <c r="JN20" s="3">
        <v>66.5676909662115</v>
      </c>
      <c r="JO20" s="3">
        <v>44.7298819575515</v>
      </c>
      <c r="JP20" s="3">
        <v>82.5245075587397</v>
      </c>
      <c r="JQ20" s="3">
        <v>65.39068144018</v>
      </c>
      <c r="JR20" s="3">
        <v>128.658863587813</v>
      </c>
      <c r="JS20" s="3">
        <v>47.8616408123426</v>
      </c>
      <c r="JT20" s="3">
        <v>28.7864497084686</v>
      </c>
      <c r="JU20" s="3">
        <v>130.40886445479</v>
      </c>
      <c r="JV20" s="3">
        <v>63.8486256731859</v>
      </c>
      <c r="JW20" s="3">
        <v>67.2367433464399</v>
      </c>
      <c r="JX20" s="3">
        <v>34.9989913591667</v>
      </c>
      <c r="JY20" s="3">
        <v>46.00334324065</v>
      </c>
      <c r="JZ20" s="3">
        <v>43.5666435110674</v>
      </c>
      <c r="KA20" s="3">
        <v>40.1505380359408</v>
      </c>
      <c r="KB20" s="3">
        <v>31.6827850321935</v>
      </c>
      <c r="KC20" s="3">
        <v>20.1011295632832</v>
      </c>
      <c r="KD20" s="3">
        <v>21.1445789148269</v>
      </c>
      <c r="KE20" s="3">
        <v>90.8001700516256</v>
      </c>
      <c r="KF20" s="3">
        <v>24.8889997104818</v>
      </c>
      <c r="KG20" s="3">
        <v>53.9066443179389</v>
      </c>
      <c r="KH20" s="3">
        <v>31.6271704577588</v>
      </c>
      <c r="KI20" s="3">
        <v>53.6301479196641</v>
      </c>
      <c r="KJ20" s="3">
        <v>96.8003653247873</v>
      </c>
      <c r="KK20" s="3">
        <v>44.9676667124537</v>
      </c>
      <c r="KL20" s="3">
        <v>11.9556627452487</v>
      </c>
      <c r="KM20" s="3">
        <v>34.29953364788</v>
      </c>
      <c r="KN20" s="3">
        <v>45.2005742422905</v>
      </c>
      <c r="KO20" s="3">
        <v>51.973919333466</v>
      </c>
      <c r="KP20" s="3">
        <v>47.4318202573793</v>
      </c>
      <c r="KQ20" s="3">
        <v>122.196757588083</v>
      </c>
      <c r="KR20" s="3">
        <v>44.568115142807</v>
      </c>
      <c r="KS20" s="3">
        <v>41.4891682421522</v>
      </c>
      <c r="KT20" s="3">
        <v>29.1542693093664</v>
      </c>
      <c r="KU20" s="3">
        <v>164.124817069503</v>
      </c>
      <c r="KV20" s="3">
        <v>52.5709469658663</v>
      </c>
      <c r="KW20" s="3">
        <v>113.392599444874</v>
      </c>
      <c r="KX20" s="3">
        <v>10.0400558903182</v>
      </c>
      <c r="KY20" s="3">
        <v>34.4733628344601</v>
      </c>
      <c r="KZ20" s="3">
        <v>12.0107533508608</v>
      </c>
      <c r="LA20" s="3">
        <v>39.5266112081801</v>
      </c>
      <c r="LB20" s="3">
        <v>156.894625139675</v>
      </c>
      <c r="LC20" s="3">
        <v>26.3480799587309</v>
      </c>
      <c r="LD20" s="3">
        <v>141.758717638613</v>
      </c>
      <c r="LE20" s="3">
        <v>40.5735834875506</v>
      </c>
      <c r="LF20" s="3">
        <v>3.02710771814781</v>
      </c>
      <c r="LG20" s="3">
        <v>47.412288472527</v>
      </c>
      <c r="LH20" s="3">
        <v>38.2689890658608</v>
      </c>
      <c r="LI20" s="3">
        <v>44.9626136259599</v>
      </c>
      <c r="LJ20" s="3">
        <v>45.135967707512</v>
      </c>
      <c r="LK20" s="3">
        <v>54.7368385854582</v>
      </c>
      <c r="LL20" s="3">
        <v>38.7944327694686</v>
      </c>
    </row>
    <row r="21">
      <c r="A21" s="9">
        <v>42217.0</v>
      </c>
      <c r="B21" s="3">
        <v>25.5612662579471</v>
      </c>
      <c r="C21" s="3">
        <v>45.0755599465196</v>
      </c>
      <c r="D21" s="3">
        <v>40.5380357524022</v>
      </c>
      <c r="E21" s="3">
        <v>86.2598922617141</v>
      </c>
      <c r="F21" s="3">
        <v>81.8330957321894</v>
      </c>
      <c r="G21" s="3">
        <v>47.2224189728282</v>
      </c>
      <c r="H21" s="3">
        <v>35.2759517775567</v>
      </c>
      <c r="I21" s="3">
        <v>65.5166051021076</v>
      </c>
      <c r="J21" s="3">
        <v>52.450238091605</v>
      </c>
      <c r="K21" s="3">
        <v>31.436929587947</v>
      </c>
      <c r="L21" s="3">
        <v>40.6123270586585</v>
      </c>
      <c r="M21" s="3">
        <v>8.95066090636472</v>
      </c>
      <c r="N21" s="3">
        <v>24.7705515471382</v>
      </c>
      <c r="O21" s="3">
        <v>48.7990509761933</v>
      </c>
      <c r="P21" s="3">
        <v>63.196818108557</v>
      </c>
      <c r="Q21" s="3">
        <v>72.3711902073452</v>
      </c>
      <c r="R21" s="3">
        <v>50.2782115469621</v>
      </c>
      <c r="S21" s="3">
        <v>56.0183670911607</v>
      </c>
      <c r="T21" s="3">
        <v>14.6650526111643</v>
      </c>
      <c r="U21" s="3">
        <v>51.3687365302165</v>
      </c>
      <c r="V21" s="3">
        <v>125.362471444143</v>
      </c>
      <c r="W21" s="3">
        <v>97.6079925202098</v>
      </c>
      <c r="X21" s="3">
        <v>77.8785290966628</v>
      </c>
      <c r="Y21" s="3">
        <v>25.9693572634742</v>
      </c>
      <c r="Z21" s="3">
        <v>105.130526071999</v>
      </c>
      <c r="AA21" s="3">
        <v>12.3727584415408</v>
      </c>
      <c r="AB21" s="3">
        <v>60.5029505879153</v>
      </c>
      <c r="AC21" s="3">
        <v>126.426471690463</v>
      </c>
      <c r="AD21" s="3">
        <v>51.5880120264448</v>
      </c>
      <c r="AE21" s="3">
        <v>67.8572759750271</v>
      </c>
      <c r="AF21" s="3">
        <v>717.322621663411</v>
      </c>
      <c r="AG21" s="3">
        <v>123.915331010429</v>
      </c>
      <c r="AH21" s="3">
        <v>13.9935760178783</v>
      </c>
      <c r="AI21" s="3">
        <v>34.4392233464254</v>
      </c>
      <c r="AJ21" s="3">
        <v>23.418281153262</v>
      </c>
      <c r="AK21" s="3">
        <v>124.497309637227</v>
      </c>
      <c r="AL21" s="3">
        <v>27.8319780078334</v>
      </c>
      <c r="AM21" s="3">
        <v>36.2146807135773</v>
      </c>
      <c r="AN21" s="3">
        <v>310.034047444661</v>
      </c>
      <c r="AO21" s="3">
        <v>33.4665292935389</v>
      </c>
      <c r="AP21" s="3">
        <v>46.066067763127</v>
      </c>
      <c r="AQ21" s="3">
        <v>17.0311905543009</v>
      </c>
      <c r="AR21" s="3">
        <v>35.2020596625507</v>
      </c>
      <c r="AS21" s="3">
        <v>82.1762436598186</v>
      </c>
      <c r="AT21" s="3">
        <v>42.9020665108696</v>
      </c>
      <c r="AU21" s="3">
        <v>25.0918395295374</v>
      </c>
      <c r="AV21" s="3">
        <v>63.3016704545492</v>
      </c>
      <c r="AW21" s="3">
        <v>60.1011081446102</v>
      </c>
      <c r="AX21" s="3">
        <v>89.2253528177548</v>
      </c>
      <c r="AY21" s="3">
        <v>36.1283334096273</v>
      </c>
      <c r="AZ21" s="3">
        <v>56.6605879525796</v>
      </c>
      <c r="BA21" s="3">
        <v>44.0935038609803</v>
      </c>
      <c r="BB21" s="3">
        <v>45.9944312955876</v>
      </c>
      <c r="BC21" s="3">
        <v>54.4784358217635</v>
      </c>
      <c r="BD21" s="3">
        <v>41.8618240981752</v>
      </c>
      <c r="BE21" s="3">
        <v>53.0674349367337</v>
      </c>
      <c r="BF21" s="3">
        <v>89.1938753704885</v>
      </c>
      <c r="BG21" s="3">
        <v>23.6987127189355</v>
      </c>
      <c r="BH21" s="3">
        <v>64.6223261571725</v>
      </c>
      <c r="BI21" s="3">
        <v>14.7189665294829</v>
      </c>
      <c r="BJ21" s="3">
        <v>95.9713869903078</v>
      </c>
      <c r="BK21" s="3">
        <v>26.1472358652819</v>
      </c>
      <c r="BL21" s="3">
        <v>13.8580617651608</v>
      </c>
      <c r="BM21" s="3">
        <v>66.6082388646879</v>
      </c>
      <c r="BN21" s="3">
        <v>36.0583282163447</v>
      </c>
      <c r="BO21" s="3">
        <v>120.56581788004</v>
      </c>
      <c r="BP21" s="3">
        <v>36.9536756468303</v>
      </c>
      <c r="BQ21" s="3">
        <v>70.2268021612425</v>
      </c>
      <c r="BR21" s="3">
        <v>20.3728632715426</v>
      </c>
      <c r="BS21" s="3">
        <v>8.33067966084788</v>
      </c>
      <c r="BT21" s="3">
        <v>16.5242125044196</v>
      </c>
      <c r="BU21" s="3">
        <v>58.7778169974621</v>
      </c>
      <c r="BV21" s="3">
        <v>81.2962720473304</v>
      </c>
      <c r="BW21" s="3">
        <v>54.5824173795171</v>
      </c>
      <c r="BX21" s="3">
        <v>48.7617808281608</v>
      </c>
      <c r="BY21" s="3">
        <v>40.6446560195226</v>
      </c>
      <c r="BZ21" s="3">
        <v>76.115376754104</v>
      </c>
      <c r="CA21" s="3">
        <v>44.4096936664752</v>
      </c>
      <c r="CB21" s="3">
        <v>69.4522014269764</v>
      </c>
      <c r="CC21" s="3">
        <v>58.9719869234598</v>
      </c>
      <c r="CD21" s="3">
        <v>27.0865988657274</v>
      </c>
      <c r="CE21" s="3">
        <v>36.9052469977823</v>
      </c>
      <c r="CF21" s="3">
        <v>98.4671799104608</v>
      </c>
      <c r="CG21" s="3">
        <v>77.3728574117025</v>
      </c>
      <c r="CH21" s="3">
        <v>42.3104831166299</v>
      </c>
      <c r="CI21" s="3">
        <v>48.2552237753832</v>
      </c>
      <c r="CJ21" s="3">
        <v>50.2542107967433</v>
      </c>
      <c r="CK21" s="3">
        <v>50.3368242954277</v>
      </c>
      <c r="CL21" s="3">
        <v>78.7590471903483</v>
      </c>
      <c r="CM21" s="3">
        <v>31.4508469068262</v>
      </c>
      <c r="CN21" s="3">
        <v>68.8598065998333</v>
      </c>
      <c r="CO21" s="3">
        <v>24.7773076651029</v>
      </c>
      <c r="CP21" s="3">
        <v>101.846088885978</v>
      </c>
      <c r="CQ21" s="3">
        <v>46.1164672388787</v>
      </c>
      <c r="CR21" s="3">
        <v>92.5994181757518</v>
      </c>
      <c r="CS21" s="3">
        <v>41.7553603038246</v>
      </c>
      <c r="CT21" s="3">
        <v>75.6432096847633</v>
      </c>
      <c r="CU21" s="3">
        <v>56.0927790899536</v>
      </c>
      <c r="CV21" s="3">
        <v>37.793651716397</v>
      </c>
      <c r="CW21" s="3">
        <v>57.5707749582217</v>
      </c>
      <c r="CX21" s="3">
        <v>45.7770491567612</v>
      </c>
      <c r="CY21" s="3">
        <v>36.4439653001998</v>
      </c>
      <c r="CZ21" s="3">
        <v>46.6649851252884</v>
      </c>
      <c r="DA21" s="3">
        <v>19.827464634267</v>
      </c>
      <c r="DB21" s="3">
        <v>23.9778968720209</v>
      </c>
      <c r="DC21" s="3">
        <v>16.593456682637</v>
      </c>
      <c r="DD21" s="3">
        <v>42.9499373938247</v>
      </c>
      <c r="DE21" s="3">
        <v>113.856033073589</v>
      </c>
      <c r="DF21" s="3">
        <v>8.81401212058996</v>
      </c>
      <c r="DG21" s="3">
        <v>15.4342275557981</v>
      </c>
      <c r="DH21" s="3">
        <v>9.27908327515589</v>
      </c>
      <c r="DI21" s="3">
        <v>141.45780127834</v>
      </c>
      <c r="DJ21" s="3">
        <v>22.8556683505612</v>
      </c>
      <c r="DK21" s="3">
        <v>128.207857404436</v>
      </c>
      <c r="DL21" s="3">
        <v>58.3137071560448</v>
      </c>
      <c r="DM21" s="3">
        <v>14.8136965414897</v>
      </c>
      <c r="DN21" s="3">
        <v>33.0827505240094</v>
      </c>
      <c r="DO21" s="3">
        <v>119.998542744776</v>
      </c>
      <c r="DP21" s="3">
        <v>106.400001091698</v>
      </c>
      <c r="DQ21" s="3">
        <v>80.8713319482268</v>
      </c>
      <c r="DR21" s="3">
        <v>41.9354608613037</v>
      </c>
      <c r="DS21" s="3">
        <v>13.5658530084974</v>
      </c>
      <c r="DT21" s="3">
        <v>24.2453240458123</v>
      </c>
      <c r="DU21" s="3">
        <v>33.3272099662339</v>
      </c>
      <c r="DV21" s="3">
        <v>65.7439863277144</v>
      </c>
      <c r="DW21" s="3">
        <v>29.6687725067675</v>
      </c>
      <c r="DX21" s="3">
        <v>162.789564447833</v>
      </c>
      <c r="DY21" s="3">
        <v>191.687670222261</v>
      </c>
      <c r="DZ21" s="3">
        <v>32.9465375289782</v>
      </c>
      <c r="EA21" s="3">
        <v>57.2612896652741</v>
      </c>
      <c r="EB21" s="3">
        <v>7.73832744648536</v>
      </c>
      <c r="EC21" s="3">
        <v>94.2110960045367</v>
      </c>
      <c r="ED21" s="3">
        <v>48.1519725123254</v>
      </c>
      <c r="EE21" s="3">
        <v>38.653483805597</v>
      </c>
      <c r="EF21" s="3">
        <v>80.8045573991575</v>
      </c>
      <c r="EG21" s="3">
        <v>9.5500365358713</v>
      </c>
      <c r="EH21" s="3">
        <v>24.474704932052</v>
      </c>
      <c r="EI21" s="3">
        <v>13.0076488068187</v>
      </c>
      <c r="EJ21" s="3">
        <v>72.9640552554084</v>
      </c>
      <c r="EK21" s="3">
        <v>171.627678425288</v>
      </c>
      <c r="EL21" s="3">
        <v>97.114105567844</v>
      </c>
      <c r="EM21" s="3">
        <v>41.6443308096612</v>
      </c>
      <c r="EN21" s="3">
        <v>90.0425656962209</v>
      </c>
      <c r="EO21" s="3">
        <v>22.2289318033616</v>
      </c>
      <c r="EP21" s="3">
        <v>91.1837777359054</v>
      </c>
      <c r="EQ21" s="3">
        <v>28.9986749560994</v>
      </c>
      <c r="ER21" s="3">
        <v>14.4026756398318</v>
      </c>
      <c r="ES21" s="3">
        <v>16.7136527622132</v>
      </c>
      <c r="ET21" s="3">
        <v>57.8705026535761</v>
      </c>
      <c r="EU21" s="3">
        <v>70.0695518752202</v>
      </c>
      <c r="EV21" s="3">
        <v>23.894881923437</v>
      </c>
      <c r="EW21" s="3">
        <v>27.6088549761154</v>
      </c>
      <c r="EX21" s="3">
        <v>75.399479081619</v>
      </c>
      <c r="EY21" s="3">
        <v>21.5566394234216</v>
      </c>
      <c r="EZ21" s="3">
        <v>51.0182038244748</v>
      </c>
      <c r="FA21" s="3">
        <v>46.2834652855602</v>
      </c>
      <c r="FB21" s="3">
        <v>9.84247084713873</v>
      </c>
      <c r="FC21" s="3">
        <v>15.591627143341</v>
      </c>
      <c r="FD21" s="3">
        <v>42.2979395153144</v>
      </c>
      <c r="FE21" s="3">
        <v>82.4681370554606</v>
      </c>
      <c r="FF21" s="3">
        <v>20.2250608832692</v>
      </c>
      <c r="FG21" s="3">
        <v>61.8690476190476</v>
      </c>
      <c r="FH21" s="3">
        <v>30.0243394558389</v>
      </c>
      <c r="FI21" s="3">
        <v>30.7408843576682</v>
      </c>
      <c r="FJ21" s="3">
        <v>35.9025017113742</v>
      </c>
      <c r="FK21" s="3">
        <v>45.4803796998437</v>
      </c>
      <c r="FL21" s="3">
        <v>70.1248083520014</v>
      </c>
      <c r="FM21" s="3">
        <v>161.161175043452</v>
      </c>
      <c r="FN21" s="3">
        <v>59.0294200828235</v>
      </c>
      <c r="FO21" s="3">
        <v>3.65158719792572</v>
      </c>
      <c r="FP21" s="3">
        <v>34.5944337532668</v>
      </c>
      <c r="FQ21" s="3">
        <v>53.0825864236296</v>
      </c>
      <c r="FR21" s="3">
        <v>89.9670727971481</v>
      </c>
      <c r="FS21" s="3">
        <v>64.8352091507718</v>
      </c>
      <c r="FT21" s="3">
        <v>23.2986770933632</v>
      </c>
      <c r="FU21" s="3">
        <v>77.424089627022</v>
      </c>
      <c r="FV21" s="3">
        <v>17.8083337620413</v>
      </c>
      <c r="FW21" s="3">
        <v>195.608190836715</v>
      </c>
      <c r="FX21" s="3">
        <v>97.9485235814598</v>
      </c>
      <c r="FY21" s="3">
        <v>36.509758019071</v>
      </c>
      <c r="FZ21" s="3">
        <v>60.6760514249804</v>
      </c>
      <c r="GA21" s="3">
        <v>34.2569510649024</v>
      </c>
      <c r="GB21" s="3">
        <v>201.865712847028</v>
      </c>
      <c r="GC21" s="3">
        <v>34.5965254740985</v>
      </c>
      <c r="GD21" s="3">
        <v>48.2547029221161</v>
      </c>
      <c r="GE21" s="3">
        <v>88.7058381435072</v>
      </c>
      <c r="GF21" s="3">
        <v>24.1936509722755</v>
      </c>
      <c r="GG21" s="3">
        <v>29.3807407638357</v>
      </c>
      <c r="GH21" s="3">
        <v>35.4318367823782</v>
      </c>
      <c r="GI21" s="3">
        <v>38.227715415448</v>
      </c>
      <c r="GJ21" s="3">
        <v>40.9532451086447</v>
      </c>
      <c r="GK21" s="3">
        <v>28.2660353766087</v>
      </c>
      <c r="GL21" s="3">
        <v>39.7455750180474</v>
      </c>
      <c r="GM21" s="3">
        <v>54.2858337546817</v>
      </c>
      <c r="GN21" s="3">
        <v>97.189324375563</v>
      </c>
      <c r="GO21" s="3">
        <v>16.5151151223662</v>
      </c>
      <c r="GP21" s="3">
        <v>14.8670807773546</v>
      </c>
      <c r="GQ21" s="3">
        <v>20.8736688846236</v>
      </c>
      <c r="GR21" s="3">
        <v>13.6130173634587</v>
      </c>
      <c r="GS21" s="3">
        <v>117.505713871547</v>
      </c>
      <c r="GT21" s="3">
        <v>12.7176504675053</v>
      </c>
      <c r="GU21" s="3">
        <v>50.4899117558382</v>
      </c>
      <c r="GV21" s="3">
        <v>146.144806339069</v>
      </c>
      <c r="GW21" s="3">
        <v>16.2581750953016</v>
      </c>
      <c r="GX21" s="3">
        <v>65.6288980865243</v>
      </c>
      <c r="GY21" s="3">
        <v>24.0101519792756</v>
      </c>
      <c r="GZ21" s="3">
        <v>57.8466500360053</v>
      </c>
      <c r="HA21" s="3">
        <v>35.3475687917364</v>
      </c>
      <c r="HB21" s="3">
        <v>0.538314370669192</v>
      </c>
      <c r="HC21" s="3">
        <v>12.6061521592378</v>
      </c>
      <c r="HD21" s="3">
        <v>19.5124136158424</v>
      </c>
      <c r="HE21" s="3">
        <v>51.8417871333332</v>
      </c>
      <c r="HF21" s="3">
        <v>33.3002234419461</v>
      </c>
      <c r="HG21" s="3">
        <v>245.198810032436</v>
      </c>
      <c r="HH21" s="3">
        <v>52.6570035282173</v>
      </c>
      <c r="HI21" s="3">
        <v>35.4012706443204</v>
      </c>
      <c r="HJ21" s="3">
        <v>28.1327981810251</v>
      </c>
      <c r="HK21" s="3">
        <v>29.9256426963939</v>
      </c>
      <c r="HL21" s="3">
        <v>73.4149325906207</v>
      </c>
      <c r="HM21" s="3">
        <v>22.2566881446314</v>
      </c>
      <c r="HN21" s="3">
        <v>38.5178760215</v>
      </c>
      <c r="HO21" s="3">
        <v>56.872333532816</v>
      </c>
      <c r="HP21" s="3">
        <v>23.8828089242961</v>
      </c>
      <c r="HQ21" s="3">
        <v>93.1492173808572</v>
      </c>
      <c r="HR21" s="3">
        <v>18.1994750201164</v>
      </c>
      <c r="HS21" s="3">
        <v>30.6788771915242</v>
      </c>
      <c r="HT21" s="3">
        <v>51.1751014763468</v>
      </c>
      <c r="HU21" s="3">
        <v>70.4979000113782</v>
      </c>
      <c r="HV21" s="3">
        <v>33.713850212982</v>
      </c>
      <c r="HW21" s="3">
        <v>43.3401232399522</v>
      </c>
      <c r="HX21" s="3">
        <v>86.3726854220437</v>
      </c>
      <c r="HY21" s="3">
        <v>20.9075580222825</v>
      </c>
      <c r="HZ21" s="3">
        <v>57.0096997685351</v>
      </c>
      <c r="IA21" s="3">
        <v>144.113119411209</v>
      </c>
      <c r="IB21" s="3">
        <v>55.7909782463497</v>
      </c>
      <c r="IC21" s="3">
        <v>23.6102272608845</v>
      </c>
      <c r="ID21" s="3">
        <v>45.8540617192071</v>
      </c>
      <c r="IE21" s="3">
        <v>557.538091750372</v>
      </c>
      <c r="IF21" s="3">
        <v>7.2788379346745</v>
      </c>
      <c r="IG21" s="3">
        <v>95.1892677321977</v>
      </c>
      <c r="IH21" s="3">
        <v>94.0516978265584</v>
      </c>
      <c r="II21" s="3">
        <v>156.485018404885</v>
      </c>
      <c r="IJ21" s="3">
        <v>47.7509728443467</v>
      </c>
      <c r="IK21" s="3">
        <v>35.5819858153</v>
      </c>
      <c r="IL21" s="3">
        <v>46.6115254065802</v>
      </c>
      <c r="IM21" s="3">
        <v>29.3915946747166</v>
      </c>
      <c r="IN21" s="3">
        <v>82.4186778235721</v>
      </c>
      <c r="IO21" s="3">
        <v>84.7452213951082</v>
      </c>
      <c r="IP21" s="3">
        <v>61.4071902512316</v>
      </c>
      <c r="IQ21" s="3">
        <v>131.763788535309</v>
      </c>
      <c r="IR21" s="3">
        <v>30.1074093972063</v>
      </c>
      <c r="IS21" s="3">
        <v>117.672941801075</v>
      </c>
      <c r="IT21" s="3">
        <v>37.768111348169</v>
      </c>
      <c r="IU21" s="3">
        <v>58.0125668753314</v>
      </c>
      <c r="IV21" s="3">
        <v>110.203343872734</v>
      </c>
      <c r="IW21" s="3">
        <v>82.397528935931</v>
      </c>
      <c r="IX21" s="3">
        <v>90.7123140577093</v>
      </c>
      <c r="IY21" s="3">
        <v>30.4419031077123</v>
      </c>
      <c r="IZ21" s="3">
        <v>12.7049211415163</v>
      </c>
      <c r="JA21" s="3">
        <v>56.9121088593267</v>
      </c>
      <c r="JB21" s="3">
        <v>50.9552590501227</v>
      </c>
      <c r="JC21" s="3">
        <v>60.4600612909308</v>
      </c>
      <c r="JD21" s="3">
        <v>31.0922749584457</v>
      </c>
      <c r="JE21" s="3">
        <v>128.825341885066</v>
      </c>
      <c r="JF21" s="3">
        <v>53.9418218527956</v>
      </c>
      <c r="JG21" s="3">
        <v>84.2664180503492</v>
      </c>
      <c r="JH21" s="3">
        <v>33.8245868258954</v>
      </c>
      <c r="JI21" s="3">
        <v>38.1091149743068</v>
      </c>
      <c r="JJ21" s="3">
        <v>41.0780950095513</v>
      </c>
      <c r="JK21" s="3">
        <v>103.52092502351</v>
      </c>
      <c r="JL21" s="3">
        <v>73.1761755753918</v>
      </c>
      <c r="JM21" s="3">
        <v>74.0072251139185</v>
      </c>
      <c r="JN21" s="3">
        <v>68.4389868212294</v>
      </c>
      <c r="JO21" s="3">
        <v>44.4812941079986</v>
      </c>
      <c r="JP21" s="3">
        <v>86.8086296653643</v>
      </c>
      <c r="JQ21" s="3">
        <v>69.8561908176967</v>
      </c>
      <c r="JR21" s="3">
        <v>134.824286142985</v>
      </c>
      <c r="JS21" s="3">
        <v>44.0891469661685</v>
      </c>
      <c r="JT21" s="3">
        <v>28.6718371926034</v>
      </c>
      <c r="JU21" s="3">
        <v>127.986666906448</v>
      </c>
      <c r="JV21" s="3">
        <v>62.5057468776932</v>
      </c>
      <c r="JW21" s="3">
        <v>69.6525431746316</v>
      </c>
      <c r="JX21" s="3">
        <v>36.8077103100622</v>
      </c>
      <c r="JY21" s="3">
        <v>46.2095258748936</v>
      </c>
      <c r="JZ21" s="3">
        <v>42.6724783384806</v>
      </c>
      <c r="KA21" s="3">
        <v>42.4748431481324</v>
      </c>
      <c r="KB21" s="3">
        <v>28.4318878823507</v>
      </c>
      <c r="KC21" s="3">
        <v>19.279118383197</v>
      </c>
      <c r="KD21" s="3">
        <v>20.5627361849911</v>
      </c>
      <c r="KE21" s="3">
        <v>79.8997576676344</v>
      </c>
      <c r="KF21" s="3">
        <v>25.9751236443561</v>
      </c>
      <c r="KG21" s="3">
        <v>50.2085678178562</v>
      </c>
      <c r="KH21" s="3">
        <v>29.3099592100944</v>
      </c>
      <c r="KI21" s="3">
        <v>50.4907557429576</v>
      </c>
      <c r="KJ21" s="3">
        <v>93.1744342235672</v>
      </c>
      <c r="KK21" s="3">
        <v>43.7743934184536</v>
      </c>
      <c r="KL21" s="3">
        <v>11.7582211532513</v>
      </c>
      <c r="KM21" s="3">
        <v>32.0074956281306</v>
      </c>
      <c r="KN21" s="3">
        <v>44.8808475323336</v>
      </c>
      <c r="KO21" s="3">
        <v>52.9208511186815</v>
      </c>
      <c r="KP21" s="3">
        <v>49.8971520949535</v>
      </c>
      <c r="KQ21" s="3">
        <v>122.959196431307</v>
      </c>
      <c r="KR21" s="3">
        <v>45.8729052039944</v>
      </c>
      <c r="KS21" s="3">
        <v>38.5296516663491</v>
      </c>
      <c r="KT21" s="3">
        <v>29.8859205761805</v>
      </c>
      <c r="KU21" s="3">
        <v>165.617629203706</v>
      </c>
      <c r="KV21" s="3">
        <v>51.2683300129994</v>
      </c>
      <c r="KW21" s="3">
        <v>112.901470892282</v>
      </c>
      <c r="KX21" s="3">
        <v>9.3026714733923</v>
      </c>
      <c r="KY21" s="3">
        <v>32.5168534919172</v>
      </c>
      <c r="KZ21" s="3">
        <v>12.3524900416719</v>
      </c>
      <c r="LA21" s="3">
        <v>35.697517514908</v>
      </c>
      <c r="LB21" s="3">
        <v>158.974320391966</v>
      </c>
      <c r="LC21" s="3">
        <v>25.3993023677486</v>
      </c>
      <c r="LD21" s="3">
        <v>154.480222771321</v>
      </c>
      <c r="LE21" s="3">
        <v>38.0537689367598</v>
      </c>
      <c r="LF21" s="3">
        <v>3.00995535092708</v>
      </c>
      <c r="LG21" s="3">
        <v>48.429859311989</v>
      </c>
      <c r="LH21" s="3">
        <v>34.0935995476312</v>
      </c>
      <c r="LI21" s="3">
        <v>48.3202383858817</v>
      </c>
      <c r="LJ21" s="3">
        <v>45.8360500717047</v>
      </c>
      <c r="LK21" s="3">
        <v>53.517664521621</v>
      </c>
      <c r="LL21" s="3">
        <v>36.272253620003</v>
      </c>
    </row>
    <row r="22">
      <c r="A22" s="9">
        <v>42248.0</v>
      </c>
      <c r="B22" s="3">
        <v>25.4627107018698</v>
      </c>
      <c r="C22" s="3">
        <v>39.3127222602594</v>
      </c>
      <c r="D22" s="3">
        <v>35.7495287406528</v>
      </c>
      <c r="E22" s="3">
        <v>82.7641438943226</v>
      </c>
      <c r="F22" s="3">
        <v>80.281189873105</v>
      </c>
      <c r="G22" s="3">
        <v>46.2669001408969</v>
      </c>
      <c r="H22" s="3">
        <v>32.8789705849379</v>
      </c>
      <c r="I22" s="3">
        <v>64.1322930827472</v>
      </c>
      <c r="J22" s="3">
        <v>46.2904761178153</v>
      </c>
      <c r="K22" s="3">
        <v>30.2594400669809</v>
      </c>
      <c r="L22" s="3">
        <v>39.2280153332274</v>
      </c>
      <c r="M22" s="3">
        <v>7.8303637418809</v>
      </c>
      <c r="N22" s="3">
        <v>23.1201579043949</v>
      </c>
      <c r="O22" s="3">
        <v>45.8354423466016</v>
      </c>
      <c r="P22" s="3">
        <v>62.5682977840482</v>
      </c>
      <c r="Q22" s="3">
        <v>72.0673804510207</v>
      </c>
      <c r="R22" s="3">
        <v>47.3527500813672</v>
      </c>
      <c r="S22" s="3">
        <v>54.2160441930708</v>
      </c>
      <c r="T22" s="3">
        <v>13.7600652671773</v>
      </c>
      <c r="U22" s="3">
        <v>49.2388562225678</v>
      </c>
      <c r="V22" s="3">
        <v>112.700778740945</v>
      </c>
      <c r="W22" s="3">
        <v>88.4570912059422</v>
      </c>
      <c r="X22" s="3">
        <v>71.8274336616757</v>
      </c>
      <c r="Y22" s="3">
        <v>26.0577976135981</v>
      </c>
      <c r="Z22" s="3">
        <v>98.6926474661898</v>
      </c>
      <c r="AA22" s="3">
        <v>11.7070071967023</v>
      </c>
      <c r="AB22" s="3">
        <v>59.7170923991645</v>
      </c>
      <c r="AC22" s="3">
        <v>122.147567554982</v>
      </c>
      <c r="AD22" s="3">
        <v>49.0101050049009</v>
      </c>
      <c r="AE22" s="3">
        <v>65.4998420535559</v>
      </c>
      <c r="AF22" s="3">
        <v>729.441662016369</v>
      </c>
      <c r="AG22" s="3">
        <v>118.262793010689</v>
      </c>
      <c r="AH22" s="3">
        <v>12.9748317667536</v>
      </c>
      <c r="AI22" s="3">
        <v>30.917807192625</v>
      </c>
      <c r="AJ22" s="3">
        <v>26.9653330436629</v>
      </c>
      <c r="AK22" s="3">
        <v>116.486270096429</v>
      </c>
      <c r="AL22" s="3">
        <v>25.0995533126947</v>
      </c>
      <c r="AM22" s="3">
        <v>33.4350717184248</v>
      </c>
      <c r="AN22" s="3">
        <v>302.695239112491</v>
      </c>
      <c r="AO22" s="3">
        <v>30.6818970927146</v>
      </c>
      <c r="AP22" s="3">
        <v>44.3143911981121</v>
      </c>
      <c r="AQ22" s="3">
        <v>16.6273809614636</v>
      </c>
      <c r="AR22" s="3">
        <v>32.2000257567735</v>
      </c>
      <c r="AS22" s="3">
        <v>78.9722619417693</v>
      </c>
      <c r="AT22" s="3">
        <v>39.0221312334326</v>
      </c>
      <c r="AU22" s="3">
        <v>23.6851056624836</v>
      </c>
      <c r="AV22" s="3">
        <v>61.8264676991303</v>
      </c>
      <c r="AW22" s="3">
        <v>55.9217685566949</v>
      </c>
      <c r="AX22" s="3">
        <v>84.135275530101</v>
      </c>
      <c r="AY22" s="3">
        <v>32.4859522864932</v>
      </c>
      <c r="AZ22" s="3">
        <v>54.0838771471134</v>
      </c>
      <c r="BA22" s="3">
        <v>43.9237682699503</v>
      </c>
      <c r="BB22" s="3">
        <v>40.135618712294</v>
      </c>
      <c r="BC22" s="3">
        <v>54.3558243075917</v>
      </c>
      <c r="BD22" s="3">
        <v>40.6972224652371</v>
      </c>
      <c r="BE22" s="3">
        <v>50.0177483869988</v>
      </c>
      <c r="BF22" s="3">
        <v>87.1165945786254</v>
      </c>
      <c r="BG22" s="3">
        <v>22.9252469277808</v>
      </c>
      <c r="BH22" s="3">
        <v>62.7525609260222</v>
      </c>
      <c r="BI22" s="3">
        <v>14.4842381023225</v>
      </c>
      <c r="BJ22" s="3">
        <v>89.7259240947314</v>
      </c>
      <c r="BK22" s="3">
        <v>25.2501512526158</v>
      </c>
      <c r="BL22" s="3">
        <v>12.9584331326281</v>
      </c>
      <c r="BM22" s="3">
        <v>62.940542095035</v>
      </c>
      <c r="BN22" s="3">
        <v>35.9925203780468</v>
      </c>
      <c r="BO22" s="3">
        <v>119.826223041455</v>
      </c>
      <c r="BP22" s="3">
        <v>37.4144997298592</v>
      </c>
      <c r="BQ22" s="3">
        <v>69.7553853780621</v>
      </c>
      <c r="BR22" s="3">
        <v>19.1056697771431</v>
      </c>
      <c r="BS22" s="3">
        <v>7.98455581358939</v>
      </c>
      <c r="BT22" s="3">
        <v>16.3916168329748</v>
      </c>
      <c r="BU22" s="3">
        <v>55.9910571019994</v>
      </c>
      <c r="BV22" s="3">
        <v>76.1981358522988</v>
      </c>
      <c r="BW22" s="3">
        <v>52.0534828458026</v>
      </c>
      <c r="BX22" s="3">
        <v>46.2798979801493</v>
      </c>
      <c r="BY22" s="3">
        <v>41.1251249559056</v>
      </c>
      <c r="BZ22" s="3">
        <v>66.5497335111228</v>
      </c>
      <c r="CA22" s="3">
        <v>42.4410698144572</v>
      </c>
      <c r="CB22" s="3">
        <v>63.6060912496466</v>
      </c>
      <c r="CC22" s="3">
        <v>54.1013879494257</v>
      </c>
      <c r="CD22" s="3">
        <v>27.7135801494925</v>
      </c>
      <c r="CE22" s="3">
        <v>35.519245659988</v>
      </c>
      <c r="CF22" s="3">
        <v>94.5400783245976</v>
      </c>
      <c r="CG22" s="3">
        <v>67.8907140096029</v>
      </c>
      <c r="CH22" s="3">
        <v>40.7066078154636</v>
      </c>
      <c r="CI22" s="3">
        <v>47.3074733471995</v>
      </c>
      <c r="CJ22" s="3">
        <v>48.0625388974634</v>
      </c>
      <c r="CK22" s="3">
        <v>47.0642622704981</v>
      </c>
      <c r="CL22" s="3">
        <v>74.4833334059942</v>
      </c>
      <c r="CM22" s="3">
        <v>27.9284609373079</v>
      </c>
      <c r="CN22" s="3">
        <v>66.532802713493</v>
      </c>
      <c r="CO22" s="3">
        <v>23.4320688534867</v>
      </c>
      <c r="CP22" s="3">
        <v>99.096999339523</v>
      </c>
      <c r="CQ22" s="3">
        <v>45.4463762980468</v>
      </c>
      <c r="CR22" s="3">
        <v>89.3763547870923</v>
      </c>
      <c r="CS22" s="3">
        <v>41.2970568102147</v>
      </c>
      <c r="CT22" s="3">
        <v>69.5401098246237</v>
      </c>
      <c r="CU22" s="3">
        <v>51.7905220503761</v>
      </c>
      <c r="CV22" s="3">
        <v>35.2477543716718</v>
      </c>
      <c r="CW22" s="3">
        <v>57.32768147096</v>
      </c>
      <c r="CX22" s="3">
        <v>43.9688454804538</v>
      </c>
      <c r="CY22" s="3">
        <v>34.6763858274987</v>
      </c>
      <c r="CZ22" s="3">
        <v>43.2486918773995</v>
      </c>
      <c r="DA22" s="3">
        <v>18.4706488792031</v>
      </c>
      <c r="DB22" s="3">
        <v>23.2048017411005</v>
      </c>
      <c r="DC22" s="3">
        <v>15.4005354318546</v>
      </c>
      <c r="DD22" s="3">
        <v>42.3566415399385</v>
      </c>
      <c r="DE22" s="3">
        <v>113.053332290746</v>
      </c>
      <c r="DF22" s="3">
        <v>8.49893831775729</v>
      </c>
      <c r="DG22" s="3">
        <v>14.6248078115005</v>
      </c>
      <c r="DH22" s="3">
        <v>9.53322139849324</v>
      </c>
      <c r="DI22" s="3">
        <v>129.230774952266</v>
      </c>
      <c r="DJ22" s="3">
        <v>21.0272892543226</v>
      </c>
      <c r="DK22" s="3">
        <v>117.40571412586</v>
      </c>
      <c r="DL22" s="3">
        <v>58.530763665788</v>
      </c>
      <c r="DM22" s="3">
        <v>13.9553445629266</v>
      </c>
      <c r="DN22" s="3">
        <v>27.9055306321151</v>
      </c>
      <c r="DO22" s="3">
        <v>113.504209600521</v>
      </c>
      <c r="DP22" s="3">
        <v>104.411798381687</v>
      </c>
      <c r="DQ22" s="3">
        <v>75.2631217863065</v>
      </c>
      <c r="DR22" s="3">
        <v>40.9350145486548</v>
      </c>
      <c r="DS22" s="3">
        <v>13.4193152625662</v>
      </c>
      <c r="DT22" s="3">
        <v>23.9251838769722</v>
      </c>
      <c r="DU22" s="3">
        <v>32.299863489536</v>
      </c>
      <c r="DV22" s="3">
        <v>63.8261054627149</v>
      </c>
      <c r="DW22" s="3">
        <v>27.4222669345329</v>
      </c>
      <c r="DX22" s="3">
        <v>151.104239078637</v>
      </c>
      <c r="DY22" s="3">
        <v>186.423797066676</v>
      </c>
      <c r="DZ22" s="3">
        <v>31.4596390784096</v>
      </c>
      <c r="EA22" s="3">
        <v>56.1081993630036</v>
      </c>
      <c r="EB22" s="3">
        <v>7.24849438425701</v>
      </c>
      <c r="EC22" s="3">
        <v>92.941002830982</v>
      </c>
      <c r="ED22" s="3">
        <v>45.4382281002135</v>
      </c>
      <c r="EE22" s="3">
        <v>36.9932451798559</v>
      </c>
      <c r="EF22" s="3">
        <v>76.5420709466352</v>
      </c>
      <c r="EG22" s="3">
        <v>8.98363922921949</v>
      </c>
      <c r="EH22" s="3">
        <v>24.72681914129</v>
      </c>
      <c r="EI22" s="3">
        <v>11.7329292199483</v>
      </c>
      <c r="EJ22" s="3">
        <v>73.734768520944</v>
      </c>
      <c r="EK22" s="3">
        <v>171.908351929012</v>
      </c>
      <c r="EL22" s="3">
        <v>92.4068511420222</v>
      </c>
      <c r="EM22" s="3">
        <v>40.8555681547923</v>
      </c>
      <c r="EN22" s="3">
        <v>84.4666491032298</v>
      </c>
      <c r="EO22" s="3">
        <v>22.8030777766681</v>
      </c>
      <c r="EP22" s="3">
        <v>80.5159891434342</v>
      </c>
      <c r="EQ22" s="3">
        <v>25.7583935465614</v>
      </c>
      <c r="ER22" s="3">
        <v>13.7833390844579</v>
      </c>
      <c r="ES22" s="3">
        <v>16.8498652869911</v>
      </c>
      <c r="ET22" s="3">
        <v>55.6749204908098</v>
      </c>
      <c r="EU22" s="3">
        <v>66.7194329301743</v>
      </c>
      <c r="EV22" s="3">
        <v>21.3232430423006</v>
      </c>
      <c r="EW22" s="3">
        <v>26.2925388541304</v>
      </c>
      <c r="EX22" s="3">
        <v>72.1542317127399</v>
      </c>
      <c r="EY22" s="3">
        <v>20.0665581524637</v>
      </c>
      <c r="EZ22" s="3">
        <v>47.6438516747791</v>
      </c>
      <c r="FA22" s="3">
        <v>46.0059916828543</v>
      </c>
      <c r="FB22" s="3">
        <v>9.1775081283926</v>
      </c>
      <c r="FC22" s="3">
        <v>14.7873569390191</v>
      </c>
      <c r="FD22" s="3">
        <v>41.641259658464</v>
      </c>
      <c r="FE22" s="3">
        <v>78.1344803491168</v>
      </c>
      <c r="FF22" s="3">
        <v>18.6130269361499</v>
      </c>
      <c r="FG22" s="3">
        <v>59.8509523300898</v>
      </c>
      <c r="FH22" s="3">
        <v>28.9442813288158</v>
      </c>
      <c r="FI22" s="3">
        <v>29.8981463583987</v>
      </c>
      <c r="FJ22" s="3">
        <v>34.4431219613685</v>
      </c>
      <c r="FK22" s="3">
        <v>44.6750795044018</v>
      </c>
      <c r="FL22" s="3">
        <v>70.4539826738905</v>
      </c>
      <c r="FM22" s="3">
        <v>159.931200523563</v>
      </c>
      <c r="FN22" s="3">
        <v>57.7545272818515</v>
      </c>
      <c r="FO22" s="3">
        <v>3.61993835032682</v>
      </c>
      <c r="FP22" s="3">
        <v>34.6885969924537</v>
      </c>
      <c r="FQ22" s="3">
        <v>51.6930627032696</v>
      </c>
      <c r="FR22" s="3">
        <v>86.0384136901862</v>
      </c>
      <c r="FS22" s="3">
        <v>64.1695516064253</v>
      </c>
      <c r="FT22" s="3">
        <v>23.2081973412278</v>
      </c>
      <c r="FU22" s="3">
        <v>77.0454240317975</v>
      </c>
      <c r="FV22" s="3">
        <v>17.9179713596925</v>
      </c>
      <c r="FW22" s="3">
        <v>182.075080027068</v>
      </c>
      <c r="FX22" s="3">
        <v>91.4060824691604</v>
      </c>
      <c r="FY22" s="3">
        <v>34.573519804062</v>
      </c>
      <c r="FZ22" s="3">
        <v>55.4448279535099</v>
      </c>
      <c r="GA22" s="3">
        <v>30.9751557907138</v>
      </c>
      <c r="GB22" s="3">
        <v>197.961428687686</v>
      </c>
      <c r="GC22" s="3">
        <v>34.2731756406702</v>
      </c>
      <c r="GD22" s="3">
        <v>45.3072625046251</v>
      </c>
      <c r="GE22" s="3">
        <v>85.6136747336929</v>
      </c>
      <c r="GF22" s="3">
        <v>22.4311508451189</v>
      </c>
      <c r="GG22" s="3">
        <v>29.18583968569</v>
      </c>
      <c r="GH22" s="3">
        <v>31.0891531695311</v>
      </c>
      <c r="GI22" s="3">
        <v>34.5880963166214</v>
      </c>
      <c r="GJ22" s="3">
        <v>37.2013858934707</v>
      </c>
      <c r="GK22" s="3">
        <v>25.5913798256718</v>
      </c>
      <c r="GL22" s="3">
        <v>38.1262803243466</v>
      </c>
      <c r="GM22" s="3">
        <v>57.62717177721</v>
      </c>
      <c r="GN22" s="3">
        <v>92.0829965745687</v>
      </c>
      <c r="GO22" s="3">
        <v>15.6739653027815</v>
      </c>
      <c r="GP22" s="3">
        <v>14.6976337632646</v>
      </c>
      <c r="GQ22" s="3">
        <v>19.1388974466963</v>
      </c>
      <c r="GR22" s="3">
        <v>12.9013386045325</v>
      </c>
      <c r="GS22" s="3">
        <v>100.690476735433</v>
      </c>
      <c r="GT22" s="3">
        <v>12.6588668133838</v>
      </c>
      <c r="GU22" s="3">
        <v>51.4496521401163</v>
      </c>
      <c r="GV22" s="3">
        <v>143.541018771693</v>
      </c>
      <c r="GW22" s="3">
        <v>14.0843183072877</v>
      </c>
      <c r="GX22" s="3">
        <v>63.8720123966263</v>
      </c>
      <c r="GY22" s="3">
        <v>24.1119050363568</v>
      </c>
      <c r="GZ22" s="3">
        <v>53.6388272809538</v>
      </c>
      <c r="HA22" s="3">
        <v>32.2844570991362</v>
      </c>
      <c r="HB22" s="3">
        <v>0.556189390524254</v>
      </c>
      <c r="HC22" s="3">
        <v>11.473490143379</v>
      </c>
      <c r="HD22" s="3">
        <v>19.4588759925214</v>
      </c>
      <c r="HE22" s="3">
        <v>48.9109643398656</v>
      </c>
      <c r="HF22" s="3">
        <v>31.6890958145421</v>
      </c>
      <c r="HG22" s="3">
        <v>244.160237630208</v>
      </c>
      <c r="HH22" s="3">
        <v>50.8103119354892</v>
      </c>
      <c r="HI22" s="3">
        <v>34.5575600547525</v>
      </c>
      <c r="HJ22" s="3">
        <v>25.7548562066731</v>
      </c>
      <c r="HK22" s="3">
        <v>28.7561203008009</v>
      </c>
      <c r="HL22" s="3">
        <v>70.4584140184123</v>
      </c>
      <c r="HM22" s="3">
        <v>20.8161954484228</v>
      </c>
      <c r="HN22" s="3">
        <v>34.1360358555559</v>
      </c>
      <c r="HO22" s="3">
        <v>53.8019525295059</v>
      </c>
      <c r="HP22" s="3">
        <v>23.7746604161844</v>
      </c>
      <c r="HQ22" s="3">
        <v>88.290548766046</v>
      </c>
      <c r="HR22" s="3">
        <v>17.9118226513047</v>
      </c>
      <c r="HS22" s="3">
        <v>28.9118236565694</v>
      </c>
      <c r="HT22" s="3">
        <v>49.1471023092864</v>
      </c>
      <c r="HU22" s="3">
        <v>66.0743022579232</v>
      </c>
      <c r="HV22" s="3">
        <v>30.1173435577693</v>
      </c>
      <c r="HW22" s="3">
        <v>42.2080526752034</v>
      </c>
      <c r="HX22" s="3">
        <v>78.8237250556177</v>
      </c>
      <c r="HY22" s="3">
        <v>20.0354953394587</v>
      </c>
      <c r="HZ22" s="3">
        <v>51.8713310044026</v>
      </c>
      <c r="IA22" s="3">
        <v>142.242125479603</v>
      </c>
      <c r="IB22" s="3">
        <v>55.5233840881223</v>
      </c>
      <c r="IC22" s="3">
        <v>23.7703898091337</v>
      </c>
      <c r="ID22" s="3">
        <v>41.568497235313</v>
      </c>
      <c r="IE22" s="3">
        <v>517.904999505906</v>
      </c>
      <c r="IF22" s="3">
        <v>6.69374883365419</v>
      </c>
      <c r="IG22" s="3">
        <v>90.3611372772107</v>
      </c>
      <c r="IH22" s="3">
        <v>87.1498864646714</v>
      </c>
      <c r="II22" s="3">
        <v>148.808729840153</v>
      </c>
      <c r="IJ22" s="3">
        <v>44.7852223377663</v>
      </c>
      <c r="IK22" s="3">
        <v>34.2966302621288</v>
      </c>
      <c r="IL22" s="3">
        <v>46.7180297639772</v>
      </c>
      <c r="IM22" s="3">
        <v>26.1857387072027</v>
      </c>
      <c r="IN22" s="3">
        <v>74.8801135017902</v>
      </c>
      <c r="IO22" s="3">
        <v>88.10215348253</v>
      </c>
      <c r="IP22" s="3">
        <v>56.685376899143</v>
      </c>
      <c r="IQ22" s="3">
        <v>125.629931110904</v>
      </c>
      <c r="IR22" s="3">
        <v>28.8946321232606</v>
      </c>
      <c r="IS22" s="3">
        <v>112.746282337586</v>
      </c>
      <c r="IT22" s="3">
        <v>34.4388020330585</v>
      </c>
      <c r="IU22" s="3">
        <v>53.638298840306</v>
      </c>
      <c r="IV22" s="3">
        <v>112.863652884804</v>
      </c>
      <c r="IW22" s="3">
        <v>79.7458694074566</v>
      </c>
      <c r="IX22" s="3">
        <v>87.4758796047386</v>
      </c>
      <c r="IY22" s="3">
        <v>30.9698427660487</v>
      </c>
      <c r="IZ22" s="3">
        <v>12.2283492073655</v>
      </c>
      <c r="JA22" s="3">
        <v>61.2066174898686</v>
      </c>
      <c r="JB22" s="3">
        <v>50.3787292464493</v>
      </c>
      <c r="JC22" s="3">
        <v>59.8522577340737</v>
      </c>
      <c r="JD22" s="3">
        <v>31.1779886957258</v>
      </c>
      <c r="JE22" s="3">
        <v>120.078536939397</v>
      </c>
      <c r="JF22" s="3">
        <v>50.8899639146359</v>
      </c>
      <c r="JG22" s="3">
        <v>80.6260540593622</v>
      </c>
      <c r="JH22" s="3">
        <v>34.5799847575779</v>
      </c>
      <c r="JI22" s="3">
        <v>36.9727290797243</v>
      </c>
      <c r="JJ22" s="3">
        <v>38.6581365336375</v>
      </c>
      <c r="JK22" s="3">
        <v>102.334853478587</v>
      </c>
      <c r="JL22" s="3">
        <v>70.4302274947451</v>
      </c>
      <c r="JM22" s="3">
        <v>72.0262325757413</v>
      </c>
      <c r="JN22" s="3">
        <v>65.651092197953</v>
      </c>
      <c r="JO22" s="3">
        <v>41.2177560618712</v>
      </c>
      <c r="JP22" s="3">
        <v>88.5957798936642</v>
      </c>
      <c r="JQ22" s="3">
        <v>69.0600002833776</v>
      </c>
      <c r="JR22" s="3">
        <v>122.499524252755</v>
      </c>
      <c r="JS22" s="3">
        <v>35.9370186040589</v>
      </c>
      <c r="JT22" s="3">
        <v>27.681822437722</v>
      </c>
      <c r="JU22" s="3">
        <v>121.154048011416</v>
      </c>
      <c r="JV22" s="3">
        <v>60.4788576869428</v>
      </c>
      <c r="JW22" s="3">
        <v>66.1038989314501</v>
      </c>
      <c r="JX22" s="3">
        <v>36.0405081541458</v>
      </c>
      <c r="JY22" s="3">
        <v>44.4879636528553</v>
      </c>
      <c r="JZ22" s="3">
        <v>39.7040626419147</v>
      </c>
      <c r="KA22" s="3">
        <v>41.7016912091275</v>
      </c>
      <c r="KB22" s="3">
        <v>25.0635116663462</v>
      </c>
      <c r="KC22" s="3">
        <v>17.873912475817</v>
      </c>
      <c r="KD22" s="3">
        <v>19.0366483200657</v>
      </c>
      <c r="KE22" s="3">
        <v>59.1051488231607</v>
      </c>
      <c r="KF22" s="3">
        <v>25.147229277763</v>
      </c>
      <c r="KG22" s="3">
        <v>48.4427096876778</v>
      </c>
      <c r="KH22" s="3">
        <v>28.7895712705118</v>
      </c>
      <c r="KI22" s="3">
        <v>48.3140335238462</v>
      </c>
      <c r="KJ22" s="3">
        <v>88.8891557978281</v>
      </c>
      <c r="KK22" s="3">
        <v>40.9837700171004</v>
      </c>
      <c r="KL22" s="3">
        <v>11.0956139339901</v>
      </c>
      <c r="KM22" s="3">
        <v>29.3717702688429</v>
      </c>
      <c r="KN22" s="3">
        <v>41.8283942846532</v>
      </c>
      <c r="KO22" s="3">
        <v>50.4101689067639</v>
      </c>
      <c r="KP22" s="3">
        <v>47.2483873239809</v>
      </c>
      <c r="KQ22" s="3">
        <v>114.252181251493</v>
      </c>
      <c r="KR22" s="3">
        <v>42.7931935340851</v>
      </c>
      <c r="KS22" s="3">
        <v>34.72755795453</v>
      </c>
      <c r="KT22" s="3">
        <v>29.1958451795034</v>
      </c>
      <c r="KU22" s="3">
        <v>159.152899149168</v>
      </c>
      <c r="KV22" s="3">
        <v>48.7246774911346</v>
      </c>
      <c r="KW22" s="3">
        <v>110.608144251082</v>
      </c>
      <c r="KX22" s="3">
        <v>9.71259851811014</v>
      </c>
      <c r="KY22" s="3">
        <v>29.9268078922653</v>
      </c>
      <c r="KZ22" s="3">
        <v>11.6069739089305</v>
      </c>
      <c r="LA22" s="3">
        <v>35.0969956822372</v>
      </c>
      <c r="LB22" s="3">
        <v>146.495680719101</v>
      </c>
      <c r="LC22" s="3">
        <v>23.5296913302109</v>
      </c>
      <c r="LD22" s="3">
        <v>154.799902350756</v>
      </c>
      <c r="LE22" s="3">
        <v>34.8443851876757</v>
      </c>
      <c r="LF22" s="3">
        <v>2.79949849364286</v>
      </c>
      <c r="LG22" s="3">
        <v>46.2841313313658</v>
      </c>
      <c r="LH22" s="3">
        <v>30.4472563308783</v>
      </c>
      <c r="LI22" s="3">
        <v>49.3559522174654</v>
      </c>
      <c r="LJ22" s="3">
        <v>43.4858792743609</v>
      </c>
      <c r="LK22" s="3">
        <v>52.0596087097661</v>
      </c>
      <c r="LL22" s="3">
        <v>31.8729436854502</v>
      </c>
    </row>
    <row r="23">
      <c r="A23" s="9">
        <v>42278.0</v>
      </c>
      <c r="B23" s="3">
        <v>25.516221504359</v>
      </c>
      <c r="C23" s="3">
        <v>36.7912796119811</v>
      </c>
      <c r="D23" s="3">
        <v>35.3436683615081</v>
      </c>
      <c r="E23" s="3">
        <v>89.704363746192</v>
      </c>
      <c r="F23" s="3">
        <v>85.7929547049782</v>
      </c>
      <c r="G23" s="3">
        <v>49.1874570383974</v>
      </c>
      <c r="H23" s="3">
        <v>34.5054720813662</v>
      </c>
      <c r="I23" s="3">
        <v>70.4629800089083</v>
      </c>
      <c r="J23" s="3">
        <v>50.3561363220215</v>
      </c>
      <c r="K23" s="3">
        <v>33.0566480824468</v>
      </c>
      <c r="L23" s="3">
        <v>41.4039638793917</v>
      </c>
      <c r="M23" s="3">
        <v>7.73114804376618</v>
      </c>
      <c r="N23" s="3">
        <v>24.5556316861682</v>
      </c>
      <c r="O23" s="3">
        <v>47.1926770750037</v>
      </c>
      <c r="P23" s="3">
        <v>66.5896747252575</v>
      </c>
      <c r="Q23" s="3">
        <v>70.6381823799827</v>
      </c>
      <c r="R23" s="3">
        <v>49.4870576692098</v>
      </c>
      <c r="S23" s="3">
        <v>55.2736419513082</v>
      </c>
      <c r="T23" s="3">
        <v>14.0946658126732</v>
      </c>
      <c r="U23" s="3">
        <v>51.3186536966354</v>
      </c>
      <c r="V23" s="3">
        <v>115.481556616796</v>
      </c>
      <c r="W23" s="3">
        <v>91.0775822117736</v>
      </c>
      <c r="X23" s="3">
        <v>77.1632226871226</v>
      </c>
      <c r="Y23" s="3">
        <v>28.2867160276933</v>
      </c>
      <c r="Z23" s="3">
        <v>101.194542471735</v>
      </c>
      <c r="AA23" s="3">
        <v>11.9619917347914</v>
      </c>
      <c r="AB23" s="3">
        <v>64.6785504714308</v>
      </c>
      <c r="AC23" s="3">
        <v>132.23760583531</v>
      </c>
      <c r="AD23" s="3">
        <v>51.3280261426634</v>
      </c>
      <c r="AE23" s="3">
        <v>66.0109742874552</v>
      </c>
      <c r="AF23" s="3">
        <v>749.806139859286</v>
      </c>
      <c r="AG23" s="3">
        <v>124.771377826593</v>
      </c>
      <c r="AH23" s="3">
        <v>13.1431164353866</v>
      </c>
      <c r="AI23" s="3">
        <v>29.6683963828474</v>
      </c>
      <c r="AJ23" s="3">
        <v>26.1479283207583</v>
      </c>
      <c r="AK23" s="3">
        <v>118.02519779769</v>
      </c>
      <c r="AL23" s="3">
        <v>25.1543828620995</v>
      </c>
      <c r="AM23" s="3">
        <v>36.3081856443542</v>
      </c>
      <c r="AN23" s="3">
        <v>277.865907842463</v>
      </c>
      <c r="AO23" s="3">
        <v>31.9458837174038</v>
      </c>
      <c r="AP23" s="3">
        <v>46.9014805071466</v>
      </c>
      <c r="AQ23" s="3">
        <v>17.0238635756753</v>
      </c>
      <c r="AR23" s="3">
        <v>33.2361649049971</v>
      </c>
      <c r="AS23" s="3">
        <v>84.1462773660793</v>
      </c>
      <c r="AT23" s="3">
        <v>39.9016470612727</v>
      </c>
      <c r="AU23" s="3">
        <v>23.7498205817699</v>
      </c>
      <c r="AV23" s="3">
        <v>60.3010328855233</v>
      </c>
      <c r="AW23" s="3">
        <v>55.0487531934572</v>
      </c>
      <c r="AX23" s="3">
        <v>91.2000853041127</v>
      </c>
      <c r="AY23" s="3">
        <v>34.0663634213534</v>
      </c>
      <c r="AZ23" s="3">
        <v>56.8336958887464</v>
      </c>
      <c r="BA23" s="3">
        <v>44.3517157427392</v>
      </c>
      <c r="BB23" s="3">
        <v>39.164694169944</v>
      </c>
      <c r="BC23" s="3">
        <v>56.4619554500008</v>
      </c>
      <c r="BD23" s="3">
        <v>44.0016979767967</v>
      </c>
      <c r="BE23" s="3">
        <v>53.461369568347</v>
      </c>
      <c r="BF23" s="3">
        <v>93.7532167227115</v>
      </c>
      <c r="BG23" s="3">
        <v>24.6549001366503</v>
      </c>
      <c r="BH23" s="3">
        <v>62.1351383876542</v>
      </c>
      <c r="BI23" s="3">
        <v>13.9973136294972</v>
      </c>
      <c r="BJ23" s="3">
        <v>84.0199958720706</v>
      </c>
      <c r="BK23" s="3">
        <v>27.405380019629</v>
      </c>
      <c r="BL23" s="3">
        <v>13.4405795016142</v>
      </c>
      <c r="BM23" s="3">
        <v>63.7024261004796</v>
      </c>
      <c r="BN23" s="3">
        <v>40.656757241058</v>
      </c>
      <c r="BO23" s="3">
        <v>128.742210066725</v>
      </c>
      <c r="BP23" s="3">
        <v>38.060964296091</v>
      </c>
      <c r="BQ23" s="3">
        <v>75.9638907576769</v>
      </c>
      <c r="BR23" s="3">
        <v>20.9764415778595</v>
      </c>
      <c r="BS23" s="3">
        <v>8.04740787611229</v>
      </c>
      <c r="BT23" s="3">
        <v>17.3389486596503</v>
      </c>
      <c r="BU23" s="3">
        <v>59.5927512529199</v>
      </c>
      <c r="BV23" s="3">
        <v>77.9104313857316</v>
      </c>
      <c r="BW23" s="3">
        <v>59.4450858778103</v>
      </c>
      <c r="BX23" s="3">
        <v>48.3789740320994</v>
      </c>
      <c r="BY23" s="3">
        <v>43.2956670967954</v>
      </c>
      <c r="BZ23" s="3">
        <v>65.8662564551477</v>
      </c>
      <c r="CA23" s="3">
        <v>44.957560947308</v>
      </c>
      <c r="CB23" s="3">
        <v>60.4667413723064</v>
      </c>
      <c r="CC23" s="3">
        <v>53.029156372756</v>
      </c>
      <c r="CD23" s="3">
        <v>27.3965785346638</v>
      </c>
      <c r="CE23" s="3">
        <v>36.9827605043335</v>
      </c>
      <c r="CF23" s="3">
        <v>100.356558539229</v>
      </c>
      <c r="CG23" s="3">
        <v>64.1459093960849</v>
      </c>
      <c r="CH23" s="3">
        <v>41.890792783778</v>
      </c>
      <c r="CI23" s="3">
        <v>44.7610939060948</v>
      </c>
      <c r="CJ23" s="3">
        <v>51.4537849345146</v>
      </c>
      <c r="CK23" s="3">
        <v>49.3989524396913</v>
      </c>
      <c r="CL23" s="3">
        <v>74.8131821372292</v>
      </c>
      <c r="CM23" s="3">
        <v>30.7593660166392</v>
      </c>
      <c r="CN23" s="3">
        <v>69.0045898827037</v>
      </c>
      <c r="CO23" s="3">
        <v>23.2894334884133</v>
      </c>
      <c r="CP23" s="3">
        <v>107.277008544671</v>
      </c>
      <c r="CQ23" s="3">
        <v>47.4235029376832</v>
      </c>
      <c r="CR23" s="3">
        <v>95.5072895109765</v>
      </c>
      <c r="CS23" s="3">
        <v>44.3703312670044</v>
      </c>
      <c r="CT23" s="3">
        <v>74.3817195097598</v>
      </c>
      <c r="CU23" s="3">
        <v>52.8112981392182</v>
      </c>
      <c r="CV23" s="3">
        <v>36.0286267350463</v>
      </c>
      <c r="CW23" s="3">
        <v>63.3939714091668</v>
      </c>
      <c r="CX23" s="3">
        <v>48.2295368258665</v>
      </c>
      <c r="CY23" s="3">
        <v>37.8557448312838</v>
      </c>
      <c r="CZ23" s="3">
        <v>42.4103334948521</v>
      </c>
      <c r="DA23" s="3">
        <v>19.8078183041306</v>
      </c>
      <c r="DB23" s="3">
        <v>24.8856438723477</v>
      </c>
      <c r="DC23" s="3">
        <v>15.4427165439157</v>
      </c>
      <c r="DD23" s="3">
        <v>44.1200185001516</v>
      </c>
      <c r="DE23" s="3">
        <v>120.382283295347</v>
      </c>
      <c r="DF23" s="3">
        <v>9.17677923893355</v>
      </c>
      <c r="DG23" s="3">
        <v>14.7280036330039</v>
      </c>
      <c r="DH23" s="3">
        <v>11.0538804745086</v>
      </c>
      <c r="DI23" s="3">
        <v>134.24263544386</v>
      </c>
      <c r="DJ23" s="3">
        <v>21.5046648656743</v>
      </c>
      <c r="DK23" s="3">
        <v>118.150227113204</v>
      </c>
      <c r="DL23" s="3">
        <v>60.3250401137724</v>
      </c>
      <c r="DM23" s="3">
        <v>13.7541922673065</v>
      </c>
      <c r="DN23" s="3">
        <v>26.8297911712014</v>
      </c>
      <c r="DO23" s="3">
        <v>116.78208223334</v>
      </c>
      <c r="DP23" s="3">
        <v>119.123634838348</v>
      </c>
      <c r="DQ23" s="3">
        <v>73.887023852675</v>
      </c>
      <c r="DR23" s="3">
        <v>41.5112296219896</v>
      </c>
      <c r="DS23" s="3">
        <v>13.5607108739396</v>
      </c>
      <c r="DT23" s="3">
        <v>27.0245653492788</v>
      </c>
      <c r="DU23" s="3">
        <v>34.4270961569865</v>
      </c>
      <c r="DV23" s="3">
        <v>65.851460715959</v>
      </c>
      <c r="DW23" s="3">
        <v>26.9014817122863</v>
      </c>
      <c r="DX23" s="3">
        <v>151.477122786471</v>
      </c>
      <c r="DY23" s="3">
        <v>183.126112349833</v>
      </c>
      <c r="DZ23" s="3">
        <v>32.3803259254539</v>
      </c>
      <c r="EA23" s="3">
        <v>55.4532365792906</v>
      </c>
      <c r="EB23" s="3">
        <v>7.41765977371417</v>
      </c>
      <c r="EC23" s="3">
        <v>97.8872713285698</v>
      </c>
      <c r="ED23" s="3">
        <v>50.1127716602401</v>
      </c>
      <c r="EE23" s="3">
        <v>38.3647571938718</v>
      </c>
      <c r="EF23" s="3">
        <v>78.5678083513992</v>
      </c>
      <c r="EG23" s="3">
        <v>9.48175784942945</v>
      </c>
      <c r="EH23" s="3">
        <v>26.6091636132623</v>
      </c>
      <c r="EI23" s="3">
        <v>12.0233628796922</v>
      </c>
      <c r="EJ23" s="3">
        <v>76.1557943235761</v>
      </c>
      <c r="EK23" s="3">
        <v>167.651512696832</v>
      </c>
      <c r="EL23" s="3">
        <v>92.8322516009523</v>
      </c>
      <c r="EM23" s="3">
        <v>42.6328151066872</v>
      </c>
      <c r="EN23" s="3">
        <v>88.7175407603027</v>
      </c>
      <c r="EO23" s="3">
        <v>25.7609566034052</v>
      </c>
      <c r="EP23" s="3">
        <v>86.9225479954808</v>
      </c>
      <c r="EQ23" s="3">
        <v>26.4365434447134</v>
      </c>
      <c r="ER23" s="3">
        <v>15.0766734262087</v>
      </c>
      <c r="ES23" s="3">
        <v>18.2008071524583</v>
      </c>
      <c r="ET23" s="3">
        <v>53.0096464157105</v>
      </c>
      <c r="EU23" s="3">
        <v>70.0829192861254</v>
      </c>
      <c r="EV23" s="3">
        <v>21.3538059020983</v>
      </c>
      <c r="EW23" s="3">
        <v>26.7204308987603</v>
      </c>
      <c r="EX23" s="3">
        <v>75.2353569130549</v>
      </c>
      <c r="EY23" s="3">
        <v>23.4710720609559</v>
      </c>
      <c r="EZ23" s="3">
        <v>48.415869233408</v>
      </c>
      <c r="FA23" s="3">
        <v>47.644334168242</v>
      </c>
      <c r="FB23" s="3">
        <v>9.12219280483493</v>
      </c>
      <c r="FC23" s="3">
        <v>16.5254401793277</v>
      </c>
      <c r="FD23" s="3">
        <v>47.7380828447672</v>
      </c>
      <c r="FE23" s="3">
        <v>85.4031520936114</v>
      </c>
      <c r="FF23" s="3">
        <v>18.835601500227</v>
      </c>
      <c r="FG23" s="3">
        <v>58.1906816309149</v>
      </c>
      <c r="FH23" s="3">
        <v>31.2403811693358</v>
      </c>
      <c r="FI23" s="3">
        <v>31.2312659483843</v>
      </c>
      <c r="FJ23" s="3">
        <v>34.6867449028844</v>
      </c>
      <c r="FK23" s="3">
        <v>44.3909862533763</v>
      </c>
      <c r="FL23" s="3">
        <v>68.7216052547996</v>
      </c>
      <c r="FM23" s="3">
        <v>166.807302677486</v>
      </c>
      <c r="FN23" s="3">
        <v>61.2461248756369</v>
      </c>
      <c r="FO23" s="3">
        <v>3.64837697298501</v>
      </c>
      <c r="FP23" s="3">
        <v>37.6992592603298</v>
      </c>
      <c r="FQ23" s="3">
        <v>57.3002401334704</v>
      </c>
      <c r="FR23" s="3">
        <v>91.2575114628039</v>
      </c>
      <c r="FS23" s="3">
        <v>68.284718254442</v>
      </c>
      <c r="FT23" s="3">
        <v>23.6724173317012</v>
      </c>
      <c r="FU23" s="3">
        <v>83.9086849584917</v>
      </c>
      <c r="FV23" s="3">
        <v>19.6707352630168</v>
      </c>
      <c r="FW23" s="3">
        <v>174.254333477265</v>
      </c>
      <c r="FX23" s="3">
        <v>90.3091354517414</v>
      </c>
      <c r="FY23" s="3">
        <v>36.9974853829293</v>
      </c>
      <c r="FZ23" s="3">
        <v>58.1517757042238</v>
      </c>
      <c r="GA23" s="3">
        <v>31.629393233703</v>
      </c>
      <c r="GB23" s="3">
        <v>194.198863983154</v>
      </c>
      <c r="GC23" s="3">
        <v>35.0061688141206</v>
      </c>
      <c r="GD23" s="3">
        <v>46.2567670406102</v>
      </c>
      <c r="GE23" s="3">
        <v>91.4587575230052</v>
      </c>
      <c r="GF23" s="3">
        <v>22.7115152098916</v>
      </c>
      <c r="GG23" s="3">
        <v>31.7562094215308</v>
      </c>
      <c r="GH23" s="3">
        <v>28.4853673817817</v>
      </c>
      <c r="GI23" s="3">
        <v>36.513020190746</v>
      </c>
      <c r="GJ23" s="3">
        <v>37.0829664476119</v>
      </c>
      <c r="GK23" s="3">
        <v>25.0951008989362</v>
      </c>
      <c r="GL23" s="3">
        <v>42.5612662721685</v>
      </c>
      <c r="GM23" s="3">
        <v>59.6741990204027</v>
      </c>
      <c r="GN23" s="3">
        <v>91.984906104723</v>
      </c>
      <c r="GO23" s="3">
        <v>17.060796357939</v>
      </c>
      <c r="GP23" s="3">
        <v>15.8558269344542</v>
      </c>
      <c r="GQ23" s="3">
        <v>20.1995324726488</v>
      </c>
      <c r="GR23" s="3">
        <v>14.8681687755274</v>
      </c>
      <c r="GS23" s="3">
        <v>105.23772759871</v>
      </c>
      <c r="GT23" s="3">
        <v>14.2298003328173</v>
      </c>
      <c r="GU23" s="3">
        <v>57.6105230218175</v>
      </c>
      <c r="GV23" s="3">
        <v>151.921983167636</v>
      </c>
      <c r="GW23" s="3">
        <v>11.8414945109395</v>
      </c>
      <c r="GX23" s="3">
        <v>65.4593753359198</v>
      </c>
      <c r="GY23" s="3">
        <v>25.8192180933071</v>
      </c>
      <c r="GZ23" s="3">
        <v>53.6188001983552</v>
      </c>
      <c r="HA23" s="3">
        <v>33.0363714944562</v>
      </c>
      <c r="HB23" s="3">
        <v>0.655873380514746</v>
      </c>
      <c r="HC23" s="3">
        <v>12.6351161554354</v>
      </c>
      <c r="HD23" s="3">
        <v>20.3221132478392</v>
      </c>
      <c r="HE23" s="3">
        <v>52.5780150130146</v>
      </c>
      <c r="HF23" s="3">
        <v>32.5541139863341</v>
      </c>
      <c r="HG23" s="3">
        <v>256.446137514981</v>
      </c>
      <c r="HH23" s="3">
        <v>54.6752952957654</v>
      </c>
      <c r="HI23" s="3">
        <v>38.0073908946018</v>
      </c>
      <c r="HJ23" s="3">
        <v>24.5076581160065</v>
      </c>
      <c r="HK23" s="3">
        <v>30.8116161169234</v>
      </c>
      <c r="HL23" s="3">
        <v>75.9158366549429</v>
      </c>
      <c r="HM23" s="3">
        <v>21.7057032183767</v>
      </c>
      <c r="HN23" s="3">
        <v>34.9358248042412</v>
      </c>
      <c r="HO23" s="3">
        <v>57.5860407623789</v>
      </c>
      <c r="HP23" s="3">
        <v>25.3402163410946</v>
      </c>
      <c r="HQ23" s="3">
        <v>87.3505108248604</v>
      </c>
      <c r="HR23" s="3">
        <v>16.9463110555826</v>
      </c>
      <c r="HS23" s="3">
        <v>32.1457994777747</v>
      </c>
      <c r="HT23" s="3">
        <v>53.4366618394742</v>
      </c>
      <c r="HU23" s="3">
        <v>66.3994946527901</v>
      </c>
      <c r="HV23" s="3">
        <v>31.3693474320638</v>
      </c>
      <c r="HW23" s="3">
        <v>45.0100791694879</v>
      </c>
      <c r="HX23" s="3">
        <v>84.0587274327421</v>
      </c>
      <c r="HY23" s="3">
        <v>22.0922716170607</v>
      </c>
      <c r="HZ23" s="3">
        <v>52.7622024459561</v>
      </c>
      <c r="IA23" s="3">
        <v>155.205764491962</v>
      </c>
      <c r="IB23" s="3">
        <v>58.5792479564996</v>
      </c>
      <c r="IC23" s="3">
        <v>22.271221909232</v>
      </c>
      <c r="ID23" s="3">
        <v>44.4200796048832</v>
      </c>
      <c r="IE23" s="3">
        <v>514.605685147372</v>
      </c>
      <c r="IF23" s="3">
        <v>6.64231552824202</v>
      </c>
      <c r="IG23" s="3">
        <v>96.2919272429254</v>
      </c>
      <c r="IH23" s="3">
        <v>87.2913427046101</v>
      </c>
      <c r="II23" s="3">
        <v>164.092643073706</v>
      </c>
      <c r="IJ23" s="3">
        <v>45.2696900985291</v>
      </c>
      <c r="IK23" s="3">
        <v>36.4279147338068</v>
      </c>
      <c r="IL23" s="3">
        <v>50.2867266134296</v>
      </c>
      <c r="IM23" s="3">
        <v>25.7567027872631</v>
      </c>
      <c r="IN23" s="3">
        <v>74.1772102247643</v>
      </c>
      <c r="IO23" s="3">
        <v>89.4726076318479</v>
      </c>
      <c r="IP23" s="3">
        <v>58.0179283123962</v>
      </c>
      <c r="IQ23" s="3">
        <v>128.910702832884</v>
      </c>
      <c r="IR23" s="3">
        <v>30.4859583618244</v>
      </c>
      <c r="IS23" s="3">
        <v>123.780492967426</v>
      </c>
      <c r="IT23" s="3">
        <v>37.4793213973363</v>
      </c>
      <c r="IU23" s="3">
        <v>52.4591131954173</v>
      </c>
      <c r="IV23" s="3">
        <v>118.797314157564</v>
      </c>
      <c r="IW23" s="3">
        <v>81.5982099202476</v>
      </c>
      <c r="IX23" s="3">
        <v>87.0856885768655</v>
      </c>
      <c r="IY23" s="3">
        <v>32.2704679196995</v>
      </c>
      <c r="IZ23" s="3">
        <v>12.7271600755412</v>
      </c>
      <c r="JA23" s="3">
        <v>69.2137164320532</v>
      </c>
      <c r="JB23" s="3">
        <v>52.6285151795166</v>
      </c>
      <c r="JC23" s="3">
        <v>59.2334015994976</v>
      </c>
      <c r="JD23" s="3">
        <v>31.7346991285114</v>
      </c>
      <c r="JE23" s="3">
        <v>122.948752185341</v>
      </c>
      <c r="JF23" s="3">
        <v>52.1457681828429</v>
      </c>
      <c r="JG23" s="3">
        <v>86.4972236313204</v>
      </c>
      <c r="JH23" s="3">
        <v>36.6912105685511</v>
      </c>
      <c r="JI23" s="3">
        <v>41.5241936806659</v>
      </c>
      <c r="JJ23" s="3">
        <v>39.2992233791322</v>
      </c>
      <c r="JK23" s="3">
        <v>103.201381993318</v>
      </c>
      <c r="JL23" s="3">
        <v>76.0616968671119</v>
      </c>
      <c r="JM23" s="3">
        <v>75.9958396521758</v>
      </c>
      <c r="JN23" s="3">
        <v>70.3762020097858</v>
      </c>
      <c r="JO23" s="3">
        <v>43.1755357471356</v>
      </c>
      <c r="JP23" s="3">
        <v>85.6841628348524</v>
      </c>
      <c r="JQ23" s="3">
        <v>75.9313635392622</v>
      </c>
      <c r="JR23" s="3">
        <v>113.730909000744</v>
      </c>
      <c r="JS23" s="3">
        <v>37.2569533127654</v>
      </c>
      <c r="JT23" s="3">
        <v>27.8686930032402</v>
      </c>
      <c r="JU23" s="3">
        <v>121.740454413674</v>
      </c>
      <c r="JV23" s="3">
        <v>59.8535675885506</v>
      </c>
      <c r="JW23" s="3">
        <v>66.1717218788438</v>
      </c>
      <c r="JX23" s="3">
        <v>38.9925346897702</v>
      </c>
      <c r="JY23" s="3">
        <v>47.1086593792773</v>
      </c>
      <c r="JZ23" s="3">
        <v>40.5146070553281</v>
      </c>
      <c r="KA23" s="3">
        <v>44.1004046553408</v>
      </c>
      <c r="KB23" s="3">
        <v>23.4935172084035</v>
      </c>
      <c r="KC23" s="3">
        <v>17.1686758735298</v>
      </c>
      <c r="KD23" s="3">
        <v>19.9512294407653</v>
      </c>
      <c r="KE23" s="3">
        <v>59.8754952842732</v>
      </c>
      <c r="KF23" s="3">
        <v>27.0206857049279</v>
      </c>
      <c r="KG23" s="3">
        <v>53.0354741140338</v>
      </c>
      <c r="KH23" s="3">
        <v>30.9661018578489</v>
      </c>
      <c r="KI23" s="3">
        <v>44.4226306606502</v>
      </c>
      <c r="KJ23" s="3">
        <v>87.0240121078546</v>
      </c>
      <c r="KK23" s="3">
        <v>39.7045716122752</v>
      </c>
      <c r="KL23" s="3">
        <v>11.5267610265493</v>
      </c>
      <c r="KM23" s="3">
        <v>29.8926569356421</v>
      </c>
      <c r="KN23" s="3">
        <v>42.53871251266</v>
      </c>
      <c r="KO23" s="3">
        <v>49.9352359445946</v>
      </c>
      <c r="KP23" s="3">
        <v>50.9196291725805</v>
      </c>
      <c r="KQ23" s="3">
        <v>110.033599256424</v>
      </c>
      <c r="KR23" s="3">
        <v>42.252862177283</v>
      </c>
      <c r="KS23" s="3">
        <v>35.8886485287567</v>
      </c>
      <c r="KT23" s="3">
        <v>29.6429263773173</v>
      </c>
      <c r="KU23" s="3">
        <v>170.542203590876</v>
      </c>
      <c r="KV23" s="3">
        <v>52.9633819262271</v>
      </c>
      <c r="KW23" s="3">
        <v>96.2135304569099</v>
      </c>
      <c r="KX23" s="3">
        <v>9.28508125891551</v>
      </c>
      <c r="KY23" s="3">
        <v>30.3419299416344</v>
      </c>
      <c r="KZ23" s="3">
        <v>12.0772723926339</v>
      </c>
      <c r="LA23" s="3">
        <v>35.1967831306536</v>
      </c>
      <c r="LB23" s="3">
        <v>133.799755845932</v>
      </c>
      <c r="LC23" s="3">
        <v>24.1331844347318</v>
      </c>
      <c r="LD23" s="3">
        <v>143.855407432712</v>
      </c>
      <c r="LE23" s="3">
        <v>36.2083789909154</v>
      </c>
      <c r="LF23" s="3">
        <v>3.05974114541812</v>
      </c>
      <c r="LG23" s="3">
        <v>49.9551078440127</v>
      </c>
      <c r="LH23" s="3">
        <v>28.1042733701041</v>
      </c>
      <c r="LI23" s="3">
        <v>49.2451132861051</v>
      </c>
      <c r="LJ23" s="3">
        <v>41.6652879749854</v>
      </c>
      <c r="LK23" s="3">
        <v>51.3797310174591</v>
      </c>
      <c r="LL23" s="3">
        <v>35.2154931173717</v>
      </c>
    </row>
    <row r="24">
      <c r="A24" s="9">
        <v>42309.0</v>
      </c>
      <c r="B24" s="3">
        <v>26.7511244156544</v>
      </c>
      <c r="C24" s="3">
        <v>41.5221634526418</v>
      </c>
      <c r="D24" s="3">
        <v>37.9562742351322</v>
      </c>
      <c r="E24" s="3">
        <v>92.145741128702</v>
      </c>
      <c r="F24" s="3">
        <v>90.8569995880127</v>
      </c>
      <c r="G24" s="3">
        <v>49.6818328678225</v>
      </c>
      <c r="H24" s="3">
        <v>30.2021669624664</v>
      </c>
      <c r="I24" s="3">
        <v>71.0272000914306</v>
      </c>
      <c r="J24" s="3">
        <v>61.3897499084473</v>
      </c>
      <c r="K24" s="3">
        <v>33.084498591341</v>
      </c>
      <c r="L24" s="3">
        <v>40.4220593171842</v>
      </c>
      <c r="M24" s="3">
        <v>7.31031628607119</v>
      </c>
      <c r="N24" s="3">
        <v>25.944356830588</v>
      </c>
      <c r="O24" s="3">
        <v>48.8536203139212</v>
      </c>
      <c r="P24" s="3">
        <v>69.7847375022709</v>
      </c>
      <c r="Q24" s="3">
        <v>59.8269997596741</v>
      </c>
      <c r="R24" s="3">
        <v>51.3523483494375</v>
      </c>
      <c r="S24" s="3">
        <v>59.036403943843</v>
      </c>
      <c r="T24" s="3">
        <v>15.6871726434336</v>
      </c>
      <c r="U24" s="3">
        <v>52.3475528596818</v>
      </c>
      <c r="V24" s="3">
        <v>122.12022782807</v>
      </c>
      <c r="W24" s="3">
        <v>94.2890303795302</v>
      </c>
      <c r="X24" s="3">
        <v>80.1503477708571</v>
      </c>
      <c r="Y24" s="3">
        <v>32.8728249549866</v>
      </c>
      <c r="Z24" s="3">
        <v>102.1629111186</v>
      </c>
      <c r="AA24" s="3">
        <v>12.4920978948273</v>
      </c>
      <c r="AB24" s="3">
        <v>66.8888276230621</v>
      </c>
      <c r="AC24" s="3">
        <v>130.113697773008</v>
      </c>
      <c r="AD24" s="3">
        <v>54.9283741223019</v>
      </c>
      <c r="AE24" s="3">
        <v>63.465276616563</v>
      </c>
      <c r="AF24" s="3">
        <v>783.017248535156</v>
      </c>
      <c r="AG24" s="3">
        <v>131.536698428302</v>
      </c>
      <c r="AH24" s="3">
        <v>14.3226215174968</v>
      </c>
      <c r="AI24" s="3">
        <v>32.678003945012</v>
      </c>
      <c r="AJ24" s="3">
        <v>23.9426333564698</v>
      </c>
      <c r="AK24" s="3">
        <v>128.315680433001</v>
      </c>
      <c r="AL24" s="3">
        <v>26.7093457802644</v>
      </c>
      <c r="AM24" s="3">
        <v>36.2192630820682</v>
      </c>
      <c r="AN24" s="3">
        <v>292.074247741699</v>
      </c>
      <c r="AO24" s="3">
        <v>34.1300587975478</v>
      </c>
      <c r="AP24" s="3">
        <v>49.0622733625603</v>
      </c>
      <c r="AQ24" s="3">
        <v>18.2122500896454</v>
      </c>
      <c r="AR24" s="3">
        <v>32.1984445300964</v>
      </c>
      <c r="AS24" s="3">
        <v>86.5955886206694</v>
      </c>
      <c r="AT24" s="3">
        <v>41.7630543291991</v>
      </c>
      <c r="AU24" s="3">
        <v>23.5450190191017</v>
      </c>
      <c r="AV24" s="3">
        <v>66.0349308968187</v>
      </c>
      <c r="AW24" s="3">
        <v>56.7758124391613</v>
      </c>
      <c r="AX24" s="3">
        <v>95.3370983094287</v>
      </c>
      <c r="AY24" s="3">
        <v>36.3517501831055</v>
      </c>
      <c r="AZ24" s="3">
        <v>58.9106456728054</v>
      </c>
      <c r="BA24" s="3">
        <v>45.068832667774</v>
      </c>
      <c r="BB24" s="3">
        <v>36.6188726766465</v>
      </c>
      <c r="BC24" s="3">
        <v>54.5484963807816</v>
      </c>
      <c r="BD24" s="3">
        <v>46.7255103350082</v>
      </c>
      <c r="BE24" s="3">
        <v>53.4267046249779</v>
      </c>
      <c r="BF24" s="3">
        <v>96.5041660402764</v>
      </c>
      <c r="BG24" s="3">
        <v>25.0697476676822</v>
      </c>
      <c r="BH24" s="3">
        <v>65.5326166088478</v>
      </c>
      <c r="BI24" s="3">
        <v>11.9752349376678</v>
      </c>
      <c r="BJ24" s="3">
        <v>78.5212014468074</v>
      </c>
      <c r="BK24" s="3">
        <v>26.9581632532937</v>
      </c>
      <c r="BL24" s="3">
        <v>12.7815383516771</v>
      </c>
      <c r="BM24" s="3">
        <v>66.8294096754258</v>
      </c>
      <c r="BN24" s="3">
        <v>41.2740314426045</v>
      </c>
      <c r="BO24" s="3">
        <v>134.36895758441</v>
      </c>
      <c r="BP24" s="3">
        <v>37.5169544830861</v>
      </c>
      <c r="BQ24" s="3">
        <v>78.4329186106506</v>
      </c>
      <c r="BR24" s="3">
        <v>20.6961523194545</v>
      </c>
      <c r="BS24" s="3">
        <v>8.1205488437039</v>
      </c>
      <c r="BT24" s="3">
        <v>17.627405122976</v>
      </c>
      <c r="BU24" s="3">
        <v>59.7340681039718</v>
      </c>
      <c r="BV24" s="3">
        <v>72.9290141923348</v>
      </c>
      <c r="BW24" s="3">
        <v>62.3711484643769</v>
      </c>
      <c r="BX24" s="3">
        <v>46.3223556904003</v>
      </c>
      <c r="BY24" s="3">
        <v>43.9779999284334</v>
      </c>
      <c r="BZ24" s="3">
        <v>65.2785334719199</v>
      </c>
      <c r="CA24" s="3">
        <v>46.3628423439831</v>
      </c>
      <c r="CB24" s="3">
        <v>58.0388325672563</v>
      </c>
      <c r="CC24" s="3">
        <v>56.5428739942548</v>
      </c>
      <c r="CD24" s="3">
        <v>28.1033617215962</v>
      </c>
      <c r="CE24" s="3">
        <v>39.534961552133</v>
      </c>
      <c r="CF24" s="3">
        <v>107.732988508391</v>
      </c>
      <c r="CG24" s="3">
        <v>68.1147501945496</v>
      </c>
      <c r="CH24" s="3">
        <v>44.2498091527027</v>
      </c>
      <c r="CI24" s="3">
        <v>42.4020473326966</v>
      </c>
      <c r="CJ24" s="3">
        <v>50.5236895325776</v>
      </c>
      <c r="CK24" s="3">
        <v>46.9218796952555</v>
      </c>
      <c r="CL24" s="3">
        <v>74.7934997558594</v>
      </c>
      <c r="CM24" s="3">
        <v>32.5287967795066</v>
      </c>
      <c r="CN24" s="3">
        <v>68.9149785888414</v>
      </c>
      <c r="CO24" s="3">
        <v>26.0586396565694</v>
      </c>
      <c r="CP24" s="3">
        <v>106.265453168597</v>
      </c>
      <c r="CQ24" s="3">
        <v>45.3361908753894</v>
      </c>
      <c r="CR24" s="3">
        <v>98.7957755307243</v>
      </c>
      <c r="CS24" s="3">
        <v>41.7984819617467</v>
      </c>
      <c r="CT24" s="3">
        <v>75.8400029761653</v>
      </c>
      <c r="CU24" s="3">
        <v>52.9570937951135</v>
      </c>
      <c r="CV24" s="3">
        <v>38.3310428479656</v>
      </c>
      <c r="CW24" s="3">
        <v>63.8623081376012</v>
      </c>
      <c r="CX24" s="3">
        <v>48.6185013574674</v>
      </c>
      <c r="CY24" s="3">
        <v>37.3276739297264</v>
      </c>
      <c r="CZ24" s="3">
        <v>45.4853943483323</v>
      </c>
      <c r="DA24" s="3">
        <v>19.7660212215593</v>
      </c>
      <c r="DB24" s="3">
        <v>26.29104180336</v>
      </c>
      <c r="DC24" s="3">
        <v>14.6291785835735</v>
      </c>
      <c r="DD24" s="3">
        <v>43.6165132521919</v>
      </c>
      <c r="DE24" s="3">
        <v>122.692177764495</v>
      </c>
      <c r="DF24" s="3">
        <v>8.95651680278306</v>
      </c>
      <c r="DG24" s="3">
        <v>15.6278089539482</v>
      </c>
      <c r="DH24" s="3">
        <v>8.74210790599101</v>
      </c>
      <c r="DI24" s="3">
        <v>140.893720854696</v>
      </c>
      <c r="DJ24" s="3">
        <v>20.9392507291462</v>
      </c>
      <c r="DK24" s="3">
        <v>106.06549949646</v>
      </c>
      <c r="DL24" s="3">
        <v>56.6723918380432</v>
      </c>
      <c r="DM24" s="3">
        <v>14.6407290167152</v>
      </c>
      <c r="DN24" s="3">
        <v>29.9636817708978</v>
      </c>
      <c r="DO24" s="3">
        <v>118.10043134247</v>
      </c>
      <c r="DP24" s="3">
        <v>127.143636340402</v>
      </c>
      <c r="DQ24" s="3">
        <v>77.0075147862061</v>
      </c>
      <c r="DR24" s="3">
        <v>41.6526027415714</v>
      </c>
      <c r="DS24" s="3">
        <v>14.5839674779745</v>
      </c>
      <c r="DT24" s="3">
        <v>28.7050385758027</v>
      </c>
      <c r="DU24" s="3">
        <v>37.8178076301864</v>
      </c>
      <c r="DV24" s="3">
        <v>68.8493194526405</v>
      </c>
      <c r="DW24" s="3">
        <v>28.0512007157621</v>
      </c>
      <c r="DX24" s="3">
        <v>159.460505853858</v>
      </c>
      <c r="DY24" s="3">
        <v>174.937640930633</v>
      </c>
      <c r="DZ24" s="3">
        <v>32.6474524054833</v>
      </c>
      <c r="EA24" s="3">
        <v>57.0845948144524</v>
      </c>
      <c r="EB24" s="3">
        <v>7.87486053693476</v>
      </c>
      <c r="EC24" s="3">
        <v>102.212151988516</v>
      </c>
      <c r="ED24" s="3">
        <v>51.6651074133182</v>
      </c>
      <c r="EE24" s="3">
        <v>37.7432945889195</v>
      </c>
      <c r="EF24" s="3">
        <v>81.5783652970911</v>
      </c>
      <c r="EG24" s="3">
        <v>10.129413620179</v>
      </c>
      <c r="EH24" s="3">
        <v>27.7849439061063</v>
      </c>
      <c r="EI24" s="3">
        <v>11.865667305433</v>
      </c>
      <c r="EJ24" s="3">
        <v>69.6665338733731</v>
      </c>
      <c r="EK24" s="3">
        <v>160.629731136152</v>
      </c>
      <c r="EL24" s="3">
        <v>87.8637055416787</v>
      </c>
      <c r="EM24" s="3">
        <v>46.3895422122069</v>
      </c>
      <c r="EN24" s="3">
        <v>92.8309580934472</v>
      </c>
      <c r="EO24" s="3">
        <v>26.5687374487341</v>
      </c>
      <c r="EP24" s="3">
        <v>91.7593138449837</v>
      </c>
      <c r="EQ24" s="3">
        <v>26.5453527220273</v>
      </c>
      <c r="ER24" s="3">
        <v>16.3356005408041</v>
      </c>
      <c r="ES24" s="3">
        <v>17.1989888972648</v>
      </c>
      <c r="ET24" s="3">
        <v>56.2028610229492</v>
      </c>
      <c r="EU24" s="3">
        <v>74.3112670267071</v>
      </c>
      <c r="EV24" s="3">
        <v>21.8821797325117</v>
      </c>
      <c r="EW24" s="3">
        <v>26.9565989935979</v>
      </c>
      <c r="EX24" s="3">
        <v>79.0527771733774</v>
      </c>
      <c r="EY24" s="3">
        <v>23.9839415098215</v>
      </c>
      <c r="EZ24" s="3">
        <v>51.7646537496171</v>
      </c>
      <c r="FA24" s="3">
        <v>46.5335384378395</v>
      </c>
      <c r="FB24" s="3">
        <v>9.02431885710226</v>
      </c>
      <c r="FC24" s="3">
        <v>16.769227385247</v>
      </c>
      <c r="FD24" s="3">
        <v>56.0770351727558</v>
      </c>
      <c r="FE24" s="3">
        <v>88.1193129114532</v>
      </c>
      <c r="FF24" s="3">
        <v>15.5964355381403</v>
      </c>
      <c r="FG24" s="3">
        <v>56.7117502212524</v>
      </c>
      <c r="FH24" s="3">
        <v>31.5589659332042</v>
      </c>
      <c r="FI24" s="3">
        <v>31.0325476465987</v>
      </c>
      <c r="FJ24" s="3">
        <v>35.8609639126925</v>
      </c>
      <c r="FK24" s="3">
        <v>44.0015204100639</v>
      </c>
      <c r="FL24" s="3">
        <v>69.3047992590479</v>
      </c>
      <c r="FM24" s="3">
        <v>172.43263077645</v>
      </c>
      <c r="FN24" s="3">
        <v>62.5507755009624</v>
      </c>
      <c r="FO24" s="3">
        <v>4.06316166466109</v>
      </c>
      <c r="FP24" s="3">
        <v>42.1590616806536</v>
      </c>
      <c r="FQ24" s="3">
        <v>58.3855956172759</v>
      </c>
      <c r="FR24" s="3">
        <v>93.9216230865568</v>
      </c>
      <c r="FS24" s="3">
        <v>67.9262755798746</v>
      </c>
      <c r="FT24" s="3">
        <v>25.7405931354256</v>
      </c>
      <c r="FU24" s="3">
        <v>89.8786836820016</v>
      </c>
      <c r="FV24" s="3">
        <v>19.9996103345768</v>
      </c>
      <c r="FW24" s="3">
        <v>171.770953666906</v>
      </c>
      <c r="FX24" s="3">
        <v>92.0496955030406</v>
      </c>
      <c r="FY24" s="3">
        <v>36.4892065475011</v>
      </c>
      <c r="FZ24" s="3">
        <v>61.0395460238625</v>
      </c>
      <c r="GA24" s="3">
        <v>32.9911323839516</v>
      </c>
      <c r="GB24" s="3">
        <v>190.468500900269</v>
      </c>
      <c r="GC24" s="3">
        <v>35.7372056828868</v>
      </c>
      <c r="GD24" s="3">
        <v>47.6661557291877</v>
      </c>
      <c r="GE24" s="3">
        <v>96.3759162410745</v>
      </c>
      <c r="GF24" s="3">
        <v>24.5005833625793</v>
      </c>
      <c r="GG24" s="3">
        <v>31.3078457899817</v>
      </c>
      <c r="GH24" s="3">
        <v>27.2627530705833</v>
      </c>
      <c r="GI24" s="3">
        <v>41.1245441831739</v>
      </c>
      <c r="GJ24" s="3">
        <v>39.0091542641064</v>
      </c>
      <c r="GK24" s="3">
        <v>26.3996863417671</v>
      </c>
      <c r="GL24" s="3">
        <v>47.3071810157003</v>
      </c>
      <c r="GM24" s="3">
        <v>60.2959799606681</v>
      </c>
      <c r="GN24" s="3">
        <v>95.8190500704372</v>
      </c>
      <c r="GO24" s="3">
        <v>15.5751906774486</v>
      </c>
      <c r="GP24" s="3">
        <v>16.7071127120478</v>
      </c>
      <c r="GQ24" s="3">
        <v>19.9333089977237</v>
      </c>
      <c r="GR24" s="3">
        <v>14.2546982641838</v>
      </c>
      <c r="GS24" s="3">
        <v>115.69524974823</v>
      </c>
      <c r="GT24" s="3">
        <v>14.43533077359</v>
      </c>
      <c r="GU24" s="3">
        <v>58.2084788852079</v>
      </c>
      <c r="GV24" s="3">
        <v>160.29735806979</v>
      </c>
      <c r="GW24" s="3">
        <v>10.4105286804927</v>
      </c>
      <c r="GX24" s="3">
        <v>73.3022244839649</v>
      </c>
      <c r="GY24" s="3">
        <v>25.3998351768141</v>
      </c>
      <c r="GZ24" s="3">
        <v>57.8279049054858</v>
      </c>
      <c r="HA24" s="3">
        <v>33.4296818590777</v>
      </c>
      <c r="HB24" s="3">
        <v>0.74003422409501</v>
      </c>
      <c r="HC24" s="3">
        <v>12.9676703517482</v>
      </c>
      <c r="HD24" s="3">
        <v>17.1572274804682</v>
      </c>
      <c r="HE24" s="3">
        <v>53.8059650781172</v>
      </c>
      <c r="HF24" s="3">
        <v>33.9910597001711</v>
      </c>
      <c r="HG24" s="3">
        <v>269.192999267578</v>
      </c>
      <c r="HH24" s="3">
        <v>56.7223480868782</v>
      </c>
      <c r="HI24" s="3">
        <v>40.5574684663113</v>
      </c>
      <c r="HJ24" s="3">
        <v>23.7572879819566</v>
      </c>
      <c r="HK24" s="3">
        <v>28.6058226450504</v>
      </c>
      <c r="HL24" s="3">
        <v>76.382018303136</v>
      </c>
      <c r="HM24" s="3">
        <v>21.6410645611632</v>
      </c>
      <c r="HN24" s="3">
        <v>35.9705124245963</v>
      </c>
      <c r="HO24" s="3">
        <v>58.7390655882373</v>
      </c>
      <c r="HP24" s="3">
        <v>24.8749438803702</v>
      </c>
      <c r="HQ24" s="3">
        <v>88.8692149849069</v>
      </c>
      <c r="HR24" s="3">
        <v>16.5140984849009</v>
      </c>
      <c r="HS24" s="3">
        <v>32.6154461212138</v>
      </c>
      <c r="HT24" s="3">
        <v>53.6592340900199</v>
      </c>
      <c r="HU24" s="3">
        <v>70.0139462121317</v>
      </c>
      <c r="HV24" s="3">
        <v>32.4113614497009</v>
      </c>
      <c r="HW24" s="3">
        <v>44.2201672887796</v>
      </c>
      <c r="HX24" s="3">
        <v>88.3214960252956</v>
      </c>
      <c r="HY24" s="3">
        <v>22.1448255359254</v>
      </c>
      <c r="HZ24" s="3">
        <v>57.3475332485417</v>
      </c>
      <c r="IA24" s="3">
        <v>162.058774497131</v>
      </c>
      <c r="IB24" s="3">
        <v>65.1840196254025</v>
      </c>
      <c r="IC24" s="3">
        <v>20.6856686574275</v>
      </c>
      <c r="ID24" s="3">
        <v>40.0709333502681</v>
      </c>
      <c r="IE24" s="3">
        <v>566.805500793457</v>
      </c>
      <c r="IF24" s="3">
        <v>7.19541323006598</v>
      </c>
      <c r="IG24" s="3">
        <v>101.774676320022</v>
      </c>
      <c r="IH24" s="3">
        <v>88.2845377898586</v>
      </c>
      <c r="II24" s="3">
        <v>178.635223276721</v>
      </c>
      <c r="IJ24" s="3">
        <v>45.3642888834213</v>
      </c>
      <c r="IK24" s="3">
        <v>37.1785003447996</v>
      </c>
      <c r="IL24" s="3">
        <v>51.4554138084207</v>
      </c>
      <c r="IM24" s="3">
        <v>29.3100426647075</v>
      </c>
      <c r="IN24" s="3">
        <v>82.6446912848088</v>
      </c>
      <c r="IO24" s="3">
        <v>90.220880709656</v>
      </c>
      <c r="IP24" s="3">
        <v>60.1505681105901</v>
      </c>
      <c r="IQ24" s="3">
        <v>135.974783342433</v>
      </c>
      <c r="IR24" s="3">
        <v>30.2027715467649</v>
      </c>
      <c r="IS24" s="3">
        <v>121.513277436165</v>
      </c>
      <c r="IT24" s="3">
        <v>37.9259627722412</v>
      </c>
      <c r="IU24" s="3">
        <v>55.2635343868501</v>
      </c>
      <c r="IV24" s="3">
        <v>120.720197168668</v>
      </c>
      <c r="IW24" s="3">
        <v>86.0472637273486</v>
      </c>
      <c r="IX24" s="3">
        <v>86.9366036726707</v>
      </c>
      <c r="IY24" s="3">
        <v>32.257407558143</v>
      </c>
      <c r="IZ24" s="3">
        <v>12.7204428412378</v>
      </c>
      <c r="JA24" s="3">
        <v>73.6206644622279</v>
      </c>
      <c r="JB24" s="3">
        <v>55.94309761851</v>
      </c>
      <c r="JC24" s="3">
        <v>57.4263314302283</v>
      </c>
      <c r="JD24" s="3">
        <v>30.9695994905961</v>
      </c>
      <c r="JE24" s="3">
        <v>132.240217289819</v>
      </c>
      <c r="JF24" s="3">
        <v>55.368575357301</v>
      </c>
      <c r="JG24" s="3">
        <v>92.5806170240525</v>
      </c>
      <c r="JH24" s="3">
        <v>37.1000746623698</v>
      </c>
      <c r="JI24" s="3">
        <v>44.8998212106971</v>
      </c>
      <c r="JJ24" s="3">
        <v>41.6848363993526</v>
      </c>
      <c r="JK24" s="3">
        <v>99.2789631567985</v>
      </c>
      <c r="JL24" s="3">
        <v>69.9282286343183</v>
      </c>
      <c r="JM24" s="3">
        <v>76.7067997764315</v>
      </c>
      <c r="JN24" s="3">
        <v>74.0226505046329</v>
      </c>
      <c r="JO24" s="3">
        <v>48.7601250991938</v>
      </c>
      <c r="JP24" s="3">
        <v>93.634181286729</v>
      </c>
      <c r="JQ24" s="3">
        <v>84.5135004043579</v>
      </c>
      <c r="JR24" s="3">
        <v>126.016249656677</v>
      </c>
      <c r="JS24" s="3">
        <v>34.1811766165229</v>
      </c>
      <c r="JT24" s="3">
        <v>28.3272025816851</v>
      </c>
      <c r="JU24" s="3">
        <v>131.917000579834</v>
      </c>
      <c r="JV24" s="3">
        <v>57.8139929376932</v>
      </c>
      <c r="JW24" s="3">
        <v>54.7337395042736</v>
      </c>
      <c r="JX24" s="3">
        <v>37.3948380371394</v>
      </c>
      <c r="JY24" s="3">
        <v>42.617658254982</v>
      </c>
      <c r="JZ24" s="3">
        <v>42.582284211265</v>
      </c>
      <c r="KA24" s="3">
        <v>44.9238810226604</v>
      </c>
      <c r="KB24" s="3">
        <v>21.5154128528242</v>
      </c>
      <c r="KC24" s="3">
        <v>16.3915723652099</v>
      </c>
      <c r="KD24" s="3">
        <v>21.5852475794487</v>
      </c>
      <c r="KE24" s="3">
        <v>58.2972334224342</v>
      </c>
      <c r="KF24" s="3">
        <v>26.7294549373942</v>
      </c>
      <c r="KG24" s="3">
        <v>54.6277848091663</v>
      </c>
      <c r="KH24" s="3">
        <v>33.0538604319656</v>
      </c>
      <c r="KI24" s="3">
        <v>43.1111421341155</v>
      </c>
      <c r="KJ24" s="3">
        <v>94.5795687260651</v>
      </c>
      <c r="KK24" s="3">
        <v>43.0138056115796</v>
      </c>
      <c r="KL24" s="3">
        <v>11.880596049731</v>
      </c>
      <c r="KM24" s="3">
        <v>32.2647476774187</v>
      </c>
      <c r="KN24" s="3">
        <v>42.3741734526887</v>
      </c>
      <c r="KO24" s="3">
        <v>46.8752609234001</v>
      </c>
      <c r="KP24" s="3">
        <v>55.2596153886409</v>
      </c>
      <c r="KQ24" s="3">
        <v>113.502864114486</v>
      </c>
      <c r="KR24" s="3">
        <v>39.5633195794903</v>
      </c>
      <c r="KS24" s="3">
        <v>39.4924897660718</v>
      </c>
      <c r="KT24" s="3">
        <v>30.9057800912146</v>
      </c>
      <c r="KU24" s="3">
        <v>166.340250431952</v>
      </c>
      <c r="KV24" s="3">
        <v>53.2832927068328</v>
      </c>
      <c r="KW24" s="3">
        <v>89.5890052161993</v>
      </c>
      <c r="KX24" s="3">
        <v>9.54368174303839</v>
      </c>
      <c r="KY24" s="3">
        <v>31.8311318121688</v>
      </c>
      <c r="KZ24" s="3">
        <v>12.1296780803079</v>
      </c>
      <c r="LA24" s="3">
        <v>34.6444797772804</v>
      </c>
      <c r="LB24" s="3">
        <v>130.625262295051</v>
      </c>
      <c r="LC24" s="3">
        <v>26.5167884960842</v>
      </c>
      <c r="LD24" s="3">
        <v>144.610416013372</v>
      </c>
      <c r="LE24" s="3">
        <v>38.3309677691228</v>
      </c>
      <c r="LF24" s="3">
        <v>2.92987476130728</v>
      </c>
      <c r="LG24" s="3">
        <v>49.5403074369705</v>
      </c>
      <c r="LH24" s="3">
        <v>28.2247248384223</v>
      </c>
      <c r="LI24" s="3">
        <v>45.9788751602173</v>
      </c>
      <c r="LJ24" s="3">
        <v>39.2062499748823</v>
      </c>
      <c r="LK24" s="3">
        <v>45.7007625664424</v>
      </c>
      <c r="LL24" s="3">
        <v>36.3259141749442</v>
      </c>
    </row>
    <row r="25">
      <c r="A25" s="9">
        <v>42339.0</v>
      </c>
      <c r="B25" s="3">
        <v>25.369305074081</v>
      </c>
      <c r="C25" s="3">
        <v>38.6934272288947</v>
      </c>
      <c r="D25" s="3">
        <v>37.8423570968472</v>
      </c>
      <c r="E25" s="3">
        <v>91.7768623303327</v>
      </c>
      <c r="F25" s="3">
        <v>92.8040910200639</v>
      </c>
      <c r="G25" s="3">
        <v>47.887190422066</v>
      </c>
      <c r="H25" s="3">
        <v>27.5518071097197</v>
      </c>
      <c r="I25" s="3">
        <v>70.4428537162615</v>
      </c>
      <c r="J25" s="3">
        <v>62.3720457770608</v>
      </c>
      <c r="K25" s="3">
        <v>32.975674151599</v>
      </c>
      <c r="L25" s="3">
        <v>41.1666924342792</v>
      </c>
      <c r="M25" s="3">
        <v>6.8369295671882</v>
      </c>
      <c r="N25" s="3">
        <v>24.765601669957</v>
      </c>
      <c r="O25" s="3">
        <v>48.9437888649086</v>
      </c>
      <c r="P25" s="3">
        <v>68.7681824489504</v>
      </c>
      <c r="Q25" s="3">
        <v>53.7388636849143</v>
      </c>
      <c r="R25" s="3">
        <v>51.3731416795893</v>
      </c>
      <c r="S25" s="3">
        <v>59.7477313469106</v>
      </c>
      <c r="T25" s="3">
        <v>16.8587608066584</v>
      </c>
      <c r="U25" s="3">
        <v>51.021221740471</v>
      </c>
      <c r="V25" s="3">
        <v>123.337444984323</v>
      </c>
      <c r="W25" s="3">
        <v>89.0001654980127</v>
      </c>
      <c r="X25" s="3">
        <v>78.4694911826118</v>
      </c>
      <c r="Y25" s="3">
        <v>33.4799204739657</v>
      </c>
      <c r="Z25" s="3">
        <v>98.3960317737823</v>
      </c>
      <c r="AA25" s="3">
        <v>12.2379918340829</v>
      </c>
      <c r="AB25" s="3">
        <v>68.2571528121528</v>
      </c>
      <c r="AC25" s="3">
        <v>132.692696519812</v>
      </c>
      <c r="AD25" s="3">
        <v>54.3473097363996</v>
      </c>
      <c r="AE25" s="3">
        <v>61.1356265352307</v>
      </c>
      <c r="AF25" s="3">
        <v>759.417040738193</v>
      </c>
      <c r="AG25" s="3">
        <v>130.292588014987</v>
      </c>
      <c r="AH25" s="3">
        <v>14.189261944242</v>
      </c>
      <c r="AI25" s="3">
        <v>32.4730081914829</v>
      </c>
      <c r="AJ25" s="3">
        <v>22.2686915046478</v>
      </c>
      <c r="AK25" s="3">
        <v>131.968806260551</v>
      </c>
      <c r="AL25" s="3">
        <v>24.5961217225533</v>
      </c>
      <c r="AM25" s="3">
        <v>35.1634393149217</v>
      </c>
      <c r="AN25" s="3">
        <v>292.911591963335</v>
      </c>
      <c r="AO25" s="3">
        <v>33.0528576765436</v>
      </c>
      <c r="AP25" s="3">
        <v>51.0546522246063</v>
      </c>
      <c r="AQ25" s="3">
        <v>18.5093182216991</v>
      </c>
      <c r="AR25" s="3">
        <v>32.3158512349417</v>
      </c>
      <c r="AS25" s="3">
        <v>87.6959577646605</v>
      </c>
      <c r="AT25" s="3">
        <v>40.6059157760452</v>
      </c>
      <c r="AU25" s="3">
        <v>23.6533805666608</v>
      </c>
      <c r="AV25" s="3">
        <v>66.952659923789</v>
      </c>
      <c r="AW25" s="3">
        <v>53.7187903741419</v>
      </c>
      <c r="AX25" s="3">
        <v>97.1839815788925</v>
      </c>
      <c r="AY25" s="3">
        <v>35.412727355957</v>
      </c>
      <c r="AZ25" s="3">
        <v>59.4583987160751</v>
      </c>
      <c r="BA25" s="3">
        <v>45.5887845989713</v>
      </c>
      <c r="BB25" s="3">
        <v>32.8825779212942</v>
      </c>
      <c r="BC25" s="3">
        <v>50.3968232857499</v>
      </c>
      <c r="BD25" s="3">
        <v>46.834289759477</v>
      </c>
      <c r="BE25" s="3">
        <v>53.5216896462296</v>
      </c>
      <c r="BF25" s="3">
        <v>99.9743840724232</v>
      </c>
      <c r="BG25" s="3">
        <v>23.7117660712463</v>
      </c>
      <c r="BH25" s="3">
        <v>65.0531310074704</v>
      </c>
      <c r="BI25" s="3">
        <v>10.7475228526376</v>
      </c>
      <c r="BJ25" s="3">
        <v>69.5167081778098</v>
      </c>
      <c r="BK25" s="3">
        <v>27.2257447655246</v>
      </c>
      <c r="BL25" s="3">
        <v>12.662753395095</v>
      </c>
      <c r="BM25" s="3">
        <v>63.5892613126088</v>
      </c>
      <c r="BN25" s="3">
        <v>37.1699617104514</v>
      </c>
      <c r="BO25" s="3">
        <v>137.163646237372</v>
      </c>
      <c r="BP25" s="3">
        <v>40.0549254309371</v>
      </c>
      <c r="BQ25" s="3">
        <v>78.55193596887</v>
      </c>
      <c r="BR25" s="3">
        <v>20.2626601278526</v>
      </c>
      <c r="BS25" s="3">
        <v>7.61046985082522</v>
      </c>
      <c r="BT25" s="3">
        <v>17.666599996791</v>
      </c>
      <c r="BU25" s="3">
        <v>55.024004031918</v>
      </c>
      <c r="BV25" s="3">
        <v>73.3530628516124</v>
      </c>
      <c r="BW25" s="3">
        <v>61.3887269610865</v>
      </c>
      <c r="BX25" s="3">
        <v>45.4369982062215</v>
      </c>
      <c r="BY25" s="3">
        <v>45.2783742708198</v>
      </c>
      <c r="BZ25" s="3">
        <v>66.5635234921112</v>
      </c>
      <c r="CA25" s="3">
        <v>44.6327166008882</v>
      </c>
      <c r="CB25" s="3">
        <v>63.0634549438355</v>
      </c>
      <c r="CC25" s="3">
        <v>57.6027795108775</v>
      </c>
      <c r="CD25" s="3">
        <v>29.0391936343966</v>
      </c>
      <c r="CE25" s="3">
        <v>38.8545426249529</v>
      </c>
      <c r="CF25" s="3">
        <v>102.582930530683</v>
      </c>
      <c r="CG25" s="3">
        <v>77.2374995838512</v>
      </c>
      <c r="CH25" s="3">
        <v>42.9397842988209</v>
      </c>
      <c r="CI25" s="3">
        <v>46.2409007530346</v>
      </c>
      <c r="CJ25" s="3">
        <v>50.2155432525493</v>
      </c>
      <c r="CK25" s="3">
        <v>47.6690775915974</v>
      </c>
      <c r="CL25" s="3">
        <v>70.2802273143421</v>
      </c>
      <c r="CM25" s="3">
        <v>24.4705486199884</v>
      </c>
      <c r="CN25" s="3">
        <v>67.8286993266891</v>
      </c>
      <c r="CO25" s="3">
        <v>25.5391107613413</v>
      </c>
      <c r="CP25" s="3">
        <v>105.052627144849</v>
      </c>
      <c r="CQ25" s="3">
        <v>45.5875816786619</v>
      </c>
      <c r="CR25" s="3">
        <v>102.207006528345</v>
      </c>
      <c r="CS25" s="3">
        <v>41.7133568846339</v>
      </c>
      <c r="CT25" s="3">
        <v>78.0443343835254</v>
      </c>
      <c r="CU25" s="3">
        <v>52.0531519538336</v>
      </c>
      <c r="CV25" s="3">
        <v>37.0723896581875</v>
      </c>
      <c r="CW25" s="3">
        <v>57.0975697073848</v>
      </c>
      <c r="CX25" s="3">
        <v>49.3921959911096</v>
      </c>
      <c r="CY25" s="3">
        <v>37.5699687750268</v>
      </c>
      <c r="CZ25" s="3">
        <v>42.7501002872598</v>
      </c>
      <c r="DA25" s="3">
        <v>20.0275105876192</v>
      </c>
      <c r="DB25" s="3">
        <v>26.7421592365612</v>
      </c>
      <c r="DC25" s="3">
        <v>14.0193166365919</v>
      </c>
      <c r="DD25" s="3">
        <v>41.4963665558906</v>
      </c>
      <c r="DE25" s="3">
        <v>120.642041880237</v>
      </c>
      <c r="DF25" s="3">
        <v>8.74046343266144</v>
      </c>
      <c r="DG25" s="3">
        <v>15.7922312774905</v>
      </c>
      <c r="DH25" s="3">
        <v>6.45201300045721</v>
      </c>
      <c r="DI25" s="3">
        <v>131.471861023346</v>
      </c>
      <c r="DJ25" s="3">
        <v>21.8806507013878</v>
      </c>
      <c r="DK25" s="3">
        <v>99.7195450175892</v>
      </c>
      <c r="DL25" s="3">
        <v>53.2151755566851</v>
      </c>
      <c r="DM25" s="3">
        <v>14.7891728016807</v>
      </c>
      <c r="DN25" s="3">
        <v>28.7893807802202</v>
      </c>
      <c r="DO25" s="3">
        <v>114.497732524771</v>
      </c>
      <c r="DP25" s="3">
        <v>129.398393186647</v>
      </c>
      <c r="DQ25" s="3">
        <v>74.1235105012476</v>
      </c>
      <c r="DR25" s="3">
        <v>42.4429168983543</v>
      </c>
      <c r="DS25" s="3">
        <v>14.2424885053812</v>
      </c>
      <c r="DT25" s="3">
        <v>28.2493366920314</v>
      </c>
      <c r="DU25" s="3">
        <v>38.4208348855941</v>
      </c>
      <c r="DV25" s="3">
        <v>67.2511289165274</v>
      </c>
      <c r="DW25" s="3">
        <v>28.1356776865603</v>
      </c>
      <c r="DX25" s="3">
        <v>152.204294062635</v>
      </c>
      <c r="DY25" s="3">
        <v>171.024152367493</v>
      </c>
      <c r="DZ25" s="3">
        <v>30.6626718037408</v>
      </c>
      <c r="EA25" s="3">
        <v>51.1542513023328</v>
      </c>
      <c r="EB25" s="3">
        <v>7.71074889262807</v>
      </c>
      <c r="EC25" s="3">
        <v>107.069233425077</v>
      </c>
      <c r="ED25" s="3">
        <v>44.2076130938599</v>
      </c>
      <c r="EE25" s="3">
        <v>36.4217658566999</v>
      </c>
      <c r="EF25" s="3">
        <v>81.4544573181405</v>
      </c>
      <c r="EG25" s="3">
        <v>8.98999344676697</v>
      </c>
      <c r="EH25" s="3">
        <v>31.6625586951388</v>
      </c>
      <c r="EI25" s="3">
        <v>11.1992815870172</v>
      </c>
      <c r="EJ25" s="3">
        <v>71.9753645764891</v>
      </c>
      <c r="EK25" s="3">
        <v>163.067931831086</v>
      </c>
      <c r="EL25" s="3">
        <v>88.5215422929208</v>
      </c>
      <c r="EM25" s="3">
        <v>45.0860874106576</v>
      </c>
      <c r="EN25" s="3">
        <v>95.4950789545037</v>
      </c>
      <c r="EO25" s="3">
        <v>27.4946722688866</v>
      </c>
      <c r="EP25" s="3">
        <v>91.0023351486765</v>
      </c>
      <c r="EQ25" s="3">
        <v>24.8131075250106</v>
      </c>
      <c r="ER25" s="3">
        <v>16.5055412797666</v>
      </c>
      <c r="ES25" s="3">
        <v>16.1105731486085</v>
      </c>
      <c r="ET25" s="3">
        <v>59.1652022275058</v>
      </c>
      <c r="EU25" s="3">
        <v>75.0443388737814</v>
      </c>
      <c r="EV25" s="3">
        <v>21.554020853182</v>
      </c>
      <c r="EW25" s="3">
        <v>24.3790479959789</v>
      </c>
      <c r="EX25" s="3">
        <v>80.3444295623656</v>
      </c>
      <c r="EY25" s="3">
        <v>22.8222518786149</v>
      </c>
      <c r="EZ25" s="3">
        <v>51.3249633977135</v>
      </c>
      <c r="FA25" s="3">
        <v>49.1768264155745</v>
      </c>
      <c r="FB25" s="3">
        <v>9.11428762217046</v>
      </c>
      <c r="FC25" s="3">
        <v>16.6346608306796</v>
      </c>
      <c r="FD25" s="3">
        <v>57.7008707238843</v>
      </c>
      <c r="FE25" s="3">
        <v>91.6084487477758</v>
      </c>
      <c r="FF25" s="3">
        <v>10.4557766571542</v>
      </c>
      <c r="FG25" s="3">
        <v>56.2731818285855</v>
      </c>
      <c r="FH25" s="3">
        <v>32.3840584113515</v>
      </c>
      <c r="FI25" s="3">
        <v>34.4303836942656</v>
      </c>
      <c r="FJ25" s="3">
        <v>36.1870855564305</v>
      </c>
      <c r="FK25" s="3">
        <v>43.6815179099584</v>
      </c>
      <c r="FL25" s="3">
        <v>72.5091610444923</v>
      </c>
      <c r="FM25" s="3">
        <v>171.528334615945</v>
      </c>
      <c r="FN25" s="3">
        <v>64.1656017498922</v>
      </c>
      <c r="FO25" s="3">
        <v>4.18914493222734</v>
      </c>
      <c r="FP25" s="3">
        <v>40.8173140507739</v>
      </c>
      <c r="FQ25" s="3">
        <v>55.7890224055647</v>
      </c>
      <c r="FR25" s="3">
        <v>92.6331808977513</v>
      </c>
      <c r="FS25" s="3">
        <v>62.7537981373914</v>
      </c>
      <c r="FT25" s="3">
        <v>25.4558735570191</v>
      </c>
      <c r="FU25" s="3">
        <v>93.79769901107</v>
      </c>
      <c r="FV25" s="3">
        <v>19.8357126289051</v>
      </c>
      <c r="FW25" s="3">
        <v>179.319626042284</v>
      </c>
      <c r="FX25" s="3">
        <v>91.4866161260658</v>
      </c>
      <c r="FY25" s="3">
        <v>36.2368613371711</v>
      </c>
      <c r="FZ25" s="3">
        <v>62.1698658438128</v>
      </c>
      <c r="GA25" s="3">
        <v>31.7525705710174</v>
      </c>
      <c r="GB25" s="3">
        <v>191.007726842707</v>
      </c>
      <c r="GC25" s="3">
        <v>36.3453962881397</v>
      </c>
      <c r="GD25" s="3">
        <v>47.8143826976986</v>
      </c>
      <c r="GE25" s="3">
        <v>93.6841403943196</v>
      </c>
      <c r="GF25" s="3">
        <v>25.2653408917514</v>
      </c>
      <c r="GG25" s="3">
        <v>31.6164233672942</v>
      </c>
      <c r="GH25" s="3">
        <v>25.2808777700421</v>
      </c>
      <c r="GI25" s="3">
        <v>39.1769382211649</v>
      </c>
      <c r="GJ25" s="3">
        <v>38.4299947878516</v>
      </c>
      <c r="GK25" s="3">
        <v>25.6677756063374</v>
      </c>
      <c r="GL25" s="3">
        <v>48.8750834189333</v>
      </c>
      <c r="GM25" s="3">
        <v>60.0598266308542</v>
      </c>
      <c r="GN25" s="3">
        <v>95.6400943218176</v>
      </c>
      <c r="GO25" s="3">
        <v>14.3452537851015</v>
      </c>
      <c r="GP25" s="3">
        <v>16.4969455562679</v>
      </c>
      <c r="GQ25" s="3">
        <v>20.1379147757936</v>
      </c>
      <c r="GR25" s="3">
        <v>14.7804815701289</v>
      </c>
      <c r="GS25" s="3">
        <v>121.599090749567</v>
      </c>
      <c r="GT25" s="3">
        <v>14.3437033107224</v>
      </c>
      <c r="GU25" s="3">
        <v>58.3978473184545</v>
      </c>
      <c r="GV25" s="3">
        <v>162.81869157378</v>
      </c>
      <c r="GW25" s="3">
        <v>8.63199455912891</v>
      </c>
      <c r="GX25" s="3">
        <v>73.0103808456233</v>
      </c>
      <c r="GY25" s="3">
        <v>22.6393421196015</v>
      </c>
      <c r="GZ25" s="3">
        <v>57.0819766942695</v>
      </c>
      <c r="HA25" s="3">
        <v>32.3523751888322</v>
      </c>
      <c r="HB25" s="3">
        <v>0.803528341610869</v>
      </c>
      <c r="HC25" s="3">
        <v>12.1706305114824</v>
      </c>
      <c r="HD25" s="3">
        <v>13.0564309173079</v>
      </c>
      <c r="HE25" s="3">
        <v>55.3184810100686</v>
      </c>
      <c r="HF25" s="3">
        <v>32.6636567716946</v>
      </c>
      <c r="HG25" s="3">
        <v>255.730000582608</v>
      </c>
      <c r="HH25" s="3">
        <v>52.4661672192786</v>
      </c>
      <c r="HI25" s="3">
        <v>40.7159952199217</v>
      </c>
      <c r="HJ25" s="3">
        <v>22.4876265629546</v>
      </c>
      <c r="HK25" s="3">
        <v>27.8775328479948</v>
      </c>
      <c r="HL25" s="3">
        <v>76.7842225963431</v>
      </c>
      <c r="HM25" s="3">
        <v>21.1583419052031</v>
      </c>
      <c r="HN25" s="3">
        <v>33.4928055759133</v>
      </c>
      <c r="HO25" s="3">
        <v>60.8606437947504</v>
      </c>
      <c r="HP25" s="3">
        <v>24.5336193506981</v>
      </c>
      <c r="HQ25" s="3">
        <v>84.5892695468741</v>
      </c>
      <c r="HR25" s="3">
        <v>16.2549596337013</v>
      </c>
      <c r="HS25" s="3">
        <v>32.7794689526456</v>
      </c>
      <c r="HT25" s="3">
        <v>55.1020761299591</v>
      </c>
      <c r="HU25" s="3">
        <v>70.9004369350219</v>
      </c>
      <c r="HV25" s="3">
        <v>29.7777487344878</v>
      </c>
      <c r="HW25" s="3">
        <v>44.3152468658228</v>
      </c>
      <c r="HX25" s="3">
        <v>86.4013643529863</v>
      </c>
      <c r="HY25" s="3">
        <v>22.2247300448148</v>
      </c>
      <c r="HZ25" s="3">
        <v>56.0505860779386</v>
      </c>
      <c r="IA25" s="3">
        <v>172.274715198632</v>
      </c>
      <c r="IB25" s="3">
        <v>60.3528706349345</v>
      </c>
      <c r="IC25" s="3">
        <v>20.3815111041126</v>
      </c>
      <c r="ID25" s="3">
        <v>38.1479602654238</v>
      </c>
      <c r="IE25" s="3">
        <v>544.957502885298</v>
      </c>
      <c r="IF25" s="3">
        <v>7.0883583540867</v>
      </c>
      <c r="IG25" s="3">
        <v>95.8095227680799</v>
      </c>
      <c r="IH25" s="3">
        <v>86.7300683586238</v>
      </c>
      <c r="II25" s="3">
        <v>177.567605512292</v>
      </c>
      <c r="IJ25" s="3">
        <v>49.438909009453</v>
      </c>
      <c r="IK25" s="3">
        <v>37.4315478369174</v>
      </c>
      <c r="IL25" s="3">
        <v>50.5151249276324</v>
      </c>
      <c r="IM25" s="3">
        <v>29.6419872417253</v>
      </c>
      <c r="IN25" s="3">
        <v>81.6121676655349</v>
      </c>
      <c r="IO25" s="3">
        <v>94.4115292768007</v>
      </c>
      <c r="IP25" s="3">
        <v>55.4518281400809</v>
      </c>
      <c r="IQ25" s="3">
        <v>138.347554550185</v>
      </c>
      <c r="IR25" s="3">
        <v>31.0815693313313</v>
      </c>
      <c r="IS25" s="3">
        <v>119.759757012046</v>
      </c>
      <c r="IT25" s="3">
        <v>35.7103997409234</v>
      </c>
      <c r="IU25" s="3">
        <v>52.7435269748717</v>
      </c>
      <c r="IV25" s="3">
        <v>125.299358152918</v>
      </c>
      <c r="IW25" s="3">
        <v>87.1867973287108</v>
      </c>
      <c r="IX25" s="3">
        <v>84.0538317989615</v>
      </c>
      <c r="IY25" s="3">
        <v>32.4682975060114</v>
      </c>
      <c r="IZ25" s="3">
        <v>13.0170622120241</v>
      </c>
      <c r="JA25" s="3">
        <v>75.8242572463924</v>
      </c>
      <c r="JB25" s="3">
        <v>55.0094073787471</v>
      </c>
      <c r="JC25" s="3">
        <v>56.5026960829484</v>
      </c>
      <c r="JD25" s="3">
        <v>31.1595100997766</v>
      </c>
      <c r="JE25" s="3">
        <v>134.3726178948</v>
      </c>
      <c r="JF25" s="3">
        <v>53.3182407905217</v>
      </c>
      <c r="JG25" s="3">
        <v>91.9779948670866</v>
      </c>
      <c r="JH25" s="3">
        <v>42.8851152234199</v>
      </c>
      <c r="JI25" s="3">
        <v>44.6338329992619</v>
      </c>
      <c r="JJ25" s="3">
        <v>41.3504346925712</v>
      </c>
      <c r="JK25" s="3">
        <v>102.306425308061</v>
      </c>
      <c r="JL25" s="3">
        <v>63.9911449173009</v>
      </c>
      <c r="JM25" s="3">
        <v>73.8405194200637</v>
      </c>
      <c r="JN25" s="3">
        <v>73.6477572911521</v>
      </c>
      <c r="JO25" s="3">
        <v>48.8505964000376</v>
      </c>
      <c r="JP25" s="3">
        <v>89.6490892193574</v>
      </c>
      <c r="JQ25" s="3">
        <v>89.4599999514493</v>
      </c>
      <c r="JR25" s="3">
        <v>122.635454177856</v>
      </c>
      <c r="JS25" s="3">
        <v>36.1004579936084</v>
      </c>
      <c r="JT25" s="3">
        <v>28.6064423950483</v>
      </c>
      <c r="JU25" s="3">
        <v>131.811590714888</v>
      </c>
      <c r="JV25" s="3">
        <v>58.3775610287712</v>
      </c>
      <c r="JW25" s="3">
        <v>52.6745697490316</v>
      </c>
      <c r="JX25" s="3">
        <v>37.653159920845</v>
      </c>
      <c r="JY25" s="3">
        <v>45.3191718342473</v>
      </c>
      <c r="JZ25" s="3">
        <v>42.1492090534725</v>
      </c>
      <c r="KA25" s="3">
        <v>44.6422026411289</v>
      </c>
      <c r="KB25" s="3">
        <v>15.8823143518977</v>
      </c>
      <c r="KC25" s="3">
        <v>16.8005330993907</v>
      </c>
      <c r="KD25" s="3">
        <v>21.566983877221</v>
      </c>
      <c r="KE25" s="3">
        <v>59.1291104834166</v>
      </c>
      <c r="KF25" s="3">
        <v>26.7925546713226</v>
      </c>
      <c r="KG25" s="3">
        <v>52.1200005314791</v>
      </c>
      <c r="KH25" s="3">
        <v>32.9084650772082</v>
      </c>
      <c r="KI25" s="3">
        <v>44.7761311737036</v>
      </c>
      <c r="KJ25" s="3">
        <v>91.1423545577066</v>
      </c>
      <c r="KK25" s="3">
        <v>43.7736348422013</v>
      </c>
      <c r="KL25" s="3">
        <v>11.459217399511</v>
      </c>
      <c r="KM25" s="3">
        <v>30.3644036634023</v>
      </c>
      <c r="KN25" s="3">
        <v>39.3197770632307</v>
      </c>
      <c r="KO25" s="3">
        <v>45.2698869008593</v>
      </c>
      <c r="KP25" s="3">
        <v>55.3717909810963</v>
      </c>
      <c r="KQ25" s="3">
        <v>107.975405776479</v>
      </c>
      <c r="KR25" s="3">
        <v>37.9777564974052</v>
      </c>
      <c r="KS25" s="3">
        <v>37.2052960436861</v>
      </c>
      <c r="KT25" s="3">
        <v>31.5968705003438</v>
      </c>
      <c r="KU25" s="3">
        <v>174.896326509748</v>
      </c>
      <c r="KV25" s="3">
        <v>54.1900272302264</v>
      </c>
      <c r="KW25" s="3">
        <v>76.8744345411212</v>
      </c>
      <c r="KX25" s="3">
        <v>11.1021011383567</v>
      </c>
      <c r="KY25" s="3">
        <v>30.6373002713697</v>
      </c>
      <c r="KZ25" s="3">
        <v>11.7806283453852</v>
      </c>
      <c r="LA25" s="3">
        <v>31.7595178052973</v>
      </c>
      <c r="LB25" s="3">
        <v>123.941773134689</v>
      </c>
      <c r="LC25" s="3">
        <v>25.2323845708679</v>
      </c>
      <c r="LD25" s="3">
        <v>135.652833380527</v>
      </c>
      <c r="LE25" s="3">
        <v>35.3139143890454</v>
      </c>
      <c r="LF25" s="3">
        <v>3.05839432051993</v>
      </c>
      <c r="LG25" s="3">
        <v>49.686333673617</v>
      </c>
      <c r="LH25" s="3">
        <v>29.0147881498716</v>
      </c>
      <c r="LI25" s="3">
        <v>41.7710228833285</v>
      </c>
      <c r="LJ25" s="3">
        <v>37.1945691562761</v>
      </c>
      <c r="LK25" s="3">
        <v>41.2193360446428</v>
      </c>
      <c r="LL25" s="3">
        <v>34.1129585825533</v>
      </c>
    </row>
    <row r="26">
      <c r="A26" s="9">
        <v>42370.0</v>
      </c>
      <c r="B26" s="3">
        <v>22.3244520524715</v>
      </c>
      <c r="C26" s="3">
        <v>38.3852198539167</v>
      </c>
      <c r="D26" s="3">
        <v>34.1990247645737</v>
      </c>
      <c r="E26" s="3">
        <v>87.3668819332056</v>
      </c>
      <c r="F26" s="3">
        <v>88.7926310489052</v>
      </c>
      <c r="G26" s="3">
        <v>42.8332407103673</v>
      </c>
      <c r="H26" s="3">
        <v>25.9919765195803</v>
      </c>
      <c r="I26" s="3">
        <v>65.8221833070441</v>
      </c>
      <c r="J26" s="3">
        <v>51.9689475611637</v>
      </c>
      <c r="K26" s="3">
        <v>33.215907787946</v>
      </c>
      <c r="L26" s="3">
        <v>42.5207988292133</v>
      </c>
      <c r="M26" s="3">
        <v>6.58601373047502</v>
      </c>
      <c r="N26" s="3">
        <v>23.1654822245853</v>
      </c>
      <c r="O26" s="3">
        <v>45.3694380038869</v>
      </c>
      <c r="P26" s="3">
        <v>65.2161239618887</v>
      </c>
      <c r="Q26" s="3">
        <v>47.0002632141113</v>
      </c>
      <c r="R26" s="3">
        <v>48.0593833006521</v>
      </c>
      <c r="S26" s="3">
        <v>54.6143222694105</v>
      </c>
      <c r="T26" s="3">
        <v>15.3320924710139</v>
      </c>
      <c r="U26" s="3">
        <v>45.44693714382</v>
      </c>
      <c r="V26" s="3">
        <v>117.095441045531</v>
      </c>
      <c r="W26" s="3">
        <v>77.5394807220504</v>
      </c>
      <c r="X26" s="3">
        <v>75.6139825761971</v>
      </c>
      <c r="Y26" s="3">
        <v>30.112394885013</v>
      </c>
      <c r="Z26" s="3">
        <v>89.5575732979063</v>
      </c>
      <c r="AA26" s="3">
        <v>10.9690710458903</v>
      </c>
      <c r="AB26" s="3">
        <v>56.7363190561867</v>
      </c>
      <c r="AC26" s="3">
        <v>131.558172165241</v>
      </c>
      <c r="AD26" s="3">
        <v>50.7966203202603</v>
      </c>
      <c r="AE26" s="3">
        <v>53.5867799430147</v>
      </c>
      <c r="AF26" s="3">
        <v>726.4963137978</v>
      </c>
      <c r="AG26" s="3">
        <v>115.082621743098</v>
      </c>
      <c r="AH26" s="3">
        <v>12.0272053052607</v>
      </c>
      <c r="AI26" s="3">
        <v>31.217854453925</v>
      </c>
      <c r="AJ26" s="3">
        <v>20.689814211149</v>
      </c>
      <c r="AK26" s="3">
        <v>123.633732961004</v>
      </c>
      <c r="AL26" s="3">
        <v>22.1040555344863</v>
      </c>
      <c r="AM26" s="3">
        <v>32.3252801957422</v>
      </c>
      <c r="AN26" s="3">
        <v>276.326053820158</v>
      </c>
      <c r="AO26" s="3">
        <v>28.9090825266312</v>
      </c>
      <c r="AP26" s="3">
        <v>47.6794352588819</v>
      </c>
      <c r="AQ26" s="3">
        <v>17.6326316030402</v>
      </c>
      <c r="AR26" s="3">
        <v>25.7776947501199</v>
      </c>
      <c r="AS26" s="3">
        <v>84.6700690654192</v>
      </c>
      <c r="AT26" s="3">
        <v>34.0860939459551</v>
      </c>
      <c r="AU26" s="3">
        <v>23.1775649709246</v>
      </c>
      <c r="AV26" s="3">
        <v>62.8056514499162</v>
      </c>
      <c r="AW26" s="3">
        <v>49.2597622187235</v>
      </c>
      <c r="AX26" s="3">
        <v>93.2508248955646</v>
      </c>
      <c r="AY26" s="3">
        <v>29.7799999337447</v>
      </c>
      <c r="AZ26" s="3">
        <v>57.7010385484256</v>
      </c>
      <c r="BA26" s="3">
        <v>44.5701537493767</v>
      </c>
      <c r="BB26" s="3">
        <v>25.0521725142146</v>
      </c>
      <c r="BC26" s="3">
        <v>50.7350239118569</v>
      </c>
      <c r="BD26" s="3">
        <v>43.6447164393406</v>
      </c>
      <c r="BE26" s="3">
        <v>51.5588998638354</v>
      </c>
      <c r="BF26" s="3">
        <v>98.918752411262</v>
      </c>
      <c r="BG26" s="3">
        <v>22.289096361117</v>
      </c>
      <c r="BH26" s="3">
        <v>60.8284535765516</v>
      </c>
      <c r="BI26" s="3">
        <v>8.86924211602462</v>
      </c>
      <c r="BJ26" s="3">
        <v>67.1433596158812</v>
      </c>
      <c r="BK26" s="3">
        <v>27.8931383954524</v>
      </c>
      <c r="BL26" s="3">
        <v>12.9506273095285</v>
      </c>
      <c r="BM26" s="3">
        <v>54.16831331338</v>
      </c>
      <c r="BN26" s="3">
        <v>30.4543293470611</v>
      </c>
      <c r="BO26" s="3">
        <v>129.316790187137</v>
      </c>
      <c r="BP26" s="3">
        <v>40.388004911324</v>
      </c>
      <c r="BQ26" s="3">
        <v>71.5770541637907</v>
      </c>
      <c r="BR26" s="3">
        <v>18.4311329873001</v>
      </c>
      <c r="BS26" s="3">
        <v>6.76639107025279</v>
      </c>
      <c r="BT26" s="3">
        <v>16.3808093478958</v>
      </c>
      <c r="BU26" s="3">
        <v>53.2434061850224</v>
      </c>
      <c r="BV26" s="3">
        <v>72.5960248319932</v>
      </c>
      <c r="BW26" s="3">
        <v>57.0851466927324</v>
      </c>
      <c r="BX26" s="3">
        <v>47.0447531331168</v>
      </c>
      <c r="BY26" s="3">
        <v>41.5436251956052</v>
      </c>
      <c r="BZ26" s="3">
        <v>63.575826254607</v>
      </c>
      <c r="CA26" s="3">
        <v>40.4095033787825</v>
      </c>
      <c r="CB26" s="3">
        <v>63.9805427645756</v>
      </c>
      <c r="CC26" s="3">
        <v>55.8013723671864</v>
      </c>
      <c r="CD26" s="3">
        <v>25.1386921692862</v>
      </c>
      <c r="CE26" s="3">
        <v>35.9927140503889</v>
      </c>
      <c r="CF26" s="3">
        <v>90.8445819507992</v>
      </c>
      <c r="CG26" s="3">
        <v>77.7071053354364</v>
      </c>
      <c r="CH26" s="3">
        <v>38.6451403644144</v>
      </c>
      <c r="CI26" s="3">
        <v>47.8484560233792</v>
      </c>
      <c r="CJ26" s="3">
        <v>50.8923249601666</v>
      </c>
      <c r="CK26" s="3">
        <v>49.4087262547274</v>
      </c>
      <c r="CL26" s="3">
        <v>66.8021053514982</v>
      </c>
      <c r="CM26" s="3">
        <v>18.9462137811679</v>
      </c>
      <c r="CN26" s="3">
        <v>64.7889591275436</v>
      </c>
      <c r="CO26" s="3">
        <v>23.253053435677</v>
      </c>
      <c r="CP26" s="3">
        <v>95.3373143907791</v>
      </c>
      <c r="CQ26" s="3">
        <v>48.3523348978573</v>
      </c>
      <c r="CR26" s="3">
        <v>95.6582997173317</v>
      </c>
      <c r="CS26" s="3">
        <v>41.8349123345926</v>
      </c>
      <c r="CT26" s="3">
        <v>75.3807637686133</v>
      </c>
      <c r="CU26" s="3">
        <v>47.6549263603538</v>
      </c>
      <c r="CV26" s="3">
        <v>34.6433298830822</v>
      </c>
      <c r="CW26" s="3">
        <v>49.577564953218</v>
      </c>
      <c r="CX26" s="3">
        <v>49.0679442376542</v>
      </c>
      <c r="CY26" s="3">
        <v>38.3441553339283</v>
      </c>
      <c r="CZ26" s="3">
        <v>39.7581182747605</v>
      </c>
      <c r="DA26" s="3">
        <v>20.463974640241</v>
      </c>
      <c r="DB26" s="3">
        <v>25.8157017858405</v>
      </c>
      <c r="DC26" s="3">
        <v>14.4640924368271</v>
      </c>
      <c r="DD26" s="3">
        <v>38.7126492799249</v>
      </c>
      <c r="DE26" s="3">
        <v>104.291097892069</v>
      </c>
      <c r="DF26" s="3">
        <v>7.78427323064244</v>
      </c>
      <c r="DG26" s="3">
        <v>15.0824398185241</v>
      </c>
      <c r="DH26" s="3">
        <v>4.36149947045493</v>
      </c>
      <c r="DI26" s="3">
        <v>115.653989503672</v>
      </c>
      <c r="DJ26" s="3">
        <v>21.8362102691506</v>
      </c>
      <c r="DK26" s="3">
        <v>93.6581577501799</v>
      </c>
      <c r="DL26" s="3">
        <v>50.9239084203478</v>
      </c>
      <c r="DM26" s="3">
        <v>12.6236930304356</v>
      </c>
      <c r="DN26" s="3">
        <v>25.7000724878278</v>
      </c>
      <c r="DO26" s="3">
        <v>105.781649067164</v>
      </c>
      <c r="DP26" s="3">
        <v>122.694969637055</v>
      </c>
      <c r="DQ26" s="3">
        <v>67.3648277199191</v>
      </c>
      <c r="DR26" s="3">
        <v>40.7356568453185</v>
      </c>
      <c r="DS26" s="3">
        <v>13.5367475416931</v>
      </c>
      <c r="DT26" s="3">
        <v>24.597793720693</v>
      </c>
      <c r="DU26" s="3">
        <v>36.727675441935</v>
      </c>
      <c r="DV26" s="3">
        <v>62.3958862023528</v>
      </c>
      <c r="DW26" s="3">
        <v>26.1584611694404</v>
      </c>
      <c r="DX26" s="3">
        <v>133.965672374424</v>
      </c>
      <c r="DY26" s="3">
        <v>164.335237084457</v>
      </c>
      <c r="DZ26" s="3">
        <v>26.4484183077486</v>
      </c>
      <c r="EA26" s="3">
        <v>52.3863850706751</v>
      </c>
      <c r="EB26" s="3">
        <v>6.57541111974</v>
      </c>
      <c r="EC26" s="3">
        <v>99.8473454000467</v>
      </c>
      <c r="ED26" s="3">
        <v>34.7767570218748</v>
      </c>
      <c r="EE26" s="3">
        <v>32.8596893182706</v>
      </c>
      <c r="EF26" s="3">
        <v>78.220870280159</v>
      </c>
      <c r="EG26" s="3">
        <v>7.76285421954823</v>
      </c>
      <c r="EH26" s="3">
        <v>31.4918044878195</v>
      </c>
      <c r="EI26" s="3">
        <v>9.95922459526338</v>
      </c>
      <c r="EJ26" s="3">
        <v>69.4978125049107</v>
      </c>
      <c r="EK26" s="3">
        <v>157.326993569865</v>
      </c>
      <c r="EL26" s="3">
        <v>82.3760364934226</v>
      </c>
      <c r="EM26" s="3">
        <v>44.747838110098</v>
      </c>
      <c r="EN26" s="3">
        <v>92.2561024259519</v>
      </c>
      <c r="EO26" s="3">
        <v>24.6665392483723</v>
      </c>
      <c r="EP26" s="3">
        <v>86.8513573705938</v>
      </c>
      <c r="EQ26" s="3">
        <v>22.7933574337741</v>
      </c>
      <c r="ER26" s="3">
        <v>15.7750446134778</v>
      </c>
      <c r="ES26" s="3">
        <v>15.240578561123</v>
      </c>
      <c r="ET26" s="3">
        <v>60.9035671635678</v>
      </c>
      <c r="EU26" s="3">
        <v>68.7795854628839</v>
      </c>
      <c r="EV26" s="3">
        <v>19.8226108110422</v>
      </c>
      <c r="EW26" s="3">
        <v>23.501683393493</v>
      </c>
      <c r="EX26" s="3">
        <v>77.2347056890409</v>
      </c>
      <c r="EY26" s="3">
        <v>20.5484319152172</v>
      </c>
      <c r="EZ26" s="3">
        <v>45.7250660742547</v>
      </c>
      <c r="FA26" s="3">
        <v>49.2941400702866</v>
      </c>
      <c r="FB26" s="3">
        <v>8.13895526279897</v>
      </c>
      <c r="FC26" s="3">
        <v>16.7456684661479</v>
      </c>
      <c r="FD26" s="3">
        <v>55.4798048123028</v>
      </c>
      <c r="FE26" s="3">
        <v>93.187696571983</v>
      </c>
      <c r="FF26" s="3">
        <v>9.01511161152607</v>
      </c>
      <c r="FG26" s="3">
        <v>46.6044736159475</v>
      </c>
      <c r="FH26" s="3">
        <v>31.5571534343181</v>
      </c>
      <c r="FI26" s="3">
        <v>32.7205038183722</v>
      </c>
      <c r="FJ26" s="3">
        <v>34.2121515444836</v>
      </c>
      <c r="FK26" s="3">
        <v>37.5198058685518</v>
      </c>
      <c r="FL26" s="3">
        <v>69.1616692060748</v>
      </c>
      <c r="FM26" s="3">
        <v>167.929707285861</v>
      </c>
      <c r="FN26" s="3">
        <v>60.28118706953</v>
      </c>
      <c r="FO26" s="3">
        <v>3.7508318540916</v>
      </c>
      <c r="FP26" s="3">
        <v>36.5856361357221</v>
      </c>
      <c r="FQ26" s="3">
        <v>48.861012846219</v>
      </c>
      <c r="FR26" s="3">
        <v>84.4382299695696</v>
      </c>
      <c r="FS26" s="3">
        <v>56.7338811335304</v>
      </c>
      <c r="FT26" s="3">
        <v>22.6004825339053</v>
      </c>
      <c r="FU26" s="3">
        <v>94.6653030335128</v>
      </c>
      <c r="FV26" s="3">
        <v>18.333368183545</v>
      </c>
      <c r="FW26" s="3">
        <v>160.295778455395</v>
      </c>
      <c r="FX26" s="3">
        <v>82.1182387082627</v>
      </c>
      <c r="FY26" s="3">
        <v>34.2680649742273</v>
      </c>
      <c r="FZ26" s="3">
        <v>60.5180830992595</v>
      </c>
      <c r="GA26" s="3">
        <v>28.4673818308987</v>
      </c>
      <c r="GB26" s="3">
        <v>171.682367826763</v>
      </c>
      <c r="GC26" s="3">
        <v>35.4819857143572</v>
      </c>
      <c r="GD26" s="3">
        <v>45.2558452761363</v>
      </c>
      <c r="GE26" s="3">
        <v>87.0333538341849</v>
      </c>
      <c r="GF26" s="3">
        <v>23.7498245239258</v>
      </c>
      <c r="GG26" s="3">
        <v>32.1046915017162</v>
      </c>
      <c r="GH26" s="3">
        <v>21.0501946179344</v>
      </c>
      <c r="GI26" s="3">
        <v>32.8692378081349</v>
      </c>
      <c r="GJ26" s="3">
        <v>37.2790206436712</v>
      </c>
      <c r="GK26" s="3">
        <v>21.1572686885049</v>
      </c>
      <c r="GL26" s="3">
        <v>46.2596844492059</v>
      </c>
      <c r="GM26" s="3">
        <v>55.145372548711</v>
      </c>
      <c r="GN26" s="3">
        <v>84.4372413388009</v>
      </c>
      <c r="GO26" s="3">
        <v>11.7065481269874</v>
      </c>
      <c r="GP26" s="3">
        <v>16.4522929821811</v>
      </c>
      <c r="GQ26" s="3">
        <v>21.1018316799504</v>
      </c>
      <c r="GR26" s="3">
        <v>14.2712402540838</v>
      </c>
      <c r="GS26" s="3">
        <v>105.846842113294</v>
      </c>
      <c r="GT26" s="3">
        <v>14.8656300712934</v>
      </c>
      <c r="GU26" s="3">
        <v>54.1003653738439</v>
      </c>
      <c r="GV26" s="3">
        <v>160.247834263125</v>
      </c>
      <c r="GW26" s="3">
        <v>8.46230414279382</v>
      </c>
      <c r="GX26" s="3">
        <v>60.9604103366366</v>
      </c>
      <c r="GY26" s="3">
        <v>17.9994842966224</v>
      </c>
      <c r="GZ26" s="3">
        <v>50.3047224722215</v>
      </c>
      <c r="HA26" s="3">
        <v>29.666335158563</v>
      </c>
      <c r="HB26" s="3">
        <v>0.715296143508393</v>
      </c>
      <c r="HC26" s="3">
        <v>11.219524825858</v>
      </c>
      <c r="HD26" s="3">
        <v>13.1051200074805</v>
      </c>
      <c r="HE26" s="3">
        <v>52.3207653841418</v>
      </c>
      <c r="HF26" s="3">
        <v>30.3548823893533</v>
      </c>
      <c r="HG26" s="3">
        <v>241.800264458907</v>
      </c>
      <c r="HH26" s="3">
        <v>48.5363025004843</v>
      </c>
      <c r="HI26" s="3">
        <v>36.6673113887529</v>
      </c>
      <c r="HJ26" s="3">
        <v>21.8538129515157</v>
      </c>
      <c r="HK26" s="3">
        <v>28.6502383628766</v>
      </c>
      <c r="HL26" s="3">
        <v>74.3948898496</v>
      </c>
      <c r="HM26" s="3">
        <v>20.1300452138572</v>
      </c>
      <c r="HN26" s="3">
        <v>28.0786481959401</v>
      </c>
      <c r="HO26" s="3">
        <v>60.1305891384166</v>
      </c>
      <c r="HP26" s="3">
        <v>23.812519172294</v>
      </c>
      <c r="HQ26" s="3">
        <v>78.5688982912748</v>
      </c>
      <c r="HR26" s="3">
        <v>14.5705325806704</v>
      </c>
      <c r="HS26" s="3">
        <v>31.1229929762984</v>
      </c>
      <c r="HT26" s="3">
        <v>55.1204739527984</v>
      </c>
      <c r="HU26" s="3">
        <v>65.2313638897356</v>
      </c>
      <c r="HV26" s="3">
        <v>26.1717256831184</v>
      </c>
      <c r="HW26" s="3">
        <v>45.1066965577105</v>
      </c>
      <c r="HX26" s="3">
        <v>80.3686797649132</v>
      </c>
      <c r="HY26" s="3">
        <v>22.35244978863</v>
      </c>
      <c r="HZ26" s="3">
        <v>48.3869703502371</v>
      </c>
      <c r="IA26" s="3">
        <v>174.239648010828</v>
      </c>
      <c r="IB26" s="3">
        <v>55.5012072399904</v>
      </c>
      <c r="IC26" s="3">
        <v>18.0701213780247</v>
      </c>
      <c r="ID26" s="3">
        <v>36.2654911332765</v>
      </c>
      <c r="IE26" s="3">
        <v>473.650525544819</v>
      </c>
      <c r="IF26" s="3">
        <v>6.12389882960328</v>
      </c>
      <c r="IG26" s="3">
        <v>87.696238642202</v>
      </c>
      <c r="IH26" s="3">
        <v>78.5979796596465</v>
      </c>
      <c r="II26" s="3">
        <v>164.687874136426</v>
      </c>
      <c r="IJ26" s="3">
        <v>48.932685200569</v>
      </c>
      <c r="IK26" s="3">
        <v>37.0734494805606</v>
      </c>
      <c r="IL26" s="3">
        <v>48.5741917725137</v>
      </c>
      <c r="IM26" s="3">
        <v>24.6727961205958</v>
      </c>
      <c r="IN26" s="3">
        <v>75.5568804253937</v>
      </c>
      <c r="IO26" s="3">
        <v>93.5514733346539</v>
      </c>
      <c r="IP26" s="3">
        <v>50.8621735142308</v>
      </c>
      <c r="IQ26" s="3">
        <v>129.712036526091</v>
      </c>
      <c r="IR26" s="3">
        <v>32.0745093719855</v>
      </c>
      <c r="IS26" s="3">
        <v>118.351873695899</v>
      </c>
      <c r="IT26" s="3">
        <v>34.4995284369852</v>
      </c>
      <c r="IU26" s="3">
        <v>44.4917141356187</v>
      </c>
      <c r="IV26" s="3">
        <v>129.309346012612</v>
      </c>
      <c r="IW26" s="3">
        <v>78.1636633029474</v>
      </c>
      <c r="IX26" s="3">
        <v>82.9350435862686</v>
      </c>
      <c r="IY26" s="3">
        <v>31.6785753257447</v>
      </c>
      <c r="IZ26" s="3">
        <v>13.3876150756558</v>
      </c>
      <c r="JA26" s="3">
        <v>71.8877462272262</v>
      </c>
      <c r="JB26" s="3">
        <v>49.4816799236173</v>
      </c>
      <c r="JC26" s="3">
        <v>55.2739544423041</v>
      </c>
      <c r="JD26" s="3">
        <v>30.3265780159804</v>
      </c>
      <c r="JE26" s="3">
        <v>131.307822537732</v>
      </c>
      <c r="JF26" s="3">
        <v>49.1057620935264</v>
      </c>
      <c r="JG26" s="3">
        <v>86.4068251065781</v>
      </c>
      <c r="JH26" s="3">
        <v>42.2519279768751</v>
      </c>
      <c r="JI26" s="3">
        <v>39.9092957882794</v>
      </c>
      <c r="JJ26" s="3">
        <v>37.2247092233096</v>
      </c>
      <c r="JK26" s="3">
        <v>98.5236459668653</v>
      </c>
      <c r="JL26" s="3">
        <v>59.9252809069038</v>
      </c>
      <c r="JM26" s="3">
        <v>67.8816750409406</v>
      </c>
      <c r="JN26" s="3">
        <v>68.5481322901512</v>
      </c>
      <c r="JO26" s="3">
        <v>46.8219367758268</v>
      </c>
      <c r="JP26" s="3">
        <v>79.3620148882681</v>
      </c>
      <c r="JQ26" s="3">
        <v>77.1884211490029</v>
      </c>
      <c r="JR26" s="3">
        <v>102.845263230173</v>
      </c>
      <c r="JS26" s="3">
        <v>36.9808197782698</v>
      </c>
      <c r="JT26" s="3">
        <v>29.0239675623209</v>
      </c>
      <c r="JU26" s="3">
        <v>125.88315843281</v>
      </c>
      <c r="JV26" s="3">
        <v>55.7490144998942</v>
      </c>
      <c r="JW26" s="3">
        <v>43.4567164267878</v>
      </c>
      <c r="JX26" s="3">
        <v>39.4012999871956</v>
      </c>
      <c r="JY26" s="3">
        <v>46.2843920039445</v>
      </c>
      <c r="JZ26" s="3">
        <v>38.3866762444902</v>
      </c>
      <c r="KA26" s="3">
        <v>44.182056697966</v>
      </c>
      <c r="KB26" s="3">
        <v>11.3716883385626</v>
      </c>
      <c r="KC26" s="3">
        <v>17.6863028141523</v>
      </c>
      <c r="KD26" s="3">
        <v>18.6023992222527</v>
      </c>
      <c r="KE26" s="3">
        <v>53.8456132645812</v>
      </c>
      <c r="KF26" s="3">
        <v>27.6919162089183</v>
      </c>
      <c r="KG26" s="3">
        <v>50.8908539584472</v>
      </c>
      <c r="KH26" s="3">
        <v>30.7551323079328</v>
      </c>
      <c r="KI26" s="3">
        <v>42.4166474759693</v>
      </c>
      <c r="KJ26" s="3">
        <v>91.1431065433376</v>
      </c>
      <c r="KK26" s="3">
        <v>41.6705260430235</v>
      </c>
      <c r="KL26" s="3">
        <v>10.9437496648228</v>
      </c>
      <c r="KM26" s="3">
        <v>25.8482844669182</v>
      </c>
      <c r="KN26" s="3">
        <v>35.9182572670533</v>
      </c>
      <c r="KO26" s="3">
        <v>41.6397325993052</v>
      </c>
      <c r="KP26" s="3">
        <v>52.2092893784446</v>
      </c>
      <c r="KQ26" s="3">
        <v>96.3678819353452</v>
      </c>
      <c r="KR26" s="3">
        <v>35.3762138656064</v>
      </c>
      <c r="KS26" s="3">
        <v>30.2955606965692</v>
      </c>
      <c r="KT26" s="3">
        <v>27.3331000194325</v>
      </c>
      <c r="KU26" s="3">
        <v>171.593037739946</v>
      </c>
      <c r="KV26" s="3">
        <v>51.341422295688</v>
      </c>
      <c r="KW26" s="3">
        <v>69.1164367770413</v>
      </c>
      <c r="KX26" s="3">
        <v>9.8470013988863</v>
      </c>
      <c r="KY26" s="3">
        <v>27.7489898728623</v>
      </c>
      <c r="KZ26" s="3">
        <v>10.8944123578113</v>
      </c>
      <c r="LA26" s="3">
        <v>28.3232765157792</v>
      </c>
      <c r="LB26" s="3">
        <v>122.00487393981</v>
      </c>
      <c r="LC26" s="3">
        <v>21.5899436006155</v>
      </c>
      <c r="LD26" s="3">
        <v>115.873363529919</v>
      </c>
      <c r="LE26" s="3">
        <v>31.4827286973616</v>
      </c>
      <c r="LF26" s="3">
        <v>3.0359803656735</v>
      </c>
      <c r="LG26" s="3">
        <v>49.5994273129718</v>
      </c>
      <c r="LH26" s="3">
        <v>30.1203924960472</v>
      </c>
      <c r="LI26" s="3">
        <v>36.6248686941047</v>
      </c>
      <c r="LJ26" s="3">
        <v>33.367400208647</v>
      </c>
      <c r="LK26" s="3">
        <v>36.4177734313052</v>
      </c>
      <c r="LL26" s="3">
        <v>30.2677015951501</v>
      </c>
    </row>
    <row r="27">
      <c r="A27" s="9">
        <v>42401.0</v>
      </c>
      <c r="B27" s="3">
        <v>21.7797794214133</v>
      </c>
      <c r="C27" s="3">
        <v>37.2084955091359</v>
      </c>
      <c r="D27" s="3">
        <v>32.146957115506</v>
      </c>
      <c r="E27" s="3">
        <v>85.8258368621056</v>
      </c>
      <c r="F27" s="3">
        <v>81.9730001449585</v>
      </c>
      <c r="G27" s="3">
        <v>42.9187432872434</v>
      </c>
      <c r="H27" s="3">
        <v>26.0603062745264</v>
      </c>
      <c r="I27" s="3">
        <v>68.7284380389144</v>
      </c>
      <c r="J27" s="3">
        <v>47.3134999275207</v>
      </c>
      <c r="K27" s="3">
        <v>35.4546655232199</v>
      </c>
      <c r="L27" s="3">
        <v>45.4766104799177</v>
      </c>
      <c r="M27" s="3">
        <v>7.07673794137406</v>
      </c>
      <c r="N27" s="3">
        <v>23.6861388761707</v>
      </c>
      <c r="O27" s="3">
        <v>41.7557421526471</v>
      </c>
      <c r="P27" s="3">
        <v>60.5351305148184</v>
      </c>
      <c r="Q27" s="3">
        <v>49.4187499046326</v>
      </c>
      <c r="R27" s="3">
        <v>51.632308539554</v>
      </c>
      <c r="S27" s="3">
        <v>53.578413253526</v>
      </c>
      <c r="T27" s="3">
        <v>15.6784244274952</v>
      </c>
      <c r="U27" s="3">
        <v>43.0905806273111</v>
      </c>
      <c r="V27" s="3">
        <v>113.384894798538</v>
      </c>
      <c r="W27" s="3">
        <v>68.5533914464015</v>
      </c>
      <c r="X27" s="3">
        <v>71.5758625643838</v>
      </c>
      <c r="Y27" s="3">
        <v>26.5621249675751</v>
      </c>
      <c r="Z27" s="3">
        <v>98.0204666513507</v>
      </c>
      <c r="AA27" s="3">
        <v>11.6213739015428</v>
      </c>
      <c r="AB27" s="3">
        <v>50.427906602062</v>
      </c>
      <c r="AC27" s="3">
        <v>124.558565901209</v>
      </c>
      <c r="AD27" s="3">
        <v>54.1933306732933</v>
      </c>
      <c r="AE27" s="3">
        <v>47.2875687106018</v>
      </c>
      <c r="AF27" s="3">
        <v>748.368499755859</v>
      </c>
      <c r="AG27" s="3">
        <v>105.53466234534</v>
      </c>
      <c r="AH27" s="3">
        <v>10.2847810079374</v>
      </c>
      <c r="AI27" s="3">
        <v>32.7242733750109</v>
      </c>
      <c r="AJ27" s="3">
        <v>21.5275106084615</v>
      </c>
      <c r="AK27" s="3">
        <v>121.86710586406</v>
      </c>
      <c r="AL27" s="3">
        <v>22.0720330658363</v>
      </c>
      <c r="AM27" s="3">
        <v>33.9685890146992</v>
      </c>
      <c r="AN27" s="3">
        <v>260.247998428345</v>
      </c>
      <c r="AO27" s="3">
        <v>27.3090121420419</v>
      </c>
      <c r="AP27" s="3">
        <v>45.9088355095215</v>
      </c>
      <c r="AQ27" s="3">
        <v>17.1494999885559</v>
      </c>
      <c r="AR27" s="3">
        <v>23.8315567740733</v>
      </c>
      <c r="AS27" s="3">
        <v>79.3518391751774</v>
      </c>
      <c r="AT27" s="3">
        <v>29.9992853044951</v>
      </c>
      <c r="AU27" s="3">
        <v>23.9217108044758</v>
      </c>
      <c r="AV27" s="3">
        <v>60.4023693383578</v>
      </c>
      <c r="AW27" s="3">
        <v>51.864418593274</v>
      </c>
      <c r="AX27" s="3">
        <v>95.9763734052144</v>
      </c>
      <c r="AY27" s="3">
        <v>25.3042500972748</v>
      </c>
      <c r="AZ27" s="3">
        <v>58.9142818402725</v>
      </c>
      <c r="BA27" s="3">
        <v>39.9669057684519</v>
      </c>
      <c r="BB27" s="3">
        <v>24.1643081099874</v>
      </c>
      <c r="BC27" s="3">
        <v>55.2551896435132</v>
      </c>
      <c r="BD27" s="3">
        <v>47.8946029096824</v>
      </c>
      <c r="BE27" s="3">
        <v>53.7104458710212</v>
      </c>
      <c r="BF27" s="3">
        <v>100.837126756014</v>
      </c>
      <c r="BG27" s="3">
        <v>23.448081444855</v>
      </c>
      <c r="BH27" s="3">
        <v>64.02862761062</v>
      </c>
      <c r="BI27" s="3">
        <v>9.70527496337891</v>
      </c>
      <c r="BJ27" s="3">
        <v>75.2767947375629</v>
      </c>
      <c r="BK27" s="3">
        <v>30.4835969101577</v>
      </c>
      <c r="BL27" s="3">
        <v>13.7364327633916</v>
      </c>
      <c r="BM27" s="3">
        <v>54.509877773268</v>
      </c>
      <c r="BN27" s="3">
        <v>26.084972602451</v>
      </c>
      <c r="BO27" s="3">
        <v>126.136793804562</v>
      </c>
      <c r="BP27" s="3">
        <v>44.6126901143969</v>
      </c>
      <c r="BQ27" s="3">
        <v>62.5381970190611</v>
      </c>
      <c r="BR27" s="3">
        <v>18.7489171935743</v>
      </c>
      <c r="BS27" s="3">
        <v>6.96029204980882</v>
      </c>
      <c r="BT27" s="3">
        <v>16.2339357135704</v>
      </c>
      <c r="BU27" s="3">
        <v>50.9656910362878</v>
      </c>
      <c r="BV27" s="3">
        <v>73.2642063834767</v>
      </c>
      <c r="BW27" s="3">
        <v>58.233984339065</v>
      </c>
      <c r="BX27" s="3">
        <v>47.6747568286779</v>
      </c>
      <c r="BY27" s="3">
        <v>40.5411835449923</v>
      </c>
      <c r="BZ27" s="3">
        <v>66.8921389390245</v>
      </c>
      <c r="CA27" s="3">
        <v>37.75259093317</v>
      </c>
      <c r="CB27" s="3">
        <v>65.4226466018822</v>
      </c>
      <c r="CC27" s="3">
        <v>53.5855473937992</v>
      </c>
      <c r="CD27" s="3">
        <v>23.0275968541745</v>
      </c>
      <c r="CE27" s="3">
        <v>35.6359434211368</v>
      </c>
      <c r="CF27" s="3">
        <v>87.4418707775605</v>
      </c>
      <c r="CG27" s="3">
        <v>79.0760004043579</v>
      </c>
      <c r="CH27" s="3">
        <v>40.9913386895311</v>
      </c>
      <c r="CI27" s="3">
        <v>47.2091562364559</v>
      </c>
      <c r="CJ27" s="3">
        <v>53.997688728485</v>
      </c>
      <c r="CK27" s="3">
        <v>52.8921674709902</v>
      </c>
      <c r="CL27" s="3">
        <v>64.3387501716614</v>
      </c>
      <c r="CM27" s="3">
        <v>15.6657444710531</v>
      </c>
      <c r="CN27" s="3">
        <v>59.0101756441391</v>
      </c>
      <c r="CO27" s="3">
        <v>21.0363913246504</v>
      </c>
      <c r="CP27" s="3">
        <v>96.0749001628871</v>
      </c>
      <c r="CQ27" s="3">
        <v>51.8419683218434</v>
      </c>
      <c r="CR27" s="3">
        <v>92.7135029034127</v>
      </c>
      <c r="CS27" s="3">
        <v>44.984078681851</v>
      </c>
      <c r="CT27" s="3">
        <v>80.0182060819285</v>
      </c>
      <c r="CU27" s="3">
        <v>46.5407172280628</v>
      </c>
      <c r="CV27" s="3">
        <v>37.2128363647899</v>
      </c>
      <c r="CW27" s="3">
        <v>51.7423738917884</v>
      </c>
      <c r="CX27" s="3">
        <v>45.8099010838549</v>
      </c>
      <c r="CY27" s="3">
        <v>40.7157212721361</v>
      </c>
      <c r="CZ27" s="3">
        <v>44.0871625120984</v>
      </c>
      <c r="DA27" s="3">
        <v>21.9322386260697</v>
      </c>
      <c r="DB27" s="3">
        <v>27.7262499809265</v>
      </c>
      <c r="DC27" s="3">
        <v>16.3624164172928</v>
      </c>
      <c r="DD27" s="3">
        <v>40.7400071970918</v>
      </c>
      <c r="DE27" s="3">
        <v>97.4990662726352</v>
      </c>
      <c r="DF27" s="3">
        <v>7.62204364083146</v>
      </c>
      <c r="DG27" s="3">
        <v>17.0830866756308</v>
      </c>
      <c r="DH27" s="3">
        <v>5.59016011590018</v>
      </c>
      <c r="DI27" s="3">
        <v>115.545282428953</v>
      </c>
      <c r="DJ27" s="3">
        <v>22.9758027328651</v>
      </c>
      <c r="DK27" s="3">
        <v>91.5877506256104</v>
      </c>
      <c r="DL27" s="3">
        <v>50.6976616530515</v>
      </c>
      <c r="DM27" s="3">
        <v>11.1112003884213</v>
      </c>
      <c r="DN27" s="3">
        <v>26.2679405491306</v>
      </c>
      <c r="DO27" s="3">
        <v>109.598458526437</v>
      </c>
      <c r="DP27" s="3">
        <v>122.505080069847</v>
      </c>
      <c r="DQ27" s="3">
        <v>63.2469708120769</v>
      </c>
      <c r="DR27" s="3">
        <v>42.0238967334815</v>
      </c>
      <c r="DS27" s="3">
        <v>14.3664808969957</v>
      </c>
      <c r="DT27" s="3">
        <v>23.435778582293</v>
      </c>
      <c r="DU27" s="3">
        <v>36.1890118684241</v>
      </c>
      <c r="DV27" s="3">
        <v>68.0772621495014</v>
      </c>
      <c r="DW27" s="3">
        <v>28.6089670908119</v>
      </c>
      <c r="DX27" s="3">
        <v>124.581762988722</v>
      </c>
      <c r="DY27" s="3">
        <v>181.937600295195</v>
      </c>
      <c r="DZ27" s="3">
        <v>26.4517087500457</v>
      </c>
      <c r="EA27" s="3">
        <v>55.1630118912251</v>
      </c>
      <c r="EB27" s="3">
        <v>5.90775948418057</v>
      </c>
      <c r="EC27" s="3">
        <v>97.6825889934465</v>
      </c>
      <c r="ED27" s="3">
        <v>35.4363456622569</v>
      </c>
      <c r="EE27" s="3">
        <v>33.4903086264557</v>
      </c>
      <c r="EF27" s="3">
        <v>81.865819447124</v>
      </c>
      <c r="EG27" s="3">
        <v>7.45704060963252</v>
      </c>
      <c r="EH27" s="3">
        <v>34.1551217204835</v>
      </c>
      <c r="EI27" s="3">
        <v>10.3251315060309</v>
      </c>
      <c r="EJ27" s="3">
        <v>73.2447834396054</v>
      </c>
      <c r="EK27" s="3">
        <v>156.268205547061</v>
      </c>
      <c r="EL27" s="3">
        <v>82.3232468798812</v>
      </c>
      <c r="EM27" s="3">
        <v>43.703871236431</v>
      </c>
      <c r="EN27" s="3">
        <v>88.3026970669466</v>
      </c>
      <c r="EO27" s="3">
        <v>23.2696751689636</v>
      </c>
      <c r="EP27" s="3">
        <v>88.7414593437684</v>
      </c>
      <c r="EQ27" s="3">
        <v>22.3410762433794</v>
      </c>
      <c r="ER27" s="3">
        <v>15.1100730121053</v>
      </c>
      <c r="ES27" s="3">
        <v>16.5659427289412</v>
      </c>
      <c r="ET27" s="3">
        <v>59.9817223548889</v>
      </c>
      <c r="EU27" s="3">
        <v>74.9580724699308</v>
      </c>
      <c r="EV27" s="3">
        <v>17.9019115760825</v>
      </c>
      <c r="EW27" s="3">
        <v>25.7944582655693</v>
      </c>
      <c r="EX27" s="3">
        <v>80.9451633814295</v>
      </c>
      <c r="EY27" s="3">
        <v>18.6818239075567</v>
      </c>
      <c r="EZ27" s="3">
        <v>44.6181316809385</v>
      </c>
      <c r="FA27" s="3">
        <v>50.8281328553788</v>
      </c>
      <c r="FB27" s="3">
        <v>7.45415738293335</v>
      </c>
      <c r="FC27" s="3">
        <v>17.4146562429668</v>
      </c>
      <c r="FD27" s="3">
        <v>55.6509869755303</v>
      </c>
      <c r="FE27" s="3">
        <v>96.1891025932892</v>
      </c>
      <c r="FF27" s="3">
        <v>10.3027278542878</v>
      </c>
      <c r="FG27" s="3">
        <v>44.6207501411438</v>
      </c>
      <c r="FH27" s="3">
        <v>32.4348226371271</v>
      </c>
      <c r="FI27" s="3">
        <v>32.1382969466369</v>
      </c>
      <c r="FJ27" s="3">
        <v>34.8926684150068</v>
      </c>
      <c r="FK27" s="3">
        <v>35.4505095045629</v>
      </c>
      <c r="FL27" s="3">
        <v>63.0656427685364</v>
      </c>
      <c r="FM27" s="3">
        <v>167.882050711381</v>
      </c>
      <c r="FN27" s="3">
        <v>57.2971083349355</v>
      </c>
      <c r="FO27" s="3">
        <v>3.66443113609153</v>
      </c>
      <c r="FP27" s="3">
        <v>34.6754993381762</v>
      </c>
      <c r="FQ27" s="3">
        <v>48.4498744122906</v>
      </c>
      <c r="FR27" s="3">
        <v>81.0229634282961</v>
      </c>
      <c r="FS27" s="3">
        <v>58.3171409266</v>
      </c>
      <c r="FT27" s="3">
        <v>23.3225831581198</v>
      </c>
      <c r="FU27" s="3">
        <v>95.0534396936911</v>
      </c>
      <c r="FV27" s="3">
        <v>18.059452821928</v>
      </c>
      <c r="FW27" s="3">
        <v>143.248327092993</v>
      </c>
      <c r="FX27" s="3">
        <v>77.6488525531947</v>
      </c>
      <c r="FY27" s="3">
        <v>32.3502401087417</v>
      </c>
      <c r="FZ27" s="3">
        <v>60.7668893858968</v>
      </c>
      <c r="GA27" s="3">
        <v>25.7402650853702</v>
      </c>
      <c r="GB27" s="3">
        <v>163.370999908447</v>
      </c>
      <c r="GC27" s="3">
        <v>38.3271089872227</v>
      </c>
      <c r="GD27" s="3">
        <v>48.1088533098927</v>
      </c>
      <c r="GE27" s="3">
        <v>94.9677132550236</v>
      </c>
      <c r="GF27" s="3">
        <v>21.1761250972748</v>
      </c>
      <c r="GG27" s="3">
        <v>33.3014077189758</v>
      </c>
      <c r="GH27" s="3">
        <v>20.7765797946813</v>
      </c>
      <c r="GI27" s="3">
        <v>25.3344242151677</v>
      </c>
      <c r="GJ27" s="3">
        <v>36.2700320259594</v>
      </c>
      <c r="GK27" s="3">
        <v>18.6773764674578</v>
      </c>
      <c r="GL27" s="3">
        <v>45.5688037554805</v>
      </c>
      <c r="GM27" s="3">
        <v>57.1390785480314</v>
      </c>
      <c r="GN27" s="3">
        <v>82.6287603397814</v>
      </c>
      <c r="GO27" s="3">
        <v>10.4538596883035</v>
      </c>
      <c r="GP27" s="3">
        <v>17.8404992225063</v>
      </c>
      <c r="GQ27" s="3">
        <v>22.7277251606693</v>
      </c>
      <c r="GR27" s="3">
        <v>19.3403793875073</v>
      </c>
      <c r="GS27" s="3">
        <v>89.949750328064</v>
      </c>
      <c r="GT27" s="3">
        <v>16.1146383476215</v>
      </c>
      <c r="GU27" s="3">
        <v>53.502436999788</v>
      </c>
      <c r="GV27" s="3">
        <v>163.264383521831</v>
      </c>
      <c r="GW27" s="3">
        <v>8.77400917969955</v>
      </c>
      <c r="GX27" s="3">
        <v>60.2056105643903</v>
      </c>
      <c r="GY27" s="3">
        <v>18.3507481467833</v>
      </c>
      <c r="GZ27" s="3">
        <v>46.2157304536592</v>
      </c>
      <c r="HA27" s="3">
        <v>31.9773698346613</v>
      </c>
      <c r="HB27" s="3">
        <v>0.698385470932806</v>
      </c>
      <c r="HC27" s="3">
        <v>9.92991536872523</v>
      </c>
      <c r="HD27" s="3">
        <v>12.8383020350964</v>
      </c>
      <c r="HE27" s="3">
        <v>54.9689881723391</v>
      </c>
      <c r="HF27" s="3">
        <v>31.3943829586471</v>
      </c>
      <c r="HG27" s="3">
        <v>254.035249328613</v>
      </c>
      <c r="HH27" s="3">
        <v>51.9926431595676</v>
      </c>
      <c r="HI27" s="3">
        <v>37.9589017101879</v>
      </c>
      <c r="HJ27" s="3">
        <v>23.8882235187054</v>
      </c>
      <c r="HK27" s="3">
        <v>31.0514601015186</v>
      </c>
      <c r="HL27" s="3">
        <v>75.8507891492594</v>
      </c>
      <c r="HM27" s="3">
        <v>19.453201809811</v>
      </c>
      <c r="HN27" s="3">
        <v>26.1553561902737</v>
      </c>
      <c r="HO27" s="3">
        <v>63.631675459328</v>
      </c>
      <c r="HP27" s="3">
        <v>25.2558712860072</v>
      </c>
      <c r="HQ27" s="3">
        <v>86.0754565748283</v>
      </c>
      <c r="HR27" s="3">
        <v>14.7616829086771</v>
      </c>
      <c r="HS27" s="3">
        <v>29.5674235738974</v>
      </c>
      <c r="HT27" s="3">
        <v>56.9294051099465</v>
      </c>
      <c r="HU27" s="3">
        <v>62.1227261024422</v>
      </c>
      <c r="HV27" s="3">
        <v>26.7857467240663</v>
      </c>
      <c r="HW27" s="3">
        <v>48.5476692941372</v>
      </c>
      <c r="HX27" s="3">
        <v>80.6503376877466</v>
      </c>
      <c r="HY27" s="3">
        <v>23.8633789229651</v>
      </c>
      <c r="HZ27" s="3">
        <v>43.9559750261589</v>
      </c>
      <c r="IA27" s="3">
        <v>172.467647826674</v>
      </c>
      <c r="IB27" s="3">
        <v>55.9908421273845</v>
      </c>
      <c r="IC27" s="3">
        <v>18.2186004504634</v>
      </c>
      <c r="ID27" s="3">
        <v>36.2536722483451</v>
      </c>
      <c r="IE27" s="3">
        <v>392.211249542236</v>
      </c>
      <c r="IF27" s="3">
        <v>5.5938618281689</v>
      </c>
      <c r="IG27" s="3">
        <v>76.3941714370455</v>
      </c>
      <c r="IH27" s="3">
        <v>83.4395770107191</v>
      </c>
      <c r="II27" s="3">
        <v>157.298396256127</v>
      </c>
      <c r="IJ27" s="3">
        <v>50.3418272175052</v>
      </c>
      <c r="IK27" s="3">
        <v>38.245099460067</v>
      </c>
      <c r="IL27" s="3">
        <v>48.0378798421562</v>
      </c>
      <c r="IM27" s="3">
        <v>21.511572268847</v>
      </c>
      <c r="IN27" s="3">
        <v>78.6667540904851</v>
      </c>
      <c r="IO27" s="3">
        <v>98.2109482753745</v>
      </c>
      <c r="IP27" s="3">
        <v>55.2910772901476</v>
      </c>
      <c r="IQ27" s="3">
        <v>117.53725046011</v>
      </c>
      <c r="IR27" s="3">
        <v>33.2600543183061</v>
      </c>
      <c r="IS27" s="3">
        <v>118.384854742533</v>
      </c>
      <c r="IT27" s="3">
        <v>36.2594500043324</v>
      </c>
      <c r="IU27" s="3">
        <v>42.295357314239</v>
      </c>
      <c r="IV27" s="3">
        <v>125.692912257159</v>
      </c>
      <c r="IW27" s="3">
        <v>75.3214883415998</v>
      </c>
      <c r="IX27" s="3">
        <v>88.6256681916458</v>
      </c>
      <c r="IY27" s="3">
        <v>34.4298129237452</v>
      </c>
      <c r="IZ27" s="3">
        <v>14.2881777548523</v>
      </c>
      <c r="JA27" s="3">
        <v>69.9554843642002</v>
      </c>
      <c r="JB27" s="3">
        <v>47.168344837713</v>
      </c>
      <c r="JC27" s="3">
        <v>56.4471860645395</v>
      </c>
      <c r="JD27" s="3">
        <v>31.5398038134893</v>
      </c>
      <c r="JE27" s="3">
        <v>124.604203303365</v>
      </c>
      <c r="JF27" s="3">
        <v>50.343661537556</v>
      </c>
      <c r="JG27" s="3">
        <v>87.5433797844027</v>
      </c>
      <c r="JH27" s="3">
        <v>49.1713769957489</v>
      </c>
      <c r="JI27" s="3">
        <v>40.9523481033331</v>
      </c>
      <c r="JJ27" s="3">
        <v>32.5408125231715</v>
      </c>
      <c r="JK27" s="3">
        <v>101.016079677529</v>
      </c>
      <c r="JL27" s="3">
        <v>63.1685272062336</v>
      </c>
      <c r="JM27" s="3">
        <v>71.8072785162045</v>
      </c>
      <c r="JN27" s="3">
        <v>67.3522682732042</v>
      </c>
      <c r="JO27" s="3">
        <v>41.1400407391973</v>
      </c>
      <c r="JP27" s="3">
        <v>86.1455764111376</v>
      </c>
      <c r="JQ27" s="3">
        <v>78.5057500839234</v>
      </c>
      <c r="JR27" s="3">
        <v>86.5887502670288</v>
      </c>
      <c r="JS27" s="3">
        <v>35.3480957296492</v>
      </c>
      <c r="JT27" s="3">
        <v>31.8434021113994</v>
      </c>
      <c r="JU27" s="3">
        <v>119.253499412537</v>
      </c>
      <c r="JV27" s="3">
        <v>53.736512183066</v>
      </c>
      <c r="JW27" s="3">
        <v>38.057113894476</v>
      </c>
      <c r="JX27" s="3">
        <v>42.5444638043594</v>
      </c>
      <c r="JY27" s="3">
        <v>42.0291341280343</v>
      </c>
      <c r="JZ27" s="3">
        <v>37.0102041714466</v>
      </c>
      <c r="KA27" s="3">
        <v>45.7542770235791</v>
      </c>
      <c r="KB27" s="3">
        <v>9.25205949557192</v>
      </c>
      <c r="KC27" s="3">
        <v>18.553870430361</v>
      </c>
      <c r="KD27" s="3">
        <v>16.9565528672251</v>
      </c>
      <c r="KE27" s="3">
        <v>62.6019356321941</v>
      </c>
      <c r="KF27" s="3">
        <v>29.7892263770799</v>
      </c>
      <c r="KG27" s="3">
        <v>54.0100501641533</v>
      </c>
      <c r="KH27" s="3">
        <v>33.0186814568461</v>
      </c>
      <c r="KI27" s="3">
        <v>42.9792693509228</v>
      </c>
      <c r="KJ27" s="3">
        <v>85.8286978368764</v>
      </c>
      <c r="KK27" s="3">
        <v>38.7600195313348</v>
      </c>
      <c r="KL27" s="3">
        <v>11.1016173394719</v>
      </c>
      <c r="KM27" s="3">
        <v>23.8412022443661</v>
      </c>
      <c r="KN27" s="3">
        <v>32.2091791554543</v>
      </c>
      <c r="KO27" s="3">
        <v>43.5051612948502</v>
      </c>
      <c r="KP27" s="3">
        <v>52.3755938714192</v>
      </c>
      <c r="KQ27" s="3">
        <v>100.340211192354</v>
      </c>
      <c r="KR27" s="3">
        <v>37.1409897282515</v>
      </c>
      <c r="KS27" s="3">
        <v>25.6147265118675</v>
      </c>
      <c r="KT27" s="3">
        <v>25.9040263968841</v>
      </c>
      <c r="KU27" s="3">
        <v>153.108393504652</v>
      </c>
      <c r="KV27" s="3">
        <v>46.7062110698568</v>
      </c>
      <c r="KW27" s="3">
        <v>74.5002065439538</v>
      </c>
      <c r="KX27" s="3">
        <v>9.90908678991929</v>
      </c>
      <c r="KY27" s="3">
        <v>29.8920725826186</v>
      </c>
      <c r="KZ27" s="3">
        <v>11.3413526285741</v>
      </c>
      <c r="LA27" s="3">
        <v>26.2593233539497</v>
      </c>
      <c r="LB27" s="3">
        <v>114.169271613481</v>
      </c>
      <c r="LC27" s="3">
        <v>20.0872040339386</v>
      </c>
      <c r="LD27" s="3">
        <v>123.022966860098</v>
      </c>
      <c r="LE27" s="3">
        <v>33.8572356751316</v>
      </c>
      <c r="LF27" s="3">
        <v>2.91109906180304</v>
      </c>
      <c r="LG27" s="3">
        <v>53.1143375312415</v>
      </c>
      <c r="LH27" s="3">
        <v>27.6312796315852</v>
      </c>
      <c r="LI27" s="3">
        <v>39.8464999198914</v>
      </c>
      <c r="LJ27" s="3">
        <v>32.9200521116065</v>
      </c>
      <c r="LK27" s="3">
        <v>38.5141960123297</v>
      </c>
      <c r="LL27" s="3">
        <v>32.4158417832956</v>
      </c>
    </row>
    <row r="28">
      <c r="A28" s="9">
        <v>42430.0</v>
      </c>
      <c r="B28" s="3">
        <v>23.6922118905255</v>
      </c>
      <c r="C28" s="3">
        <v>38.4971771296242</v>
      </c>
      <c r="D28" s="3">
        <v>33.8833578375091</v>
      </c>
      <c r="E28" s="3">
        <v>92.8054422482954</v>
      </c>
      <c r="F28" s="3">
        <v>89.2295454198664</v>
      </c>
      <c r="G28" s="3">
        <v>47.8269698343383</v>
      </c>
      <c r="H28" s="3">
        <v>28.5915375378438</v>
      </c>
      <c r="I28" s="3">
        <v>72.3404968529476</v>
      </c>
      <c r="J28" s="3">
        <v>56.7234093059193</v>
      </c>
      <c r="K28" s="3">
        <v>37.3516271758969</v>
      </c>
      <c r="L28" s="3">
        <v>47.0758647457445</v>
      </c>
      <c r="M28" s="3">
        <v>8.17146764808933</v>
      </c>
      <c r="N28" s="3">
        <v>25.2402890081743</v>
      </c>
      <c r="O28" s="3">
        <v>42.153790390177</v>
      </c>
      <c r="P28" s="3">
        <v>64.1263473202292</v>
      </c>
      <c r="Q28" s="3">
        <v>55.4015909541737</v>
      </c>
      <c r="R28" s="3">
        <v>54.1971769567048</v>
      </c>
      <c r="S28" s="3">
        <v>57.942315385352</v>
      </c>
      <c r="T28" s="3">
        <v>18.0383799472725</v>
      </c>
      <c r="U28" s="3">
        <v>45.9225599434159</v>
      </c>
      <c r="V28" s="3">
        <v>112.984651656384</v>
      </c>
      <c r="W28" s="3">
        <v>75.3902196508388</v>
      </c>
      <c r="X28" s="3">
        <v>79.4821548178159</v>
      </c>
      <c r="Y28" s="3">
        <v>28.5701363303445</v>
      </c>
      <c r="Z28" s="3">
        <v>102.924991633685</v>
      </c>
      <c r="AA28" s="3">
        <v>12.9474942014905</v>
      </c>
      <c r="AB28" s="3">
        <v>57.1888921639648</v>
      </c>
      <c r="AC28" s="3">
        <v>136.090231373046</v>
      </c>
      <c r="AD28" s="3">
        <v>59.5720587518628</v>
      </c>
      <c r="AE28" s="3">
        <v>52.1938565170121</v>
      </c>
      <c r="AF28" s="3">
        <v>788.488411643288</v>
      </c>
      <c r="AG28" s="3">
        <v>114.721236489627</v>
      </c>
      <c r="AH28" s="3">
        <v>11.1213187132914</v>
      </c>
      <c r="AI28" s="3">
        <v>34.8523812649258</v>
      </c>
      <c r="AJ28" s="3">
        <v>24.2751271028074</v>
      </c>
      <c r="AK28" s="3">
        <v>128.618704991179</v>
      </c>
      <c r="AL28" s="3">
        <v>24.9014137824793</v>
      </c>
      <c r="AM28" s="3">
        <v>33.6459168326687</v>
      </c>
      <c r="AN28" s="3">
        <v>257.958636890758</v>
      </c>
      <c r="AO28" s="3">
        <v>29.5668841654051</v>
      </c>
      <c r="AP28" s="3">
        <v>47.6812468955312</v>
      </c>
      <c r="AQ28" s="3">
        <v>17.8440909385681</v>
      </c>
      <c r="AR28" s="3">
        <v>27.8162218508241</v>
      </c>
      <c r="AS28" s="3">
        <v>85.8593931668515</v>
      </c>
      <c r="AT28" s="3">
        <v>32.4585472758434</v>
      </c>
      <c r="AU28" s="3">
        <v>25.2674210947837</v>
      </c>
      <c r="AV28" s="3">
        <v>62.5814279980276</v>
      </c>
      <c r="AW28" s="3">
        <v>58.8911661415099</v>
      </c>
      <c r="AX28" s="3">
        <v>100.109815591318</v>
      </c>
      <c r="AY28" s="3">
        <v>27.6945455724543</v>
      </c>
      <c r="AZ28" s="3">
        <v>60.1427312011624</v>
      </c>
      <c r="BA28" s="3">
        <v>42.6150661983377</v>
      </c>
      <c r="BB28" s="3">
        <v>26.7233552698551</v>
      </c>
      <c r="BC28" s="3">
        <v>58.745473437816</v>
      </c>
      <c r="BD28" s="3">
        <v>50.9489843970061</v>
      </c>
      <c r="BE28" s="3">
        <v>55.748501266522</v>
      </c>
      <c r="BF28" s="3">
        <v>99.3133281258949</v>
      </c>
      <c r="BG28" s="3">
        <v>24.2789955559695</v>
      </c>
      <c r="BH28" s="3">
        <v>67.1648656223686</v>
      </c>
      <c r="BI28" s="3">
        <v>9.87555900487033</v>
      </c>
      <c r="BJ28" s="3">
        <v>82.9016263188193</v>
      </c>
      <c r="BK28" s="3">
        <v>31.6661208026972</v>
      </c>
      <c r="BL28" s="3">
        <v>15.1103620665654</v>
      </c>
      <c r="BM28" s="3">
        <v>59.0716603399914</v>
      </c>
      <c r="BN28" s="3">
        <v>30.6013195218797</v>
      </c>
      <c r="BO28" s="3">
        <v>129.524370600072</v>
      </c>
      <c r="BP28" s="3">
        <v>47.8934376094183</v>
      </c>
      <c r="BQ28" s="3">
        <v>71.2065990565007</v>
      </c>
      <c r="BR28" s="3">
        <v>20.8621696918507</v>
      </c>
      <c r="BS28" s="3">
        <v>7.56585094328932</v>
      </c>
      <c r="BT28" s="3">
        <v>17.0901700234873</v>
      </c>
      <c r="BU28" s="3">
        <v>52.7250907910169</v>
      </c>
      <c r="BV28" s="3">
        <v>77.2007223913962</v>
      </c>
      <c r="BW28" s="3">
        <v>64.1267153688256</v>
      </c>
      <c r="BX28" s="3">
        <v>49.7478566674823</v>
      </c>
      <c r="BY28" s="3">
        <v>43.4030149542043</v>
      </c>
      <c r="BZ28" s="3">
        <v>70.416790419345</v>
      </c>
      <c r="CA28" s="3">
        <v>40.3741093500762</v>
      </c>
      <c r="CB28" s="3">
        <v>73.0504126615253</v>
      </c>
      <c r="CC28" s="3">
        <v>58.0713635951332</v>
      </c>
      <c r="CD28" s="3">
        <v>26.4559292165275</v>
      </c>
      <c r="CE28" s="3">
        <v>38.1910365186681</v>
      </c>
      <c r="CF28" s="3">
        <v>91.4687627665189</v>
      </c>
      <c r="CG28" s="3">
        <v>79.6720447540283</v>
      </c>
      <c r="CH28" s="3">
        <v>44.0705770548366</v>
      </c>
      <c r="CI28" s="3">
        <v>51.2710826642795</v>
      </c>
      <c r="CJ28" s="3">
        <v>55.7339038537627</v>
      </c>
      <c r="CK28" s="3">
        <v>54.0387523586872</v>
      </c>
      <c r="CL28" s="3">
        <v>70.8540907773104</v>
      </c>
      <c r="CM28" s="3">
        <v>17.7239911391042</v>
      </c>
      <c r="CN28" s="3">
        <v>63.1586577463133</v>
      </c>
      <c r="CO28" s="3">
        <v>21.6968970772955</v>
      </c>
      <c r="CP28" s="3">
        <v>97.2791328349821</v>
      </c>
      <c r="CQ28" s="3">
        <v>53.6696587719929</v>
      </c>
      <c r="CR28" s="3">
        <v>100.75632550971</v>
      </c>
      <c r="CS28" s="3">
        <v>49.287367857054</v>
      </c>
      <c r="CT28" s="3">
        <v>83.5992142381628</v>
      </c>
      <c r="CU28" s="3">
        <v>53.8388342835286</v>
      </c>
      <c r="CV28" s="3">
        <v>41.5168317682358</v>
      </c>
      <c r="CW28" s="3">
        <v>55.3897808889523</v>
      </c>
      <c r="CX28" s="3">
        <v>50.5643137766697</v>
      </c>
      <c r="CY28" s="3">
        <v>42.5702012093876</v>
      </c>
      <c r="CZ28" s="3">
        <v>49.3420742171866</v>
      </c>
      <c r="DA28" s="3">
        <v>23.4304009593113</v>
      </c>
      <c r="DB28" s="3">
        <v>28.9344694397666</v>
      </c>
      <c r="DC28" s="3">
        <v>18.0289493372834</v>
      </c>
      <c r="DD28" s="3">
        <v>42.6897010800896</v>
      </c>
      <c r="DE28" s="3">
        <v>104.868154779995</v>
      </c>
      <c r="DF28" s="3">
        <v>8.55483145299424</v>
      </c>
      <c r="DG28" s="3">
        <v>18.8133444485652</v>
      </c>
      <c r="DH28" s="3">
        <v>8.91793539660708</v>
      </c>
      <c r="DI28" s="3">
        <v>133.110750514733</v>
      </c>
      <c r="DJ28" s="3">
        <v>24.547103495353</v>
      </c>
      <c r="DK28" s="3">
        <v>101.236818313599</v>
      </c>
      <c r="DL28" s="3">
        <v>53.2421776648341</v>
      </c>
      <c r="DM28" s="3">
        <v>12.3872294600211</v>
      </c>
      <c r="DN28" s="3">
        <v>29.1072437204468</v>
      </c>
      <c r="DO28" s="3">
        <v>109.454242890909</v>
      </c>
      <c r="DP28" s="3">
        <v>131.445697290317</v>
      </c>
      <c r="DQ28" s="3">
        <v>65.2811845109745</v>
      </c>
      <c r="DR28" s="3">
        <v>44.7565991177821</v>
      </c>
      <c r="DS28" s="3">
        <v>15.4542524639949</v>
      </c>
      <c r="DT28" s="3">
        <v>25.5594069532041</v>
      </c>
      <c r="DU28" s="3">
        <v>37.1571657834822</v>
      </c>
      <c r="DV28" s="3">
        <v>74.6343381225492</v>
      </c>
      <c r="DW28" s="3">
        <v>30.9199652180689</v>
      </c>
      <c r="DX28" s="3">
        <v>128.516614097852</v>
      </c>
      <c r="DY28" s="3">
        <v>194.100659387547</v>
      </c>
      <c r="DZ28" s="3">
        <v>29.9353962053593</v>
      </c>
      <c r="EA28" s="3">
        <v>58.6234735963834</v>
      </c>
      <c r="EB28" s="3">
        <v>6.59513842251298</v>
      </c>
      <c r="EC28" s="3">
        <v>104.580690951917</v>
      </c>
      <c r="ED28" s="3">
        <v>43.1950143477103</v>
      </c>
      <c r="EE28" s="3">
        <v>36.8710790307853</v>
      </c>
      <c r="EF28" s="3">
        <v>87.236897071005</v>
      </c>
      <c r="EG28" s="3">
        <v>8.81024816494948</v>
      </c>
      <c r="EH28" s="3">
        <v>35.4984929638777</v>
      </c>
      <c r="EI28" s="3">
        <v>11.7163513073401</v>
      </c>
      <c r="EJ28" s="3">
        <v>75.1513541523895</v>
      </c>
      <c r="EK28" s="3">
        <v>171.905731808198</v>
      </c>
      <c r="EL28" s="3">
        <v>92.8149720115851</v>
      </c>
      <c r="EM28" s="3">
        <v>41.8706037020196</v>
      </c>
      <c r="EN28" s="3">
        <v>88.6815824270363</v>
      </c>
      <c r="EO28" s="3">
        <v>25.1439108362351</v>
      </c>
      <c r="EP28" s="3">
        <v>93.4919704625813</v>
      </c>
      <c r="EQ28" s="3">
        <v>25.76197231579</v>
      </c>
      <c r="ER28" s="3">
        <v>15.50129777511</v>
      </c>
      <c r="ES28" s="3">
        <v>19.0394594034313</v>
      </c>
      <c r="ET28" s="3">
        <v>64.5161868875677</v>
      </c>
      <c r="EU28" s="3">
        <v>80.4776479854466</v>
      </c>
      <c r="EV28" s="3">
        <v>19.8547647515866</v>
      </c>
      <c r="EW28" s="3">
        <v>27.1832778348764</v>
      </c>
      <c r="EX28" s="3">
        <v>84.5646270972738</v>
      </c>
      <c r="EY28" s="3">
        <v>20.2903462399838</v>
      </c>
      <c r="EZ28" s="3">
        <v>46.3663787090954</v>
      </c>
      <c r="FA28" s="3">
        <v>52.4208338436323</v>
      </c>
      <c r="FB28" s="3">
        <v>7.8335558332472</v>
      </c>
      <c r="FC28" s="3">
        <v>18.0002961025666</v>
      </c>
      <c r="FD28" s="3">
        <v>59.5658144011105</v>
      </c>
      <c r="FE28" s="3">
        <v>99.5339607596494</v>
      </c>
      <c r="FF28" s="3">
        <v>11.6415265220681</v>
      </c>
      <c r="FG28" s="3">
        <v>49.9788638028232</v>
      </c>
      <c r="FH28" s="3">
        <v>34.0423795753212</v>
      </c>
      <c r="FI28" s="3">
        <v>31.8742672318743</v>
      </c>
      <c r="FJ28" s="3">
        <v>36.3334139915436</v>
      </c>
      <c r="FK28" s="3">
        <v>40.5740291773272</v>
      </c>
      <c r="FL28" s="3">
        <v>61.7037947894118</v>
      </c>
      <c r="FM28" s="3">
        <v>173.544635318674</v>
      </c>
      <c r="FN28" s="3">
        <v>61.6740459266844</v>
      </c>
      <c r="FO28" s="3">
        <v>4.23828859073851</v>
      </c>
      <c r="FP28" s="3">
        <v>39.4276990576637</v>
      </c>
      <c r="FQ28" s="3">
        <v>53.169718849155</v>
      </c>
      <c r="FR28" s="3">
        <v>85.5527031213046</v>
      </c>
      <c r="FS28" s="3">
        <v>64.5382881887691</v>
      </c>
      <c r="FT28" s="3">
        <v>26.4030646611336</v>
      </c>
      <c r="FU28" s="3">
        <v>98.2806599357193</v>
      </c>
      <c r="FV28" s="3">
        <v>20.4135604627663</v>
      </c>
      <c r="FW28" s="3">
        <v>147.7671873586</v>
      </c>
      <c r="FX28" s="3">
        <v>86.3574796387413</v>
      </c>
      <c r="FY28" s="3">
        <v>33.6954826808857</v>
      </c>
      <c r="FZ28" s="3">
        <v>60.9943162354638</v>
      </c>
      <c r="GA28" s="3">
        <v>28.3625960555977</v>
      </c>
      <c r="GB28" s="3">
        <v>185.59181802923</v>
      </c>
      <c r="GC28" s="3">
        <v>40.4442064786295</v>
      </c>
      <c r="GD28" s="3">
        <v>50.841610287125</v>
      </c>
      <c r="GE28" s="3">
        <v>100.250001229371</v>
      </c>
      <c r="GF28" s="3">
        <v>22.0015909888528</v>
      </c>
      <c r="GG28" s="3">
        <v>34.25639040798</v>
      </c>
      <c r="GH28" s="3">
        <v>24.6766876460296</v>
      </c>
      <c r="GI28" s="3">
        <v>27.8311256024009</v>
      </c>
      <c r="GJ28" s="3">
        <v>38.3966322380956</v>
      </c>
      <c r="GK28" s="3">
        <v>19.8485860828065</v>
      </c>
      <c r="GL28" s="3">
        <v>47.3272454320045</v>
      </c>
      <c r="GM28" s="3">
        <v>62.7739574304475</v>
      </c>
      <c r="GN28" s="3">
        <v>86.0655921905841</v>
      </c>
      <c r="GO28" s="3">
        <v>10.769174859588</v>
      </c>
      <c r="GP28" s="3">
        <v>18.7859923826032</v>
      </c>
      <c r="GQ28" s="3">
        <v>23.3596749378735</v>
      </c>
      <c r="GR28" s="3">
        <v>21.1982038021763</v>
      </c>
      <c r="GS28" s="3">
        <v>99.1661368283358</v>
      </c>
      <c r="GT28" s="3">
        <v>17.0933885485367</v>
      </c>
      <c r="GU28" s="3">
        <v>55.5282995173363</v>
      </c>
      <c r="GV28" s="3">
        <v>167.036343278906</v>
      </c>
      <c r="GW28" s="3">
        <v>10.8115339697516</v>
      </c>
      <c r="GX28" s="3">
        <v>66.7801276307034</v>
      </c>
      <c r="GY28" s="3">
        <v>20.9308348508607</v>
      </c>
      <c r="GZ28" s="3">
        <v>51.0358029654397</v>
      </c>
      <c r="HA28" s="3">
        <v>36.5326853720101</v>
      </c>
      <c r="HB28" s="3">
        <v>0.813457189324394</v>
      </c>
      <c r="HC28" s="3">
        <v>10.6117022164556</v>
      </c>
      <c r="HD28" s="3">
        <v>16.1805382235135</v>
      </c>
      <c r="HE28" s="3">
        <v>59.3538488073357</v>
      </c>
      <c r="HF28" s="3">
        <v>34.3730125203828</v>
      </c>
      <c r="HG28" s="3">
        <v>270.020454406738</v>
      </c>
      <c r="HH28" s="3">
        <v>53.4717302797026</v>
      </c>
      <c r="HI28" s="3">
        <v>40.8858047943803</v>
      </c>
      <c r="HJ28" s="3">
        <v>25.5242248923843</v>
      </c>
      <c r="HK28" s="3">
        <v>33.2020767644576</v>
      </c>
      <c r="HL28" s="3">
        <v>77.8618142530626</v>
      </c>
      <c r="HM28" s="3">
        <v>19.6018058592736</v>
      </c>
      <c r="HN28" s="3">
        <v>28.5724806001118</v>
      </c>
      <c r="HO28" s="3">
        <v>64.4671289773468</v>
      </c>
      <c r="HP28" s="3">
        <v>27.3679119245699</v>
      </c>
      <c r="HQ28" s="3">
        <v>94.2282012844022</v>
      </c>
      <c r="HR28" s="3">
        <v>16.2403856897554</v>
      </c>
      <c r="HS28" s="3">
        <v>32.8784129279206</v>
      </c>
      <c r="HT28" s="3">
        <v>60.7824046967105</v>
      </c>
      <c r="HU28" s="3">
        <v>64.0191020944235</v>
      </c>
      <c r="HV28" s="3">
        <v>29.8371224216603</v>
      </c>
      <c r="HW28" s="3">
        <v>50.7467306413881</v>
      </c>
      <c r="HX28" s="3">
        <v>90.6791108467614</v>
      </c>
      <c r="HY28" s="3">
        <v>24.4184068670126</v>
      </c>
      <c r="HZ28" s="3">
        <v>48.9374606366196</v>
      </c>
      <c r="IA28" s="3">
        <v>183.786127372177</v>
      </c>
      <c r="IB28" s="3">
        <v>62.2570635224882</v>
      </c>
      <c r="IC28" s="3">
        <v>21.7297737841347</v>
      </c>
      <c r="ID28" s="3">
        <v>40.2861794589429</v>
      </c>
      <c r="IE28" s="3">
        <v>379.253635753285</v>
      </c>
      <c r="IF28" s="3">
        <v>5.9359275239785</v>
      </c>
      <c r="IG28" s="3">
        <v>80.1339345780865</v>
      </c>
      <c r="IH28" s="3">
        <v>92.5272991798402</v>
      </c>
      <c r="II28" s="3">
        <v>167.366232138637</v>
      </c>
      <c r="IJ28" s="3">
        <v>53.0621027679994</v>
      </c>
      <c r="IK28" s="3">
        <v>40.5894527123432</v>
      </c>
      <c r="IL28" s="3">
        <v>49.2386503975645</v>
      </c>
      <c r="IM28" s="3">
        <v>24.6028579104288</v>
      </c>
      <c r="IN28" s="3">
        <v>86.3011842720741</v>
      </c>
      <c r="IO28" s="3">
        <v>99.3656184520859</v>
      </c>
      <c r="IP28" s="3">
        <v>57.6145786704635</v>
      </c>
      <c r="IQ28" s="3">
        <v>125.580905890088</v>
      </c>
      <c r="IR28" s="3">
        <v>34.2415146681561</v>
      </c>
      <c r="IS28" s="3">
        <v>127.680969307563</v>
      </c>
      <c r="IT28" s="3">
        <v>37.9854834088222</v>
      </c>
      <c r="IU28" s="3">
        <v>44.8539638155657</v>
      </c>
      <c r="IV28" s="3">
        <v>128.777250847789</v>
      </c>
      <c r="IW28" s="3">
        <v>81.819160886398</v>
      </c>
      <c r="IX28" s="3">
        <v>94.0502094974433</v>
      </c>
      <c r="IY28" s="3">
        <v>36.3705051469767</v>
      </c>
      <c r="IZ28" s="3">
        <v>14.982176966558</v>
      </c>
      <c r="JA28" s="3">
        <v>75.0411751965802</v>
      </c>
      <c r="JB28" s="3">
        <v>51.4049635170437</v>
      </c>
      <c r="JC28" s="3">
        <v>63.935622094271</v>
      </c>
      <c r="JD28" s="3">
        <v>33.7568667966523</v>
      </c>
      <c r="JE28" s="3">
        <v>135.499419797771</v>
      </c>
      <c r="JF28" s="3">
        <v>53.3518938814938</v>
      </c>
      <c r="JG28" s="3">
        <v>93.0578365245492</v>
      </c>
      <c r="JH28" s="3">
        <v>54.2521886637053</v>
      </c>
      <c r="JI28" s="3">
        <v>44.1746047955919</v>
      </c>
      <c r="JJ28" s="3">
        <v>34.2043882336064</v>
      </c>
      <c r="JK28" s="3">
        <v>109.383852066341</v>
      </c>
      <c r="JL28" s="3">
        <v>66.5129471120368</v>
      </c>
      <c r="JM28" s="3">
        <v>76.4102076715303</v>
      </c>
      <c r="JN28" s="3">
        <v>68.8657936450999</v>
      </c>
      <c r="JO28" s="3">
        <v>44.8987516015403</v>
      </c>
      <c r="JP28" s="3">
        <v>96.1260352202443</v>
      </c>
      <c r="JQ28" s="3">
        <v>88.3618181402033</v>
      </c>
      <c r="JR28" s="3">
        <v>84.1065906177868</v>
      </c>
      <c r="JS28" s="3">
        <v>40.3657898274989</v>
      </c>
      <c r="JT28" s="3">
        <v>33.3116250816596</v>
      </c>
      <c r="JU28" s="3">
        <v>128.57840867476</v>
      </c>
      <c r="JV28" s="3">
        <v>56.8611923064704</v>
      </c>
      <c r="JW28" s="3">
        <v>41.3312011766026</v>
      </c>
      <c r="JX28" s="3">
        <v>43.8557052946734</v>
      </c>
      <c r="JY28" s="3">
        <v>47.0275079158709</v>
      </c>
      <c r="JZ28" s="3">
        <v>38.3547703252177</v>
      </c>
      <c r="KA28" s="3">
        <v>49.3688376632738</v>
      </c>
      <c r="KB28" s="3">
        <v>10.2546109429852</v>
      </c>
      <c r="KC28" s="3">
        <v>19.0325047263727</v>
      </c>
      <c r="KD28" s="3">
        <v>20.4973215103073</v>
      </c>
      <c r="KE28" s="3">
        <v>78.985181457622</v>
      </c>
      <c r="KF28" s="3">
        <v>31.0026595928875</v>
      </c>
      <c r="KG28" s="3">
        <v>56.1243842184879</v>
      </c>
      <c r="KH28" s="3">
        <v>34.919693631527</v>
      </c>
      <c r="KI28" s="3">
        <v>47.8926969052193</v>
      </c>
      <c r="KJ28" s="3">
        <v>92.7449860812064</v>
      </c>
      <c r="KK28" s="3">
        <v>38.8566635166239</v>
      </c>
      <c r="KL28" s="3">
        <v>11.7590983542312</v>
      </c>
      <c r="KM28" s="3">
        <v>26.8012854202547</v>
      </c>
      <c r="KN28" s="3">
        <v>35.3624431077738</v>
      </c>
      <c r="KO28" s="3">
        <v>47.2448082555249</v>
      </c>
      <c r="KP28" s="3">
        <v>55.3194097492417</v>
      </c>
      <c r="KQ28" s="3">
        <v>120.830505765564</v>
      </c>
      <c r="KR28" s="3">
        <v>40.5518094141086</v>
      </c>
      <c r="KS28" s="3">
        <v>28.5767427153582</v>
      </c>
      <c r="KT28" s="3">
        <v>29.5570480235356</v>
      </c>
      <c r="KU28" s="3">
        <v>167.898443830585</v>
      </c>
      <c r="KV28" s="3">
        <v>50.7767440227499</v>
      </c>
      <c r="KW28" s="3">
        <v>87.7429045857337</v>
      </c>
      <c r="KX28" s="3">
        <v>11.4241868457594</v>
      </c>
      <c r="KY28" s="3">
        <v>33.10854370386</v>
      </c>
      <c r="KZ28" s="3">
        <v>12.1763714070446</v>
      </c>
      <c r="LA28" s="3">
        <v>29.6941569699937</v>
      </c>
      <c r="LB28" s="3">
        <v>109.871936092612</v>
      </c>
      <c r="LC28" s="3">
        <v>23.0594896346483</v>
      </c>
      <c r="LD28" s="3">
        <v>143.05330109107</v>
      </c>
      <c r="LE28" s="3">
        <v>37.1355749096795</v>
      </c>
      <c r="LF28" s="3">
        <v>3.13341342385949</v>
      </c>
      <c r="LG28" s="3">
        <v>54.5800670342206</v>
      </c>
      <c r="LH28" s="3">
        <v>29.7550335003414</v>
      </c>
      <c r="LI28" s="3">
        <v>41.5182953747836</v>
      </c>
      <c r="LJ28" s="3">
        <v>38.7848926304964</v>
      </c>
      <c r="LK28" s="3">
        <v>43.1043201337958</v>
      </c>
      <c r="LL28" s="3">
        <v>38.9531682485484</v>
      </c>
    </row>
    <row r="29">
      <c r="A29" s="9">
        <v>42461.0</v>
      </c>
      <c r="B29" s="3">
        <v>24.3116798482025</v>
      </c>
      <c r="C29" s="3">
        <v>41.0617254853639</v>
      </c>
      <c r="D29" s="3">
        <v>36.3590058496483</v>
      </c>
      <c r="E29" s="3">
        <v>99.6899770169114</v>
      </c>
      <c r="F29" s="3">
        <v>94.862857455299</v>
      </c>
      <c r="G29" s="3">
        <v>49.3917870502546</v>
      </c>
      <c r="H29" s="3">
        <v>29.222192381644</v>
      </c>
      <c r="I29" s="3">
        <v>74.6026748233256</v>
      </c>
      <c r="J29" s="3">
        <v>58.5583330790202</v>
      </c>
      <c r="K29" s="3">
        <v>37.5154963082293</v>
      </c>
      <c r="L29" s="3">
        <v>47.5994196079607</v>
      </c>
      <c r="M29" s="3">
        <v>8.28791481416184</v>
      </c>
      <c r="N29" s="3">
        <v>26.9373310501611</v>
      </c>
      <c r="O29" s="3">
        <v>43.9662993717042</v>
      </c>
      <c r="P29" s="3">
        <v>66.9695394582335</v>
      </c>
      <c r="Q29" s="3">
        <v>52.3702379862468</v>
      </c>
      <c r="R29" s="3">
        <v>54.7238408110152</v>
      </c>
      <c r="S29" s="3">
        <v>58.5439367516894</v>
      </c>
      <c r="T29" s="3">
        <v>19.0736223136516</v>
      </c>
      <c r="U29" s="3">
        <v>47.2367637654618</v>
      </c>
      <c r="V29" s="3">
        <v>123.041020214001</v>
      </c>
      <c r="W29" s="3">
        <v>79.3373765181445</v>
      </c>
      <c r="X29" s="3">
        <v>85.2514089917068</v>
      </c>
      <c r="Y29" s="3">
        <v>30.6781308764503</v>
      </c>
      <c r="Z29" s="3">
        <v>108.968512065521</v>
      </c>
      <c r="AA29" s="3">
        <v>13.297783235242</v>
      </c>
      <c r="AB29" s="3">
        <v>59.860806365633</v>
      </c>
      <c r="AC29" s="3">
        <v>137.123827180727</v>
      </c>
      <c r="AD29" s="3">
        <v>62.1495969215723</v>
      </c>
      <c r="AE29" s="3">
        <v>55.275108912333</v>
      </c>
      <c r="AF29" s="3">
        <v>779.867377871559</v>
      </c>
      <c r="AG29" s="3">
        <v>117.908173750794</v>
      </c>
      <c r="AH29" s="3">
        <v>11.5829060336743</v>
      </c>
      <c r="AI29" s="3">
        <v>37.1458616688107</v>
      </c>
      <c r="AJ29" s="3">
        <v>24.0078259126045</v>
      </c>
      <c r="AK29" s="3">
        <v>135.691039318709</v>
      </c>
      <c r="AL29" s="3">
        <v>25.7109428440062</v>
      </c>
      <c r="AM29" s="3">
        <v>33.2118391893845</v>
      </c>
      <c r="AN29" s="3">
        <v>272.552381969634</v>
      </c>
      <c r="AO29" s="3">
        <v>30.3004917837173</v>
      </c>
      <c r="AP29" s="3">
        <v>51.205465245499</v>
      </c>
      <c r="AQ29" s="3">
        <v>19.7842855453491</v>
      </c>
      <c r="AR29" s="3">
        <v>28.3431557021497</v>
      </c>
      <c r="AS29" s="3">
        <v>90.8056507182467</v>
      </c>
      <c r="AT29" s="3">
        <v>34.0030420607592</v>
      </c>
      <c r="AU29" s="3">
        <v>26.3162351301181</v>
      </c>
      <c r="AV29" s="3">
        <v>64.1998380838017</v>
      </c>
      <c r="AW29" s="3">
        <v>62.1973380781419</v>
      </c>
      <c r="AX29" s="3">
        <v>101.136927044028</v>
      </c>
      <c r="AY29" s="3">
        <v>29.750714302063</v>
      </c>
      <c r="AZ29" s="3">
        <v>61.2229949410468</v>
      </c>
      <c r="BA29" s="3">
        <v>44.5638131199191</v>
      </c>
      <c r="BB29" s="3">
        <v>24.7811373530736</v>
      </c>
      <c r="BC29" s="3">
        <v>59.1523340963939</v>
      </c>
      <c r="BD29" s="3">
        <v>51.5235371236847</v>
      </c>
      <c r="BE29" s="3">
        <v>57.2903419513734</v>
      </c>
      <c r="BF29" s="3">
        <v>99.3355893692202</v>
      </c>
      <c r="BG29" s="3">
        <v>25.2032851054784</v>
      </c>
      <c r="BH29" s="3">
        <v>65.7334258811956</v>
      </c>
      <c r="BI29" s="3">
        <v>8.99644288562593</v>
      </c>
      <c r="BJ29" s="3">
        <v>88.4200807516938</v>
      </c>
      <c r="BK29" s="3">
        <v>31.7304434737933</v>
      </c>
      <c r="BL29" s="3">
        <v>15.6430400180289</v>
      </c>
      <c r="BM29" s="3">
        <v>60.6368810570561</v>
      </c>
      <c r="BN29" s="3">
        <v>33.7279619583956</v>
      </c>
      <c r="BO29" s="3">
        <v>129.692458230951</v>
      </c>
      <c r="BP29" s="3">
        <v>47.6720013127634</v>
      </c>
      <c r="BQ29" s="3">
        <v>75.2911351750495</v>
      </c>
      <c r="BR29" s="3">
        <v>21.3568600023037</v>
      </c>
      <c r="BS29" s="3">
        <v>7.67130777176588</v>
      </c>
      <c r="BT29" s="3">
        <v>17.3336724734535</v>
      </c>
      <c r="BU29" s="3">
        <v>54.5110212791675</v>
      </c>
      <c r="BV29" s="3">
        <v>78.5359342388059</v>
      </c>
      <c r="BW29" s="3">
        <v>67.9187074521104</v>
      </c>
      <c r="BX29" s="3">
        <v>49.6400549414147</v>
      </c>
      <c r="BY29" s="3">
        <v>41.3099185860777</v>
      </c>
      <c r="BZ29" s="3">
        <v>68.7152882683527</v>
      </c>
      <c r="CA29" s="3">
        <v>43.9038414900701</v>
      </c>
      <c r="CB29" s="3">
        <v>74.821379197116</v>
      </c>
      <c r="CC29" s="3">
        <v>61.9081175953074</v>
      </c>
      <c r="CD29" s="3">
        <v>27.9976122305331</v>
      </c>
      <c r="CE29" s="3">
        <v>39.2351690340869</v>
      </c>
      <c r="CF29" s="3">
        <v>93.6192936770023</v>
      </c>
      <c r="CG29" s="3">
        <v>81.1409528823126</v>
      </c>
      <c r="CH29" s="3">
        <v>45.294902543974</v>
      </c>
      <c r="CI29" s="3">
        <v>50.1622115598925</v>
      </c>
      <c r="CJ29" s="3">
        <v>56.3041368715812</v>
      </c>
      <c r="CK29" s="3">
        <v>54.8978171749648</v>
      </c>
      <c r="CL29" s="3">
        <v>74.2680951073056</v>
      </c>
      <c r="CM29" s="3">
        <v>22.6665433036368</v>
      </c>
      <c r="CN29" s="3">
        <v>63.4619236519478</v>
      </c>
      <c r="CO29" s="3">
        <v>22.1926760943131</v>
      </c>
      <c r="CP29" s="3">
        <v>103.594209639442</v>
      </c>
      <c r="CQ29" s="3">
        <v>54.4647447035189</v>
      </c>
      <c r="CR29" s="3">
        <v>106.742864201171</v>
      </c>
      <c r="CS29" s="3">
        <v>49.7181460363031</v>
      </c>
      <c r="CT29" s="3">
        <v>85.6277049898434</v>
      </c>
      <c r="CU29" s="3">
        <v>56.7149673122011</v>
      </c>
      <c r="CV29" s="3">
        <v>43.3779254827605</v>
      </c>
      <c r="CW29" s="3">
        <v>58.4665305842938</v>
      </c>
      <c r="CX29" s="3">
        <v>50.2750363587834</v>
      </c>
      <c r="CY29" s="3">
        <v>42.4024745659778</v>
      </c>
      <c r="CZ29" s="3">
        <v>50.5698997133983</v>
      </c>
      <c r="DA29" s="3">
        <v>23.3366598599224</v>
      </c>
      <c r="DB29" s="3">
        <v>35.3339682533627</v>
      </c>
      <c r="DC29" s="3">
        <v>18.1854636968732</v>
      </c>
      <c r="DD29" s="3">
        <v>43.4498617611785</v>
      </c>
      <c r="DE29" s="3">
        <v>102.74050358492</v>
      </c>
      <c r="DF29" s="3">
        <v>8.4882617722664</v>
      </c>
      <c r="DG29" s="3">
        <v>18.3896928758685</v>
      </c>
      <c r="DH29" s="3">
        <v>9.97407390775561</v>
      </c>
      <c r="DI29" s="3">
        <v>145.006828780937</v>
      </c>
      <c r="DJ29" s="3">
        <v>24.2860428597904</v>
      </c>
      <c r="DK29" s="3">
        <v>100.842380705334</v>
      </c>
      <c r="DL29" s="3">
        <v>56.036965677622</v>
      </c>
      <c r="DM29" s="3">
        <v>12.9119993791586</v>
      </c>
      <c r="DN29" s="3">
        <v>29.4968394530725</v>
      </c>
      <c r="DO29" s="3">
        <v>111.252080356248</v>
      </c>
      <c r="DP29" s="3">
        <v>132.977508476868</v>
      </c>
      <c r="DQ29" s="3">
        <v>70.908765620506</v>
      </c>
      <c r="DR29" s="3">
        <v>46.1421093241995</v>
      </c>
      <c r="DS29" s="3">
        <v>16.1382950485228</v>
      </c>
      <c r="DT29" s="3">
        <v>25.5286299815173</v>
      </c>
      <c r="DU29" s="3">
        <v>37.7337230419759</v>
      </c>
      <c r="DV29" s="3">
        <v>76.2014057569889</v>
      </c>
      <c r="DW29" s="3">
        <v>32.4087062632694</v>
      </c>
      <c r="DX29" s="3">
        <v>133.486849682483</v>
      </c>
      <c r="DY29" s="3">
        <v>201.039031001192</v>
      </c>
      <c r="DZ29" s="3">
        <v>32.6603674002756</v>
      </c>
      <c r="EA29" s="3">
        <v>62.3284037913883</v>
      </c>
      <c r="EB29" s="3">
        <v>6.8355172881563</v>
      </c>
      <c r="EC29" s="3">
        <v>109.372339205196</v>
      </c>
      <c r="ED29" s="3">
        <v>49.6386896142744</v>
      </c>
      <c r="EE29" s="3">
        <v>37.5074183845737</v>
      </c>
      <c r="EF29" s="3">
        <v>90.5835770170516</v>
      </c>
      <c r="EG29" s="3">
        <v>9.42838468924066</v>
      </c>
      <c r="EH29" s="3">
        <v>32.6982134567503</v>
      </c>
      <c r="EI29" s="3">
        <v>11.3104043045281</v>
      </c>
      <c r="EJ29" s="3">
        <v>75.1908442516637</v>
      </c>
      <c r="EK29" s="3">
        <v>164.193126107012</v>
      </c>
      <c r="EL29" s="3">
        <v>96.7813256538856</v>
      </c>
      <c r="EM29" s="3">
        <v>42.5851330640719</v>
      </c>
      <c r="EN29" s="3">
        <v>95.8491784918054</v>
      </c>
      <c r="EO29" s="3">
        <v>25.267014114306</v>
      </c>
      <c r="EP29" s="3">
        <v>96.5355412165971</v>
      </c>
      <c r="EQ29" s="3">
        <v>27.0667764454262</v>
      </c>
      <c r="ER29" s="3">
        <v>16.6746179684189</v>
      </c>
      <c r="ES29" s="3">
        <v>20.4972515415029</v>
      </c>
      <c r="ET29" s="3">
        <v>69.5750263759068</v>
      </c>
      <c r="EU29" s="3">
        <v>84.8686049770742</v>
      </c>
      <c r="EV29" s="3">
        <v>20.8871870023697</v>
      </c>
      <c r="EW29" s="3">
        <v>27.9793183981813</v>
      </c>
      <c r="EX29" s="3">
        <v>87.2525442333774</v>
      </c>
      <c r="EY29" s="3">
        <v>19.1682859017621</v>
      </c>
      <c r="EZ29" s="3">
        <v>48.21754360524</v>
      </c>
      <c r="FA29" s="3">
        <v>53.4343914438625</v>
      </c>
      <c r="FB29" s="3">
        <v>8.1460385774359</v>
      </c>
      <c r="FC29" s="3">
        <v>18.4963854070733</v>
      </c>
      <c r="FD29" s="3">
        <v>61.4942170839455</v>
      </c>
      <c r="FE29" s="3">
        <v>99.4208837595591</v>
      </c>
      <c r="FF29" s="3">
        <v>11.4739137936682</v>
      </c>
      <c r="FG29" s="3">
        <v>52.8140478588286</v>
      </c>
      <c r="FH29" s="3">
        <v>34.6372381494317</v>
      </c>
      <c r="FI29" s="3">
        <v>31.0430148753006</v>
      </c>
      <c r="FJ29" s="3">
        <v>37.3939566455988</v>
      </c>
      <c r="FK29" s="3">
        <v>41.8089116252338</v>
      </c>
      <c r="FL29" s="3">
        <v>64.4937595457413</v>
      </c>
      <c r="FM29" s="3">
        <v>180.160891200029</v>
      </c>
      <c r="FN29" s="3">
        <v>64.7167293634581</v>
      </c>
      <c r="FO29" s="3">
        <v>4.485400829141</v>
      </c>
      <c r="FP29" s="3">
        <v>41.4831181044884</v>
      </c>
      <c r="FQ29" s="3">
        <v>55.2181050076769</v>
      </c>
      <c r="FR29" s="3">
        <v>91.0977499486567</v>
      </c>
      <c r="FS29" s="3">
        <v>62.0189927157409</v>
      </c>
      <c r="FT29" s="3">
        <v>28.1442039062245</v>
      </c>
      <c r="FU29" s="3">
        <v>103.108290258184</v>
      </c>
      <c r="FV29" s="3">
        <v>20.9689743638857</v>
      </c>
      <c r="FW29" s="3">
        <v>156.843882034132</v>
      </c>
      <c r="FX29" s="3">
        <v>89.0032278656785</v>
      </c>
      <c r="FY29" s="3">
        <v>34.9109216451012</v>
      </c>
      <c r="FZ29" s="3">
        <v>62.8556968531481</v>
      </c>
      <c r="GA29" s="3">
        <v>29.3745434569375</v>
      </c>
      <c r="GB29" s="3">
        <v>195.18071492513</v>
      </c>
      <c r="GC29" s="3">
        <v>41.0714886383476</v>
      </c>
      <c r="GD29" s="3">
        <v>53.5550769883988</v>
      </c>
      <c r="GE29" s="3">
        <v>103.457621145147</v>
      </c>
      <c r="GF29" s="3">
        <v>21.6379364104498</v>
      </c>
      <c r="GG29" s="3">
        <v>34.5364357062687</v>
      </c>
      <c r="GH29" s="3">
        <v>23.035469776566</v>
      </c>
      <c r="GI29" s="3">
        <v>29.3207846628375</v>
      </c>
      <c r="GJ29" s="3">
        <v>40.8146676735409</v>
      </c>
      <c r="GK29" s="3">
        <v>20.1860060221673</v>
      </c>
      <c r="GL29" s="3">
        <v>48.0334052699225</v>
      </c>
      <c r="GM29" s="3">
        <v>65.6867004578465</v>
      </c>
      <c r="GN29" s="3">
        <v>89.7087214604354</v>
      </c>
      <c r="GO29" s="3">
        <v>10.5464236997671</v>
      </c>
      <c r="GP29" s="3">
        <v>18.513291149582</v>
      </c>
      <c r="GQ29" s="3">
        <v>23.4278525240684</v>
      </c>
      <c r="GR29" s="3">
        <v>23.920595366329</v>
      </c>
      <c r="GS29" s="3">
        <v>100.933095114572</v>
      </c>
      <c r="GT29" s="3">
        <v>17.4580361497679</v>
      </c>
      <c r="GU29" s="3">
        <v>53.8272032182948</v>
      </c>
      <c r="GV29" s="3">
        <v>175.440971890313</v>
      </c>
      <c r="GW29" s="3">
        <v>11.233862076476</v>
      </c>
      <c r="GX29" s="3">
        <v>70.3997089069781</v>
      </c>
      <c r="GY29" s="3">
        <v>20.2201233362454</v>
      </c>
      <c r="GZ29" s="3">
        <v>53.675566459508</v>
      </c>
      <c r="HA29" s="3">
        <v>39.7621055582442</v>
      </c>
      <c r="HB29" s="3">
        <v>0.88772439117084</v>
      </c>
      <c r="HC29" s="3">
        <v>11.3633272124802</v>
      </c>
      <c r="HD29" s="3">
        <v>18.8065934777347</v>
      </c>
      <c r="HE29" s="3">
        <v>62.2749841623841</v>
      </c>
      <c r="HF29" s="3">
        <v>35.5257148145493</v>
      </c>
      <c r="HG29" s="3">
        <v>270.53476242792</v>
      </c>
      <c r="HH29" s="3">
        <v>56.3210557211795</v>
      </c>
      <c r="HI29" s="3">
        <v>40.8102236546704</v>
      </c>
      <c r="HJ29" s="3">
        <v>26.4599682698574</v>
      </c>
      <c r="HK29" s="3">
        <v>33.9842654641703</v>
      </c>
      <c r="HL29" s="3">
        <v>80.0698960671022</v>
      </c>
      <c r="HM29" s="3">
        <v>21.2804124053944</v>
      </c>
      <c r="HN29" s="3">
        <v>29.9112108631061</v>
      </c>
      <c r="HO29" s="3">
        <v>64.4125578403883</v>
      </c>
      <c r="HP29" s="3">
        <v>27.3194666504042</v>
      </c>
      <c r="HQ29" s="3">
        <v>97.3110049515699</v>
      </c>
      <c r="HR29" s="3">
        <v>16.4677444033031</v>
      </c>
      <c r="HS29" s="3">
        <v>35.1240659144797</v>
      </c>
      <c r="HT29" s="3">
        <v>63.1432957679</v>
      </c>
      <c r="HU29" s="3">
        <v>64.1729289230722</v>
      </c>
      <c r="HV29" s="3">
        <v>31.7807659473701</v>
      </c>
      <c r="HW29" s="3">
        <v>52.1370262499543</v>
      </c>
      <c r="HX29" s="3">
        <v>97.0011301998366</v>
      </c>
      <c r="HY29" s="3">
        <v>24.9578987443487</v>
      </c>
      <c r="HZ29" s="3">
        <v>51.2564907586788</v>
      </c>
      <c r="IA29" s="3">
        <v>187.816743557637</v>
      </c>
      <c r="IB29" s="3">
        <v>61.9041744252626</v>
      </c>
      <c r="IC29" s="3">
        <v>22.3331385059947</v>
      </c>
      <c r="ID29" s="3">
        <v>40.034314533255</v>
      </c>
      <c r="IE29" s="3">
        <v>405.246188935779</v>
      </c>
      <c r="IF29" s="3">
        <v>6.2929716331485</v>
      </c>
      <c r="IG29" s="3">
        <v>78.3271308090235</v>
      </c>
      <c r="IH29" s="3">
        <v>96.2669913718561</v>
      </c>
      <c r="II29" s="3">
        <v>169.499037420729</v>
      </c>
      <c r="IJ29" s="3">
        <v>52.6590312097815</v>
      </c>
      <c r="IK29" s="3">
        <v>39.8118396022594</v>
      </c>
      <c r="IL29" s="3">
        <v>49.880511558179</v>
      </c>
      <c r="IM29" s="3">
        <v>25.4481619096416</v>
      </c>
      <c r="IN29" s="3">
        <v>90.5514177941167</v>
      </c>
      <c r="IO29" s="3">
        <v>98.8420956018058</v>
      </c>
      <c r="IP29" s="3">
        <v>59.9076023858676</v>
      </c>
      <c r="IQ29" s="3">
        <v>129.294893759829</v>
      </c>
      <c r="IR29" s="3">
        <v>34.5623457729768</v>
      </c>
      <c r="IS29" s="3">
        <v>131.18525787325</v>
      </c>
      <c r="IT29" s="3">
        <v>39.2515606299388</v>
      </c>
      <c r="IU29" s="3">
        <v>46.4898043036353</v>
      </c>
      <c r="IV29" s="3">
        <v>138.390940342683</v>
      </c>
      <c r="IW29" s="3">
        <v>88.3856840405658</v>
      </c>
      <c r="IX29" s="3">
        <v>98.8443385495726</v>
      </c>
      <c r="IY29" s="3">
        <v>37.3256309020084</v>
      </c>
      <c r="IZ29" s="3">
        <v>15.2382202982825</v>
      </c>
      <c r="JA29" s="3">
        <v>77.4719151310972</v>
      </c>
      <c r="JB29" s="3">
        <v>52.6196943767921</v>
      </c>
      <c r="JC29" s="3">
        <v>64.2197882121844</v>
      </c>
      <c r="JD29" s="3">
        <v>34.0114931081057</v>
      </c>
      <c r="JE29" s="3">
        <v>141.107795324216</v>
      </c>
      <c r="JF29" s="3">
        <v>55.7412789351274</v>
      </c>
      <c r="JG29" s="3">
        <v>93.526670862479</v>
      </c>
      <c r="JH29" s="3">
        <v>53.7198802365634</v>
      </c>
      <c r="JI29" s="3">
        <v>46.1811605648044</v>
      </c>
      <c r="JJ29" s="3">
        <v>37.6003580372927</v>
      </c>
      <c r="JK29" s="3">
        <v>113.824202974167</v>
      </c>
      <c r="JL29" s="3">
        <v>68.1556693265258</v>
      </c>
      <c r="JM29" s="3">
        <v>78.6001490436556</v>
      </c>
      <c r="JN29" s="3">
        <v>74.1248514186849</v>
      </c>
      <c r="JO29" s="3">
        <v>42.938669064628</v>
      </c>
      <c r="JP29" s="3">
        <v>99.6539494738171</v>
      </c>
      <c r="JQ29" s="3">
        <v>89.2033329918271</v>
      </c>
      <c r="JR29" s="3">
        <v>84.6057145254952</v>
      </c>
      <c r="JS29" s="3">
        <v>42.2577610621665</v>
      </c>
      <c r="JT29" s="3">
        <v>33.0083052000876</v>
      </c>
      <c r="JU29" s="3">
        <v>134.011904761905</v>
      </c>
      <c r="JV29" s="3">
        <v>56.9964624770292</v>
      </c>
      <c r="JW29" s="3">
        <v>38.1160429284952</v>
      </c>
      <c r="JX29" s="3">
        <v>44.0318321935267</v>
      </c>
      <c r="JY29" s="3">
        <v>48.861593770257</v>
      </c>
      <c r="JZ29" s="3">
        <v>38.0267308029475</v>
      </c>
      <c r="KA29" s="3">
        <v>48.6935023233684</v>
      </c>
      <c r="KB29" s="3">
        <v>10.7859850348254</v>
      </c>
      <c r="KC29" s="3">
        <v>19.4582983933881</v>
      </c>
      <c r="KD29" s="3">
        <v>22.3586201561232</v>
      </c>
      <c r="KE29" s="3">
        <v>84.9094081058356</v>
      </c>
      <c r="KF29" s="3">
        <v>30.9464738068298</v>
      </c>
      <c r="KG29" s="3">
        <v>57.5718989600351</v>
      </c>
      <c r="KH29" s="3">
        <v>37.619241656131</v>
      </c>
      <c r="KI29" s="3">
        <v>50.185630881444</v>
      </c>
      <c r="KJ29" s="3">
        <v>101.530161276034</v>
      </c>
      <c r="KK29" s="3">
        <v>44.3150087140523</v>
      </c>
      <c r="KL29" s="3">
        <v>12.1102580473307</v>
      </c>
      <c r="KM29" s="3">
        <v>28.7462537762661</v>
      </c>
      <c r="KN29" s="3">
        <v>36.5123084562222</v>
      </c>
      <c r="KO29" s="3">
        <v>46.0561581579908</v>
      </c>
      <c r="KP29" s="3">
        <v>54.9575593106151</v>
      </c>
      <c r="KQ29" s="3">
        <v>131.842013256911</v>
      </c>
      <c r="KR29" s="3">
        <v>43.2615319432775</v>
      </c>
      <c r="KS29" s="3">
        <v>29.7697414584178</v>
      </c>
      <c r="KT29" s="3">
        <v>31.4952838807063</v>
      </c>
      <c r="KU29" s="3">
        <v>171.028961740141</v>
      </c>
      <c r="KV29" s="3">
        <v>52.8367628043504</v>
      </c>
      <c r="KW29" s="3">
        <v>94.6407899339054</v>
      </c>
      <c r="KX29" s="3">
        <v>11.9069364614614</v>
      </c>
      <c r="KY29" s="3">
        <v>34.0514430324953</v>
      </c>
      <c r="KZ29" s="3">
        <v>12.8154860974246</v>
      </c>
      <c r="LA29" s="3">
        <v>27.3615854547947</v>
      </c>
      <c r="LB29" s="3">
        <v>102.013402754682</v>
      </c>
      <c r="LC29" s="3">
        <v>23.9364917589862</v>
      </c>
      <c r="LD29" s="3">
        <v>155.284834433876</v>
      </c>
      <c r="LE29" s="3">
        <v>37.3863462633164</v>
      </c>
      <c r="LF29" s="3">
        <v>3.24143231317585</v>
      </c>
      <c r="LG29" s="3">
        <v>55.6412630654406</v>
      </c>
      <c r="LH29" s="3">
        <v>27.9048406152307</v>
      </c>
      <c r="LI29" s="3">
        <v>43.8845240275065</v>
      </c>
      <c r="LJ29" s="3">
        <v>38.5815014118626</v>
      </c>
      <c r="LK29" s="3">
        <v>40.8274770806382</v>
      </c>
      <c r="LL29" s="3">
        <v>39.264241058533</v>
      </c>
    </row>
    <row r="30">
      <c r="A30" s="9">
        <v>42491.0</v>
      </c>
      <c r="B30" s="3">
        <v>21.7385562216216</v>
      </c>
      <c r="C30" s="3">
        <v>42.5000009446122</v>
      </c>
      <c r="D30" s="3">
        <v>32.4670777336338</v>
      </c>
      <c r="E30" s="3">
        <v>101.607495853902</v>
      </c>
      <c r="F30" s="3">
        <v>96.3090476989746</v>
      </c>
      <c r="G30" s="3">
        <v>47.4025857607627</v>
      </c>
      <c r="H30" s="3">
        <v>30.8246187613728</v>
      </c>
      <c r="I30" s="3">
        <v>72.1219841529826</v>
      </c>
      <c r="J30" s="3">
        <v>58.5819043659029</v>
      </c>
      <c r="K30" s="3">
        <v>37.0913271688128</v>
      </c>
      <c r="L30" s="3">
        <v>47.6200081995622</v>
      </c>
      <c r="M30" s="3">
        <v>8.25214609615898</v>
      </c>
      <c r="N30" s="3">
        <v>28.1379220376019</v>
      </c>
      <c r="O30" s="3">
        <v>45.0352663117094</v>
      </c>
      <c r="P30" s="3">
        <v>72.847822076162</v>
      </c>
      <c r="Q30" s="3">
        <v>51.3107143583752</v>
      </c>
      <c r="R30" s="3">
        <v>55.1653721471659</v>
      </c>
      <c r="S30" s="3">
        <v>60.6139784906615</v>
      </c>
      <c r="T30" s="3">
        <v>19.0763170619332</v>
      </c>
      <c r="U30" s="3">
        <v>44.5817783489369</v>
      </c>
      <c r="V30" s="3">
        <v>119.222893084781</v>
      </c>
      <c r="W30" s="3">
        <v>80.2509566822636</v>
      </c>
      <c r="X30" s="3">
        <v>85.907709498607</v>
      </c>
      <c r="Y30" s="3">
        <v>34.8028333754767</v>
      </c>
      <c r="Z30" s="3">
        <v>107.047257668712</v>
      </c>
      <c r="AA30" s="3">
        <v>12.9328824630761</v>
      </c>
      <c r="AB30" s="3">
        <v>55.5542969778077</v>
      </c>
      <c r="AC30" s="3">
        <v>137.051666907014</v>
      </c>
      <c r="AD30" s="3">
        <v>64.0220136709884</v>
      </c>
      <c r="AE30" s="3">
        <v>56.7443574816119</v>
      </c>
      <c r="AF30" s="3">
        <v>769.372853597005</v>
      </c>
      <c r="AG30" s="3">
        <v>119.342201612428</v>
      </c>
      <c r="AH30" s="3">
        <v>11.8588619929403</v>
      </c>
      <c r="AI30" s="3">
        <v>38.6513644570312</v>
      </c>
      <c r="AJ30" s="3">
        <v>23.7911423932077</v>
      </c>
      <c r="AK30" s="3">
        <v>142.332759152675</v>
      </c>
      <c r="AL30" s="3">
        <v>23.7560028414032</v>
      </c>
      <c r="AM30" s="3">
        <v>33.5377066238082</v>
      </c>
      <c r="AN30" s="3">
        <v>269.297380719866</v>
      </c>
      <c r="AO30" s="3">
        <v>32.1294289109508</v>
      </c>
      <c r="AP30" s="3">
        <v>53.4250254534331</v>
      </c>
      <c r="AQ30" s="3">
        <v>22.2180952344622</v>
      </c>
      <c r="AR30" s="3">
        <v>25.9748630992891</v>
      </c>
      <c r="AS30" s="3">
        <v>90.780446179059</v>
      </c>
      <c r="AT30" s="3">
        <v>34.6482127166149</v>
      </c>
      <c r="AU30" s="3">
        <v>26.3700131744416</v>
      </c>
      <c r="AV30" s="3">
        <v>59.4251538660663</v>
      </c>
      <c r="AW30" s="3">
        <v>58.441561364771</v>
      </c>
      <c r="AX30" s="3">
        <v>104.83161052895</v>
      </c>
      <c r="AY30" s="3">
        <v>29.0883333115351</v>
      </c>
      <c r="AZ30" s="3">
        <v>62.885211732015</v>
      </c>
      <c r="BA30" s="3">
        <v>43.6077399465417</v>
      </c>
      <c r="BB30" s="3">
        <v>23.2264269337342</v>
      </c>
      <c r="BC30" s="3">
        <v>59.0136597094158</v>
      </c>
      <c r="BD30" s="3">
        <v>53.3080440275525</v>
      </c>
      <c r="BE30" s="3">
        <v>58.0658509046179</v>
      </c>
      <c r="BF30" s="3">
        <v>102.840895573965</v>
      </c>
      <c r="BG30" s="3">
        <v>25.2511325159059</v>
      </c>
      <c r="BH30" s="3">
        <v>67.4194856394828</v>
      </c>
      <c r="BI30" s="3">
        <v>8.94472857883998</v>
      </c>
      <c r="BJ30" s="3">
        <v>89.2428826243021</v>
      </c>
      <c r="BK30" s="3">
        <v>32.0493385583918</v>
      </c>
      <c r="BL30" s="3">
        <v>16.4810009609481</v>
      </c>
      <c r="BM30" s="3">
        <v>60.4859181075294</v>
      </c>
      <c r="BN30" s="3">
        <v>33.7299242870398</v>
      </c>
      <c r="BO30" s="3">
        <v>124.614783983998</v>
      </c>
      <c r="BP30" s="3">
        <v>47.9936442111689</v>
      </c>
      <c r="BQ30" s="3">
        <v>77.879058040728</v>
      </c>
      <c r="BR30" s="3">
        <v>20.8308333052957</v>
      </c>
      <c r="BS30" s="3">
        <v>7.61755290201656</v>
      </c>
      <c r="BT30" s="3">
        <v>17.7543985015087</v>
      </c>
      <c r="BU30" s="3">
        <v>54.8612958017346</v>
      </c>
      <c r="BV30" s="3">
        <v>78.4187743716322</v>
      </c>
      <c r="BW30" s="3">
        <v>70.1955615006423</v>
      </c>
      <c r="BX30" s="3">
        <v>49.0761482695362</v>
      </c>
      <c r="BY30" s="3">
        <v>38.4059769849229</v>
      </c>
      <c r="BZ30" s="3">
        <v>70.7741682655964</v>
      </c>
      <c r="CA30" s="3">
        <v>45.7252642040082</v>
      </c>
      <c r="CB30" s="3">
        <v>75.0643830729074</v>
      </c>
      <c r="CC30" s="3">
        <v>63.9531235680531</v>
      </c>
      <c r="CD30" s="3">
        <v>27.0768904113512</v>
      </c>
      <c r="CE30" s="3">
        <v>40.5851189234344</v>
      </c>
      <c r="CF30" s="3">
        <v>94.6836879458452</v>
      </c>
      <c r="CG30" s="3">
        <v>80.386904943557</v>
      </c>
      <c r="CH30" s="3">
        <v>45.3001399543157</v>
      </c>
      <c r="CI30" s="3">
        <v>50.2620890656086</v>
      </c>
      <c r="CJ30" s="3">
        <v>57.2250996384958</v>
      </c>
      <c r="CK30" s="3">
        <v>54.9441866982682</v>
      </c>
      <c r="CL30" s="3">
        <v>76.1338094075521</v>
      </c>
      <c r="CM30" s="3">
        <v>24.2523547424798</v>
      </c>
      <c r="CN30" s="3">
        <v>69.0845007331377</v>
      </c>
      <c r="CO30" s="3">
        <v>21.5472719990355</v>
      </c>
      <c r="CP30" s="3">
        <v>106.026332121401</v>
      </c>
      <c r="CQ30" s="3">
        <v>53.806737049464</v>
      </c>
      <c r="CR30" s="3">
        <v>112.868463458388</v>
      </c>
      <c r="CS30" s="3">
        <v>50.2673226161763</v>
      </c>
      <c r="CT30" s="3">
        <v>83.4748897633569</v>
      </c>
      <c r="CU30" s="3">
        <v>56.7675393694837</v>
      </c>
      <c r="CV30" s="3">
        <v>41.746611390806</v>
      </c>
      <c r="CW30" s="3">
        <v>61.4330319071867</v>
      </c>
      <c r="CX30" s="3">
        <v>48.6158880356313</v>
      </c>
      <c r="CY30" s="3">
        <v>42.1592163179852</v>
      </c>
      <c r="CZ30" s="3">
        <v>50.3705790941731</v>
      </c>
      <c r="DA30" s="3">
        <v>23.5347560727586</v>
      </c>
      <c r="DB30" s="3">
        <v>34.265079498291</v>
      </c>
      <c r="DC30" s="3">
        <v>18.2986263501356</v>
      </c>
      <c r="DD30" s="3">
        <v>43.0802739243037</v>
      </c>
      <c r="DE30" s="3">
        <v>108.067334386785</v>
      </c>
      <c r="DF30" s="3">
        <v>8.64856752316495</v>
      </c>
      <c r="DG30" s="3">
        <v>18.2162650701349</v>
      </c>
      <c r="DH30" s="3">
        <v>10.4515582045397</v>
      </c>
      <c r="DI30" s="3">
        <v>142.432338611091</v>
      </c>
      <c r="DJ30" s="3">
        <v>23.0817076179389</v>
      </c>
      <c r="DK30" s="3">
        <v>104.922380901518</v>
      </c>
      <c r="DL30" s="3">
        <v>62.4459063758625</v>
      </c>
      <c r="DM30" s="3">
        <v>13.2421004388794</v>
      </c>
      <c r="DN30" s="3">
        <v>34.1920110418591</v>
      </c>
      <c r="DO30" s="3">
        <v>118.124091343938</v>
      </c>
      <c r="DP30" s="3">
        <v>128.735524116508</v>
      </c>
      <c r="DQ30" s="3">
        <v>61.6912002102925</v>
      </c>
      <c r="DR30" s="3">
        <v>46.4647779965267</v>
      </c>
      <c r="DS30" s="3">
        <v>15.0749381674763</v>
      </c>
      <c r="DT30" s="3">
        <v>25.4941397942598</v>
      </c>
      <c r="DU30" s="3">
        <v>36.1570823274188</v>
      </c>
      <c r="DV30" s="3">
        <v>74.7249899706145</v>
      </c>
      <c r="DW30" s="3">
        <v>31.9071619216435</v>
      </c>
      <c r="DX30" s="3">
        <v>132.59826142051</v>
      </c>
      <c r="DY30" s="3">
        <v>198.451086119314</v>
      </c>
      <c r="DZ30" s="3">
        <v>34.6541343815449</v>
      </c>
      <c r="EA30" s="3">
        <v>64.3533261527727</v>
      </c>
      <c r="EB30" s="3">
        <v>7.00145553367323</v>
      </c>
      <c r="EC30" s="3">
        <v>108.742835503956</v>
      </c>
      <c r="ED30" s="3">
        <v>50.1494717749269</v>
      </c>
      <c r="EE30" s="3">
        <v>36.7527666460058</v>
      </c>
      <c r="EF30" s="3">
        <v>90.8048098678453</v>
      </c>
      <c r="EG30" s="3">
        <v>9.00070076363085</v>
      </c>
      <c r="EH30" s="3">
        <v>30.5722994490888</v>
      </c>
      <c r="EI30" s="3">
        <v>11.2614992885936</v>
      </c>
      <c r="EJ30" s="3">
        <v>75.4322552999365</v>
      </c>
      <c r="EK30" s="3">
        <v>161.026932316201</v>
      </c>
      <c r="EL30" s="3">
        <v>96.6954750137129</v>
      </c>
      <c r="EM30" s="3">
        <v>46.5498618862811</v>
      </c>
      <c r="EN30" s="3">
        <v>100.722916850558</v>
      </c>
      <c r="EO30" s="3">
        <v>24.3948030978487</v>
      </c>
      <c r="EP30" s="3">
        <v>96.260143511941</v>
      </c>
      <c r="EQ30" s="3">
        <v>27.2379250054067</v>
      </c>
      <c r="ER30" s="3">
        <v>16.9419665549031</v>
      </c>
      <c r="ES30" s="3">
        <v>22.3221397118196</v>
      </c>
      <c r="ET30" s="3">
        <v>69.8122220720564</v>
      </c>
      <c r="EU30" s="3">
        <v>84.94663592436</v>
      </c>
      <c r="EV30" s="3">
        <v>20.0499287320479</v>
      </c>
      <c r="EW30" s="3">
        <v>30.0178499135322</v>
      </c>
      <c r="EX30" s="3">
        <v>89.2896105726809</v>
      </c>
      <c r="EY30" s="3">
        <v>18.1524529134788</v>
      </c>
      <c r="EZ30" s="3">
        <v>49.458584158754</v>
      </c>
      <c r="FA30" s="3">
        <v>52.6782876662736</v>
      </c>
      <c r="FB30" s="3">
        <v>8.5900087013779</v>
      </c>
      <c r="FC30" s="3">
        <v>18.5153015158804</v>
      </c>
      <c r="FD30" s="3">
        <v>59.6028624018978</v>
      </c>
      <c r="FE30" s="3">
        <v>95.0820437164773</v>
      </c>
      <c r="FF30" s="3">
        <v>11.1262461140373</v>
      </c>
      <c r="FG30" s="3">
        <v>51.8280953906831</v>
      </c>
      <c r="FH30" s="3">
        <v>34.0155542037005</v>
      </c>
      <c r="FI30" s="3">
        <v>29.3433092558438</v>
      </c>
      <c r="FJ30" s="3">
        <v>38.2873090815714</v>
      </c>
      <c r="FK30" s="3">
        <v>39.1726129737145</v>
      </c>
      <c r="FL30" s="3">
        <v>64.8867664596667</v>
      </c>
      <c r="FM30" s="3">
        <v>190.519033555358</v>
      </c>
      <c r="FN30" s="3">
        <v>65.8625913710767</v>
      </c>
      <c r="FO30" s="3">
        <v>4.20855618870912</v>
      </c>
      <c r="FP30" s="3">
        <v>38.5286441053286</v>
      </c>
      <c r="FQ30" s="3">
        <v>51.7040310846458</v>
      </c>
      <c r="FR30" s="3">
        <v>91.358538418206</v>
      </c>
      <c r="FS30" s="3">
        <v>62.3080877606024</v>
      </c>
      <c r="FT30" s="3">
        <v>27.899919080579</v>
      </c>
      <c r="FU30" s="3">
        <v>102.679337184912</v>
      </c>
      <c r="FV30" s="3">
        <v>20.9156089946494</v>
      </c>
      <c r="FW30" s="3">
        <v>162.187273183781</v>
      </c>
      <c r="FX30" s="3">
        <v>87.4160240680094</v>
      </c>
      <c r="FY30" s="3">
        <v>36.2878985353955</v>
      </c>
      <c r="FZ30" s="3">
        <v>65.2832283296672</v>
      </c>
      <c r="GA30" s="3">
        <v>29.3255644763132</v>
      </c>
      <c r="GB30" s="3">
        <v>194.959285554432</v>
      </c>
      <c r="GC30" s="3">
        <v>41.2118406191639</v>
      </c>
      <c r="GD30" s="3">
        <v>55.7694920603073</v>
      </c>
      <c r="GE30" s="3">
        <v>104.033546670197</v>
      </c>
      <c r="GF30" s="3">
        <v>24.8109920592535</v>
      </c>
      <c r="GG30" s="3">
        <v>35.3236323246709</v>
      </c>
      <c r="GH30" s="3">
        <v>22.4579420666311</v>
      </c>
      <c r="GI30" s="3">
        <v>27.2689806977467</v>
      </c>
      <c r="GJ30" s="3">
        <v>40.236127915065</v>
      </c>
      <c r="GK30" s="3">
        <v>20.9351927935767</v>
      </c>
      <c r="GL30" s="3">
        <v>45.3799191597479</v>
      </c>
      <c r="GM30" s="3">
        <v>61.6606439167803</v>
      </c>
      <c r="GN30" s="3">
        <v>90.6985010512332</v>
      </c>
      <c r="GO30" s="3">
        <v>10.3119546136316</v>
      </c>
      <c r="GP30" s="3">
        <v>18.4095941380143</v>
      </c>
      <c r="GQ30" s="3">
        <v>24.0120759012663</v>
      </c>
      <c r="GR30" s="3">
        <v>26.6647843091158</v>
      </c>
      <c r="GS30" s="3">
        <v>92.94023840768</v>
      </c>
      <c r="GT30" s="3">
        <v>17.9645242318199</v>
      </c>
      <c r="GU30" s="3">
        <v>51.8468867821684</v>
      </c>
      <c r="GV30" s="3">
        <v>185.452027899749</v>
      </c>
      <c r="GW30" s="3">
        <v>12.8819308176553</v>
      </c>
      <c r="GX30" s="3">
        <v>72.7747466363464</v>
      </c>
      <c r="GY30" s="3">
        <v>18.9578299960276</v>
      </c>
      <c r="GZ30" s="3">
        <v>55.8027602891471</v>
      </c>
      <c r="HA30" s="3">
        <v>38.9664302520077</v>
      </c>
      <c r="HB30" s="3">
        <v>0.986990823363983</v>
      </c>
      <c r="HC30" s="3">
        <v>10.791519739862</v>
      </c>
      <c r="HD30" s="3">
        <v>23.8161410299322</v>
      </c>
      <c r="HE30" s="3">
        <v>61.9210648829842</v>
      </c>
      <c r="HF30" s="3">
        <v>34.6141866462125</v>
      </c>
      <c r="HG30" s="3">
        <v>261.723095848447</v>
      </c>
      <c r="HH30" s="3">
        <v>58.6231407870492</v>
      </c>
      <c r="HI30" s="3">
        <v>40.5855488494592</v>
      </c>
      <c r="HJ30" s="3">
        <v>26.6916731204053</v>
      </c>
      <c r="HK30" s="3">
        <v>33.5242053330519</v>
      </c>
      <c r="HL30" s="3">
        <v>79.8885529116586</v>
      </c>
      <c r="HM30" s="3">
        <v>22.2073822628086</v>
      </c>
      <c r="HN30" s="3">
        <v>30.9668617470538</v>
      </c>
      <c r="HO30" s="3">
        <v>64.0151847651498</v>
      </c>
      <c r="HP30" s="3">
        <v>26.6998591072696</v>
      </c>
      <c r="HQ30" s="3">
        <v>97.4946111289456</v>
      </c>
      <c r="HR30" s="3">
        <v>16.404102877305</v>
      </c>
      <c r="HS30" s="3">
        <v>36.8168958793347</v>
      </c>
      <c r="HT30" s="3">
        <v>63.41976306469</v>
      </c>
      <c r="HU30" s="3">
        <v>65.7069488753224</v>
      </c>
      <c r="HV30" s="3">
        <v>34.1281347264935</v>
      </c>
      <c r="HW30" s="3">
        <v>52.1303822781568</v>
      </c>
      <c r="HX30" s="3">
        <v>92.8938840270424</v>
      </c>
      <c r="HY30" s="3">
        <v>25.6368936113408</v>
      </c>
      <c r="HZ30" s="3">
        <v>52.6906945554698</v>
      </c>
      <c r="IA30" s="3">
        <v>181.605436462237</v>
      </c>
      <c r="IB30" s="3">
        <v>57.0723891099952</v>
      </c>
      <c r="IC30" s="3">
        <v>22.810118244264</v>
      </c>
      <c r="ID30" s="3">
        <v>41.0270420065196</v>
      </c>
      <c r="IE30" s="3">
        <v>383.317618960426</v>
      </c>
      <c r="IF30" s="3">
        <v>6.87535607801251</v>
      </c>
      <c r="IG30" s="3">
        <v>75.5915860487415</v>
      </c>
      <c r="IH30" s="3">
        <v>95.8995054368004</v>
      </c>
      <c r="II30" s="3">
        <v>167.315983072906</v>
      </c>
      <c r="IJ30" s="3">
        <v>50.6608670855083</v>
      </c>
      <c r="IK30" s="3">
        <v>41.2444103401891</v>
      </c>
      <c r="IL30" s="3">
        <v>46.7832530526439</v>
      </c>
      <c r="IM30" s="3">
        <v>25.6744814856759</v>
      </c>
      <c r="IN30" s="3">
        <v>89.7246324655722</v>
      </c>
      <c r="IO30" s="3">
        <v>99.8924231943451</v>
      </c>
      <c r="IP30" s="3">
        <v>58.9789415859908</v>
      </c>
      <c r="IQ30" s="3">
        <v>131.439612091584</v>
      </c>
      <c r="IR30" s="3">
        <v>34.2165655676274</v>
      </c>
      <c r="IS30" s="3">
        <v>128.655081651671</v>
      </c>
      <c r="IT30" s="3">
        <v>39.6942983977787</v>
      </c>
      <c r="IU30" s="3">
        <v>47.5229867293547</v>
      </c>
      <c r="IV30" s="3">
        <v>140.7817964906</v>
      </c>
      <c r="IW30" s="3">
        <v>91.6019505160721</v>
      </c>
      <c r="IX30" s="3">
        <v>100.247456985042</v>
      </c>
      <c r="IY30" s="3">
        <v>39.2900739500576</v>
      </c>
      <c r="IZ30" s="3">
        <v>15.4016677847181</v>
      </c>
      <c r="JA30" s="3">
        <v>80.2577100935011</v>
      </c>
      <c r="JB30" s="3">
        <v>50.2485498878224</v>
      </c>
      <c r="JC30" s="3">
        <v>57.8629516277976</v>
      </c>
      <c r="JD30" s="3">
        <v>33.5208884309022</v>
      </c>
      <c r="JE30" s="3">
        <v>144.925623690672</v>
      </c>
      <c r="JF30" s="3">
        <v>55.6799771304829</v>
      </c>
      <c r="JG30" s="3">
        <v>91.6932285682697</v>
      </c>
      <c r="JH30" s="3">
        <v>54.2426008099208</v>
      </c>
      <c r="JI30" s="3">
        <v>46.1823058753124</v>
      </c>
      <c r="JJ30" s="3">
        <v>37.6760688061547</v>
      </c>
      <c r="JK30" s="3">
        <v>115.346027067802</v>
      </c>
      <c r="JL30" s="3">
        <v>69.120300503841</v>
      </c>
      <c r="JM30" s="3">
        <v>76.8621234327939</v>
      </c>
      <c r="JN30" s="3">
        <v>73.391675023003</v>
      </c>
      <c r="JO30" s="3">
        <v>38.9884944275588</v>
      </c>
      <c r="JP30" s="3">
        <v>107.245786353685</v>
      </c>
      <c r="JQ30" s="3">
        <v>84.805238087972</v>
      </c>
      <c r="JR30" s="3">
        <v>84.7221425374349</v>
      </c>
      <c r="JS30" s="3">
        <v>44.3583067870728</v>
      </c>
      <c r="JT30" s="3">
        <v>32.2885360328079</v>
      </c>
      <c r="JU30" s="3">
        <v>134.595476422991</v>
      </c>
      <c r="JV30" s="3">
        <v>54.8616534245666</v>
      </c>
      <c r="JW30" s="3">
        <v>34.3997601782782</v>
      </c>
      <c r="JX30" s="3">
        <v>44.9881861961037</v>
      </c>
      <c r="JY30" s="3">
        <v>50.4343664003625</v>
      </c>
      <c r="JZ30" s="3">
        <v>38.4867885029624</v>
      </c>
      <c r="KA30" s="3">
        <v>51.6358992642056</v>
      </c>
      <c r="KB30" s="3">
        <v>12.4965893723575</v>
      </c>
      <c r="KC30" s="3">
        <v>19.2943304970001</v>
      </c>
      <c r="KD30" s="3">
        <v>22.0316500557501</v>
      </c>
      <c r="KE30" s="3">
        <v>82.6744617415795</v>
      </c>
      <c r="KF30" s="3">
        <v>31.2429288039415</v>
      </c>
      <c r="KG30" s="3">
        <v>60.5581678430769</v>
      </c>
      <c r="KH30" s="3">
        <v>38.748073284128</v>
      </c>
      <c r="KI30" s="3">
        <v>49.9178742908364</v>
      </c>
      <c r="KJ30" s="3">
        <v>107.134378624084</v>
      </c>
      <c r="KK30" s="3">
        <v>44.075456722064</v>
      </c>
      <c r="KL30" s="3">
        <v>12.5826062833159</v>
      </c>
      <c r="KM30" s="3">
        <v>31.3228030945484</v>
      </c>
      <c r="KN30" s="3">
        <v>32.6425663043382</v>
      </c>
      <c r="KO30" s="3">
        <v>44.9461781810316</v>
      </c>
      <c r="KP30" s="3">
        <v>55.517328258535</v>
      </c>
      <c r="KQ30" s="3">
        <v>124.107388374773</v>
      </c>
      <c r="KR30" s="3">
        <v>40.7114252451882</v>
      </c>
      <c r="KS30" s="3">
        <v>31.6124877619425</v>
      </c>
      <c r="KT30" s="3">
        <v>33.6788678293926</v>
      </c>
      <c r="KU30" s="3">
        <v>170.856776274878</v>
      </c>
      <c r="KV30" s="3">
        <v>53.024318023883</v>
      </c>
      <c r="KW30" s="3">
        <v>88.833973086825</v>
      </c>
      <c r="KX30" s="3">
        <v>11.2625590998352</v>
      </c>
      <c r="KY30" s="3">
        <v>34.7320179518176</v>
      </c>
      <c r="KZ30" s="3">
        <v>12.4259533978185</v>
      </c>
      <c r="LA30" s="3">
        <v>30.3174051810909</v>
      </c>
      <c r="LB30" s="3">
        <v>79.0059012217264</v>
      </c>
      <c r="LC30" s="3">
        <v>25.7489354209926</v>
      </c>
      <c r="LD30" s="3">
        <v>172.065917384008</v>
      </c>
      <c r="LE30" s="3">
        <v>38.9881750436642</v>
      </c>
      <c r="LF30" s="3">
        <v>3.35101673303335</v>
      </c>
      <c r="LG30" s="3">
        <v>55.8029347298514</v>
      </c>
      <c r="LH30" s="3">
        <v>23.8607602356011</v>
      </c>
      <c r="LI30" s="3">
        <v>38.5854761941092</v>
      </c>
      <c r="LJ30" s="3">
        <v>37.0434706103624</v>
      </c>
      <c r="LK30" s="3">
        <v>32.9065366534156</v>
      </c>
      <c r="LL30" s="3">
        <v>39.1461821688767</v>
      </c>
    </row>
    <row r="31">
      <c r="A31" s="9">
        <v>42522.0</v>
      </c>
      <c r="B31" s="3">
        <v>22.1327065543069</v>
      </c>
      <c r="C31" s="3">
        <v>42.1859881056796</v>
      </c>
      <c r="D31" s="3">
        <v>32.6265105516991</v>
      </c>
      <c r="E31" s="3">
        <v>102.339610591078</v>
      </c>
      <c r="F31" s="3">
        <v>96.6254546425559</v>
      </c>
      <c r="G31" s="3">
        <v>48.0568675827367</v>
      </c>
      <c r="H31" s="3">
        <v>33.2093393910293</v>
      </c>
      <c r="I31" s="3">
        <v>73.2117668973289</v>
      </c>
      <c r="J31" s="3">
        <v>56.4831816933372</v>
      </c>
      <c r="K31" s="3">
        <v>39.7212889083794</v>
      </c>
      <c r="L31" s="3">
        <v>49.3608701691485</v>
      </c>
      <c r="M31" s="3">
        <v>8.58130099172901</v>
      </c>
      <c r="N31" s="3">
        <v>28.3890065872239</v>
      </c>
      <c r="O31" s="3">
        <v>43.6313525612719</v>
      </c>
      <c r="P31" s="3">
        <v>71.4310722259195</v>
      </c>
      <c r="Q31" s="3">
        <v>53.9513633901423</v>
      </c>
      <c r="R31" s="3">
        <v>55.4780062551583</v>
      </c>
      <c r="S31" s="3">
        <v>61.6920433863712</v>
      </c>
      <c r="T31" s="3">
        <v>21.6672482727423</v>
      </c>
      <c r="U31" s="3">
        <v>44.3105136800043</v>
      </c>
      <c r="V31" s="3">
        <v>119.14555881194</v>
      </c>
      <c r="W31" s="3">
        <v>80.7970842781572</v>
      </c>
      <c r="X31" s="3">
        <v>88.5089605668201</v>
      </c>
      <c r="Y31" s="3">
        <v>35.8128180937334</v>
      </c>
      <c r="Z31" s="3">
        <v>107.142592021257</v>
      </c>
      <c r="AA31" s="3">
        <v>13.4314095519729</v>
      </c>
      <c r="AB31" s="3">
        <v>53.4428938641528</v>
      </c>
      <c r="AC31" s="3">
        <v>129.671065003108</v>
      </c>
      <c r="AD31" s="3">
        <v>64.6981449380565</v>
      </c>
      <c r="AE31" s="3">
        <v>55.4544419405541</v>
      </c>
      <c r="AF31" s="3">
        <v>760.674098621715</v>
      </c>
      <c r="AG31" s="3">
        <v>118.179065901467</v>
      </c>
      <c r="AH31" s="3">
        <v>11.3634888164781</v>
      </c>
      <c r="AI31" s="3">
        <v>38.5581103873108</v>
      </c>
      <c r="AJ31" s="3">
        <v>22.9761152116858</v>
      </c>
      <c r="AK31" s="3">
        <v>145.343142653007</v>
      </c>
      <c r="AL31" s="3">
        <v>22.2451638941755</v>
      </c>
      <c r="AM31" s="3">
        <v>33.8208497170837</v>
      </c>
      <c r="AN31" s="3">
        <v>249.195002122359</v>
      </c>
      <c r="AO31" s="3">
        <v>32.0336815423005</v>
      </c>
      <c r="AP31" s="3">
        <v>54.310645085588</v>
      </c>
      <c r="AQ31" s="3">
        <v>22.7759089903398</v>
      </c>
      <c r="AR31" s="3">
        <v>25.2388081428903</v>
      </c>
      <c r="AS31" s="3">
        <v>90.2534018128923</v>
      </c>
      <c r="AT31" s="3">
        <v>33.3529254467613</v>
      </c>
      <c r="AU31" s="3">
        <v>27.3564479331246</v>
      </c>
      <c r="AV31" s="3">
        <v>59.5083959878471</v>
      </c>
      <c r="AW31" s="3">
        <v>60.8543070610683</v>
      </c>
      <c r="AX31" s="3">
        <v>106.469653550824</v>
      </c>
      <c r="AY31" s="3">
        <v>28.9097726995295</v>
      </c>
      <c r="AZ31" s="3">
        <v>66.8542350767768</v>
      </c>
      <c r="BA31" s="3">
        <v>41.5737794642478</v>
      </c>
      <c r="BB31" s="3">
        <v>21.8199908800929</v>
      </c>
      <c r="BC31" s="3">
        <v>59.2098848756211</v>
      </c>
      <c r="BD31" s="3">
        <v>55.5022061759004</v>
      </c>
      <c r="BE31" s="3">
        <v>58.3654196450443</v>
      </c>
      <c r="BF31" s="3">
        <v>104.649865869525</v>
      </c>
      <c r="BG31" s="3">
        <v>25.7883031646639</v>
      </c>
      <c r="BH31" s="3">
        <v>67.9601793001041</v>
      </c>
      <c r="BI31" s="3">
        <v>8.19202722202648</v>
      </c>
      <c r="BJ31" s="3">
        <v>90.4429890116004</v>
      </c>
      <c r="BK31" s="3">
        <v>33.8606152467246</v>
      </c>
      <c r="BL31" s="3">
        <v>17.4982949596236</v>
      </c>
      <c r="BM31" s="3">
        <v>57.1575343482087</v>
      </c>
      <c r="BN31" s="3">
        <v>34.2051792811494</v>
      </c>
      <c r="BO31" s="3">
        <v>131.572372356994</v>
      </c>
      <c r="BP31" s="3">
        <v>47.4675669291762</v>
      </c>
      <c r="BQ31" s="3">
        <v>80.7498877057055</v>
      </c>
      <c r="BR31" s="3">
        <v>21.8491210581714</v>
      </c>
      <c r="BS31" s="3">
        <v>7.79861609430964</v>
      </c>
      <c r="BT31" s="3">
        <v>18.2856606012699</v>
      </c>
      <c r="BU31" s="3">
        <v>54.0018996687563</v>
      </c>
      <c r="BV31" s="3">
        <v>73.4661573312154</v>
      </c>
      <c r="BW31" s="3">
        <v>71.181110495628</v>
      </c>
      <c r="BX31" s="3">
        <v>51.1856160069318</v>
      </c>
      <c r="BY31" s="3">
        <v>35.3615442365862</v>
      </c>
      <c r="BZ31" s="3">
        <v>73.1035662798129</v>
      </c>
      <c r="CA31" s="3">
        <v>44.9796920266888</v>
      </c>
      <c r="CB31" s="3">
        <v>82.2916037324996</v>
      </c>
      <c r="CC31" s="3">
        <v>65.4231200485293</v>
      </c>
      <c r="CD31" s="3">
        <v>28.1042563099736</v>
      </c>
      <c r="CE31" s="3">
        <v>41.0210509322361</v>
      </c>
      <c r="CF31" s="3">
        <v>91.2656450385593</v>
      </c>
      <c r="CG31" s="3">
        <v>91.6750001040372</v>
      </c>
      <c r="CH31" s="3">
        <v>48.2834160167606</v>
      </c>
      <c r="CI31" s="3">
        <v>52.270240328456</v>
      </c>
      <c r="CJ31" s="3">
        <v>60.1778585077398</v>
      </c>
      <c r="CK31" s="3">
        <v>57.2833403628917</v>
      </c>
      <c r="CL31" s="3">
        <v>76.2034093683416</v>
      </c>
      <c r="CM31" s="3">
        <v>26.3881592456651</v>
      </c>
      <c r="CN31" s="3">
        <v>73.3311470619899</v>
      </c>
      <c r="CO31" s="3">
        <v>21.6426833631507</v>
      </c>
      <c r="CP31" s="3">
        <v>108.100792144017</v>
      </c>
      <c r="CQ31" s="3">
        <v>56.5306592247943</v>
      </c>
      <c r="CR31" s="3">
        <v>114.518484615147</v>
      </c>
      <c r="CS31" s="3">
        <v>52.3106895018089</v>
      </c>
      <c r="CT31" s="3">
        <v>82.7873285035408</v>
      </c>
      <c r="CU31" s="3">
        <v>54.6024684236096</v>
      </c>
      <c r="CV31" s="3">
        <v>41.7070599772778</v>
      </c>
      <c r="CW31" s="3">
        <v>62.5934265741798</v>
      </c>
      <c r="CX31" s="3">
        <v>46.2074670348666</v>
      </c>
      <c r="CY31" s="3">
        <v>42.9772881815155</v>
      </c>
      <c r="CZ31" s="3">
        <v>50.0361592160759</v>
      </c>
      <c r="DA31" s="3">
        <v>24.5479639036926</v>
      </c>
      <c r="DB31" s="3">
        <v>33.1211362318559</v>
      </c>
      <c r="DC31" s="3">
        <v>18.3623905143058</v>
      </c>
      <c r="DD31" s="3">
        <v>43.7424735260131</v>
      </c>
      <c r="DE31" s="3">
        <v>102.513048835991</v>
      </c>
      <c r="DF31" s="3">
        <v>8.44973913533908</v>
      </c>
      <c r="DG31" s="3">
        <v>17.7814657721309</v>
      </c>
      <c r="DH31" s="3">
        <v>10.0799026188294</v>
      </c>
      <c r="DI31" s="3">
        <v>140.223845140325</v>
      </c>
      <c r="DJ31" s="3">
        <v>23.5945280103388</v>
      </c>
      <c r="DK31" s="3">
        <v>115.891363664107</v>
      </c>
      <c r="DL31" s="3">
        <v>63.6486687393232</v>
      </c>
      <c r="DM31" s="3">
        <v>13.4388263063943</v>
      </c>
      <c r="DN31" s="3">
        <v>34.9647283266832</v>
      </c>
      <c r="DO31" s="3">
        <v>114.721429026096</v>
      </c>
      <c r="DP31" s="3">
        <v>130.655919018231</v>
      </c>
      <c r="DQ31" s="3">
        <v>61.1985145030246</v>
      </c>
      <c r="DR31" s="3">
        <v>48.3146263009429</v>
      </c>
      <c r="DS31" s="3">
        <v>16.1665160595104</v>
      </c>
      <c r="DT31" s="3">
        <v>24.2796391505352</v>
      </c>
      <c r="DU31" s="3">
        <v>35.8875410572582</v>
      </c>
      <c r="DV31" s="3">
        <v>76.1073634419289</v>
      </c>
      <c r="DW31" s="3">
        <v>33.1245770379006</v>
      </c>
      <c r="DX31" s="3">
        <v>125.560614520479</v>
      </c>
      <c r="DY31" s="3">
        <v>194.347749084576</v>
      </c>
      <c r="DZ31" s="3">
        <v>37.7516702212726</v>
      </c>
      <c r="EA31" s="3">
        <v>64.3550135491308</v>
      </c>
      <c r="EB31" s="3">
        <v>6.66312807452912</v>
      </c>
      <c r="EC31" s="3">
        <v>104.774126124972</v>
      </c>
      <c r="ED31" s="3">
        <v>50.478036671079</v>
      </c>
      <c r="EE31" s="3">
        <v>36.342281079757</v>
      </c>
      <c r="EF31" s="3">
        <v>92.3298849799729</v>
      </c>
      <c r="EG31" s="3">
        <v>9.93049439220105</v>
      </c>
      <c r="EH31" s="3">
        <v>28.3051105172324</v>
      </c>
      <c r="EI31" s="3">
        <v>11.4356523612258</v>
      </c>
      <c r="EJ31" s="3">
        <v>79.2115017777053</v>
      </c>
      <c r="EK31" s="3">
        <v>173.815086070111</v>
      </c>
      <c r="EL31" s="3">
        <v>99.055236743968</v>
      </c>
      <c r="EM31" s="3">
        <v>46.1013426856536</v>
      </c>
      <c r="EN31" s="3">
        <v>102.310561709861</v>
      </c>
      <c r="EO31" s="3">
        <v>25.6144101311924</v>
      </c>
      <c r="EP31" s="3">
        <v>99.9304362644266</v>
      </c>
      <c r="EQ31" s="3">
        <v>27.7389253794026</v>
      </c>
      <c r="ER31" s="3">
        <v>17.1395338648792</v>
      </c>
      <c r="ES31" s="3">
        <v>22.9734133923404</v>
      </c>
      <c r="ET31" s="3">
        <v>71.4596463983709</v>
      </c>
      <c r="EU31" s="3">
        <v>86.1503173223114</v>
      </c>
      <c r="EV31" s="3">
        <v>18.9877925948593</v>
      </c>
      <c r="EW31" s="3">
        <v>32.4337251947697</v>
      </c>
      <c r="EX31" s="3">
        <v>92.2018495504719</v>
      </c>
      <c r="EY31" s="3">
        <v>18.359122202053</v>
      </c>
      <c r="EZ31" s="3">
        <v>49.4564908531672</v>
      </c>
      <c r="FA31" s="3">
        <v>53.6255256256067</v>
      </c>
      <c r="FB31" s="3">
        <v>8.36764540234775</v>
      </c>
      <c r="FC31" s="3">
        <v>19.1525119473706</v>
      </c>
      <c r="FD31" s="3">
        <v>62.5858938185971</v>
      </c>
      <c r="FE31" s="3">
        <v>98.5638560646306</v>
      </c>
      <c r="FF31" s="3">
        <v>11.5491068790844</v>
      </c>
      <c r="FG31" s="3">
        <v>49.5304545489224</v>
      </c>
      <c r="FH31" s="3">
        <v>34.2103238811267</v>
      </c>
      <c r="FI31" s="3">
        <v>30.0566826120559</v>
      </c>
      <c r="FJ31" s="3">
        <v>38.3402703675413</v>
      </c>
      <c r="FK31" s="3">
        <v>40.5568867601883</v>
      </c>
      <c r="FL31" s="3">
        <v>64.1574134638405</v>
      </c>
      <c r="FM31" s="3">
        <v>191.579280975079</v>
      </c>
      <c r="FN31" s="3">
        <v>66.695563389414</v>
      </c>
      <c r="FO31" s="3">
        <v>4.72299513533543</v>
      </c>
      <c r="FP31" s="3">
        <v>37.1559102497875</v>
      </c>
      <c r="FQ31" s="3">
        <v>50.1316859387326</v>
      </c>
      <c r="FR31" s="3">
        <v>89.5295222557349</v>
      </c>
      <c r="FS31" s="3">
        <v>61.3886680325293</v>
      </c>
      <c r="FT31" s="3">
        <v>27.456794440208</v>
      </c>
      <c r="FU31" s="3">
        <v>98.7558327897488</v>
      </c>
      <c r="FV31" s="3">
        <v>22.2381615161558</v>
      </c>
      <c r="FW31" s="3">
        <v>169.975382626957</v>
      </c>
      <c r="FX31" s="3">
        <v>89.6401259363238</v>
      </c>
      <c r="FY31" s="3">
        <v>36.4337020026701</v>
      </c>
      <c r="FZ31" s="3">
        <v>68.2373765841658</v>
      </c>
      <c r="GA31" s="3">
        <v>28.2170689701754</v>
      </c>
      <c r="GB31" s="3">
        <v>193.818408619274</v>
      </c>
      <c r="GC31" s="3">
        <v>42.7166964575791</v>
      </c>
      <c r="GD31" s="3">
        <v>57.378798108811</v>
      </c>
      <c r="GE31" s="3">
        <v>105.421238928273</v>
      </c>
      <c r="GF31" s="3">
        <v>25.7579545974732</v>
      </c>
      <c r="GG31" s="3">
        <v>36.7592339262245</v>
      </c>
      <c r="GH31" s="3">
        <v>23.162119543878</v>
      </c>
      <c r="GI31" s="3">
        <v>26.834881169711</v>
      </c>
      <c r="GJ31" s="3">
        <v>41.7102924194697</v>
      </c>
      <c r="GK31" s="3">
        <v>20.1904547272016</v>
      </c>
      <c r="GL31" s="3">
        <v>45.5004130434276</v>
      </c>
      <c r="GM31" s="3">
        <v>58.7209635721193</v>
      </c>
      <c r="GN31" s="3">
        <v>91.7482013219224</v>
      </c>
      <c r="GO31" s="3">
        <v>12.4321830676814</v>
      </c>
      <c r="GP31" s="3">
        <v>18.6077581985169</v>
      </c>
      <c r="GQ31" s="3">
        <v>25.1097316904966</v>
      </c>
      <c r="GR31" s="3">
        <v>28.5745290800618</v>
      </c>
      <c r="GS31" s="3">
        <v>94.537954677235</v>
      </c>
      <c r="GT31" s="3">
        <v>18.9533295710737</v>
      </c>
      <c r="GU31" s="3">
        <v>48.9757000033135</v>
      </c>
      <c r="GV31" s="3">
        <v>188.231275841693</v>
      </c>
      <c r="GW31" s="3">
        <v>12.6963741709118</v>
      </c>
      <c r="GX31" s="3">
        <v>70.4598978303783</v>
      </c>
      <c r="GY31" s="3">
        <v>19.6989911207563</v>
      </c>
      <c r="GZ31" s="3">
        <v>55.214368109572</v>
      </c>
      <c r="HA31" s="3">
        <v>40.5674363226863</v>
      </c>
      <c r="HB31" s="3">
        <v>1.14821759803676</v>
      </c>
      <c r="HC31" s="3">
        <v>10.3876723524738</v>
      </c>
      <c r="HD31" s="3">
        <v>26.794627169914</v>
      </c>
      <c r="HE31" s="3">
        <v>61.4301196049587</v>
      </c>
      <c r="HF31" s="3">
        <v>34.3505674423605</v>
      </c>
      <c r="HG31" s="3">
        <v>262.780455502597</v>
      </c>
      <c r="HH31" s="3">
        <v>58.8079024388109</v>
      </c>
      <c r="HI31" s="3">
        <v>42.66617654605</v>
      </c>
      <c r="HJ31" s="3">
        <v>25.8988294578041</v>
      </c>
      <c r="HK31" s="3">
        <v>33.1558681542465</v>
      </c>
      <c r="HL31" s="3">
        <v>80.3891282668825</v>
      </c>
      <c r="HM31" s="3">
        <v>22.9978095424701</v>
      </c>
      <c r="HN31" s="3">
        <v>30.764302750668</v>
      </c>
      <c r="HO31" s="3">
        <v>65.2543905782004</v>
      </c>
      <c r="HP31" s="3">
        <v>26.1121730621329</v>
      </c>
      <c r="HQ31" s="3">
        <v>97.3540138938642</v>
      </c>
      <c r="HR31" s="3">
        <v>17.0344205463724</v>
      </c>
      <c r="HS31" s="3">
        <v>38.7787411722839</v>
      </c>
      <c r="HT31" s="3">
        <v>64.0030355902132</v>
      </c>
      <c r="HU31" s="3">
        <v>64.2906848646615</v>
      </c>
      <c r="HV31" s="3">
        <v>34.7002878456437</v>
      </c>
      <c r="HW31" s="3">
        <v>55.0466459420681</v>
      </c>
      <c r="HX31" s="3">
        <v>92.1502670888406</v>
      </c>
      <c r="HY31" s="3">
        <v>26.0725186532391</v>
      </c>
      <c r="HZ31" s="3">
        <v>50.5439338945918</v>
      </c>
      <c r="IA31" s="3">
        <v>175.733764555723</v>
      </c>
      <c r="IB31" s="3">
        <v>57.6422930563997</v>
      </c>
      <c r="IC31" s="3">
        <v>22.9144421411654</v>
      </c>
      <c r="ID31" s="3">
        <v>42.3034856840168</v>
      </c>
      <c r="IE31" s="3">
        <v>368.705909035422</v>
      </c>
      <c r="IF31" s="3">
        <v>6.81188279426799</v>
      </c>
      <c r="IG31" s="3">
        <v>77.9884504888971</v>
      </c>
      <c r="IH31" s="3">
        <v>98.5536467440881</v>
      </c>
      <c r="II31" s="3">
        <v>161.706381305279</v>
      </c>
      <c r="IJ31" s="3">
        <v>49.7787417309827</v>
      </c>
      <c r="IK31" s="3">
        <v>42.5095420103735</v>
      </c>
      <c r="IL31" s="3">
        <v>46.3967541823835</v>
      </c>
      <c r="IM31" s="3">
        <v>25.2960576163514</v>
      </c>
      <c r="IN31" s="3">
        <v>89.4913228330187</v>
      </c>
      <c r="IO31" s="3">
        <v>110.055825596739</v>
      </c>
      <c r="IP31" s="3">
        <v>61.0985770054057</v>
      </c>
      <c r="IQ31" s="3">
        <v>126.991317477307</v>
      </c>
      <c r="IR31" s="3">
        <v>35.3672721056374</v>
      </c>
      <c r="IS31" s="3">
        <v>131.233538629485</v>
      </c>
      <c r="IT31" s="3">
        <v>41.685144009762</v>
      </c>
      <c r="IU31" s="3">
        <v>45.4378839484256</v>
      </c>
      <c r="IV31" s="3">
        <v>137.630661950503</v>
      </c>
      <c r="IW31" s="3">
        <v>91.4773751738764</v>
      </c>
      <c r="IX31" s="3">
        <v>104.180682395211</v>
      </c>
      <c r="IY31" s="3">
        <v>39.4827639474618</v>
      </c>
      <c r="IZ31" s="3">
        <v>16.066897279369</v>
      </c>
      <c r="JA31" s="3">
        <v>82.5413478764209</v>
      </c>
      <c r="JB31" s="3">
        <v>51.5150584783721</v>
      </c>
      <c r="JC31" s="3">
        <v>53.919343887374</v>
      </c>
      <c r="JD31" s="3">
        <v>33.7353331795367</v>
      </c>
      <c r="JE31" s="3">
        <v>145.91044307069</v>
      </c>
      <c r="JF31" s="3">
        <v>54.0969240376946</v>
      </c>
      <c r="JG31" s="3">
        <v>93.5630832457581</v>
      </c>
      <c r="JH31" s="3">
        <v>50.7550528545153</v>
      </c>
      <c r="JI31" s="3">
        <v>48.8268230507583</v>
      </c>
      <c r="JJ31" s="3">
        <v>37.5023205368255</v>
      </c>
      <c r="JK31" s="3">
        <v>121.320283738106</v>
      </c>
      <c r="JL31" s="3">
        <v>72.0330648316181</v>
      </c>
      <c r="JM31" s="3">
        <v>78.7283369646082</v>
      </c>
      <c r="JN31" s="3">
        <v>73.6656298212016</v>
      </c>
      <c r="JO31" s="3">
        <v>37.3978759620629</v>
      </c>
      <c r="JP31" s="3">
        <v>107.641604048968</v>
      </c>
      <c r="JQ31" s="3">
        <v>84.7552273490212</v>
      </c>
      <c r="JR31" s="3">
        <v>89.3499996878884</v>
      </c>
      <c r="JS31" s="3">
        <v>47.0643026530774</v>
      </c>
      <c r="JT31" s="3">
        <v>33.7723689382263</v>
      </c>
      <c r="JU31" s="3">
        <v>136.776591561057</v>
      </c>
      <c r="JV31" s="3">
        <v>56.9105887376406</v>
      </c>
      <c r="JW31" s="3">
        <v>41.2967662687902</v>
      </c>
      <c r="JX31" s="3">
        <v>47.6145639684059</v>
      </c>
      <c r="JY31" s="3">
        <v>51.6154037733727</v>
      </c>
      <c r="JZ31" s="3">
        <v>37.5765327597256</v>
      </c>
      <c r="KA31" s="3">
        <v>53.6455228023135</v>
      </c>
      <c r="KB31" s="3">
        <v>13.6408499594369</v>
      </c>
      <c r="KC31" s="3">
        <v>20.2869739632846</v>
      </c>
      <c r="KD31" s="3">
        <v>21.081756803842</v>
      </c>
      <c r="KE31" s="3">
        <v>88.3013719566024</v>
      </c>
      <c r="KF31" s="3">
        <v>32.8002798040686</v>
      </c>
      <c r="KG31" s="3">
        <v>61.5269066273239</v>
      </c>
      <c r="KH31" s="3">
        <v>40.8310629777368</v>
      </c>
      <c r="KI31" s="3">
        <v>51.0154646897194</v>
      </c>
      <c r="KJ31" s="3">
        <v>107.739634866606</v>
      </c>
      <c r="KK31" s="3">
        <v>44.3738740846773</v>
      </c>
      <c r="KL31" s="3">
        <v>12.5732720345726</v>
      </c>
      <c r="KM31" s="3">
        <v>30.8576029731666</v>
      </c>
      <c r="KN31" s="3">
        <v>32.5608880876441</v>
      </c>
      <c r="KO31" s="3">
        <v>45.2436282600667</v>
      </c>
      <c r="KP31" s="3">
        <v>57.1012084194555</v>
      </c>
      <c r="KQ31" s="3">
        <v>125.199697817505</v>
      </c>
      <c r="KR31" s="3">
        <v>40.35173308929</v>
      </c>
      <c r="KS31" s="3">
        <v>30.7088077059624</v>
      </c>
      <c r="KT31" s="3">
        <v>34.1581416358185</v>
      </c>
      <c r="KU31" s="3">
        <v>163.143442166851</v>
      </c>
      <c r="KV31" s="3">
        <v>53.9832010415898</v>
      </c>
      <c r="KW31" s="3">
        <v>94.9830575762344</v>
      </c>
      <c r="KX31" s="3">
        <v>12.2004481408455</v>
      </c>
      <c r="KY31" s="3">
        <v>35.4932473463679</v>
      </c>
      <c r="KZ31" s="3">
        <v>12.3854003732442</v>
      </c>
      <c r="LA31" s="3">
        <v>31.9324058317974</v>
      </c>
      <c r="LB31" s="3">
        <v>81.3277314890502</v>
      </c>
      <c r="LC31" s="3">
        <v>25.4435364820457</v>
      </c>
      <c r="LD31" s="3">
        <v>173.676225606803</v>
      </c>
      <c r="LE31" s="3">
        <v>40.9443778470978</v>
      </c>
      <c r="LF31" s="3">
        <v>3.31325779898041</v>
      </c>
      <c r="LG31" s="3">
        <v>59.2589468222677</v>
      </c>
      <c r="LH31" s="3">
        <v>23.2655257410212</v>
      </c>
      <c r="LI31" s="3">
        <v>37.6606819846413</v>
      </c>
      <c r="LJ31" s="3">
        <v>36.7175929866896</v>
      </c>
      <c r="LK31" s="3">
        <v>29.7766914299107</v>
      </c>
      <c r="LL31" s="3">
        <v>42.5799374727459</v>
      </c>
    </row>
    <row r="32">
      <c r="A32" s="9">
        <v>42552.0</v>
      </c>
      <c r="B32" s="3">
        <v>22.5676144188525</v>
      </c>
      <c r="C32" s="3">
        <v>44.3305288553248</v>
      </c>
      <c r="D32" s="3">
        <v>36.049846531614</v>
      </c>
      <c r="E32" s="3">
        <v>99.8984801531234</v>
      </c>
      <c r="F32" s="3">
        <v>97.0877502441406</v>
      </c>
      <c r="G32" s="3">
        <v>50.5704524743974</v>
      </c>
      <c r="H32" s="3">
        <v>34.0307756264465</v>
      </c>
      <c r="I32" s="3">
        <v>78.7491838770554</v>
      </c>
      <c r="J32" s="3">
        <v>56.9302499771118</v>
      </c>
      <c r="K32" s="3">
        <v>41.1415687435659</v>
      </c>
      <c r="L32" s="3">
        <v>51.6979695622948</v>
      </c>
      <c r="M32" s="3">
        <v>9.30229848925249</v>
      </c>
      <c r="N32" s="3">
        <v>29.8666934030494</v>
      </c>
      <c r="O32" s="3">
        <v>43.2557566172085</v>
      </c>
      <c r="P32" s="3">
        <v>72.9675296046638</v>
      </c>
      <c r="Q32" s="3">
        <v>55.8117502212524</v>
      </c>
      <c r="R32" s="3">
        <v>57.274126020622</v>
      </c>
      <c r="S32" s="3">
        <v>64.4437011943294</v>
      </c>
      <c r="T32" s="3">
        <v>23.3536842254253</v>
      </c>
      <c r="U32" s="3">
        <v>44.2242803134268</v>
      </c>
      <c r="V32" s="3">
        <v>126.309479386263</v>
      </c>
      <c r="W32" s="3">
        <v>78.1108046422803</v>
      </c>
      <c r="X32" s="3">
        <v>94.7583493359471</v>
      </c>
      <c r="Y32" s="3">
        <v>37.0864624977112</v>
      </c>
      <c r="Z32" s="3">
        <v>110.333914915825</v>
      </c>
      <c r="AA32" s="3">
        <v>13.4061433151514</v>
      </c>
      <c r="AB32" s="3">
        <v>53.3602762211881</v>
      </c>
      <c r="AC32" s="3">
        <v>138.058301385355</v>
      </c>
      <c r="AD32" s="3">
        <v>63.4090692892312</v>
      </c>
      <c r="AE32" s="3">
        <v>55.7100710361956</v>
      </c>
      <c r="AF32" s="3">
        <v>801.916000366211</v>
      </c>
      <c r="AG32" s="3">
        <v>120.317924870925</v>
      </c>
      <c r="AH32" s="3">
        <v>11.4281455245048</v>
      </c>
      <c r="AI32" s="3">
        <v>40.6792985214356</v>
      </c>
      <c r="AJ32" s="3">
        <v>24.0214366763405</v>
      </c>
      <c r="AK32" s="3">
        <v>150.7491647176</v>
      </c>
      <c r="AL32" s="3">
        <v>22.6761735172215</v>
      </c>
      <c r="AM32" s="3">
        <v>34.1540266051228</v>
      </c>
      <c r="AN32" s="3">
        <v>264.332000350952</v>
      </c>
      <c r="AO32" s="3">
        <v>31.0050178990137</v>
      </c>
      <c r="AP32" s="3">
        <v>56.8453219001925</v>
      </c>
      <c r="AQ32" s="3">
        <v>23.7985000133514</v>
      </c>
      <c r="AR32" s="3">
        <v>24.4199225004986</v>
      </c>
      <c r="AS32" s="3">
        <v>96.5220107511575</v>
      </c>
      <c r="AT32" s="3">
        <v>33.3598488708426</v>
      </c>
      <c r="AU32" s="3">
        <v>27.798163132664</v>
      </c>
      <c r="AV32" s="3">
        <v>62.9309713827586</v>
      </c>
      <c r="AW32" s="3">
        <v>64.3860755578664</v>
      </c>
      <c r="AX32" s="3">
        <v>109.602138523846</v>
      </c>
      <c r="AY32" s="3">
        <v>27.4017502307892</v>
      </c>
      <c r="AZ32" s="3">
        <v>70.4570759875221</v>
      </c>
      <c r="BA32" s="3">
        <v>40.3161248845466</v>
      </c>
      <c r="BB32" s="3">
        <v>20.0908772765836</v>
      </c>
      <c r="BC32" s="3">
        <v>58.5711690393095</v>
      </c>
      <c r="BD32" s="3">
        <v>59.8160427836202</v>
      </c>
      <c r="BE32" s="3">
        <v>60.4137412116144</v>
      </c>
      <c r="BF32" s="3">
        <v>107.534538268651</v>
      </c>
      <c r="BG32" s="3">
        <v>27.5095943772807</v>
      </c>
      <c r="BH32" s="3">
        <v>71.5927920715887</v>
      </c>
      <c r="BI32" s="3">
        <v>8.27496501207351</v>
      </c>
      <c r="BJ32" s="3">
        <v>92.8973595916619</v>
      </c>
      <c r="BK32" s="3">
        <v>35.1690203613317</v>
      </c>
      <c r="BL32" s="3">
        <v>18.1167488314769</v>
      </c>
      <c r="BM32" s="3">
        <v>56.6921560681024</v>
      </c>
      <c r="BN32" s="3">
        <v>32.4150872951484</v>
      </c>
      <c r="BO32" s="3">
        <v>140.357551810124</v>
      </c>
      <c r="BP32" s="3">
        <v>49.9396616036003</v>
      </c>
      <c r="BQ32" s="3">
        <v>80.7542020977882</v>
      </c>
      <c r="BR32" s="3">
        <v>22.9154470645776</v>
      </c>
      <c r="BS32" s="3">
        <v>8.18571648088129</v>
      </c>
      <c r="BT32" s="3">
        <v>19.7230790161062</v>
      </c>
      <c r="BU32" s="3">
        <v>52.167930954068</v>
      </c>
      <c r="BV32" s="3">
        <v>74.001812191238</v>
      </c>
      <c r="BW32" s="3">
        <v>73.1057104695293</v>
      </c>
      <c r="BX32" s="3">
        <v>53.9334076125837</v>
      </c>
      <c r="BY32" s="3">
        <v>34.7878955603251</v>
      </c>
      <c r="BZ32" s="3">
        <v>70.4990208070885</v>
      </c>
      <c r="CA32" s="3">
        <v>46.1271236055711</v>
      </c>
      <c r="CB32" s="3">
        <v>84.7387040817785</v>
      </c>
      <c r="CC32" s="3">
        <v>70.1631716514458</v>
      </c>
      <c r="CD32" s="3">
        <v>30.5321165508066</v>
      </c>
      <c r="CE32" s="3">
        <v>67.55536745048</v>
      </c>
      <c r="CF32" s="3">
        <v>92.2993173182734</v>
      </c>
      <c r="CG32" s="3">
        <v>95.247250175476</v>
      </c>
      <c r="CH32" s="3">
        <v>49.6487893431522</v>
      </c>
      <c r="CI32" s="3">
        <v>48.7922850622089</v>
      </c>
      <c r="CJ32" s="3">
        <v>63.143848686305</v>
      </c>
      <c r="CK32" s="3">
        <v>60.0099377148811</v>
      </c>
      <c r="CL32" s="3">
        <v>77.5202503204346</v>
      </c>
      <c r="CM32" s="3">
        <v>27.1783133341463</v>
      </c>
      <c r="CN32" s="3">
        <v>75.3550273540493</v>
      </c>
      <c r="CO32" s="3">
        <v>24.433575224433</v>
      </c>
      <c r="CP32" s="3">
        <v>108.955139858993</v>
      </c>
      <c r="CQ32" s="3">
        <v>58.7776467133964</v>
      </c>
      <c r="CR32" s="3">
        <v>122.935513773097</v>
      </c>
      <c r="CS32" s="3">
        <v>55.0204655604389</v>
      </c>
      <c r="CT32" s="3">
        <v>83.6754217143477</v>
      </c>
      <c r="CU32" s="3">
        <v>53.4755293458211</v>
      </c>
      <c r="CV32" s="3">
        <v>43.7425596953248</v>
      </c>
      <c r="CW32" s="3">
        <v>62.7277645503015</v>
      </c>
      <c r="CX32" s="3">
        <v>49.1826913835315</v>
      </c>
      <c r="CY32" s="3">
        <v>44.3408036892171</v>
      </c>
      <c r="CZ32" s="3">
        <v>51.5148013222914</v>
      </c>
      <c r="DA32" s="3">
        <v>25.3244765862733</v>
      </c>
      <c r="DB32" s="3">
        <v>35.4232500076294</v>
      </c>
      <c r="DC32" s="3">
        <v>19.3637266511774</v>
      </c>
      <c r="DD32" s="3">
        <v>44.8448772099385</v>
      </c>
      <c r="DE32" s="3">
        <v>109.114823250992</v>
      </c>
      <c r="DF32" s="3">
        <v>8.65215076203116</v>
      </c>
      <c r="DG32" s="3">
        <v>17.2279153689833</v>
      </c>
      <c r="DH32" s="3">
        <v>11.2094479162559</v>
      </c>
      <c r="DI32" s="3">
        <v>139.489663025772</v>
      </c>
      <c r="DJ32" s="3">
        <v>25.1070691529695</v>
      </c>
      <c r="DK32" s="3">
        <v>118.551249694824</v>
      </c>
      <c r="DL32" s="3">
        <v>66.9821298299689</v>
      </c>
      <c r="DM32" s="3">
        <v>13.3833742548005</v>
      </c>
      <c r="DN32" s="3">
        <v>34.7256104456479</v>
      </c>
      <c r="DO32" s="3">
        <v>118.021504979079</v>
      </c>
      <c r="DP32" s="3">
        <v>138.608942075178</v>
      </c>
      <c r="DQ32" s="3">
        <v>62.1756527442458</v>
      </c>
      <c r="DR32" s="3">
        <v>53.3987986937424</v>
      </c>
      <c r="DS32" s="3">
        <v>16.7936963558876</v>
      </c>
      <c r="DT32" s="3">
        <v>25.4983921024035</v>
      </c>
      <c r="DU32" s="3">
        <v>36.8797574527342</v>
      </c>
      <c r="DV32" s="3">
        <v>80.176914770177</v>
      </c>
      <c r="DW32" s="3">
        <v>36.0404528093976</v>
      </c>
      <c r="DX32" s="3">
        <v>131.353525938024</v>
      </c>
      <c r="DY32" s="3">
        <v>195.132184234439</v>
      </c>
      <c r="DZ32" s="3">
        <v>37.9807676231758</v>
      </c>
      <c r="EA32" s="3">
        <v>62.4496912079298</v>
      </c>
      <c r="EB32" s="3">
        <v>6.35635151840406</v>
      </c>
      <c r="EC32" s="3">
        <v>109.982526563953</v>
      </c>
      <c r="ED32" s="3">
        <v>48.7348466471915</v>
      </c>
      <c r="EE32" s="3">
        <v>36.0968126445382</v>
      </c>
      <c r="EF32" s="3">
        <v>93.923204261328</v>
      </c>
      <c r="EG32" s="3">
        <v>10.4166747992187</v>
      </c>
      <c r="EH32" s="3">
        <v>29.9013030348245</v>
      </c>
      <c r="EI32" s="3">
        <v>12.4246491093037</v>
      </c>
      <c r="EJ32" s="3">
        <v>90.5890139088019</v>
      </c>
      <c r="EK32" s="3">
        <v>156.10099121926</v>
      </c>
      <c r="EL32" s="3">
        <v>103.471329274435</v>
      </c>
      <c r="EM32" s="3">
        <v>46.688510936573</v>
      </c>
      <c r="EN32" s="3">
        <v>106.320722775522</v>
      </c>
      <c r="EO32" s="3">
        <v>27.6597839086253</v>
      </c>
      <c r="EP32" s="3">
        <v>106.906354953543</v>
      </c>
      <c r="EQ32" s="3">
        <v>29.0044074985953</v>
      </c>
      <c r="ER32" s="3">
        <v>16.9572942375056</v>
      </c>
      <c r="ES32" s="3">
        <v>24.6114771923969</v>
      </c>
      <c r="ET32" s="3">
        <v>75.5491388320923</v>
      </c>
      <c r="EU32" s="3">
        <v>90.9220756603719</v>
      </c>
      <c r="EV32" s="3">
        <v>18.3035600137794</v>
      </c>
      <c r="EW32" s="3">
        <v>33.0502160112529</v>
      </c>
      <c r="EX32" s="3">
        <v>98.0474124070619</v>
      </c>
      <c r="EY32" s="3">
        <v>18.3724815136591</v>
      </c>
      <c r="EZ32" s="3">
        <v>49.9279170967277</v>
      </c>
      <c r="FA32" s="3">
        <v>58.1651676273645</v>
      </c>
      <c r="FB32" s="3">
        <v>8.08666464261256</v>
      </c>
      <c r="FC32" s="3">
        <v>20.638324422957</v>
      </c>
      <c r="FD32" s="3">
        <v>64.3955452084072</v>
      </c>
      <c r="FE32" s="3">
        <v>101.063737458314</v>
      </c>
      <c r="FF32" s="3">
        <v>12.9087253599979</v>
      </c>
      <c r="FG32" s="3">
        <v>54.7059999465942</v>
      </c>
      <c r="FH32" s="3">
        <v>34.5219867354675</v>
      </c>
      <c r="FI32" s="3">
        <v>30.685769827279</v>
      </c>
      <c r="FJ32" s="3">
        <v>39.3807927667166</v>
      </c>
      <c r="FK32" s="3">
        <v>42.6138635742655</v>
      </c>
      <c r="FL32" s="3">
        <v>69.2828813203248</v>
      </c>
      <c r="FM32" s="3">
        <v>203.380359341516</v>
      </c>
      <c r="FN32" s="3">
        <v>69.321367899565</v>
      </c>
      <c r="FO32" s="3">
        <v>5.03405468963309</v>
      </c>
      <c r="FP32" s="3">
        <v>36.5962819004677</v>
      </c>
      <c r="FQ32" s="3">
        <v>49.058137739456</v>
      </c>
      <c r="FR32" s="3">
        <v>86.8076685243718</v>
      </c>
      <c r="FS32" s="3">
        <v>64.6996334035712</v>
      </c>
      <c r="FT32" s="3">
        <v>29.698896269455</v>
      </c>
      <c r="FU32" s="3">
        <v>99.9838097690366</v>
      </c>
      <c r="FV32" s="3">
        <v>23.0577329754889</v>
      </c>
      <c r="FW32" s="3">
        <v>181.333215180135</v>
      </c>
      <c r="FX32" s="3">
        <v>93.0298493562125</v>
      </c>
      <c r="FY32" s="3">
        <v>37.4729322253333</v>
      </c>
      <c r="FZ32" s="3">
        <v>71.6110983479881</v>
      </c>
      <c r="GA32" s="3">
        <v>27.5533636343609</v>
      </c>
      <c r="GB32" s="3">
        <v>198.033499526978</v>
      </c>
      <c r="GC32" s="3">
        <v>44.9667030737582</v>
      </c>
      <c r="GD32" s="3">
        <v>58.2543843460003</v>
      </c>
      <c r="GE32" s="3">
        <v>110.918448990143</v>
      </c>
      <c r="GF32" s="3">
        <v>26.6484999656677</v>
      </c>
      <c r="GG32" s="3">
        <v>38.5470234018658</v>
      </c>
      <c r="GH32" s="3">
        <v>23.8351548467858</v>
      </c>
      <c r="GI32" s="3">
        <v>28.4799014469811</v>
      </c>
      <c r="GJ32" s="3">
        <v>43.5286395064585</v>
      </c>
      <c r="GK32" s="3">
        <v>21.6561783028668</v>
      </c>
      <c r="GL32" s="3">
        <v>48.3585073287978</v>
      </c>
      <c r="GM32" s="3">
        <v>58.9124843875084</v>
      </c>
      <c r="GN32" s="3">
        <v>91.0797736579927</v>
      </c>
      <c r="GO32" s="3">
        <v>12.9106399452547</v>
      </c>
      <c r="GP32" s="3">
        <v>19.5140603495091</v>
      </c>
      <c r="GQ32" s="3">
        <v>26.0503253544046</v>
      </c>
      <c r="GR32" s="3">
        <v>32.8258414346389</v>
      </c>
      <c r="GS32" s="3">
        <v>92.9729999542236</v>
      </c>
      <c r="GT32" s="3">
        <v>19.7751645155644</v>
      </c>
      <c r="GU32" s="3">
        <v>51.4408345608005</v>
      </c>
      <c r="GV32" s="3">
        <v>192.710510932117</v>
      </c>
      <c r="GW32" s="3">
        <v>12.358202274002</v>
      </c>
      <c r="GX32" s="3">
        <v>74.9270190129593</v>
      </c>
      <c r="GY32" s="3">
        <v>20.3164017514479</v>
      </c>
      <c r="GZ32" s="3">
        <v>52.4892351338579</v>
      </c>
      <c r="HA32" s="3">
        <v>44.0975095684305</v>
      </c>
      <c r="HB32" s="3">
        <v>1.29140286793661</v>
      </c>
      <c r="HC32" s="3">
        <v>10.9391507561275</v>
      </c>
      <c r="HD32" s="3">
        <v>27.5584003844933</v>
      </c>
      <c r="HE32" s="3">
        <v>61.9590399069114</v>
      </c>
      <c r="HF32" s="3">
        <v>36.0148982172205</v>
      </c>
      <c r="HG32" s="3">
        <v>277.098250579834</v>
      </c>
      <c r="HH32" s="3">
        <v>59.2178941423742</v>
      </c>
      <c r="HI32" s="3">
        <v>47.0473095711076</v>
      </c>
      <c r="HJ32" s="3">
        <v>25.9726618677328</v>
      </c>
      <c r="HK32" s="3">
        <v>34.1985347646171</v>
      </c>
      <c r="HL32" s="3">
        <v>84.6286962050174</v>
      </c>
      <c r="HM32" s="3">
        <v>24.1351988083893</v>
      </c>
      <c r="HN32" s="3">
        <v>31.5124282339658</v>
      </c>
      <c r="HO32" s="3">
        <v>67.5307290426688</v>
      </c>
      <c r="HP32" s="3">
        <v>26.6856321492784</v>
      </c>
      <c r="HQ32" s="3">
        <v>97.6443934115663</v>
      </c>
      <c r="HR32" s="3">
        <v>18.6870424797507</v>
      </c>
      <c r="HS32" s="3">
        <v>40.4839057158436</v>
      </c>
      <c r="HT32" s="3">
        <v>65.0949328807919</v>
      </c>
      <c r="HU32" s="3">
        <v>61.9615396677299</v>
      </c>
      <c r="HV32" s="3">
        <v>36.0584167921488</v>
      </c>
      <c r="HW32" s="3">
        <v>57.2813006510859</v>
      </c>
      <c r="HX32" s="3">
        <v>92.0338968353615</v>
      </c>
      <c r="HY32" s="3">
        <v>25.2443836073825</v>
      </c>
      <c r="HZ32" s="3">
        <v>50.4489764535827</v>
      </c>
      <c r="IA32" s="3">
        <v>179.83781470256</v>
      </c>
      <c r="IB32" s="3">
        <v>54.9800692825245</v>
      </c>
      <c r="IC32" s="3">
        <v>24.4860681798921</v>
      </c>
      <c r="ID32" s="3">
        <v>44.5434936373215</v>
      </c>
      <c r="IE32" s="3">
        <v>381.299999237061</v>
      </c>
      <c r="IF32" s="3">
        <v>6.51061543873652</v>
      </c>
      <c r="IG32" s="3">
        <v>80.933201987854</v>
      </c>
      <c r="IH32" s="3">
        <v>99.547501220676</v>
      </c>
      <c r="II32" s="3">
        <v>161.271885666902</v>
      </c>
      <c r="IJ32" s="3">
        <v>54.1851352944026</v>
      </c>
      <c r="IK32" s="3">
        <v>45.1164585227943</v>
      </c>
      <c r="IL32" s="3">
        <v>48.1217417051242</v>
      </c>
      <c r="IM32" s="3">
        <v>24.1786829249346</v>
      </c>
      <c r="IN32" s="3">
        <v>92.646986490264</v>
      </c>
      <c r="IO32" s="3">
        <v>118.765473003321</v>
      </c>
      <c r="IP32" s="3">
        <v>62.4982742071759</v>
      </c>
      <c r="IQ32" s="3">
        <v>129.648050338522</v>
      </c>
      <c r="IR32" s="3">
        <v>37.3403978458491</v>
      </c>
      <c r="IS32" s="3">
        <v>142.383980591123</v>
      </c>
      <c r="IT32" s="3">
        <v>43.245911691249</v>
      </c>
      <c r="IU32" s="3">
        <v>44.4472725876959</v>
      </c>
      <c r="IV32" s="3">
        <v>146.403553194326</v>
      </c>
      <c r="IW32" s="3">
        <v>95.6681083911856</v>
      </c>
      <c r="IX32" s="3">
        <v>109.148173373473</v>
      </c>
      <c r="IY32" s="3">
        <v>41.6317330928537</v>
      </c>
      <c r="IZ32" s="3">
        <v>17.1551703648188</v>
      </c>
      <c r="JA32" s="3">
        <v>81.7482835157962</v>
      </c>
      <c r="JB32" s="3">
        <v>50.8959288196697</v>
      </c>
      <c r="JC32" s="3">
        <v>57.7353093389693</v>
      </c>
      <c r="JD32" s="3">
        <v>35.0049225675425</v>
      </c>
      <c r="JE32" s="3">
        <v>151.27777290756</v>
      </c>
      <c r="JF32" s="3">
        <v>54.3846506239725</v>
      </c>
      <c r="JG32" s="3">
        <v>97.2609503586554</v>
      </c>
      <c r="JH32" s="3">
        <v>57.1313246818779</v>
      </c>
      <c r="JI32" s="3">
        <v>51.8792212623113</v>
      </c>
      <c r="JJ32" s="3">
        <v>37.7797153861906</v>
      </c>
      <c r="JK32" s="3">
        <v>124.824629792008</v>
      </c>
      <c r="JL32" s="3">
        <v>75.9559694411514</v>
      </c>
      <c r="JM32" s="3">
        <v>82.5605298254642</v>
      </c>
      <c r="JN32" s="3">
        <v>73.0536846266461</v>
      </c>
      <c r="JO32" s="3">
        <v>35.4397480206802</v>
      </c>
      <c r="JP32" s="3">
        <v>115.281819444635</v>
      </c>
      <c r="JQ32" s="3">
        <v>84.2767505645752</v>
      </c>
      <c r="JR32" s="3">
        <v>90.9875</v>
      </c>
      <c r="JS32" s="3">
        <v>49.9180355691808</v>
      </c>
      <c r="JT32" s="3">
        <v>35.8439163399116</v>
      </c>
      <c r="JU32" s="3">
        <v>148.717750167847</v>
      </c>
      <c r="JV32" s="3">
        <v>57.2252783161712</v>
      </c>
      <c r="JW32" s="3">
        <v>44.6259987675523</v>
      </c>
      <c r="JX32" s="3">
        <v>49.1587389024599</v>
      </c>
      <c r="JY32" s="3">
        <v>54.8980678473326</v>
      </c>
      <c r="JZ32" s="3">
        <v>37.4712571127443</v>
      </c>
      <c r="KA32" s="3">
        <v>57.4786789355386</v>
      </c>
      <c r="KB32" s="3">
        <v>14.3638775561271</v>
      </c>
      <c r="KC32" s="3">
        <v>20.9296143131365</v>
      </c>
      <c r="KD32" s="3">
        <v>22.6058331277493</v>
      </c>
      <c r="KE32" s="3">
        <v>85.2539971656054</v>
      </c>
      <c r="KF32" s="3">
        <v>34.0090586521274</v>
      </c>
      <c r="KG32" s="3">
        <v>63.5451582345358</v>
      </c>
      <c r="KH32" s="3">
        <v>42.1506037440381</v>
      </c>
      <c r="KI32" s="3">
        <v>53.863505893786</v>
      </c>
      <c r="KJ32" s="3">
        <v>112.935280913529</v>
      </c>
      <c r="KK32" s="3">
        <v>46.2453451340281</v>
      </c>
      <c r="KL32" s="3">
        <v>12.3963403194014</v>
      </c>
      <c r="KM32" s="3">
        <v>31.0040442788859</v>
      </c>
      <c r="KN32" s="3">
        <v>32.3652644067748</v>
      </c>
      <c r="KO32" s="3">
        <v>45.8313762992996</v>
      </c>
      <c r="KP32" s="3">
        <v>57.1932670575396</v>
      </c>
      <c r="KQ32" s="3">
        <v>128.721803805213</v>
      </c>
      <c r="KR32" s="3">
        <v>41.5922961793951</v>
      </c>
      <c r="KS32" s="3">
        <v>30.2246856224116</v>
      </c>
      <c r="KT32" s="3">
        <v>34.7660638118159</v>
      </c>
      <c r="KU32" s="3">
        <v>172.869060407916</v>
      </c>
      <c r="KV32" s="3">
        <v>56.7088606403025</v>
      </c>
      <c r="KW32" s="3">
        <v>97.1401094896361</v>
      </c>
      <c r="KX32" s="3">
        <v>12.3347872203328</v>
      </c>
      <c r="KY32" s="3">
        <v>37.3712807123145</v>
      </c>
      <c r="KZ32" s="3">
        <v>12.9224452298245</v>
      </c>
      <c r="LA32" s="3">
        <v>30.4755053937231</v>
      </c>
      <c r="LB32" s="3">
        <v>78.3279822796929</v>
      </c>
      <c r="LC32" s="3">
        <v>23.7789203148115</v>
      </c>
      <c r="LD32" s="3">
        <v>184.837418290713</v>
      </c>
      <c r="LE32" s="3">
        <v>39.6177475888632</v>
      </c>
      <c r="LF32" s="3">
        <v>3.60378587515324</v>
      </c>
      <c r="LG32" s="3">
        <v>61.7312243206771</v>
      </c>
      <c r="LH32" s="3">
        <v>24.904871215131</v>
      </c>
      <c r="LI32" s="3">
        <v>41.148749923706</v>
      </c>
      <c r="LJ32" s="3">
        <v>40.1981492303364</v>
      </c>
      <c r="LK32" s="3">
        <v>31.9003065924356</v>
      </c>
      <c r="LL32" s="3">
        <v>43.302516072109</v>
      </c>
    </row>
    <row r="33">
      <c r="A33" s="9">
        <v>42583.0</v>
      </c>
      <c r="B33" s="3">
        <v>24.7598427296891</v>
      </c>
      <c r="C33" s="3">
        <v>46.1053895532301</v>
      </c>
      <c r="D33" s="3">
        <v>37.944709875636</v>
      </c>
      <c r="E33" s="3">
        <v>99.4373930713425</v>
      </c>
      <c r="F33" s="3">
        <v>99.969782124395</v>
      </c>
      <c r="G33" s="3">
        <v>54.0354413652988</v>
      </c>
      <c r="H33" s="3">
        <v>34.4045890107011</v>
      </c>
      <c r="I33" s="3">
        <v>74.7311350764151</v>
      </c>
      <c r="J33" s="3">
        <v>62.3945654993472</v>
      </c>
      <c r="K33" s="3">
        <v>39.6603022788918</v>
      </c>
      <c r="L33" s="3">
        <v>49.8295668039255</v>
      </c>
      <c r="M33" s="3">
        <v>9.1812086460324</v>
      </c>
      <c r="N33" s="3">
        <v>29.8362825429905</v>
      </c>
      <c r="O33" s="3">
        <v>47.1266108462148</v>
      </c>
      <c r="P33" s="3">
        <v>72.3981486887287</v>
      </c>
      <c r="Q33" s="3">
        <v>52.2302173116933</v>
      </c>
      <c r="R33" s="3">
        <v>56.9213752486753</v>
      </c>
      <c r="S33" s="3">
        <v>65.2514872927013</v>
      </c>
      <c r="T33" s="3">
        <v>25.400142381038</v>
      </c>
      <c r="U33" s="3">
        <v>45.4276746817396</v>
      </c>
      <c r="V33" s="3">
        <v>134.739860939694</v>
      </c>
      <c r="W33" s="3">
        <v>81.0889891445082</v>
      </c>
      <c r="X33" s="3">
        <v>94.240623956344</v>
      </c>
      <c r="Y33" s="3">
        <v>38.2282719819442</v>
      </c>
      <c r="Z33" s="3">
        <v>114.557800121925</v>
      </c>
      <c r="AA33" s="3">
        <v>13.9412802740398</v>
      </c>
      <c r="AB33" s="3">
        <v>53.6867081996558</v>
      </c>
      <c r="AC33" s="3">
        <v>135.226048554943</v>
      </c>
      <c r="AD33" s="3">
        <v>66.8942895709597</v>
      </c>
      <c r="AE33" s="3">
        <v>57.7115840323106</v>
      </c>
      <c r="AF33" s="3">
        <v>788.663474704908</v>
      </c>
      <c r="AG33" s="3">
        <v>122.133374243719</v>
      </c>
      <c r="AH33" s="3">
        <v>12.5207389290159</v>
      </c>
      <c r="AI33" s="3">
        <v>41.8271422410964</v>
      </c>
      <c r="AJ33" s="3">
        <v>26.7176145075442</v>
      </c>
      <c r="AK33" s="3">
        <v>150.888751502796</v>
      </c>
      <c r="AL33" s="3">
        <v>23.8593125036572</v>
      </c>
      <c r="AM33" s="3">
        <v>34.4309905673709</v>
      </c>
      <c r="AN33" s="3">
        <v>312.660215958305</v>
      </c>
      <c r="AO33" s="3">
        <v>32.0317669840022</v>
      </c>
      <c r="AP33" s="3">
        <v>47.1271541626832</v>
      </c>
      <c r="AQ33" s="3">
        <v>24.0228259045145</v>
      </c>
      <c r="AR33" s="3">
        <v>26.0472112814582</v>
      </c>
      <c r="AS33" s="3">
        <v>100.504344302015</v>
      </c>
      <c r="AT33" s="3">
        <v>35.4553309158174</v>
      </c>
      <c r="AU33" s="3">
        <v>27.3196166704291</v>
      </c>
      <c r="AV33" s="3">
        <v>63.4779004313663</v>
      </c>
      <c r="AW33" s="3">
        <v>67.8112883159173</v>
      </c>
      <c r="AX33" s="3">
        <v>107.348170331356</v>
      </c>
      <c r="AY33" s="3">
        <v>29.3347826004028</v>
      </c>
      <c r="AZ33" s="3">
        <v>67.5032869803374</v>
      </c>
      <c r="BA33" s="3">
        <v>41.2318923186661</v>
      </c>
      <c r="BB33" s="3">
        <v>18.6619298023948</v>
      </c>
      <c r="BC33" s="3">
        <v>56.2570711543433</v>
      </c>
      <c r="BD33" s="3">
        <v>60.2931351857704</v>
      </c>
      <c r="BE33" s="3">
        <v>61.1034814870916</v>
      </c>
      <c r="BF33" s="3">
        <v>104.73926558412</v>
      </c>
      <c r="BG33" s="3">
        <v>27.4604254508552</v>
      </c>
      <c r="BH33" s="3">
        <v>74.8153838821321</v>
      </c>
      <c r="BI33" s="3">
        <v>8.06133478620778</v>
      </c>
      <c r="BJ33" s="3">
        <v>99.6382917636856</v>
      </c>
      <c r="BK33" s="3">
        <v>33.9275849712954</v>
      </c>
      <c r="BL33" s="3">
        <v>17.3441822294806</v>
      </c>
      <c r="BM33" s="3">
        <v>58.6543800008443</v>
      </c>
      <c r="BN33" s="3">
        <v>32.4355894628282</v>
      </c>
      <c r="BO33" s="3">
        <v>142.169318803868</v>
      </c>
      <c r="BP33" s="3">
        <v>46.6894697348934</v>
      </c>
      <c r="BQ33" s="3">
        <v>79.1345217794153</v>
      </c>
      <c r="BR33" s="3">
        <v>23.7829188953889</v>
      </c>
      <c r="BS33" s="3">
        <v>8.37132111730624</v>
      </c>
      <c r="BT33" s="3">
        <v>21.5064617372991</v>
      </c>
      <c r="BU33" s="3">
        <v>52.0801526325507</v>
      </c>
      <c r="BV33" s="3">
        <v>74.5591244224631</v>
      </c>
      <c r="BW33" s="3">
        <v>71.2092289432399</v>
      </c>
      <c r="BX33" s="3">
        <v>52.6171159159615</v>
      </c>
      <c r="BY33" s="3">
        <v>33.3986961981361</v>
      </c>
      <c r="BZ33" s="3">
        <v>70.8351964051947</v>
      </c>
      <c r="CA33" s="3">
        <v>48.0384278339444</v>
      </c>
      <c r="CB33" s="3">
        <v>80.0458248691468</v>
      </c>
      <c r="CC33" s="3">
        <v>71.5857463883898</v>
      </c>
      <c r="CD33" s="3">
        <v>29.4313081853481</v>
      </c>
      <c r="CE33" s="3">
        <v>69.0763320805455</v>
      </c>
      <c r="CF33" s="3">
        <v>90.1905193796577</v>
      </c>
      <c r="CG33" s="3">
        <v>93.8593479654063</v>
      </c>
      <c r="CH33" s="3">
        <v>51.0553614112967</v>
      </c>
      <c r="CI33" s="3">
        <v>48.6623886175414</v>
      </c>
      <c r="CJ33" s="3">
        <v>61.1990174374687</v>
      </c>
      <c r="CK33" s="3">
        <v>58.4468170470795</v>
      </c>
      <c r="CL33" s="3">
        <v>69.374347852624</v>
      </c>
      <c r="CM33" s="3">
        <v>30.2320413277627</v>
      </c>
      <c r="CN33" s="3">
        <v>77.8373680115104</v>
      </c>
      <c r="CO33" s="3">
        <v>28.0669451188918</v>
      </c>
      <c r="CP33" s="3">
        <v>111.575452808318</v>
      </c>
      <c r="CQ33" s="3">
        <v>57.0380748851545</v>
      </c>
      <c r="CR33" s="3">
        <v>121.485089034094</v>
      </c>
      <c r="CS33" s="3">
        <v>53.1601788763897</v>
      </c>
      <c r="CT33" s="3">
        <v>83.2747975765051</v>
      </c>
      <c r="CU33" s="3">
        <v>50.5403432658818</v>
      </c>
      <c r="CV33" s="3">
        <v>43.2540043943248</v>
      </c>
      <c r="CW33" s="3">
        <v>67.7342440246019</v>
      </c>
      <c r="CX33" s="3">
        <v>46.8371162836663</v>
      </c>
      <c r="CY33" s="3">
        <v>42.5393748015768</v>
      </c>
      <c r="CZ33" s="3">
        <v>55.1773813935304</v>
      </c>
      <c r="DA33" s="3">
        <v>24.971831608071</v>
      </c>
      <c r="DB33" s="3">
        <v>38.1618838102921</v>
      </c>
      <c r="DC33" s="3">
        <v>18.7273093213054</v>
      </c>
      <c r="DD33" s="3">
        <v>45.8711842959298</v>
      </c>
      <c r="DE33" s="3">
        <v>109.53052090922</v>
      </c>
      <c r="DF33" s="3">
        <v>8.08402682964429</v>
      </c>
      <c r="DG33" s="3">
        <v>17.3199123347874</v>
      </c>
      <c r="DH33" s="3">
        <v>10.8825254126157</v>
      </c>
      <c r="DI33" s="3">
        <v>145.210045626358</v>
      </c>
      <c r="DJ33" s="3">
        <v>23.2938392469664</v>
      </c>
      <c r="DK33" s="3">
        <v>124.360435154127</v>
      </c>
      <c r="DL33" s="3">
        <v>68.916279491399</v>
      </c>
      <c r="DM33" s="3">
        <v>14.404759115744</v>
      </c>
      <c r="DN33" s="3">
        <v>34.8679851919331</v>
      </c>
      <c r="DO33" s="3">
        <v>124.99758602465</v>
      </c>
      <c r="DP33" s="3">
        <v>135.145401375786</v>
      </c>
      <c r="DQ33" s="3">
        <v>58.3449482436834</v>
      </c>
      <c r="DR33" s="3">
        <v>52.836743883645</v>
      </c>
      <c r="DS33" s="3">
        <v>17.9616282341064</v>
      </c>
      <c r="DT33" s="3">
        <v>26.1620876901252</v>
      </c>
      <c r="DU33" s="3">
        <v>39.8430440106536</v>
      </c>
      <c r="DV33" s="3">
        <v>80.3615867864178</v>
      </c>
      <c r="DW33" s="3">
        <v>42.3172272317071</v>
      </c>
      <c r="DX33" s="3">
        <v>137.413328439537</v>
      </c>
      <c r="DY33" s="3">
        <v>198.424863003535</v>
      </c>
      <c r="DZ33" s="3">
        <v>37.8877776938207</v>
      </c>
      <c r="EA33" s="3">
        <v>61.748910116065</v>
      </c>
      <c r="EB33" s="3">
        <v>6.71201223979016</v>
      </c>
      <c r="EC33" s="3">
        <v>111.10108739315</v>
      </c>
      <c r="ED33" s="3">
        <v>48.2486936932924</v>
      </c>
      <c r="EE33" s="3">
        <v>33.3630835153175</v>
      </c>
      <c r="EF33" s="3">
        <v>93.2955106035391</v>
      </c>
      <c r="EG33" s="3">
        <v>10.9623103970244</v>
      </c>
      <c r="EH33" s="3">
        <v>30.5901563436677</v>
      </c>
      <c r="EI33" s="3">
        <v>13.1609648479495</v>
      </c>
      <c r="EJ33" s="3">
        <v>91.3357276323636</v>
      </c>
      <c r="EK33" s="3">
        <v>166.63032469151</v>
      </c>
      <c r="EL33" s="3">
        <v>105.921662364258</v>
      </c>
      <c r="EM33" s="3">
        <v>49.7316023507541</v>
      </c>
      <c r="EN33" s="3">
        <v>110.120349921673</v>
      </c>
      <c r="EO33" s="3">
        <v>28.3397116174142</v>
      </c>
      <c r="EP33" s="3">
        <v>104.500388919305</v>
      </c>
      <c r="EQ33" s="3">
        <v>30.9570280974659</v>
      </c>
      <c r="ER33" s="3">
        <v>16.6322975376805</v>
      </c>
      <c r="ES33" s="3">
        <v>23.1879601243643</v>
      </c>
      <c r="ET33" s="3">
        <v>76.7077535546344</v>
      </c>
      <c r="EU33" s="3">
        <v>96.9518907829942</v>
      </c>
      <c r="EV33" s="3">
        <v>20.3153004808203</v>
      </c>
      <c r="EW33" s="3">
        <v>34.0031052544342</v>
      </c>
      <c r="EX33" s="3">
        <v>96.8107220202179</v>
      </c>
      <c r="EY33" s="3">
        <v>18.4966841197368</v>
      </c>
      <c r="EZ33" s="3">
        <v>52.0196410830974</v>
      </c>
      <c r="FA33" s="3">
        <v>57.9516546450084</v>
      </c>
      <c r="FB33" s="3">
        <v>8.5923699893761</v>
      </c>
      <c r="FC33" s="3">
        <v>20.0201618827188</v>
      </c>
      <c r="FD33" s="3">
        <v>61.5129485488094</v>
      </c>
      <c r="FE33" s="3">
        <v>96.7746986075718</v>
      </c>
      <c r="FF33" s="3">
        <v>13.6516398641292</v>
      </c>
      <c r="FG33" s="3">
        <v>58.6917393725851</v>
      </c>
      <c r="FH33" s="3">
        <v>33.3731259450628</v>
      </c>
      <c r="FI33" s="3">
        <v>27.4063862977542</v>
      </c>
      <c r="FJ33" s="3">
        <v>39.5839588827713</v>
      </c>
      <c r="FK33" s="3">
        <v>41.2571060178104</v>
      </c>
      <c r="FL33" s="3">
        <v>69.3456348824826</v>
      </c>
      <c r="FM33" s="3">
        <v>203.818318045455</v>
      </c>
      <c r="FN33" s="3">
        <v>67.9471524930871</v>
      </c>
      <c r="FO33" s="3">
        <v>5.25098920036389</v>
      </c>
      <c r="FP33" s="3">
        <v>33.5699623519643</v>
      </c>
      <c r="FQ33" s="3">
        <v>49.2126825014915</v>
      </c>
      <c r="FR33" s="3">
        <v>91.3482642948156</v>
      </c>
      <c r="FS33" s="3">
        <v>67.0058001655562</v>
      </c>
      <c r="FT33" s="3">
        <v>31.7423188844981</v>
      </c>
      <c r="FU33" s="3">
        <v>95.4352615524699</v>
      </c>
      <c r="FV33" s="3">
        <v>25.8420570080535</v>
      </c>
      <c r="FW33" s="3">
        <v>179.202281775985</v>
      </c>
      <c r="FX33" s="3">
        <v>96.8251469716189</v>
      </c>
      <c r="FY33" s="3">
        <v>35.8681161041277</v>
      </c>
      <c r="FZ33" s="3">
        <v>71.0617042042629</v>
      </c>
      <c r="GA33" s="3">
        <v>27.5755131429985</v>
      </c>
      <c r="GB33" s="3">
        <v>210.959565867548</v>
      </c>
      <c r="GC33" s="3">
        <v>43.5382233671042</v>
      </c>
      <c r="GD33" s="3">
        <v>58.4271989804244</v>
      </c>
      <c r="GE33" s="3">
        <v>111.692973370835</v>
      </c>
      <c r="GF33" s="3">
        <v>26.5088768005371</v>
      </c>
      <c r="GG33" s="3">
        <v>37.2022330210576</v>
      </c>
      <c r="GH33" s="3">
        <v>24.3194878329511</v>
      </c>
      <c r="GI33" s="3">
        <v>31.7043358556042</v>
      </c>
      <c r="GJ33" s="3">
        <v>45.9044027721644</v>
      </c>
      <c r="GK33" s="3">
        <v>23.606722760627</v>
      </c>
      <c r="GL33" s="3">
        <v>51.7798843932731</v>
      </c>
      <c r="GM33" s="3">
        <v>65.286250616268</v>
      </c>
      <c r="GN33" s="3">
        <v>91.7333769219007</v>
      </c>
      <c r="GO33" s="3">
        <v>14.9153729016742</v>
      </c>
      <c r="GP33" s="3">
        <v>20.4709792599321</v>
      </c>
      <c r="GQ33" s="3">
        <v>25.4303310917422</v>
      </c>
      <c r="GR33" s="3">
        <v>34.6995063596609</v>
      </c>
      <c r="GS33" s="3">
        <v>95.4963047193444</v>
      </c>
      <c r="GT33" s="3">
        <v>18.9525465008148</v>
      </c>
      <c r="GU33" s="3">
        <v>51.7102422843681</v>
      </c>
      <c r="GV33" s="3">
        <v>189.221605843606</v>
      </c>
      <c r="GW33" s="3">
        <v>10.6917806063439</v>
      </c>
      <c r="GX33" s="3">
        <v>76.2749772026916</v>
      </c>
      <c r="GY33" s="3">
        <v>24.5799443082646</v>
      </c>
      <c r="GZ33" s="3">
        <v>54.2139277594614</v>
      </c>
      <c r="HA33" s="3">
        <v>42.1308043269531</v>
      </c>
      <c r="HB33" s="3">
        <v>1.4862401264727</v>
      </c>
      <c r="HC33" s="3">
        <v>12.1082588917375</v>
      </c>
      <c r="HD33" s="3">
        <v>27.7591931598403</v>
      </c>
      <c r="HE33" s="3">
        <v>62.6416296245551</v>
      </c>
      <c r="HF33" s="3">
        <v>36.045470506044</v>
      </c>
      <c r="HG33" s="3">
        <v>285.654784492824</v>
      </c>
      <c r="HH33" s="3">
        <v>59.0688189354796</v>
      </c>
      <c r="HI33" s="3">
        <v>46.7508525013056</v>
      </c>
      <c r="HJ33" s="3">
        <v>28.2527074539692</v>
      </c>
      <c r="HK33" s="3">
        <v>32.6554000945499</v>
      </c>
      <c r="HL33" s="3">
        <v>84.5005009832811</v>
      </c>
      <c r="HM33" s="3">
        <v>23.5127573417333</v>
      </c>
      <c r="HN33" s="3">
        <v>34.5038934441741</v>
      </c>
      <c r="HO33" s="3">
        <v>68.9873188232541</v>
      </c>
      <c r="HP33" s="3">
        <v>26.7488229135243</v>
      </c>
      <c r="HQ33" s="3">
        <v>106.146271323937</v>
      </c>
      <c r="HR33" s="3">
        <v>19.1980182500471</v>
      </c>
      <c r="HS33" s="3">
        <v>42.5659756676803</v>
      </c>
      <c r="HT33" s="3">
        <v>64.0209051677745</v>
      </c>
      <c r="HU33" s="3">
        <v>64.949065876129</v>
      </c>
      <c r="HV33" s="3">
        <v>37.6740018660785</v>
      </c>
      <c r="HW33" s="3">
        <v>55.5015335370417</v>
      </c>
      <c r="HX33" s="3">
        <v>90.7481209936469</v>
      </c>
      <c r="HY33" s="3">
        <v>24.2614772977928</v>
      </c>
      <c r="HZ33" s="3">
        <v>52.6586800288761</v>
      </c>
      <c r="IA33" s="3">
        <v>162.991126393348</v>
      </c>
      <c r="IB33" s="3">
        <v>56.5518189029611</v>
      </c>
      <c r="IC33" s="3">
        <v>24.9726575883092</v>
      </c>
      <c r="ID33" s="3">
        <v>48.9492466449778</v>
      </c>
      <c r="IE33" s="3">
        <v>416.580433057702</v>
      </c>
      <c r="IF33" s="3">
        <v>7.00837764848497</v>
      </c>
      <c r="IG33" s="3">
        <v>86.742390326619</v>
      </c>
      <c r="IH33" s="3">
        <v>100.133263157013</v>
      </c>
      <c r="II33" s="3">
        <v>165.408635841428</v>
      </c>
      <c r="IJ33" s="3">
        <v>57.5802864056014</v>
      </c>
      <c r="IK33" s="3">
        <v>44.1614181599272</v>
      </c>
      <c r="IL33" s="3">
        <v>47.2669365929982</v>
      </c>
      <c r="IM33" s="3">
        <v>26.9110080622687</v>
      </c>
      <c r="IN33" s="3">
        <v>90.421632105297</v>
      </c>
      <c r="IO33" s="3">
        <v>117.15351207492</v>
      </c>
      <c r="IP33" s="3">
        <v>63.9451993677009</v>
      </c>
      <c r="IQ33" s="3">
        <v>126.383427246596</v>
      </c>
      <c r="IR33" s="3">
        <v>36.4731277447704</v>
      </c>
      <c r="IS33" s="3">
        <v>139.724268369521</v>
      </c>
      <c r="IT33" s="3">
        <v>41.037311474381</v>
      </c>
      <c r="IU33" s="3">
        <v>53.4573178325241</v>
      </c>
      <c r="IV33" s="3">
        <v>146.869052715338</v>
      </c>
      <c r="IW33" s="3">
        <v>100.238558873438</v>
      </c>
      <c r="IX33" s="3">
        <v>104.273019014684</v>
      </c>
      <c r="IY33" s="3">
        <v>41.9514916359215</v>
      </c>
      <c r="IZ33" s="3">
        <v>16.9362575949671</v>
      </c>
      <c r="JA33" s="3">
        <v>82.0181993263743</v>
      </c>
      <c r="JB33" s="3">
        <v>52.5311253273106</v>
      </c>
      <c r="JC33" s="3">
        <v>57.5423093239842</v>
      </c>
      <c r="JD33" s="3">
        <v>35.5164091166451</v>
      </c>
      <c r="JE33" s="3">
        <v>151.569206078148</v>
      </c>
      <c r="JF33" s="3">
        <v>51.5639592909694</v>
      </c>
      <c r="JG33" s="3">
        <v>97.2362304366671</v>
      </c>
      <c r="JH33" s="3">
        <v>61.0140438656797</v>
      </c>
      <c r="JI33" s="3">
        <v>55.8286500071505</v>
      </c>
      <c r="JJ33" s="3">
        <v>39.4364012385484</v>
      </c>
      <c r="JK33" s="3">
        <v>124.346099173189</v>
      </c>
      <c r="JL33" s="3">
        <v>78.0433521372586</v>
      </c>
      <c r="JM33" s="3">
        <v>82.6792238944445</v>
      </c>
      <c r="JN33" s="3">
        <v>75.5500618698894</v>
      </c>
      <c r="JO33" s="3">
        <v>38.6164394583074</v>
      </c>
      <c r="JP33" s="3">
        <v>109.882899708416</v>
      </c>
      <c r="JQ33" s="3">
        <v>79.6386955924656</v>
      </c>
      <c r="JR33" s="3">
        <v>99.5378257088039</v>
      </c>
      <c r="JS33" s="3">
        <v>50.3912758457015</v>
      </c>
      <c r="JT33" s="3">
        <v>34.3019642636077</v>
      </c>
      <c r="JU33" s="3">
        <v>158.57152192489</v>
      </c>
      <c r="JV33" s="3">
        <v>56.9903154451959</v>
      </c>
      <c r="JW33" s="3">
        <v>40.2339051800588</v>
      </c>
      <c r="JX33" s="3">
        <v>47.3790641159786</v>
      </c>
      <c r="JY33" s="3">
        <v>55.6086398910273</v>
      </c>
      <c r="JZ33" s="3">
        <v>38.2615104148418</v>
      </c>
      <c r="KA33" s="3">
        <v>55.98298604334</v>
      </c>
      <c r="KB33" s="3">
        <v>16.7342265533177</v>
      </c>
      <c r="KC33" s="3">
        <v>20.8341319618253</v>
      </c>
      <c r="KD33" s="3">
        <v>22.8270129409956</v>
      </c>
      <c r="KE33" s="3">
        <v>87.6312404198656</v>
      </c>
      <c r="KF33" s="3">
        <v>32.7731668159295</v>
      </c>
      <c r="KG33" s="3">
        <v>60.0160831764955</v>
      </c>
      <c r="KH33" s="3">
        <v>44.4451895787514</v>
      </c>
      <c r="KI33" s="3">
        <v>55.4295516128708</v>
      </c>
      <c r="KJ33" s="3">
        <v>117.695321098032</v>
      </c>
      <c r="KK33" s="3">
        <v>48.2577709305718</v>
      </c>
      <c r="KL33" s="3">
        <v>11.619920936156</v>
      </c>
      <c r="KM33" s="3">
        <v>32.7522123125777</v>
      </c>
      <c r="KN33" s="3">
        <v>31.3877578159221</v>
      </c>
      <c r="KO33" s="3">
        <v>45.7913075630202</v>
      </c>
      <c r="KP33" s="3">
        <v>55.9304504504502</v>
      </c>
      <c r="KQ33" s="3">
        <v>134.059835573695</v>
      </c>
      <c r="KR33" s="3">
        <v>40.7403017761117</v>
      </c>
      <c r="KS33" s="3">
        <v>33.2871532264307</v>
      </c>
      <c r="KT33" s="3">
        <v>38.3849740972382</v>
      </c>
      <c r="KU33" s="3">
        <v>173.465363025266</v>
      </c>
      <c r="KV33" s="3">
        <v>58.2217431383388</v>
      </c>
      <c r="KW33" s="3">
        <v>102.379822219748</v>
      </c>
      <c r="KX33" s="3">
        <v>13.37012406625</v>
      </c>
      <c r="KY33" s="3">
        <v>37.1022360927143</v>
      </c>
      <c r="KZ33" s="3">
        <v>13.636214353808</v>
      </c>
      <c r="LA33" s="3">
        <v>31.8413791618775</v>
      </c>
      <c r="LB33" s="3">
        <v>76.0100638453964</v>
      </c>
      <c r="LC33" s="3">
        <v>25.5019050895835</v>
      </c>
      <c r="LD33" s="3">
        <v>183.151601060121</v>
      </c>
      <c r="LE33" s="3">
        <v>40.2206468265419</v>
      </c>
      <c r="LF33" s="3">
        <v>3.59983427126811</v>
      </c>
      <c r="LG33" s="3">
        <v>61.03320725759</v>
      </c>
      <c r="LH33" s="3">
        <v>27.2305838639739</v>
      </c>
      <c r="LI33" s="3">
        <v>41.0747828276261</v>
      </c>
      <c r="LJ33" s="3">
        <v>43.5371976017558</v>
      </c>
      <c r="LK33" s="3">
        <v>37.9979066575442</v>
      </c>
      <c r="LL33" s="3">
        <v>41.5337799305794</v>
      </c>
    </row>
    <row r="34">
      <c r="A34" s="9">
        <v>42614.0</v>
      </c>
      <c r="B34" s="3">
        <v>25.5142424982618</v>
      </c>
      <c r="C34" s="3">
        <v>44.4772212282658</v>
      </c>
      <c r="D34" s="3">
        <v>35.7056105071863</v>
      </c>
      <c r="E34" s="3">
        <v>99.2596957639616</v>
      </c>
      <c r="F34" s="3">
        <v>103.593809581938</v>
      </c>
      <c r="G34" s="3">
        <v>53.2227067852968</v>
      </c>
      <c r="H34" s="3">
        <v>33.607890416034</v>
      </c>
      <c r="I34" s="3">
        <v>74.0156774089002</v>
      </c>
      <c r="J34" s="3">
        <v>69.0588091895694</v>
      </c>
      <c r="K34" s="3">
        <v>39.1829528264462</v>
      </c>
      <c r="L34" s="3">
        <v>48.6466254677966</v>
      </c>
      <c r="M34" s="3">
        <v>9.58927832251277</v>
      </c>
      <c r="N34" s="3">
        <v>29.9300998564273</v>
      </c>
      <c r="O34" s="3">
        <v>47.4014330009066</v>
      </c>
      <c r="P34" s="3">
        <v>76.1141669994962</v>
      </c>
      <c r="Q34" s="3">
        <v>52.7271431514195</v>
      </c>
      <c r="R34" s="3">
        <v>56.8367687203955</v>
      </c>
      <c r="S34" s="3">
        <v>62.5563512313265</v>
      </c>
      <c r="T34" s="3">
        <v>27.2145895411766</v>
      </c>
      <c r="U34" s="3">
        <v>45.2411287935078</v>
      </c>
      <c r="V34" s="3">
        <v>133.810240679048</v>
      </c>
      <c r="W34" s="3">
        <v>83.7330859816822</v>
      </c>
      <c r="X34" s="3">
        <v>91.7104341894391</v>
      </c>
      <c r="Y34" s="3">
        <v>39.3843333834694</v>
      </c>
      <c r="Z34" s="3">
        <v>113.371686234909</v>
      </c>
      <c r="AA34" s="3">
        <v>14.62138059712</v>
      </c>
      <c r="AB34" s="3">
        <v>56.2583717189787</v>
      </c>
      <c r="AC34" s="3">
        <v>133.116010106894</v>
      </c>
      <c r="AD34" s="3">
        <v>66.8402648018055</v>
      </c>
      <c r="AE34" s="3">
        <v>57.1563493048207</v>
      </c>
      <c r="AF34" s="3">
        <v>746.360002790179</v>
      </c>
      <c r="AG34" s="3">
        <v>119.791046246842</v>
      </c>
      <c r="AH34" s="3">
        <v>12.9974991152735</v>
      </c>
      <c r="AI34" s="3">
        <v>40.834763079827</v>
      </c>
      <c r="AJ34" s="3">
        <v>28.8432849564856</v>
      </c>
      <c r="AK34" s="3">
        <v>153.147997573238</v>
      </c>
      <c r="AL34" s="3">
        <v>23.498751959318</v>
      </c>
      <c r="AM34" s="3">
        <v>32.6455186772116</v>
      </c>
      <c r="AN34" s="3">
        <v>307.358570643834</v>
      </c>
      <c r="AO34" s="3">
        <v>32.3360315602522</v>
      </c>
      <c r="AP34" s="3">
        <v>42.1886395876901</v>
      </c>
      <c r="AQ34" s="3">
        <v>23.7573808942522</v>
      </c>
      <c r="AR34" s="3">
        <v>27.0606236164184</v>
      </c>
      <c r="AS34" s="3">
        <v>98.0327580689284</v>
      </c>
      <c r="AT34" s="3">
        <v>36.2477395566373</v>
      </c>
      <c r="AU34" s="3">
        <v>26.0674930341095</v>
      </c>
      <c r="AV34" s="3">
        <v>60.1700941573489</v>
      </c>
      <c r="AW34" s="3">
        <v>67.6427751153682</v>
      </c>
      <c r="AX34" s="3">
        <v>107.107632898229</v>
      </c>
      <c r="AY34" s="3">
        <v>28.7395238876343</v>
      </c>
      <c r="AZ34" s="3">
        <v>67.1258219618471</v>
      </c>
      <c r="BA34" s="3">
        <v>41.4790054444583</v>
      </c>
      <c r="BB34" s="3">
        <v>19.3632226266115</v>
      </c>
      <c r="BC34" s="3">
        <v>56.6030201799973</v>
      </c>
      <c r="BD34" s="3">
        <v>60.447724498864</v>
      </c>
      <c r="BE34" s="3">
        <v>59.8580641208712</v>
      </c>
      <c r="BF34" s="3">
        <v>100.050870716954</v>
      </c>
      <c r="BG34" s="3">
        <v>27.1935717750735</v>
      </c>
      <c r="BH34" s="3">
        <v>77.0119747264934</v>
      </c>
      <c r="BI34" s="3">
        <v>8.33883338882809</v>
      </c>
      <c r="BJ34" s="3">
        <v>96.4442655297646</v>
      </c>
      <c r="BK34" s="3">
        <v>33.3639579207833</v>
      </c>
      <c r="BL34" s="3">
        <v>17.7725539960508</v>
      </c>
      <c r="BM34" s="3">
        <v>61.3560760936748</v>
      </c>
      <c r="BN34" s="3">
        <v>31.7793496867165</v>
      </c>
      <c r="BO34" s="3">
        <v>130.302865103949</v>
      </c>
      <c r="BP34" s="3">
        <v>42.597735325562</v>
      </c>
      <c r="BQ34" s="3">
        <v>72.9158297888075</v>
      </c>
      <c r="BR34" s="3">
        <v>24.0679614046374</v>
      </c>
      <c r="BS34" s="3">
        <v>8.6713820397392</v>
      </c>
      <c r="BT34" s="3">
        <v>22.2469360054878</v>
      </c>
      <c r="BU34" s="3">
        <v>49.4703181389101</v>
      </c>
      <c r="BV34" s="3">
        <v>70.4928670500298</v>
      </c>
      <c r="BW34" s="3">
        <v>70.7879226118129</v>
      </c>
      <c r="BX34" s="3">
        <v>52.6434747333413</v>
      </c>
      <c r="BY34" s="3">
        <v>34.3901784341606</v>
      </c>
      <c r="BZ34" s="3">
        <v>72.4426725536806</v>
      </c>
      <c r="CA34" s="3">
        <v>48.2275020448251</v>
      </c>
      <c r="CB34" s="3">
        <v>64.6619009488421</v>
      </c>
      <c r="CC34" s="3">
        <v>70.4264257071772</v>
      </c>
      <c r="CD34" s="3">
        <v>27.9308089752657</v>
      </c>
      <c r="CE34" s="3">
        <v>66.3992056302166</v>
      </c>
      <c r="CF34" s="3">
        <v>87.2407831131532</v>
      </c>
      <c r="CG34" s="3">
        <v>80.9249997820173</v>
      </c>
      <c r="CH34" s="3">
        <v>49.3653736891032</v>
      </c>
      <c r="CI34" s="3">
        <v>48.745001087006</v>
      </c>
      <c r="CJ34" s="3">
        <v>60.5917727258414</v>
      </c>
      <c r="CK34" s="3">
        <v>56.9563265472069</v>
      </c>
      <c r="CL34" s="3">
        <v>64.9038096836635</v>
      </c>
      <c r="CM34" s="3">
        <v>30.4532804413255</v>
      </c>
      <c r="CN34" s="3">
        <v>81.0107262019422</v>
      </c>
      <c r="CO34" s="3">
        <v>28.994382130944</v>
      </c>
      <c r="CP34" s="3">
        <v>109.565187397656</v>
      </c>
      <c r="CQ34" s="3">
        <v>56.3894462024248</v>
      </c>
      <c r="CR34" s="3">
        <v>123.031730665336</v>
      </c>
      <c r="CS34" s="3">
        <v>52.3700315306952</v>
      </c>
      <c r="CT34" s="3">
        <v>79.8125891100794</v>
      </c>
      <c r="CU34" s="3">
        <v>50.6116204576585</v>
      </c>
      <c r="CV34" s="3">
        <v>41.9424273187131</v>
      </c>
      <c r="CW34" s="3">
        <v>69.8910506016327</v>
      </c>
      <c r="CX34" s="3">
        <v>46.4367318256148</v>
      </c>
      <c r="CY34" s="3">
        <v>41.5303886739455</v>
      </c>
      <c r="CZ34" s="3">
        <v>53.411992167748</v>
      </c>
      <c r="DA34" s="3">
        <v>25.0494924445954</v>
      </c>
      <c r="DB34" s="3">
        <v>39.1765875135149</v>
      </c>
      <c r="DC34" s="3">
        <v>18.1979330910208</v>
      </c>
      <c r="DD34" s="3">
        <v>45.8091629760306</v>
      </c>
      <c r="DE34" s="3">
        <v>107.605705751434</v>
      </c>
      <c r="DF34" s="3">
        <v>8.03928069410536</v>
      </c>
      <c r="DG34" s="3">
        <v>16.4264284364774</v>
      </c>
      <c r="DH34" s="3">
        <v>9.55731385356749</v>
      </c>
      <c r="DI34" s="3">
        <v>147.49286587651</v>
      </c>
      <c r="DJ34" s="3">
        <v>23.6587758049493</v>
      </c>
      <c r="DK34" s="3">
        <v>120.644285474505</v>
      </c>
      <c r="DL34" s="3">
        <v>67.5429484601763</v>
      </c>
      <c r="DM34" s="3">
        <v>15.1435527633876</v>
      </c>
      <c r="DN34" s="3">
        <v>34.6671983499549</v>
      </c>
      <c r="DO34" s="3">
        <v>126.609487320079</v>
      </c>
      <c r="DP34" s="3">
        <v>130.981852831938</v>
      </c>
      <c r="DQ34" s="3">
        <v>57.9689350955481</v>
      </c>
      <c r="DR34" s="3">
        <v>49.1898201212101</v>
      </c>
      <c r="DS34" s="3">
        <v>18.1976775983778</v>
      </c>
      <c r="DT34" s="3">
        <v>26.6212091453428</v>
      </c>
      <c r="DU34" s="3">
        <v>39.9038813335134</v>
      </c>
      <c r="DV34" s="3">
        <v>78.4725008930899</v>
      </c>
      <c r="DW34" s="3">
        <v>38.3284324748471</v>
      </c>
      <c r="DX34" s="3">
        <v>140.284167732568</v>
      </c>
      <c r="DY34" s="3">
        <v>195.141629747325</v>
      </c>
      <c r="DZ34" s="3">
        <v>36.4685267829148</v>
      </c>
      <c r="EA34" s="3">
        <v>60.4737502626531</v>
      </c>
      <c r="EB34" s="3">
        <v>6.90665976278953</v>
      </c>
      <c r="EC34" s="3">
        <v>105.721212078683</v>
      </c>
      <c r="ED34" s="3">
        <v>42.7973128638018</v>
      </c>
      <c r="EE34" s="3">
        <v>34.8837459808988</v>
      </c>
      <c r="EF34" s="3">
        <v>92.5217940192091</v>
      </c>
      <c r="EG34" s="3">
        <v>11.3538208864955</v>
      </c>
      <c r="EH34" s="3">
        <v>30.6089032019028</v>
      </c>
      <c r="EI34" s="3">
        <v>11.945298831113</v>
      </c>
      <c r="EJ34" s="3">
        <v>80.1444630943695</v>
      </c>
      <c r="EK34" s="3">
        <v>165.158132002475</v>
      </c>
      <c r="EL34" s="3">
        <v>103.547898015931</v>
      </c>
      <c r="EM34" s="3">
        <v>50.2469631548946</v>
      </c>
      <c r="EN34" s="3">
        <v>112.464839600003</v>
      </c>
      <c r="EO34" s="3">
        <v>29.7561405238295</v>
      </c>
      <c r="EP34" s="3">
        <v>102.991997873048</v>
      </c>
      <c r="EQ34" s="3">
        <v>32.0108028757471</v>
      </c>
      <c r="ER34" s="3">
        <v>16.4176657521097</v>
      </c>
      <c r="ES34" s="3">
        <v>23.0358806134985</v>
      </c>
      <c r="ET34" s="3">
        <v>77.3813492911203</v>
      </c>
      <c r="EU34" s="3">
        <v>97.1519051971344</v>
      </c>
      <c r="EV34" s="3">
        <v>21.0220335467526</v>
      </c>
      <c r="EW34" s="3">
        <v>33.2920398101406</v>
      </c>
      <c r="EX34" s="3">
        <v>94.6872134291259</v>
      </c>
      <c r="EY34" s="3">
        <v>18.7228525657961</v>
      </c>
      <c r="EZ34" s="3">
        <v>52.8398304297152</v>
      </c>
      <c r="FA34" s="3">
        <v>55.5215052635836</v>
      </c>
      <c r="FB34" s="3">
        <v>8.73334028881714</v>
      </c>
      <c r="FC34" s="3">
        <v>19.398248046059</v>
      </c>
      <c r="FD34" s="3">
        <v>60.3340382193132</v>
      </c>
      <c r="FE34" s="3">
        <v>94.5574063150269</v>
      </c>
      <c r="FF34" s="3">
        <v>14.2369115996958</v>
      </c>
      <c r="FG34" s="3">
        <v>56.184285572597</v>
      </c>
      <c r="FH34" s="3">
        <v>32.7735328343277</v>
      </c>
      <c r="FI34" s="3">
        <v>26.0523720562467</v>
      </c>
      <c r="FJ34" s="3">
        <v>39.3776035681292</v>
      </c>
      <c r="FK34" s="3">
        <v>39.386465211074</v>
      </c>
      <c r="FL34" s="3">
        <v>68.6816545889895</v>
      </c>
      <c r="FM34" s="3">
        <v>194.715597770241</v>
      </c>
      <c r="FN34" s="3">
        <v>62.1516021410408</v>
      </c>
      <c r="FO34" s="3">
        <v>5.4372255511538</v>
      </c>
      <c r="FP34" s="3">
        <v>34.1901658204764</v>
      </c>
      <c r="FQ34" s="3">
        <v>50.1831058914345</v>
      </c>
      <c r="FR34" s="3">
        <v>95.0083803961451</v>
      </c>
      <c r="FS34" s="3">
        <v>63.9341830654621</v>
      </c>
      <c r="FT34" s="3">
        <v>30.2243004897171</v>
      </c>
      <c r="FU34" s="3">
        <v>95.1648394904478</v>
      </c>
      <c r="FV34" s="3">
        <v>26.428111986449</v>
      </c>
      <c r="FW34" s="3">
        <v>160.972090486346</v>
      </c>
      <c r="FX34" s="3">
        <v>100.474671567573</v>
      </c>
      <c r="FY34" s="3">
        <v>35.8611910431214</v>
      </c>
      <c r="FZ34" s="3">
        <v>70.4240893585299</v>
      </c>
      <c r="GA34" s="3">
        <v>29.3833924422166</v>
      </c>
      <c r="GB34" s="3">
        <v>206.701665605818</v>
      </c>
      <c r="GC34" s="3">
        <v>42.1182667085117</v>
      </c>
      <c r="GD34" s="3">
        <v>58.5024090418184</v>
      </c>
      <c r="GE34" s="3">
        <v>111.05029263648</v>
      </c>
      <c r="GF34" s="3">
        <v>24.7490476880755</v>
      </c>
      <c r="GG34" s="3">
        <v>36.1654636928172</v>
      </c>
      <c r="GH34" s="3">
        <v>23.0294254193488</v>
      </c>
      <c r="GI34" s="3">
        <v>32.6108278562925</v>
      </c>
      <c r="GJ34" s="3">
        <v>46.424645604376</v>
      </c>
      <c r="GK34" s="3">
        <v>25.0112650868228</v>
      </c>
      <c r="GL34" s="3">
        <v>51.5529585698922</v>
      </c>
      <c r="GM34" s="3">
        <v>67.216495566744</v>
      </c>
      <c r="GN34" s="3">
        <v>91.692929487609</v>
      </c>
      <c r="GO34" s="3">
        <v>16.9031771616112</v>
      </c>
      <c r="GP34" s="3">
        <v>20.246460549798</v>
      </c>
      <c r="GQ34" s="3">
        <v>25.3663190533164</v>
      </c>
      <c r="GR34" s="3">
        <v>31.7244319372061</v>
      </c>
      <c r="GS34" s="3">
        <v>97.4202381315686</v>
      </c>
      <c r="GT34" s="3">
        <v>18.5351882251646</v>
      </c>
      <c r="GU34" s="3">
        <v>50.3954144762302</v>
      </c>
      <c r="GV34" s="3">
        <v>186.872712640029</v>
      </c>
      <c r="GW34" s="3">
        <v>9.61453035962459</v>
      </c>
      <c r="GX34" s="3">
        <v>78.759644044957</v>
      </c>
      <c r="GY34" s="3">
        <v>28.2454220865875</v>
      </c>
      <c r="GZ34" s="3">
        <v>54.8899267891912</v>
      </c>
      <c r="HA34" s="3">
        <v>39.4519899151677</v>
      </c>
      <c r="HB34" s="3">
        <v>1.55953036097508</v>
      </c>
      <c r="HC34" s="3">
        <v>12.5025530070466</v>
      </c>
      <c r="HD34" s="3">
        <v>29.0499922475981</v>
      </c>
      <c r="HE34" s="3">
        <v>63.7132749996341</v>
      </c>
      <c r="HF34" s="3">
        <v>35.0026714117712</v>
      </c>
      <c r="HG34" s="3">
        <v>279.869524274554</v>
      </c>
      <c r="HH34" s="3">
        <v>57.732060669579</v>
      </c>
      <c r="HI34" s="3">
        <v>46.529183357021</v>
      </c>
      <c r="HJ34" s="3">
        <v>27.6649428661052</v>
      </c>
      <c r="HK34" s="3">
        <v>31.9501680553739</v>
      </c>
      <c r="HL34" s="3">
        <v>83.8794094390627</v>
      </c>
      <c r="HM34" s="3">
        <v>22.8395268070546</v>
      </c>
      <c r="HN34" s="3">
        <v>36.2383012097341</v>
      </c>
      <c r="HO34" s="3">
        <v>69.902722026044</v>
      </c>
      <c r="HP34" s="3">
        <v>25.4277686432975</v>
      </c>
      <c r="HQ34" s="3">
        <v>107.392963351221</v>
      </c>
      <c r="HR34" s="3">
        <v>18.1784276592384</v>
      </c>
      <c r="HS34" s="3">
        <v>42.2690263661192</v>
      </c>
      <c r="HT34" s="3">
        <v>64.4147202281061</v>
      </c>
      <c r="HU34" s="3">
        <v>68.1446579158144</v>
      </c>
      <c r="HV34" s="3">
        <v>35.8075871626341</v>
      </c>
      <c r="HW34" s="3">
        <v>55.2724346077838</v>
      </c>
      <c r="HX34" s="3">
        <v>89.2242969783962</v>
      </c>
      <c r="HY34" s="3">
        <v>23.802926829364</v>
      </c>
      <c r="HZ34" s="3">
        <v>55.1884993897386</v>
      </c>
      <c r="IA34" s="3">
        <v>157.999421053338</v>
      </c>
      <c r="IB34" s="3">
        <v>57.7790646527904</v>
      </c>
      <c r="IC34" s="3">
        <v>25.4559494558468</v>
      </c>
      <c r="ID34" s="3">
        <v>49.9749398813238</v>
      </c>
      <c r="IE34" s="3">
        <v>402.075951712472</v>
      </c>
      <c r="IF34" s="3">
        <v>7.25814545023631</v>
      </c>
      <c r="IG34" s="3">
        <v>84.2621747654712</v>
      </c>
      <c r="IH34" s="3">
        <v>99.0439463526153</v>
      </c>
      <c r="II34" s="3">
        <v>170.48801974195</v>
      </c>
      <c r="IJ34" s="3">
        <v>57.8824551425456</v>
      </c>
      <c r="IK34" s="3">
        <v>43.7336406461392</v>
      </c>
      <c r="IL34" s="3">
        <v>45.9260423732162</v>
      </c>
      <c r="IM34" s="3">
        <v>27.7352450520594</v>
      </c>
      <c r="IN34" s="3">
        <v>86.4363117644064</v>
      </c>
      <c r="IO34" s="3">
        <v>107.393926781952</v>
      </c>
      <c r="IP34" s="3">
        <v>61.1983093918964</v>
      </c>
      <c r="IQ34" s="3">
        <v>123.087188664532</v>
      </c>
      <c r="IR34" s="3">
        <v>36.6217603250819</v>
      </c>
      <c r="IS34" s="3">
        <v>137.170196120738</v>
      </c>
      <c r="IT34" s="3">
        <v>40.8704749319887</v>
      </c>
      <c r="IU34" s="3">
        <v>54.834904542362</v>
      </c>
      <c r="IV34" s="3">
        <v>146.847648736908</v>
      </c>
      <c r="IW34" s="3">
        <v>99.9676274234689</v>
      </c>
      <c r="IX34" s="3">
        <v>104.518156020233</v>
      </c>
      <c r="IY34" s="3">
        <v>40.5486815420909</v>
      </c>
      <c r="IZ34" s="3">
        <v>16.3459497402828</v>
      </c>
      <c r="JA34" s="3">
        <v>85.957793988751</v>
      </c>
      <c r="JB34" s="3">
        <v>54.2660358112553</v>
      </c>
      <c r="JC34" s="3">
        <v>54.8799458909631</v>
      </c>
      <c r="JD34" s="3">
        <v>33.5970173739152</v>
      </c>
      <c r="JE34" s="3">
        <v>148.776988481392</v>
      </c>
      <c r="JF34" s="3">
        <v>50.4234620783852</v>
      </c>
      <c r="JG34" s="3">
        <v>96.005333094095</v>
      </c>
      <c r="JH34" s="3">
        <v>61.2740952018313</v>
      </c>
      <c r="JI34" s="3">
        <v>55.1760447658418</v>
      </c>
      <c r="JJ34" s="3">
        <v>39.3781889068843</v>
      </c>
      <c r="JK34" s="3">
        <v>121.362584179679</v>
      </c>
      <c r="JL34" s="3">
        <v>78.8549128257171</v>
      </c>
      <c r="JM34" s="3">
        <v>82.3461405670251</v>
      </c>
      <c r="JN34" s="3">
        <v>77.7028493022778</v>
      </c>
      <c r="JO34" s="3">
        <v>39.4340535133964</v>
      </c>
      <c r="JP34" s="3">
        <v>103.694093571462</v>
      </c>
      <c r="JQ34" s="3">
        <v>77.1959520975749</v>
      </c>
      <c r="JR34" s="3">
        <v>92.4628572009858</v>
      </c>
      <c r="JS34" s="3">
        <v>48.7792138998181</v>
      </c>
      <c r="JT34" s="3">
        <v>33.6612173473046</v>
      </c>
      <c r="JU34" s="3">
        <v>156.13047681536</v>
      </c>
      <c r="JV34" s="3">
        <v>57.356590950641</v>
      </c>
      <c r="JW34" s="3">
        <v>47.4464577982111</v>
      </c>
      <c r="JX34" s="3">
        <v>46.78898760134</v>
      </c>
      <c r="JY34" s="3">
        <v>54.2969805586591</v>
      </c>
      <c r="JZ34" s="3">
        <v>37.1488961833169</v>
      </c>
      <c r="KA34" s="3">
        <v>54.5811678285967</v>
      </c>
      <c r="KB34" s="3">
        <v>19.0415507364404</v>
      </c>
      <c r="KC34" s="3">
        <v>20.6421564398546</v>
      </c>
      <c r="KD34" s="3">
        <v>22.4852592625095</v>
      </c>
      <c r="KE34" s="3">
        <v>90.937177985715</v>
      </c>
      <c r="KF34" s="3">
        <v>32.4134566875684</v>
      </c>
      <c r="KG34" s="3">
        <v>58.7406023502994</v>
      </c>
      <c r="KH34" s="3">
        <v>46.032091992215</v>
      </c>
      <c r="KI34" s="3">
        <v>55.262158555407</v>
      </c>
      <c r="KJ34" s="3">
        <v>115.543153451792</v>
      </c>
      <c r="KK34" s="3">
        <v>48.0585079125511</v>
      </c>
      <c r="KL34" s="3">
        <v>9.64919663454318</v>
      </c>
      <c r="KM34" s="3">
        <v>33.4664245106711</v>
      </c>
      <c r="KN34" s="3">
        <v>31.509633956061</v>
      </c>
      <c r="KO34" s="3">
        <v>42.1976083871617</v>
      </c>
      <c r="KP34" s="3">
        <v>54.5805119940853</v>
      </c>
      <c r="KQ34" s="3">
        <v>121.422768881689</v>
      </c>
      <c r="KR34" s="3">
        <v>40.4689261492668</v>
      </c>
      <c r="KS34" s="3">
        <v>34.1485977247506</v>
      </c>
      <c r="KT34" s="3">
        <v>37.0242113088149</v>
      </c>
      <c r="KU34" s="3">
        <v>171.646426197308</v>
      </c>
      <c r="KV34" s="3">
        <v>57.0064743629552</v>
      </c>
      <c r="KW34" s="3">
        <v>106.621845758238</v>
      </c>
      <c r="KX34" s="3">
        <v>13.1893718316093</v>
      </c>
      <c r="KY34" s="3">
        <v>35.2533736038586</v>
      </c>
      <c r="KZ34" s="3">
        <v>13.5070354066735</v>
      </c>
      <c r="LA34" s="3">
        <v>31.5807855825935</v>
      </c>
      <c r="LB34" s="3">
        <v>78.9631523972854</v>
      </c>
      <c r="LC34" s="3">
        <v>26.2746890803728</v>
      </c>
      <c r="LD34" s="3">
        <v>168.974042373307</v>
      </c>
      <c r="LE34" s="3">
        <v>39.5157555894069</v>
      </c>
      <c r="LF34" s="3">
        <v>3.66114176011993</v>
      </c>
      <c r="LG34" s="3">
        <v>59.9192404698824</v>
      </c>
      <c r="LH34" s="3">
        <v>27.7369905872052</v>
      </c>
      <c r="LI34" s="3">
        <v>39.0330953143892</v>
      </c>
      <c r="LJ34" s="3">
        <v>42.6722595565579</v>
      </c>
      <c r="LK34" s="3">
        <v>39.8667143899034</v>
      </c>
      <c r="LL34" s="3">
        <v>39.7855262338966</v>
      </c>
    </row>
    <row r="35">
      <c r="A35" s="9">
        <v>42644.0</v>
      </c>
      <c r="B35" s="3">
        <v>26.6568090163804</v>
      </c>
      <c r="C35" s="3">
        <v>43.0201951479482</v>
      </c>
      <c r="D35" s="3">
        <v>35.3521592768646</v>
      </c>
      <c r="E35" s="3">
        <v>102.896068797762</v>
      </c>
      <c r="F35" s="3">
        <v>108.470237913586</v>
      </c>
      <c r="G35" s="3">
        <v>53.8919011456936</v>
      </c>
      <c r="H35" s="3">
        <v>33.6782144827124</v>
      </c>
      <c r="I35" s="3">
        <v>73.2756491242798</v>
      </c>
      <c r="J35" s="3">
        <v>71.1671431405204</v>
      </c>
      <c r="K35" s="3">
        <v>38.024016397444</v>
      </c>
      <c r="L35" s="3">
        <v>46.8238578437082</v>
      </c>
      <c r="M35" s="3">
        <v>8.94419616124433</v>
      </c>
      <c r="N35" s="3">
        <v>29.0904196486336</v>
      </c>
      <c r="O35" s="3">
        <v>48.7394630545009</v>
      </c>
      <c r="P35" s="3">
        <v>73.8363510753076</v>
      </c>
      <c r="Q35" s="3">
        <v>58.0026187896728</v>
      </c>
      <c r="R35" s="3">
        <v>56.7636117887309</v>
      </c>
      <c r="S35" s="3">
        <v>60.864116625958</v>
      </c>
      <c r="T35" s="3">
        <v>26.3469291583131</v>
      </c>
      <c r="U35" s="3">
        <v>43.5927034637926</v>
      </c>
      <c r="V35" s="3">
        <v>126.561340882045</v>
      </c>
      <c r="W35" s="3">
        <v>82.0659588019332</v>
      </c>
      <c r="X35" s="3">
        <v>92.9043553135047</v>
      </c>
      <c r="Y35" s="3">
        <v>41.2840595245361</v>
      </c>
      <c r="Z35" s="3">
        <v>110.150610442974</v>
      </c>
      <c r="AA35" s="3">
        <v>14.977637592162</v>
      </c>
      <c r="AB35" s="3">
        <v>54.1526176696825</v>
      </c>
      <c r="AC35" s="3">
        <v>127.750274733607</v>
      </c>
      <c r="AD35" s="3">
        <v>65.0213711999457</v>
      </c>
      <c r="AE35" s="3">
        <v>56.6511233280686</v>
      </c>
      <c r="AF35" s="3">
        <v>754.577859061105</v>
      </c>
      <c r="AG35" s="3">
        <v>125.31151900222</v>
      </c>
      <c r="AH35" s="3">
        <v>13.5683157672508</v>
      </c>
      <c r="AI35" s="3">
        <v>41.8144986111101</v>
      </c>
      <c r="AJ35" s="3">
        <v>29.6967271239237</v>
      </c>
      <c r="AK35" s="3">
        <v>150.411780256602</v>
      </c>
      <c r="AL35" s="3">
        <v>23.2703279047983</v>
      </c>
      <c r="AM35" s="3">
        <v>31.9939720909472</v>
      </c>
      <c r="AN35" s="3">
        <v>297.535001482282</v>
      </c>
      <c r="AO35" s="3">
        <v>32.93815191041</v>
      </c>
      <c r="AP35" s="3">
        <v>38.9317091920572</v>
      </c>
      <c r="AQ35" s="3">
        <v>22.953095299857</v>
      </c>
      <c r="AR35" s="3">
        <v>27.2535091848595</v>
      </c>
      <c r="AS35" s="3">
        <v>90.4478204230141</v>
      </c>
      <c r="AT35" s="3">
        <v>37.8654254557122</v>
      </c>
      <c r="AU35" s="3">
        <v>27.9468781844171</v>
      </c>
      <c r="AV35" s="3">
        <v>57.9469318097725</v>
      </c>
      <c r="AW35" s="3">
        <v>71.2113015900483</v>
      </c>
      <c r="AX35" s="3">
        <v>106.654220019803</v>
      </c>
      <c r="AY35" s="3">
        <v>27.2497618538993</v>
      </c>
      <c r="AZ35" s="3">
        <v>65.4639092914658</v>
      </c>
      <c r="BA35" s="3">
        <v>42.2340346378228</v>
      </c>
      <c r="BB35" s="3">
        <v>19.3113886716378</v>
      </c>
      <c r="BC35" s="3">
        <v>56.6697816602835</v>
      </c>
      <c r="BD35" s="3">
        <v>58.8918106950913</v>
      </c>
      <c r="BE35" s="3">
        <v>59.1525444423611</v>
      </c>
      <c r="BF35" s="3">
        <v>96.508569363276</v>
      </c>
      <c r="BG35" s="3">
        <v>26.7346695630563</v>
      </c>
      <c r="BH35" s="3">
        <v>74.1738261957901</v>
      </c>
      <c r="BI35" s="3">
        <v>8.14744766553243</v>
      </c>
      <c r="BJ35" s="3">
        <v>101.835521204993</v>
      </c>
      <c r="BK35" s="3">
        <v>32.1262373551165</v>
      </c>
      <c r="BL35" s="3">
        <v>17.146254361194</v>
      </c>
      <c r="BM35" s="3">
        <v>63.141728373756</v>
      </c>
      <c r="BN35" s="3">
        <v>33.3556269759613</v>
      </c>
      <c r="BO35" s="3">
        <v>128.075091675127</v>
      </c>
      <c r="BP35" s="3">
        <v>41.446974392512</v>
      </c>
      <c r="BQ35" s="3">
        <v>72.5448055843964</v>
      </c>
      <c r="BR35" s="3">
        <v>23.7964526520161</v>
      </c>
      <c r="BS35" s="3">
        <v>9.13489985574739</v>
      </c>
      <c r="BT35" s="3">
        <v>21.0394991228611</v>
      </c>
      <c r="BU35" s="3">
        <v>45.5595897137506</v>
      </c>
      <c r="BV35" s="3">
        <v>67.3699449071046</v>
      </c>
      <c r="BW35" s="3">
        <v>71.9411759225549</v>
      </c>
      <c r="BX35" s="3">
        <v>51.0419954887119</v>
      </c>
      <c r="BY35" s="3">
        <v>36.5310905927948</v>
      </c>
      <c r="BZ35" s="3">
        <v>75.8465668500017</v>
      </c>
      <c r="CA35" s="3">
        <v>46.536793423453</v>
      </c>
      <c r="CB35" s="3">
        <v>62.0247641326447</v>
      </c>
      <c r="CC35" s="3">
        <v>70.4645716677952</v>
      </c>
      <c r="CD35" s="3">
        <v>26.7455243018474</v>
      </c>
      <c r="CE35" s="3">
        <v>66.4281369554859</v>
      </c>
      <c r="CF35" s="3">
        <v>86.7388011348775</v>
      </c>
      <c r="CG35" s="3">
        <v>76.7061902000791</v>
      </c>
      <c r="CH35" s="3">
        <v>48.4872755642438</v>
      </c>
      <c r="CI35" s="3">
        <v>49.4054138675461</v>
      </c>
      <c r="CJ35" s="3">
        <v>60.0759549789315</v>
      </c>
      <c r="CK35" s="3">
        <v>55.1774675757525</v>
      </c>
      <c r="CL35" s="3">
        <v>61.46809505281</v>
      </c>
      <c r="CM35" s="3">
        <v>30.8317068651027</v>
      </c>
      <c r="CN35" s="3">
        <v>81.365682558165</v>
      </c>
      <c r="CO35" s="3">
        <v>27.8597602899095</v>
      </c>
      <c r="CP35" s="3">
        <v>107.366426218862</v>
      </c>
      <c r="CQ35" s="3">
        <v>54.2068405229706</v>
      </c>
      <c r="CR35" s="3">
        <v>119.924284242667</v>
      </c>
      <c r="CS35" s="3">
        <v>50.9217951182784</v>
      </c>
      <c r="CT35" s="3">
        <v>78.907467358822</v>
      </c>
      <c r="CU35" s="3">
        <v>51.3767267806894</v>
      </c>
      <c r="CV35" s="3">
        <v>41.1352658935895</v>
      </c>
      <c r="CW35" s="3">
        <v>72.2309884836111</v>
      </c>
      <c r="CX35" s="3">
        <v>45.7477322154726</v>
      </c>
      <c r="CY35" s="3">
        <v>40.7818221602291</v>
      </c>
      <c r="CZ35" s="3">
        <v>52.9826298612027</v>
      </c>
      <c r="DA35" s="3">
        <v>23.4006419102287</v>
      </c>
      <c r="DB35" s="3">
        <v>37.9707141603742</v>
      </c>
      <c r="DC35" s="3">
        <v>17.4821108416188</v>
      </c>
      <c r="DD35" s="3">
        <v>45.7577510949402</v>
      </c>
      <c r="DE35" s="3">
        <v>118.172002834736</v>
      </c>
      <c r="DF35" s="3">
        <v>7.90284571373366</v>
      </c>
      <c r="DG35" s="3">
        <v>15.9420027506979</v>
      </c>
      <c r="DH35" s="3">
        <v>9.3987344091477</v>
      </c>
      <c r="DI35" s="3">
        <v>152.399825579122</v>
      </c>
      <c r="DJ35" s="3">
        <v>23.0542308376141</v>
      </c>
      <c r="DK35" s="3">
        <v>122.148809887114</v>
      </c>
      <c r="DL35" s="3">
        <v>66.3203302309141</v>
      </c>
      <c r="DM35" s="3">
        <v>15.4780443557906</v>
      </c>
      <c r="DN35" s="3">
        <v>34.8218572676766</v>
      </c>
      <c r="DO35" s="3">
        <v>126.258945768539</v>
      </c>
      <c r="DP35" s="3">
        <v>126.580688210361</v>
      </c>
      <c r="DQ35" s="3">
        <v>54.9265449580702</v>
      </c>
      <c r="DR35" s="3">
        <v>46.410337992843</v>
      </c>
      <c r="DS35" s="3">
        <v>18.7073352930208</v>
      </c>
      <c r="DT35" s="3">
        <v>26.9110640861048</v>
      </c>
      <c r="DU35" s="3">
        <v>40.5853864815159</v>
      </c>
      <c r="DV35" s="3">
        <v>75.0571625466206</v>
      </c>
      <c r="DW35" s="3">
        <v>38.737301635483</v>
      </c>
      <c r="DX35" s="3">
        <v>144.147339685304</v>
      </c>
      <c r="DY35" s="3">
        <v>187.280204142775</v>
      </c>
      <c r="DZ35" s="3">
        <v>40.4106951862322</v>
      </c>
      <c r="EA35" s="3">
        <v>61.4100617064576</v>
      </c>
      <c r="EB35" s="3">
        <v>7.11568713594526</v>
      </c>
      <c r="EC35" s="3">
        <v>103.488341410918</v>
      </c>
      <c r="ED35" s="3">
        <v>45.4971524175632</v>
      </c>
      <c r="EE35" s="3">
        <v>36.0893279907863</v>
      </c>
      <c r="EF35" s="3">
        <v>88.6974540693726</v>
      </c>
      <c r="EG35" s="3">
        <v>11.3566915951867</v>
      </c>
      <c r="EH35" s="3">
        <v>31.0165321221778</v>
      </c>
      <c r="EI35" s="3">
        <v>11.4317106814868</v>
      </c>
      <c r="EJ35" s="3">
        <v>79.6361284622847</v>
      </c>
      <c r="EK35" s="3">
        <v>164.052712459653</v>
      </c>
      <c r="EL35" s="3">
        <v>101.508472380107</v>
      </c>
      <c r="EM35" s="3">
        <v>48.0910090903647</v>
      </c>
      <c r="EN35" s="3">
        <v>108.737012722622</v>
      </c>
      <c r="EO35" s="3">
        <v>29.6373021701252</v>
      </c>
      <c r="EP35" s="3">
        <v>101.647701826852</v>
      </c>
      <c r="EQ35" s="3">
        <v>30.9033871798869</v>
      </c>
      <c r="ER35" s="3">
        <v>16.3533748002284</v>
      </c>
      <c r="ES35" s="3">
        <v>21.1417439340266</v>
      </c>
      <c r="ET35" s="3">
        <v>77.7347617376418</v>
      </c>
      <c r="EU35" s="3">
        <v>95.3838936752476</v>
      </c>
      <c r="EV35" s="3">
        <v>20.6387234685818</v>
      </c>
      <c r="EW35" s="3">
        <v>32.4957772301942</v>
      </c>
      <c r="EX35" s="3">
        <v>93.1858887064271</v>
      </c>
      <c r="EY35" s="3">
        <v>19.3717791924658</v>
      </c>
      <c r="EZ35" s="3">
        <v>54.3504957322376</v>
      </c>
      <c r="FA35" s="3">
        <v>53.1528451566723</v>
      </c>
      <c r="FB35" s="3">
        <v>9.22888040147874</v>
      </c>
      <c r="FC35" s="3">
        <v>18.4315174817207</v>
      </c>
      <c r="FD35" s="3">
        <v>62.9224555307813</v>
      </c>
      <c r="FE35" s="3">
        <v>90.5475322721383</v>
      </c>
      <c r="FF35" s="3">
        <v>13.7278703197539</v>
      </c>
      <c r="FG35" s="3">
        <v>51.5266667320615</v>
      </c>
      <c r="FH35" s="3">
        <v>32.3413759260296</v>
      </c>
      <c r="FI35" s="3">
        <v>25.5822122859656</v>
      </c>
      <c r="FJ35" s="3">
        <v>39.6715524197415</v>
      </c>
      <c r="FK35" s="3">
        <v>36.6952389959213</v>
      </c>
      <c r="FL35" s="3">
        <v>68.6068312927123</v>
      </c>
      <c r="FM35" s="3">
        <v>190.986303443042</v>
      </c>
      <c r="FN35" s="3">
        <v>60.159693404697</v>
      </c>
      <c r="FO35" s="3">
        <v>5.8010599578874</v>
      </c>
      <c r="FP35" s="3">
        <v>36.9831488835177</v>
      </c>
      <c r="FQ35" s="3">
        <v>52.0535144604023</v>
      </c>
      <c r="FR35" s="3">
        <v>97.7648077935888</v>
      </c>
      <c r="FS35" s="3">
        <v>62.5424295971962</v>
      </c>
      <c r="FT35" s="3">
        <v>29.2627085297136</v>
      </c>
      <c r="FU35" s="3">
        <v>92.9679699490737</v>
      </c>
      <c r="FV35" s="3">
        <v>26.2334104803546</v>
      </c>
      <c r="FW35" s="3">
        <v>148.621802183493</v>
      </c>
      <c r="FX35" s="3">
        <v>98.1143780207825</v>
      </c>
      <c r="FY35" s="3">
        <v>35.7411718930925</v>
      </c>
      <c r="FZ35" s="3">
        <v>68.7043666261205</v>
      </c>
      <c r="GA35" s="3">
        <v>31.3052879311873</v>
      </c>
      <c r="GB35" s="3">
        <v>194.611904689244</v>
      </c>
      <c r="GC35" s="3">
        <v>40.9957862517765</v>
      </c>
      <c r="GD35" s="3">
        <v>57.209070469547</v>
      </c>
      <c r="GE35" s="3">
        <v>106.227729656695</v>
      </c>
      <c r="GF35" s="3">
        <v>24.3376190094721</v>
      </c>
      <c r="GG35" s="3">
        <v>35.6054502204536</v>
      </c>
      <c r="GH35" s="3">
        <v>21.2396124479198</v>
      </c>
      <c r="GI35" s="3">
        <v>32.6031557467981</v>
      </c>
      <c r="GJ35" s="3">
        <v>46.0669343329329</v>
      </c>
      <c r="GK35" s="3">
        <v>25.7928396366772</v>
      </c>
      <c r="GL35" s="3">
        <v>52.578961828396</v>
      </c>
      <c r="GM35" s="3">
        <v>65.105780252556</v>
      </c>
      <c r="GN35" s="3">
        <v>93.0299649589685</v>
      </c>
      <c r="GO35" s="3">
        <v>16.9619110610226</v>
      </c>
      <c r="GP35" s="3">
        <v>19.2710820380631</v>
      </c>
      <c r="GQ35" s="3">
        <v>25.1511526255367</v>
      </c>
      <c r="GR35" s="3">
        <v>28.380956438188</v>
      </c>
      <c r="GS35" s="3">
        <v>112.770000094459</v>
      </c>
      <c r="GT35" s="3">
        <v>17.4410679842961</v>
      </c>
      <c r="GU35" s="3">
        <v>47.0853994945894</v>
      </c>
      <c r="GV35" s="3">
        <v>191.6899853521</v>
      </c>
      <c r="GW35" s="3">
        <v>9.25936540050559</v>
      </c>
      <c r="GX35" s="3">
        <v>79.8839043360089</v>
      </c>
      <c r="GY35" s="3">
        <v>27.6274154831744</v>
      </c>
      <c r="GZ35" s="3">
        <v>56.5219474181786</v>
      </c>
      <c r="HA35" s="3">
        <v>39.468827253491</v>
      </c>
      <c r="HB35" s="3">
        <v>1.67607321468562</v>
      </c>
      <c r="HC35" s="3">
        <v>12.2186926195723</v>
      </c>
      <c r="HD35" s="3">
        <v>29.8318997143388</v>
      </c>
      <c r="HE35" s="3">
        <v>61.4069981028975</v>
      </c>
      <c r="HF35" s="3">
        <v>33.7864408541624</v>
      </c>
      <c r="HG35" s="3">
        <v>274.771905444917</v>
      </c>
      <c r="HH35" s="3">
        <v>58.1683676904667</v>
      </c>
      <c r="HI35" s="3">
        <v>43.9796002449896</v>
      </c>
      <c r="HJ35" s="3">
        <v>27.4600993800328</v>
      </c>
      <c r="HK35" s="3">
        <v>30.9048915966682</v>
      </c>
      <c r="HL35" s="3">
        <v>83.8756619953977</v>
      </c>
      <c r="HM35" s="3">
        <v>21.9573186133131</v>
      </c>
      <c r="HN35" s="3">
        <v>38.7516268108849</v>
      </c>
      <c r="HO35" s="3">
        <v>69.7791992818303</v>
      </c>
      <c r="HP35" s="3">
        <v>25.6417373368681</v>
      </c>
      <c r="HQ35" s="3">
        <v>108.250221531667</v>
      </c>
      <c r="HR35" s="3">
        <v>17.6105871384092</v>
      </c>
      <c r="HS35" s="3">
        <v>41.0727779400046</v>
      </c>
      <c r="HT35" s="3">
        <v>62.5201395297508</v>
      </c>
      <c r="HU35" s="3">
        <v>69.8371296151071</v>
      </c>
      <c r="HV35" s="3">
        <v>34.5360774534278</v>
      </c>
      <c r="HW35" s="3">
        <v>53.5416964873494</v>
      </c>
      <c r="HX35" s="3">
        <v>81.8661301804891</v>
      </c>
      <c r="HY35" s="3">
        <v>22.6962645671597</v>
      </c>
      <c r="HZ35" s="3">
        <v>58.148956160443</v>
      </c>
      <c r="IA35" s="3">
        <v>152.402524126583</v>
      </c>
      <c r="IB35" s="3">
        <v>58.4896336676439</v>
      </c>
      <c r="IC35" s="3">
        <v>27.7021937461458</v>
      </c>
      <c r="ID35" s="3">
        <v>53.3229743062846</v>
      </c>
      <c r="IE35" s="3">
        <v>376.302855718704</v>
      </c>
      <c r="IF35" s="3">
        <v>7.7244954775895</v>
      </c>
      <c r="IG35" s="3">
        <v>83.7613614862439</v>
      </c>
      <c r="IH35" s="3">
        <v>101.301286258013</v>
      </c>
      <c r="II35" s="3">
        <v>166.901259992997</v>
      </c>
      <c r="IJ35" s="3">
        <v>58.920292713458</v>
      </c>
      <c r="IK35" s="3">
        <v>43.7688360002505</v>
      </c>
      <c r="IL35" s="3">
        <v>44.9876267326666</v>
      </c>
      <c r="IM35" s="3">
        <v>28.8483214453808</v>
      </c>
      <c r="IN35" s="3">
        <v>82.2753217698459</v>
      </c>
      <c r="IO35" s="3">
        <v>103.336305409472</v>
      </c>
      <c r="IP35" s="3">
        <v>63.9692203035191</v>
      </c>
      <c r="IQ35" s="3">
        <v>124.434180254581</v>
      </c>
      <c r="IR35" s="3">
        <v>35.3974362635073</v>
      </c>
      <c r="IS35" s="3">
        <v>126.569700865603</v>
      </c>
      <c r="IT35" s="3">
        <v>40.2608489272463</v>
      </c>
      <c r="IU35" s="3">
        <v>55.7037579296092</v>
      </c>
      <c r="IV35" s="3">
        <v>149.895355845787</v>
      </c>
      <c r="IW35" s="3">
        <v>98.6356882604289</v>
      </c>
      <c r="IX35" s="3">
        <v>104.437439428666</v>
      </c>
      <c r="IY35" s="3">
        <v>38.9452643427412</v>
      </c>
      <c r="IZ35" s="3">
        <v>15.7061647772896</v>
      </c>
      <c r="JA35" s="3">
        <v>89.0720583380781</v>
      </c>
      <c r="JB35" s="3">
        <v>54.1202632215305</v>
      </c>
      <c r="JC35" s="3">
        <v>54.1787468130233</v>
      </c>
      <c r="JD35" s="3">
        <v>32.8735886501262</v>
      </c>
      <c r="JE35" s="3">
        <v>149.897374488003</v>
      </c>
      <c r="JF35" s="3">
        <v>49.5757011092464</v>
      </c>
      <c r="JG35" s="3">
        <v>93.3234843655803</v>
      </c>
      <c r="JH35" s="3">
        <v>58.1726453683942</v>
      </c>
      <c r="JI35" s="3">
        <v>55.8881066014634</v>
      </c>
      <c r="JJ35" s="3">
        <v>38.417443721153</v>
      </c>
      <c r="JK35" s="3">
        <v>123.530704512988</v>
      </c>
      <c r="JL35" s="3">
        <v>78.7607450751159</v>
      </c>
      <c r="JM35" s="3">
        <v>82.2155973422138</v>
      </c>
      <c r="JN35" s="3">
        <v>77.873014618894</v>
      </c>
      <c r="JO35" s="3">
        <v>39.5835697636784</v>
      </c>
      <c r="JP35" s="3">
        <v>102.719776964482</v>
      </c>
      <c r="JQ35" s="3">
        <v>78.2207138424828</v>
      </c>
      <c r="JR35" s="3">
        <v>81.9188096182687</v>
      </c>
      <c r="JS35" s="3">
        <v>46.6773971065725</v>
      </c>
      <c r="JT35" s="3">
        <v>32.3193935802746</v>
      </c>
      <c r="JU35" s="3">
        <v>153.065953209287</v>
      </c>
      <c r="JV35" s="3">
        <v>56.3062513114446</v>
      </c>
      <c r="JW35" s="3">
        <v>50.2439404807907</v>
      </c>
      <c r="JX35" s="3">
        <v>44.4690173510091</v>
      </c>
      <c r="JY35" s="3">
        <v>50.6194535011338</v>
      </c>
      <c r="JZ35" s="3">
        <v>35.6512908136654</v>
      </c>
      <c r="KA35" s="3">
        <v>54.0530023908149</v>
      </c>
      <c r="KB35" s="3">
        <v>19.0176158897177</v>
      </c>
      <c r="KC35" s="3">
        <v>19.8613787996046</v>
      </c>
      <c r="KD35" s="3">
        <v>22.4929411995654</v>
      </c>
      <c r="KE35" s="3">
        <v>86.8210356771356</v>
      </c>
      <c r="KF35" s="3">
        <v>31.2318232588426</v>
      </c>
      <c r="KG35" s="3">
        <v>59.5396061275436</v>
      </c>
      <c r="KH35" s="3">
        <v>45.1125794573377</v>
      </c>
      <c r="KI35" s="3">
        <v>54.4239239893508</v>
      </c>
      <c r="KJ35" s="3">
        <v>115.185098906689</v>
      </c>
      <c r="KK35" s="3">
        <v>47.7953208181325</v>
      </c>
      <c r="KL35" s="3">
        <v>8.89511465790067</v>
      </c>
      <c r="KM35" s="3">
        <v>35.906039015135</v>
      </c>
      <c r="KN35" s="3">
        <v>31.7441570283382</v>
      </c>
      <c r="KO35" s="3">
        <v>39.8344701647635</v>
      </c>
      <c r="KP35" s="3">
        <v>53.0257784512328</v>
      </c>
      <c r="KQ35" s="3">
        <v>116.476336708348</v>
      </c>
      <c r="KR35" s="3">
        <v>38.7631796446478</v>
      </c>
      <c r="KS35" s="3">
        <v>35.763937764381</v>
      </c>
      <c r="KT35" s="3">
        <v>36.8934096833295</v>
      </c>
      <c r="KU35" s="3">
        <v>160.569533355841</v>
      </c>
      <c r="KV35" s="3">
        <v>53.597972093366</v>
      </c>
      <c r="KW35" s="3">
        <v>108.858756993695</v>
      </c>
      <c r="KX35" s="3">
        <v>13.4013896035199</v>
      </c>
      <c r="KY35" s="3">
        <v>32.5391480130765</v>
      </c>
      <c r="KZ35" s="3">
        <v>13.1943007742982</v>
      </c>
      <c r="LA35" s="3">
        <v>33.810376760605</v>
      </c>
      <c r="LB35" s="3">
        <v>76.1627631264616</v>
      </c>
      <c r="LC35" s="3">
        <v>27.0268117267457</v>
      </c>
      <c r="LD35" s="3">
        <v>165.432780931731</v>
      </c>
      <c r="LE35" s="3">
        <v>37.6716435881156</v>
      </c>
      <c r="LF35" s="3">
        <v>3.46185583802815</v>
      </c>
      <c r="LG35" s="3">
        <v>58.0932651545032</v>
      </c>
      <c r="LH35" s="3">
        <v>28.4223196953589</v>
      </c>
      <c r="LI35" s="3">
        <v>36.7573810304914</v>
      </c>
      <c r="LJ35" s="3">
        <v>43.5318383578872</v>
      </c>
      <c r="LK35" s="3">
        <v>41.9309307870741</v>
      </c>
      <c r="LL35" s="3">
        <v>44.726689343659</v>
      </c>
    </row>
    <row r="36">
      <c r="A36" s="9">
        <v>42675.0</v>
      </c>
      <c r="B36" s="3">
        <v>25.4828482684322</v>
      </c>
      <c r="C36" s="3">
        <v>42.3163236791138</v>
      </c>
      <c r="D36" s="3">
        <v>33.9467518236685</v>
      </c>
      <c r="E36" s="3">
        <v>104.783621407582</v>
      </c>
      <c r="F36" s="3">
        <v>105.444047473726</v>
      </c>
      <c r="G36" s="3">
        <v>57.9733042399008</v>
      </c>
      <c r="H36" s="3">
        <v>35.332721194458</v>
      </c>
      <c r="I36" s="3">
        <v>77.8250073207774</v>
      </c>
      <c r="J36" s="3">
        <v>73.5757142929804</v>
      </c>
      <c r="K36" s="3">
        <v>38.7752529450816</v>
      </c>
      <c r="L36" s="3">
        <v>45.5215180613924</v>
      </c>
      <c r="M36" s="3">
        <v>8.85158565568061</v>
      </c>
      <c r="N36" s="3">
        <v>29.3615520677583</v>
      </c>
      <c r="O36" s="3">
        <v>50.4324195121925</v>
      </c>
      <c r="P36" s="3">
        <v>71.0700236941302</v>
      </c>
      <c r="Q36" s="3">
        <v>66.5419040861584</v>
      </c>
      <c r="R36" s="3">
        <v>58.0742208908393</v>
      </c>
      <c r="S36" s="3">
        <v>60.8921140492595</v>
      </c>
      <c r="T36" s="3">
        <v>27.4118309951474</v>
      </c>
      <c r="U36" s="3">
        <v>44.0968653403007</v>
      </c>
      <c r="V36" s="3">
        <v>113.23140709976</v>
      </c>
      <c r="W36" s="3">
        <v>88.9883500117557</v>
      </c>
      <c r="X36" s="3">
        <v>89.1984962306528</v>
      </c>
      <c r="Y36" s="3">
        <v>38.2512617565337</v>
      </c>
      <c r="Z36" s="3">
        <v>113.156147825377</v>
      </c>
      <c r="AA36" s="3">
        <v>15.4947306248032</v>
      </c>
      <c r="AB36" s="3">
        <v>54.0868315320682</v>
      </c>
      <c r="AC36" s="3">
        <v>126.184556717932</v>
      </c>
      <c r="AD36" s="3">
        <v>61.3452570340388</v>
      </c>
      <c r="AE36" s="3">
        <v>62.2444674080253</v>
      </c>
      <c r="AF36" s="3">
        <v>757.95595296224</v>
      </c>
      <c r="AG36" s="3">
        <v>135.265096085416</v>
      </c>
      <c r="AH36" s="3">
        <v>15.764767620569</v>
      </c>
      <c r="AI36" s="3">
        <v>40.8106024937691</v>
      </c>
      <c r="AJ36" s="3">
        <v>31.8116768354329</v>
      </c>
      <c r="AK36" s="3">
        <v>148.523549978117</v>
      </c>
      <c r="AL36" s="3">
        <v>24.7297254289014</v>
      </c>
      <c r="AM36" s="3">
        <v>32.1126965259882</v>
      </c>
      <c r="AN36" s="3">
        <v>305.095474969773</v>
      </c>
      <c r="AO36" s="3">
        <v>36.8273575385785</v>
      </c>
      <c r="AP36" s="3">
        <v>41.8252029165321</v>
      </c>
      <c r="AQ36" s="3">
        <v>21.3799998419625</v>
      </c>
      <c r="AR36" s="3">
        <v>27.1439783726501</v>
      </c>
      <c r="AS36" s="3">
        <v>86.101301695235</v>
      </c>
      <c r="AT36" s="3">
        <v>41.1510469081056</v>
      </c>
      <c r="AU36" s="3">
        <v>27.852799989734</v>
      </c>
      <c r="AV36" s="3">
        <v>53.958373656213</v>
      </c>
      <c r="AW36" s="3">
        <v>74.6615117794187</v>
      </c>
      <c r="AX36" s="3">
        <v>107.805513161858</v>
      </c>
      <c r="AY36" s="3">
        <v>27.9092857724144</v>
      </c>
      <c r="AZ36" s="3">
        <v>61.2560138872878</v>
      </c>
      <c r="BA36" s="3">
        <v>45.0308999092662</v>
      </c>
      <c r="BB36" s="3">
        <v>21.469257644137</v>
      </c>
      <c r="BC36" s="3">
        <v>59.2241774095735</v>
      </c>
      <c r="BD36" s="3">
        <v>58.0394679753968</v>
      </c>
      <c r="BE36" s="3">
        <v>55.9538477507279</v>
      </c>
      <c r="BF36" s="3">
        <v>92.1726051890098</v>
      </c>
      <c r="BG36" s="3">
        <v>27.1773932311418</v>
      </c>
      <c r="BH36" s="3">
        <v>79.3363934359608</v>
      </c>
      <c r="BI36" s="3">
        <v>7.84041422889346</v>
      </c>
      <c r="BJ36" s="3">
        <v>107.464608643558</v>
      </c>
      <c r="BK36" s="3">
        <v>31.9692429458414</v>
      </c>
      <c r="BL36" s="3">
        <v>17.8830004397052</v>
      </c>
      <c r="BM36" s="3">
        <v>68.5152326046628</v>
      </c>
      <c r="BN36" s="3">
        <v>34.8956272026556</v>
      </c>
      <c r="BO36" s="3">
        <v>127.423157002263</v>
      </c>
      <c r="BP36" s="3">
        <v>42.2673653077496</v>
      </c>
      <c r="BQ36" s="3">
        <v>74.419336805452</v>
      </c>
      <c r="BR36" s="3">
        <v>23.6395258001389</v>
      </c>
      <c r="BS36" s="3">
        <v>10.0016981072698</v>
      </c>
      <c r="BT36" s="3">
        <v>22.2431672973693</v>
      </c>
      <c r="BU36" s="3">
        <v>48.6041762889284</v>
      </c>
      <c r="BV36" s="3">
        <v>59.6865854509991</v>
      </c>
      <c r="BW36" s="3">
        <v>76.673987653396</v>
      </c>
      <c r="BX36" s="3">
        <v>51.1367624800146</v>
      </c>
      <c r="BY36" s="3">
        <v>42.1005929021965</v>
      </c>
      <c r="BZ36" s="3">
        <v>81.5059799681129</v>
      </c>
      <c r="CA36" s="3">
        <v>52.7695386194825</v>
      </c>
      <c r="CB36" s="3">
        <v>67.4253439441714</v>
      </c>
      <c r="CC36" s="3">
        <v>71.47264637073</v>
      </c>
      <c r="CD36" s="3">
        <v>25.9035520874382</v>
      </c>
      <c r="CE36" s="3">
        <v>67.3408437110081</v>
      </c>
      <c r="CF36" s="3">
        <v>90.5798746058666</v>
      </c>
      <c r="CG36" s="3">
        <v>80.6697622026716</v>
      </c>
      <c r="CH36" s="3">
        <v>49.0088792247189</v>
      </c>
      <c r="CI36" s="3">
        <v>55.5132375252677</v>
      </c>
      <c r="CJ36" s="3">
        <v>60.3615291312895</v>
      </c>
      <c r="CK36" s="3">
        <v>54.0993664564981</v>
      </c>
      <c r="CL36" s="3">
        <v>60.6711904434931</v>
      </c>
      <c r="CM36" s="3">
        <v>30.986794077262</v>
      </c>
      <c r="CN36" s="3">
        <v>77.1652686096568</v>
      </c>
      <c r="CO36" s="3">
        <v>25.6978692584515</v>
      </c>
      <c r="CP36" s="3">
        <v>104.636468548477</v>
      </c>
      <c r="CQ36" s="3">
        <v>53.4353368810729</v>
      </c>
      <c r="CR36" s="3">
        <v>111.754358131118</v>
      </c>
      <c r="CS36" s="3">
        <v>50.1984114228376</v>
      </c>
      <c r="CT36" s="3">
        <v>71.6271369299059</v>
      </c>
      <c r="CU36" s="3">
        <v>57.048896996512</v>
      </c>
      <c r="CV36" s="3">
        <v>43.4487593869026</v>
      </c>
      <c r="CW36" s="3">
        <v>71.6115624618526</v>
      </c>
      <c r="CX36" s="3">
        <v>45.0710601321185</v>
      </c>
      <c r="CY36" s="3">
        <v>40.2978699653948</v>
      </c>
      <c r="CZ36" s="3">
        <v>54.1200832974026</v>
      </c>
      <c r="DA36" s="3">
        <v>22.2255721885793</v>
      </c>
      <c r="DB36" s="3">
        <v>29.6813490731376</v>
      </c>
      <c r="DC36" s="3">
        <v>17.3606955771572</v>
      </c>
      <c r="DD36" s="3">
        <v>46.3620143408924</v>
      </c>
      <c r="DE36" s="3">
        <v>120.863202546095</v>
      </c>
      <c r="DF36" s="3">
        <v>7.82013863635361</v>
      </c>
      <c r="DG36" s="3">
        <v>17.5593393721648</v>
      </c>
      <c r="DH36" s="3">
        <v>12.4008075213155</v>
      </c>
      <c r="DI36" s="3">
        <v>161.895302983984</v>
      </c>
      <c r="DJ36" s="3">
        <v>23.2816559669368</v>
      </c>
      <c r="DK36" s="3">
        <v>140.65571412586</v>
      </c>
      <c r="DL36" s="3">
        <v>66.7562946649133</v>
      </c>
      <c r="DM36" s="3">
        <v>18.0733160155117</v>
      </c>
      <c r="DN36" s="3">
        <v>39.04393854415</v>
      </c>
      <c r="DO36" s="3">
        <v>136.163248601685</v>
      </c>
      <c r="DP36" s="3">
        <v>131.705027768235</v>
      </c>
      <c r="DQ36" s="3">
        <v>55.1441531720886</v>
      </c>
      <c r="DR36" s="3">
        <v>46.2784768237993</v>
      </c>
      <c r="DS36" s="3">
        <v>18.7339888969419</v>
      </c>
      <c r="DT36" s="3">
        <v>27.6784660446592</v>
      </c>
      <c r="DU36" s="3">
        <v>39.1567203014341</v>
      </c>
      <c r="DV36" s="3">
        <v>73.7316865150708</v>
      </c>
      <c r="DW36" s="3">
        <v>40.4252182688775</v>
      </c>
      <c r="DX36" s="3">
        <v>167.686063344497</v>
      </c>
      <c r="DY36" s="3">
        <v>192.334110630812</v>
      </c>
      <c r="DZ36" s="3">
        <v>41.5285742176302</v>
      </c>
      <c r="EA36" s="3">
        <v>64.5468423075126</v>
      </c>
      <c r="EB36" s="3">
        <v>8.16953972433248</v>
      </c>
      <c r="EC36" s="3">
        <v>103.852199512601</v>
      </c>
      <c r="ED36" s="3">
        <v>43.5083346083306</v>
      </c>
      <c r="EE36" s="3">
        <v>38.5262664441661</v>
      </c>
      <c r="EF36" s="3">
        <v>90.8132311240106</v>
      </c>
      <c r="EG36" s="3">
        <v>11.8341094251812</v>
      </c>
      <c r="EH36" s="3">
        <v>29.620353898234</v>
      </c>
      <c r="EI36" s="3">
        <v>12.1077396735634</v>
      </c>
      <c r="EJ36" s="3">
        <v>82.3350131036526</v>
      </c>
      <c r="EK36" s="3">
        <v>180.55506741309</v>
      </c>
      <c r="EL36" s="3">
        <v>105.351195094989</v>
      </c>
      <c r="EM36" s="3">
        <v>49.3088899012088</v>
      </c>
      <c r="EN36" s="3">
        <v>100.003794973731</v>
      </c>
      <c r="EO36" s="3">
        <v>28.3917792783223</v>
      </c>
      <c r="EP36" s="3">
        <v>104.68766280964</v>
      </c>
      <c r="EQ36" s="3">
        <v>31.1504529851625</v>
      </c>
      <c r="ER36" s="3">
        <v>16.7910490756358</v>
      </c>
      <c r="ES36" s="3">
        <v>20.0970226780254</v>
      </c>
      <c r="ET36" s="3">
        <v>72.6435185387021</v>
      </c>
      <c r="EU36" s="3">
        <v>99.9314146437504</v>
      </c>
      <c r="EV36" s="3">
        <v>20.8976393651904</v>
      </c>
      <c r="EW36" s="3">
        <v>35.8589863851283</v>
      </c>
      <c r="EX36" s="3">
        <v>92.5100018883172</v>
      </c>
      <c r="EY36" s="3">
        <v>20.8348310294452</v>
      </c>
      <c r="EZ36" s="3">
        <v>60.0553225045008</v>
      </c>
      <c r="FA36" s="3">
        <v>52.0925588199881</v>
      </c>
      <c r="FB36" s="3">
        <v>11.3933815211087</v>
      </c>
      <c r="FC36" s="3">
        <v>17.0626208774647</v>
      </c>
      <c r="FD36" s="3">
        <v>67.5910935834692</v>
      </c>
      <c r="FE36" s="3">
        <v>86.2765372987922</v>
      </c>
      <c r="FF36" s="3">
        <v>13.6920463613037</v>
      </c>
      <c r="FG36" s="3">
        <v>54.0528571719215</v>
      </c>
      <c r="FH36" s="3">
        <v>31.9991384181629</v>
      </c>
      <c r="FI36" s="3">
        <v>27.6754587898617</v>
      </c>
      <c r="FJ36" s="3">
        <v>41.7818032156782</v>
      </c>
      <c r="FK36" s="3">
        <v>37.4653048391842</v>
      </c>
      <c r="FL36" s="3">
        <v>64.1833614281716</v>
      </c>
      <c r="FM36" s="3">
        <v>207.066184866886</v>
      </c>
      <c r="FN36" s="3">
        <v>59.0669042076006</v>
      </c>
      <c r="FO36" s="3">
        <v>5.98250864827727</v>
      </c>
      <c r="FP36" s="3">
        <v>40.5643919718278</v>
      </c>
      <c r="FQ36" s="3">
        <v>53.2009003575504</v>
      </c>
      <c r="FR36" s="3">
        <v>99.578912700648</v>
      </c>
      <c r="FS36" s="3">
        <v>69.5053554039668</v>
      </c>
      <c r="FT36" s="3">
        <v>27.8693350409934</v>
      </c>
      <c r="FU36" s="3">
        <v>95.8127997685173</v>
      </c>
      <c r="FV36" s="3">
        <v>27.7715640575561</v>
      </c>
      <c r="FW36" s="3">
        <v>129.935801461069</v>
      </c>
      <c r="FX36" s="3">
        <v>92.5751225897053</v>
      </c>
      <c r="FY36" s="3">
        <v>35.8001782240986</v>
      </c>
      <c r="FZ36" s="3">
        <v>65.2552439151772</v>
      </c>
      <c r="GA36" s="3">
        <v>35.1887742882534</v>
      </c>
      <c r="GB36" s="3">
        <v>195.513571602958</v>
      </c>
      <c r="GC36" s="3">
        <v>40.0368307528138</v>
      </c>
      <c r="GD36" s="3">
        <v>58.8973539919554</v>
      </c>
      <c r="GE36" s="3">
        <v>107.145455878315</v>
      </c>
      <c r="GF36" s="3">
        <v>22.1168650672549</v>
      </c>
      <c r="GG36" s="3">
        <v>36.0303571103691</v>
      </c>
      <c r="GH36" s="3">
        <v>23.4940018061273</v>
      </c>
      <c r="GI36" s="3">
        <v>34.1163496766875</v>
      </c>
      <c r="GJ36" s="3">
        <v>45.9782904136146</v>
      </c>
      <c r="GK36" s="3">
        <v>29.9771420886761</v>
      </c>
      <c r="GL36" s="3">
        <v>54.1514687726298</v>
      </c>
      <c r="GM36" s="3">
        <v>69.1460287538502</v>
      </c>
      <c r="GN36" s="3">
        <v>106.192342726661</v>
      </c>
      <c r="GO36" s="3">
        <v>17.8564330307402</v>
      </c>
      <c r="GP36" s="3">
        <v>18.9846602787188</v>
      </c>
      <c r="GQ36" s="3">
        <v>24.0670778919336</v>
      </c>
      <c r="GR36" s="3">
        <v>27.5599776489386</v>
      </c>
      <c r="GS36" s="3">
        <v>118.629762195405</v>
      </c>
      <c r="GT36" s="3">
        <v>16.8875151047591</v>
      </c>
      <c r="GU36" s="3">
        <v>46.070665816607</v>
      </c>
      <c r="GV36" s="3">
        <v>212.201572100269</v>
      </c>
      <c r="GW36" s="3">
        <v>9.30743044848705</v>
      </c>
      <c r="GX36" s="3">
        <v>85.1387002868971</v>
      </c>
      <c r="GY36" s="3">
        <v>28.0396321002407</v>
      </c>
      <c r="GZ36" s="3">
        <v>62.617502357783</v>
      </c>
      <c r="HA36" s="3">
        <v>47.3211742458541</v>
      </c>
      <c r="HB36" s="3">
        <v>2.04080718963168</v>
      </c>
      <c r="HC36" s="3">
        <v>10.7667429518987</v>
      </c>
      <c r="HD36" s="3">
        <v>30.2998076077808</v>
      </c>
      <c r="HE36" s="3">
        <v>62.9964267896849</v>
      </c>
      <c r="HF36" s="3">
        <v>34.7043821199675</v>
      </c>
      <c r="HG36" s="3">
        <v>267.199285598028</v>
      </c>
      <c r="HH36" s="3">
        <v>53.7049316982693</v>
      </c>
      <c r="HI36" s="3">
        <v>44.1747031128836</v>
      </c>
      <c r="HJ36" s="3">
        <v>28.2315400116436</v>
      </c>
      <c r="HK36" s="3">
        <v>30.8685624259244</v>
      </c>
      <c r="HL36" s="3">
        <v>81.6302785852488</v>
      </c>
      <c r="HM36" s="3">
        <v>21.2830651733221</v>
      </c>
      <c r="HN36" s="3">
        <v>41.5264386842291</v>
      </c>
      <c r="HO36" s="3">
        <v>67.4150986187143</v>
      </c>
      <c r="HP36" s="3">
        <v>26.3161361506588</v>
      </c>
      <c r="HQ36" s="3">
        <v>116.668290504096</v>
      </c>
      <c r="HR36" s="3">
        <v>16.8955582936731</v>
      </c>
      <c r="HS36" s="3">
        <v>39.3648728677255</v>
      </c>
      <c r="HT36" s="3">
        <v>59.5284922290599</v>
      </c>
      <c r="HU36" s="3">
        <v>80.0427394709492</v>
      </c>
      <c r="HV36" s="3">
        <v>33.5862161502387</v>
      </c>
      <c r="HW36" s="3">
        <v>54.0952192379764</v>
      </c>
      <c r="HX36" s="3">
        <v>82.9099899408981</v>
      </c>
      <c r="HY36" s="3">
        <v>22.9386353820834</v>
      </c>
      <c r="HZ36" s="3">
        <v>65.9555702661095</v>
      </c>
      <c r="IA36" s="3">
        <v>149.897915719894</v>
      </c>
      <c r="IB36" s="3">
        <v>60.3297856809207</v>
      </c>
      <c r="IC36" s="3">
        <v>30.5329701752083</v>
      </c>
      <c r="ID36" s="3">
        <v>53.4140558370672</v>
      </c>
      <c r="IE36" s="3">
        <v>390.389286586216</v>
      </c>
      <c r="IF36" s="3">
        <v>9.16445714810668</v>
      </c>
      <c r="IG36" s="3">
        <v>89.6809461506628</v>
      </c>
      <c r="IH36" s="3">
        <v>109.968848368242</v>
      </c>
      <c r="II36" s="3">
        <v>169.906626157245</v>
      </c>
      <c r="IJ36" s="3">
        <v>59.9801041363237</v>
      </c>
      <c r="IK36" s="3">
        <v>46.7747375704193</v>
      </c>
      <c r="IL36" s="3">
        <v>46.467754147522</v>
      </c>
      <c r="IM36" s="3">
        <v>32.0359977602364</v>
      </c>
      <c r="IN36" s="3">
        <v>80.4727955177135</v>
      </c>
      <c r="IO36" s="3">
        <v>100.632996290241</v>
      </c>
      <c r="IP36" s="3">
        <v>63.3822167079333</v>
      </c>
      <c r="IQ36" s="3">
        <v>134.320848580052</v>
      </c>
      <c r="IR36" s="3">
        <v>34.3140442615677</v>
      </c>
      <c r="IS36" s="3">
        <v>118.120597763243</v>
      </c>
      <c r="IT36" s="3">
        <v>38.5528010255581</v>
      </c>
      <c r="IU36" s="3">
        <v>59.5891908962128</v>
      </c>
      <c r="IV36" s="3">
        <v>139.898050904505</v>
      </c>
      <c r="IW36" s="3">
        <v>98.3007396289153</v>
      </c>
      <c r="IX36" s="3">
        <v>103.421375172359</v>
      </c>
      <c r="IY36" s="3">
        <v>42.446652961834</v>
      </c>
      <c r="IZ36" s="3">
        <v>15.3042159116782</v>
      </c>
      <c r="JA36" s="3">
        <v>82.514775788242</v>
      </c>
      <c r="JB36" s="3">
        <v>57.0489708610563</v>
      </c>
      <c r="JC36" s="3">
        <v>58.2062057592668</v>
      </c>
      <c r="JD36" s="3">
        <v>33.6606898912673</v>
      </c>
      <c r="JE36" s="3">
        <v>144.085594519038</v>
      </c>
      <c r="JF36" s="3">
        <v>52.6058471249537</v>
      </c>
      <c r="JG36" s="3">
        <v>91.3120649623981</v>
      </c>
      <c r="JH36" s="3">
        <v>53.647067248616</v>
      </c>
      <c r="JI36" s="3">
        <v>57.2773943429883</v>
      </c>
      <c r="JJ36" s="3">
        <v>42.8305386629515</v>
      </c>
      <c r="JK36" s="3">
        <v>130.688679964487</v>
      </c>
      <c r="JL36" s="3">
        <v>80.3252806770152</v>
      </c>
      <c r="JM36" s="3">
        <v>85.7482765219315</v>
      </c>
      <c r="JN36" s="3">
        <v>76.2488686739625</v>
      </c>
      <c r="JO36" s="3">
        <v>44.4274021465821</v>
      </c>
      <c r="JP36" s="3">
        <v>117.388208965379</v>
      </c>
      <c r="JQ36" s="3">
        <v>80.583809807187</v>
      </c>
      <c r="JR36" s="3">
        <v>86.7507138933454</v>
      </c>
      <c r="JS36" s="3">
        <v>42.2303795154242</v>
      </c>
      <c r="JT36" s="3">
        <v>31.3922826360885</v>
      </c>
      <c r="JU36" s="3">
        <v>138.980237325033</v>
      </c>
      <c r="JV36" s="3">
        <v>58.184266951948</v>
      </c>
      <c r="JW36" s="3">
        <v>52.5343979838961</v>
      </c>
      <c r="JX36" s="3">
        <v>43.7574592997836</v>
      </c>
      <c r="JY36" s="3">
        <v>46.386232590359</v>
      </c>
      <c r="JZ36" s="3">
        <v>39.6856405983556</v>
      </c>
      <c r="KA36" s="3">
        <v>57.9204624465223</v>
      </c>
      <c r="KB36" s="3">
        <v>18.9729762057484</v>
      </c>
      <c r="KC36" s="3">
        <v>20.1315104483241</v>
      </c>
      <c r="KD36" s="3">
        <v>21.9953631353075</v>
      </c>
      <c r="KE36" s="3">
        <v>83.9591409593732</v>
      </c>
      <c r="KF36" s="3">
        <v>30.8685188179448</v>
      </c>
      <c r="KG36" s="3">
        <v>59.16231380869</v>
      </c>
      <c r="KH36" s="3">
        <v>46.5500339542455</v>
      </c>
      <c r="KI36" s="3">
        <v>53.3594959566323</v>
      </c>
      <c r="KJ36" s="3">
        <v>92.5716458434724</v>
      </c>
      <c r="KK36" s="3">
        <v>47.0022891463669</v>
      </c>
      <c r="KL36" s="3">
        <v>9.63272728243015</v>
      </c>
      <c r="KM36" s="3">
        <v>41.2950450270988</v>
      </c>
      <c r="KN36" s="3">
        <v>35.2349460146873</v>
      </c>
      <c r="KO36" s="3">
        <v>40.6760119623532</v>
      </c>
      <c r="KP36" s="3">
        <v>54.6762058376259</v>
      </c>
      <c r="KQ36" s="3">
        <v>116.660084377653</v>
      </c>
      <c r="KR36" s="3">
        <v>40.6118940312773</v>
      </c>
      <c r="KS36" s="3">
        <v>43.0287611405472</v>
      </c>
      <c r="KT36" s="3">
        <v>34.1868814454533</v>
      </c>
      <c r="KU36" s="3">
        <v>164.712966480043</v>
      </c>
      <c r="KV36" s="3">
        <v>52.8851864157062</v>
      </c>
      <c r="KW36" s="3">
        <v>106.486725966831</v>
      </c>
      <c r="KX36" s="3">
        <v>13.3674241358198</v>
      </c>
      <c r="KY36" s="3">
        <v>34.1038583470371</v>
      </c>
      <c r="KZ36" s="3">
        <v>13.459126886719</v>
      </c>
      <c r="LA36" s="3">
        <v>31.9851242971494</v>
      </c>
      <c r="LB36" s="3">
        <v>73.0477324263132</v>
      </c>
      <c r="LC36" s="3">
        <v>30.1630525238443</v>
      </c>
      <c r="LD36" s="3">
        <v>201.90922439349</v>
      </c>
      <c r="LE36" s="3">
        <v>37.6981251552634</v>
      </c>
      <c r="LF36" s="3">
        <v>3.4104073245289</v>
      </c>
      <c r="LG36" s="3">
        <v>57.5725501814934</v>
      </c>
      <c r="LH36" s="3">
        <v>32.3547250430504</v>
      </c>
      <c r="LI36" s="3">
        <v>31.1864286604382</v>
      </c>
      <c r="LJ36" s="3">
        <v>47.9483427617032</v>
      </c>
      <c r="LK36" s="3">
        <v>43.689367126755</v>
      </c>
      <c r="LL36" s="3">
        <v>44.1109712259032</v>
      </c>
    </row>
    <row r="37">
      <c r="A37" s="9">
        <v>42705.0</v>
      </c>
      <c r="B37" s="3">
        <v>26.4325422132477</v>
      </c>
      <c r="C37" s="3">
        <v>43.2461490954399</v>
      </c>
      <c r="D37" s="3">
        <v>33.130081140742</v>
      </c>
      <c r="E37" s="3">
        <v>106.295268113528</v>
      </c>
      <c r="F37" s="3">
        <v>103.982619149344</v>
      </c>
      <c r="G37" s="3">
        <v>62.4036418910365</v>
      </c>
      <c r="H37" s="3">
        <v>36.1902094648532</v>
      </c>
      <c r="I37" s="3">
        <v>84.0608661052389</v>
      </c>
      <c r="J37" s="3">
        <v>76.1450002761114</v>
      </c>
      <c r="K37" s="3">
        <v>40.5639492486672</v>
      </c>
      <c r="L37" s="3">
        <v>46.3848270294397</v>
      </c>
      <c r="M37" s="3">
        <v>8.90786782121848</v>
      </c>
      <c r="N37" s="3">
        <v>28.8374366283022</v>
      </c>
      <c r="O37" s="3">
        <v>53.3355949809687</v>
      </c>
      <c r="P37" s="3">
        <v>77.8900218020508</v>
      </c>
      <c r="Q37" s="3">
        <v>66.416904540289</v>
      </c>
      <c r="R37" s="3">
        <v>60.8777047268648</v>
      </c>
      <c r="S37" s="3">
        <v>59.5378645020578</v>
      </c>
      <c r="T37" s="3">
        <v>29.5822191392287</v>
      </c>
      <c r="U37" s="3">
        <v>46.9927985749674</v>
      </c>
      <c r="V37" s="3">
        <v>115.070562173983</v>
      </c>
      <c r="W37" s="3">
        <v>96.4334338816684</v>
      </c>
      <c r="X37" s="3">
        <v>86.2054892143932</v>
      </c>
      <c r="Y37" s="3">
        <v>38.2031782241095</v>
      </c>
      <c r="Z37" s="3">
        <v>120.582842467233</v>
      </c>
      <c r="AA37" s="3">
        <v>15.7136599042629</v>
      </c>
      <c r="AB37" s="3">
        <v>55.1670386305779</v>
      </c>
      <c r="AC37" s="3">
        <v>129.504200894298</v>
      </c>
      <c r="AD37" s="3">
        <v>62.527440808273</v>
      </c>
      <c r="AE37" s="3">
        <v>65.9836978800767</v>
      </c>
      <c r="AF37" s="3">
        <v>796.640713646298</v>
      </c>
      <c r="AG37" s="3">
        <v>144.012278579956</v>
      </c>
      <c r="AH37" s="3">
        <v>18.7273638449632</v>
      </c>
      <c r="AI37" s="3">
        <v>38.9163006888714</v>
      </c>
      <c r="AJ37" s="3">
        <v>35.7054957773545</v>
      </c>
      <c r="AK37" s="3">
        <v>144.97491765386</v>
      </c>
      <c r="AL37" s="3">
        <v>26.6142042951582</v>
      </c>
      <c r="AM37" s="3">
        <v>31.5726384398081</v>
      </c>
      <c r="AN37" s="3">
        <v>288.569997878302</v>
      </c>
      <c r="AO37" s="3">
        <v>38.4553377109776</v>
      </c>
      <c r="AP37" s="3">
        <v>43.7881472884113</v>
      </c>
      <c r="AQ37" s="3">
        <v>21.1711904434931</v>
      </c>
      <c r="AR37" s="3">
        <v>30.8300574320015</v>
      </c>
      <c r="AS37" s="3">
        <v>89.5137097773914</v>
      </c>
      <c r="AT37" s="3">
        <v>46.0554751449412</v>
      </c>
      <c r="AU37" s="3">
        <v>29.0757203545046</v>
      </c>
      <c r="AV37" s="3">
        <v>56.0830006061531</v>
      </c>
      <c r="AW37" s="3">
        <v>77.990084882518</v>
      </c>
      <c r="AX37" s="3">
        <v>112.915678021571</v>
      </c>
      <c r="AY37" s="3">
        <v>31.632619085766</v>
      </c>
      <c r="AZ37" s="3">
        <v>61.7643097655824</v>
      </c>
      <c r="BA37" s="3">
        <v>46.8288761921606</v>
      </c>
      <c r="BB37" s="3">
        <v>23.8836017771996</v>
      </c>
      <c r="BC37" s="3">
        <v>61.6397909380535</v>
      </c>
      <c r="BD37" s="3">
        <v>61.7073506827866</v>
      </c>
      <c r="BE37" s="3">
        <v>54.244936937645</v>
      </c>
      <c r="BF37" s="3">
        <v>94.0954611841261</v>
      </c>
      <c r="BG37" s="3">
        <v>28.8638462642209</v>
      </c>
      <c r="BH37" s="3">
        <v>86.7128509400126</v>
      </c>
      <c r="BI37" s="3">
        <v>7.68155712173099</v>
      </c>
      <c r="BJ37" s="3">
        <v>112.839861092834</v>
      </c>
      <c r="BK37" s="3">
        <v>32.4142546062077</v>
      </c>
      <c r="BL37" s="3">
        <v>18.8251005168529</v>
      </c>
      <c r="BM37" s="3">
        <v>76.9811404819611</v>
      </c>
      <c r="BN37" s="3">
        <v>39.6540620499558</v>
      </c>
      <c r="BO37" s="3">
        <v>135.817220285804</v>
      </c>
      <c r="BP37" s="3">
        <v>45.6385187969112</v>
      </c>
      <c r="BQ37" s="3">
        <v>69.7776428324246</v>
      </c>
      <c r="BR37" s="3">
        <v>23.4116013087544</v>
      </c>
      <c r="BS37" s="3">
        <v>10.968303739281</v>
      </c>
      <c r="BT37" s="3">
        <v>24.1653947726354</v>
      </c>
      <c r="BU37" s="3">
        <v>50.4527184145195</v>
      </c>
      <c r="BV37" s="3">
        <v>61.4575718812289</v>
      </c>
      <c r="BW37" s="3">
        <v>82.945226857178</v>
      </c>
      <c r="BX37" s="3">
        <v>53.1307969999467</v>
      </c>
      <c r="BY37" s="3">
        <v>45.4153705154546</v>
      </c>
      <c r="BZ37" s="3">
        <v>89.9952608418364</v>
      </c>
      <c r="CA37" s="3">
        <v>59.5992143661959</v>
      </c>
      <c r="CB37" s="3">
        <v>68.4666710147364</v>
      </c>
      <c r="CC37" s="3">
        <v>76.9592654464912</v>
      </c>
      <c r="CD37" s="3">
        <v>25.7694701048644</v>
      </c>
      <c r="CE37" s="3">
        <v>66.7242338373567</v>
      </c>
      <c r="CF37" s="3">
        <v>97.6150796371645</v>
      </c>
      <c r="CG37" s="3">
        <v>84.1695229666574</v>
      </c>
      <c r="CH37" s="3">
        <v>53.4551012701831</v>
      </c>
      <c r="CI37" s="3">
        <v>60.2600117489529</v>
      </c>
      <c r="CJ37" s="3">
        <v>63.2685298212196</v>
      </c>
      <c r="CK37" s="3">
        <v>54.4613069972638</v>
      </c>
      <c r="CL37" s="3">
        <v>64.8188093276251</v>
      </c>
      <c r="CM37" s="3">
        <v>34.3196030847414</v>
      </c>
      <c r="CN37" s="3">
        <v>77.4125287734929</v>
      </c>
      <c r="CO37" s="3">
        <v>26.5495896864434</v>
      </c>
      <c r="CP37" s="3">
        <v>109.310885187567</v>
      </c>
      <c r="CQ37" s="3">
        <v>53.8805229991806</v>
      </c>
      <c r="CR37" s="3">
        <v>108.161932132401</v>
      </c>
      <c r="CS37" s="3">
        <v>50.7163223590225</v>
      </c>
      <c r="CT37" s="3">
        <v>70.613532288013</v>
      </c>
      <c r="CU37" s="3">
        <v>58.9856662634192</v>
      </c>
      <c r="CV37" s="3">
        <v>46.1736923513034</v>
      </c>
      <c r="CW37" s="3">
        <v>79.4042546188044</v>
      </c>
      <c r="CX37" s="3">
        <v>46.9856273131138</v>
      </c>
      <c r="CY37" s="3">
        <v>41.3042761782621</v>
      </c>
      <c r="CZ37" s="3">
        <v>57.1343340374372</v>
      </c>
      <c r="DA37" s="3">
        <v>22.9838100791406</v>
      </c>
      <c r="DB37" s="3">
        <v>29.7138891674223</v>
      </c>
      <c r="DC37" s="3">
        <v>18.7183625855812</v>
      </c>
      <c r="DD37" s="3">
        <v>49.2090258164473</v>
      </c>
      <c r="DE37" s="3">
        <v>114.509823234589</v>
      </c>
      <c r="DF37" s="3">
        <v>8.35425299305912</v>
      </c>
      <c r="DG37" s="3">
        <v>19.4555765686311</v>
      </c>
      <c r="DH37" s="3">
        <v>13.4180267865253</v>
      </c>
      <c r="DI37" s="3">
        <v>171.786482796073</v>
      </c>
      <c r="DJ37" s="3">
        <v>22.2358924206531</v>
      </c>
      <c r="DK37" s="3">
        <v>143.402617681594</v>
      </c>
      <c r="DL37" s="3">
        <v>66.3392149749478</v>
      </c>
      <c r="DM37" s="3">
        <v>20.1629994558387</v>
      </c>
      <c r="DN37" s="3">
        <v>42.1646233643195</v>
      </c>
      <c r="DO37" s="3">
        <v>145.790534152936</v>
      </c>
      <c r="DP37" s="3">
        <v>138.1964424014</v>
      </c>
      <c r="DQ37" s="3">
        <v>54.1283196829303</v>
      </c>
      <c r="DR37" s="3">
        <v>46.7021775591457</v>
      </c>
      <c r="DS37" s="3">
        <v>19.528004406652</v>
      </c>
      <c r="DT37" s="3">
        <v>30.6801882418078</v>
      </c>
      <c r="DU37" s="3">
        <v>39.8884725249155</v>
      </c>
      <c r="DV37" s="3">
        <v>77.5631105952214</v>
      </c>
      <c r="DW37" s="3">
        <v>40.4232020062995</v>
      </c>
      <c r="DX37" s="3">
        <v>200.445364339828</v>
      </c>
      <c r="DY37" s="3">
        <v>208.273789112218</v>
      </c>
      <c r="DZ37" s="3">
        <v>46.7607509186879</v>
      </c>
      <c r="EA37" s="3">
        <v>62.8993799335352</v>
      </c>
      <c r="EB37" s="3">
        <v>9.34920849747188</v>
      </c>
      <c r="EC37" s="3">
        <v>110.434204888842</v>
      </c>
      <c r="ED37" s="3">
        <v>54.3788244507563</v>
      </c>
      <c r="EE37" s="3">
        <v>40.1500555638331</v>
      </c>
      <c r="EF37" s="3">
        <v>94.2816221413383</v>
      </c>
      <c r="EG37" s="3">
        <v>11.9389405927289</v>
      </c>
      <c r="EH37" s="3">
        <v>28.3289403597693</v>
      </c>
      <c r="EI37" s="3">
        <v>13.9277315766806</v>
      </c>
      <c r="EJ37" s="3">
        <v>84.1128268195939</v>
      </c>
      <c r="EK37" s="3">
        <v>193.002508340724</v>
      </c>
      <c r="EL37" s="3">
        <v>110.133940357022</v>
      </c>
      <c r="EM37" s="3">
        <v>52.1544806543262</v>
      </c>
      <c r="EN37" s="3">
        <v>98.0223767172159</v>
      </c>
      <c r="EO37" s="3">
        <v>29.4513656152366</v>
      </c>
      <c r="EP37" s="3">
        <v>109.405350945971</v>
      </c>
      <c r="EQ37" s="3">
        <v>35.4701477747898</v>
      </c>
      <c r="ER37" s="3">
        <v>17.4339586918664</v>
      </c>
      <c r="ES37" s="3">
        <v>20.5217957401308</v>
      </c>
      <c r="ET37" s="3">
        <v>70.4392594837007</v>
      </c>
      <c r="EU37" s="3">
        <v>103.433472871319</v>
      </c>
      <c r="EV37" s="3">
        <v>21.7626725040114</v>
      </c>
      <c r="EW37" s="3">
        <v>35.4570088749616</v>
      </c>
      <c r="EX37" s="3">
        <v>91.7942024353978</v>
      </c>
      <c r="EY37" s="3">
        <v>22.6865947630687</v>
      </c>
      <c r="EZ37" s="3">
        <v>67.8891707870754</v>
      </c>
      <c r="FA37" s="3">
        <v>51.7396283548868</v>
      </c>
      <c r="FB37" s="3">
        <v>12.9927360524007</v>
      </c>
      <c r="FC37" s="3">
        <v>16.9322946237266</v>
      </c>
      <c r="FD37" s="3">
        <v>68.3692247158534</v>
      </c>
      <c r="FE37" s="3">
        <v>87.3096817190187</v>
      </c>
      <c r="FF37" s="3">
        <v>13.7064044857058</v>
      </c>
      <c r="FG37" s="3">
        <v>62.5340477171398</v>
      </c>
      <c r="FH37" s="3">
        <v>32.0799075064618</v>
      </c>
      <c r="FI37" s="3">
        <v>29.1552988052342</v>
      </c>
      <c r="FJ37" s="3">
        <v>45.1871177946068</v>
      </c>
      <c r="FK37" s="3">
        <v>38.4554238979484</v>
      </c>
      <c r="FL37" s="3">
        <v>61.4240776389797</v>
      </c>
      <c r="FM37" s="3">
        <v>207.466755900351</v>
      </c>
      <c r="FN37" s="3">
        <v>62.8548145767969</v>
      </c>
      <c r="FO37" s="3">
        <v>6.25389404356726</v>
      </c>
      <c r="FP37" s="3">
        <v>45.3942248796808</v>
      </c>
      <c r="FQ37" s="3">
        <v>57.5294322488367</v>
      </c>
      <c r="FR37" s="3">
        <v>98.8575672828433</v>
      </c>
      <c r="FS37" s="3">
        <v>77.8192931521473</v>
      </c>
      <c r="FT37" s="3">
        <v>28.3802635242218</v>
      </c>
      <c r="FU37" s="3">
        <v>100.646601414293</v>
      </c>
      <c r="FV37" s="3">
        <v>28.1975306177424</v>
      </c>
      <c r="FW37" s="3">
        <v>133.781195232315</v>
      </c>
      <c r="FX37" s="3">
        <v>89.9114865769181</v>
      </c>
      <c r="FY37" s="3">
        <v>36.0258478806903</v>
      </c>
      <c r="FZ37" s="3">
        <v>59.4812999649567</v>
      </c>
      <c r="GA37" s="3">
        <v>37.4929245916311</v>
      </c>
      <c r="GB37" s="3">
        <v>199.592857724144</v>
      </c>
      <c r="GC37" s="3">
        <v>39.7532547555531</v>
      </c>
      <c r="GD37" s="3">
        <v>60.204815149956</v>
      </c>
      <c r="GE37" s="3">
        <v>111.201431835167</v>
      </c>
      <c r="GF37" s="3">
        <v>22.2927379608154</v>
      </c>
      <c r="GG37" s="3">
        <v>37.5208846380222</v>
      </c>
      <c r="GH37" s="3">
        <v>26.03940652613</v>
      </c>
      <c r="GI37" s="3">
        <v>38.1705485586508</v>
      </c>
      <c r="GJ37" s="3">
        <v>45.3430960435699</v>
      </c>
      <c r="GK37" s="3">
        <v>33.9695619240352</v>
      </c>
      <c r="GL37" s="3">
        <v>56.2895362396151</v>
      </c>
      <c r="GM37" s="3">
        <v>73.045652932288</v>
      </c>
      <c r="GN37" s="3">
        <v>121.667020824823</v>
      </c>
      <c r="GO37" s="3">
        <v>20.344691416894</v>
      </c>
      <c r="GP37" s="3">
        <v>19.6308279138055</v>
      </c>
      <c r="GQ37" s="3">
        <v>24.1494755420153</v>
      </c>
      <c r="GR37" s="3">
        <v>26.1623155032623</v>
      </c>
      <c r="GS37" s="3">
        <v>123.994285946801</v>
      </c>
      <c r="GT37" s="3">
        <v>16.8917246436365</v>
      </c>
      <c r="GU37" s="3">
        <v>46.8973726138795</v>
      </c>
      <c r="GV37" s="3">
        <v>208.878138649304</v>
      </c>
      <c r="GW37" s="3">
        <v>10.2234132453633</v>
      </c>
      <c r="GX37" s="3">
        <v>92.1369318034421</v>
      </c>
      <c r="GY37" s="3">
        <v>29.248583718758</v>
      </c>
      <c r="GZ37" s="3">
        <v>70.7276349946918</v>
      </c>
      <c r="HA37" s="3">
        <v>52.2025849650396</v>
      </c>
      <c r="HB37" s="3">
        <v>2.44891679359975</v>
      </c>
      <c r="HC37" s="3">
        <v>10.6769804169863</v>
      </c>
      <c r="HD37" s="3">
        <v>34.7416596919199</v>
      </c>
      <c r="HE37" s="3">
        <v>65.2901276318497</v>
      </c>
      <c r="HF37" s="3">
        <v>34.7006156621795</v>
      </c>
      <c r="HG37" s="3">
        <v>279.932619367327</v>
      </c>
      <c r="HH37" s="3">
        <v>56.9178653786149</v>
      </c>
      <c r="HI37" s="3">
        <v>47.7139587909586</v>
      </c>
      <c r="HJ37" s="3">
        <v>31.7044823390257</v>
      </c>
      <c r="HK37" s="3">
        <v>32.4932372784959</v>
      </c>
      <c r="HL37" s="3">
        <v>82.1368385361642</v>
      </c>
      <c r="HM37" s="3">
        <v>21.7349037236165</v>
      </c>
      <c r="HN37" s="3">
        <v>43.6339281360319</v>
      </c>
      <c r="HO37" s="3">
        <v>67.2670290168566</v>
      </c>
      <c r="HP37" s="3">
        <v>28.1155565499527</v>
      </c>
      <c r="HQ37" s="3">
        <v>125.198196228772</v>
      </c>
      <c r="HR37" s="3">
        <v>17.1647444882687</v>
      </c>
      <c r="HS37" s="3">
        <v>41.5949914153854</v>
      </c>
      <c r="HT37" s="3">
        <v>58.9202597735198</v>
      </c>
      <c r="HU37" s="3">
        <v>87.8780230750446</v>
      </c>
      <c r="HV37" s="3">
        <v>34.1687724047888</v>
      </c>
      <c r="HW37" s="3">
        <v>55.4333249735838</v>
      </c>
      <c r="HX37" s="3">
        <v>83.6691692657029</v>
      </c>
      <c r="HY37" s="3">
        <v>23.3808356576164</v>
      </c>
      <c r="HZ37" s="3">
        <v>73.1885574138364</v>
      </c>
      <c r="IA37" s="3">
        <v>156.712909578236</v>
      </c>
      <c r="IB37" s="3">
        <v>63.713374779232</v>
      </c>
      <c r="IC37" s="3">
        <v>34.2442885781779</v>
      </c>
      <c r="ID37" s="3">
        <v>53.6576854597107</v>
      </c>
      <c r="IE37" s="3">
        <v>375.684524536133</v>
      </c>
      <c r="IF37" s="3">
        <v>10.7250708579144</v>
      </c>
      <c r="IG37" s="3">
        <v>83.5222253991735</v>
      </c>
      <c r="IH37" s="3">
        <v>117.153075231949</v>
      </c>
      <c r="II37" s="3">
        <v>176.136863684241</v>
      </c>
      <c r="IJ37" s="3">
        <v>62.4727916530592</v>
      </c>
      <c r="IK37" s="3">
        <v>49.3651174355203</v>
      </c>
      <c r="IL37" s="3">
        <v>48.7979824493024</v>
      </c>
      <c r="IM37" s="3">
        <v>35.5704094176374</v>
      </c>
      <c r="IN37" s="3">
        <v>83.5073178040801</v>
      </c>
      <c r="IO37" s="3">
        <v>100.824555774719</v>
      </c>
      <c r="IP37" s="3">
        <v>67.7235450538844</v>
      </c>
      <c r="IQ37" s="3">
        <v>141.680659488501</v>
      </c>
      <c r="IR37" s="3">
        <v>34.3368523914085</v>
      </c>
      <c r="IS37" s="3">
        <v>117.654339874368</v>
      </c>
      <c r="IT37" s="3">
        <v>38.9816508366463</v>
      </c>
      <c r="IU37" s="3">
        <v>62.5095911665686</v>
      </c>
      <c r="IV37" s="3">
        <v>135.549495721578</v>
      </c>
      <c r="IW37" s="3">
        <v>97.3025906862329</v>
      </c>
      <c r="IX37" s="3">
        <v>106.915678504843</v>
      </c>
      <c r="IY37" s="3">
        <v>44.8438390339948</v>
      </c>
      <c r="IZ37" s="3">
        <v>16.8096483480509</v>
      </c>
      <c r="JA37" s="3">
        <v>80.2823338336887</v>
      </c>
      <c r="JB37" s="3">
        <v>60.8477973557969</v>
      </c>
      <c r="JC37" s="3">
        <v>61.0383969148747</v>
      </c>
      <c r="JD37" s="3">
        <v>34.3866327079667</v>
      </c>
      <c r="JE37" s="3">
        <v>139.404581955479</v>
      </c>
      <c r="JF37" s="3">
        <v>57.6861799076651</v>
      </c>
      <c r="JG37" s="3">
        <v>100.16730845962</v>
      </c>
      <c r="JH37" s="3">
        <v>50.0063471074221</v>
      </c>
      <c r="JI37" s="3">
        <v>58.67584776142</v>
      </c>
      <c r="JJ37" s="3">
        <v>47.8118740810792</v>
      </c>
      <c r="JK37" s="3">
        <v>142.710185616755</v>
      </c>
      <c r="JL37" s="3">
        <v>87.5143613596186</v>
      </c>
      <c r="JM37" s="3">
        <v>89.4287662235137</v>
      </c>
      <c r="JN37" s="3">
        <v>74.0108083966961</v>
      </c>
      <c r="JO37" s="3">
        <v>48.1581742756705</v>
      </c>
      <c r="JP37" s="3">
        <v>117.701034476935</v>
      </c>
      <c r="JQ37" s="3">
        <v>78.5969043913342</v>
      </c>
      <c r="JR37" s="3">
        <v>75.9488094874791</v>
      </c>
      <c r="JS37" s="3">
        <v>42.5638460490477</v>
      </c>
      <c r="JT37" s="3">
        <v>33.9004023547487</v>
      </c>
      <c r="JU37" s="3">
        <v>136.630000159854</v>
      </c>
      <c r="JV37" s="3">
        <v>60.1337158863144</v>
      </c>
      <c r="JW37" s="3">
        <v>60.0976173732028</v>
      </c>
      <c r="JX37" s="3">
        <v>44.4164017135472</v>
      </c>
      <c r="JY37" s="3">
        <v>47.438952297227</v>
      </c>
      <c r="JZ37" s="3">
        <v>44.1096934024553</v>
      </c>
      <c r="KA37" s="3">
        <v>60.8896184854984</v>
      </c>
      <c r="KB37" s="3">
        <v>19.6263804480521</v>
      </c>
      <c r="KC37" s="3">
        <v>20.3255197729734</v>
      </c>
      <c r="KD37" s="3">
        <v>22.7751993179722</v>
      </c>
      <c r="KE37" s="3">
        <v>84.3296586641186</v>
      </c>
      <c r="KF37" s="3">
        <v>31.204805643083</v>
      </c>
      <c r="KG37" s="3">
        <v>62.1784803128447</v>
      </c>
      <c r="KH37" s="3">
        <v>46.3463056862642</v>
      </c>
      <c r="KI37" s="3">
        <v>55.2952967043739</v>
      </c>
      <c r="KJ37" s="3">
        <v>93.8078898588241</v>
      </c>
      <c r="KK37" s="3">
        <v>48.9128133420384</v>
      </c>
      <c r="KL37" s="3">
        <v>10.5128757382946</v>
      </c>
      <c r="KM37" s="3">
        <v>49.0658256319442</v>
      </c>
      <c r="KN37" s="3">
        <v>40.5055496686804</v>
      </c>
      <c r="KO37" s="3">
        <v>40.4674875965292</v>
      </c>
      <c r="KP37" s="3">
        <v>53.593734932554</v>
      </c>
      <c r="KQ37" s="3">
        <v>128.291142411305</v>
      </c>
      <c r="KR37" s="3">
        <v>41.0004593001335</v>
      </c>
      <c r="KS37" s="3">
        <v>49.0604047468728</v>
      </c>
      <c r="KT37" s="3">
        <v>32.8654881214968</v>
      </c>
      <c r="KU37" s="3">
        <v>170.289685340138</v>
      </c>
      <c r="KV37" s="3">
        <v>57.9643441428581</v>
      </c>
      <c r="KW37" s="3">
        <v>97.3869970957518</v>
      </c>
      <c r="KX37" s="3">
        <v>13.7735980056227</v>
      </c>
      <c r="KY37" s="3">
        <v>35.5149893899892</v>
      </c>
      <c r="KZ37" s="3">
        <v>14.2126089762961</v>
      </c>
      <c r="LA37" s="3">
        <v>36.4318038019739</v>
      </c>
      <c r="LB37" s="3">
        <v>70.9941571075447</v>
      </c>
      <c r="LC37" s="3">
        <v>32.8824745981951</v>
      </c>
      <c r="LD37" s="3">
        <v>211.485640285263</v>
      </c>
      <c r="LE37" s="3">
        <v>41.7071582216448</v>
      </c>
      <c r="LF37" s="3">
        <v>3.51304589713999</v>
      </c>
      <c r="LG37" s="3">
        <v>57.9844580478947</v>
      </c>
      <c r="LH37" s="3">
        <v>34.7165856420459</v>
      </c>
      <c r="LI37" s="3">
        <v>30.7135714122227</v>
      </c>
      <c r="LJ37" s="3">
        <v>49.3852252939117</v>
      </c>
      <c r="LK37" s="3">
        <v>42.7565732333218</v>
      </c>
      <c r="LL37" s="3">
        <v>53.7196844135317</v>
      </c>
    </row>
    <row r="38">
      <c r="A38" s="9">
        <v>42736.0</v>
      </c>
      <c r="B38" s="3">
        <v>27.628624462363</v>
      </c>
      <c r="C38" s="3">
        <v>43.7595459042497</v>
      </c>
      <c r="D38" s="3">
        <v>34.9992619960697</v>
      </c>
      <c r="E38" s="3">
        <v>102.302017795498</v>
      </c>
      <c r="F38" s="3">
        <v>109.452999687195</v>
      </c>
      <c r="G38" s="3">
        <v>62.7182887243558</v>
      </c>
      <c r="H38" s="3">
        <v>35.5654874183151</v>
      </c>
      <c r="I38" s="3">
        <v>86.7846621790118</v>
      </c>
      <c r="J38" s="3">
        <v>80.0827503204346</v>
      </c>
      <c r="K38" s="3">
        <v>41.4635814801497</v>
      </c>
      <c r="L38" s="3">
        <v>47.4006159433853</v>
      </c>
      <c r="M38" s="3">
        <v>8.77922110146739</v>
      </c>
      <c r="N38" s="3">
        <v>28.9672586100951</v>
      </c>
      <c r="O38" s="3">
        <v>53.6537606411493</v>
      </c>
      <c r="P38" s="3">
        <v>81.6342250409079</v>
      </c>
      <c r="Q38" s="3">
        <v>68.9582500457764</v>
      </c>
      <c r="R38" s="3">
        <v>62.0456299454334</v>
      </c>
      <c r="S38" s="3">
        <v>60.05861283102</v>
      </c>
      <c r="T38" s="3">
        <v>30.5616251533257</v>
      </c>
      <c r="U38" s="3">
        <v>47.9607982169993</v>
      </c>
      <c r="V38" s="3">
        <v>121.930575270328</v>
      </c>
      <c r="W38" s="3">
        <v>96.5995571969573</v>
      </c>
      <c r="X38" s="3">
        <v>86.5500852888875</v>
      </c>
      <c r="Y38" s="3">
        <v>40.3119500160217</v>
      </c>
      <c r="Z38" s="3">
        <v>119.374389939863</v>
      </c>
      <c r="AA38" s="3">
        <v>15.6815247837587</v>
      </c>
      <c r="AB38" s="3">
        <v>57.3532587124923</v>
      </c>
      <c r="AC38" s="3">
        <v>134.399475080014</v>
      </c>
      <c r="AD38" s="3">
        <v>63.141365104537</v>
      </c>
      <c r="AE38" s="3">
        <v>68.4063566467972</v>
      </c>
      <c r="AF38" s="3">
        <v>768.274995422363</v>
      </c>
      <c r="AG38" s="3">
        <v>148.879733127227</v>
      </c>
      <c r="AH38" s="3">
        <v>19.058604642598</v>
      </c>
      <c r="AI38" s="3">
        <v>40.4412758799275</v>
      </c>
      <c r="AJ38" s="3">
        <v>33.5708459704875</v>
      </c>
      <c r="AK38" s="3">
        <v>149.056993183355</v>
      </c>
      <c r="AL38" s="3">
        <v>27.0617183845434</v>
      </c>
      <c r="AM38" s="3">
        <v>31.5394581248511</v>
      </c>
      <c r="AN38" s="3">
        <v>285.059499359131</v>
      </c>
      <c r="AO38" s="3">
        <v>37.169755475781</v>
      </c>
      <c r="AP38" s="3">
        <v>41.6647043814441</v>
      </c>
      <c r="AQ38" s="3">
        <v>23.2487500190735</v>
      </c>
      <c r="AR38" s="3">
        <v>31.4323314318028</v>
      </c>
      <c r="AS38" s="3">
        <v>93.143055064972</v>
      </c>
      <c r="AT38" s="3">
        <v>45.307251608977</v>
      </c>
      <c r="AU38" s="3">
        <v>29.5322826991723</v>
      </c>
      <c r="AV38" s="3">
        <v>58.0885297836824</v>
      </c>
      <c r="AW38" s="3">
        <v>78.4836614131561</v>
      </c>
      <c r="AX38" s="3">
        <v>113.0148908663</v>
      </c>
      <c r="AY38" s="3">
        <v>30.9137500762939</v>
      </c>
      <c r="AZ38" s="3">
        <v>62.6327043115761</v>
      </c>
      <c r="BA38" s="3">
        <v>48.5677224363964</v>
      </c>
      <c r="BB38" s="3">
        <v>27.5459183555558</v>
      </c>
      <c r="BC38" s="3">
        <v>60.9501984192344</v>
      </c>
      <c r="BD38" s="3">
        <v>58.0524362523687</v>
      </c>
      <c r="BE38" s="3">
        <v>54.8846825545919</v>
      </c>
      <c r="BF38" s="3">
        <v>96.9779966748564</v>
      </c>
      <c r="BG38" s="3">
        <v>30.0195927742155</v>
      </c>
      <c r="BH38" s="3">
        <v>86.8729075084349</v>
      </c>
      <c r="BI38" s="3">
        <v>8.12588001489639</v>
      </c>
      <c r="BJ38" s="3">
        <v>114.143244106065</v>
      </c>
      <c r="BK38" s="3">
        <v>33.1091110130198</v>
      </c>
      <c r="BL38" s="3">
        <v>19.6219451981732</v>
      </c>
      <c r="BM38" s="3">
        <v>76.4061638070901</v>
      </c>
      <c r="BN38" s="3">
        <v>39.1818199775787</v>
      </c>
      <c r="BO38" s="3">
        <v>139.113379153136</v>
      </c>
      <c r="BP38" s="3">
        <v>47.7796487820052</v>
      </c>
      <c r="BQ38" s="3">
        <v>74.9931320924644</v>
      </c>
      <c r="BR38" s="3">
        <v>23.6895247055661</v>
      </c>
      <c r="BS38" s="3">
        <v>12.4155857982962</v>
      </c>
      <c r="BT38" s="3">
        <v>23.5248370144191</v>
      </c>
      <c r="BU38" s="3">
        <v>50.8852868668538</v>
      </c>
      <c r="BV38" s="3">
        <v>63.3461500027743</v>
      </c>
      <c r="BW38" s="3">
        <v>82.559976212926</v>
      </c>
      <c r="BX38" s="3">
        <v>53.5835297088896</v>
      </c>
      <c r="BY38" s="3">
        <v>45.4780687666718</v>
      </c>
      <c r="BZ38" s="3">
        <v>93.582267232577</v>
      </c>
      <c r="CA38" s="3">
        <v>59.2398779637244</v>
      </c>
      <c r="CB38" s="3">
        <v>66.0374000874001</v>
      </c>
      <c r="CC38" s="3">
        <v>78.4749663594607</v>
      </c>
      <c r="CD38" s="3">
        <v>26.5803625212765</v>
      </c>
      <c r="CE38" s="3">
        <v>68.866104042372</v>
      </c>
      <c r="CF38" s="3">
        <v>102.212717208702</v>
      </c>
      <c r="CG38" s="3">
        <v>77.0182495117188</v>
      </c>
      <c r="CH38" s="3">
        <v>55.3894044340002</v>
      </c>
      <c r="CI38" s="3">
        <v>58.2504800455111</v>
      </c>
      <c r="CJ38" s="3">
        <v>64.1463682413813</v>
      </c>
      <c r="CK38" s="3">
        <v>55.3755680045098</v>
      </c>
      <c r="CL38" s="3">
        <v>64.0847499847412</v>
      </c>
      <c r="CM38" s="3">
        <v>33.9061521778192</v>
      </c>
      <c r="CN38" s="3">
        <v>78.5095945225595</v>
      </c>
      <c r="CO38" s="3">
        <v>27.7227840273866</v>
      </c>
      <c r="CP38" s="3">
        <v>109.463259910174</v>
      </c>
      <c r="CQ38" s="3">
        <v>54.9220978081611</v>
      </c>
      <c r="CR38" s="3">
        <v>110.620530856996</v>
      </c>
      <c r="CS38" s="3">
        <v>52.0003052388024</v>
      </c>
      <c r="CT38" s="3">
        <v>72.1643521659377</v>
      </c>
      <c r="CU38" s="3">
        <v>60.1940065564973</v>
      </c>
      <c r="CV38" s="3">
        <v>47.0839854649802</v>
      </c>
      <c r="CW38" s="3">
        <v>79.6159725879448</v>
      </c>
      <c r="CX38" s="3">
        <v>47.5698372563086</v>
      </c>
      <c r="CY38" s="3">
        <v>42.2264708362359</v>
      </c>
      <c r="CZ38" s="3">
        <v>57.4853416557991</v>
      </c>
      <c r="DA38" s="3">
        <v>22.9779542423736</v>
      </c>
      <c r="DB38" s="3">
        <v>32.1869998455048</v>
      </c>
      <c r="DC38" s="3">
        <v>19.1397325412367</v>
      </c>
      <c r="DD38" s="3">
        <v>48.1494203282928</v>
      </c>
      <c r="DE38" s="3">
        <v>114.477805565702</v>
      </c>
      <c r="DF38" s="3">
        <v>8.42283238453015</v>
      </c>
      <c r="DG38" s="3">
        <v>19.7116470200163</v>
      </c>
      <c r="DH38" s="3">
        <v>14.1673662756546</v>
      </c>
      <c r="DI38" s="3">
        <v>167.122230415414</v>
      </c>
      <c r="DJ38" s="3">
        <v>21.8039586172101</v>
      </c>
      <c r="DK38" s="3">
        <v>141.88424987793</v>
      </c>
      <c r="DL38" s="3">
        <v>68.7462869037092</v>
      </c>
      <c r="DM38" s="3">
        <v>20.0800078052721</v>
      </c>
      <c r="DN38" s="3">
        <v>43.8370818335846</v>
      </c>
      <c r="DO38" s="3">
        <v>147.953346419321</v>
      </c>
      <c r="DP38" s="3">
        <v>135.878771853949</v>
      </c>
      <c r="DQ38" s="3">
        <v>53.9922047098056</v>
      </c>
      <c r="DR38" s="3">
        <v>46.7440974500353</v>
      </c>
      <c r="DS38" s="3">
        <v>20.1007796431016</v>
      </c>
      <c r="DT38" s="3">
        <v>31.5197724532796</v>
      </c>
      <c r="DU38" s="3">
        <v>41.3526813967246</v>
      </c>
      <c r="DV38" s="3">
        <v>77.3623989469595</v>
      </c>
      <c r="DW38" s="3">
        <v>39.1609930231157</v>
      </c>
      <c r="DX38" s="3">
        <v>201.428513274874</v>
      </c>
      <c r="DY38" s="3">
        <v>213.164886173881</v>
      </c>
      <c r="DZ38" s="3">
        <v>48.3143867039098</v>
      </c>
      <c r="EA38" s="3">
        <v>63.4554188660715</v>
      </c>
      <c r="EB38" s="3">
        <v>9.48860080690793</v>
      </c>
      <c r="EC38" s="3">
        <v>112.217228505153</v>
      </c>
      <c r="ED38" s="3">
        <v>51.6399416909002</v>
      </c>
      <c r="EE38" s="3">
        <v>40.4855720553085</v>
      </c>
      <c r="EF38" s="3">
        <v>95.7567998350147</v>
      </c>
      <c r="EG38" s="3">
        <v>11.5803164821152</v>
      </c>
      <c r="EH38" s="3">
        <v>29.5879450960905</v>
      </c>
      <c r="EI38" s="3">
        <v>13.7815324314628</v>
      </c>
      <c r="EJ38" s="3">
        <v>87.6061974435982</v>
      </c>
      <c r="EK38" s="3">
        <v>190.175333303772</v>
      </c>
      <c r="EL38" s="3">
        <v>113.551892662691</v>
      </c>
      <c r="EM38" s="3">
        <v>51.6112769691272</v>
      </c>
      <c r="EN38" s="3">
        <v>96.0628329008172</v>
      </c>
      <c r="EO38" s="3">
        <v>30.1514296832074</v>
      </c>
      <c r="EP38" s="3">
        <v>110.239536676236</v>
      </c>
      <c r="EQ38" s="3">
        <v>36.5224095391641</v>
      </c>
      <c r="ER38" s="3">
        <v>17.2128952933025</v>
      </c>
      <c r="ES38" s="3">
        <v>21.4940903895184</v>
      </c>
      <c r="ET38" s="3">
        <v>73.6436103820801</v>
      </c>
      <c r="EU38" s="3">
        <v>103.155800299977</v>
      </c>
      <c r="EV38" s="3">
        <v>21.0998783595037</v>
      </c>
      <c r="EW38" s="3">
        <v>35.5615374740571</v>
      </c>
      <c r="EX38" s="3">
        <v>91.9508299155675</v>
      </c>
      <c r="EY38" s="3">
        <v>22.3852821846389</v>
      </c>
      <c r="EZ38" s="3">
        <v>68.6962048011178</v>
      </c>
      <c r="FA38" s="3">
        <v>51.3887669242375</v>
      </c>
      <c r="FB38" s="3">
        <v>13.0069184604665</v>
      </c>
      <c r="FC38" s="3">
        <v>16.9569594511564</v>
      </c>
      <c r="FD38" s="3">
        <v>70.9416586733715</v>
      </c>
      <c r="FE38" s="3">
        <v>89.2875627996622</v>
      </c>
      <c r="FF38" s="3">
        <v>14.3477489462181</v>
      </c>
      <c r="FG38" s="3">
        <v>66.6134996414184</v>
      </c>
      <c r="FH38" s="3">
        <v>32.1554372620307</v>
      </c>
      <c r="FI38" s="3">
        <v>28.461358107606</v>
      </c>
      <c r="FJ38" s="3">
        <v>44.7480086956061</v>
      </c>
      <c r="FK38" s="3">
        <v>39.3279897437575</v>
      </c>
      <c r="FL38" s="3">
        <v>66.090685236139</v>
      </c>
      <c r="FM38" s="3">
        <v>206.366259081707</v>
      </c>
      <c r="FN38" s="3">
        <v>61.9761473178606</v>
      </c>
      <c r="FO38" s="3">
        <v>6.60320774731562</v>
      </c>
      <c r="FP38" s="3">
        <v>46.7153959692767</v>
      </c>
      <c r="FQ38" s="3">
        <v>58.9424212715679</v>
      </c>
      <c r="FR38" s="3">
        <v>103.379511961321</v>
      </c>
      <c r="FS38" s="3">
        <v>77.9433653977543</v>
      </c>
      <c r="FT38" s="3">
        <v>28.9627665692412</v>
      </c>
      <c r="FU38" s="3">
        <v>100.390027002713</v>
      </c>
      <c r="FV38" s="3">
        <v>28.8645111309071</v>
      </c>
      <c r="FW38" s="3">
        <v>136.063643185714</v>
      </c>
      <c r="FX38" s="3">
        <v>92.0552407074594</v>
      </c>
      <c r="FY38" s="3">
        <v>37.4032711925681</v>
      </c>
      <c r="FZ38" s="3">
        <v>61.0456928244256</v>
      </c>
      <c r="GA38" s="3">
        <v>36.8255289939547</v>
      </c>
      <c r="GB38" s="3">
        <v>207.155500030518</v>
      </c>
      <c r="GC38" s="3">
        <v>40.2782197028357</v>
      </c>
      <c r="GD38" s="3">
        <v>59.7279512705419</v>
      </c>
      <c r="GE38" s="3">
        <v>111.623979697607</v>
      </c>
      <c r="GF38" s="3">
        <v>21.9947499752045</v>
      </c>
      <c r="GG38" s="3">
        <v>39.4076324986509</v>
      </c>
      <c r="GH38" s="3">
        <v>27.611915852011</v>
      </c>
      <c r="GI38" s="3">
        <v>38.4087949435446</v>
      </c>
      <c r="GJ38" s="3">
        <v>45.9382025940163</v>
      </c>
      <c r="GK38" s="3">
        <v>34.2558226976227</v>
      </c>
      <c r="GL38" s="3">
        <v>57.266319063289</v>
      </c>
      <c r="GM38" s="3">
        <v>73.186959126051</v>
      </c>
      <c r="GN38" s="3">
        <v>125.323947225931</v>
      </c>
      <c r="GO38" s="3">
        <v>22.115919479242</v>
      </c>
      <c r="GP38" s="3">
        <v>19.8083201670342</v>
      </c>
      <c r="GQ38" s="3">
        <v>24.5701180594726</v>
      </c>
      <c r="GR38" s="3">
        <v>28.1355659206881</v>
      </c>
      <c r="GS38" s="3">
        <v>134.903000450134</v>
      </c>
      <c r="GT38" s="3">
        <v>17.084157336244</v>
      </c>
      <c r="GU38" s="3">
        <v>48.4347809278814</v>
      </c>
      <c r="GV38" s="3">
        <v>204.111225637612</v>
      </c>
      <c r="GW38" s="3">
        <v>12.4132589704418</v>
      </c>
      <c r="GX38" s="3">
        <v>96.2378919287848</v>
      </c>
      <c r="GY38" s="3">
        <v>29.4934370530522</v>
      </c>
      <c r="GZ38" s="3">
        <v>69.3059272157253</v>
      </c>
      <c r="HA38" s="3">
        <v>50.5038124861396</v>
      </c>
      <c r="HB38" s="3">
        <v>2.59876784270216</v>
      </c>
      <c r="HC38" s="3">
        <v>10.9194681827796</v>
      </c>
      <c r="HD38" s="3">
        <v>34.2535984670413</v>
      </c>
      <c r="HE38" s="3">
        <v>64.9125617621962</v>
      </c>
      <c r="HF38" s="3">
        <v>34.7444483437057</v>
      </c>
      <c r="HG38" s="3">
        <v>274.710249328613</v>
      </c>
      <c r="HH38" s="3">
        <v>55.3874822824734</v>
      </c>
      <c r="HI38" s="3">
        <v>48.2354538073128</v>
      </c>
      <c r="HJ38" s="3">
        <v>32.3411434241618</v>
      </c>
      <c r="HK38" s="3">
        <v>33.1732564138029</v>
      </c>
      <c r="HL38" s="3">
        <v>81.8912057853141</v>
      </c>
      <c r="HM38" s="3">
        <v>21.7970088179432</v>
      </c>
      <c r="HN38" s="3">
        <v>43.3878846516602</v>
      </c>
      <c r="HO38" s="3">
        <v>68.6386127526669</v>
      </c>
      <c r="HP38" s="3">
        <v>29.4991292327666</v>
      </c>
      <c r="HQ38" s="3">
        <v>127.039920461367</v>
      </c>
      <c r="HR38" s="3">
        <v>17.7436606613449</v>
      </c>
      <c r="HS38" s="3">
        <v>42.0654443897173</v>
      </c>
      <c r="HT38" s="3">
        <v>61.1865446528676</v>
      </c>
      <c r="HU38" s="3">
        <v>90.8064183816823</v>
      </c>
      <c r="HV38" s="3">
        <v>34.5351278861014</v>
      </c>
      <c r="HW38" s="3">
        <v>56.3300732511397</v>
      </c>
      <c r="HX38" s="3">
        <v>85.2552277945653</v>
      </c>
      <c r="HY38" s="3">
        <v>23.7518423081952</v>
      </c>
      <c r="HZ38" s="3">
        <v>73.5182161814322</v>
      </c>
      <c r="IA38" s="3">
        <v>159.402274739227</v>
      </c>
      <c r="IB38" s="3">
        <v>61.9266112086651</v>
      </c>
      <c r="IC38" s="3">
        <v>34.6955936142167</v>
      </c>
      <c r="ID38" s="3">
        <v>49.3643577786273</v>
      </c>
      <c r="IE38" s="3">
        <v>360.759750366211</v>
      </c>
      <c r="IF38" s="3">
        <v>10.74787983572</v>
      </c>
      <c r="IG38" s="3">
        <v>75.1761597046154</v>
      </c>
      <c r="IH38" s="3">
        <v>122.562876068838</v>
      </c>
      <c r="II38" s="3">
        <v>179.173951702754</v>
      </c>
      <c r="IJ38" s="3">
        <v>61.0690154001727</v>
      </c>
      <c r="IK38" s="3">
        <v>50.0472135203568</v>
      </c>
      <c r="IL38" s="3">
        <v>48.5373459851969</v>
      </c>
      <c r="IM38" s="3">
        <v>37.2551943851199</v>
      </c>
      <c r="IN38" s="3">
        <v>88.545573281817</v>
      </c>
      <c r="IO38" s="3">
        <v>103.601929306737</v>
      </c>
      <c r="IP38" s="3">
        <v>67.9956750546475</v>
      </c>
      <c r="IQ38" s="3">
        <v>144.802495062871</v>
      </c>
      <c r="IR38" s="3">
        <v>34.7186747896364</v>
      </c>
      <c r="IS38" s="3">
        <v>119.580920801328</v>
      </c>
      <c r="IT38" s="3">
        <v>39.6173352342157</v>
      </c>
      <c r="IU38" s="3">
        <v>63.0794641345757</v>
      </c>
      <c r="IV38" s="3">
        <v>134.591428871898</v>
      </c>
      <c r="IW38" s="3">
        <v>99.1249062046144</v>
      </c>
      <c r="IX38" s="3">
        <v>111.011763990573</v>
      </c>
      <c r="IY38" s="3">
        <v>44.3036667509808</v>
      </c>
      <c r="IZ38" s="3">
        <v>17.1731421732064</v>
      </c>
      <c r="JA38" s="3">
        <v>80.2209190098754</v>
      </c>
      <c r="JB38" s="3">
        <v>61.1208605618093</v>
      </c>
      <c r="JC38" s="3">
        <v>54.709852120437</v>
      </c>
      <c r="JD38" s="3">
        <v>33.6912173421768</v>
      </c>
      <c r="JE38" s="3">
        <v>142.04844750066</v>
      </c>
      <c r="JF38" s="3">
        <v>55.4120055643312</v>
      </c>
      <c r="JG38" s="3">
        <v>98.6638405997408</v>
      </c>
      <c r="JH38" s="3">
        <v>51.2865671326391</v>
      </c>
      <c r="JI38" s="3">
        <v>60.672343678681</v>
      </c>
      <c r="JJ38" s="3">
        <v>48.4542413442686</v>
      </c>
      <c r="JK38" s="3">
        <v>143.175290946068</v>
      </c>
      <c r="JL38" s="3">
        <v>88.779318337305</v>
      </c>
      <c r="JM38" s="3">
        <v>87.7863569916003</v>
      </c>
      <c r="JN38" s="3">
        <v>77.4201877376417</v>
      </c>
      <c r="JO38" s="3">
        <v>48.3912180430213</v>
      </c>
      <c r="JP38" s="3">
        <v>118.895617266383</v>
      </c>
      <c r="JQ38" s="3">
        <v>80.3297494888306</v>
      </c>
      <c r="JR38" s="3">
        <v>81.8160003662109</v>
      </c>
      <c r="JS38" s="3">
        <v>43.2839636883654</v>
      </c>
      <c r="JT38" s="3">
        <v>34.1683530089912</v>
      </c>
      <c r="JU38" s="3">
        <v>140.563750839233</v>
      </c>
      <c r="JV38" s="3">
        <v>58.3880283254095</v>
      </c>
      <c r="JW38" s="3">
        <v>65.8101905545507</v>
      </c>
      <c r="JX38" s="3">
        <v>45.3205488948567</v>
      </c>
      <c r="JY38" s="3">
        <v>48.8489562493208</v>
      </c>
      <c r="JZ38" s="3">
        <v>43.9121474117345</v>
      </c>
      <c r="KA38" s="3">
        <v>60.4169503003988</v>
      </c>
      <c r="KB38" s="3">
        <v>18.8188595096867</v>
      </c>
      <c r="KC38" s="3">
        <v>19.5466533147872</v>
      </c>
      <c r="KD38" s="3">
        <v>22.48620422401</v>
      </c>
      <c r="KE38" s="3">
        <v>85.1998532049145</v>
      </c>
      <c r="KF38" s="3">
        <v>31.9938001796994</v>
      </c>
      <c r="KG38" s="3">
        <v>60.0532909638685</v>
      </c>
      <c r="KH38" s="3">
        <v>44.7722020895553</v>
      </c>
      <c r="KI38" s="3">
        <v>56.1009501885376</v>
      </c>
      <c r="KJ38" s="3">
        <v>102.419869460896</v>
      </c>
      <c r="KK38" s="3">
        <v>50.7406498154715</v>
      </c>
      <c r="KL38" s="3">
        <v>10.3907697979062</v>
      </c>
      <c r="KM38" s="3">
        <v>49.4046340837205</v>
      </c>
      <c r="KN38" s="3">
        <v>41.006076361842</v>
      </c>
      <c r="KO38" s="3">
        <v>38.4744995555335</v>
      </c>
      <c r="KP38" s="3">
        <v>52.1774620965191</v>
      </c>
      <c r="KQ38" s="3">
        <v>133.71690206872</v>
      </c>
      <c r="KR38" s="3">
        <v>42.0977726570391</v>
      </c>
      <c r="KS38" s="3">
        <v>49.6208278579457</v>
      </c>
      <c r="KT38" s="3">
        <v>33.38528760768</v>
      </c>
      <c r="KU38" s="3">
        <v>175.846875686934</v>
      </c>
      <c r="KV38" s="3">
        <v>60.0414534162184</v>
      </c>
      <c r="KW38" s="3">
        <v>91.4924314493408</v>
      </c>
      <c r="KX38" s="3">
        <v>14.6436452712171</v>
      </c>
      <c r="KY38" s="3">
        <v>34.554741859363</v>
      </c>
      <c r="KZ38" s="3">
        <v>14.0965300537747</v>
      </c>
      <c r="LA38" s="3">
        <v>35.8756158772161</v>
      </c>
      <c r="LB38" s="3">
        <v>66.3837491210102</v>
      </c>
      <c r="LC38" s="3">
        <v>33.7708249629605</v>
      </c>
      <c r="LD38" s="3">
        <v>213.873611459931</v>
      </c>
      <c r="LE38" s="3">
        <v>42.2028484597022</v>
      </c>
      <c r="LF38" s="3">
        <v>3.62156687293813</v>
      </c>
      <c r="LG38" s="3">
        <v>59.2533755305183</v>
      </c>
      <c r="LH38" s="3">
        <v>27.1164625142914</v>
      </c>
      <c r="LI38" s="3">
        <v>29.5192499637604</v>
      </c>
      <c r="LJ38" s="3">
        <v>48.6318061554321</v>
      </c>
      <c r="LK38" s="3">
        <v>35.4844234401736</v>
      </c>
      <c r="LL38" s="3">
        <v>52.3261996885126</v>
      </c>
    </row>
    <row r="39">
      <c r="A39" s="9">
        <v>42767.0</v>
      </c>
      <c r="B39" s="3">
        <v>30.9959761253494</v>
      </c>
      <c r="C39" s="3">
        <v>43.4182627954409</v>
      </c>
      <c r="D39" s="3">
        <v>37.8531864035829</v>
      </c>
      <c r="E39" s="3">
        <v>104.736566240792</v>
      </c>
      <c r="F39" s="3">
        <v>117.097368541517</v>
      </c>
      <c r="G39" s="3">
        <v>67.8829575197137</v>
      </c>
      <c r="H39" s="3">
        <v>35.3752850570993</v>
      </c>
      <c r="I39" s="3">
        <v>83.4110816250075</v>
      </c>
      <c r="J39" s="3">
        <v>84.7800003854852</v>
      </c>
      <c r="K39" s="3">
        <v>42.2349411050246</v>
      </c>
      <c r="L39" s="3">
        <v>48.7919300669628</v>
      </c>
      <c r="M39" s="3">
        <v>8.84774619240667</v>
      </c>
      <c r="N39" s="3">
        <v>29.2062652719928</v>
      </c>
      <c r="O39" s="3">
        <v>52.1468522652205</v>
      </c>
      <c r="P39" s="3">
        <v>82.1667717798859</v>
      </c>
      <c r="Q39" s="3">
        <v>64.9978945882697</v>
      </c>
      <c r="R39" s="3">
        <v>66.1969255205655</v>
      </c>
      <c r="S39" s="3">
        <v>64.6328044189179</v>
      </c>
      <c r="T39" s="3">
        <v>32.6100895045723</v>
      </c>
      <c r="U39" s="3">
        <v>50.5783938832698</v>
      </c>
      <c r="V39" s="3">
        <v>133.693052985708</v>
      </c>
      <c r="W39" s="3">
        <v>106.747334321559</v>
      </c>
      <c r="X39" s="3">
        <v>88.9023815264435</v>
      </c>
      <c r="Y39" s="3">
        <v>41.7332105134663</v>
      </c>
      <c r="Z39" s="3">
        <v>115.482410128008</v>
      </c>
      <c r="AA39" s="3">
        <v>15.881210142658</v>
      </c>
      <c r="AB39" s="3">
        <v>61.0576248800913</v>
      </c>
      <c r="AC39" s="3">
        <v>136.232343634042</v>
      </c>
      <c r="AD39" s="3">
        <v>69.334202237443</v>
      </c>
      <c r="AE39" s="3">
        <v>70.4458093550909</v>
      </c>
      <c r="AF39" s="3">
        <v>733.466311806127</v>
      </c>
      <c r="AG39" s="3">
        <v>158.211676375564</v>
      </c>
      <c r="AH39" s="3">
        <v>19.8352323554255</v>
      </c>
      <c r="AI39" s="3">
        <v>43.1751840042214</v>
      </c>
      <c r="AJ39" s="3">
        <v>34.3954214571721</v>
      </c>
      <c r="AK39" s="3">
        <v>156.83626071653</v>
      </c>
      <c r="AL39" s="3">
        <v>27.708778869904</v>
      </c>
      <c r="AM39" s="3">
        <v>32.9805563733574</v>
      </c>
      <c r="AN39" s="3">
        <v>279.20658151727</v>
      </c>
      <c r="AO39" s="3">
        <v>37.2353504094909</v>
      </c>
      <c r="AP39" s="3">
        <v>40.6891323754158</v>
      </c>
      <c r="AQ39" s="3">
        <v>25.0010526556718</v>
      </c>
      <c r="AR39" s="3">
        <v>32.2624575579995</v>
      </c>
      <c r="AS39" s="3">
        <v>96.704145162308</v>
      </c>
      <c r="AT39" s="3">
        <v>45.5941808877609</v>
      </c>
      <c r="AU39" s="3">
        <v>30.4115103943612</v>
      </c>
      <c r="AV39" s="3">
        <v>61.3111071573738</v>
      </c>
      <c r="AW39" s="3">
        <v>79.8978745017451</v>
      </c>
      <c r="AX39" s="3">
        <v>115.149847304464</v>
      </c>
      <c r="AY39" s="3">
        <v>33.6039476394653</v>
      </c>
      <c r="AZ39" s="3">
        <v>64.6611931283125</v>
      </c>
      <c r="BA39" s="3">
        <v>50.2011821306663</v>
      </c>
      <c r="BB39" s="3">
        <v>27.8132578619005</v>
      </c>
      <c r="BC39" s="3">
        <v>63.608850979811</v>
      </c>
      <c r="BD39" s="3">
        <v>57.7979127382677</v>
      </c>
      <c r="BE39" s="3">
        <v>57.1730823191888</v>
      </c>
      <c r="BF39" s="3">
        <v>104.021433092161</v>
      </c>
      <c r="BG39" s="3">
        <v>31.2927044529177</v>
      </c>
      <c r="BH39" s="3">
        <v>89.5623095322033</v>
      </c>
      <c r="BI39" s="3">
        <v>8.34764214565879</v>
      </c>
      <c r="BJ39" s="3">
        <v>120.825881692268</v>
      </c>
      <c r="BK39" s="3">
        <v>34.3156395753835</v>
      </c>
      <c r="BL39" s="3">
        <v>20.4966288800465</v>
      </c>
      <c r="BM39" s="3">
        <v>78.1546220687163</v>
      </c>
      <c r="BN39" s="3">
        <v>38.2318977532567</v>
      </c>
      <c r="BO39" s="3">
        <v>147.706203393465</v>
      </c>
      <c r="BP39" s="3">
        <v>47.741137136172</v>
      </c>
      <c r="BQ39" s="3">
        <v>80.4475095709824</v>
      </c>
      <c r="BR39" s="3">
        <v>25.4144562529408</v>
      </c>
      <c r="BS39" s="3">
        <v>14.319054368756</v>
      </c>
      <c r="BT39" s="3">
        <v>23.8404849468065</v>
      </c>
      <c r="BU39" s="3">
        <v>51.1090058967656</v>
      </c>
      <c r="BV39" s="3">
        <v>61.456676487793</v>
      </c>
      <c r="BW39" s="3">
        <v>80.0926317950622</v>
      </c>
      <c r="BX39" s="3">
        <v>52.1274139184435</v>
      </c>
      <c r="BY39" s="3">
        <v>45.1167883079425</v>
      </c>
      <c r="BZ39" s="3">
        <v>96.1293513418923</v>
      </c>
      <c r="CA39" s="3">
        <v>58.6967083870643</v>
      </c>
      <c r="CB39" s="3">
        <v>68.649719383341</v>
      </c>
      <c r="CC39" s="3">
        <v>80.4074711897075</v>
      </c>
      <c r="CD39" s="3">
        <v>28.0093526524015</v>
      </c>
      <c r="CE39" s="3">
        <v>71.9119568776642</v>
      </c>
      <c r="CF39" s="3">
        <v>104.02740405431</v>
      </c>
      <c r="CG39" s="3">
        <v>77.9994737725509</v>
      </c>
      <c r="CH39" s="3">
        <v>56.0011473112737</v>
      </c>
      <c r="CI39" s="3">
        <v>59.6098661511317</v>
      </c>
      <c r="CJ39" s="3">
        <v>64.499091381897</v>
      </c>
      <c r="CK39" s="3">
        <v>56.7731893017353</v>
      </c>
      <c r="CL39" s="3">
        <v>66.0800003252531</v>
      </c>
      <c r="CM39" s="3">
        <v>32.4175464000446</v>
      </c>
      <c r="CN39" s="3">
        <v>83.1435255250549</v>
      </c>
      <c r="CO39" s="3">
        <v>30.0386023860972</v>
      </c>
      <c r="CP39" s="3">
        <v>111.893205695925</v>
      </c>
      <c r="CQ39" s="3">
        <v>56.1787794026056</v>
      </c>
      <c r="CR39" s="3">
        <v>117.117105051734</v>
      </c>
      <c r="CS39" s="3">
        <v>54.4464425608338</v>
      </c>
      <c r="CT39" s="3">
        <v>75.5680499502694</v>
      </c>
      <c r="CU39" s="3">
        <v>61.6441609318437</v>
      </c>
      <c r="CV39" s="3">
        <v>50.2213999543397</v>
      </c>
      <c r="CW39" s="3">
        <v>76.0667955280253</v>
      </c>
      <c r="CX39" s="3">
        <v>46.4084925780754</v>
      </c>
      <c r="CY39" s="3">
        <v>43.4408151648225</v>
      </c>
      <c r="CZ39" s="3">
        <v>59.7394448731302</v>
      </c>
      <c r="DA39" s="3">
        <v>23.4912322609597</v>
      </c>
      <c r="DB39" s="3">
        <v>30.6637717799136</v>
      </c>
      <c r="DC39" s="3">
        <v>19.3518971448738</v>
      </c>
      <c r="DD39" s="3">
        <v>49.7152180214741</v>
      </c>
      <c r="DE39" s="3">
        <v>116.623285326694</v>
      </c>
      <c r="DF39" s="3">
        <v>8.445135326346</v>
      </c>
      <c r="DG39" s="3">
        <v>20.3407980883758</v>
      </c>
      <c r="DH39" s="3">
        <v>13.899051510161</v>
      </c>
      <c r="DI39" s="3">
        <v>168.964008796518</v>
      </c>
      <c r="DJ39" s="3">
        <v>22.1590765148538</v>
      </c>
      <c r="DK39" s="3">
        <v>140.387368854723</v>
      </c>
      <c r="DL39" s="3">
        <v>70.6270172480278</v>
      </c>
      <c r="DM39" s="3">
        <v>20.2377165081203</v>
      </c>
      <c r="DN39" s="3">
        <v>43.0511130673771</v>
      </c>
      <c r="DO39" s="3">
        <v>155.481130739405</v>
      </c>
      <c r="DP39" s="3">
        <v>131.817882756995</v>
      </c>
      <c r="DQ39" s="3">
        <v>51.5262685668517</v>
      </c>
      <c r="DR39" s="3">
        <v>46.618432577974</v>
      </c>
      <c r="DS39" s="3">
        <v>21.7005095443653</v>
      </c>
      <c r="DT39" s="3">
        <v>31.1275889913638</v>
      </c>
      <c r="DU39" s="3">
        <v>41.6715822741014</v>
      </c>
      <c r="DV39" s="3">
        <v>77.7726660755484</v>
      </c>
      <c r="DW39" s="3">
        <v>40.8756233558981</v>
      </c>
      <c r="DX39" s="3">
        <v>206.203179496248</v>
      </c>
      <c r="DY39" s="3">
        <v>223.683556927571</v>
      </c>
      <c r="DZ39" s="3">
        <v>47.5602274037362</v>
      </c>
      <c r="EA39" s="3">
        <v>72.9507258814314</v>
      </c>
      <c r="EB39" s="3">
        <v>9.81401918606469</v>
      </c>
      <c r="EC39" s="3">
        <v>116.335951235518</v>
      </c>
      <c r="ED39" s="3">
        <v>45.9749422287188</v>
      </c>
      <c r="EE39" s="3">
        <v>40.3365355213156</v>
      </c>
      <c r="EF39" s="3">
        <v>99.5356085827548</v>
      </c>
      <c r="EG39" s="3">
        <v>12.4755643112248</v>
      </c>
      <c r="EH39" s="3">
        <v>30.0512993097465</v>
      </c>
      <c r="EI39" s="3">
        <v>13.7171425308344</v>
      </c>
      <c r="EJ39" s="3">
        <v>89.7938433689169</v>
      </c>
      <c r="EK39" s="3">
        <v>191.486000848582</v>
      </c>
      <c r="EL39" s="3">
        <v>119.650521528477</v>
      </c>
      <c r="EM39" s="3">
        <v>52.5540997804226</v>
      </c>
      <c r="EN39" s="3">
        <v>98.3889444172892</v>
      </c>
      <c r="EO39" s="3">
        <v>29.772270662632</v>
      </c>
      <c r="EP39" s="3">
        <v>112.659029325656</v>
      </c>
      <c r="EQ39" s="3">
        <v>35.5563863901521</v>
      </c>
      <c r="ER39" s="3">
        <v>17.6675285282185</v>
      </c>
      <c r="ES39" s="3">
        <v>23.1122827400386</v>
      </c>
      <c r="ET39" s="3">
        <v>79.4314330251594</v>
      </c>
      <c r="EU39" s="3">
        <v>106.853872019406</v>
      </c>
      <c r="EV39" s="3">
        <v>21.8957229260322</v>
      </c>
      <c r="EW39" s="3">
        <v>34.4414390738903</v>
      </c>
      <c r="EX39" s="3">
        <v>93.890771471156</v>
      </c>
      <c r="EY39" s="3">
        <v>22.4070080415333</v>
      </c>
      <c r="EZ39" s="3">
        <v>70.9987798536812</v>
      </c>
      <c r="FA39" s="3">
        <v>52.7143166567321</v>
      </c>
      <c r="FB39" s="3">
        <v>13.2458318500089</v>
      </c>
      <c r="FC39" s="3">
        <v>16.461946012234</v>
      </c>
      <c r="FD39" s="3">
        <v>76.9602718046323</v>
      </c>
      <c r="FE39" s="3">
        <v>96.4571371908096</v>
      </c>
      <c r="FF39" s="3">
        <v>14.4189746193147</v>
      </c>
      <c r="FG39" s="3">
        <v>66.6386849252801</v>
      </c>
      <c r="FH39" s="3">
        <v>32.0946942716104</v>
      </c>
      <c r="FI39" s="3">
        <v>28.2809839321058</v>
      </c>
      <c r="FJ39" s="3">
        <v>45.0406226526492</v>
      </c>
      <c r="FK39" s="3">
        <v>40.8772561629346</v>
      </c>
      <c r="FL39" s="3">
        <v>69.4147285207554</v>
      </c>
      <c r="FM39" s="3">
        <v>211.501399365514</v>
      </c>
      <c r="FN39" s="3">
        <v>64.4648536610696</v>
      </c>
      <c r="FO39" s="3">
        <v>6.94955757585215</v>
      </c>
      <c r="FP39" s="3">
        <v>50.9009753406223</v>
      </c>
      <c r="FQ39" s="3">
        <v>60.4529779059293</v>
      </c>
      <c r="FR39" s="3">
        <v>103.463373934399</v>
      </c>
      <c r="FS39" s="3">
        <v>81.1707837630753</v>
      </c>
      <c r="FT39" s="3">
        <v>29.9039848696998</v>
      </c>
      <c r="FU39" s="3">
        <v>104.116062275018</v>
      </c>
      <c r="FV39" s="3">
        <v>31.1844941774461</v>
      </c>
      <c r="FW39" s="3">
        <v>135.36071525466</v>
      </c>
      <c r="FX39" s="3">
        <v>101.235661615858</v>
      </c>
      <c r="FY39" s="3">
        <v>37.050443954054</v>
      </c>
      <c r="FZ39" s="3">
        <v>64.0838148195754</v>
      </c>
      <c r="GA39" s="3">
        <v>35.9962334174159</v>
      </c>
      <c r="GB39" s="3">
        <v>220.559737757633</v>
      </c>
      <c r="GC39" s="3">
        <v>41.9768488786231</v>
      </c>
      <c r="GD39" s="3">
        <v>63.001888689716</v>
      </c>
      <c r="GE39" s="3">
        <v>113.927808094551</v>
      </c>
      <c r="GF39" s="3">
        <v>21.603815681056</v>
      </c>
      <c r="GG39" s="3">
        <v>41.3773373414855</v>
      </c>
      <c r="GH39" s="3">
        <v>28.7552064790074</v>
      </c>
      <c r="GI39" s="3">
        <v>38.5152065294833</v>
      </c>
      <c r="GJ39" s="3">
        <v>48.5816972743626</v>
      </c>
      <c r="GK39" s="3">
        <v>35.9795321754202</v>
      </c>
      <c r="GL39" s="3">
        <v>58.3004997325708</v>
      </c>
      <c r="GM39" s="3">
        <v>70.3495364932962</v>
      </c>
      <c r="GN39" s="3">
        <v>131.845311184817</v>
      </c>
      <c r="GO39" s="3">
        <v>23.3994438179004</v>
      </c>
      <c r="GP39" s="3">
        <v>20.6633942995273</v>
      </c>
      <c r="GQ39" s="3">
        <v>25.9806933388441</v>
      </c>
      <c r="GR39" s="3">
        <v>29.4355196142917</v>
      </c>
      <c r="GS39" s="3">
        <v>142.511316399825</v>
      </c>
      <c r="GT39" s="3">
        <v>17.524615301705</v>
      </c>
      <c r="GU39" s="3">
        <v>50.5917466568312</v>
      </c>
      <c r="GV39" s="3">
        <v>209.701372013755</v>
      </c>
      <c r="GW39" s="3">
        <v>14.0382965480092</v>
      </c>
      <c r="GX39" s="3">
        <v>103.632919391091</v>
      </c>
      <c r="GY39" s="3">
        <v>32.2455351039278</v>
      </c>
      <c r="GZ39" s="3">
        <v>68.800254370168</v>
      </c>
      <c r="HA39" s="3">
        <v>50.9094191922967</v>
      </c>
      <c r="HB39" s="3">
        <v>2.72605573181684</v>
      </c>
      <c r="HC39" s="3">
        <v>11.6003044211189</v>
      </c>
      <c r="HD39" s="3">
        <v>33.4287432659245</v>
      </c>
      <c r="HE39" s="3">
        <v>64.6914631956342</v>
      </c>
      <c r="HF39" s="3">
        <v>36.4144042093855</v>
      </c>
      <c r="HG39" s="3">
        <v>266.474210237202</v>
      </c>
      <c r="HH39" s="3">
        <v>53.4389566592854</v>
      </c>
      <c r="HI39" s="3">
        <v>46.9939179017503</v>
      </c>
      <c r="HJ39" s="3">
        <v>33.2981319591348</v>
      </c>
      <c r="HK39" s="3">
        <v>33.331726419963</v>
      </c>
      <c r="HL39" s="3">
        <v>84.618788103808</v>
      </c>
      <c r="HM39" s="3">
        <v>22.4380863863371</v>
      </c>
      <c r="HN39" s="3">
        <v>45.18927548014</v>
      </c>
      <c r="HO39" s="3">
        <v>72.0861033386896</v>
      </c>
      <c r="HP39" s="3">
        <v>31.1893830334717</v>
      </c>
      <c r="HQ39" s="3">
        <v>134.153984690099</v>
      </c>
      <c r="HR39" s="3">
        <v>19.5884793621895</v>
      </c>
      <c r="HS39" s="3">
        <v>40.2073374415045</v>
      </c>
      <c r="HT39" s="3">
        <v>67.6245362303675</v>
      </c>
      <c r="HU39" s="3">
        <v>95.6550038767278</v>
      </c>
      <c r="HV39" s="3">
        <v>34.5151655183432</v>
      </c>
      <c r="HW39" s="3">
        <v>57.8141023912752</v>
      </c>
      <c r="HX39" s="3">
        <v>88.2286045422069</v>
      </c>
      <c r="HY39" s="3">
        <v>24.7116499534484</v>
      </c>
      <c r="HZ39" s="3">
        <v>76.0003525319134</v>
      </c>
      <c r="IA39" s="3">
        <v>159.927966099235</v>
      </c>
      <c r="IB39" s="3">
        <v>58.4837515486036</v>
      </c>
      <c r="IC39" s="3">
        <v>36.3756667760182</v>
      </c>
      <c r="ID39" s="3">
        <v>44.0202189839502</v>
      </c>
      <c r="IE39" s="3">
        <v>365.982629876388</v>
      </c>
      <c r="IF39" s="3">
        <v>11.2509272655241</v>
      </c>
      <c r="IG39" s="3">
        <v>66.7313269090705</v>
      </c>
      <c r="IH39" s="3">
        <v>129.775887892055</v>
      </c>
      <c r="II39" s="3">
        <v>193.029751259283</v>
      </c>
      <c r="IJ39" s="3">
        <v>62.7142384415054</v>
      </c>
      <c r="IK39" s="3">
        <v>51.7362553943752</v>
      </c>
      <c r="IL39" s="3">
        <v>47.7528898362788</v>
      </c>
      <c r="IM39" s="3">
        <v>36.7662285096082</v>
      </c>
      <c r="IN39" s="3">
        <v>95.5635079577907</v>
      </c>
      <c r="IO39" s="3">
        <v>109.269549139622</v>
      </c>
      <c r="IP39" s="3">
        <v>65.1212736499297</v>
      </c>
      <c r="IQ39" s="3">
        <v>141.079707548172</v>
      </c>
      <c r="IR39" s="3">
        <v>34.951601199242</v>
      </c>
      <c r="IS39" s="3">
        <v>119.772236326462</v>
      </c>
      <c r="IT39" s="3">
        <v>40.7697056260563</v>
      </c>
      <c r="IU39" s="3">
        <v>62.3559828204028</v>
      </c>
      <c r="IV39" s="3">
        <v>138.866210219075</v>
      </c>
      <c r="IW39" s="3">
        <v>103.181553306436</v>
      </c>
      <c r="IX39" s="3">
        <v>114.452971689554</v>
      </c>
      <c r="IY39" s="3">
        <v>42.8466109984593</v>
      </c>
      <c r="IZ39" s="3">
        <v>17.1758065846281</v>
      </c>
      <c r="JA39" s="3">
        <v>80.9836190809191</v>
      </c>
      <c r="JB39" s="3">
        <v>65.2978752947545</v>
      </c>
      <c r="JC39" s="3">
        <v>52.3560595122542</v>
      </c>
      <c r="JD39" s="3">
        <v>34.246429373481</v>
      </c>
      <c r="JE39" s="3">
        <v>152.479124051164</v>
      </c>
      <c r="JF39" s="3">
        <v>52.67969979894</v>
      </c>
      <c r="JG39" s="3">
        <v>100.100755039811</v>
      </c>
      <c r="JH39" s="3">
        <v>52.8292816160694</v>
      </c>
      <c r="JI39" s="3">
        <v>61.789530791027</v>
      </c>
      <c r="JJ39" s="3">
        <v>47.6839400137757</v>
      </c>
      <c r="JK39" s="3">
        <v>143.621340831955</v>
      </c>
      <c r="JL39" s="3">
        <v>90.8730831208811</v>
      </c>
      <c r="JM39" s="3">
        <v>81.7202877949913</v>
      </c>
      <c r="JN39" s="3">
        <v>81.8498895914105</v>
      </c>
      <c r="JO39" s="3">
        <v>48.2013868571312</v>
      </c>
      <c r="JP39" s="3">
        <v>113.986833612328</v>
      </c>
      <c r="JQ39" s="3">
        <v>82.3002634550396</v>
      </c>
      <c r="JR39" s="3">
        <v>87.5102635433799</v>
      </c>
      <c r="JS39" s="3">
        <v>43.7292265557172</v>
      </c>
      <c r="JT39" s="3">
        <v>32.2040709179677</v>
      </c>
      <c r="JU39" s="3">
        <v>150.604999341463</v>
      </c>
      <c r="JV39" s="3">
        <v>59.3780255664952</v>
      </c>
      <c r="JW39" s="3">
        <v>68.958175490704</v>
      </c>
      <c r="JX39" s="3">
        <v>45.1405986896453</v>
      </c>
      <c r="JY39" s="3">
        <v>49.3156117953156</v>
      </c>
      <c r="JZ39" s="3">
        <v>45.8841482668605</v>
      </c>
      <c r="KA39" s="3">
        <v>61.5042405695053</v>
      </c>
      <c r="KB39" s="3">
        <v>18.2585344095602</v>
      </c>
      <c r="KC39" s="3">
        <v>19.8807479289923</v>
      </c>
      <c r="KD39" s="3">
        <v>23.992671019081</v>
      </c>
      <c r="KE39" s="3">
        <v>88.4979023975223</v>
      </c>
      <c r="KF39" s="3">
        <v>32.9491308996478</v>
      </c>
      <c r="KG39" s="3">
        <v>57.4294590356352</v>
      </c>
      <c r="KH39" s="3">
        <v>43.6778248656235</v>
      </c>
      <c r="KI39" s="3">
        <v>58.1010418542134</v>
      </c>
      <c r="KJ39" s="3">
        <v>106.948351138226</v>
      </c>
      <c r="KK39" s="3">
        <v>51.5467342446007</v>
      </c>
      <c r="KL39" s="3">
        <v>10.0015067054084</v>
      </c>
      <c r="KM39" s="3">
        <v>50.6508100403772</v>
      </c>
      <c r="KN39" s="3">
        <v>40.2374318006528</v>
      </c>
      <c r="KO39" s="3">
        <v>37.5460839389798</v>
      </c>
      <c r="KP39" s="3">
        <v>54.3881680100182</v>
      </c>
      <c r="KQ39" s="3">
        <v>128.596140593783</v>
      </c>
      <c r="KR39" s="3">
        <v>42.022962907292</v>
      </c>
      <c r="KS39" s="3">
        <v>52.0079398207309</v>
      </c>
      <c r="KT39" s="3">
        <v>33.686795256884</v>
      </c>
      <c r="KU39" s="3">
        <v>175.058420306564</v>
      </c>
      <c r="KV39" s="3">
        <v>61.1990192063148</v>
      </c>
      <c r="KW39" s="3">
        <v>88.548544869071</v>
      </c>
      <c r="KX39" s="3">
        <v>16.2853287351278</v>
      </c>
      <c r="KY39" s="3">
        <v>35.1083300001311</v>
      </c>
      <c r="KZ39" s="3">
        <v>13.0816104917397</v>
      </c>
      <c r="LA39" s="3">
        <v>36.8752345961909</v>
      </c>
      <c r="LB39" s="3">
        <v>68.4008841145827</v>
      </c>
      <c r="LC39" s="3">
        <v>36.0694720033402</v>
      </c>
      <c r="LD39" s="3">
        <v>209.878604942165</v>
      </c>
      <c r="LE39" s="3">
        <v>41.6262911633093</v>
      </c>
      <c r="LF39" s="3">
        <v>3.67801768889906</v>
      </c>
      <c r="LG39" s="3">
        <v>61.8492040432311</v>
      </c>
      <c r="LH39" s="3">
        <v>26.786085791919</v>
      </c>
      <c r="LI39" s="3">
        <v>21.4252631036859</v>
      </c>
      <c r="LJ39" s="3">
        <v>47.2572656821804</v>
      </c>
      <c r="LK39" s="3">
        <v>35.4879011081582</v>
      </c>
      <c r="LL39" s="3">
        <v>46.7992566593301</v>
      </c>
    </row>
    <row r="40">
      <c r="A40" s="9">
        <v>42795.0</v>
      </c>
      <c r="B40" s="3">
        <v>32.6683721037348</v>
      </c>
      <c r="C40" s="3">
        <v>46.1504662008987</v>
      </c>
      <c r="D40" s="3">
        <v>39.0261845145477</v>
      </c>
      <c r="E40" s="3">
        <v>108.76160630449</v>
      </c>
      <c r="F40" s="3">
        <v>124.027391516644</v>
      </c>
      <c r="G40" s="3">
        <v>71.318884099035</v>
      </c>
      <c r="H40" s="3">
        <v>36.2424704398042</v>
      </c>
      <c r="I40" s="3">
        <v>88.0253098628743</v>
      </c>
      <c r="J40" s="3">
        <v>85.6897830133852</v>
      </c>
      <c r="K40" s="3">
        <v>43.8634147109048</v>
      </c>
      <c r="L40" s="3">
        <v>50.551937118349</v>
      </c>
      <c r="M40" s="3">
        <v>8.64546271249746</v>
      </c>
      <c r="N40" s="3">
        <v>30.0447716688113</v>
      </c>
      <c r="O40" s="3">
        <v>51.1248530546533</v>
      </c>
      <c r="P40" s="3">
        <v>83.8850045410073</v>
      </c>
      <c r="Q40" s="3">
        <v>63.5556520379108</v>
      </c>
      <c r="R40" s="3">
        <v>68.570603851378</v>
      </c>
      <c r="S40" s="3">
        <v>68.1000466538363</v>
      </c>
      <c r="T40" s="3">
        <v>35.0173187824818</v>
      </c>
      <c r="U40" s="3">
        <v>51.3231321836314</v>
      </c>
      <c r="V40" s="3">
        <v>137.194774710523</v>
      </c>
      <c r="W40" s="3">
        <v>111.11207049589</v>
      </c>
      <c r="X40" s="3">
        <v>96.2419091574233</v>
      </c>
      <c r="Y40" s="3">
        <v>42.6820434902025</v>
      </c>
      <c r="Z40" s="3">
        <v>113.812086021238</v>
      </c>
      <c r="AA40" s="3">
        <v>16.4215477271606</v>
      </c>
      <c r="AB40" s="3">
        <v>64.4665895164494</v>
      </c>
      <c r="AC40" s="3">
        <v>139.995009005372</v>
      </c>
      <c r="AD40" s="3">
        <v>70.1468527246379</v>
      </c>
      <c r="AE40" s="3">
        <v>70.7280118178495</v>
      </c>
      <c r="AF40" s="3">
        <v>723.479343580163</v>
      </c>
      <c r="AG40" s="3">
        <v>167.552280824442</v>
      </c>
      <c r="AH40" s="3">
        <v>20.495643703799</v>
      </c>
      <c r="AI40" s="3">
        <v>45.3422438263455</v>
      </c>
      <c r="AJ40" s="3">
        <v>34.6910766922484</v>
      </c>
      <c r="AK40" s="3">
        <v>160.623894209177</v>
      </c>
      <c r="AL40" s="3">
        <v>28.2433887543634</v>
      </c>
      <c r="AM40" s="3">
        <v>33.1175112426533</v>
      </c>
      <c r="AN40" s="3">
        <v>283.640216993249</v>
      </c>
      <c r="AO40" s="3">
        <v>38.2248338663389</v>
      </c>
      <c r="AP40" s="3">
        <v>43.2756942314451</v>
      </c>
      <c r="AQ40" s="3">
        <v>24.5673913541047</v>
      </c>
      <c r="AR40" s="3">
        <v>32.9448349613405</v>
      </c>
      <c r="AS40" s="3">
        <v>95.4931552621481</v>
      </c>
      <c r="AT40" s="3">
        <v>46.7282858189984</v>
      </c>
      <c r="AU40" s="3">
        <v>31.1230034478014</v>
      </c>
      <c r="AV40" s="3">
        <v>63.9664333853508</v>
      </c>
      <c r="AW40" s="3">
        <v>77.6525189373018</v>
      </c>
      <c r="AX40" s="3">
        <v>118.206375061781</v>
      </c>
      <c r="AY40" s="3">
        <v>35.4941305906876</v>
      </c>
      <c r="AZ40" s="3">
        <v>66.8400895445348</v>
      </c>
      <c r="BA40" s="3">
        <v>51.9081001152008</v>
      </c>
      <c r="BB40" s="3">
        <v>24.3138902771909</v>
      </c>
      <c r="BC40" s="3">
        <v>65.0141583094955</v>
      </c>
      <c r="BD40" s="3">
        <v>59.1805882391788</v>
      </c>
      <c r="BE40" s="3">
        <v>60.9574473353311</v>
      </c>
      <c r="BF40" s="3">
        <v>110.506509421055</v>
      </c>
      <c r="BG40" s="3">
        <v>30.9869745620036</v>
      </c>
      <c r="BH40" s="3">
        <v>91.0370337535451</v>
      </c>
      <c r="BI40" s="3">
        <v>8.26919569139895</v>
      </c>
      <c r="BJ40" s="3">
        <v>123.151049768786</v>
      </c>
      <c r="BK40" s="3">
        <v>35.4360537292139</v>
      </c>
      <c r="BL40" s="3">
        <v>21.6029089905806</v>
      </c>
      <c r="BM40" s="3">
        <v>77.4674983534388</v>
      </c>
      <c r="BN40" s="3">
        <v>36.4126760311759</v>
      </c>
      <c r="BO40" s="3">
        <v>143.98511919809</v>
      </c>
      <c r="BP40" s="3">
        <v>45.3280301775853</v>
      </c>
      <c r="BQ40" s="3">
        <v>82.2456233506452</v>
      </c>
      <c r="BR40" s="3">
        <v>26.6376713925628</v>
      </c>
      <c r="BS40" s="3">
        <v>14.3031348086879</v>
      </c>
      <c r="BT40" s="3">
        <v>24.8270576940042</v>
      </c>
      <c r="BU40" s="3">
        <v>53.1402680059744</v>
      </c>
      <c r="BV40" s="3">
        <v>62.3033451615719</v>
      </c>
      <c r="BW40" s="3">
        <v>78.6902678244083</v>
      </c>
      <c r="BX40" s="3">
        <v>54.9460813951532</v>
      </c>
      <c r="BY40" s="3">
        <v>43.1753834354036</v>
      </c>
      <c r="BZ40" s="3">
        <v>96.9341481672146</v>
      </c>
      <c r="CA40" s="3">
        <v>58.6241295549496</v>
      </c>
      <c r="CB40" s="3">
        <v>64.9694466088623</v>
      </c>
      <c r="CC40" s="3">
        <v>83.8599941063652</v>
      </c>
      <c r="CD40" s="3">
        <v>30.431468479172</v>
      </c>
      <c r="CE40" s="3">
        <v>73.8711593170337</v>
      </c>
      <c r="CF40" s="3">
        <v>105.727305569319</v>
      </c>
      <c r="CG40" s="3">
        <v>75.8417393228282</v>
      </c>
      <c r="CH40" s="3">
        <v>56.0304222646282</v>
      </c>
      <c r="CI40" s="3">
        <v>61.3318881934797</v>
      </c>
      <c r="CJ40" s="3">
        <v>66.3584022886699</v>
      </c>
      <c r="CK40" s="3">
        <v>59.2888985744666</v>
      </c>
      <c r="CL40" s="3">
        <v>68.0582605444867</v>
      </c>
      <c r="CM40" s="3">
        <v>29.8313373902387</v>
      </c>
      <c r="CN40" s="3">
        <v>87.0557352677426</v>
      </c>
      <c r="CO40" s="3">
        <v>30.2406140561527</v>
      </c>
      <c r="CP40" s="3">
        <v>114.484923346601</v>
      </c>
      <c r="CQ40" s="3">
        <v>58.1593180177312</v>
      </c>
      <c r="CR40" s="3">
        <v>124.952423194006</v>
      </c>
      <c r="CS40" s="3">
        <v>57.4311294915308</v>
      </c>
      <c r="CT40" s="3">
        <v>77.4295454307847</v>
      </c>
      <c r="CU40" s="3">
        <v>61.5482446695004</v>
      </c>
      <c r="CV40" s="3">
        <v>48.9528859463342</v>
      </c>
      <c r="CW40" s="3">
        <v>73.6913970796348</v>
      </c>
      <c r="CX40" s="3">
        <v>47.3297841739577</v>
      </c>
      <c r="CY40" s="3">
        <v>45.4745323241412</v>
      </c>
      <c r="CZ40" s="3">
        <v>61.3511666903282</v>
      </c>
      <c r="DA40" s="3">
        <v>24.4384577239059</v>
      </c>
      <c r="DB40" s="3">
        <v>31.097391543181</v>
      </c>
      <c r="DC40" s="3">
        <v>19.5928853504444</v>
      </c>
      <c r="DD40" s="3">
        <v>51.0072839677441</v>
      </c>
      <c r="DE40" s="3">
        <v>122.165340908731</v>
      </c>
      <c r="DF40" s="3">
        <v>8.24434890210841</v>
      </c>
      <c r="DG40" s="3">
        <v>20.7640702071949</v>
      </c>
      <c r="DH40" s="3">
        <v>11.7558476199333</v>
      </c>
      <c r="DI40" s="3">
        <v>170.703388053392</v>
      </c>
      <c r="DJ40" s="3">
        <v>22.729855015601</v>
      </c>
      <c r="DK40" s="3">
        <v>144.958044300909</v>
      </c>
      <c r="DL40" s="3">
        <v>71.2936856354859</v>
      </c>
      <c r="DM40" s="3">
        <v>19.8492962635759</v>
      </c>
      <c r="DN40" s="3">
        <v>44.5020683450245</v>
      </c>
      <c r="DO40" s="3">
        <v>158.82491837077</v>
      </c>
      <c r="DP40" s="3">
        <v>131.9031113706</v>
      </c>
      <c r="DQ40" s="3">
        <v>50.9035644701334</v>
      </c>
      <c r="DR40" s="3">
        <v>45.4088017837308</v>
      </c>
      <c r="DS40" s="3">
        <v>22.1362047655555</v>
      </c>
      <c r="DT40" s="3">
        <v>31.1866088466246</v>
      </c>
      <c r="DU40" s="3">
        <v>42.5370055215399</v>
      </c>
      <c r="DV40" s="3">
        <v>75.0073092933527</v>
      </c>
      <c r="DW40" s="3">
        <v>41.9656136431046</v>
      </c>
      <c r="DX40" s="3">
        <v>204.971528304144</v>
      </c>
      <c r="DY40" s="3">
        <v>215.734736305811</v>
      </c>
      <c r="DZ40" s="3">
        <v>44.1059237559816</v>
      </c>
      <c r="EA40" s="3">
        <v>75.7771749135183</v>
      </c>
      <c r="EB40" s="3">
        <v>9.77691479241687</v>
      </c>
      <c r="EC40" s="3">
        <v>122.170167483211</v>
      </c>
      <c r="ED40" s="3">
        <v>42.7191107939029</v>
      </c>
      <c r="EE40" s="3">
        <v>40.8225048131654</v>
      </c>
      <c r="EF40" s="3">
        <v>102.996598083082</v>
      </c>
      <c r="EG40" s="3">
        <v>13.642957466186</v>
      </c>
      <c r="EH40" s="3">
        <v>28.7292472670953</v>
      </c>
      <c r="EI40" s="3">
        <v>13.658206766506</v>
      </c>
      <c r="EJ40" s="3">
        <v>91.2182001938394</v>
      </c>
      <c r="EK40" s="3">
        <v>201.015055899452</v>
      </c>
      <c r="EL40" s="3">
        <v>118.638252689382</v>
      </c>
      <c r="EM40" s="3">
        <v>54.0366249476874</v>
      </c>
      <c r="EN40" s="3">
        <v>105.932804227444</v>
      </c>
      <c r="EO40" s="3">
        <v>29.2120622358398</v>
      </c>
      <c r="EP40" s="3">
        <v>115.653404041934</v>
      </c>
      <c r="EQ40" s="3">
        <v>34.7790185014866</v>
      </c>
      <c r="ER40" s="3">
        <v>17.9453243346727</v>
      </c>
      <c r="ES40" s="3">
        <v>22.2088156862843</v>
      </c>
      <c r="ET40" s="3">
        <v>82.9322212882664</v>
      </c>
      <c r="EU40" s="3">
        <v>110.833855250476</v>
      </c>
      <c r="EV40" s="3">
        <v>21.8233096937807</v>
      </c>
      <c r="EW40" s="3">
        <v>34.3351445111683</v>
      </c>
      <c r="EX40" s="3">
        <v>101.604676642936</v>
      </c>
      <c r="EY40" s="3">
        <v>22.673564777988</v>
      </c>
      <c r="EZ40" s="3">
        <v>72.4096995954539</v>
      </c>
      <c r="FA40" s="3">
        <v>52.7869030902416</v>
      </c>
      <c r="FB40" s="3">
        <v>13.0472044197833</v>
      </c>
      <c r="FC40" s="3">
        <v>15.0790062665703</v>
      </c>
      <c r="FD40" s="3">
        <v>81.9303554743719</v>
      </c>
      <c r="FE40" s="3">
        <v>102.154379459429</v>
      </c>
      <c r="FF40" s="3">
        <v>13.9474402431147</v>
      </c>
      <c r="FG40" s="3">
        <v>62.2345654031505</v>
      </c>
      <c r="FH40" s="3">
        <v>32.9628582460281</v>
      </c>
      <c r="FI40" s="3">
        <v>24.9071827900877</v>
      </c>
      <c r="FJ40" s="3">
        <v>45.2835854420031</v>
      </c>
      <c r="FK40" s="3">
        <v>45.3251929619578</v>
      </c>
      <c r="FL40" s="3">
        <v>73.7776224337786</v>
      </c>
      <c r="FM40" s="3">
        <v>219.400771806313</v>
      </c>
      <c r="FN40" s="3">
        <v>70.7383229704878</v>
      </c>
      <c r="FO40" s="3">
        <v>7.34524290090144</v>
      </c>
      <c r="FP40" s="3">
        <v>50.2473944445596</v>
      </c>
      <c r="FQ40" s="3">
        <v>59.1954771993948</v>
      </c>
      <c r="FR40" s="3">
        <v>106.713249460089</v>
      </c>
      <c r="FS40" s="3">
        <v>83.737352426373</v>
      </c>
      <c r="FT40" s="3">
        <v>30.2770895292038</v>
      </c>
      <c r="FU40" s="3">
        <v>107.101800180907</v>
      </c>
      <c r="FV40" s="3">
        <v>32.3251112072445</v>
      </c>
      <c r="FW40" s="3">
        <v>139.107692377204</v>
      </c>
      <c r="FX40" s="3">
        <v>104.318743083554</v>
      </c>
      <c r="FY40" s="3">
        <v>36.6787302362912</v>
      </c>
      <c r="FZ40" s="3">
        <v>67.4416413168677</v>
      </c>
      <c r="GA40" s="3">
        <v>36.2073078766349</v>
      </c>
      <c r="GB40" s="3">
        <v>229.336304706076</v>
      </c>
      <c r="GC40" s="3">
        <v>43.3523235027132</v>
      </c>
      <c r="GD40" s="3">
        <v>65.3669101185142</v>
      </c>
      <c r="GE40" s="3">
        <v>120.755621848892</v>
      </c>
      <c r="GF40" s="3">
        <v>23.3192390358966</v>
      </c>
      <c r="GG40" s="3">
        <v>42.8758359388652</v>
      </c>
      <c r="GH40" s="3">
        <v>26.1760545943722</v>
      </c>
      <c r="GI40" s="3">
        <v>39.1062705552212</v>
      </c>
      <c r="GJ40" s="3">
        <v>48.6870704335875</v>
      </c>
      <c r="GK40" s="3">
        <v>35.7501131087607</v>
      </c>
      <c r="GL40" s="3">
        <v>59.0851592813562</v>
      </c>
      <c r="GM40" s="3">
        <v>73.5118045776108</v>
      </c>
      <c r="GN40" s="3">
        <v>129.165822467133</v>
      </c>
      <c r="GO40" s="3">
        <v>25.8404732828579</v>
      </c>
      <c r="GP40" s="3">
        <v>20.6637185127046</v>
      </c>
      <c r="GQ40" s="3">
        <v>27.0383560298478</v>
      </c>
      <c r="GR40" s="3">
        <v>26.724377600112</v>
      </c>
      <c r="GS40" s="3">
        <v>143.192825317383</v>
      </c>
      <c r="GT40" s="3">
        <v>18.2677553554005</v>
      </c>
      <c r="GU40" s="3">
        <v>51.8883375270468</v>
      </c>
      <c r="GV40" s="3">
        <v>213.378543957674</v>
      </c>
      <c r="GW40" s="3">
        <v>14.8543523222526</v>
      </c>
      <c r="GX40" s="3">
        <v>99.783204043069</v>
      </c>
      <c r="GY40" s="3">
        <v>34.0448078981017</v>
      </c>
      <c r="GZ40" s="3">
        <v>70.6812236388168</v>
      </c>
      <c r="HA40" s="3">
        <v>51.5555765368636</v>
      </c>
      <c r="HB40" s="3">
        <v>2.55971725277896</v>
      </c>
      <c r="HC40" s="3">
        <v>11.5485859784745</v>
      </c>
      <c r="HD40" s="3">
        <v>33.0826600753896</v>
      </c>
      <c r="HE40" s="3">
        <v>64.7398988621928</v>
      </c>
      <c r="HF40" s="3">
        <v>38.7486131608481</v>
      </c>
      <c r="HG40" s="3">
        <v>271.787388677182</v>
      </c>
      <c r="HH40" s="3">
        <v>51.3475139511228</v>
      </c>
      <c r="HI40" s="3">
        <v>49.0533735402371</v>
      </c>
      <c r="HJ40" s="3">
        <v>33.1322771200725</v>
      </c>
      <c r="HK40" s="3">
        <v>34.1952406838999</v>
      </c>
      <c r="HL40" s="3">
        <v>88.3403111354622</v>
      </c>
      <c r="HM40" s="3">
        <v>23.3442775440886</v>
      </c>
      <c r="HN40" s="3">
        <v>46.9384094026749</v>
      </c>
      <c r="HO40" s="3">
        <v>73.2286787870592</v>
      </c>
      <c r="HP40" s="3">
        <v>32.6510590640996</v>
      </c>
      <c r="HQ40" s="3">
        <v>139.460624517332</v>
      </c>
      <c r="HR40" s="3">
        <v>21.2281412346391</v>
      </c>
      <c r="HS40" s="3">
        <v>40.8867587206747</v>
      </c>
      <c r="HT40" s="3">
        <v>73.649803499833</v>
      </c>
      <c r="HU40" s="3">
        <v>95.1955132133263</v>
      </c>
      <c r="HV40" s="3">
        <v>35.9250180568644</v>
      </c>
      <c r="HW40" s="3">
        <v>60.7548751240799</v>
      </c>
      <c r="HX40" s="3">
        <v>90.4427008576789</v>
      </c>
      <c r="HY40" s="3">
        <v>25.7574833733789</v>
      </c>
      <c r="HZ40" s="3">
        <v>76.6642615615657</v>
      </c>
      <c r="IA40" s="3">
        <v>162.546828016538</v>
      </c>
      <c r="IB40" s="3">
        <v>58.1414361395053</v>
      </c>
      <c r="IC40" s="3">
        <v>36.4295773410848</v>
      </c>
      <c r="ID40" s="3">
        <v>46.3002438747138</v>
      </c>
      <c r="IE40" s="3">
        <v>381.99369612984</v>
      </c>
      <c r="IF40" s="3">
        <v>11.1678205841237</v>
      </c>
      <c r="IG40" s="3">
        <v>67.9826429637893</v>
      </c>
      <c r="IH40" s="3">
        <v>133.252912239947</v>
      </c>
      <c r="II40" s="3">
        <v>200.510803396051</v>
      </c>
      <c r="IJ40" s="3">
        <v>61.7990201938307</v>
      </c>
      <c r="IK40" s="3">
        <v>54.7622248292576</v>
      </c>
      <c r="IL40" s="3">
        <v>47.7579266578022</v>
      </c>
      <c r="IM40" s="3">
        <v>37.619157238884</v>
      </c>
      <c r="IN40" s="3">
        <v>96.739012294909</v>
      </c>
      <c r="IO40" s="3">
        <v>108.237405414483</v>
      </c>
      <c r="IP40" s="3">
        <v>63.3387069945378</v>
      </c>
      <c r="IQ40" s="3">
        <v>139.92077289836</v>
      </c>
      <c r="IR40" s="3">
        <v>36.0466808490898</v>
      </c>
      <c r="IS40" s="3">
        <v>112.96566149748</v>
      </c>
      <c r="IT40" s="3">
        <v>42.9601152431473</v>
      </c>
      <c r="IU40" s="3">
        <v>62.6504300228731</v>
      </c>
      <c r="IV40" s="3">
        <v>143.82261872508</v>
      </c>
      <c r="IW40" s="3">
        <v>107.860501732084</v>
      </c>
      <c r="IX40" s="3">
        <v>120.122224349948</v>
      </c>
      <c r="IY40" s="3">
        <v>42.6536376324144</v>
      </c>
      <c r="IZ40" s="3">
        <v>17.406083149149</v>
      </c>
      <c r="JA40" s="3">
        <v>80.7517944265359</v>
      </c>
      <c r="JB40" s="3">
        <v>65.3910254763536</v>
      </c>
      <c r="JC40" s="3">
        <v>44.5026071344548</v>
      </c>
      <c r="JD40" s="3">
        <v>35.1834087500966</v>
      </c>
      <c r="JE40" s="3">
        <v>153.818020235516</v>
      </c>
      <c r="JF40" s="3">
        <v>53.2720172414561</v>
      </c>
      <c r="JG40" s="3">
        <v>102.566280636858</v>
      </c>
      <c r="JH40" s="3">
        <v>51.4792783137242</v>
      </c>
      <c r="JI40" s="3">
        <v>64.9240935905387</v>
      </c>
      <c r="JJ40" s="3">
        <v>47.0066615538158</v>
      </c>
      <c r="JK40" s="3">
        <v>149.268342952948</v>
      </c>
      <c r="JL40" s="3">
        <v>89.6415614977566</v>
      </c>
      <c r="JM40" s="3">
        <v>81.9187669385862</v>
      </c>
      <c r="JN40" s="3">
        <v>84.5245476169522</v>
      </c>
      <c r="JO40" s="3">
        <v>48.8582396860498</v>
      </c>
      <c r="JP40" s="3">
        <v>109.827039634838</v>
      </c>
      <c r="JQ40" s="3">
        <v>85.8806525520656</v>
      </c>
      <c r="JR40" s="3">
        <v>93.5447823897652</v>
      </c>
      <c r="JS40" s="3">
        <v>44.0367885534872</v>
      </c>
      <c r="JT40" s="3">
        <v>32.6800166063379</v>
      </c>
      <c r="JU40" s="3">
        <v>155.525651682978</v>
      </c>
      <c r="JV40" s="3">
        <v>60.156786430849</v>
      </c>
      <c r="JW40" s="3">
        <v>69.3177851294795</v>
      </c>
      <c r="JX40" s="3">
        <v>46.7597349221437</v>
      </c>
      <c r="JY40" s="3">
        <v>50.6519508417021</v>
      </c>
      <c r="JZ40" s="3">
        <v>46.0992684647772</v>
      </c>
      <c r="KA40" s="3">
        <v>63.2543507756811</v>
      </c>
      <c r="KB40" s="3">
        <v>18.5988558152982</v>
      </c>
      <c r="KC40" s="3">
        <v>20.3929051353682</v>
      </c>
      <c r="KD40" s="3">
        <v>24.6692714966834</v>
      </c>
      <c r="KE40" s="3">
        <v>97.7668139493015</v>
      </c>
      <c r="KF40" s="3">
        <v>34.6013752166452</v>
      </c>
      <c r="KG40" s="3">
        <v>57.309925894997</v>
      </c>
      <c r="KH40" s="3">
        <v>44.4788569727814</v>
      </c>
      <c r="KI40" s="3">
        <v>55.8084210748005</v>
      </c>
      <c r="KJ40" s="3">
        <v>109.192188558413</v>
      </c>
      <c r="KK40" s="3">
        <v>50.6336438821596</v>
      </c>
      <c r="KL40" s="3">
        <v>9.74746216940793</v>
      </c>
      <c r="KM40" s="3">
        <v>50.9566428270001</v>
      </c>
      <c r="KN40" s="3">
        <v>40.7467482110311</v>
      </c>
      <c r="KO40" s="3">
        <v>39.7148163342092</v>
      </c>
      <c r="KP40" s="3">
        <v>57.4327541586297</v>
      </c>
      <c r="KQ40" s="3">
        <v>127.928398712244</v>
      </c>
      <c r="KR40" s="3">
        <v>39.657841238475</v>
      </c>
      <c r="KS40" s="3">
        <v>49.6848462764702</v>
      </c>
      <c r="KT40" s="3">
        <v>34.8078692050895</v>
      </c>
      <c r="KU40" s="3">
        <v>178.407301130697</v>
      </c>
      <c r="KV40" s="3">
        <v>59.1543349209918</v>
      </c>
      <c r="KW40" s="3">
        <v>93.871866736607</v>
      </c>
      <c r="KX40" s="3">
        <v>17.2927466499452</v>
      </c>
      <c r="KY40" s="3">
        <v>35.9285968633791</v>
      </c>
      <c r="KZ40" s="3">
        <v>13.303253975815</v>
      </c>
      <c r="LA40" s="3">
        <v>36.6527952487453</v>
      </c>
      <c r="LB40" s="3">
        <v>59.3158758546695</v>
      </c>
      <c r="LC40" s="3">
        <v>35.9667631373378</v>
      </c>
      <c r="LD40" s="3">
        <v>200.452001280907</v>
      </c>
      <c r="LE40" s="3">
        <v>39.4556924445929</v>
      </c>
      <c r="LF40" s="3">
        <v>3.63825722008853</v>
      </c>
      <c r="LG40" s="3">
        <v>64.698853947274</v>
      </c>
      <c r="LH40" s="3">
        <v>25.9769166607827</v>
      </c>
      <c r="LI40" s="3">
        <v>19.7041305044423</v>
      </c>
      <c r="LJ40" s="3">
        <v>50.0592495400121</v>
      </c>
      <c r="LK40" s="3">
        <v>35.2108076474507</v>
      </c>
      <c r="LL40" s="3">
        <v>45.7369900828047</v>
      </c>
    </row>
    <row r="41">
      <c r="A41" s="9">
        <v>42826.0</v>
      </c>
      <c r="B41" s="3">
        <v>33.2423589978372</v>
      </c>
      <c r="C41" s="3">
        <v>46.2470880852963</v>
      </c>
      <c r="D41" s="3">
        <v>38.0108753841786</v>
      </c>
      <c r="E41" s="3">
        <v>104.734595677938</v>
      </c>
      <c r="F41" s="3">
        <v>130.932369031404</v>
      </c>
      <c r="G41" s="3">
        <v>67.8466591031116</v>
      </c>
      <c r="H41" s="3">
        <v>36.1642833815422</v>
      </c>
      <c r="I41" s="3">
        <v>87.1971219075494</v>
      </c>
      <c r="J41" s="3">
        <v>86.9713160866185</v>
      </c>
      <c r="K41" s="3">
        <v>44.0148023593418</v>
      </c>
      <c r="L41" s="3">
        <v>51.3872271072083</v>
      </c>
      <c r="M41" s="3">
        <v>8.70540550619192</v>
      </c>
      <c r="N41" s="3">
        <v>30.7114047197137</v>
      </c>
      <c r="O41" s="3">
        <v>49.4876743204678</v>
      </c>
      <c r="P41" s="3">
        <v>81.4715991625659</v>
      </c>
      <c r="Q41" s="3">
        <v>59.5581577702572</v>
      </c>
      <c r="R41" s="3">
        <v>67.9033831983277</v>
      </c>
      <c r="S41" s="3">
        <v>70.1142365406924</v>
      </c>
      <c r="T41" s="3">
        <v>35.9413563065323</v>
      </c>
      <c r="U41" s="3">
        <v>52.0465495905138</v>
      </c>
      <c r="V41" s="3">
        <v>129.037929861659</v>
      </c>
      <c r="W41" s="3">
        <v>109.706348554234</v>
      </c>
      <c r="X41" s="3">
        <v>102.191649831788</v>
      </c>
      <c r="Y41" s="3">
        <v>45.2069077742727</v>
      </c>
      <c r="Z41" s="3">
        <v>113.563945516496</v>
      </c>
      <c r="AA41" s="3">
        <v>16.3461799806034</v>
      </c>
      <c r="AB41" s="3">
        <v>62.5731262950674</v>
      </c>
      <c r="AC41" s="3">
        <v>143.809990471168</v>
      </c>
      <c r="AD41" s="3">
        <v>70.8558237537911</v>
      </c>
      <c r="AE41" s="3">
        <v>70.2833679330368</v>
      </c>
      <c r="AF41" s="3">
        <v>702.257107383326</v>
      </c>
      <c r="AG41" s="3">
        <v>167.57788937237</v>
      </c>
      <c r="AH41" s="3">
        <v>19.4182675403714</v>
      </c>
      <c r="AI41" s="3">
        <v>46.7790081228688</v>
      </c>
      <c r="AJ41" s="3">
        <v>38.2838853129858</v>
      </c>
      <c r="AK41" s="3">
        <v>160.289435556403</v>
      </c>
      <c r="AL41" s="3">
        <v>27.9533546947477</v>
      </c>
      <c r="AM41" s="3">
        <v>32.4604015383225</v>
      </c>
      <c r="AN41" s="3">
        <v>273.666052567331</v>
      </c>
      <c r="AO41" s="3">
        <v>37.8744438622964</v>
      </c>
      <c r="AP41" s="3">
        <v>41.3007671710419</v>
      </c>
      <c r="AQ41" s="3">
        <v>24.9536842045031</v>
      </c>
      <c r="AR41" s="3">
        <v>30.8575923781099</v>
      </c>
      <c r="AS41" s="3">
        <v>96.428950470513</v>
      </c>
      <c r="AT41" s="3">
        <v>45.9711770810738</v>
      </c>
      <c r="AU41" s="3">
        <v>30.6969710241514</v>
      </c>
      <c r="AV41" s="3">
        <v>60.655256650876</v>
      </c>
      <c r="AW41" s="3">
        <v>80.579868999196</v>
      </c>
      <c r="AX41" s="3">
        <v>118.653404876896</v>
      </c>
      <c r="AY41" s="3">
        <v>33.7694735276072</v>
      </c>
      <c r="AZ41" s="3">
        <v>69.5893525981414</v>
      </c>
      <c r="BA41" s="3">
        <v>53.3631617009407</v>
      </c>
      <c r="BB41" s="3">
        <v>22.7997333304819</v>
      </c>
      <c r="BC41" s="3">
        <v>62.5310874228962</v>
      </c>
      <c r="BD41" s="3">
        <v>57.6446998026761</v>
      </c>
      <c r="BE41" s="3">
        <v>60.9829789205196</v>
      </c>
      <c r="BF41" s="3">
        <v>108.701592570564</v>
      </c>
      <c r="BG41" s="3">
        <v>31.6154342929291</v>
      </c>
      <c r="BH41" s="3">
        <v>87.6856487870484</v>
      </c>
      <c r="BI41" s="3">
        <v>9.29966319234748</v>
      </c>
      <c r="BJ41" s="3">
        <v>120.681957516933</v>
      </c>
      <c r="BK41" s="3">
        <v>35.9793976565678</v>
      </c>
      <c r="BL41" s="3">
        <v>21.8891327530376</v>
      </c>
      <c r="BM41" s="3">
        <v>72.4476789909228</v>
      </c>
      <c r="BN41" s="3">
        <v>38.3833514637147</v>
      </c>
      <c r="BO41" s="3">
        <v>146.815112095949</v>
      </c>
      <c r="BP41" s="3">
        <v>44.3658093411361</v>
      </c>
      <c r="BQ41" s="3">
        <v>83.6867839609251</v>
      </c>
      <c r="BR41" s="3">
        <v>26.0791577294138</v>
      </c>
      <c r="BS41" s="3">
        <v>14.5511694576582</v>
      </c>
      <c r="BT41" s="3">
        <v>25.1728683045938</v>
      </c>
      <c r="BU41" s="3">
        <v>52.8007854542038</v>
      </c>
      <c r="BV41" s="3">
        <v>61.9503105527718</v>
      </c>
      <c r="BW41" s="3">
        <v>77.0818100693098</v>
      </c>
      <c r="BX41" s="3">
        <v>55.4599298428612</v>
      </c>
      <c r="BY41" s="3">
        <v>41.5402895604226</v>
      </c>
      <c r="BZ41" s="3">
        <v>97.4691683360395</v>
      </c>
      <c r="CA41" s="3">
        <v>55.3577878649974</v>
      </c>
      <c r="CB41" s="3">
        <v>63.7291509769282</v>
      </c>
      <c r="CC41" s="3">
        <v>85.7596242965145</v>
      </c>
      <c r="CD41" s="3">
        <v>30.6496071391495</v>
      </c>
      <c r="CE41" s="3">
        <v>72.6402750837334</v>
      </c>
      <c r="CF41" s="3">
        <v>107.7257614068</v>
      </c>
      <c r="CG41" s="3">
        <v>78.6589475932874</v>
      </c>
      <c r="CH41" s="3">
        <v>57.0474045429746</v>
      </c>
      <c r="CI41" s="3">
        <v>67.3425413948175</v>
      </c>
      <c r="CJ41" s="3">
        <v>68.2130126417526</v>
      </c>
      <c r="CK41" s="3">
        <v>59.7747522772771</v>
      </c>
      <c r="CL41" s="3">
        <v>68.0023677223607</v>
      </c>
      <c r="CM41" s="3">
        <v>29.8635851935094</v>
      </c>
      <c r="CN41" s="3">
        <v>88.4509240919541</v>
      </c>
      <c r="CO41" s="3">
        <v>30.3122895847788</v>
      </c>
      <c r="CP41" s="3">
        <v>116.077726724014</v>
      </c>
      <c r="CQ41" s="3">
        <v>59.3634722916235</v>
      </c>
      <c r="CR41" s="3">
        <v>126.962454677679</v>
      </c>
      <c r="CS41" s="3">
        <v>58.4653530400771</v>
      </c>
      <c r="CT41" s="3">
        <v>78.0098614501724</v>
      </c>
      <c r="CU41" s="3">
        <v>62.5471115197302</v>
      </c>
      <c r="CV41" s="3">
        <v>48.8022796831242</v>
      </c>
      <c r="CW41" s="3">
        <v>73.3955348665645</v>
      </c>
      <c r="CX41" s="3">
        <v>48.3876899000802</v>
      </c>
      <c r="CY41" s="3">
        <v>46.155339126481</v>
      </c>
      <c r="CZ41" s="3">
        <v>63.2657237530829</v>
      </c>
      <c r="DA41" s="3">
        <v>24.779542638949</v>
      </c>
      <c r="DB41" s="3">
        <v>32.4705261933176</v>
      </c>
      <c r="DC41" s="3">
        <v>19.4082065758769</v>
      </c>
      <c r="DD41" s="3">
        <v>51.0223772049385</v>
      </c>
      <c r="DE41" s="3">
        <v>126.005393503</v>
      </c>
      <c r="DF41" s="3">
        <v>7.70425792613628</v>
      </c>
      <c r="DG41" s="3">
        <v>19.3647523846188</v>
      </c>
      <c r="DH41" s="3">
        <v>11.9563413042099</v>
      </c>
      <c r="DI41" s="3">
        <v>168.756202316347</v>
      </c>
      <c r="DJ41" s="3">
        <v>22.5901919956103</v>
      </c>
      <c r="DK41" s="3">
        <v>136.322366614091</v>
      </c>
      <c r="DL41" s="3">
        <v>71.183606851723</v>
      </c>
      <c r="DM41" s="3">
        <v>18.7219755303597</v>
      </c>
      <c r="DN41" s="3">
        <v>54.057116582957</v>
      </c>
      <c r="DO41" s="3">
        <v>158.791093398516</v>
      </c>
      <c r="DP41" s="3">
        <v>131.739949814667</v>
      </c>
      <c r="DQ41" s="3">
        <v>49.7882146715817</v>
      </c>
      <c r="DR41" s="3">
        <v>44.06143140686</v>
      </c>
      <c r="DS41" s="3">
        <v>21.9253394628541</v>
      </c>
      <c r="DT41" s="3">
        <v>29.3506198559925</v>
      </c>
      <c r="DU41" s="3">
        <v>42.880922150517</v>
      </c>
      <c r="DV41" s="3">
        <v>73.1371653057933</v>
      </c>
      <c r="DW41" s="3">
        <v>40.7855819651306</v>
      </c>
      <c r="DX41" s="3">
        <v>190.211413288969</v>
      </c>
      <c r="DY41" s="3">
        <v>188.088624372376</v>
      </c>
      <c r="DZ41" s="3">
        <v>42.0031401781673</v>
      </c>
      <c r="EA41" s="3">
        <v>75.0891079384521</v>
      </c>
      <c r="EB41" s="3">
        <v>9.24278171225319</v>
      </c>
      <c r="EC41" s="3">
        <v>123.677490208293</v>
      </c>
      <c r="ED41" s="3">
        <v>42.8878158619705</v>
      </c>
      <c r="EE41" s="3">
        <v>40.248477345088</v>
      </c>
      <c r="EF41" s="3">
        <v>102.761326545534</v>
      </c>
      <c r="EG41" s="3">
        <v>14.2216438260182</v>
      </c>
      <c r="EH41" s="3">
        <v>28.6309519141344</v>
      </c>
      <c r="EI41" s="3">
        <v>14.1555383721982</v>
      </c>
      <c r="EJ41" s="3">
        <v>91.0419420979796</v>
      </c>
      <c r="EK41" s="3">
        <v>201.332700464464</v>
      </c>
      <c r="EL41" s="3">
        <v>112.279197890398</v>
      </c>
      <c r="EM41" s="3">
        <v>54.523628904928</v>
      </c>
      <c r="EN41" s="3">
        <v>110.582353723971</v>
      </c>
      <c r="EO41" s="3">
        <v>29.7185440299756</v>
      </c>
      <c r="EP41" s="3">
        <v>112.230603241136</v>
      </c>
      <c r="EQ41" s="3">
        <v>34.9116225379154</v>
      </c>
      <c r="ER41" s="3">
        <v>18.0796375791219</v>
      </c>
      <c r="ES41" s="3">
        <v>22.755165057454</v>
      </c>
      <c r="ET41" s="3">
        <v>87.6267250462582</v>
      </c>
      <c r="EU41" s="3">
        <v>111.511822206335</v>
      </c>
      <c r="EV41" s="3">
        <v>21.613842940341</v>
      </c>
      <c r="EW41" s="3">
        <v>34.3681065197478</v>
      </c>
      <c r="EX41" s="3">
        <v>100.160182046323</v>
      </c>
      <c r="EY41" s="3">
        <v>22.7359271463197</v>
      </c>
      <c r="EZ41" s="3">
        <v>69.7006277172568</v>
      </c>
      <c r="FA41" s="3">
        <v>51.6764290083313</v>
      </c>
      <c r="FB41" s="3">
        <v>12.7256416229571</v>
      </c>
      <c r="FC41" s="3">
        <v>14.8793644874196</v>
      </c>
      <c r="FD41" s="3">
        <v>85.3332953085994</v>
      </c>
      <c r="FE41" s="3">
        <v>101.198984885988</v>
      </c>
      <c r="FF41" s="3">
        <v>13.8479863673905</v>
      </c>
      <c r="FG41" s="3">
        <v>57.5289473282664</v>
      </c>
      <c r="FH41" s="3">
        <v>33.6045827370635</v>
      </c>
      <c r="FI41" s="3">
        <v>25.294088674067</v>
      </c>
      <c r="FJ41" s="3">
        <v>45.1334747816835</v>
      </c>
      <c r="FK41" s="3">
        <v>45.4291576332734</v>
      </c>
      <c r="FL41" s="3">
        <v>73.2293864821339</v>
      </c>
      <c r="FM41" s="3">
        <v>220.426040430367</v>
      </c>
      <c r="FN41" s="3">
        <v>71.5885140250122</v>
      </c>
      <c r="FO41" s="3">
        <v>7.98168330872554</v>
      </c>
      <c r="FP41" s="3">
        <v>50.4888179141182</v>
      </c>
      <c r="FQ41" s="3">
        <v>57.3384890687558</v>
      </c>
      <c r="FR41" s="3">
        <v>108.551659196</v>
      </c>
      <c r="FS41" s="3">
        <v>86.8463085833164</v>
      </c>
      <c r="FT41" s="3">
        <v>30.6821240185805</v>
      </c>
      <c r="FU41" s="3">
        <v>110.993308613427</v>
      </c>
      <c r="FV41" s="3">
        <v>32.5906270837093</v>
      </c>
      <c r="FW41" s="3">
        <v>132.28626461916</v>
      </c>
      <c r="FX41" s="3">
        <v>106.594193140869</v>
      </c>
      <c r="FY41" s="3">
        <v>37.300523755739</v>
      </c>
      <c r="FZ41" s="3">
        <v>66.9944885832658</v>
      </c>
      <c r="GA41" s="3">
        <v>35.4613989070385</v>
      </c>
      <c r="GB41" s="3">
        <v>232.240788911518</v>
      </c>
      <c r="GC41" s="3">
        <v>43.4802411439645</v>
      </c>
      <c r="GD41" s="3">
        <v>64.7077170841474</v>
      </c>
      <c r="GE41" s="3">
        <v>121.225853256441</v>
      </c>
      <c r="GF41" s="3">
        <v>22.7506580352783</v>
      </c>
      <c r="GG41" s="3">
        <v>41.2833802006126</v>
      </c>
      <c r="GH41" s="3">
        <v>24.9795931835654</v>
      </c>
      <c r="GI41" s="3">
        <v>38.7828902842782</v>
      </c>
      <c r="GJ41" s="3">
        <v>47.450816264124</v>
      </c>
      <c r="GK41" s="3">
        <v>33.7860065333855</v>
      </c>
      <c r="GL41" s="3">
        <v>60.3638532940519</v>
      </c>
      <c r="GM41" s="3">
        <v>74.9230057263373</v>
      </c>
      <c r="GN41" s="3">
        <v>122.67894465908</v>
      </c>
      <c r="GO41" s="3">
        <v>27.0252162376947</v>
      </c>
      <c r="GP41" s="3">
        <v>20.358340760115</v>
      </c>
      <c r="GQ41" s="3">
        <v>27.1219338405362</v>
      </c>
      <c r="GR41" s="3">
        <v>27.2872844699501</v>
      </c>
      <c r="GS41" s="3">
        <v>145.536315516422</v>
      </c>
      <c r="GT41" s="3">
        <v>18.599630001238</v>
      </c>
      <c r="GU41" s="3">
        <v>50.7164124642825</v>
      </c>
      <c r="GV41" s="3">
        <v>214.191622560385</v>
      </c>
      <c r="GW41" s="3">
        <v>15.1140950938696</v>
      </c>
      <c r="GX41" s="3">
        <v>98.4954182338036</v>
      </c>
      <c r="GY41" s="3">
        <v>32.8958538696023</v>
      </c>
      <c r="GZ41" s="3">
        <v>70.160441567751</v>
      </c>
      <c r="HA41" s="3">
        <v>50.2064836556411</v>
      </c>
      <c r="HB41" s="3">
        <v>2.49504213871472</v>
      </c>
      <c r="HC41" s="3">
        <v>11.5930670203967</v>
      </c>
      <c r="HD41" s="3">
        <v>33.596543527599</v>
      </c>
      <c r="HE41" s="3">
        <v>64.4531625938397</v>
      </c>
      <c r="HF41" s="3">
        <v>39.3849239561398</v>
      </c>
      <c r="HG41" s="3">
        <v>257.877893146716</v>
      </c>
      <c r="HH41" s="3">
        <v>50.9793161519442</v>
      </c>
      <c r="HI41" s="3">
        <v>46.5851718536824</v>
      </c>
      <c r="HJ41" s="3">
        <v>32.3345667326452</v>
      </c>
      <c r="HK41" s="3">
        <v>34.3209134397888</v>
      </c>
      <c r="HL41" s="3">
        <v>89.960969705432</v>
      </c>
      <c r="HM41" s="3">
        <v>23.1393993351502</v>
      </c>
      <c r="HN41" s="3">
        <v>47.0242334899259</v>
      </c>
      <c r="HO41" s="3">
        <v>72.4005555205484</v>
      </c>
      <c r="HP41" s="3">
        <v>32.4528328515469</v>
      </c>
      <c r="HQ41" s="3">
        <v>140.765147885835</v>
      </c>
      <c r="HR41" s="3">
        <v>21.3618513752901</v>
      </c>
      <c r="HS41" s="3">
        <v>43.921866956048</v>
      </c>
      <c r="HT41" s="3">
        <v>74.6868206637709</v>
      </c>
      <c r="HU41" s="3">
        <v>91.5078278475232</v>
      </c>
      <c r="HV41" s="3">
        <v>37.3772393632002</v>
      </c>
      <c r="HW41" s="3">
        <v>62.4667213235023</v>
      </c>
      <c r="HX41" s="3">
        <v>92.9398657379724</v>
      </c>
      <c r="HY41" s="3">
        <v>26.3442005555906</v>
      </c>
      <c r="HZ41" s="3">
        <v>74.2575458042763</v>
      </c>
      <c r="IA41" s="3">
        <v>163.945278149497</v>
      </c>
      <c r="IB41" s="3">
        <v>57.33565599208</v>
      </c>
      <c r="IC41" s="3">
        <v>34.9530376183584</v>
      </c>
      <c r="ID41" s="3">
        <v>43.7710283029383</v>
      </c>
      <c r="IE41" s="3">
        <v>374.415525737562</v>
      </c>
      <c r="IF41" s="3">
        <v>10.5263130941087</v>
      </c>
      <c r="IG41" s="3">
        <v>68.2713360338743</v>
      </c>
      <c r="IH41" s="3">
        <v>133.702565537586</v>
      </c>
      <c r="II41" s="3">
        <v>200.387366512458</v>
      </c>
      <c r="IJ41" s="3">
        <v>59.493359662384</v>
      </c>
      <c r="IK41" s="3">
        <v>55.3702837613894</v>
      </c>
      <c r="IL41" s="3">
        <v>50.1747851628697</v>
      </c>
      <c r="IM41" s="3">
        <v>35.3851116921533</v>
      </c>
      <c r="IN41" s="3">
        <v>98.7495040104354</v>
      </c>
      <c r="IO41" s="3">
        <v>101.249391432906</v>
      </c>
      <c r="IP41" s="3">
        <v>61.6356545872498</v>
      </c>
      <c r="IQ41" s="3">
        <v>138.162239626039</v>
      </c>
      <c r="IR41" s="3">
        <v>35.8213110158692</v>
      </c>
      <c r="IS41" s="3">
        <v>112.866995345447</v>
      </c>
      <c r="IT41" s="3">
        <v>43.6069717601927</v>
      </c>
      <c r="IU41" s="3">
        <v>63.0567756952616</v>
      </c>
      <c r="IV41" s="3">
        <v>152.057554504986</v>
      </c>
      <c r="IW41" s="3">
        <v>110.662995114056</v>
      </c>
      <c r="IX41" s="3">
        <v>121.361164365961</v>
      </c>
      <c r="IY41" s="3">
        <v>42.8705732904609</v>
      </c>
      <c r="IZ41" s="3">
        <v>17.0099283419974</v>
      </c>
      <c r="JA41" s="3">
        <v>79.1696692620789</v>
      </c>
      <c r="JB41" s="3">
        <v>64.6214791541533</v>
      </c>
      <c r="JC41" s="3">
        <v>43.8479058912272</v>
      </c>
      <c r="JD41" s="3">
        <v>34.6805882947551</v>
      </c>
      <c r="JE41" s="3">
        <v>152.834309337935</v>
      </c>
      <c r="JF41" s="3">
        <v>53.64743022163</v>
      </c>
      <c r="JG41" s="3">
        <v>101.456614080547</v>
      </c>
      <c r="JH41" s="3">
        <v>52.5814286328012</v>
      </c>
      <c r="JI41" s="3">
        <v>64.8813757106339</v>
      </c>
      <c r="JJ41" s="3">
        <v>46.5596045688956</v>
      </c>
      <c r="JK41" s="3">
        <v>150.400412598094</v>
      </c>
      <c r="JL41" s="3">
        <v>91.0499864332274</v>
      </c>
      <c r="JM41" s="3">
        <v>81.6265139143341</v>
      </c>
      <c r="JN41" s="3">
        <v>85.3436090167897</v>
      </c>
      <c r="JO41" s="3">
        <v>47.4905617505181</v>
      </c>
      <c r="JP41" s="3">
        <v>111.988995187217</v>
      </c>
      <c r="JQ41" s="3">
        <v>88.2839469909668</v>
      </c>
      <c r="JR41" s="3">
        <v>114.92131584569</v>
      </c>
      <c r="JS41" s="3">
        <v>46.101731019051</v>
      </c>
      <c r="JT41" s="3">
        <v>32.0557932162616</v>
      </c>
      <c r="JU41" s="3">
        <v>159.753948010896</v>
      </c>
      <c r="JV41" s="3">
        <v>59.1860356609136</v>
      </c>
      <c r="JW41" s="3">
        <v>76.2153148763512</v>
      </c>
      <c r="JX41" s="3">
        <v>47.3399316111723</v>
      </c>
      <c r="JY41" s="3">
        <v>53.6461912939323</v>
      </c>
      <c r="JZ41" s="3">
        <v>43.1994661978299</v>
      </c>
      <c r="KA41" s="3">
        <v>63.4596604959424</v>
      </c>
      <c r="KB41" s="3">
        <v>19.5641047451404</v>
      </c>
      <c r="KC41" s="3">
        <v>21.4075987781257</v>
      </c>
      <c r="KD41" s="3">
        <v>25.3608605975889</v>
      </c>
      <c r="KE41" s="3">
        <v>107.324556031989</v>
      </c>
      <c r="KF41" s="3">
        <v>35.3841034747677</v>
      </c>
      <c r="KG41" s="3">
        <v>57.2783471817173</v>
      </c>
      <c r="KH41" s="3">
        <v>45.9887553213808</v>
      </c>
      <c r="KI41" s="3">
        <v>56.3664232454125</v>
      </c>
      <c r="KJ41" s="3">
        <v>110.216503635037</v>
      </c>
      <c r="KK41" s="3">
        <v>50.849993808271</v>
      </c>
      <c r="KL41" s="3">
        <v>9.12783805579234</v>
      </c>
      <c r="KM41" s="3">
        <v>49.5118605242257</v>
      </c>
      <c r="KN41" s="3">
        <v>38.8665144567218</v>
      </c>
      <c r="KO41" s="3">
        <v>40.9975400538824</v>
      </c>
      <c r="KP41" s="3">
        <v>57.1401661736679</v>
      </c>
      <c r="KQ41" s="3">
        <v>126.345820578365</v>
      </c>
      <c r="KR41" s="3">
        <v>38.1382483752685</v>
      </c>
      <c r="KS41" s="3">
        <v>48.2299246411832</v>
      </c>
      <c r="KT41" s="3">
        <v>33.7649610035696</v>
      </c>
      <c r="KU41" s="3">
        <v>182.554989863843</v>
      </c>
      <c r="KV41" s="3">
        <v>57.4578878313675</v>
      </c>
      <c r="KW41" s="3">
        <v>100.444272266378</v>
      </c>
      <c r="KX41" s="3">
        <v>17.1132605299265</v>
      </c>
      <c r="KY41" s="3">
        <v>37.5264799039236</v>
      </c>
      <c r="KZ41" s="3">
        <v>13.1496083140871</v>
      </c>
      <c r="LA41" s="3">
        <v>35.0499337348312</v>
      </c>
      <c r="LB41" s="3">
        <v>57.8773915793625</v>
      </c>
      <c r="LC41" s="3">
        <v>34.8228766164727</v>
      </c>
      <c r="LD41" s="3">
        <v>204.843033661753</v>
      </c>
      <c r="LE41" s="3">
        <v>41.4992480403841</v>
      </c>
      <c r="LF41" s="3">
        <v>3.6373324630218</v>
      </c>
      <c r="LG41" s="3">
        <v>65.9175260168118</v>
      </c>
      <c r="LH41" s="3">
        <v>25.8869777888586</v>
      </c>
      <c r="LI41" s="3">
        <v>19.6789473483437</v>
      </c>
      <c r="LJ41" s="3">
        <v>49.1656144815359</v>
      </c>
      <c r="LK41" s="3">
        <v>36.9091984863571</v>
      </c>
      <c r="LL41" s="3">
        <v>45.0466140541507</v>
      </c>
    </row>
    <row r="42">
      <c r="A42" s="9">
        <v>42856.0</v>
      </c>
      <c r="B42" s="3">
        <v>35.4612864756997</v>
      </c>
      <c r="C42" s="3">
        <v>47.4181264539535</v>
      </c>
      <c r="D42" s="3">
        <v>38.3712897427317</v>
      </c>
      <c r="E42" s="3">
        <v>108.605597003204</v>
      </c>
      <c r="F42" s="3">
        <v>137.385681499134</v>
      </c>
      <c r="G42" s="3">
        <v>68.6567570990895</v>
      </c>
      <c r="H42" s="3">
        <v>33.9967495486618</v>
      </c>
      <c r="I42" s="3">
        <v>84.2525903102332</v>
      </c>
      <c r="J42" s="3">
        <v>100.993636911566</v>
      </c>
      <c r="K42" s="3">
        <v>44.1945373870594</v>
      </c>
      <c r="L42" s="3">
        <v>52.5548488353623</v>
      </c>
      <c r="M42" s="3">
        <v>8.84887429253004</v>
      </c>
      <c r="N42" s="3">
        <v>30.9957369369906</v>
      </c>
      <c r="O42" s="3">
        <v>50.7779394281863</v>
      </c>
      <c r="P42" s="3">
        <v>86.7849762485648</v>
      </c>
      <c r="Q42" s="3">
        <v>50.3806819048795</v>
      </c>
      <c r="R42" s="3">
        <v>70.9390868137212</v>
      </c>
      <c r="S42" s="3">
        <v>71.35168430616</v>
      </c>
      <c r="T42" s="3">
        <v>39.9172829294686</v>
      </c>
      <c r="U42" s="3">
        <v>56.9376697015985</v>
      </c>
      <c r="V42" s="3">
        <v>126.624483434051</v>
      </c>
      <c r="W42" s="3">
        <v>108.099302682981</v>
      </c>
      <c r="X42" s="3">
        <v>106.828837139204</v>
      </c>
      <c r="Y42" s="3">
        <v>48.0498407537287</v>
      </c>
      <c r="Z42" s="3">
        <v>119.480277005779</v>
      </c>
      <c r="AA42" s="3">
        <v>16.9325313894506</v>
      </c>
      <c r="AB42" s="3">
        <v>70.5199441507583</v>
      </c>
      <c r="AC42" s="3">
        <v>147.503980667768</v>
      </c>
      <c r="AD42" s="3">
        <v>72.9871294538142</v>
      </c>
      <c r="AE42" s="3">
        <v>69.888001700186</v>
      </c>
      <c r="AF42" s="3">
        <v>664.573408647017</v>
      </c>
      <c r="AG42" s="3">
        <v>172.741693108744</v>
      </c>
      <c r="AH42" s="3">
        <v>19.6784322401568</v>
      </c>
      <c r="AI42" s="3">
        <v>50.1141772873162</v>
      </c>
      <c r="AJ42" s="3">
        <v>40.8327409690708</v>
      </c>
      <c r="AK42" s="3">
        <v>161.601811685841</v>
      </c>
      <c r="AL42" s="3">
        <v>28.5120108651603</v>
      </c>
      <c r="AM42" s="3">
        <v>35.5588674218624</v>
      </c>
      <c r="AN42" s="3">
        <v>257.544545607133</v>
      </c>
      <c r="AO42" s="3">
        <v>38.0300702837057</v>
      </c>
      <c r="AP42" s="3">
        <v>42.1729818460457</v>
      </c>
      <c r="AQ42" s="3">
        <v>26.5852272293784</v>
      </c>
      <c r="AR42" s="3">
        <v>32.36992727813</v>
      </c>
      <c r="AS42" s="3">
        <v>88.3358894754241</v>
      </c>
      <c r="AT42" s="3">
        <v>47.4057318798053</v>
      </c>
      <c r="AU42" s="3">
        <v>29.1141746637362</v>
      </c>
      <c r="AV42" s="3">
        <v>57.0098545055748</v>
      </c>
      <c r="AW42" s="3">
        <v>85.4802871075279</v>
      </c>
      <c r="AX42" s="3">
        <v>119.794113910662</v>
      </c>
      <c r="AY42" s="3">
        <v>34.9711364399303</v>
      </c>
      <c r="AZ42" s="3">
        <v>71.2429002529768</v>
      </c>
      <c r="BA42" s="3">
        <v>56.3084326241917</v>
      </c>
      <c r="BB42" s="3">
        <v>22.6102195318914</v>
      </c>
      <c r="BC42" s="3">
        <v>57.6976215815336</v>
      </c>
      <c r="BD42" s="3">
        <v>56.5866065878093</v>
      </c>
      <c r="BE42" s="3">
        <v>60.8165555885994</v>
      </c>
      <c r="BF42" s="3">
        <v>107.473748902377</v>
      </c>
      <c r="BG42" s="3">
        <v>32.8081085699926</v>
      </c>
      <c r="BH42" s="3">
        <v>87.3033485030886</v>
      </c>
      <c r="BI42" s="3">
        <v>9.64094998619773</v>
      </c>
      <c r="BJ42" s="3">
        <v>127.20666146827</v>
      </c>
      <c r="BK42" s="3">
        <v>36.7300252291085</v>
      </c>
      <c r="BL42" s="3">
        <v>21.8121896388236</v>
      </c>
      <c r="BM42" s="3">
        <v>70.3148836154446</v>
      </c>
      <c r="BN42" s="3">
        <v>36.734448674825</v>
      </c>
      <c r="BO42" s="3">
        <v>154.795598277044</v>
      </c>
      <c r="BP42" s="3">
        <v>44.7852364055243</v>
      </c>
      <c r="BQ42" s="3">
        <v>87.8852606922561</v>
      </c>
      <c r="BR42" s="3">
        <v>26.0226929193543</v>
      </c>
      <c r="BS42" s="3">
        <v>15.5920968933561</v>
      </c>
      <c r="BT42" s="3">
        <v>24.9351800323724</v>
      </c>
      <c r="BU42" s="3">
        <v>57.9323169163071</v>
      </c>
      <c r="BV42" s="3">
        <v>62.1275188024799</v>
      </c>
      <c r="BW42" s="3">
        <v>76.4540691066017</v>
      </c>
      <c r="BX42" s="3">
        <v>56.0401152622911</v>
      </c>
      <c r="BY42" s="3">
        <v>44.5905512507173</v>
      </c>
      <c r="BZ42" s="3">
        <v>103.126765676448</v>
      </c>
      <c r="CA42" s="3">
        <v>50.7033734848462</v>
      </c>
      <c r="CB42" s="3">
        <v>65.8856906940726</v>
      </c>
      <c r="CC42" s="3">
        <v>91.424537311885</v>
      </c>
      <c r="CD42" s="3">
        <v>30.4940399126833</v>
      </c>
      <c r="CE42" s="3">
        <v>71.2921002465728</v>
      </c>
      <c r="CF42" s="3">
        <v>103.667328683003</v>
      </c>
      <c r="CG42" s="3">
        <v>80.3911358226429</v>
      </c>
      <c r="CH42" s="3">
        <v>57.2643902595558</v>
      </c>
      <c r="CI42" s="3">
        <v>70.200498035277</v>
      </c>
      <c r="CJ42" s="3">
        <v>69.6723807434146</v>
      </c>
      <c r="CK42" s="3">
        <v>60.7203410281475</v>
      </c>
      <c r="CL42" s="3">
        <v>65.7356812737205</v>
      </c>
      <c r="CM42" s="3">
        <v>27.2866254948576</v>
      </c>
      <c r="CN42" s="3">
        <v>102.649836917243</v>
      </c>
      <c r="CO42" s="3">
        <v>30.7485827283569</v>
      </c>
      <c r="CP42" s="3">
        <v>117.378069043543</v>
      </c>
      <c r="CQ42" s="3">
        <v>60.7784163434611</v>
      </c>
      <c r="CR42" s="3">
        <v>126.887930908663</v>
      </c>
      <c r="CS42" s="3">
        <v>57.5764031946154</v>
      </c>
      <c r="CT42" s="3">
        <v>84.1240018303099</v>
      </c>
      <c r="CU42" s="3">
        <v>61.7802800316486</v>
      </c>
      <c r="CV42" s="3">
        <v>48.4902946222586</v>
      </c>
      <c r="CW42" s="3">
        <v>70.7511595683176</v>
      </c>
      <c r="CX42" s="3">
        <v>49.2952062054359</v>
      </c>
      <c r="CY42" s="3">
        <v>46.648393715015</v>
      </c>
      <c r="CZ42" s="3">
        <v>65.4760971270785</v>
      </c>
      <c r="DA42" s="3">
        <v>25.0015810563471</v>
      </c>
      <c r="DB42" s="3">
        <v>37.3390150937167</v>
      </c>
      <c r="DC42" s="3">
        <v>19.0598948861392</v>
      </c>
      <c r="DD42" s="3">
        <v>48.5226158390008</v>
      </c>
      <c r="DE42" s="3">
        <v>136.865078326958</v>
      </c>
      <c r="DF42" s="3">
        <v>7.54067698643655</v>
      </c>
      <c r="DG42" s="3">
        <v>18.1165200118516</v>
      </c>
      <c r="DH42" s="3">
        <v>10.8294574663843</v>
      </c>
      <c r="DI42" s="3">
        <v>169.743131340907</v>
      </c>
      <c r="DJ42" s="3">
        <v>21.1218692036794</v>
      </c>
      <c r="DK42" s="3">
        <v>128.339773351496</v>
      </c>
      <c r="DL42" s="3">
        <v>73.4274103077273</v>
      </c>
      <c r="DM42" s="3">
        <v>18.4773864932814</v>
      </c>
      <c r="DN42" s="3">
        <v>54.4548390819062</v>
      </c>
      <c r="DO42" s="3">
        <v>164.981340174231</v>
      </c>
      <c r="DP42" s="3">
        <v>125.339503342488</v>
      </c>
      <c r="DQ42" s="3">
        <v>49.174974787115</v>
      </c>
      <c r="DR42" s="3">
        <v>43.1280965272167</v>
      </c>
      <c r="DS42" s="3">
        <v>23.4725021832177</v>
      </c>
      <c r="DT42" s="3">
        <v>28.8110633525161</v>
      </c>
      <c r="DU42" s="3">
        <v>47.8577735319561</v>
      </c>
      <c r="DV42" s="3">
        <v>73.6184107961714</v>
      </c>
      <c r="DW42" s="3">
        <v>42.2132965034614</v>
      </c>
      <c r="DX42" s="3">
        <v>188.201246619243</v>
      </c>
      <c r="DY42" s="3">
        <v>161.911444175397</v>
      </c>
      <c r="DZ42" s="3">
        <v>39.865439178061</v>
      </c>
      <c r="EA42" s="3">
        <v>78.2007021462807</v>
      </c>
      <c r="EB42" s="3">
        <v>9.15025748313855</v>
      </c>
      <c r="EC42" s="3">
        <v>129.545935275814</v>
      </c>
      <c r="ED42" s="3">
        <v>42.5516315248814</v>
      </c>
      <c r="EE42" s="3">
        <v>41.3287370322556</v>
      </c>
      <c r="EF42" s="3">
        <v>107.955065828402</v>
      </c>
      <c r="EG42" s="3">
        <v>14.9296889979341</v>
      </c>
      <c r="EH42" s="3">
        <v>28.539285265329</v>
      </c>
      <c r="EI42" s="3">
        <v>13.6253557615624</v>
      </c>
      <c r="EJ42" s="3">
        <v>92.2048615225231</v>
      </c>
      <c r="EK42" s="3">
        <v>216.10959746584</v>
      </c>
      <c r="EL42" s="3">
        <v>103.687525727713</v>
      </c>
      <c r="EM42" s="3">
        <v>53.9974985591304</v>
      </c>
      <c r="EN42" s="3">
        <v>111.348498619515</v>
      </c>
      <c r="EO42" s="3">
        <v>29.8652061786699</v>
      </c>
      <c r="EP42" s="3">
        <v>122.192083942096</v>
      </c>
      <c r="EQ42" s="3">
        <v>35.5916904447778</v>
      </c>
      <c r="ER42" s="3">
        <v>17.9356372950593</v>
      </c>
      <c r="ES42" s="3">
        <v>22.2883473941258</v>
      </c>
      <c r="ET42" s="3">
        <v>96.1967924291438</v>
      </c>
      <c r="EU42" s="3">
        <v>115.259381782753</v>
      </c>
      <c r="EV42" s="3">
        <v>22.355496393689</v>
      </c>
      <c r="EW42" s="3">
        <v>34.6918674134265</v>
      </c>
      <c r="EX42" s="3">
        <v>101.532961362234</v>
      </c>
      <c r="EY42" s="3">
        <v>24.3717553405872</v>
      </c>
      <c r="EZ42" s="3">
        <v>69.455001645191</v>
      </c>
      <c r="FA42" s="3">
        <v>50.775352243985</v>
      </c>
      <c r="FB42" s="3">
        <v>13.0894287923241</v>
      </c>
      <c r="FC42" s="3">
        <v>12.8622259033907</v>
      </c>
      <c r="FD42" s="3">
        <v>89.2628932963709</v>
      </c>
      <c r="FE42" s="3">
        <v>98.4116572978192</v>
      </c>
      <c r="FF42" s="3">
        <v>12.9698233887298</v>
      </c>
      <c r="FG42" s="3">
        <v>61.4631818424572</v>
      </c>
      <c r="FH42" s="3">
        <v>34.4840250842729</v>
      </c>
      <c r="FI42" s="3">
        <v>24.9056505696795</v>
      </c>
      <c r="FJ42" s="3">
        <v>44.8712475738853</v>
      </c>
      <c r="FK42" s="3">
        <v>45.0364111953877</v>
      </c>
      <c r="FL42" s="3">
        <v>70.2847621391155</v>
      </c>
      <c r="FM42" s="3">
        <v>223.640685480125</v>
      </c>
      <c r="FN42" s="3">
        <v>72.7683962667502</v>
      </c>
      <c r="FO42" s="3">
        <v>9.02171129252811</v>
      </c>
      <c r="FP42" s="3">
        <v>53.6826323975727</v>
      </c>
      <c r="FQ42" s="3">
        <v>53.5913774819822</v>
      </c>
      <c r="FR42" s="3">
        <v>113.236201161558</v>
      </c>
      <c r="FS42" s="3">
        <v>95.7303587892552</v>
      </c>
      <c r="FT42" s="3">
        <v>32.9707305844931</v>
      </c>
      <c r="FU42" s="3">
        <v>121.596267901389</v>
      </c>
      <c r="FV42" s="3">
        <v>34.7144829109834</v>
      </c>
      <c r="FW42" s="3">
        <v>138.909359942361</v>
      </c>
      <c r="FX42" s="3">
        <v>108.402087638947</v>
      </c>
      <c r="FY42" s="3">
        <v>38.0134190407028</v>
      </c>
      <c r="FZ42" s="3">
        <v>69.4846180945381</v>
      </c>
      <c r="GA42" s="3">
        <v>35.2554274616599</v>
      </c>
      <c r="GB42" s="3">
        <v>233.18045390736</v>
      </c>
      <c r="GC42" s="3">
        <v>43.9808641220467</v>
      </c>
      <c r="GD42" s="3">
        <v>65.9871855887681</v>
      </c>
      <c r="GE42" s="3">
        <v>125.597918157301</v>
      </c>
      <c r="GF42" s="3">
        <v>23.9086364399303</v>
      </c>
      <c r="GG42" s="3">
        <v>41.0850127750986</v>
      </c>
      <c r="GH42" s="3">
        <v>21.0772027314573</v>
      </c>
      <c r="GI42" s="3">
        <v>40.6900847232058</v>
      </c>
      <c r="GJ42" s="3">
        <v>48.288158372927</v>
      </c>
      <c r="GK42" s="3">
        <v>34.1959912135749</v>
      </c>
      <c r="GL42" s="3">
        <v>62.9758583912431</v>
      </c>
      <c r="GM42" s="3">
        <v>74.6345336874528</v>
      </c>
      <c r="GN42" s="3">
        <v>126.80654096117</v>
      </c>
      <c r="GO42" s="3">
        <v>27.9890411495997</v>
      </c>
      <c r="GP42" s="3">
        <v>19.864512384181</v>
      </c>
      <c r="GQ42" s="3">
        <v>28.3035188541281</v>
      </c>
      <c r="GR42" s="3">
        <v>26.7639880681308</v>
      </c>
      <c r="GS42" s="3">
        <v>158.325227910822</v>
      </c>
      <c r="GT42" s="3">
        <v>19.2270335057493</v>
      </c>
      <c r="GU42" s="3">
        <v>48.8239913095523</v>
      </c>
      <c r="GV42" s="3">
        <v>220.379324075422</v>
      </c>
      <c r="GW42" s="3">
        <v>13.0392835940725</v>
      </c>
      <c r="GX42" s="3">
        <v>100.477597090377</v>
      </c>
      <c r="GY42" s="3">
        <v>32.8693860457454</v>
      </c>
      <c r="GZ42" s="3">
        <v>71.6572115130668</v>
      </c>
      <c r="HA42" s="3">
        <v>49.257241927875</v>
      </c>
      <c r="HB42" s="3">
        <v>3.08342726648341</v>
      </c>
      <c r="HC42" s="3">
        <v>11.7690734498701</v>
      </c>
      <c r="HD42" s="3">
        <v>31.6933223440884</v>
      </c>
      <c r="HE42" s="3">
        <v>63.4466513799009</v>
      </c>
      <c r="HF42" s="3">
        <v>39.9593210539251</v>
      </c>
      <c r="HG42" s="3">
        <v>249.423863497647</v>
      </c>
      <c r="HH42" s="3">
        <v>48.8696027216851</v>
      </c>
      <c r="HI42" s="3">
        <v>46.4647817110094</v>
      </c>
      <c r="HJ42" s="3">
        <v>31.5763032428581</v>
      </c>
      <c r="HK42" s="3">
        <v>33.5128886478848</v>
      </c>
      <c r="HL42" s="3">
        <v>91.0290953152268</v>
      </c>
      <c r="HM42" s="3">
        <v>22.5089703924651</v>
      </c>
      <c r="HN42" s="3">
        <v>47.1047118211615</v>
      </c>
      <c r="HO42" s="3">
        <v>70.3892493847889</v>
      </c>
      <c r="HP42" s="3">
        <v>33.6127883241632</v>
      </c>
      <c r="HQ42" s="3">
        <v>140.164875454455</v>
      </c>
      <c r="HR42" s="3">
        <v>20.7665025581272</v>
      </c>
      <c r="HS42" s="3">
        <v>44.6409805839877</v>
      </c>
      <c r="HT42" s="3">
        <v>75.5836700866234</v>
      </c>
      <c r="HU42" s="3">
        <v>93.2603582403718</v>
      </c>
      <c r="HV42" s="3">
        <v>39.1708900753551</v>
      </c>
      <c r="HW42" s="3">
        <v>62.9390086942453</v>
      </c>
      <c r="HX42" s="3">
        <v>94.1726870268625</v>
      </c>
      <c r="HY42" s="3">
        <v>27.1353421472277</v>
      </c>
      <c r="HZ42" s="3">
        <v>74.9365683867448</v>
      </c>
      <c r="IA42" s="3">
        <v>154.460458772385</v>
      </c>
      <c r="IB42" s="3">
        <v>58.5184347407166</v>
      </c>
      <c r="IC42" s="3">
        <v>32.2652392137996</v>
      </c>
      <c r="ID42" s="3">
        <v>45.2515452310182</v>
      </c>
      <c r="IE42" s="3">
        <v>438.968638333407</v>
      </c>
      <c r="IF42" s="3">
        <v>10.647595212704</v>
      </c>
      <c r="IG42" s="3">
        <v>63.8776265097923</v>
      </c>
      <c r="IH42" s="3">
        <v>136.067370276616</v>
      </c>
      <c r="II42" s="3">
        <v>212.45143134448</v>
      </c>
      <c r="IJ42" s="3">
        <v>58.8883574876527</v>
      </c>
      <c r="IK42" s="3">
        <v>55.1875093578421</v>
      </c>
      <c r="IL42" s="3">
        <v>52.0589592604784</v>
      </c>
      <c r="IM42" s="3">
        <v>35.7769968724705</v>
      </c>
      <c r="IN42" s="3">
        <v>104.125724560848</v>
      </c>
      <c r="IO42" s="3">
        <v>100.019930352959</v>
      </c>
      <c r="IP42" s="3">
        <v>57.2949991440117</v>
      </c>
      <c r="IQ42" s="3">
        <v>137.930979960274</v>
      </c>
      <c r="IR42" s="3">
        <v>36.147391209403</v>
      </c>
      <c r="IS42" s="3">
        <v>106.208637237078</v>
      </c>
      <c r="IT42" s="3">
        <v>43.937742868173</v>
      </c>
      <c r="IU42" s="3">
        <v>65.51609236715</v>
      </c>
      <c r="IV42" s="3">
        <v>160.75378697305</v>
      </c>
      <c r="IW42" s="3">
        <v>113.463697645548</v>
      </c>
      <c r="IX42" s="3">
        <v>125.570592600582</v>
      </c>
      <c r="IY42" s="3">
        <v>44.5319774314889</v>
      </c>
      <c r="IZ42" s="3">
        <v>16.1742190378487</v>
      </c>
      <c r="JA42" s="3">
        <v>77.7462435627749</v>
      </c>
      <c r="JB42" s="3">
        <v>66.5452297785145</v>
      </c>
      <c r="JC42" s="3">
        <v>45.5126570100477</v>
      </c>
      <c r="JD42" s="3">
        <v>34.420746894245</v>
      </c>
      <c r="JE42" s="3">
        <v>167.707948279276</v>
      </c>
      <c r="JF42" s="3">
        <v>54.002975444648</v>
      </c>
      <c r="JG42" s="3">
        <v>101.866136498479</v>
      </c>
      <c r="JH42" s="3">
        <v>49.0438737559264</v>
      </c>
      <c r="JI42" s="3">
        <v>65.3945254353062</v>
      </c>
      <c r="JJ42" s="3">
        <v>46.6139834646499</v>
      </c>
      <c r="JK42" s="3">
        <v>154.801715186114</v>
      </c>
      <c r="JL42" s="3">
        <v>92.6822307087816</v>
      </c>
      <c r="JM42" s="3">
        <v>81.535486540762</v>
      </c>
      <c r="JN42" s="3">
        <v>88.1533868248209</v>
      </c>
      <c r="JO42" s="3">
        <v>47.2123583899278</v>
      </c>
      <c r="JP42" s="3">
        <v>118.602884767132</v>
      </c>
      <c r="JQ42" s="3">
        <v>89.7638638236306</v>
      </c>
      <c r="JR42" s="3">
        <v>117.548863324252</v>
      </c>
      <c r="JS42" s="3">
        <v>46.2363047350146</v>
      </c>
      <c r="JT42" s="3">
        <v>30.4912990019223</v>
      </c>
      <c r="JU42" s="3">
        <v>174.996590701017</v>
      </c>
      <c r="JV42" s="3">
        <v>59.4243197460431</v>
      </c>
      <c r="JW42" s="3">
        <v>80.0712791158403</v>
      </c>
      <c r="JX42" s="3">
        <v>48.0961120522633</v>
      </c>
      <c r="JY42" s="3">
        <v>53.5477153156268</v>
      </c>
      <c r="JZ42" s="3">
        <v>43.1693235106554</v>
      </c>
      <c r="KA42" s="3">
        <v>62.7474131120423</v>
      </c>
      <c r="KB42" s="3">
        <v>19.5061615402652</v>
      </c>
      <c r="KC42" s="3">
        <v>22.4536509545412</v>
      </c>
      <c r="KD42" s="3">
        <v>24.3924987082054</v>
      </c>
      <c r="KE42" s="3">
        <v>113.96370906959</v>
      </c>
      <c r="KF42" s="3">
        <v>36.1636641202889</v>
      </c>
      <c r="KG42" s="3">
        <v>57.7572913651228</v>
      </c>
      <c r="KH42" s="3">
        <v>47.1368681113566</v>
      </c>
      <c r="KI42" s="3">
        <v>60.815964830074</v>
      </c>
      <c r="KJ42" s="3">
        <v>108.661057144405</v>
      </c>
      <c r="KK42" s="3">
        <v>56.5358262191287</v>
      </c>
      <c r="KL42" s="3">
        <v>8.11658800253605</v>
      </c>
      <c r="KM42" s="3">
        <v>50.7436931599819</v>
      </c>
      <c r="KN42" s="3">
        <v>39.5424416814483</v>
      </c>
      <c r="KO42" s="3">
        <v>39.7670743188666</v>
      </c>
      <c r="KP42" s="3">
        <v>57.4332668740484</v>
      </c>
      <c r="KQ42" s="3">
        <v>134.985930699122</v>
      </c>
      <c r="KR42" s="3">
        <v>38.5858557298134</v>
      </c>
      <c r="KS42" s="3">
        <v>49.1448618320437</v>
      </c>
      <c r="KT42" s="3">
        <v>36.8820843617088</v>
      </c>
      <c r="KU42" s="3">
        <v>195.841718922866</v>
      </c>
      <c r="KV42" s="3">
        <v>53.7716358450918</v>
      </c>
      <c r="KW42" s="3">
        <v>100.947853021926</v>
      </c>
      <c r="KX42" s="3">
        <v>18.3359925301798</v>
      </c>
      <c r="KY42" s="3">
        <v>37.9024726968462</v>
      </c>
      <c r="KZ42" s="3">
        <v>12.8660758200968</v>
      </c>
      <c r="LA42" s="3">
        <v>31.7578260551283</v>
      </c>
      <c r="LB42" s="3">
        <v>61.8312701857163</v>
      </c>
      <c r="LC42" s="3">
        <v>34.8197137726811</v>
      </c>
      <c r="LD42" s="3">
        <v>218.257421538272</v>
      </c>
      <c r="LE42" s="3">
        <v>41.8227413353724</v>
      </c>
      <c r="LF42" s="3">
        <v>3.53983477041158</v>
      </c>
      <c r="LG42" s="3">
        <v>65.2882756259422</v>
      </c>
      <c r="LH42" s="3">
        <v>25.2133109567395</v>
      </c>
      <c r="LI42" s="3">
        <v>20.1131818511269</v>
      </c>
      <c r="LJ42" s="3">
        <v>45.3412252658858</v>
      </c>
      <c r="LK42" s="3">
        <v>35.5222120237897</v>
      </c>
      <c r="LL42" s="3">
        <v>39.3688037421666</v>
      </c>
    </row>
    <row r="43">
      <c r="A43" s="9">
        <v>42887.0</v>
      </c>
      <c r="B43" s="3">
        <v>34.5621492733931</v>
      </c>
      <c r="C43" s="3">
        <v>50.4411869231036</v>
      </c>
      <c r="D43" s="3">
        <v>41.6706649953363</v>
      </c>
      <c r="E43" s="3">
        <v>111.924737404237</v>
      </c>
      <c r="F43" s="3">
        <v>141.683863899925</v>
      </c>
      <c r="G43" s="3">
        <v>69.5686928460087</v>
      </c>
      <c r="H43" s="3">
        <v>33.7020334304014</v>
      </c>
      <c r="I43" s="3">
        <v>86.8691902258812</v>
      </c>
      <c r="J43" s="3">
        <v>107.291363629428</v>
      </c>
      <c r="K43" s="3">
        <v>45.3994703534273</v>
      </c>
      <c r="L43" s="3">
        <v>55.0087549235885</v>
      </c>
      <c r="M43" s="3">
        <v>9.08511878396342</v>
      </c>
      <c r="N43" s="3">
        <v>32.3828473925419</v>
      </c>
      <c r="O43" s="3">
        <v>52.1838467151091</v>
      </c>
      <c r="P43" s="3">
        <v>87.8738394710603</v>
      </c>
      <c r="Q43" s="3">
        <v>49.3754543824629</v>
      </c>
      <c r="R43" s="3">
        <v>74.0814330875416</v>
      </c>
      <c r="S43" s="3">
        <v>73.4270665796776</v>
      </c>
      <c r="T43" s="3">
        <v>40.7928768291728</v>
      </c>
      <c r="U43" s="3">
        <v>58.3856885977226</v>
      </c>
      <c r="V43" s="3">
        <v>132.533678257542</v>
      </c>
      <c r="W43" s="3">
        <v>108.364458706273</v>
      </c>
      <c r="X43" s="3">
        <v>109.763536542321</v>
      </c>
      <c r="Y43" s="3">
        <v>49.6371594342318</v>
      </c>
      <c r="Z43" s="3">
        <v>120.124116535123</v>
      </c>
      <c r="AA43" s="3">
        <v>17.478075286275</v>
      </c>
      <c r="AB43" s="3">
        <v>70.980174515266</v>
      </c>
      <c r="AC43" s="3">
        <v>149.794159294468</v>
      </c>
      <c r="AD43" s="3">
        <v>75.6259956789019</v>
      </c>
      <c r="AE43" s="3">
        <v>72.8350311898572</v>
      </c>
      <c r="AF43" s="3">
        <v>595.349549727006</v>
      </c>
      <c r="AG43" s="3">
        <v>183.123640507992</v>
      </c>
      <c r="AH43" s="3">
        <v>19.5497147663521</v>
      </c>
      <c r="AI43" s="3">
        <v>52.5213604529695</v>
      </c>
      <c r="AJ43" s="3">
        <v>44.3934591405948</v>
      </c>
      <c r="AK43" s="3">
        <v>169.562015822157</v>
      </c>
      <c r="AL43" s="3">
        <v>29.4361521698851</v>
      </c>
      <c r="AM43" s="3">
        <v>35.1782552693216</v>
      </c>
      <c r="AN43" s="3">
        <v>263.91840952093</v>
      </c>
      <c r="AO43" s="3">
        <v>39.7465554628886</v>
      </c>
      <c r="AP43" s="3">
        <v>42.1873377726558</v>
      </c>
      <c r="AQ43" s="3">
        <v>27.8277273178101</v>
      </c>
      <c r="AR43" s="3">
        <v>33.2857369864346</v>
      </c>
      <c r="AS43" s="3">
        <v>89.7754370427224</v>
      </c>
      <c r="AT43" s="3">
        <v>49.6190867868844</v>
      </c>
      <c r="AU43" s="3">
        <v>29.3746189880684</v>
      </c>
      <c r="AV43" s="3">
        <v>59.922257723872</v>
      </c>
      <c r="AW43" s="3">
        <v>88.3503505950075</v>
      </c>
      <c r="AX43" s="3">
        <v>125.970649500452</v>
      </c>
      <c r="AY43" s="3">
        <v>35.4988638270985</v>
      </c>
      <c r="AZ43" s="3">
        <v>74.639002345913</v>
      </c>
      <c r="BA43" s="3">
        <v>59.2864584667579</v>
      </c>
      <c r="BB43" s="3">
        <v>22.310798177607</v>
      </c>
      <c r="BC43" s="3">
        <v>56.5638808678104</v>
      </c>
      <c r="BD43" s="3">
        <v>58.3358306728134</v>
      </c>
      <c r="BE43" s="3">
        <v>63.3149850624469</v>
      </c>
      <c r="BF43" s="3">
        <v>111.666181803799</v>
      </c>
      <c r="BG43" s="3">
        <v>33.9374100481998</v>
      </c>
      <c r="BH43" s="3">
        <v>92.3917042448261</v>
      </c>
      <c r="BI43" s="3">
        <v>8.93048641898415</v>
      </c>
      <c r="BJ43" s="3">
        <v>130.362641282867</v>
      </c>
      <c r="BK43" s="3">
        <v>37.9869511121358</v>
      </c>
      <c r="BL43" s="3">
        <v>22.29983411296</v>
      </c>
      <c r="BM43" s="3">
        <v>70.0864964553368</v>
      </c>
      <c r="BN43" s="3">
        <v>35.362196652479</v>
      </c>
      <c r="BO43" s="3">
        <v>153.407241307422</v>
      </c>
      <c r="BP43" s="3">
        <v>43.3112713557064</v>
      </c>
      <c r="BQ43" s="3">
        <v>87.9173534033107</v>
      </c>
      <c r="BR43" s="3">
        <v>25.0022932055503</v>
      </c>
      <c r="BS43" s="3">
        <v>16.1456756527055</v>
      </c>
      <c r="BT43" s="3">
        <v>25.940416133474</v>
      </c>
      <c r="BU43" s="3">
        <v>60.4423585124352</v>
      </c>
      <c r="BV43" s="3">
        <v>62.2057235106855</v>
      </c>
      <c r="BW43" s="3">
        <v>76.4428279242816</v>
      </c>
      <c r="BX43" s="3">
        <v>57.2912856987789</v>
      </c>
      <c r="BY43" s="3">
        <v>47.9177671926344</v>
      </c>
      <c r="BZ43" s="3">
        <v>111.103485715009</v>
      </c>
      <c r="CA43" s="3">
        <v>50.9460596532557</v>
      </c>
      <c r="CB43" s="3">
        <v>66.7859704633348</v>
      </c>
      <c r="CC43" s="3">
        <v>93.232467481295</v>
      </c>
      <c r="CD43" s="3">
        <v>31.1102273723702</v>
      </c>
      <c r="CE43" s="3">
        <v>72.8912436918022</v>
      </c>
      <c r="CF43" s="3">
        <v>100.116630513527</v>
      </c>
      <c r="CG43" s="3">
        <v>72.9063635739413</v>
      </c>
      <c r="CH43" s="3">
        <v>58.0316845035304</v>
      </c>
      <c r="CI43" s="3">
        <v>73.0120154935288</v>
      </c>
      <c r="CJ43" s="3">
        <v>72.385481477473</v>
      </c>
      <c r="CK43" s="3">
        <v>62.9788123828872</v>
      </c>
      <c r="CL43" s="3">
        <v>65.1650005687367</v>
      </c>
      <c r="CM43" s="3">
        <v>23.200171911438</v>
      </c>
      <c r="CN43" s="3">
        <v>109.124559647518</v>
      </c>
      <c r="CO43" s="3">
        <v>31.6203184023381</v>
      </c>
      <c r="CP43" s="3">
        <v>122.704058430605</v>
      </c>
      <c r="CQ43" s="3">
        <v>63.5781426255277</v>
      </c>
      <c r="CR43" s="3">
        <v>129.424217878229</v>
      </c>
      <c r="CS43" s="3">
        <v>58.8934456068606</v>
      </c>
      <c r="CT43" s="3">
        <v>88.4223432562078</v>
      </c>
      <c r="CU43" s="3">
        <v>64.9913201980308</v>
      </c>
      <c r="CV43" s="3">
        <v>49.2057640146371</v>
      </c>
      <c r="CW43" s="3">
        <v>68.1030538709944</v>
      </c>
      <c r="CX43" s="3">
        <v>51.0337284508527</v>
      </c>
      <c r="CY43" s="3">
        <v>48.6274988233209</v>
      </c>
      <c r="CZ43" s="3">
        <v>65.1660602609708</v>
      </c>
      <c r="DA43" s="3">
        <v>26.0451354065066</v>
      </c>
      <c r="DB43" s="3">
        <v>39.0671970194036</v>
      </c>
      <c r="DC43" s="3">
        <v>20.1485976464517</v>
      </c>
      <c r="DD43" s="3">
        <v>50.7024327485414</v>
      </c>
      <c r="DE43" s="3">
        <v>143.525901515919</v>
      </c>
      <c r="DF43" s="3">
        <v>7.64353970733113</v>
      </c>
      <c r="DG43" s="3">
        <v>17.6768880350747</v>
      </c>
      <c r="DH43" s="3">
        <v>10.7850474275709</v>
      </c>
      <c r="DI43" s="3">
        <v>185.551661783095</v>
      </c>
      <c r="DJ43" s="3">
        <v>21.5726671238019</v>
      </c>
      <c r="DK43" s="3">
        <v>129.239318500866</v>
      </c>
      <c r="DL43" s="3">
        <v>75.1377909800685</v>
      </c>
      <c r="DM43" s="3">
        <v>18.8296352798643</v>
      </c>
      <c r="DN43" s="3">
        <v>55.7415133516118</v>
      </c>
      <c r="DO43" s="3">
        <v>168.76737374039</v>
      </c>
      <c r="DP43" s="3">
        <v>124.46464556236</v>
      </c>
      <c r="DQ43" s="3">
        <v>50.0722463079766</v>
      </c>
      <c r="DR43" s="3">
        <v>43.4597170414767</v>
      </c>
      <c r="DS43" s="3">
        <v>24.0369927792618</v>
      </c>
      <c r="DT43" s="3">
        <v>29.9110618178482</v>
      </c>
      <c r="DU43" s="3">
        <v>48.553059906001</v>
      </c>
      <c r="DV43" s="3">
        <v>74.4196065304589</v>
      </c>
      <c r="DW43" s="3">
        <v>42.3874925035811</v>
      </c>
      <c r="DX43" s="3">
        <v>187.371468329401</v>
      </c>
      <c r="DY43" s="3">
        <v>156.298997304014</v>
      </c>
      <c r="DZ43" s="3">
        <v>38.084359985424</v>
      </c>
      <c r="EA43" s="3">
        <v>84.6724473199042</v>
      </c>
      <c r="EB43" s="3">
        <v>9.31276478910442</v>
      </c>
      <c r="EC43" s="3">
        <v>128.99110381933</v>
      </c>
      <c r="ED43" s="3">
        <v>38.7369136886144</v>
      </c>
      <c r="EE43" s="3">
        <v>43.3790000923745</v>
      </c>
      <c r="EF43" s="3">
        <v>110.04524811146</v>
      </c>
      <c r="EG43" s="3">
        <v>14.1706609305018</v>
      </c>
      <c r="EH43" s="3">
        <v>28.5219420172568</v>
      </c>
      <c r="EI43" s="3">
        <v>14.0347233450396</v>
      </c>
      <c r="EJ43" s="3">
        <v>94.8697914948126</v>
      </c>
      <c r="EK43" s="3">
        <v>221.320585484814</v>
      </c>
      <c r="EL43" s="3">
        <v>104.281220015635</v>
      </c>
      <c r="EM43" s="3">
        <v>57.9074337043675</v>
      </c>
      <c r="EN43" s="3">
        <v>112.39922785374</v>
      </c>
      <c r="EO43" s="3">
        <v>29.1661387348604</v>
      </c>
      <c r="EP43" s="3">
        <v>131.993414887021</v>
      </c>
      <c r="EQ43" s="3">
        <v>37.7921657481892</v>
      </c>
      <c r="ER43" s="3">
        <v>18.198983306168</v>
      </c>
      <c r="ES43" s="3">
        <v>22.1295511048803</v>
      </c>
      <c r="ET43" s="3">
        <v>103.16042917425</v>
      </c>
      <c r="EU43" s="3">
        <v>121.090222973927</v>
      </c>
      <c r="EV43" s="3">
        <v>24.0882333424846</v>
      </c>
      <c r="EW43" s="3">
        <v>34.7361700811378</v>
      </c>
      <c r="EX43" s="3">
        <v>108.086966715628</v>
      </c>
      <c r="EY43" s="3">
        <v>23.4690219459726</v>
      </c>
      <c r="EZ43" s="3">
        <v>69.8238559502629</v>
      </c>
      <c r="FA43" s="3">
        <v>51.645284642222</v>
      </c>
      <c r="FB43" s="3">
        <v>13.1619352257483</v>
      </c>
      <c r="FC43" s="3">
        <v>12.4301726703594</v>
      </c>
      <c r="FD43" s="3">
        <v>88.4040968123215</v>
      </c>
      <c r="FE43" s="3">
        <v>101.027316494216</v>
      </c>
      <c r="FF43" s="3">
        <v>12.4029613894192</v>
      </c>
      <c r="FG43" s="3">
        <v>61.9102271686901</v>
      </c>
      <c r="FH43" s="3">
        <v>35.6985526368886</v>
      </c>
      <c r="FI43" s="3">
        <v>22.398210832439</v>
      </c>
      <c r="FJ43" s="3">
        <v>45.5819614261879</v>
      </c>
      <c r="FK43" s="3">
        <v>46.6370135205718</v>
      </c>
      <c r="FL43" s="3">
        <v>72.134204181853</v>
      </c>
      <c r="FM43" s="3">
        <v>229.779850989584</v>
      </c>
      <c r="FN43" s="3">
        <v>68.2493286490709</v>
      </c>
      <c r="FO43" s="3">
        <v>9.37023065550933</v>
      </c>
      <c r="FP43" s="3">
        <v>55.7629518241691</v>
      </c>
      <c r="FQ43" s="3">
        <v>53.7083176387989</v>
      </c>
      <c r="FR43" s="3">
        <v>118.043613916189</v>
      </c>
      <c r="FS43" s="3">
        <v>98.049826733264</v>
      </c>
      <c r="FT43" s="3">
        <v>34.0290050769043</v>
      </c>
      <c r="FU43" s="3">
        <v>127.873805716497</v>
      </c>
      <c r="FV43" s="3">
        <v>36.2396631040888</v>
      </c>
      <c r="FW43" s="3">
        <v>153.819302972934</v>
      </c>
      <c r="FX43" s="3">
        <v>111.693182584908</v>
      </c>
      <c r="FY43" s="3">
        <v>38.1870159111118</v>
      </c>
      <c r="FZ43" s="3">
        <v>72.6376488473068</v>
      </c>
      <c r="GA43" s="3">
        <v>36.1724406424228</v>
      </c>
      <c r="GB43" s="3">
        <v>241.974999861284</v>
      </c>
      <c r="GC43" s="3">
        <v>44.6552399381543</v>
      </c>
      <c r="GD43" s="3">
        <v>69.4168625722276</v>
      </c>
      <c r="GE43" s="3">
        <v>133.345278368593</v>
      </c>
      <c r="GF43" s="3">
        <v>25.3885226683183</v>
      </c>
      <c r="GG43" s="3">
        <v>43.7998548535856</v>
      </c>
      <c r="GH43" s="3">
        <v>20.4368839328186</v>
      </c>
      <c r="GI43" s="3">
        <v>41.5033740591943</v>
      </c>
      <c r="GJ43" s="3">
        <v>49.0294943238259</v>
      </c>
      <c r="GK43" s="3">
        <v>35.4117098022648</v>
      </c>
      <c r="GL43" s="3">
        <v>64.6847860827059</v>
      </c>
      <c r="GM43" s="3">
        <v>77.2739831818951</v>
      </c>
      <c r="GN43" s="3">
        <v>128.412547608831</v>
      </c>
      <c r="GO43" s="3">
        <v>30.7942406257552</v>
      </c>
      <c r="GP43" s="3">
        <v>20.6629298663346</v>
      </c>
      <c r="GQ43" s="3">
        <v>29.5589122244589</v>
      </c>
      <c r="GR43" s="3">
        <v>27.0959118091496</v>
      </c>
      <c r="GS43" s="3">
        <v>156.903636238792</v>
      </c>
      <c r="GT43" s="3">
        <v>20.2689158182066</v>
      </c>
      <c r="GU43" s="3">
        <v>48.7739409167537</v>
      </c>
      <c r="GV43" s="3">
        <v>228.179710567583</v>
      </c>
      <c r="GW43" s="3">
        <v>14.1374990632179</v>
      </c>
      <c r="GX43" s="3">
        <v>103.292360924705</v>
      </c>
      <c r="GY43" s="3">
        <v>31.9800284908993</v>
      </c>
      <c r="GZ43" s="3">
        <v>74.8480231173561</v>
      </c>
      <c r="HA43" s="3">
        <v>48.5752194042398</v>
      </c>
      <c r="HB43" s="3">
        <v>3.74178914981221</v>
      </c>
      <c r="HC43" s="3">
        <v>12.4219066873939</v>
      </c>
      <c r="HD43" s="3">
        <v>30.7307214325927</v>
      </c>
      <c r="HE43" s="3">
        <v>63.4573983640713</v>
      </c>
      <c r="HF43" s="3">
        <v>41.639929150974</v>
      </c>
      <c r="HG43" s="3">
        <v>229.850227009166</v>
      </c>
      <c r="HH43" s="3">
        <v>49.1636634023372</v>
      </c>
      <c r="HI43" s="3">
        <v>47.508734938657</v>
      </c>
      <c r="HJ43" s="3">
        <v>31.3737705255818</v>
      </c>
      <c r="HK43" s="3">
        <v>34.1421602393193</v>
      </c>
      <c r="HL43" s="3">
        <v>93.7853311505568</v>
      </c>
      <c r="HM43" s="3">
        <v>22.7597370742117</v>
      </c>
      <c r="HN43" s="3">
        <v>48.1678588769909</v>
      </c>
      <c r="HO43" s="3">
        <v>72.103901012497</v>
      </c>
      <c r="HP43" s="3">
        <v>36.1199574881386</v>
      </c>
      <c r="HQ43" s="3">
        <v>140.429545960058</v>
      </c>
      <c r="HR43" s="3">
        <v>21.8905222507868</v>
      </c>
      <c r="HS43" s="3">
        <v>47.0883862245683</v>
      </c>
      <c r="HT43" s="3">
        <v>80.0195065226703</v>
      </c>
      <c r="HU43" s="3">
        <v>93.91419043073</v>
      </c>
      <c r="HV43" s="3">
        <v>39.0862930853353</v>
      </c>
      <c r="HW43" s="3">
        <v>65.0218310651198</v>
      </c>
      <c r="HX43" s="3">
        <v>96.3554709438532</v>
      </c>
      <c r="HY43" s="3">
        <v>27.7297187510855</v>
      </c>
      <c r="HZ43" s="3">
        <v>75.1413053455535</v>
      </c>
      <c r="IA43" s="3">
        <v>155.009695805812</v>
      </c>
      <c r="IB43" s="3">
        <v>59.1885049310895</v>
      </c>
      <c r="IC43" s="3">
        <v>31.3443756265995</v>
      </c>
      <c r="ID43" s="3">
        <v>46.5139245897462</v>
      </c>
      <c r="IE43" s="3">
        <v>488.607047341087</v>
      </c>
      <c r="IF43" s="3">
        <v>10.6259160347245</v>
      </c>
      <c r="IG43" s="3">
        <v>60.4484112631327</v>
      </c>
      <c r="IH43" s="3">
        <v>139.848407586822</v>
      </c>
      <c r="II43" s="3">
        <v>220.670516420003</v>
      </c>
      <c r="IJ43" s="3">
        <v>55.7912447809203</v>
      </c>
      <c r="IK43" s="3">
        <v>56.4907100406151</v>
      </c>
      <c r="IL43" s="3">
        <v>52.182051230009</v>
      </c>
      <c r="IM43" s="3">
        <v>37.3700598231892</v>
      </c>
      <c r="IN43" s="3">
        <v>109.388112684346</v>
      </c>
      <c r="IO43" s="3">
        <v>99.6153423059612</v>
      </c>
      <c r="IP43" s="3">
        <v>54.5935682874502</v>
      </c>
      <c r="IQ43" s="3">
        <v>130.957646308473</v>
      </c>
      <c r="IR43" s="3">
        <v>36.7759326614777</v>
      </c>
      <c r="IS43" s="3">
        <v>105.4076114332</v>
      </c>
      <c r="IT43" s="3">
        <v>45.0197111660898</v>
      </c>
      <c r="IU43" s="3">
        <v>69.3264255881142</v>
      </c>
      <c r="IV43" s="3">
        <v>165.212753484433</v>
      </c>
      <c r="IW43" s="3">
        <v>116.786514989542</v>
      </c>
      <c r="IX43" s="3">
        <v>130.147732027954</v>
      </c>
      <c r="IY43" s="3">
        <v>43.9533706816338</v>
      </c>
      <c r="IZ43" s="3">
        <v>16.2238119713145</v>
      </c>
      <c r="JA43" s="3">
        <v>74.0310432385903</v>
      </c>
      <c r="JB43" s="3">
        <v>69.394471549722</v>
      </c>
      <c r="JC43" s="3">
        <v>43.9503709626076</v>
      </c>
      <c r="JD43" s="3">
        <v>32.5078348078135</v>
      </c>
      <c r="JE43" s="3">
        <v>171.680889151954</v>
      </c>
      <c r="JF43" s="3">
        <v>56.0329807462189</v>
      </c>
      <c r="JG43" s="3">
        <v>106.92243134284</v>
      </c>
      <c r="JH43" s="3">
        <v>50.509286943558</v>
      </c>
      <c r="JI43" s="3">
        <v>65.4526709873351</v>
      </c>
      <c r="JJ43" s="3">
        <v>46.4848924543185</v>
      </c>
      <c r="JK43" s="3">
        <v>163.097968964142</v>
      </c>
      <c r="JL43" s="3">
        <v>92.960100741734</v>
      </c>
      <c r="JM43" s="3">
        <v>84.5631858268966</v>
      </c>
      <c r="JN43" s="3">
        <v>90.2721079253045</v>
      </c>
      <c r="JO43" s="3">
        <v>47.7108587166711</v>
      </c>
      <c r="JP43" s="3">
        <v>120.515295727211</v>
      </c>
      <c r="JQ43" s="3">
        <v>92.6775001179088</v>
      </c>
      <c r="JR43" s="3">
        <v>127.760681845925</v>
      </c>
      <c r="JS43" s="3">
        <v>49.3130838420188</v>
      </c>
      <c r="JT43" s="3">
        <v>30.673441966741</v>
      </c>
      <c r="JU43" s="3">
        <v>184.365909229625</v>
      </c>
      <c r="JV43" s="3">
        <v>57.059023115527</v>
      </c>
      <c r="JW43" s="3">
        <v>81.1950574924569</v>
      </c>
      <c r="JX43" s="3">
        <v>49.7969112946865</v>
      </c>
      <c r="JY43" s="3">
        <v>56.1888254862694</v>
      </c>
      <c r="JZ43" s="3">
        <v>42.9797900075458</v>
      </c>
      <c r="KA43" s="3">
        <v>64.2220627993205</v>
      </c>
      <c r="KB43" s="3">
        <v>18.8791198013765</v>
      </c>
      <c r="KC43" s="3">
        <v>22.6818072393953</v>
      </c>
      <c r="KD43" s="3">
        <v>24.8391280293831</v>
      </c>
      <c r="KE43" s="3">
        <v>123.564009978918</v>
      </c>
      <c r="KF43" s="3">
        <v>37.6320289375355</v>
      </c>
      <c r="KG43" s="3">
        <v>57.505371113895</v>
      </c>
      <c r="KH43" s="3">
        <v>49.2334069530214</v>
      </c>
      <c r="KI43" s="3">
        <v>64.4440900038985</v>
      </c>
      <c r="KJ43" s="3">
        <v>115.381829672148</v>
      </c>
      <c r="KK43" s="3">
        <v>59.3444218514869</v>
      </c>
      <c r="KL43" s="3">
        <v>7.59447176682065</v>
      </c>
      <c r="KM43" s="3">
        <v>52.0783832863287</v>
      </c>
      <c r="KN43" s="3">
        <v>40.2647030608034</v>
      </c>
      <c r="KO43" s="3">
        <v>41.4999980425137</v>
      </c>
      <c r="KP43" s="3">
        <v>58.2695158215</v>
      </c>
      <c r="KQ43" s="3">
        <v>141.603807958592</v>
      </c>
      <c r="KR43" s="3">
        <v>39.4886156838046</v>
      </c>
      <c r="KS43" s="3">
        <v>49.3539250602859</v>
      </c>
      <c r="KT43" s="3">
        <v>38.551700284094</v>
      </c>
      <c r="KU43" s="3">
        <v>204.489522049321</v>
      </c>
      <c r="KV43" s="3">
        <v>53.5698302494358</v>
      </c>
      <c r="KW43" s="3">
        <v>106.16116772938</v>
      </c>
      <c r="KX43" s="3">
        <v>19.2297703186728</v>
      </c>
      <c r="KY43" s="3">
        <v>38.2500458868555</v>
      </c>
      <c r="KZ43" s="3">
        <v>12.7818500091701</v>
      </c>
      <c r="LA43" s="3">
        <v>30.7618899645679</v>
      </c>
      <c r="LB43" s="3">
        <v>62.1927407057145</v>
      </c>
      <c r="LC43" s="3">
        <v>34.8820749362972</v>
      </c>
      <c r="LD43" s="3">
        <v>215.968422750294</v>
      </c>
      <c r="LE43" s="3">
        <v>39.8332899870166</v>
      </c>
      <c r="LF43" s="3">
        <v>3.61848340562932</v>
      </c>
      <c r="LG43" s="3">
        <v>67.0404807294131</v>
      </c>
      <c r="LH43" s="3">
        <v>24.8713559054482</v>
      </c>
      <c r="LI43" s="3">
        <v>21.1874999133023</v>
      </c>
      <c r="LJ43" s="3">
        <v>45.4169311180357</v>
      </c>
      <c r="LK43" s="3">
        <v>36.7109669850736</v>
      </c>
      <c r="LL43" s="3">
        <v>36.5850553214551</v>
      </c>
    </row>
    <row r="44">
      <c r="A44" s="9">
        <v>42917.0</v>
      </c>
      <c r="B44" s="3">
        <v>34.6029681166617</v>
      </c>
      <c r="C44" s="3">
        <v>52.2635318154935</v>
      </c>
      <c r="D44" s="3">
        <v>43.1096036944763</v>
      </c>
      <c r="E44" s="3">
        <v>112.911003567607</v>
      </c>
      <c r="F44" s="3">
        <v>145.645500946045</v>
      </c>
      <c r="G44" s="3">
        <v>68.9277819843816</v>
      </c>
      <c r="H44" s="3">
        <v>33.4198705404748</v>
      </c>
      <c r="I44" s="3">
        <v>89.4368703745524</v>
      </c>
      <c r="J44" s="3">
        <v>107.468000221252</v>
      </c>
      <c r="K44" s="3">
        <v>44.4775085675147</v>
      </c>
      <c r="L44" s="3">
        <v>52.9967781044386</v>
      </c>
      <c r="M44" s="3">
        <v>8.61704002607522</v>
      </c>
      <c r="N44" s="3">
        <v>32.6586335118002</v>
      </c>
      <c r="O44" s="3">
        <v>52.5633484141451</v>
      </c>
      <c r="P44" s="3">
        <v>90.6099564670778</v>
      </c>
      <c r="Q44" s="3">
        <v>50.0920001983642</v>
      </c>
      <c r="R44" s="3">
        <v>74.9918212791214</v>
      </c>
      <c r="S44" s="3">
        <v>74.2096867646578</v>
      </c>
      <c r="T44" s="3">
        <v>41.5199012535698</v>
      </c>
      <c r="U44" s="3">
        <v>58.5527259200146</v>
      </c>
      <c r="V44" s="3">
        <v>140.155807628105</v>
      </c>
      <c r="W44" s="3">
        <v>116.335854766909</v>
      </c>
      <c r="X44" s="3">
        <v>112.537032223733</v>
      </c>
      <c r="Y44" s="3">
        <v>50.4034624099731</v>
      </c>
      <c r="Z44" s="3">
        <v>120.49441477947</v>
      </c>
      <c r="AA44" s="3">
        <v>17.3735683666334</v>
      </c>
      <c r="AB44" s="3">
        <v>74.1873465165649</v>
      </c>
      <c r="AC44" s="3">
        <v>147.166514375959</v>
      </c>
      <c r="AD44" s="3">
        <v>81.0577661592865</v>
      </c>
      <c r="AE44" s="3">
        <v>76.538608110422</v>
      </c>
      <c r="AF44" s="3">
        <v>511.715501403809</v>
      </c>
      <c r="AG44" s="3">
        <v>200.563691858124</v>
      </c>
      <c r="AH44" s="3">
        <v>20.4371049044964</v>
      </c>
      <c r="AI44" s="3">
        <v>54.1409223380299</v>
      </c>
      <c r="AJ44" s="3">
        <v>43.3919234322255</v>
      </c>
      <c r="AK44" s="3">
        <v>175.835708531373</v>
      </c>
      <c r="AL44" s="3">
        <v>30.9722662382799</v>
      </c>
      <c r="AM44" s="3">
        <v>34.0620657628359</v>
      </c>
      <c r="AN44" s="3">
        <v>280.648749542236</v>
      </c>
      <c r="AO44" s="3">
        <v>42.508568991025</v>
      </c>
      <c r="AP44" s="3">
        <v>42.9882986213122</v>
      </c>
      <c r="AQ44" s="3">
        <v>27.5562501430511</v>
      </c>
      <c r="AR44" s="3">
        <v>35.6187156394039</v>
      </c>
      <c r="AS44" s="3">
        <v>87.4022410803209</v>
      </c>
      <c r="AT44" s="3">
        <v>52.431458650218</v>
      </c>
      <c r="AU44" s="3">
        <v>26.0282103621411</v>
      </c>
      <c r="AV44" s="3">
        <v>60.988869702557</v>
      </c>
      <c r="AW44" s="3">
        <v>91.9165994166498</v>
      </c>
      <c r="AX44" s="3">
        <v>126.494584397406</v>
      </c>
      <c r="AY44" s="3">
        <v>37.3372500419617</v>
      </c>
      <c r="AZ44" s="3">
        <v>73.1246268117081</v>
      </c>
      <c r="BA44" s="3">
        <v>60.3701157361426</v>
      </c>
      <c r="BB44" s="3">
        <v>24.180714543793</v>
      </c>
      <c r="BC44" s="3">
        <v>56.1877538065545</v>
      </c>
      <c r="BD44" s="3">
        <v>59.9345211115401</v>
      </c>
      <c r="BE44" s="3">
        <v>60.7586252081237</v>
      </c>
      <c r="BF44" s="3">
        <v>107.812512257811</v>
      </c>
      <c r="BG44" s="3">
        <v>32.7930839175513</v>
      </c>
      <c r="BH44" s="3">
        <v>91.7280726248297</v>
      </c>
      <c r="BI44" s="3">
        <v>7.60452004671097</v>
      </c>
      <c r="BJ44" s="3">
        <v>135.019061226303</v>
      </c>
      <c r="BK44" s="3">
        <v>36.9679702143021</v>
      </c>
      <c r="BL44" s="3">
        <v>21.841286087847</v>
      </c>
      <c r="BM44" s="3">
        <v>73.0476823772755</v>
      </c>
      <c r="BN44" s="3">
        <v>34.5683353823969</v>
      </c>
      <c r="BO44" s="3">
        <v>137.401713263375</v>
      </c>
      <c r="BP44" s="3">
        <v>40.717772383608</v>
      </c>
      <c r="BQ44" s="3">
        <v>88.756507027797</v>
      </c>
      <c r="BR44" s="3">
        <v>24.9824757109391</v>
      </c>
      <c r="BS44" s="3">
        <v>16.0245884021389</v>
      </c>
      <c r="BT44" s="3">
        <v>26.4389775234348</v>
      </c>
      <c r="BU44" s="3">
        <v>61.9104617104321</v>
      </c>
      <c r="BV44" s="3">
        <v>61.9130603258274</v>
      </c>
      <c r="BW44" s="3">
        <v>76.0156034637396</v>
      </c>
      <c r="BX44" s="3">
        <v>55.1810513165862</v>
      </c>
      <c r="BY44" s="3">
        <v>48.8345890683026</v>
      </c>
      <c r="BZ44" s="3">
        <v>112.7538137085</v>
      </c>
      <c r="CA44" s="3">
        <v>51.8729119555796</v>
      </c>
      <c r="CB44" s="3">
        <v>65.5484434796466</v>
      </c>
      <c r="CC44" s="3">
        <v>93.8103736308096</v>
      </c>
      <c r="CD44" s="3">
        <v>33.3246589105123</v>
      </c>
      <c r="CE44" s="3">
        <v>71.4235025410619</v>
      </c>
      <c r="CF44" s="3">
        <v>101.058379754015</v>
      </c>
      <c r="CG44" s="3">
        <v>69.4997499465942</v>
      </c>
      <c r="CH44" s="3">
        <v>59.6170087019127</v>
      </c>
      <c r="CI44" s="3">
        <v>71.6252170327399</v>
      </c>
      <c r="CJ44" s="3">
        <v>70.3767776946519</v>
      </c>
      <c r="CK44" s="3">
        <v>61.5435744250088</v>
      </c>
      <c r="CL44" s="3">
        <v>64.6292500495911</v>
      </c>
      <c r="CM44" s="3">
        <v>23.087944838304</v>
      </c>
      <c r="CN44" s="3">
        <v>108.447718730877</v>
      </c>
      <c r="CO44" s="3">
        <v>32.506489410098</v>
      </c>
      <c r="CP44" s="3">
        <v>122.232936404882</v>
      </c>
      <c r="CQ44" s="3">
        <v>62.011595719614</v>
      </c>
      <c r="CR44" s="3">
        <v>131.740610768937</v>
      </c>
      <c r="CS44" s="3">
        <v>56.9693674461189</v>
      </c>
      <c r="CT44" s="3">
        <v>88.34771869822</v>
      </c>
      <c r="CU44" s="3">
        <v>66.8173138763834</v>
      </c>
      <c r="CV44" s="3">
        <v>49.5158895990964</v>
      </c>
      <c r="CW44" s="3">
        <v>70.8518535407499</v>
      </c>
      <c r="CX44" s="3">
        <v>50.6202088585598</v>
      </c>
      <c r="CY44" s="3">
        <v>47.2172604419038</v>
      </c>
      <c r="CZ44" s="3">
        <v>67.6010738286293</v>
      </c>
      <c r="DA44" s="3">
        <v>24.9280508055621</v>
      </c>
      <c r="DB44" s="3">
        <v>39.1315000534058</v>
      </c>
      <c r="DC44" s="3">
        <v>20.2078936214564</v>
      </c>
      <c r="DD44" s="3">
        <v>53.0313908541841</v>
      </c>
      <c r="DE44" s="3">
        <v>148.532649479096</v>
      </c>
      <c r="DF44" s="3">
        <v>7.84667822450536</v>
      </c>
      <c r="DG44" s="3">
        <v>17.805521035881</v>
      </c>
      <c r="DH44" s="3">
        <v>11.9867127494838</v>
      </c>
      <c r="DI44" s="3">
        <v>190.69822583475</v>
      </c>
      <c r="DJ44" s="3">
        <v>22.2746020498868</v>
      </c>
      <c r="DK44" s="3">
        <v>126.303249359131</v>
      </c>
      <c r="DL44" s="3">
        <v>78.1767178910224</v>
      </c>
      <c r="DM44" s="3">
        <v>19.9194739021286</v>
      </c>
      <c r="DN44" s="3">
        <v>56.0837357913016</v>
      </c>
      <c r="DO44" s="3">
        <v>168.924835816739</v>
      </c>
      <c r="DP44" s="3">
        <v>117.529613982689</v>
      </c>
      <c r="DQ44" s="3">
        <v>54.1160861264585</v>
      </c>
      <c r="DR44" s="3">
        <v>41.7271684001061</v>
      </c>
      <c r="DS44" s="3">
        <v>24.9042869469442</v>
      </c>
      <c r="DT44" s="3">
        <v>31.1077806731362</v>
      </c>
      <c r="DU44" s="3">
        <v>47.9771417253209</v>
      </c>
      <c r="DV44" s="3">
        <v>68.3890562320149</v>
      </c>
      <c r="DW44" s="3">
        <v>42.1245922146554</v>
      </c>
      <c r="DX44" s="3">
        <v>190.953603659864</v>
      </c>
      <c r="DY44" s="3">
        <v>153.519479174093</v>
      </c>
      <c r="DZ44" s="3">
        <v>37.751495229715</v>
      </c>
      <c r="EA44" s="3">
        <v>85.6969362575386</v>
      </c>
      <c r="EB44" s="3">
        <v>9.71271163242195</v>
      </c>
      <c r="EC44" s="3">
        <v>125.660691890863</v>
      </c>
      <c r="ED44" s="3">
        <v>38.8132654048258</v>
      </c>
      <c r="EE44" s="3">
        <v>45.0808117636905</v>
      </c>
      <c r="EF44" s="3">
        <v>111.368146995779</v>
      </c>
      <c r="EG44" s="3">
        <v>14.5781515007594</v>
      </c>
      <c r="EH44" s="3">
        <v>27.7353038192044</v>
      </c>
      <c r="EI44" s="3">
        <v>14.0413740150955</v>
      </c>
      <c r="EJ44" s="3">
        <v>89.3318729575453</v>
      </c>
      <c r="EK44" s="3">
        <v>223.951610109314</v>
      </c>
      <c r="EL44" s="3">
        <v>101.842239423479</v>
      </c>
      <c r="EM44" s="3">
        <v>60.0132523649766</v>
      </c>
      <c r="EN44" s="3">
        <v>110.150519269287</v>
      </c>
      <c r="EO44" s="3">
        <v>28.4921399035634</v>
      </c>
      <c r="EP44" s="3">
        <v>127.015427247122</v>
      </c>
      <c r="EQ44" s="3">
        <v>38.7847590149992</v>
      </c>
      <c r="ER44" s="3">
        <v>17.9269729788448</v>
      </c>
      <c r="ES44" s="3">
        <v>22.3995747437198</v>
      </c>
      <c r="ET44" s="3">
        <v>104.95769443512</v>
      </c>
      <c r="EU44" s="3">
        <v>120.886509850591</v>
      </c>
      <c r="EV44" s="3">
        <v>25.0879248042163</v>
      </c>
      <c r="EW44" s="3">
        <v>35.8286778645256</v>
      </c>
      <c r="EX44" s="3">
        <v>108.135362049871</v>
      </c>
      <c r="EY44" s="3">
        <v>23.3220799815044</v>
      </c>
      <c r="EZ44" s="3">
        <v>74.7796749798478</v>
      </c>
      <c r="FA44" s="3">
        <v>48.168583321801</v>
      </c>
      <c r="FB44" s="3">
        <v>13.535348401429</v>
      </c>
      <c r="FC44" s="3">
        <v>13.0783259582834</v>
      </c>
      <c r="FD44" s="3">
        <v>85.7368323327861</v>
      </c>
      <c r="FE44" s="3">
        <v>96.7951027055457</v>
      </c>
      <c r="FF44" s="3">
        <v>12.9963671171888</v>
      </c>
      <c r="FG44" s="3">
        <v>64.9072493553162</v>
      </c>
      <c r="FH44" s="3">
        <v>35.4558645199949</v>
      </c>
      <c r="FI44" s="3">
        <v>19.8053013547321</v>
      </c>
      <c r="FJ44" s="3">
        <v>45.8462591018326</v>
      </c>
      <c r="FK44" s="3">
        <v>47.0307377823074</v>
      </c>
      <c r="FL44" s="3">
        <v>73.4284967661978</v>
      </c>
      <c r="FM44" s="3">
        <v>235.872102799356</v>
      </c>
      <c r="FN44" s="3">
        <v>66.1789823429381</v>
      </c>
      <c r="FO44" s="3">
        <v>9.61489525136324</v>
      </c>
      <c r="FP44" s="3">
        <v>56.0411295904263</v>
      </c>
      <c r="FQ44" s="3">
        <v>57.1457685149344</v>
      </c>
      <c r="FR44" s="3">
        <v>121.080114212427</v>
      </c>
      <c r="FS44" s="3">
        <v>95.557369274811</v>
      </c>
      <c r="FT44" s="3">
        <v>34.3482863938746</v>
      </c>
      <c r="FU44" s="3">
        <v>129.951283233269</v>
      </c>
      <c r="FV44" s="3">
        <v>35.3146230674851</v>
      </c>
      <c r="FW44" s="3">
        <v>155.027286547216</v>
      </c>
      <c r="FX44" s="3">
        <v>118.661167185456</v>
      </c>
      <c r="FY44" s="3">
        <v>36.7633937421776</v>
      </c>
      <c r="FZ44" s="3">
        <v>72.1330398673972</v>
      </c>
      <c r="GA44" s="3">
        <v>38.0041072471088</v>
      </c>
      <c r="GB44" s="3">
        <v>245.180500411987</v>
      </c>
      <c r="GC44" s="3">
        <v>41.7675162494633</v>
      </c>
      <c r="GD44" s="3">
        <v>69.989130465695</v>
      </c>
      <c r="GE44" s="3">
        <v>132.508492562175</v>
      </c>
      <c r="GF44" s="3">
        <v>25.827499961853</v>
      </c>
      <c r="GG44" s="3">
        <v>42.2771714992294</v>
      </c>
      <c r="GH44" s="3">
        <v>21.3705364964401</v>
      </c>
      <c r="GI44" s="3">
        <v>42.7869351505891</v>
      </c>
      <c r="GJ44" s="3">
        <v>48.0265252430876</v>
      </c>
      <c r="GK44" s="3">
        <v>36.9790688242308</v>
      </c>
      <c r="GL44" s="3">
        <v>65.9566613021142</v>
      </c>
      <c r="GM44" s="3">
        <v>79.6828504049802</v>
      </c>
      <c r="GN44" s="3">
        <v>130.687303769583</v>
      </c>
      <c r="GO44" s="3">
        <v>30.1337997464779</v>
      </c>
      <c r="GP44" s="3">
        <v>21.3069393505365</v>
      </c>
      <c r="GQ44" s="3">
        <v>29.6409823919582</v>
      </c>
      <c r="GR44" s="3">
        <v>27.2975965941209</v>
      </c>
      <c r="GS44" s="3">
        <v>169.081749343872</v>
      </c>
      <c r="GT44" s="3">
        <v>20.0780629232561</v>
      </c>
      <c r="GU44" s="3">
        <v>53.554761776288</v>
      </c>
      <c r="GV44" s="3">
        <v>233.243484675462</v>
      </c>
      <c r="GW44" s="3">
        <v>18.0996505143506</v>
      </c>
      <c r="GX44" s="3">
        <v>103.434622492952</v>
      </c>
      <c r="GY44" s="3">
        <v>34.5905245724189</v>
      </c>
      <c r="GZ44" s="3">
        <v>75.5383193471093</v>
      </c>
      <c r="HA44" s="3">
        <v>50.1102666199772</v>
      </c>
      <c r="HB44" s="3">
        <v>3.93276809687646</v>
      </c>
      <c r="HC44" s="3">
        <v>12.5535743744347</v>
      </c>
      <c r="HD44" s="3">
        <v>33.1803223026344</v>
      </c>
      <c r="HE44" s="3">
        <v>62.2286816858938</v>
      </c>
      <c r="HF44" s="3">
        <v>44.6750316882618</v>
      </c>
      <c r="HG44" s="3">
        <v>187.307250976562</v>
      </c>
      <c r="HH44" s="3">
        <v>49.2369082743784</v>
      </c>
      <c r="HI44" s="3">
        <v>45.9216708367332</v>
      </c>
      <c r="HJ44" s="3">
        <v>33.4306412573438</v>
      </c>
      <c r="HK44" s="3">
        <v>33.5022962817986</v>
      </c>
      <c r="HL44" s="3">
        <v>92.769079381953</v>
      </c>
      <c r="HM44" s="3">
        <v>22.9429326415476</v>
      </c>
      <c r="HN44" s="3">
        <v>49.5158331925399</v>
      </c>
      <c r="HO44" s="3">
        <v>71.9506072411994</v>
      </c>
      <c r="HP44" s="3">
        <v>37.5538543638105</v>
      </c>
      <c r="HQ44" s="3">
        <v>145.480403542776</v>
      </c>
      <c r="HR44" s="3">
        <v>22.4190445494093</v>
      </c>
      <c r="HS44" s="3">
        <v>48.3772483923561</v>
      </c>
      <c r="HT44" s="3">
        <v>79.220483829585</v>
      </c>
      <c r="HU44" s="3">
        <v>98.2357697158874</v>
      </c>
      <c r="HV44" s="3">
        <v>38.9649609323041</v>
      </c>
      <c r="HW44" s="3">
        <v>63.3190581137623</v>
      </c>
      <c r="HX44" s="3">
        <v>95.9396226655358</v>
      </c>
      <c r="HY44" s="3">
        <v>26.8752928918218</v>
      </c>
      <c r="HZ44" s="3">
        <v>78.8259990627309</v>
      </c>
      <c r="IA44" s="3">
        <v>152.305622491211</v>
      </c>
      <c r="IB44" s="3">
        <v>61.8401260674869</v>
      </c>
      <c r="IC44" s="3">
        <v>32.8751835392237</v>
      </c>
      <c r="ID44" s="3">
        <v>44.658189449809</v>
      </c>
      <c r="IE44" s="3">
        <v>503.629000091553</v>
      </c>
      <c r="IF44" s="3">
        <v>11.030906027919</v>
      </c>
      <c r="IG44" s="3">
        <v>62.8174074443083</v>
      </c>
      <c r="IH44" s="3">
        <v>142.955397130147</v>
      </c>
      <c r="II44" s="3">
        <v>224.588936324232</v>
      </c>
      <c r="IJ44" s="3">
        <v>51.1773759937476</v>
      </c>
      <c r="IK44" s="3">
        <v>57.0033164959604</v>
      </c>
      <c r="IL44" s="3">
        <v>49.4021305347783</v>
      </c>
      <c r="IM44" s="3">
        <v>38.8101426505221</v>
      </c>
      <c r="IN44" s="3">
        <v>109.814891589746</v>
      </c>
      <c r="IO44" s="3">
        <v>93.7054780900149</v>
      </c>
      <c r="IP44" s="3">
        <v>53.7921230185063</v>
      </c>
      <c r="IQ44" s="3">
        <v>127.839133646399</v>
      </c>
      <c r="IR44" s="3">
        <v>34.4579385985472</v>
      </c>
      <c r="IS44" s="3">
        <v>106.431488827575</v>
      </c>
      <c r="IT44" s="3">
        <v>44.2553688917635</v>
      </c>
      <c r="IU44" s="3">
        <v>73.3152040933605</v>
      </c>
      <c r="IV44" s="3">
        <v>175.451321111135</v>
      </c>
      <c r="IW44" s="3">
        <v>119.998880869361</v>
      </c>
      <c r="IX44" s="3">
        <v>132.415087747221</v>
      </c>
      <c r="IY44" s="3">
        <v>41.9013335851177</v>
      </c>
      <c r="IZ44" s="3">
        <v>15.8673241029274</v>
      </c>
      <c r="JA44" s="3">
        <v>72.7949006050617</v>
      </c>
      <c r="JB44" s="3">
        <v>70.912290644942</v>
      </c>
      <c r="JC44" s="3">
        <v>43.6637340289429</v>
      </c>
      <c r="JD44" s="3">
        <v>31.295191979646</v>
      </c>
      <c r="JE44" s="3">
        <v>174.983005983843</v>
      </c>
      <c r="JF44" s="3">
        <v>60.9485225243445</v>
      </c>
      <c r="JG44" s="3">
        <v>106.523159678399</v>
      </c>
      <c r="JH44" s="3">
        <v>50.8178845322855</v>
      </c>
      <c r="JI44" s="3">
        <v>65.4896974676846</v>
      </c>
      <c r="JJ44" s="3">
        <v>48.2363266683653</v>
      </c>
      <c r="JK44" s="3">
        <v>168.736366602118</v>
      </c>
      <c r="JL44" s="3">
        <v>90.8120790605791</v>
      </c>
      <c r="JM44" s="3">
        <v>86.2027708635573</v>
      </c>
      <c r="JN44" s="3">
        <v>92.2729138722615</v>
      </c>
      <c r="JO44" s="3">
        <v>49.8437943435948</v>
      </c>
      <c r="JP44" s="3">
        <v>117.763605549505</v>
      </c>
      <c r="JQ44" s="3">
        <v>97.8397500991821</v>
      </c>
      <c r="JR44" s="3">
        <v>143.458751869202</v>
      </c>
      <c r="JS44" s="3">
        <v>48.7506172679181</v>
      </c>
      <c r="JT44" s="3">
        <v>29.9089078771661</v>
      </c>
      <c r="JU44" s="3">
        <v>180.987999343872</v>
      </c>
      <c r="JV44" s="3">
        <v>56.0216598455725</v>
      </c>
      <c r="JW44" s="3">
        <v>82.6519624223567</v>
      </c>
      <c r="JX44" s="3">
        <v>48.6575088348254</v>
      </c>
      <c r="JY44" s="3">
        <v>55.1871853898256</v>
      </c>
      <c r="JZ44" s="3">
        <v>44.311975944855</v>
      </c>
      <c r="KA44" s="3">
        <v>65.2044151722063</v>
      </c>
      <c r="KB44" s="3">
        <v>20.3608683910863</v>
      </c>
      <c r="KC44" s="3">
        <v>22.3507968737405</v>
      </c>
      <c r="KD44" s="3">
        <v>24.7154944588766</v>
      </c>
      <c r="KE44" s="3">
        <v>121.78352063538</v>
      </c>
      <c r="KF44" s="3">
        <v>36.9285590698303</v>
      </c>
      <c r="KG44" s="3">
        <v>56.863254239283</v>
      </c>
      <c r="KH44" s="3">
        <v>51.3397813163471</v>
      </c>
      <c r="KI44" s="3">
        <v>64.9029986849591</v>
      </c>
      <c r="KJ44" s="3">
        <v>117.418528907913</v>
      </c>
      <c r="KK44" s="3">
        <v>59.2318607660925</v>
      </c>
      <c r="KL44" s="3">
        <v>7.28834522812856</v>
      </c>
      <c r="KM44" s="3">
        <v>53.5168520184846</v>
      </c>
      <c r="KN44" s="3">
        <v>40.585669009276</v>
      </c>
      <c r="KO44" s="3">
        <v>43.2748842398424</v>
      </c>
      <c r="KP44" s="3">
        <v>58.5077429340668</v>
      </c>
      <c r="KQ44" s="3">
        <v>140.730133417023</v>
      </c>
      <c r="KR44" s="3">
        <v>39.9420234122726</v>
      </c>
      <c r="KS44" s="3">
        <v>52.6515753927039</v>
      </c>
      <c r="KT44" s="3">
        <v>38.4232156461628</v>
      </c>
      <c r="KU44" s="3">
        <v>202.42447654759</v>
      </c>
      <c r="KV44" s="3">
        <v>55.0423212052613</v>
      </c>
      <c r="KW44" s="3">
        <v>113.686944251554</v>
      </c>
      <c r="KX44" s="3">
        <v>19.4757241668687</v>
      </c>
      <c r="KY44" s="3">
        <v>38.2493966875945</v>
      </c>
      <c r="KZ44" s="3">
        <v>12.8317189838055</v>
      </c>
      <c r="LA44" s="3">
        <v>31.3360421721025</v>
      </c>
      <c r="LB44" s="3">
        <v>63.117721674151</v>
      </c>
      <c r="LC44" s="3">
        <v>36.3650124252725</v>
      </c>
      <c r="LD44" s="3">
        <v>212.355533545829</v>
      </c>
      <c r="LE44" s="3">
        <v>39.121903968949</v>
      </c>
      <c r="LF44" s="3">
        <v>3.58981166451643</v>
      </c>
      <c r="LG44" s="3">
        <v>65.8404496610143</v>
      </c>
      <c r="LH44" s="3">
        <v>26.1786365115294</v>
      </c>
      <c r="LI44" s="3">
        <v>20.4369999408722</v>
      </c>
      <c r="LJ44" s="3">
        <v>42.3875929690116</v>
      </c>
      <c r="LK44" s="3">
        <v>38.14253565227</v>
      </c>
      <c r="LL44" s="3">
        <v>37.4756956489927</v>
      </c>
    </row>
    <row r="45">
      <c r="A45" s="9">
        <v>42948.0</v>
      </c>
      <c r="B45" s="3">
        <v>37.2234512266513</v>
      </c>
      <c r="C45" s="3">
        <v>51.6597776194511</v>
      </c>
      <c r="D45" s="3">
        <v>43.2025764325594</v>
      </c>
      <c r="E45" s="3">
        <v>115.295338035513</v>
      </c>
      <c r="F45" s="3">
        <v>149.496086784031</v>
      </c>
      <c r="G45" s="3">
        <v>68.6201396065063</v>
      </c>
      <c r="H45" s="3">
        <v>34.0451690552115</v>
      </c>
      <c r="I45" s="3">
        <v>92.5552438983148</v>
      </c>
      <c r="J45" s="3">
        <v>109.924129983653</v>
      </c>
      <c r="K45" s="3">
        <v>47.4880019985523</v>
      </c>
      <c r="L45" s="3">
        <v>55.5929325229956</v>
      </c>
      <c r="M45" s="3">
        <v>8.78047725841642</v>
      </c>
      <c r="N45" s="3">
        <v>33.9609403576572</v>
      </c>
      <c r="O45" s="3">
        <v>51.4709226082616</v>
      </c>
      <c r="P45" s="3">
        <v>87.3707780153575</v>
      </c>
      <c r="Q45" s="3">
        <v>46.3839132060175</v>
      </c>
      <c r="R45" s="3">
        <v>78.3520489703004</v>
      </c>
      <c r="S45" s="3">
        <v>72.7056388649943</v>
      </c>
      <c r="T45" s="3">
        <v>40.2265090654633</v>
      </c>
      <c r="U45" s="3">
        <v>59.9472641838656</v>
      </c>
      <c r="V45" s="3">
        <v>137.460389034599</v>
      </c>
      <c r="W45" s="3">
        <v>122.722081072424</v>
      </c>
      <c r="X45" s="3">
        <v>117.280161681014</v>
      </c>
      <c r="Y45" s="3">
        <v>48.6171089669933</v>
      </c>
      <c r="Z45" s="3">
        <v>122.125204440092</v>
      </c>
      <c r="AA45" s="3">
        <v>18.3132253973592</v>
      </c>
      <c r="AB45" s="3">
        <v>76.4517625667768</v>
      </c>
      <c r="AC45" s="3">
        <v>146.872104932663</v>
      </c>
      <c r="AD45" s="3">
        <v>82.0475131274554</v>
      </c>
      <c r="AE45" s="3">
        <v>77.1524267152427</v>
      </c>
      <c r="AF45" s="3">
        <v>526.376740165379</v>
      </c>
      <c r="AG45" s="3">
        <v>225.00755025149</v>
      </c>
      <c r="AH45" s="3">
        <v>20.2899505006535</v>
      </c>
      <c r="AI45" s="3">
        <v>53.5164157673286</v>
      </c>
      <c r="AJ45" s="3">
        <v>46.5399464909432</v>
      </c>
      <c r="AK45" s="3">
        <v>174.885276951048</v>
      </c>
      <c r="AL45" s="3">
        <v>28.9630106571585</v>
      </c>
      <c r="AM45" s="3">
        <v>35.1654557415311</v>
      </c>
      <c r="AN45" s="3">
        <v>288.653476880944</v>
      </c>
      <c r="AO45" s="3">
        <v>42.9063414389953</v>
      </c>
      <c r="AP45" s="3">
        <v>44.4349504183834</v>
      </c>
      <c r="AQ45" s="3">
        <v>26.7441302589748</v>
      </c>
      <c r="AR45" s="3">
        <v>35.4994260253454</v>
      </c>
      <c r="AS45" s="3">
        <v>88.0936457033216</v>
      </c>
      <c r="AT45" s="3">
        <v>53.0806808191689</v>
      </c>
      <c r="AU45" s="3">
        <v>26.2428764448228</v>
      </c>
      <c r="AV45" s="3">
        <v>53.2169541450554</v>
      </c>
      <c r="AW45" s="3">
        <v>96.580021446266</v>
      </c>
      <c r="AX45" s="3">
        <v>126.964150771924</v>
      </c>
      <c r="AY45" s="3">
        <v>36.1854348389999</v>
      </c>
      <c r="AZ45" s="3">
        <v>76.4298721497317</v>
      </c>
      <c r="BA45" s="3">
        <v>61.9750190248413</v>
      </c>
      <c r="BB45" s="3">
        <v>24.7269947978318</v>
      </c>
      <c r="BC45" s="3">
        <v>56.2509270867789</v>
      </c>
      <c r="BD45" s="3">
        <v>63.8598261951866</v>
      </c>
      <c r="BE45" s="3">
        <v>59.8319082771811</v>
      </c>
      <c r="BF45" s="3">
        <v>111.052006729155</v>
      </c>
      <c r="BG45" s="3">
        <v>33.8976231284812</v>
      </c>
      <c r="BH45" s="3">
        <v>93.9663495953259</v>
      </c>
      <c r="BI45" s="3">
        <v>6.4578608740931</v>
      </c>
      <c r="BJ45" s="3">
        <v>127.451052030308</v>
      </c>
      <c r="BK45" s="3">
        <v>38.5332147589118</v>
      </c>
      <c r="BL45" s="3">
        <v>23.0332126264195</v>
      </c>
      <c r="BM45" s="3">
        <v>72.8515119662688</v>
      </c>
      <c r="BN45" s="3">
        <v>35.0547121825334</v>
      </c>
      <c r="BO45" s="3">
        <v>140.677715465037</v>
      </c>
      <c r="BP45" s="3">
        <v>41.3864773925372</v>
      </c>
      <c r="BQ45" s="3">
        <v>91.0309024245201</v>
      </c>
      <c r="BR45" s="3">
        <v>25.0387614187037</v>
      </c>
      <c r="BS45" s="3">
        <v>14.9549782041947</v>
      </c>
      <c r="BT45" s="3">
        <v>27.2218715130886</v>
      </c>
      <c r="BU45" s="3">
        <v>63.4759032564463</v>
      </c>
      <c r="BV45" s="3">
        <v>61.8801734169762</v>
      </c>
      <c r="BW45" s="3">
        <v>79.1908184803481</v>
      </c>
      <c r="BX45" s="3">
        <v>56.571898558613</v>
      </c>
      <c r="BY45" s="3">
        <v>44.6890257005112</v>
      </c>
      <c r="BZ45" s="3">
        <v>110.020757592934</v>
      </c>
      <c r="CA45" s="3">
        <v>50.8673876346909</v>
      </c>
      <c r="CB45" s="3">
        <v>69.0854922305345</v>
      </c>
      <c r="CC45" s="3">
        <v>91.6100429873406</v>
      </c>
      <c r="CD45" s="3">
        <v>33.2684148567036</v>
      </c>
      <c r="CE45" s="3">
        <v>69.6010488591089</v>
      </c>
      <c r="CF45" s="3">
        <v>98.7029841796619</v>
      </c>
      <c r="CG45" s="3">
        <v>75.6441302092179</v>
      </c>
      <c r="CH45" s="3">
        <v>60.7435796855003</v>
      </c>
      <c r="CI45" s="3">
        <v>67.6331268721302</v>
      </c>
      <c r="CJ45" s="3">
        <v>72.9226152565501</v>
      </c>
      <c r="CK45" s="3">
        <v>63.648776093758</v>
      </c>
      <c r="CL45" s="3">
        <v>57.5780432327934</v>
      </c>
      <c r="CM45" s="3">
        <v>22.9300510651919</v>
      </c>
      <c r="CN45" s="3">
        <v>114.870118661696</v>
      </c>
      <c r="CO45" s="3">
        <v>31.9208529582666</v>
      </c>
      <c r="CP45" s="3">
        <v>121.138936968581</v>
      </c>
      <c r="CQ45" s="3">
        <v>63.9583100755604</v>
      </c>
      <c r="CR45" s="3">
        <v>132.98112907818</v>
      </c>
      <c r="CS45" s="3">
        <v>58.4255651283106</v>
      </c>
      <c r="CT45" s="3">
        <v>93.8844355604587</v>
      </c>
      <c r="CU45" s="3">
        <v>66.255817460252</v>
      </c>
      <c r="CV45" s="3">
        <v>49.2506721293985</v>
      </c>
      <c r="CW45" s="3">
        <v>66.8738970470419</v>
      </c>
      <c r="CX45" s="3">
        <v>51.652414194284</v>
      </c>
      <c r="CY45" s="3">
        <v>48.7340487603026</v>
      </c>
      <c r="CZ45" s="3">
        <v>61.8972900099621</v>
      </c>
      <c r="DA45" s="3">
        <v>26.0376415513258</v>
      </c>
      <c r="DB45" s="3">
        <v>38.1247102488642</v>
      </c>
      <c r="DC45" s="3">
        <v>21.0587240882686</v>
      </c>
      <c r="DD45" s="3">
        <v>51.375774471008</v>
      </c>
      <c r="DE45" s="3">
        <v>143.28106912238</v>
      </c>
      <c r="DF45" s="3">
        <v>7.4970829291916</v>
      </c>
      <c r="DG45" s="3">
        <v>17.3769962405768</v>
      </c>
      <c r="DH45" s="3">
        <v>13.4364791907979</v>
      </c>
      <c r="DI45" s="3">
        <v>184.911495409752</v>
      </c>
      <c r="DJ45" s="3">
        <v>24.0352895718587</v>
      </c>
      <c r="DK45" s="3">
        <v>118.237173495085</v>
      </c>
      <c r="DL45" s="3">
        <v>79.9055538332914</v>
      </c>
      <c r="DM45" s="3">
        <v>20.2670525797028</v>
      </c>
      <c r="DN45" s="3">
        <v>61.9842094320447</v>
      </c>
      <c r="DO45" s="3">
        <v>168.17955573534</v>
      </c>
      <c r="DP45" s="3">
        <v>111.683943903986</v>
      </c>
      <c r="DQ45" s="3">
        <v>55.7589460074417</v>
      </c>
      <c r="DR45" s="3">
        <v>43.1640327818647</v>
      </c>
      <c r="DS45" s="3">
        <v>23.3403952674961</v>
      </c>
      <c r="DT45" s="3">
        <v>30.7506977007883</v>
      </c>
      <c r="DU45" s="3">
        <v>46.7317131708344</v>
      </c>
      <c r="DV45" s="3">
        <v>66.9073958297062</v>
      </c>
      <c r="DW45" s="3">
        <v>42.4973252538727</v>
      </c>
      <c r="DX45" s="3">
        <v>191.324398712271</v>
      </c>
      <c r="DY45" s="3">
        <v>146.743883677035</v>
      </c>
      <c r="DZ45" s="3">
        <v>34.815495172254</v>
      </c>
      <c r="EA45" s="3">
        <v>76.575572623603</v>
      </c>
      <c r="EB45" s="3">
        <v>9.26007329274985</v>
      </c>
      <c r="EC45" s="3">
        <v>126.309841924111</v>
      </c>
      <c r="ED45" s="3">
        <v>35.8865756704611</v>
      </c>
      <c r="EE45" s="3">
        <v>46.9312425117936</v>
      </c>
      <c r="EF45" s="3">
        <v>113.279794297391</v>
      </c>
      <c r="EG45" s="3">
        <v>15.0875036536044</v>
      </c>
      <c r="EH45" s="3">
        <v>27.752129103067</v>
      </c>
      <c r="EI45" s="3">
        <v>13.8027671545706</v>
      </c>
      <c r="EJ45" s="3">
        <v>89.4115888195961</v>
      </c>
      <c r="EK45" s="3">
        <v>235.608273331865</v>
      </c>
      <c r="EL45" s="3">
        <v>97.4497231820352</v>
      </c>
      <c r="EM45" s="3">
        <v>59.2533650679251</v>
      </c>
      <c r="EN45" s="3">
        <v>112.118877998072</v>
      </c>
      <c r="EO45" s="3">
        <v>29.6909350395584</v>
      </c>
      <c r="EP45" s="3">
        <v>129.816701282239</v>
      </c>
      <c r="EQ45" s="3">
        <v>36.8829987579697</v>
      </c>
      <c r="ER45" s="3">
        <v>15.4607999045895</v>
      </c>
      <c r="ES45" s="3">
        <v>24.454959127311</v>
      </c>
      <c r="ET45" s="3">
        <v>107.217077172321</v>
      </c>
      <c r="EU45" s="3">
        <v>115.956175847389</v>
      </c>
      <c r="EV45" s="3">
        <v>23.6386245561674</v>
      </c>
      <c r="EW45" s="3">
        <v>32.1801174416975</v>
      </c>
      <c r="EX45" s="3">
        <v>108.306815545858</v>
      </c>
      <c r="EY45" s="3">
        <v>22.5217730222039</v>
      </c>
      <c r="EZ45" s="3">
        <v>74.7704379326335</v>
      </c>
      <c r="FA45" s="3">
        <v>49.5482030667699</v>
      </c>
      <c r="FB45" s="3">
        <v>12.8411776337656</v>
      </c>
      <c r="FC45" s="3">
        <v>13.6819219145656</v>
      </c>
      <c r="FD45" s="3">
        <v>80.4289906298929</v>
      </c>
      <c r="FE45" s="3">
        <v>94.2928999623203</v>
      </c>
      <c r="FF45" s="3">
        <v>12.7475212305142</v>
      </c>
      <c r="FG45" s="3">
        <v>64.7489130600639</v>
      </c>
      <c r="FH45" s="3">
        <v>36.0529344432514</v>
      </c>
      <c r="FI45" s="3">
        <v>19.7752957015998</v>
      </c>
      <c r="FJ45" s="3">
        <v>46.4062179886362</v>
      </c>
      <c r="FK45" s="3">
        <v>46.6888992693246</v>
      </c>
      <c r="FL45" s="3">
        <v>71.2542017794137</v>
      </c>
      <c r="FM45" s="3">
        <v>248.208611858431</v>
      </c>
      <c r="FN45" s="3">
        <v>65.9580429706048</v>
      </c>
      <c r="FO45" s="3">
        <v>9.69401231025806</v>
      </c>
      <c r="FP45" s="3">
        <v>49.6524251509423</v>
      </c>
      <c r="FQ45" s="3">
        <v>58.8856960599194</v>
      </c>
      <c r="FR45" s="3">
        <v>125.939576575326</v>
      </c>
      <c r="FS45" s="3">
        <v>95.3996314280679</v>
      </c>
      <c r="FT45" s="3">
        <v>33.2462570187705</v>
      </c>
      <c r="FU45" s="3">
        <v>131.914092670696</v>
      </c>
      <c r="FV45" s="3">
        <v>36.6219511290404</v>
      </c>
      <c r="FW45" s="3">
        <v>141.695606150455</v>
      </c>
      <c r="FX45" s="3">
        <v>122.2128092051</v>
      </c>
      <c r="FY45" s="3">
        <v>36.2917434169432</v>
      </c>
      <c r="FZ45" s="3">
        <v>68.7007552678196</v>
      </c>
      <c r="GA45" s="3">
        <v>36.9512232032747</v>
      </c>
      <c r="GB45" s="3">
        <v>249.097174271293</v>
      </c>
      <c r="GC45" s="3">
        <v>41.9080204143875</v>
      </c>
      <c r="GD45" s="3">
        <v>69.0636245608476</v>
      </c>
      <c r="GE45" s="3">
        <v>130.896221593342</v>
      </c>
      <c r="GF45" s="3">
        <v>26.9984782260397</v>
      </c>
      <c r="GG45" s="3">
        <v>37.4656721727433</v>
      </c>
      <c r="GH45" s="3">
        <v>18.7310473089789</v>
      </c>
      <c r="GI45" s="3">
        <v>41.4125749386846</v>
      </c>
      <c r="GJ45" s="3">
        <v>47.775179142237</v>
      </c>
      <c r="GK45" s="3">
        <v>37.3154440714029</v>
      </c>
      <c r="GL45" s="3">
        <v>66.9279319911512</v>
      </c>
      <c r="GM45" s="3">
        <v>78.9107614928674</v>
      </c>
      <c r="GN45" s="3">
        <v>126.172292292323</v>
      </c>
      <c r="GO45" s="3">
        <v>28.92910006019</v>
      </c>
      <c r="GP45" s="3">
        <v>22.3425313448355</v>
      </c>
      <c r="GQ45" s="3">
        <v>31.0770912464883</v>
      </c>
      <c r="GR45" s="3">
        <v>29.4831903593306</v>
      </c>
      <c r="GS45" s="3">
        <v>172.376955778702</v>
      </c>
      <c r="GT45" s="3">
        <v>20.9518876703951</v>
      </c>
      <c r="GU45" s="3">
        <v>52.1849185403538</v>
      </c>
      <c r="GV45" s="3">
        <v>239.31000143662</v>
      </c>
      <c r="GW45" s="3">
        <v>20.9019347700982</v>
      </c>
      <c r="GX45" s="3">
        <v>101.432512824781</v>
      </c>
      <c r="GY45" s="3">
        <v>33.4802696553959</v>
      </c>
      <c r="GZ45" s="3">
        <v>71.4470430536748</v>
      </c>
      <c r="HA45" s="3">
        <v>47.167864573122</v>
      </c>
      <c r="HB45" s="3">
        <v>4.08245859340774</v>
      </c>
      <c r="HC45" s="3">
        <v>12.4661530761282</v>
      </c>
      <c r="HD45" s="3">
        <v>33.1245741591465</v>
      </c>
      <c r="HE45" s="3">
        <v>58.9432781037755</v>
      </c>
      <c r="HF45" s="3">
        <v>43.8464595529777</v>
      </c>
      <c r="HG45" s="3">
        <v>200.461088761039</v>
      </c>
      <c r="HH45" s="3">
        <v>49.3130585089244</v>
      </c>
      <c r="HI45" s="3">
        <v>45.0616226081498</v>
      </c>
      <c r="HJ45" s="3">
        <v>32.214703907829</v>
      </c>
      <c r="HK45" s="3">
        <v>35.832378754431</v>
      </c>
      <c r="HL45" s="3">
        <v>93.8873999416268</v>
      </c>
      <c r="HM45" s="3">
        <v>23.113554606603</v>
      </c>
      <c r="HN45" s="3">
        <v>48.5014702344727</v>
      </c>
      <c r="HO45" s="3">
        <v>75.2880377091436</v>
      </c>
      <c r="HP45" s="3">
        <v>39.349069093583</v>
      </c>
      <c r="HQ45" s="3">
        <v>141.638665634709</v>
      </c>
      <c r="HR45" s="3">
        <v>23.1701062812672</v>
      </c>
      <c r="HS45" s="3">
        <v>50.3844612365619</v>
      </c>
      <c r="HT45" s="3">
        <v>77.3339039596837</v>
      </c>
      <c r="HU45" s="3">
        <v>99.9668431645632</v>
      </c>
      <c r="HV45" s="3">
        <v>36.8968741467106</v>
      </c>
      <c r="HW45" s="3">
        <v>66.2896756957101</v>
      </c>
      <c r="HX45" s="3">
        <v>91.0239177931229</v>
      </c>
      <c r="HY45" s="3">
        <v>27.5164260049152</v>
      </c>
      <c r="HZ45" s="3">
        <v>75.2495434145088</v>
      </c>
      <c r="IA45" s="3">
        <v>148.869662658368</v>
      </c>
      <c r="IB45" s="3">
        <v>62.8376433140247</v>
      </c>
      <c r="IC45" s="3">
        <v>34.4525225661179</v>
      </c>
      <c r="ID45" s="3">
        <v>42.9098340586239</v>
      </c>
      <c r="IE45" s="3">
        <v>474.464129904042</v>
      </c>
      <c r="IF45" s="3">
        <v>10.907368962536</v>
      </c>
      <c r="IG45" s="3">
        <v>71.8443847538849</v>
      </c>
      <c r="IH45" s="3">
        <v>141.819933063602</v>
      </c>
      <c r="II45" s="3">
        <v>222.622583248563</v>
      </c>
      <c r="IJ45" s="3">
        <v>52.7182578722635</v>
      </c>
      <c r="IK45" s="3">
        <v>57.0074150149629</v>
      </c>
      <c r="IL45" s="3">
        <v>46.3993099319191</v>
      </c>
      <c r="IM45" s="3">
        <v>37.0785251308919</v>
      </c>
      <c r="IN45" s="3">
        <v>104.509550332699</v>
      </c>
      <c r="IO45" s="3">
        <v>93.903694376724</v>
      </c>
      <c r="IP45" s="3">
        <v>52.2711830673182</v>
      </c>
      <c r="IQ45" s="3">
        <v>124.148990473566</v>
      </c>
      <c r="IR45" s="3">
        <v>35.4849955401726</v>
      </c>
      <c r="IS45" s="3">
        <v>106.73539466885</v>
      </c>
      <c r="IT45" s="3">
        <v>46.1165142338911</v>
      </c>
      <c r="IU45" s="3">
        <v>74.4738291913804</v>
      </c>
      <c r="IV45" s="3">
        <v>176.933028267979</v>
      </c>
      <c r="IW45" s="3">
        <v>116.236346772034</v>
      </c>
      <c r="IX45" s="3">
        <v>132.538159859104</v>
      </c>
      <c r="IY45" s="3">
        <v>42.8507909636685</v>
      </c>
      <c r="IZ45" s="3">
        <v>16.3286751396088</v>
      </c>
      <c r="JA45" s="3">
        <v>75.0660707702193</v>
      </c>
      <c r="JB45" s="3">
        <v>69.5965380926175</v>
      </c>
      <c r="JC45" s="3">
        <v>46.2021121536742</v>
      </c>
      <c r="JD45" s="3">
        <v>31.9804346880208</v>
      </c>
      <c r="JE45" s="3">
        <v>172.504188077308</v>
      </c>
      <c r="JF45" s="3">
        <v>64.0112345940974</v>
      </c>
      <c r="JG45" s="3">
        <v>107.728719794157</v>
      </c>
      <c r="JH45" s="3">
        <v>53.3025908377642</v>
      </c>
      <c r="JI45" s="3">
        <v>66.6865691992051</v>
      </c>
      <c r="JJ45" s="3">
        <v>48.1555199504864</v>
      </c>
      <c r="JK45" s="3">
        <v>173.848396904358</v>
      </c>
      <c r="JL45" s="3">
        <v>88.3544812950893</v>
      </c>
      <c r="JM45" s="3">
        <v>88.0833472499068</v>
      </c>
      <c r="JN45" s="3">
        <v>97.1144702744483</v>
      </c>
      <c r="JO45" s="3">
        <v>49.7756451569651</v>
      </c>
      <c r="JP45" s="3">
        <v>109.580131369445</v>
      </c>
      <c r="JQ45" s="3">
        <v>99.8513040957244</v>
      </c>
      <c r="JR45" s="3">
        <v>153.169564620308</v>
      </c>
      <c r="JS45" s="3">
        <v>47.6677029621386</v>
      </c>
      <c r="JT45" s="3">
        <v>32.6497125267187</v>
      </c>
      <c r="JU45" s="3">
        <v>179.041739754055</v>
      </c>
      <c r="JV45" s="3">
        <v>57.8369535070398</v>
      </c>
      <c r="JW45" s="3">
        <v>76.9525702409093</v>
      </c>
      <c r="JX45" s="3">
        <v>51.0432828381576</v>
      </c>
      <c r="JY45" s="3">
        <v>54.2877092235385</v>
      </c>
      <c r="JZ45" s="3">
        <v>42.4950416104899</v>
      </c>
      <c r="KA45" s="3">
        <v>66.2439727488502</v>
      </c>
      <c r="KB45" s="3">
        <v>19.5855319344952</v>
      </c>
      <c r="KC45" s="3">
        <v>23.5247639804732</v>
      </c>
      <c r="KD45" s="3">
        <v>23.7908069340469</v>
      </c>
      <c r="KE45" s="3">
        <v>121.583660234932</v>
      </c>
      <c r="KF45" s="3">
        <v>38.7909174723137</v>
      </c>
      <c r="KG45" s="3">
        <v>55.4400859934352</v>
      </c>
      <c r="KH45" s="3">
        <v>54.7820878262018</v>
      </c>
      <c r="KI45" s="3">
        <v>66.4716220688092</v>
      </c>
      <c r="KJ45" s="3">
        <v>104.447273481826</v>
      </c>
      <c r="KK45" s="3">
        <v>58.0548571359125</v>
      </c>
      <c r="KL45" s="3">
        <v>7.78007633396146</v>
      </c>
      <c r="KM45" s="3">
        <v>51.5446905410995</v>
      </c>
      <c r="KN45" s="3">
        <v>37.4392060767483</v>
      </c>
      <c r="KO45" s="3">
        <v>46.9991874215093</v>
      </c>
      <c r="KP45" s="3">
        <v>51.5272621101643</v>
      </c>
      <c r="KQ45" s="3">
        <v>127.651735327634</v>
      </c>
      <c r="KR45" s="3">
        <v>39.2138335730207</v>
      </c>
      <c r="KS45" s="3">
        <v>52.4947886206752</v>
      </c>
      <c r="KT45" s="3">
        <v>36.0490283383939</v>
      </c>
      <c r="KU45" s="3">
        <v>205.949786138955</v>
      </c>
      <c r="KV45" s="3">
        <v>54.409608984227</v>
      </c>
      <c r="KW45" s="3">
        <v>122.04969822538</v>
      </c>
      <c r="KX45" s="3">
        <v>19.7213080619076</v>
      </c>
      <c r="KY45" s="3">
        <v>34.1911007841806</v>
      </c>
      <c r="KZ45" s="3">
        <v>12.8975296057082</v>
      </c>
      <c r="LA45" s="3">
        <v>28.9591734665343</v>
      </c>
      <c r="LB45" s="3">
        <v>63.8975728451608</v>
      </c>
      <c r="LC45" s="3">
        <v>37.4975620433228</v>
      </c>
      <c r="LD45" s="3">
        <v>194.974313712028</v>
      </c>
      <c r="LE45" s="3">
        <v>33.5597862705842</v>
      </c>
      <c r="LF45" s="3">
        <v>3.77606623619674</v>
      </c>
      <c r="LG45" s="3">
        <v>68.5193013577632</v>
      </c>
      <c r="LH45" s="3">
        <v>26.3730633524042</v>
      </c>
      <c r="LI45" s="3">
        <v>17.7891303352688</v>
      </c>
      <c r="LJ45" s="3">
        <v>39.9096719384258</v>
      </c>
      <c r="LK45" s="3">
        <v>36.6126972808166</v>
      </c>
      <c r="LL45" s="3">
        <v>31.5765080443243</v>
      </c>
    </row>
    <row r="46">
      <c r="A46" s="9">
        <v>42979.0</v>
      </c>
      <c r="B46" s="3">
        <v>37.0034119123987</v>
      </c>
      <c r="C46" s="3">
        <v>61.3464695445138</v>
      </c>
      <c r="D46" s="3">
        <v>45.63172389422</v>
      </c>
      <c r="E46" s="3">
        <v>120.645161148155</v>
      </c>
      <c r="F46" s="3">
        <v>152.390999984741</v>
      </c>
      <c r="G46" s="3">
        <v>72.7997975948894</v>
      </c>
      <c r="H46" s="3">
        <v>35.0115724695201</v>
      </c>
      <c r="I46" s="3">
        <v>92.4163697181952</v>
      </c>
      <c r="J46" s="3">
        <v>113.390250015259</v>
      </c>
      <c r="K46" s="3">
        <v>48.1166312012691</v>
      </c>
      <c r="L46" s="3">
        <v>55.9495998568027</v>
      </c>
      <c r="M46" s="3">
        <v>8.78645629952031</v>
      </c>
      <c r="N46" s="3">
        <v>34.8377807718204</v>
      </c>
      <c r="O46" s="3">
        <v>49.6199409367029</v>
      </c>
      <c r="P46" s="3">
        <v>80.9109231570282</v>
      </c>
      <c r="Q46" s="3">
        <v>47.2464999198914</v>
      </c>
      <c r="R46" s="3">
        <v>76.2585964751297</v>
      </c>
      <c r="S46" s="3">
        <v>75.7817065811619</v>
      </c>
      <c r="T46" s="3">
        <v>43.0652398304341</v>
      </c>
      <c r="U46" s="3">
        <v>61.9103400006564</v>
      </c>
      <c r="V46" s="3">
        <v>148.572579967116</v>
      </c>
      <c r="W46" s="3">
        <v>120.881893289021</v>
      </c>
      <c r="X46" s="3">
        <v>118.75781592242</v>
      </c>
      <c r="Y46" s="3">
        <v>48.5236374855042</v>
      </c>
      <c r="Z46" s="3">
        <v>124.427166044108</v>
      </c>
      <c r="AA46" s="3">
        <v>19.0864931253319</v>
      </c>
      <c r="AB46" s="3">
        <v>81.4607749295542</v>
      </c>
      <c r="AC46" s="3">
        <v>141.986944715633</v>
      </c>
      <c r="AD46" s="3">
        <v>85.3465713458452</v>
      </c>
      <c r="AE46" s="3">
        <v>78.6506572447346</v>
      </c>
      <c r="AF46" s="3">
        <v>559.02875213623</v>
      </c>
      <c r="AG46" s="3">
        <v>234.406219017159</v>
      </c>
      <c r="AH46" s="3">
        <v>20.5650718969921</v>
      </c>
      <c r="AI46" s="3">
        <v>55.9604462220764</v>
      </c>
      <c r="AJ46" s="3">
        <v>43.3351005781475</v>
      </c>
      <c r="AK46" s="3">
        <v>173.525895235722</v>
      </c>
      <c r="AL46" s="3">
        <v>28.7779479520821</v>
      </c>
      <c r="AM46" s="3">
        <v>38.288111717822</v>
      </c>
      <c r="AN46" s="3">
        <v>319.579499053955</v>
      </c>
      <c r="AO46" s="3">
        <v>42.0983208964706</v>
      </c>
      <c r="AP46" s="3">
        <v>48.4171109170885</v>
      </c>
      <c r="AQ46" s="3">
        <v>28.6602499961853</v>
      </c>
      <c r="AR46" s="3">
        <v>38.0993966256709</v>
      </c>
      <c r="AS46" s="3">
        <v>88.2129119134865</v>
      </c>
      <c r="AT46" s="3">
        <v>54.547681285475</v>
      </c>
      <c r="AU46" s="3">
        <v>26.2488808541403</v>
      </c>
      <c r="AV46" s="3">
        <v>53.4347137267938</v>
      </c>
      <c r="AW46" s="3">
        <v>102.770641447082</v>
      </c>
      <c r="AX46" s="3">
        <v>123.432540854278</v>
      </c>
      <c r="AY46" s="3">
        <v>36.9402502059937</v>
      </c>
      <c r="AZ46" s="3">
        <v>76.9951416769676</v>
      </c>
      <c r="BA46" s="3">
        <v>60.3539264398041</v>
      </c>
      <c r="BB46" s="3">
        <v>27.664617850849</v>
      </c>
      <c r="BC46" s="3">
        <v>61.1550925632549</v>
      </c>
      <c r="BD46" s="3">
        <v>62.0951532391595</v>
      </c>
      <c r="BE46" s="3">
        <v>60.4136253031608</v>
      </c>
      <c r="BF46" s="3">
        <v>109.543603737778</v>
      </c>
      <c r="BG46" s="3">
        <v>32.0855509112835</v>
      </c>
      <c r="BH46" s="3">
        <v>98.5655466637009</v>
      </c>
      <c r="BI46" s="3">
        <v>6.23849498033523</v>
      </c>
      <c r="BJ46" s="3">
        <v>135.700232466512</v>
      </c>
      <c r="BK46" s="3">
        <v>38.4178914205687</v>
      </c>
      <c r="BL46" s="3">
        <v>23.6525697443131</v>
      </c>
      <c r="BM46" s="3">
        <v>70.8885194247974</v>
      </c>
      <c r="BN46" s="3">
        <v>37.2798904793456</v>
      </c>
      <c r="BO46" s="3">
        <v>144.631973514671</v>
      </c>
      <c r="BP46" s="3">
        <v>36.9220840614415</v>
      </c>
      <c r="BQ46" s="3">
        <v>94.6219958024706</v>
      </c>
      <c r="BR46" s="3">
        <v>25.8970443347579</v>
      </c>
      <c r="BS46" s="3">
        <v>15.7737972748322</v>
      </c>
      <c r="BT46" s="3">
        <v>27.757669512152</v>
      </c>
      <c r="BU46" s="3">
        <v>64.9786808319695</v>
      </c>
      <c r="BV46" s="3">
        <v>64.1590057302845</v>
      </c>
      <c r="BW46" s="3">
        <v>83.9139732142864</v>
      </c>
      <c r="BX46" s="3">
        <v>56.8749698544154</v>
      </c>
      <c r="BY46" s="3">
        <v>44.2767923359754</v>
      </c>
      <c r="BZ46" s="3">
        <v>107.220008610839</v>
      </c>
      <c r="CA46" s="3">
        <v>51.0845095818229</v>
      </c>
      <c r="CB46" s="3">
        <v>70.4198166174549</v>
      </c>
      <c r="CC46" s="3">
        <v>88.146618804882</v>
      </c>
      <c r="CD46" s="3">
        <v>34.3057921136397</v>
      </c>
      <c r="CE46" s="3">
        <v>73.7760027022742</v>
      </c>
      <c r="CF46" s="3">
        <v>94.2786594280101</v>
      </c>
      <c r="CG46" s="3">
        <v>83.6720003128052</v>
      </c>
      <c r="CH46" s="3">
        <v>64.1998709168373</v>
      </c>
      <c r="CI46" s="3">
        <v>65.8839609464022</v>
      </c>
      <c r="CJ46" s="3">
        <v>73.5974001768428</v>
      </c>
      <c r="CK46" s="3">
        <v>63.7650715373031</v>
      </c>
      <c r="CL46" s="3">
        <v>58.9512497901917</v>
      </c>
      <c r="CM46" s="3">
        <v>24.8268425814655</v>
      </c>
      <c r="CN46" s="3">
        <v>115.809763373903</v>
      </c>
      <c r="CO46" s="3">
        <v>34.1927737824337</v>
      </c>
      <c r="CP46" s="3">
        <v>120.837888003425</v>
      </c>
      <c r="CQ46" s="3">
        <v>64.0495275171197</v>
      </c>
      <c r="CR46" s="3">
        <v>104.389985747005</v>
      </c>
      <c r="CS46" s="3">
        <v>58.4453853805421</v>
      </c>
      <c r="CT46" s="3">
        <v>99.8235400921235</v>
      </c>
      <c r="CU46" s="3">
        <v>68.1614857917539</v>
      </c>
      <c r="CV46" s="3">
        <v>51.514981068712</v>
      </c>
      <c r="CW46" s="3">
        <v>70.4438292953269</v>
      </c>
      <c r="CX46" s="3">
        <v>51.3175712306321</v>
      </c>
      <c r="CY46" s="3">
        <v>48.6969078557539</v>
      </c>
      <c r="CZ46" s="3">
        <v>64.5288116296811</v>
      </c>
      <c r="DA46" s="3">
        <v>26.3371839129042</v>
      </c>
      <c r="DB46" s="3">
        <v>37.2795837402344</v>
      </c>
      <c r="DC46" s="3">
        <v>20.8561810715716</v>
      </c>
      <c r="DD46" s="3">
        <v>52.5998303672637</v>
      </c>
      <c r="DE46" s="3">
        <v>140.058735627372</v>
      </c>
      <c r="DF46" s="3">
        <v>8.06057953681431</v>
      </c>
      <c r="DG46" s="3">
        <v>18.0337325633614</v>
      </c>
      <c r="DH46" s="3">
        <v>13.1176339667391</v>
      </c>
      <c r="DI46" s="3">
        <v>192.736690336444</v>
      </c>
      <c r="DJ46" s="3">
        <v>23.3885423458641</v>
      </c>
      <c r="DK46" s="3">
        <v>117.826749801636</v>
      </c>
      <c r="DL46" s="3">
        <v>81.7579778173074</v>
      </c>
      <c r="DM46" s="3">
        <v>20.2360793793254</v>
      </c>
      <c r="DN46" s="3">
        <v>65.6825955410803</v>
      </c>
      <c r="DO46" s="3">
        <v>169.891112133024</v>
      </c>
      <c r="DP46" s="3">
        <v>109.563137691454</v>
      </c>
      <c r="DQ46" s="3">
        <v>62.7905874056103</v>
      </c>
      <c r="DR46" s="3">
        <v>41.3839264979871</v>
      </c>
      <c r="DS46" s="3">
        <v>23.9542355317351</v>
      </c>
      <c r="DT46" s="3">
        <v>33.9461412672103</v>
      </c>
      <c r="DU46" s="3">
        <v>47.1088890577985</v>
      </c>
      <c r="DV46" s="3">
        <v>71.5075561501596</v>
      </c>
      <c r="DW46" s="3">
        <v>43.4645726800633</v>
      </c>
      <c r="DX46" s="3">
        <v>193.302838429016</v>
      </c>
      <c r="DY46" s="3">
        <v>153.300781360292</v>
      </c>
      <c r="DZ46" s="3">
        <v>37.143417279458</v>
      </c>
      <c r="EA46" s="3">
        <v>74.265308410558</v>
      </c>
      <c r="EB46" s="3">
        <v>9.36337247426639</v>
      </c>
      <c r="EC46" s="3">
        <v>133.239686086109</v>
      </c>
      <c r="ED46" s="3">
        <v>38.1076323873466</v>
      </c>
      <c r="EE46" s="3">
        <v>45.7855953293267</v>
      </c>
      <c r="EF46" s="3">
        <v>114.607340242169</v>
      </c>
      <c r="EG46" s="3">
        <v>15.5247192891008</v>
      </c>
      <c r="EH46" s="3">
        <v>26.1648344325249</v>
      </c>
      <c r="EI46" s="3">
        <v>14.0144366446151</v>
      </c>
      <c r="EJ46" s="3">
        <v>91.5864214879135</v>
      </c>
      <c r="EK46" s="3">
        <v>234.686974166611</v>
      </c>
      <c r="EL46" s="3">
        <v>99.2072208855695</v>
      </c>
      <c r="EM46" s="3">
        <v>60.2567170559512</v>
      </c>
      <c r="EN46" s="3">
        <v>117.852725568653</v>
      </c>
      <c r="EO46" s="3">
        <v>30.4888334126266</v>
      </c>
      <c r="EP46" s="3">
        <v>135.597923437828</v>
      </c>
      <c r="EQ46" s="3">
        <v>38.528483517207</v>
      </c>
      <c r="ER46" s="3">
        <v>15.3783418418</v>
      </c>
      <c r="ES46" s="3">
        <v>25.8319464267899</v>
      </c>
      <c r="ET46" s="3">
        <v>114.739666366577</v>
      </c>
      <c r="EU46" s="3">
        <v>120.41503374805</v>
      </c>
      <c r="EV46" s="3">
        <v>23.4352317262163</v>
      </c>
      <c r="EW46" s="3">
        <v>33.2002433429462</v>
      </c>
      <c r="EX46" s="3">
        <v>108.201025557629</v>
      </c>
      <c r="EY46" s="3">
        <v>22.4822979621127</v>
      </c>
      <c r="EZ46" s="3">
        <v>74.9216828868854</v>
      </c>
      <c r="FA46" s="3">
        <v>47.9009687277477</v>
      </c>
      <c r="FB46" s="3">
        <v>12.8777949405104</v>
      </c>
      <c r="FC46" s="3">
        <v>13.6867753726297</v>
      </c>
      <c r="FD46" s="3">
        <v>87.34119648873</v>
      </c>
      <c r="FE46" s="3">
        <v>93.2953351698197</v>
      </c>
      <c r="FF46" s="3">
        <v>12.7924555986632</v>
      </c>
      <c r="FG46" s="3">
        <v>70.3999992370605</v>
      </c>
      <c r="FH46" s="3">
        <v>36.3816734363764</v>
      </c>
      <c r="FI46" s="3">
        <v>18.1291461530052</v>
      </c>
      <c r="FJ46" s="3">
        <v>45.5642170753868</v>
      </c>
      <c r="FK46" s="3">
        <v>45.2676174708179</v>
      </c>
      <c r="FL46" s="3">
        <v>73.4503578165294</v>
      </c>
      <c r="FM46" s="3">
        <v>252.174036905711</v>
      </c>
      <c r="FN46" s="3">
        <v>67.9869442292205</v>
      </c>
      <c r="FO46" s="3">
        <v>10.7802602745454</v>
      </c>
      <c r="FP46" s="3">
        <v>49.8016701770143</v>
      </c>
      <c r="FQ46" s="3">
        <v>63.6926678709824</v>
      </c>
      <c r="FR46" s="3">
        <v>133.646600462775</v>
      </c>
      <c r="FS46" s="3">
        <v>99.8755287719355</v>
      </c>
      <c r="FT46" s="3">
        <v>33.7183402284188</v>
      </c>
      <c r="FU46" s="3">
        <v>133.15360916714</v>
      </c>
      <c r="FV46" s="3">
        <v>39.1774752224134</v>
      </c>
      <c r="FW46" s="3">
        <v>144.04598082478</v>
      </c>
      <c r="FX46" s="3">
        <v>127.636544112525</v>
      </c>
      <c r="FY46" s="3">
        <v>34.3127091796083</v>
      </c>
      <c r="FZ46" s="3">
        <v>66.9111194247946</v>
      </c>
      <c r="GA46" s="3">
        <v>38.1522661735069</v>
      </c>
      <c r="GB46" s="3">
        <v>252.668749237061</v>
      </c>
      <c r="GC46" s="3">
        <v>42.8354198599626</v>
      </c>
      <c r="GD46" s="3">
        <v>72.4172258229683</v>
      </c>
      <c r="GE46" s="3">
        <v>133.758099157826</v>
      </c>
      <c r="GF46" s="3">
        <v>28.0000000476837</v>
      </c>
      <c r="GG46" s="3">
        <v>36.6408778617504</v>
      </c>
      <c r="GH46" s="3">
        <v>18.6093079559985</v>
      </c>
      <c r="GI46" s="3">
        <v>42.5899610319217</v>
      </c>
      <c r="GJ46" s="3">
        <v>49.6783675966061</v>
      </c>
      <c r="GK46" s="3">
        <v>37.5415719195451</v>
      </c>
      <c r="GL46" s="3">
        <v>68.5463904617754</v>
      </c>
      <c r="GM46" s="3">
        <v>76.7567560917529</v>
      </c>
      <c r="GN46" s="3">
        <v>121.801341913454</v>
      </c>
      <c r="GO46" s="3">
        <v>34.003370351283</v>
      </c>
      <c r="GP46" s="3">
        <v>22.3923675777252</v>
      </c>
      <c r="GQ46" s="3">
        <v>31.1496520764456</v>
      </c>
      <c r="GR46" s="3">
        <v>30.6660980375037</v>
      </c>
      <c r="GS46" s="3">
        <v>181.613500595093</v>
      </c>
      <c r="GT46" s="3">
        <v>20.7873708729094</v>
      </c>
      <c r="GU46" s="3">
        <v>48.892124974875</v>
      </c>
      <c r="GV46" s="3">
        <v>244.270610891815</v>
      </c>
      <c r="GW46" s="3">
        <v>20.1999461754261</v>
      </c>
      <c r="GX46" s="3">
        <v>110.201927834352</v>
      </c>
      <c r="GY46" s="3">
        <v>33.6135071541541</v>
      </c>
      <c r="GZ46" s="3">
        <v>72.3103122107914</v>
      </c>
      <c r="HA46" s="3">
        <v>46.1608160006406</v>
      </c>
      <c r="HB46" s="3">
        <v>4.30835899122272</v>
      </c>
      <c r="HC46" s="3">
        <v>12.1309762546548</v>
      </c>
      <c r="HD46" s="3">
        <v>34.9774665936545</v>
      </c>
      <c r="HE46" s="3">
        <v>56.6801597455712</v>
      </c>
      <c r="HF46" s="3">
        <v>44.3711792084519</v>
      </c>
      <c r="HG46" s="3">
        <v>205.739250564575</v>
      </c>
      <c r="HH46" s="3">
        <v>51.2962521286718</v>
      </c>
      <c r="HI46" s="3">
        <v>47.0238902918426</v>
      </c>
      <c r="HJ46" s="3">
        <v>34.1626100963598</v>
      </c>
      <c r="HK46" s="3">
        <v>35.9570454894222</v>
      </c>
      <c r="HL46" s="3">
        <v>92.2675530564173</v>
      </c>
      <c r="HM46" s="3">
        <v>24.3799564593054</v>
      </c>
      <c r="HN46" s="3">
        <v>47.3944971934882</v>
      </c>
      <c r="HO46" s="3">
        <v>76.0609783872728</v>
      </c>
      <c r="HP46" s="3">
        <v>38.3227887897591</v>
      </c>
      <c r="HQ46" s="3">
        <v>151.034880279092</v>
      </c>
      <c r="HR46" s="3">
        <v>23.9909110147862</v>
      </c>
      <c r="HS46" s="3">
        <v>52.6689030041516</v>
      </c>
      <c r="HT46" s="3">
        <v>77.3187818334828</v>
      </c>
      <c r="HU46" s="3">
        <v>99.8483204639399</v>
      </c>
      <c r="HV46" s="3">
        <v>38.7269405075674</v>
      </c>
      <c r="HW46" s="3">
        <v>65.5773378131694</v>
      </c>
      <c r="HX46" s="3">
        <v>93.7904390230709</v>
      </c>
      <c r="HY46" s="3">
        <v>27.7281873934966</v>
      </c>
      <c r="HZ46" s="3">
        <v>73.5019135865316</v>
      </c>
      <c r="IA46" s="3">
        <v>157.630354130115</v>
      </c>
      <c r="IB46" s="3">
        <v>65.937590404211</v>
      </c>
      <c r="IC46" s="3">
        <v>35.9412803081177</v>
      </c>
      <c r="ID46" s="3">
        <v>42.3239230413811</v>
      </c>
      <c r="IE46" s="3">
        <v>450.723250579834</v>
      </c>
      <c r="IF46" s="3">
        <v>10.700969177658</v>
      </c>
      <c r="IG46" s="3">
        <v>77.0854875944504</v>
      </c>
      <c r="IH46" s="3">
        <v>149.883702343109</v>
      </c>
      <c r="II46" s="3">
        <v>228.118353589739</v>
      </c>
      <c r="IJ46" s="3">
        <v>56.8447841078373</v>
      </c>
      <c r="IK46" s="3">
        <v>58.4288974131381</v>
      </c>
      <c r="IL46" s="3">
        <v>46.7794058891656</v>
      </c>
      <c r="IM46" s="3">
        <v>37.0105573899942</v>
      </c>
      <c r="IN46" s="3">
        <v>108.445583706384</v>
      </c>
      <c r="IO46" s="3">
        <v>85.4680750986767</v>
      </c>
      <c r="IP46" s="3">
        <v>54.6370209713871</v>
      </c>
      <c r="IQ46" s="3">
        <v>123.126407161835</v>
      </c>
      <c r="IR46" s="3">
        <v>36.3776614033149</v>
      </c>
      <c r="IS46" s="3">
        <v>108.002326102246</v>
      </c>
      <c r="IT46" s="3">
        <v>46.3562157337483</v>
      </c>
      <c r="IU46" s="3">
        <v>75.2482349925594</v>
      </c>
      <c r="IV46" s="3">
        <v>181.891356491011</v>
      </c>
      <c r="IW46" s="3">
        <v>123.641606538288</v>
      </c>
      <c r="IX46" s="3">
        <v>130.944117292827</v>
      </c>
      <c r="IY46" s="3">
        <v>44.2282012373055</v>
      </c>
      <c r="IZ46" s="3">
        <v>16.0596375927097</v>
      </c>
      <c r="JA46" s="3">
        <v>71.8455436278196</v>
      </c>
      <c r="JB46" s="3">
        <v>71.683645247405</v>
      </c>
      <c r="JC46" s="3">
        <v>48.2952154702821</v>
      </c>
      <c r="JD46" s="3">
        <v>33.0052126391613</v>
      </c>
      <c r="JE46" s="3">
        <v>186.097445881701</v>
      </c>
      <c r="JF46" s="3">
        <v>65.7984736138603</v>
      </c>
      <c r="JG46" s="3">
        <v>102.582655936223</v>
      </c>
      <c r="JH46" s="3">
        <v>54.6690650083388</v>
      </c>
      <c r="JI46" s="3">
        <v>69.6738884395158</v>
      </c>
      <c r="JJ46" s="3">
        <v>51.1961524065943</v>
      </c>
      <c r="JK46" s="3">
        <v>176.707567629711</v>
      </c>
      <c r="JL46" s="3">
        <v>94.8905081325779</v>
      </c>
      <c r="JM46" s="3">
        <v>91.3296975415001</v>
      </c>
      <c r="JN46" s="3">
        <v>99.6097348675106</v>
      </c>
      <c r="JO46" s="3">
        <v>53.3947674453135</v>
      </c>
      <c r="JP46" s="3">
        <v>110.202686555016</v>
      </c>
      <c r="JQ46" s="3">
        <v>104.318250274658</v>
      </c>
      <c r="JR46" s="3">
        <v>154.573000717163</v>
      </c>
      <c r="JS46" s="3">
        <v>49.0076879642909</v>
      </c>
      <c r="JT46" s="3">
        <v>32.4895419061986</v>
      </c>
      <c r="JU46" s="3">
        <v>184.261999511719</v>
      </c>
      <c r="JV46" s="3">
        <v>57.6638448403898</v>
      </c>
      <c r="JW46" s="3">
        <v>79.4152271439919</v>
      </c>
      <c r="JX46" s="3">
        <v>51.584752695419</v>
      </c>
      <c r="JY46" s="3">
        <v>55.4269222532082</v>
      </c>
      <c r="JZ46" s="3">
        <v>42.4175634215324</v>
      </c>
      <c r="KA46" s="3">
        <v>68.3887423298394</v>
      </c>
      <c r="KB46" s="3">
        <v>19.873488417974</v>
      </c>
      <c r="KC46" s="3">
        <v>23.4227039351896</v>
      </c>
      <c r="KD46" s="3">
        <v>24.9257597149915</v>
      </c>
      <c r="KE46" s="3">
        <v>133.322011617823</v>
      </c>
      <c r="KF46" s="3">
        <v>38.990351475333</v>
      </c>
      <c r="KG46" s="3">
        <v>56.8122731805728</v>
      </c>
      <c r="KH46" s="3">
        <v>57.8847242793639</v>
      </c>
      <c r="KI46" s="3">
        <v>66.5090635807867</v>
      </c>
      <c r="KJ46" s="3">
        <v>105.684358803502</v>
      </c>
      <c r="KK46" s="3">
        <v>60.8919685173198</v>
      </c>
      <c r="KL46" s="3">
        <v>8.56085397021452</v>
      </c>
      <c r="KM46" s="3">
        <v>51.2330854131601</v>
      </c>
      <c r="KN46" s="3">
        <v>40.1598751024197</v>
      </c>
      <c r="KO46" s="3">
        <v>47.1995648722104</v>
      </c>
      <c r="KP46" s="3">
        <v>53.4443343991149</v>
      </c>
      <c r="KQ46" s="3">
        <v>129.855639072009</v>
      </c>
      <c r="KR46" s="3">
        <v>38.1268105396222</v>
      </c>
      <c r="KS46" s="3">
        <v>52.0962230389298</v>
      </c>
      <c r="KT46" s="3">
        <v>31.7105870556196</v>
      </c>
      <c r="KU46" s="3">
        <v>203.354358290161</v>
      </c>
      <c r="KV46" s="3">
        <v>53.6246710335404</v>
      </c>
      <c r="KW46" s="3">
        <v>126.040449564844</v>
      </c>
      <c r="KX46" s="3">
        <v>19.4245835323329</v>
      </c>
      <c r="KY46" s="3">
        <v>33.7869186668384</v>
      </c>
      <c r="KZ46" s="3">
        <v>12.7792795925883</v>
      </c>
      <c r="LA46" s="3">
        <v>31.893787356734</v>
      </c>
      <c r="LB46" s="3">
        <v>71.7811783870743</v>
      </c>
      <c r="LC46" s="3">
        <v>37.3384376547371</v>
      </c>
      <c r="LD46" s="3">
        <v>192.695683377657</v>
      </c>
      <c r="LE46" s="3">
        <v>35.3287500762829</v>
      </c>
      <c r="LF46" s="3">
        <v>3.75451382175997</v>
      </c>
      <c r="LG46" s="3">
        <v>68.8414051220968</v>
      </c>
      <c r="LH46" s="3">
        <v>29.8152997519238</v>
      </c>
      <c r="LI46" s="3">
        <v>16.9812501907349</v>
      </c>
      <c r="LJ46" s="3">
        <v>40.4799934385478</v>
      </c>
      <c r="LK46" s="3">
        <v>37.7662608650535</v>
      </c>
      <c r="LL46" s="3">
        <v>34.2083262880724</v>
      </c>
    </row>
    <row r="47">
      <c r="A47" s="9">
        <v>43009.0</v>
      </c>
      <c r="B47" s="3">
        <v>36.9396170474139</v>
      </c>
      <c r="C47" s="3">
        <v>66.7145300415114</v>
      </c>
      <c r="D47" s="3">
        <v>48.3233519909488</v>
      </c>
      <c r="E47" s="3">
        <v>124.229112692436</v>
      </c>
      <c r="F47" s="3">
        <v>160.067500027743</v>
      </c>
      <c r="G47" s="3">
        <v>77.3896819409964</v>
      </c>
      <c r="H47" s="3">
        <v>35.0893189001523</v>
      </c>
      <c r="I47" s="3">
        <v>98.145017606668</v>
      </c>
      <c r="J47" s="3">
        <v>118.525681929155</v>
      </c>
      <c r="K47" s="3">
        <v>49.0665200196879</v>
      </c>
      <c r="L47" s="3">
        <v>56.249026984451</v>
      </c>
      <c r="M47" s="3">
        <v>8.72123657966448</v>
      </c>
      <c r="N47" s="3">
        <v>35.1899106659324</v>
      </c>
      <c r="O47" s="3">
        <v>52.300281489476</v>
      </c>
      <c r="P47" s="3">
        <v>84.7019444403374</v>
      </c>
      <c r="Q47" s="3">
        <v>51.3825000416149</v>
      </c>
      <c r="R47" s="3">
        <v>78.5106093439179</v>
      </c>
      <c r="S47" s="3">
        <v>79.491292360347</v>
      </c>
      <c r="T47" s="3">
        <v>49.9695813097573</v>
      </c>
      <c r="U47" s="3">
        <v>64.5096080842927</v>
      </c>
      <c r="V47" s="3">
        <v>146.886610595818</v>
      </c>
      <c r="W47" s="3">
        <v>132.330937138793</v>
      </c>
      <c r="X47" s="3">
        <v>116.338381910197</v>
      </c>
      <c r="Y47" s="3">
        <v>50.00649989735</v>
      </c>
      <c r="Z47" s="3">
        <v>129.725936091367</v>
      </c>
      <c r="AA47" s="3">
        <v>20.1432405246108</v>
      </c>
      <c r="AB47" s="3">
        <v>81.128648292206</v>
      </c>
      <c r="AC47" s="3">
        <v>140.73560483763</v>
      </c>
      <c r="AD47" s="3">
        <v>89.5189423500156</v>
      </c>
      <c r="AE47" s="3">
        <v>83.6352193533299</v>
      </c>
      <c r="AF47" s="3">
        <v>593.710227272727</v>
      </c>
      <c r="AG47" s="3">
        <v>245.928917732649</v>
      </c>
      <c r="AH47" s="3">
        <v>22.3992804855561</v>
      </c>
      <c r="AI47" s="3">
        <v>56.0201364605725</v>
      </c>
      <c r="AJ47" s="3">
        <v>43.9022193825754</v>
      </c>
      <c r="AK47" s="3">
        <v>179.077512535306</v>
      </c>
      <c r="AL47" s="3">
        <v>30.0915239077994</v>
      </c>
      <c r="AM47" s="3">
        <v>39.1083770784994</v>
      </c>
      <c r="AN47" s="3">
        <v>326.095454822887</v>
      </c>
      <c r="AO47" s="3">
        <v>43.4735372769391</v>
      </c>
      <c r="AP47" s="3">
        <v>49.7437149024936</v>
      </c>
      <c r="AQ47" s="3">
        <v>29.2506818337874</v>
      </c>
      <c r="AR47" s="3">
        <v>40.9716143660082</v>
      </c>
      <c r="AS47" s="3">
        <v>90.916783246717</v>
      </c>
      <c r="AT47" s="3">
        <v>57.7579564528156</v>
      </c>
      <c r="AU47" s="3">
        <v>26.188562132801</v>
      </c>
      <c r="AV47" s="3">
        <v>52.1501843600004</v>
      </c>
      <c r="AW47" s="3">
        <v>110.882925622105</v>
      </c>
      <c r="AX47" s="3">
        <v>130.639006477451</v>
      </c>
      <c r="AY47" s="3">
        <v>39.2331818667325</v>
      </c>
      <c r="AZ47" s="3">
        <v>76.3663744721556</v>
      </c>
      <c r="BA47" s="3">
        <v>60.6759599215992</v>
      </c>
      <c r="BB47" s="3">
        <v>30.0465030040809</v>
      </c>
      <c r="BC47" s="3">
        <v>64.9491160716464</v>
      </c>
      <c r="BD47" s="3">
        <v>62.2376860807358</v>
      </c>
      <c r="BE47" s="3">
        <v>61.1494194757485</v>
      </c>
      <c r="BF47" s="3">
        <v>105.595777875572</v>
      </c>
      <c r="BG47" s="3">
        <v>31.120814073772</v>
      </c>
      <c r="BH47" s="3">
        <v>102.745182165333</v>
      </c>
      <c r="BI47" s="3">
        <v>6.11185912652449</v>
      </c>
      <c r="BJ47" s="3">
        <v>143.354616220796</v>
      </c>
      <c r="BK47" s="3">
        <v>38.2692921717335</v>
      </c>
      <c r="BL47" s="3">
        <v>23.3343344328729</v>
      </c>
      <c r="BM47" s="3">
        <v>77.3537606184703</v>
      </c>
      <c r="BN47" s="3">
        <v>39.8071809801851</v>
      </c>
      <c r="BO47" s="3">
        <v>144.113459802113</v>
      </c>
      <c r="BP47" s="3">
        <v>36.586929285572</v>
      </c>
      <c r="BQ47" s="3">
        <v>96.809957634726</v>
      </c>
      <c r="BR47" s="3">
        <v>27.1309635955362</v>
      </c>
      <c r="BS47" s="3">
        <v>16.0346091375534</v>
      </c>
      <c r="BT47" s="3">
        <v>30.5650067628818</v>
      </c>
      <c r="BU47" s="3">
        <v>67.0076795483926</v>
      </c>
      <c r="BV47" s="3">
        <v>59.6673654475802</v>
      </c>
      <c r="BW47" s="3">
        <v>86.6168698425629</v>
      </c>
      <c r="BX47" s="3">
        <v>57.26847048645</v>
      </c>
      <c r="BY47" s="3">
        <v>47.974490879276</v>
      </c>
      <c r="BZ47" s="3">
        <v>115.848478015474</v>
      </c>
      <c r="CA47" s="3">
        <v>55.6560570585402</v>
      </c>
      <c r="CB47" s="3">
        <v>75.3524030183706</v>
      </c>
      <c r="CC47" s="3">
        <v>80.2649807700183</v>
      </c>
      <c r="CD47" s="3">
        <v>38.8273662841821</v>
      </c>
      <c r="CE47" s="3">
        <v>75.923473650224</v>
      </c>
      <c r="CF47" s="3">
        <v>94.18715395594</v>
      </c>
      <c r="CG47" s="3">
        <v>90.5631819638339</v>
      </c>
      <c r="CH47" s="3">
        <v>67.5449927900772</v>
      </c>
      <c r="CI47" s="3">
        <v>66.0673887302153</v>
      </c>
      <c r="CJ47" s="3">
        <v>73.4087230836386</v>
      </c>
      <c r="CK47" s="3">
        <v>63.964435818165</v>
      </c>
      <c r="CL47" s="3">
        <v>58.7588634490967</v>
      </c>
      <c r="CM47" s="3">
        <v>26.007473998978</v>
      </c>
      <c r="CN47" s="3">
        <v>113.933148838551</v>
      </c>
      <c r="CO47" s="3">
        <v>34.2244407932248</v>
      </c>
      <c r="CP47" s="3">
        <v>122.268217951428</v>
      </c>
      <c r="CQ47" s="3">
        <v>64.1667946577137</v>
      </c>
      <c r="CR47" s="3">
        <v>102.81734276303</v>
      </c>
      <c r="CS47" s="3">
        <v>57.9020101866414</v>
      </c>
      <c r="CT47" s="3">
        <v>101.076945347975</v>
      </c>
      <c r="CU47" s="3">
        <v>71.0885714738155</v>
      </c>
      <c r="CV47" s="3">
        <v>54.0846990999351</v>
      </c>
      <c r="CW47" s="3">
        <v>74.483469646151</v>
      </c>
      <c r="CX47" s="3">
        <v>51.3764221923752</v>
      </c>
      <c r="CY47" s="3">
        <v>48.3746711619157</v>
      </c>
      <c r="CZ47" s="3">
        <v>67.2851634190976</v>
      </c>
      <c r="DA47" s="3">
        <v>27.6956767455639</v>
      </c>
      <c r="DB47" s="3">
        <v>36.303333195773</v>
      </c>
      <c r="DC47" s="3">
        <v>21.7069723821327</v>
      </c>
      <c r="DD47" s="3">
        <v>54.3731544290042</v>
      </c>
      <c r="DE47" s="3">
        <v>141.246829105389</v>
      </c>
      <c r="DF47" s="3">
        <v>8.48390515852868</v>
      </c>
      <c r="DG47" s="3">
        <v>19.2641497629254</v>
      </c>
      <c r="DH47" s="3">
        <v>13.4081777957624</v>
      </c>
      <c r="DI47" s="3">
        <v>199.453469500879</v>
      </c>
      <c r="DJ47" s="3">
        <v>23.6619432911909</v>
      </c>
      <c r="DK47" s="3">
        <v>118.582954233343</v>
      </c>
      <c r="DL47" s="3">
        <v>83.5596929561697</v>
      </c>
      <c r="DM47" s="3">
        <v>21.6436080652012</v>
      </c>
      <c r="DN47" s="3">
        <v>68.6746305150156</v>
      </c>
      <c r="DO47" s="3">
        <v>178.202824393047</v>
      </c>
      <c r="DP47" s="3">
        <v>103.462934743337</v>
      </c>
      <c r="DQ47" s="3">
        <v>60.9749792258981</v>
      </c>
      <c r="DR47" s="3">
        <v>39.9723119019126</v>
      </c>
      <c r="DS47" s="3">
        <v>24.7895245613221</v>
      </c>
      <c r="DT47" s="3">
        <v>39.333344678831</v>
      </c>
      <c r="DU47" s="3">
        <v>49.7636145272716</v>
      </c>
      <c r="DV47" s="3">
        <v>75.6926518681379</v>
      </c>
      <c r="DW47" s="3">
        <v>45.8849867143248</v>
      </c>
      <c r="DX47" s="3">
        <v>206.176216160478</v>
      </c>
      <c r="DY47" s="3">
        <v>171.205008540046</v>
      </c>
      <c r="DZ47" s="3">
        <v>38.3426929944597</v>
      </c>
      <c r="EA47" s="3">
        <v>74.5828267617795</v>
      </c>
      <c r="EB47" s="3">
        <v>10.046209024143</v>
      </c>
      <c r="EC47" s="3">
        <v>138.63120487075</v>
      </c>
      <c r="ED47" s="3">
        <v>39.827710641255</v>
      </c>
      <c r="EE47" s="3">
        <v>47.1044539203283</v>
      </c>
      <c r="EF47" s="3">
        <v>119.016288895944</v>
      </c>
      <c r="EG47" s="3">
        <v>16.8455262672185</v>
      </c>
      <c r="EH47" s="3">
        <v>26.0713219296688</v>
      </c>
      <c r="EI47" s="3">
        <v>14.777687617443</v>
      </c>
      <c r="EJ47" s="3">
        <v>92.0213183935735</v>
      </c>
      <c r="EK47" s="3">
        <v>232.12355261338</v>
      </c>
      <c r="EL47" s="3">
        <v>103.77788644028</v>
      </c>
      <c r="EM47" s="3">
        <v>61.9586914489776</v>
      </c>
      <c r="EN47" s="3">
        <v>122.637387067634</v>
      </c>
      <c r="EO47" s="3">
        <v>33.8017484613497</v>
      </c>
      <c r="EP47" s="3">
        <v>138.907854069171</v>
      </c>
      <c r="EQ47" s="3">
        <v>39.667598615079</v>
      </c>
      <c r="ER47" s="3">
        <v>15.4288177244997</v>
      </c>
      <c r="ES47" s="3">
        <v>25.9972492177822</v>
      </c>
      <c r="ET47" s="3">
        <v>121.14252541282</v>
      </c>
      <c r="EU47" s="3">
        <v>129.180858083978</v>
      </c>
      <c r="EV47" s="3">
        <v>25.6926502169895</v>
      </c>
      <c r="EW47" s="3">
        <v>34.5882141038314</v>
      </c>
      <c r="EX47" s="3">
        <v>112.775231939542</v>
      </c>
      <c r="EY47" s="3">
        <v>21.5394959127716</v>
      </c>
      <c r="EZ47" s="3">
        <v>80.1888509866412</v>
      </c>
      <c r="FA47" s="3">
        <v>44.7359202727262</v>
      </c>
      <c r="FB47" s="3">
        <v>13.39609122864</v>
      </c>
      <c r="FC47" s="3">
        <v>13.2587211255159</v>
      </c>
      <c r="FD47" s="3">
        <v>94.0245863469149</v>
      </c>
      <c r="FE47" s="3">
        <v>90.1011495332566</v>
      </c>
      <c r="FF47" s="3">
        <v>12.297299954258</v>
      </c>
      <c r="FG47" s="3">
        <v>75.4749996878884</v>
      </c>
      <c r="FH47" s="3">
        <v>36.5715779323404</v>
      </c>
      <c r="FI47" s="3">
        <v>17.7705925439381</v>
      </c>
      <c r="FJ47" s="3">
        <v>47.0860545603753</v>
      </c>
      <c r="FK47" s="3">
        <v>49.9110423576441</v>
      </c>
      <c r="FL47" s="3">
        <v>76.3065513168512</v>
      </c>
      <c r="FM47" s="3">
        <v>260.371203681959</v>
      </c>
      <c r="FN47" s="3">
        <v>70.7798466686677</v>
      </c>
      <c r="FO47" s="3">
        <v>12.2874727556122</v>
      </c>
      <c r="FP47" s="3">
        <v>53.2704664165202</v>
      </c>
      <c r="FQ47" s="3">
        <v>66.5875078393005</v>
      </c>
      <c r="FR47" s="3">
        <v>139.907284955795</v>
      </c>
      <c r="FS47" s="3">
        <v>107.835261797533</v>
      </c>
      <c r="FT47" s="3">
        <v>35.3075627700094</v>
      </c>
      <c r="FU47" s="3">
        <v>137.22782215528</v>
      </c>
      <c r="FV47" s="3">
        <v>40.8738883836203</v>
      </c>
      <c r="FW47" s="3">
        <v>139.726120177279</v>
      </c>
      <c r="FX47" s="3">
        <v>134.633761874121</v>
      </c>
      <c r="FY47" s="3">
        <v>34.8258674812701</v>
      </c>
      <c r="FZ47" s="3">
        <v>65.9417037426862</v>
      </c>
      <c r="GA47" s="3">
        <v>41.2147101927789</v>
      </c>
      <c r="GB47" s="3">
        <v>258.860000610352</v>
      </c>
      <c r="GC47" s="3">
        <v>43.4423889168219</v>
      </c>
      <c r="GD47" s="3">
        <v>74.4402717313592</v>
      </c>
      <c r="GE47" s="3">
        <v>141.963106634872</v>
      </c>
      <c r="GF47" s="3">
        <v>28.0185228694569</v>
      </c>
      <c r="GG47" s="3">
        <v>37.6651420012136</v>
      </c>
      <c r="GH47" s="3">
        <v>19.3690219859446</v>
      </c>
      <c r="GI47" s="3">
        <v>44.8916342608532</v>
      </c>
      <c r="GJ47" s="3">
        <v>48.1869386127589</v>
      </c>
      <c r="GK47" s="3">
        <v>40.0731593138068</v>
      </c>
      <c r="GL47" s="3">
        <v>71.8295389189102</v>
      </c>
      <c r="GM47" s="3">
        <v>80.0798455785104</v>
      </c>
      <c r="GN47" s="3">
        <v>131.830980204798</v>
      </c>
      <c r="GO47" s="3">
        <v>40.0641498601653</v>
      </c>
      <c r="GP47" s="3">
        <v>22.1221423520874</v>
      </c>
      <c r="GQ47" s="3">
        <v>31.766394160632</v>
      </c>
      <c r="GR47" s="3">
        <v>30.2788788791609</v>
      </c>
      <c r="GS47" s="3">
        <v>194.253408952193</v>
      </c>
      <c r="GT47" s="3">
        <v>20.6365784021213</v>
      </c>
      <c r="GU47" s="3">
        <v>48.5498247139312</v>
      </c>
      <c r="GV47" s="3">
        <v>262.503299654914</v>
      </c>
      <c r="GW47" s="3">
        <v>21.4134227733728</v>
      </c>
      <c r="GX47" s="3">
        <v>113.554430926625</v>
      </c>
      <c r="GY47" s="3">
        <v>36.373373686011</v>
      </c>
      <c r="GZ47" s="3">
        <v>76.0338673640447</v>
      </c>
      <c r="HA47" s="3">
        <v>49.0299640432444</v>
      </c>
      <c r="HB47" s="3">
        <v>4.75284664603391</v>
      </c>
      <c r="HC47" s="3">
        <v>12.4778604041414</v>
      </c>
      <c r="HD47" s="3">
        <v>34.8765430121286</v>
      </c>
      <c r="HE47" s="3">
        <v>56.7830421656028</v>
      </c>
      <c r="HF47" s="3">
        <v>43.922587726908</v>
      </c>
      <c r="HG47" s="3">
        <v>209.945908979936</v>
      </c>
      <c r="HH47" s="3">
        <v>53.497488552018</v>
      </c>
      <c r="HI47" s="3">
        <v>51.2744810200502</v>
      </c>
      <c r="HJ47" s="3">
        <v>35.837560584769</v>
      </c>
      <c r="HK47" s="3">
        <v>37.7601672723528</v>
      </c>
      <c r="HL47" s="3">
        <v>89.7065367867854</v>
      </c>
      <c r="HM47" s="3">
        <v>25.0563958348707</v>
      </c>
      <c r="HN47" s="3">
        <v>50.8329174604532</v>
      </c>
      <c r="HO47" s="3">
        <v>74.3074568517748</v>
      </c>
      <c r="HP47" s="3">
        <v>40.2371438633784</v>
      </c>
      <c r="HQ47" s="3">
        <v>160.79450792994</v>
      </c>
      <c r="HR47" s="3">
        <v>25.6974163337818</v>
      </c>
      <c r="HS47" s="3">
        <v>53.1226899268652</v>
      </c>
      <c r="HT47" s="3">
        <v>74.6633650919108</v>
      </c>
      <c r="HU47" s="3">
        <v>105.788066996436</v>
      </c>
      <c r="HV47" s="3">
        <v>41.9876683581945</v>
      </c>
      <c r="HW47" s="3">
        <v>64.8598880350724</v>
      </c>
      <c r="HX47" s="3">
        <v>100.503876643873</v>
      </c>
      <c r="HY47" s="3">
        <v>26.8745141141731</v>
      </c>
      <c r="HZ47" s="3">
        <v>78.217569841477</v>
      </c>
      <c r="IA47" s="3">
        <v>158.59561337625</v>
      </c>
      <c r="IB47" s="3">
        <v>69.4433813955688</v>
      </c>
      <c r="IC47" s="3">
        <v>36.8670984081536</v>
      </c>
      <c r="ID47" s="3">
        <v>43.5559787087778</v>
      </c>
      <c r="IE47" s="3">
        <v>441.521591880105</v>
      </c>
      <c r="IF47" s="3">
        <v>11.5578322754886</v>
      </c>
      <c r="IG47" s="3">
        <v>76.1522095681476</v>
      </c>
      <c r="IH47" s="3">
        <v>162.198432134543</v>
      </c>
      <c r="II47" s="3">
        <v>242.085558045261</v>
      </c>
      <c r="IJ47" s="3">
        <v>59.8146007269427</v>
      </c>
      <c r="IK47" s="3">
        <v>56.9520818202148</v>
      </c>
      <c r="IL47" s="3">
        <v>47.0232956153992</v>
      </c>
      <c r="IM47" s="3">
        <v>40.4794153481921</v>
      </c>
      <c r="IN47" s="3">
        <v>120.175270407349</v>
      </c>
      <c r="IO47" s="3">
        <v>83.5530776353672</v>
      </c>
      <c r="IP47" s="3">
        <v>53.8067827410072</v>
      </c>
      <c r="IQ47" s="3">
        <v>128.530178248526</v>
      </c>
      <c r="IR47" s="3">
        <v>37.413484706994</v>
      </c>
      <c r="IS47" s="3">
        <v>109.470481978347</v>
      </c>
      <c r="IT47" s="3">
        <v>45.3777739480669</v>
      </c>
      <c r="IU47" s="3">
        <v>77.8196905942187</v>
      </c>
      <c r="IV47" s="3">
        <v>188.601700037262</v>
      </c>
      <c r="IW47" s="3">
        <v>132.785459892048</v>
      </c>
      <c r="IX47" s="3">
        <v>137.237609709926</v>
      </c>
      <c r="IY47" s="3">
        <v>45.246628472707</v>
      </c>
      <c r="IZ47" s="3">
        <v>15.8482923810718</v>
      </c>
      <c r="JA47" s="3">
        <v>68.9182104776529</v>
      </c>
      <c r="JB47" s="3">
        <v>77.0543861753378</v>
      </c>
      <c r="JC47" s="3">
        <v>49.4619166410832</v>
      </c>
      <c r="JD47" s="3">
        <v>32.5296039268492</v>
      </c>
      <c r="JE47" s="3">
        <v>189.697893201488</v>
      </c>
      <c r="JF47" s="3">
        <v>72.5976865022629</v>
      </c>
      <c r="JG47" s="3">
        <v>109.208927648985</v>
      </c>
      <c r="JH47" s="3">
        <v>59.0387965650398</v>
      </c>
      <c r="JI47" s="3">
        <v>76.7206741593717</v>
      </c>
      <c r="JJ47" s="3">
        <v>53.41154446717</v>
      </c>
      <c r="JK47" s="3">
        <v>181.12055508509</v>
      </c>
      <c r="JL47" s="3">
        <v>96.9202316853946</v>
      </c>
      <c r="JM47" s="3">
        <v>92.877050003595</v>
      </c>
      <c r="JN47" s="3">
        <v>102.568957520142</v>
      </c>
      <c r="JO47" s="3">
        <v>57.6173084739991</v>
      </c>
      <c r="JP47" s="3">
        <v>112.318143175718</v>
      </c>
      <c r="JQ47" s="3">
        <v>108.426363684914</v>
      </c>
      <c r="JR47" s="3">
        <v>152.188636779785</v>
      </c>
      <c r="JS47" s="3">
        <v>45.6394402490575</v>
      </c>
      <c r="JT47" s="3">
        <v>33.332767030187</v>
      </c>
      <c r="JU47" s="3">
        <v>186.815682497892</v>
      </c>
      <c r="JV47" s="3">
        <v>50.0397965376204</v>
      </c>
      <c r="JW47" s="3">
        <v>78.4163735909445</v>
      </c>
      <c r="JX47" s="3">
        <v>51.9987160342799</v>
      </c>
      <c r="JY47" s="3">
        <v>51.5341854717283</v>
      </c>
      <c r="JZ47" s="3">
        <v>44.6257898059664</v>
      </c>
      <c r="KA47" s="3">
        <v>68.6767050722662</v>
      </c>
      <c r="KB47" s="3">
        <v>19.4950498860596</v>
      </c>
      <c r="KC47" s="3">
        <v>24.9372261254558</v>
      </c>
      <c r="KD47" s="3">
        <v>26.0420551732</v>
      </c>
      <c r="KE47" s="3">
        <v>133.303234664641</v>
      </c>
      <c r="KF47" s="3">
        <v>38.9178767961177</v>
      </c>
      <c r="KG47" s="3">
        <v>58.8648491363697</v>
      </c>
      <c r="KH47" s="3">
        <v>59.1005766354687</v>
      </c>
      <c r="KI47" s="3">
        <v>66.2095059695209</v>
      </c>
      <c r="KJ47" s="3">
        <v>110.054493264263</v>
      </c>
      <c r="KK47" s="3">
        <v>61.0984057717785</v>
      </c>
      <c r="KL47" s="3">
        <v>8.31252191746037</v>
      </c>
      <c r="KM47" s="3">
        <v>56.3724264424004</v>
      </c>
      <c r="KN47" s="3">
        <v>43.3529795450592</v>
      </c>
      <c r="KO47" s="3">
        <v>50.0289564399785</v>
      </c>
      <c r="KP47" s="3">
        <v>54.2516575653655</v>
      </c>
      <c r="KQ47" s="3">
        <v>130.424146928973</v>
      </c>
      <c r="KR47" s="3">
        <v>39.1681377588663</v>
      </c>
      <c r="KS47" s="3">
        <v>56.1769279703721</v>
      </c>
      <c r="KT47" s="3">
        <v>30.4170629414118</v>
      </c>
      <c r="KU47" s="3">
        <v>203.535871844376</v>
      </c>
      <c r="KV47" s="3">
        <v>54.6655656301467</v>
      </c>
      <c r="KW47" s="3">
        <v>125.470106966591</v>
      </c>
      <c r="KX47" s="3">
        <v>19.5591439181284</v>
      </c>
      <c r="KY47" s="3">
        <v>35.5329937356616</v>
      </c>
      <c r="KZ47" s="3">
        <v>13.4266345150381</v>
      </c>
      <c r="LA47" s="3">
        <v>32.4708392621555</v>
      </c>
      <c r="LB47" s="3">
        <v>73.5755206056526</v>
      </c>
      <c r="LC47" s="3">
        <v>39.800023824363</v>
      </c>
      <c r="LD47" s="3">
        <v>197.956715048962</v>
      </c>
      <c r="LE47" s="3">
        <v>37.6721019767603</v>
      </c>
      <c r="LF47" s="3">
        <v>3.6809603505397</v>
      </c>
      <c r="LG47" s="3">
        <v>61.6493500431067</v>
      </c>
      <c r="LH47" s="3">
        <v>29.3278270171387</v>
      </c>
      <c r="LI47" s="3">
        <v>16.3420453505083</v>
      </c>
      <c r="LJ47" s="3">
        <v>40.2837107080113</v>
      </c>
      <c r="LK47" s="3">
        <v>34.380669812427</v>
      </c>
      <c r="LL47" s="3">
        <v>36.2592646962518</v>
      </c>
    </row>
    <row r="48">
      <c r="A48" s="9">
        <v>43040.0</v>
      </c>
      <c r="B48" s="3">
        <v>40.5201938135597</v>
      </c>
      <c r="C48" s="3">
        <v>68.6442676747359</v>
      </c>
      <c r="D48" s="3">
        <v>48.7238792082419</v>
      </c>
      <c r="E48" s="3">
        <v>131.042573692054</v>
      </c>
      <c r="F48" s="3">
        <v>181.830000377837</v>
      </c>
      <c r="G48" s="3">
        <v>78.4482214262298</v>
      </c>
      <c r="H48" s="3">
        <v>32.3202046882166</v>
      </c>
      <c r="I48" s="3">
        <v>96.0067217678294</v>
      </c>
      <c r="J48" s="3">
        <v>124.322856358119</v>
      </c>
      <c r="K48" s="3">
        <v>51.2879885220274</v>
      </c>
      <c r="L48" s="3">
        <v>58.9574313582714</v>
      </c>
      <c r="M48" s="3">
        <v>8.42614057997778</v>
      </c>
      <c r="N48" s="3">
        <v>35.7954319899412</v>
      </c>
      <c r="O48" s="3">
        <v>50.4779963121664</v>
      </c>
      <c r="P48" s="3">
        <v>85.9626418674277</v>
      </c>
      <c r="Q48" s="3">
        <v>54.4130947476342</v>
      </c>
      <c r="R48" s="3">
        <v>83.9058682758204</v>
      </c>
      <c r="S48" s="3">
        <v>76.2330981169555</v>
      </c>
      <c r="T48" s="3">
        <v>52.1680726927233</v>
      </c>
      <c r="U48" s="3">
        <v>66.1699848605837</v>
      </c>
      <c r="V48" s="3">
        <v>138.33611137838</v>
      </c>
      <c r="W48" s="3">
        <v>137.997271807254</v>
      </c>
      <c r="X48" s="3">
        <v>123.791753464339</v>
      </c>
      <c r="Y48" s="3">
        <v>56.9302736918132</v>
      </c>
      <c r="Z48" s="3">
        <v>135.386593303516</v>
      </c>
      <c r="AA48" s="3">
        <v>20.7016667061639</v>
      </c>
      <c r="AB48" s="3">
        <v>81.7007074255157</v>
      </c>
      <c r="AC48" s="3">
        <v>144.088614575841</v>
      </c>
      <c r="AD48" s="3">
        <v>96.1697722159504</v>
      </c>
      <c r="AE48" s="3">
        <v>85.6786731646881</v>
      </c>
      <c r="AF48" s="3">
        <v>620.826904296875</v>
      </c>
      <c r="AG48" s="3">
        <v>251.512623485024</v>
      </c>
      <c r="AH48" s="3">
        <v>22.8255293173234</v>
      </c>
      <c r="AI48" s="3">
        <v>57.042477972979</v>
      </c>
      <c r="AJ48" s="3">
        <v>44.3023310608868</v>
      </c>
      <c r="AK48" s="3">
        <v>195.840320585693</v>
      </c>
      <c r="AL48" s="3">
        <v>28.1772590647945</v>
      </c>
      <c r="AM48" s="3">
        <v>40.8188775841028</v>
      </c>
      <c r="AN48" s="3">
        <v>312.87952532087</v>
      </c>
      <c r="AO48" s="3">
        <v>42.3707592756596</v>
      </c>
      <c r="AP48" s="3">
        <v>48.1632820383386</v>
      </c>
      <c r="AQ48" s="3">
        <v>27.9930953525362</v>
      </c>
      <c r="AR48" s="3">
        <v>41.4489683648917</v>
      </c>
      <c r="AS48" s="3">
        <v>90.845746410343</v>
      </c>
      <c r="AT48" s="3">
        <v>57.1675406582715</v>
      </c>
      <c r="AU48" s="3">
        <v>27.234773753347</v>
      </c>
      <c r="AV48" s="3">
        <v>46.3765468924702</v>
      </c>
      <c r="AW48" s="3">
        <v>116.416131353795</v>
      </c>
      <c r="AX48" s="3">
        <v>131.00055566849</v>
      </c>
      <c r="AY48" s="3">
        <v>41.7564288548061</v>
      </c>
      <c r="AZ48" s="3">
        <v>82.9995131008447</v>
      </c>
      <c r="BA48" s="3">
        <v>60.4180567734019</v>
      </c>
      <c r="BB48" s="3">
        <v>30.7105784609966</v>
      </c>
      <c r="BC48" s="3">
        <v>67.1823599815696</v>
      </c>
      <c r="BD48" s="3">
        <v>60.0665991166192</v>
      </c>
      <c r="BE48" s="3">
        <v>60.6702097865792</v>
      </c>
      <c r="BF48" s="3">
        <v>109.236603704482</v>
      </c>
      <c r="BG48" s="3">
        <v>30.5307402031604</v>
      </c>
      <c r="BH48" s="3">
        <v>105.88125451172</v>
      </c>
      <c r="BI48" s="3">
        <v>5.61331905637469</v>
      </c>
      <c r="BJ48" s="3">
        <v>137.853351041132</v>
      </c>
      <c r="BK48" s="3">
        <v>40.034663436716</v>
      </c>
      <c r="BL48" s="3">
        <v>23.5484988884395</v>
      </c>
      <c r="BM48" s="3">
        <v>78.3397924127491</v>
      </c>
      <c r="BN48" s="3">
        <v>41.1095908092645</v>
      </c>
      <c r="BO48" s="3">
        <v>153.151274397453</v>
      </c>
      <c r="BP48" s="3">
        <v>37.279880732113</v>
      </c>
      <c r="BQ48" s="3">
        <v>104.662084679133</v>
      </c>
      <c r="BR48" s="3">
        <v>28.3968618761685</v>
      </c>
      <c r="BS48" s="3">
        <v>15.4018291248388</v>
      </c>
      <c r="BT48" s="3">
        <v>30.5136359556966</v>
      </c>
      <c r="BU48" s="3">
        <v>66.6010300345948</v>
      </c>
      <c r="BV48" s="3">
        <v>56.1695912086705</v>
      </c>
      <c r="BW48" s="3">
        <v>85.6485028727562</v>
      </c>
      <c r="BX48" s="3">
        <v>59.5139195712813</v>
      </c>
      <c r="BY48" s="3">
        <v>46.3526771513285</v>
      </c>
      <c r="BZ48" s="3">
        <v>123.752482036472</v>
      </c>
      <c r="CA48" s="3">
        <v>56.1741785114582</v>
      </c>
      <c r="CB48" s="3">
        <v>77.1968409614038</v>
      </c>
      <c r="CC48" s="3">
        <v>80.2818890989836</v>
      </c>
      <c r="CD48" s="3">
        <v>43.7529260179293</v>
      </c>
      <c r="CE48" s="3">
        <v>80.0991447905957</v>
      </c>
      <c r="CF48" s="3">
        <v>97.5783804682721</v>
      </c>
      <c r="CG48" s="3">
        <v>95.8947617667062</v>
      </c>
      <c r="CH48" s="3">
        <v>68.0927201915814</v>
      </c>
      <c r="CI48" s="3">
        <v>67.0805194137992</v>
      </c>
      <c r="CJ48" s="3">
        <v>75.5072977370484</v>
      </c>
      <c r="CK48" s="3">
        <v>66.1478213707457</v>
      </c>
      <c r="CL48" s="3">
        <v>56.8671429951986</v>
      </c>
      <c r="CM48" s="3">
        <v>28.2440338937938</v>
      </c>
      <c r="CN48" s="3">
        <v>107.982898898832</v>
      </c>
      <c r="CO48" s="3">
        <v>32.6312379677264</v>
      </c>
      <c r="CP48" s="3">
        <v>122.005179463711</v>
      </c>
      <c r="CQ48" s="3">
        <v>67.3688829694437</v>
      </c>
      <c r="CR48" s="3">
        <v>102.766831774251</v>
      </c>
      <c r="CS48" s="3">
        <v>59.3567458179654</v>
      </c>
      <c r="CT48" s="3">
        <v>113.952337259137</v>
      </c>
      <c r="CU48" s="3">
        <v>71.809274676078</v>
      </c>
      <c r="CV48" s="3">
        <v>51.905583693362</v>
      </c>
      <c r="CW48" s="3">
        <v>78.9400933143841</v>
      </c>
      <c r="CX48" s="3">
        <v>52.7738319900936</v>
      </c>
      <c r="CY48" s="3">
        <v>50.5498875286201</v>
      </c>
      <c r="CZ48" s="3">
        <v>66.8729281111925</v>
      </c>
      <c r="DA48" s="3">
        <v>29.4104283887135</v>
      </c>
      <c r="DB48" s="3">
        <v>35.5801589602516</v>
      </c>
      <c r="DC48" s="3">
        <v>23.0472741576217</v>
      </c>
      <c r="DD48" s="3">
        <v>54.7071817674581</v>
      </c>
      <c r="DE48" s="3">
        <v>119.454886104664</v>
      </c>
      <c r="DF48" s="3">
        <v>8.53404936549107</v>
      </c>
      <c r="DG48" s="3">
        <v>20.0402994853326</v>
      </c>
      <c r="DH48" s="3">
        <v>13.0161194288412</v>
      </c>
      <c r="DI48" s="3">
        <v>196.156735082808</v>
      </c>
      <c r="DJ48" s="3">
        <v>25.3234330145074</v>
      </c>
      <c r="DK48" s="3">
        <v>122.327856699626</v>
      </c>
      <c r="DL48" s="3">
        <v>81.6941222225023</v>
      </c>
      <c r="DM48" s="3">
        <v>21.9239638437174</v>
      </c>
      <c r="DN48" s="3">
        <v>68.9483604089557</v>
      </c>
      <c r="DO48" s="3">
        <v>170.372247376808</v>
      </c>
      <c r="DP48" s="3">
        <v>85.7193465376705</v>
      </c>
      <c r="DQ48" s="3">
        <v>55.0873957834035</v>
      </c>
      <c r="DR48" s="3">
        <v>41.2159777782763</v>
      </c>
      <c r="DS48" s="3">
        <v>25.995555421111</v>
      </c>
      <c r="DT48" s="3">
        <v>38.1546393999459</v>
      </c>
      <c r="DU48" s="3">
        <v>52.1427880486474</v>
      </c>
      <c r="DV48" s="3">
        <v>70.7916755427373</v>
      </c>
      <c r="DW48" s="3">
        <v>50.4430417380821</v>
      </c>
      <c r="DX48" s="3">
        <v>204.81773226625</v>
      </c>
      <c r="DY48" s="3">
        <v>182.170795865031</v>
      </c>
      <c r="DZ48" s="3">
        <v>37.3431882600881</v>
      </c>
      <c r="EA48" s="3">
        <v>72.7222279696564</v>
      </c>
      <c r="EB48" s="3">
        <v>9.82355505951156</v>
      </c>
      <c r="EC48" s="3">
        <v>141.434134320881</v>
      </c>
      <c r="ED48" s="3">
        <v>40.1902445127626</v>
      </c>
      <c r="EE48" s="3">
        <v>47.4416409833532</v>
      </c>
      <c r="EF48" s="3">
        <v>122.284924235253</v>
      </c>
      <c r="EG48" s="3">
        <v>17.0930757522248</v>
      </c>
      <c r="EH48" s="3">
        <v>27.653344338013</v>
      </c>
      <c r="EI48" s="3">
        <v>15.3281024756525</v>
      </c>
      <c r="EJ48" s="3">
        <v>91.8727489194178</v>
      </c>
      <c r="EK48" s="3">
        <v>231.680801939463</v>
      </c>
      <c r="EL48" s="3">
        <v>104.248641731239</v>
      </c>
      <c r="EM48" s="3">
        <v>61.3092938920855</v>
      </c>
      <c r="EN48" s="3">
        <v>124.374449912633</v>
      </c>
      <c r="EO48" s="3">
        <v>38.2044777714661</v>
      </c>
      <c r="EP48" s="3">
        <v>146.150723960342</v>
      </c>
      <c r="EQ48" s="3">
        <v>38.1629250646288</v>
      </c>
      <c r="ER48" s="3">
        <v>14.1849013004212</v>
      </c>
      <c r="ES48" s="3">
        <v>26.7006275607742</v>
      </c>
      <c r="ET48" s="3">
        <v>130.579046521868</v>
      </c>
      <c r="EU48" s="3">
        <v>133.515252252092</v>
      </c>
      <c r="EV48" s="3">
        <v>25.1370986159265</v>
      </c>
      <c r="EW48" s="3">
        <v>31.8485567746967</v>
      </c>
      <c r="EX48" s="3">
        <v>114.227504019874</v>
      </c>
      <c r="EY48" s="3">
        <v>21.2220697666575</v>
      </c>
      <c r="EZ48" s="3">
        <v>81.0979841514111</v>
      </c>
      <c r="FA48" s="3">
        <v>46.4693394741191</v>
      </c>
      <c r="FB48" s="3">
        <v>13.2396817650324</v>
      </c>
      <c r="FC48" s="3">
        <v>13.1097273752804</v>
      </c>
      <c r="FD48" s="3">
        <v>92.8170630930827</v>
      </c>
      <c r="FE48" s="3">
        <v>89.3076663884695</v>
      </c>
      <c r="FF48" s="3">
        <v>11.5764417653762</v>
      </c>
      <c r="FG48" s="3">
        <v>71.216905503046</v>
      </c>
      <c r="FH48" s="3">
        <v>36.6614262690778</v>
      </c>
      <c r="FI48" s="3">
        <v>19.2971818407603</v>
      </c>
      <c r="FJ48" s="3">
        <v>47.949996996165</v>
      </c>
      <c r="FK48" s="3">
        <v>52.6029645076953</v>
      </c>
      <c r="FL48" s="3">
        <v>74.4467352873686</v>
      </c>
      <c r="FM48" s="3">
        <v>258.949077279215</v>
      </c>
      <c r="FN48" s="3">
        <v>69.4902360224945</v>
      </c>
      <c r="FO48" s="3">
        <v>13.1920283588305</v>
      </c>
      <c r="FP48" s="3">
        <v>50.5211043296179</v>
      </c>
      <c r="FQ48" s="3">
        <v>69.9382069194342</v>
      </c>
      <c r="FR48" s="3">
        <v>144.23805800963</v>
      </c>
      <c r="FS48" s="3">
        <v>116.266163392422</v>
      </c>
      <c r="FT48" s="3">
        <v>35.5259917755555</v>
      </c>
      <c r="FU48" s="3">
        <v>142.051614111795</v>
      </c>
      <c r="FV48" s="3">
        <v>40.4718487620514</v>
      </c>
      <c r="FW48" s="3">
        <v>132.48486471273</v>
      </c>
      <c r="FX48" s="3">
        <v>136.868112312891</v>
      </c>
      <c r="FY48" s="3">
        <v>35.4974835232872</v>
      </c>
      <c r="FZ48" s="3">
        <v>67.1753475237991</v>
      </c>
      <c r="GA48" s="3">
        <v>41.1938976864753</v>
      </c>
      <c r="GB48" s="3">
        <v>268.618334089007</v>
      </c>
      <c r="GC48" s="3">
        <v>43.2635162174523</v>
      </c>
      <c r="GD48" s="3">
        <v>74.0403852506844</v>
      </c>
      <c r="GE48" s="3">
        <v>148.335949534878</v>
      </c>
      <c r="GF48" s="3">
        <v>30.1558331989107</v>
      </c>
      <c r="GG48" s="3">
        <v>38.2015111492153</v>
      </c>
      <c r="GH48" s="3">
        <v>20.9127256876816</v>
      </c>
      <c r="GI48" s="3">
        <v>49.2030150793382</v>
      </c>
      <c r="GJ48" s="3">
        <v>42.3051564353932</v>
      </c>
      <c r="GK48" s="3">
        <v>39.9387324755598</v>
      </c>
      <c r="GL48" s="3">
        <v>77.3464863213012</v>
      </c>
      <c r="GM48" s="3">
        <v>82.8210154554214</v>
      </c>
      <c r="GN48" s="3">
        <v>131.074254915764</v>
      </c>
      <c r="GO48" s="3">
        <v>44.7709077347135</v>
      </c>
      <c r="GP48" s="3">
        <v>22.3488036820007</v>
      </c>
      <c r="GQ48" s="3">
        <v>32.7255035965183</v>
      </c>
      <c r="GR48" s="3">
        <v>29.2269171726977</v>
      </c>
      <c r="GS48" s="3">
        <v>195.412142799014</v>
      </c>
      <c r="GT48" s="3">
        <v>21.5157428242937</v>
      </c>
      <c r="GU48" s="3">
        <v>52.7540233195011</v>
      </c>
      <c r="GV48" s="3">
        <v>268.223042212859</v>
      </c>
      <c r="GW48" s="3">
        <v>23.7850155290542</v>
      </c>
      <c r="GX48" s="3">
        <v>112.428726132791</v>
      </c>
      <c r="GY48" s="3">
        <v>41.1868575163709</v>
      </c>
      <c r="GZ48" s="3">
        <v>76.1991576790877</v>
      </c>
      <c r="HA48" s="3">
        <v>48.085323554587</v>
      </c>
      <c r="HB48" s="3">
        <v>5.21274532942578</v>
      </c>
      <c r="HC48" s="3">
        <v>13.8919785143004</v>
      </c>
      <c r="HD48" s="3">
        <v>32.8684376152733</v>
      </c>
      <c r="HE48" s="3">
        <v>52.7079518114046</v>
      </c>
      <c r="HF48" s="3">
        <v>44.1660007951498</v>
      </c>
      <c r="HG48" s="3">
        <v>216.588334219796</v>
      </c>
      <c r="HH48" s="3">
        <v>56.3117872672702</v>
      </c>
      <c r="HI48" s="3">
        <v>52.7658553734254</v>
      </c>
      <c r="HJ48" s="3">
        <v>34.1053151539645</v>
      </c>
      <c r="HK48" s="3">
        <v>39.8185081254311</v>
      </c>
      <c r="HL48" s="3">
        <v>91.8603184445221</v>
      </c>
      <c r="HM48" s="3">
        <v>24.8014397371298</v>
      </c>
      <c r="HN48" s="3">
        <v>51.9945168419536</v>
      </c>
      <c r="HO48" s="3">
        <v>72.7503395244026</v>
      </c>
      <c r="HP48" s="3">
        <v>42.0396323203605</v>
      </c>
      <c r="HQ48" s="3">
        <v>163.979853077776</v>
      </c>
      <c r="HR48" s="3">
        <v>29.2200768592004</v>
      </c>
      <c r="HS48" s="3">
        <v>54.7561746267165</v>
      </c>
      <c r="HT48" s="3">
        <v>69.493470711662</v>
      </c>
      <c r="HU48" s="3">
        <v>104.896474830199</v>
      </c>
      <c r="HV48" s="3">
        <v>41.3592223335158</v>
      </c>
      <c r="HW48" s="3">
        <v>67.261231981758</v>
      </c>
      <c r="HX48" s="3">
        <v>101.834173281244</v>
      </c>
      <c r="HY48" s="3">
        <v>26.0840007111281</v>
      </c>
      <c r="HZ48" s="3">
        <v>79.3560130496974</v>
      </c>
      <c r="IA48" s="3">
        <v>157.208476220059</v>
      </c>
      <c r="IB48" s="3">
        <v>70.6713292288961</v>
      </c>
      <c r="IC48" s="3">
        <v>35.7135702527266</v>
      </c>
      <c r="ID48" s="3">
        <v>53.1603267066543</v>
      </c>
      <c r="IE48" s="3">
        <v>391.225238618397</v>
      </c>
      <c r="IF48" s="3">
        <v>11.9341831295301</v>
      </c>
      <c r="IG48" s="3">
        <v>77.3475865291857</v>
      </c>
      <c r="IH48" s="3">
        <v>169.581290970651</v>
      </c>
      <c r="II48" s="3">
        <v>248.475221647002</v>
      </c>
      <c r="IJ48" s="3">
        <v>63.3862250927826</v>
      </c>
      <c r="IK48" s="3">
        <v>56.4439001306706</v>
      </c>
      <c r="IL48" s="3">
        <v>48.7362423124362</v>
      </c>
      <c r="IM48" s="3">
        <v>41.0479288889806</v>
      </c>
      <c r="IN48" s="3">
        <v>122.524092061427</v>
      </c>
      <c r="IO48" s="3">
        <v>87.5230153482915</v>
      </c>
      <c r="IP48" s="3">
        <v>51.7010569053348</v>
      </c>
      <c r="IQ48" s="3">
        <v>133.011174536049</v>
      </c>
      <c r="IR48" s="3">
        <v>38.2298459182873</v>
      </c>
      <c r="IS48" s="3">
        <v>107.571872719218</v>
      </c>
      <c r="IT48" s="3">
        <v>47.4832640176335</v>
      </c>
      <c r="IU48" s="3">
        <v>73.8717675788146</v>
      </c>
      <c r="IV48" s="3">
        <v>196.635220586885</v>
      </c>
      <c r="IW48" s="3">
        <v>137.504784848444</v>
      </c>
      <c r="IX48" s="3">
        <v>143.523453786624</v>
      </c>
      <c r="IY48" s="3">
        <v>45.6955931172464</v>
      </c>
      <c r="IZ48" s="3">
        <v>14.9222865385856</v>
      </c>
      <c r="JA48" s="3">
        <v>66.4128220525146</v>
      </c>
      <c r="JB48" s="3">
        <v>82.9386763650797</v>
      </c>
      <c r="JC48" s="3">
        <v>48.4361182495582</v>
      </c>
      <c r="JD48" s="3">
        <v>31.7728851740609</v>
      </c>
      <c r="JE48" s="3">
        <v>188.468391565399</v>
      </c>
      <c r="JF48" s="3">
        <v>74.1104690561072</v>
      </c>
      <c r="JG48" s="3">
        <v>112.778251644174</v>
      </c>
      <c r="JH48" s="3">
        <v>63.6784903506277</v>
      </c>
      <c r="JI48" s="3">
        <v>80.6910346743265</v>
      </c>
      <c r="JJ48" s="3">
        <v>53.3329101617411</v>
      </c>
      <c r="JK48" s="3">
        <v>191.107132653514</v>
      </c>
      <c r="JL48" s="3">
        <v>100.352437063126</v>
      </c>
      <c r="JM48" s="3">
        <v>90.0886991201807</v>
      </c>
      <c r="JN48" s="3">
        <v>106.062881921453</v>
      </c>
      <c r="JO48" s="3">
        <v>61.0667755186548</v>
      </c>
      <c r="JP48" s="3">
        <v>115.610227905115</v>
      </c>
      <c r="JQ48" s="3">
        <v>112.329285212926</v>
      </c>
      <c r="JR48" s="3">
        <v>147.011428106399</v>
      </c>
      <c r="JS48" s="3">
        <v>46.5464251551966</v>
      </c>
      <c r="JT48" s="3">
        <v>31.7026341713405</v>
      </c>
      <c r="JU48" s="3">
        <v>196.594524201893</v>
      </c>
      <c r="JV48" s="3">
        <v>50.0640487482053</v>
      </c>
      <c r="JW48" s="3">
        <v>80.807132318059</v>
      </c>
      <c r="JX48" s="3">
        <v>54.4919735021601</v>
      </c>
      <c r="JY48" s="3">
        <v>52.0790696510788</v>
      </c>
      <c r="JZ48" s="3">
        <v>44.7998882794765</v>
      </c>
      <c r="KA48" s="3">
        <v>71.6867881252575</v>
      </c>
      <c r="KB48" s="3">
        <v>18.5234052815659</v>
      </c>
      <c r="KC48" s="3">
        <v>27.4520107972067</v>
      </c>
      <c r="KD48" s="3">
        <v>26.9851332770983</v>
      </c>
      <c r="KE48" s="3">
        <v>142.467198628828</v>
      </c>
      <c r="KF48" s="3">
        <v>40.5200922918763</v>
      </c>
      <c r="KG48" s="3">
        <v>58.9230511232134</v>
      </c>
      <c r="KH48" s="3">
        <v>61.5188619544096</v>
      </c>
      <c r="KI48" s="3">
        <v>69.8729788201358</v>
      </c>
      <c r="KJ48" s="3">
        <v>102.893606099508</v>
      </c>
      <c r="KK48" s="3">
        <v>66.1002139815231</v>
      </c>
      <c r="KL48" s="3">
        <v>8.8399561250747</v>
      </c>
      <c r="KM48" s="3">
        <v>57.4228686748441</v>
      </c>
      <c r="KN48" s="3">
        <v>45.9834413713843</v>
      </c>
      <c r="KO48" s="3">
        <v>53.4499474525459</v>
      </c>
      <c r="KP48" s="3">
        <v>60.1708883979057</v>
      </c>
      <c r="KQ48" s="3">
        <v>122.726161106415</v>
      </c>
      <c r="KR48" s="3">
        <v>39.915439532261</v>
      </c>
      <c r="KS48" s="3">
        <v>55.7094511571291</v>
      </c>
      <c r="KT48" s="3">
        <v>21.821303589512</v>
      </c>
      <c r="KU48" s="3">
        <v>199.21406606426</v>
      </c>
      <c r="KV48" s="3">
        <v>54.4361542605185</v>
      </c>
      <c r="KW48" s="3">
        <v>129.108285427185</v>
      </c>
      <c r="KX48" s="3">
        <v>21.5164538083557</v>
      </c>
      <c r="KY48" s="3">
        <v>34.0656084351953</v>
      </c>
      <c r="KZ48" s="3">
        <v>13.3616480953638</v>
      </c>
      <c r="LA48" s="3">
        <v>31.0241056337286</v>
      </c>
      <c r="LB48" s="3">
        <v>72.769336195528</v>
      </c>
      <c r="LC48" s="3">
        <v>40.8617101910932</v>
      </c>
      <c r="LD48" s="3">
        <v>198.177961025909</v>
      </c>
      <c r="LE48" s="3">
        <v>34.0888707945053</v>
      </c>
      <c r="LF48" s="3">
        <v>3.72269536900582</v>
      </c>
      <c r="LG48" s="3">
        <v>55.3013170995805</v>
      </c>
      <c r="LH48" s="3">
        <v>29.2026225514903</v>
      </c>
      <c r="LI48" s="3">
        <v>12.525952452705</v>
      </c>
      <c r="LJ48" s="3">
        <v>39.8627724493844</v>
      </c>
      <c r="LK48" s="3">
        <v>32.8368197094002</v>
      </c>
      <c r="LL48" s="3">
        <v>39.6271796438394</v>
      </c>
    </row>
    <row r="49">
      <c r="A49" s="9">
        <v>43070.0</v>
      </c>
      <c r="B49" s="3">
        <v>40.4177186018101</v>
      </c>
      <c r="C49" s="3">
        <v>70.558933625115</v>
      </c>
      <c r="D49" s="3">
        <v>49.2716233229081</v>
      </c>
      <c r="E49" s="3">
        <v>136.370933134238</v>
      </c>
      <c r="F49" s="3">
        <v>174.763500213623</v>
      </c>
      <c r="G49" s="3">
        <v>76.1586405762811</v>
      </c>
      <c r="H49" s="3">
        <v>33.32157403667</v>
      </c>
      <c r="I49" s="3">
        <v>100.886334131652</v>
      </c>
      <c r="J49" s="3">
        <v>106.3015001297</v>
      </c>
      <c r="K49" s="3">
        <v>49.8097298685351</v>
      </c>
      <c r="L49" s="3">
        <v>58.902223054844</v>
      </c>
      <c r="M49" s="3">
        <v>8.51096099525278</v>
      </c>
      <c r="N49" s="3">
        <v>37.3161343197482</v>
      </c>
      <c r="O49" s="3">
        <v>49.4306783618299</v>
      </c>
      <c r="P49" s="3">
        <v>86.9308202751341</v>
      </c>
      <c r="Q49" s="3">
        <v>60.6912498474121</v>
      </c>
      <c r="R49" s="3">
        <v>87.9391888838426</v>
      </c>
      <c r="S49" s="3">
        <v>75.3032933685161</v>
      </c>
      <c r="T49" s="3">
        <v>47.6883707875393</v>
      </c>
      <c r="U49" s="3">
        <v>68.6873948322872</v>
      </c>
      <c r="V49" s="3">
        <v>142.890861379475</v>
      </c>
      <c r="W49" s="3">
        <v>146.113053237116</v>
      </c>
      <c r="X49" s="3">
        <v>119.506730592814</v>
      </c>
      <c r="Y49" s="3">
        <v>58.4930499076843</v>
      </c>
      <c r="Z49" s="3">
        <v>136.558186379749</v>
      </c>
      <c r="AA49" s="3">
        <v>20.7265407282157</v>
      </c>
      <c r="AB49" s="3">
        <v>84.0208911499363</v>
      </c>
      <c r="AC49" s="3">
        <v>141.037365052267</v>
      </c>
      <c r="AD49" s="3">
        <v>101.430390930565</v>
      </c>
      <c r="AE49" s="3">
        <v>89.3776985118812</v>
      </c>
      <c r="AF49" s="3">
        <v>707.201252746582</v>
      </c>
      <c r="AG49" s="3">
        <v>276.179247427739</v>
      </c>
      <c r="AH49" s="3">
        <v>24.8003723770805</v>
      </c>
      <c r="AI49" s="3">
        <v>57.3421080276094</v>
      </c>
      <c r="AJ49" s="3">
        <v>50.859292106162</v>
      </c>
      <c r="AK49" s="3">
        <v>194.001732372908</v>
      </c>
      <c r="AL49" s="3">
        <v>29.7580740813385</v>
      </c>
      <c r="AM49" s="3">
        <v>46.9394966675335</v>
      </c>
      <c r="AN49" s="3">
        <v>323.147250366211</v>
      </c>
      <c r="AO49" s="3">
        <v>44.3360558651063</v>
      </c>
      <c r="AP49" s="3">
        <v>48.4875226177972</v>
      </c>
      <c r="AQ49" s="3">
        <v>25.4340001106262</v>
      </c>
      <c r="AR49" s="3">
        <v>41.6996441778219</v>
      </c>
      <c r="AS49" s="3">
        <v>92.994271725719</v>
      </c>
      <c r="AT49" s="3">
        <v>59.303329478926</v>
      </c>
      <c r="AU49" s="3">
        <v>29.2761601251256</v>
      </c>
      <c r="AV49" s="3">
        <v>48.5831408631447</v>
      </c>
      <c r="AW49" s="3">
        <v>126.080501033185</v>
      </c>
      <c r="AX49" s="3">
        <v>129.569304620393</v>
      </c>
      <c r="AY49" s="3">
        <v>43.5150002479553</v>
      </c>
      <c r="AZ49" s="3">
        <v>82.2304045530018</v>
      </c>
      <c r="BA49" s="3">
        <v>61.1893523106187</v>
      </c>
      <c r="BB49" s="3">
        <v>33.667890455172</v>
      </c>
      <c r="BC49" s="3">
        <v>73.5574791594645</v>
      </c>
      <c r="BD49" s="3">
        <v>61.5539349889423</v>
      </c>
      <c r="BE49" s="3">
        <v>62.4474530408134</v>
      </c>
      <c r="BF49" s="3">
        <v>120.24906692373</v>
      </c>
      <c r="BG49" s="3">
        <v>33.1701609738231</v>
      </c>
      <c r="BH49" s="3">
        <v>114.31637983001</v>
      </c>
      <c r="BI49" s="3">
        <v>6.15273503065109</v>
      </c>
      <c r="BJ49" s="3">
        <v>141.67156211121</v>
      </c>
      <c r="BK49" s="3">
        <v>39.5358996550173</v>
      </c>
      <c r="BL49" s="3">
        <v>22.9355889849913</v>
      </c>
      <c r="BM49" s="3">
        <v>85.4943822774027</v>
      </c>
      <c r="BN49" s="3">
        <v>42.239261670142</v>
      </c>
      <c r="BO49" s="3">
        <v>169.287949814544</v>
      </c>
      <c r="BP49" s="3">
        <v>38.846012155941</v>
      </c>
      <c r="BQ49" s="3">
        <v>102.829901740102</v>
      </c>
      <c r="BR49" s="3">
        <v>30.5531145082731</v>
      </c>
      <c r="BS49" s="3">
        <v>16.8978346777376</v>
      </c>
      <c r="BT49" s="3">
        <v>32.5295851098319</v>
      </c>
      <c r="BU49" s="3">
        <v>64.9214603196998</v>
      </c>
      <c r="BV49" s="3">
        <v>57.9981871971112</v>
      </c>
      <c r="BW49" s="3">
        <v>90.0125332656387</v>
      </c>
      <c r="BX49" s="3">
        <v>60.6968268928148</v>
      </c>
      <c r="BY49" s="3">
        <v>50.8424670384986</v>
      </c>
      <c r="BZ49" s="3">
        <v>137.484537902914</v>
      </c>
      <c r="CA49" s="3">
        <v>63.8870223858526</v>
      </c>
      <c r="CB49" s="3">
        <v>84.2153153586361</v>
      </c>
      <c r="CC49" s="3">
        <v>84.9330402835684</v>
      </c>
      <c r="CD49" s="3">
        <v>46.9241789343462</v>
      </c>
      <c r="CE49" s="3">
        <v>80.32230447104</v>
      </c>
      <c r="CF49" s="3">
        <v>103.736026956321</v>
      </c>
      <c r="CG49" s="3">
        <v>107.221999549866</v>
      </c>
      <c r="CH49" s="3">
        <v>71.0551644576201</v>
      </c>
      <c r="CI49" s="3">
        <v>74.0493317934916</v>
      </c>
      <c r="CJ49" s="3">
        <v>75.3505939830142</v>
      </c>
      <c r="CK49" s="3">
        <v>64.6682449703932</v>
      </c>
      <c r="CL49" s="3">
        <v>69.3097497940064</v>
      </c>
      <c r="CM49" s="3">
        <v>28.6514670365632</v>
      </c>
      <c r="CN49" s="3">
        <v>103.479929587386</v>
      </c>
      <c r="CO49" s="3">
        <v>33.7385050235639</v>
      </c>
      <c r="CP49" s="3">
        <v>125.231862711193</v>
      </c>
      <c r="CQ49" s="3">
        <v>67.4469773299293</v>
      </c>
      <c r="CR49" s="3">
        <v>110.470086585318</v>
      </c>
      <c r="CS49" s="3">
        <v>51.4145606560637</v>
      </c>
      <c r="CT49" s="3">
        <v>116.813971517976</v>
      </c>
      <c r="CU49" s="3">
        <v>73.245179151789</v>
      </c>
      <c r="CV49" s="3">
        <v>56.6372646129293</v>
      </c>
      <c r="CW49" s="3">
        <v>79.0214541346998</v>
      </c>
      <c r="CX49" s="3">
        <v>50.2174339839501</v>
      </c>
      <c r="CY49" s="3">
        <v>50.5626025607351</v>
      </c>
      <c r="CZ49" s="3">
        <v>66.8492880279035</v>
      </c>
      <c r="DA49" s="3">
        <v>28.3420683512116</v>
      </c>
      <c r="DB49" s="3">
        <v>38.2724168777466</v>
      </c>
      <c r="DC49" s="3">
        <v>22.6062122250215</v>
      </c>
      <c r="DD49" s="3">
        <v>59.4616511159018</v>
      </c>
      <c r="DE49" s="3">
        <v>117.162935574515</v>
      </c>
      <c r="DF49" s="3">
        <v>8.81966447775885</v>
      </c>
      <c r="DG49" s="3">
        <v>22.2825047023707</v>
      </c>
      <c r="DH49" s="3">
        <v>15.0923318349773</v>
      </c>
      <c r="DI49" s="3">
        <v>216.587438309732</v>
      </c>
      <c r="DJ49" s="3">
        <v>23.8836039106948</v>
      </c>
      <c r="DK49" s="3">
        <v>132.178499221802</v>
      </c>
      <c r="DL49" s="3">
        <v>83.7429101691617</v>
      </c>
      <c r="DM49" s="3">
        <v>23.3662497763369</v>
      </c>
      <c r="DN49" s="3">
        <v>68.53796568553</v>
      </c>
      <c r="DO49" s="3">
        <v>169.912909409564</v>
      </c>
      <c r="DP49" s="3">
        <v>79.7898689200417</v>
      </c>
      <c r="DQ49" s="3">
        <v>56.185575827014</v>
      </c>
      <c r="DR49" s="3">
        <v>44.8288579350744</v>
      </c>
      <c r="DS49" s="3">
        <v>26.3884513354575</v>
      </c>
      <c r="DT49" s="3">
        <v>37.2155678614675</v>
      </c>
      <c r="DU49" s="3">
        <v>52.5135969799224</v>
      </c>
      <c r="DV49" s="3">
        <v>76.7724995742093</v>
      </c>
      <c r="DW49" s="3">
        <v>50.2631933481691</v>
      </c>
      <c r="DX49" s="3">
        <v>217.690378294025</v>
      </c>
      <c r="DY49" s="3">
        <v>206.228714238019</v>
      </c>
      <c r="DZ49" s="3">
        <v>40.0270114827214</v>
      </c>
      <c r="EA49" s="3">
        <v>72.2049794765664</v>
      </c>
      <c r="EB49" s="3">
        <v>10.6190885134234</v>
      </c>
      <c r="EC49" s="3">
        <v>156.026031849857</v>
      </c>
      <c r="ED49" s="3">
        <v>40.8411754641572</v>
      </c>
      <c r="EE49" s="3">
        <v>47.651861857903</v>
      </c>
      <c r="EF49" s="3">
        <v>127.874682775687</v>
      </c>
      <c r="EG49" s="3">
        <v>16.9126671010011</v>
      </c>
      <c r="EH49" s="3">
        <v>30.9218415267067</v>
      </c>
      <c r="EI49" s="3">
        <v>15.4947915579423</v>
      </c>
      <c r="EJ49" s="3">
        <v>97.1126482940565</v>
      </c>
      <c r="EK49" s="3">
        <v>237.645471409257</v>
      </c>
      <c r="EL49" s="3">
        <v>106.597948803155</v>
      </c>
      <c r="EM49" s="3">
        <v>64.5787102492306</v>
      </c>
      <c r="EN49" s="3">
        <v>127.399311554463</v>
      </c>
      <c r="EO49" s="3">
        <v>37.7523406882715</v>
      </c>
      <c r="EP49" s="3">
        <v>149.608048739306</v>
      </c>
      <c r="EQ49" s="3">
        <v>39.5753137996839</v>
      </c>
      <c r="ER49" s="3">
        <v>15.3519544939544</v>
      </c>
      <c r="ES49" s="3">
        <v>25.611839238459</v>
      </c>
      <c r="ET49" s="3">
        <v>124.074333763123</v>
      </c>
      <c r="EU49" s="3">
        <v>140.000385967623</v>
      </c>
      <c r="EV49" s="3">
        <v>26.2371119471227</v>
      </c>
      <c r="EW49" s="3">
        <v>31.6198582096822</v>
      </c>
      <c r="EX49" s="3">
        <v>116.274334206377</v>
      </c>
      <c r="EY49" s="3">
        <v>23.3205453096511</v>
      </c>
      <c r="EZ49" s="3">
        <v>86.8373669029382</v>
      </c>
      <c r="FA49" s="3">
        <v>48.931744154934</v>
      </c>
      <c r="FB49" s="3">
        <v>14.5199085609612</v>
      </c>
      <c r="FC49" s="3">
        <v>12.8107733413481</v>
      </c>
      <c r="FD49" s="3">
        <v>94.6594445219969</v>
      </c>
      <c r="FE49" s="3">
        <v>94.2599574613361</v>
      </c>
      <c r="FF49" s="3">
        <v>11.8086308187983</v>
      </c>
      <c r="FG49" s="3">
        <v>67.1967504501342</v>
      </c>
      <c r="FH49" s="3">
        <v>36.8167010648467</v>
      </c>
      <c r="FI49" s="3">
        <v>23.1607883097836</v>
      </c>
      <c r="FJ49" s="3">
        <v>48.408409093862</v>
      </c>
      <c r="FK49" s="3">
        <v>56.2508049939198</v>
      </c>
      <c r="FL49" s="3">
        <v>76.8336823994719</v>
      </c>
      <c r="FM49" s="3">
        <v>264.05617334873</v>
      </c>
      <c r="FN49" s="3">
        <v>76.7958344203285</v>
      </c>
      <c r="FO49" s="3">
        <v>11.9889123935959</v>
      </c>
      <c r="FP49" s="3">
        <v>59.2669444223798</v>
      </c>
      <c r="FQ49" s="3">
        <v>72.7766579459922</v>
      </c>
      <c r="FR49" s="3">
        <v>144.594334800846</v>
      </c>
      <c r="FS49" s="3">
        <v>123.655956273013</v>
      </c>
      <c r="FT49" s="3">
        <v>38.6519216238184</v>
      </c>
      <c r="FU49" s="3">
        <v>146.651351022781</v>
      </c>
      <c r="FV49" s="3">
        <v>38.9864405687917</v>
      </c>
      <c r="FW49" s="3">
        <v>146.75498680026</v>
      </c>
      <c r="FX49" s="3">
        <v>140.972879358246</v>
      </c>
      <c r="FY49" s="3">
        <v>36.4778504575784</v>
      </c>
      <c r="FZ49" s="3">
        <v>68.4709586396932</v>
      </c>
      <c r="GA49" s="3">
        <v>40.8220574842394</v>
      </c>
      <c r="GB49" s="3">
        <v>277.856000518799</v>
      </c>
      <c r="GC49" s="3">
        <v>44.8419946113928</v>
      </c>
      <c r="GD49" s="3">
        <v>74.3046090844429</v>
      </c>
      <c r="GE49" s="3">
        <v>153.248087652921</v>
      </c>
      <c r="GF49" s="3">
        <v>31.7162499904633</v>
      </c>
      <c r="GG49" s="3">
        <v>42.0486998941146</v>
      </c>
      <c r="GH49" s="3">
        <v>22.3111233625088</v>
      </c>
      <c r="GI49" s="3">
        <v>51.7116448441943</v>
      </c>
      <c r="GJ49" s="3">
        <v>43.232886514857</v>
      </c>
      <c r="GK49" s="3">
        <v>42.6810400674522</v>
      </c>
      <c r="GL49" s="3">
        <v>78.5654841668629</v>
      </c>
      <c r="GM49" s="3">
        <v>83.3175472551677</v>
      </c>
      <c r="GN49" s="3">
        <v>139.106341936325</v>
      </c>
      <c r="GO49" s="3">
        <v>41.8379526881452</v>
      </c>
      <c r="GP49" s="3">
        <v>23.1041184893797</v>
      </c>
      <c r="GQ49" s="3">
        <v>33.0871618523706</v>
      </c>
      <c r="GR49" s="3">
        <v>29.3353850063365</v>
      </c>
      <c r="GS49" s="3">
        <v>187.861000442505</v>
      </c>
      <c r="GT49" s="3">
        <v>20.7212751309707</v>
      </c>
      <c r="GU49" s="3">
        <v>57.7819025221186</v>
      </c>
      <c r="GV49" s="3">
        <v>272.668634599709</v>
      </c>
      <c r="GW49" s="3">
        <v>23.3704879925017</v>
      </c>
      <c r="GX49" s="3">
        <v>123.591453907555</v>
      </c>
      <c r="GY49" s="3">
        <v>46.9904436019474</v>
      </c>
      <c r="GZ49" s="3">
        <v>80.051778498121</v>
      </c>
      <c r="HA49" s="3">
        <v>52.3469832236075</v>
      </c>
      <c r="HB49" s="3">
        <v>4.78110087860905</v>
      </c>
      <c r="HC49" s="3">
        <v>15.0397109438209</v>
      </c>
      <c r="HD49" s="3">
        <v>33.5071198144154</v>
      </c>
      <c r="HE49" s="3">
        <v>57.353043188913</v>
      </c>
      <c r="HF49" s="3">
        <v>43.3462913380139</v>
      </c>
      <c r="HG49" s="3">
        <v>244.496250534058</v>
      </c>
      <c r="HH49" s="3">
        <v>59.300118352836</v>
      </c>
      <c r="HI49" s="3">
        <v>55.8116475522558</v>
      </c>
      <c r="HJ49" s="3">
        <v>35.3024252598955</v>
      </c>
      <c r="HK49" s="3">
        <v>40.8245110003361</v>
      </c>
      <c r="HL49" s="3">
        <v>96.213382983983</v>
      </c>
      <c r="HM49" s="3">
        <v>25.476365894964</v>
      </c>
      <c r="HN49" s="3">
        <v>54.1150787559144</v>
      </c>
      <c r="HO49" s="3">
        <v>75.4010766871935</v>
      </c>
      <c r="HP49" s="3">
        <v>45.5285734465192</v>
      </c>
      <c r="HQ49" s="3">
        <v>173.597852801351</v>
      </c>
      <c r="HR49" s="3">
        <v>31.0263092256259</v>
      </c>
      <c r="HS49" s="3">
        <v>53.8016949836767</v>
      </c>
      <c r="HT49" s="3">
        <v>71.9214078072491</v>
      </c>
      <c r="HU49" s="3">
        <v>112.663285744676</v>
      </c>
      <c r="HV49" s="3">
        <v>41.7318114804008</v>
      </c>
      <c r="HW49" s="3">
        <v>66.1791170714725</v>
      </c>
      <c r="HX49" s="3">
        <v>102.645086752208</v>
      </c>
      <c r="HY49" s="3">
        <v>24.0708555835234</v>
      </c>
      <c r="HZ49" s="3">
        <v>83.2489749853453</v>
      </c>
      <c r="IA49" s="3">
        <v>157.278335925676</v>
      </c>
      <c r="IB49" s="3">
        <v>75.6770215669375</v>
      </c>
      <c r="IC49" s="3">
        <v>37.9949199786935</v>
      </c>
      <c r="ID49" s="3">
        <v>53.7875833336036</v>
      </c>
      <c r="IE49" s="3">
        <v>380.923249816895</v>
      </c>
      <c r="IF49" s="3">
        <v>13.1069135142695</v>
      </c>
      <c r="IG49" s="3">
        <v>85.7551112457192</v>
      </c>
      <c r="IH49" s="3">
        <v>168.947954641624</v>
      </c>
      <c r="II49" s="3">
        <v>248.535246021929</v>
      </c>
      <c r="IJ49" s="3">
        <v>72.904950131411</v>
      </c>
      <c r="IK49" s="3">
        <v>58.4791456288241</v>
      </c>
      <c r="IL49" s="3">
        <v>50.2986329677428</v>
      </c>
      <c r="IM49" s="3">
        <v>46.6335998614034</v>
      </c>
      <c r="IN49" s="3">
        <v>127.692251300322</v>
      </c>
      <c r="IO49" s="3">
        <v>97.1526716601068</v>
      </c>
      <c r="IP49" s="3">
        <v>53.0101687748566</v>
      </c>
      <c r="IQ49" s="3">
        <v>144.174074667356</v>
      </c>
      <c r="IR49" s="3">
        <v>37.3923344395636</v>
      </c>
      <c r="IS49" s="3">
        <v>113.123483631943</v>
      </c>
      <c r="IT49" s="3">
        <v>45.1953710693787</v>
      </c>
      <c r="IU49" s="3">
        <v>78.3844066407095</v>
      </c>
      <c r="IV49" s="3">
        <v>200.125557125992</v>
      </c>
      <c r="IW49" s="3">
        <v>141.054088844346</v>
      </c>
      <c r="IX49" s="3">
        <v>142.115520664873</v>
      </c>
      <c r="IY49" s="3">
        <v>50.4676182320837</v>
      </c>
      <c r="IZ49" s="3">
        <v>16.48568717761</v>
      </c>
      <c r="JA49" s="3">
        <v>67.6621612745096</v>
      </c>
      <c r="JB49" s="3">
        <v>84.1077485164342</v>
      </c>
      <c r="JC49" s="3">
        <v>52.6619739948951</v>
      </c>
      <c r="JD49" s="3">
        <v>34.1381184064002</v>
      </c>
      <c r="JE49" s="3">
        <v>186.301906272776</v>
      </c>
      <c r="JF49" s="3">
        <v>80.2296808690626</v>
      </c>
      <c r="JG49" s="3">
        <v>115.10892288707</v>
      </c>
      <c r="JH49" s="3">
        <v>68.4867051832365</v>
      </c>
      <c r="JI49" s="3">
        <v>83.2020579060464</v>
      </c>
      <c r="JJ49" s="3">
        <v>55.1211468942905</v>
      </c>
      <c r="JK49" s="3">
        <v>200.389189488851</v>
      </c>
      <c r="JL49" s="3">
        <v>112.738768609095</v>
      </c>
      <c r="JM49" s="3">
        <v>93.8249168626237</v>
      </c>
      <c r="JN49" s="3">
        <v>107.028884008975</v>
      </c>
      <c r="JO49" s="3">
        <v>66.1141785387716</v>
      </c>
      <c r="JP49" s="3">
        <v>115.879700417587</v>
      </c>
      <c r="JQ49" s="3">
        <v>114.27975063324</v>
      </c>
      <c r="JR49" s="3">
        <v>144.508000183105</v>
      </c>
      <c r="JS49" s="3">
        <v>45.2377780055117</v>
      </c>
      <c r="JT49" s="3">
        <v>35.7444628638228</v>
      </c>
      <c r="JU49" s="3">
        <v>196.110249328613</v>
      </c>
      <c r="JV49" s="3">
        <v>51.7833271949262</v>
      </c>
      <c r="JW49" s="3">
        <v>73.8892576227857</v>
      </c>
      <c r="JX49" s="3">
        <v>53.9805629301243</v>
      </c>
      <c r="JY49" s="3">
        <v>50.3205259098157</v>
      </c>
      <c r="JZ49" s="3">
        <v>48.8981823276799</v>
      </c>
      <c r="KA49" s="3">
        <v>75.2323305595</v>
      </c>
      <c r="KB49" s="3">
        <v>19.6855207775712</v>
      </c>
      <c r="KC49" s="3">
        <v>28.9673585480841</v>
      </c>
      <c r="KD49" s="3">
        <v>26.8177503728491</v>
      </c>
      <c r="KE49" s="3">
        <v>151.895699589776</v>
      </c>
      <c r="KF49" s="3">
        <v>40.096223961593</v>
      </c>
      <c r="KG49" s="3">
        <v>59.8259218665922</v>
      </c>
      <c r="KH49" s="3">
        <v>62.5499207461381</v>
      </c>
      <c r="KI49" s="3">
        <v>72.8617524796225</v>
      </c>
      <c r="KJ49" s="3">
        <v>107.280950292711</v>
      </c>
      <c r="KK49" s="3">
        <v>68.3537669410739</v>
      </c>
      <c r="KL49" s="3">
        <v>9.99246768619647</v>
      </c>
      <c r="KM49" s="3">
        <v>62.6423621823662</v>
      </c>
      <c r="KN49" s="3">
        <v>47.2543629048879</v>
      </c>
      <c r="KO49" s="3">
        <v>55.4723181913613</v>
      </c>
      <c r="KP49" s="3">
        <v>60.3275457697065</v>
      </c>
      <c r="KQ49" s="3">
        <v>126.006412167163</v>
      </c>
      <c r="KR49" s="3">
        <v>43.0380919446063</v>
      </c>
      <c r="KS49" s="3">
        <v>57.5694374730444</v>
      </c>
      <c r="KT49" s="3">
        <v>22.6927212258484</v>
      </c>
      <c r="KU49" s="3">
        <v>192.368431887519</v>
      </c>
      <c r="KV49" s="3">
        <v>55.8147993385964</v>
      </c>
      <c r="KW49" s="3">
        <v>133.834635609689</v>
      </c>
      <c r="KX49" s="3">
        <v>20.913473667257</v>
      </c>
      <c r="KY49" s="3">
        <v>34.7581940462802</v>
      </c>
      <c r="KZ49" s="3">
        <v>13.2107163067301</v>
      </c>
      <c r="LA49" s="3">
        <v>31.866255213763</v>
      </c>
      <c r="LB49" s="3">
        <v>73.4600603459533</v>
      </c>
      <c r="LC49" s="3">
        <v>42.515450251</v>
      </c>
      <c r="LD49" s="3">
        <v>198.283493564633</v>
      </c>
      <c r="LE49" s="3">
        <v>35.7352765361667</v>
      </c>
      <c r="LF49" s="3">
        <v>3.66310999243377</v>
      </c>
      <c r="LG49" s="3">
        <v>50.3845037512173</v>
      </c>
      <c r="LH49" s="3">
        <v>35.1943634207574</v>
      </c>
      <c r="LI49" s="3">
        <v>14.3685000419617</v>
      </c>
      <c r="LJ49" s="3">
        <v>43.3522405246211</v>
      </c>
      <c r="LK49" s="3">
        <v>38.0125401785448</v>
      </c>
      <c r="LL49" s="3">
        <v>42.4948580244359</v>
      </c>
    </row>
    <row r="50">
      <c r="A50" s="9">
        <v>43101.0</v>
      </c>
      <c r="B50" s="3">
        <v>40.9368176584144</v>
      </c>
      <c r="C50" s="3">
        <v>76.8846159823559</v>
      </c>
      <c r="D50" s="3">
        <v>53.0202446056204</v>
      </c>
      <c r="E50" s="3">
        <v>143.55723673798</v>
      </c>
      <c r="F50" s="3">
        <v>192.061189923968</v>
      </c>
      <c r="G50" s="3">
        <v>81.5598320586904</v>
      </c>
      <c r="H50" s="3">
        <v>33.8601442499869</v>
      </c>
      <c r="I50" s="3">
        <v>103.349615184108</v>
      </c>
      <c r="J50" s="3">
        <v>113.70428557623</v>
      </c>
      <c r="K50" s="3">
        <v>46.3187178815052</v>
      </c>
      <c r="L50" s="3">
        <v>54.0613248749634</v>
      </c>
      <c r="M50" s="3">
        <v>8.88154776572324</v>
      </c>
      <c r="N50" s="3">
        <v>37.5651020211034</v>
      </c>
      <c r="O50" s="3">
        <v>51.2680524179528</v>
      </c>
      <c r="P50" s="3">
        <v>83.9625899953522</v>
      </c>
      <c r="Q50" s="3">
        <v>65.9930950346447</v>
      </c>
      <c r="R50" s="3">
        <v>86.0907244286526</v>
      </c>
      <c r="S50" s="3">
        <v>77.2898508709823</v>
      </c>
      <c r="T50" s="3">
        <v>51.0328376376366</v>
      </c>
      <c r="U50" s="3">
        <v>71.9811019639936</v>
      </c>
      <c r="V50" s="3">
        <v>150.912266294641</v>
      </c>
      <c r="W50" s="3">
        <v>152.099725864468</v>
      </c>
      <c r="X50" s="3">
        <v>118.184245117289</v>
      </c>
      <c r="Y50" s="3">
        <v>65.2597024100167</v>
      </c>
      <c r="Z50" s="3">
        <v>142.246946942416</v>
      </c>
      <c r="AA50" s="3">
        <v>21.2803851686242</v>
      </c>
      <c r="AB50" s="3">
        <v>90.6047856293254</v>
      </c>
      <c r="AC50" s="3">
        <v>135.086791044314</v>
      </c>
      <c r="AD50" s="3">
        <v>105.594882935696</v>
      </c>
      <c r="AE50" s="3">
        <v>90.5692835688985</v>
      </c>
      <c r="AF50" s="3">
        <v>776.354997907366</v>
      </c>
      <c r="AG50" s="3">
        <v>312.71349502647</v>
      </c>
      <c r="AH50" s="3">
        <v>26.4275919282837</v>
      </c>
      <c r="AI50" s="3">
        <v>61.5536415731292</v>
      </c>
      <c r="AJ50" s="3">
        <v>57.4648977926638</v>
      </c>
      <c r="AK50" s="3">
        <v>204.527109536773</v>
      </c>
      <c r="AL50" s="3">
        <v>30.154343808845</v>
      </c>
      <c r="AM50" s="3">
        <v>48.303926798847</v>
      </c>
      <c r="AN50" s="3">
        <v>343.693096342541</v>
      </c>
      <c r="AO50" s="3">
        <v>46.0644937491793</v>
      </c>
      <c r="AP50" s="3">
        <v>49.0296374893497</v>
      </c>
      <c r="AQ50" s="3">
        <v>27.2069046383812</v>
      </c>
      <c r="AR50" s="3">
        <v>43.9980025437885</v>
      </c>
      <c r="AS50" s="3">
        <v>91.236787144529</v>
      </c>
      <c r="AT50" s="3">
        <v>60.676807464927</v>
      </c>
      <c r="AU50" s="3">
        <v>29.1803387252337</v>
      </c>
      <c r="AV50" s="3">
        <v>55.878087699547</v>
      </c>
      <c r="AW50" s="3">
        <v>141.386396934361</v>
      </c>
      <c r="AX50" s="3">
        <v>130.117941695626</v>
      </c>
      <c r="AY50" s="3">
        <v>45.1023808433896</v>
      </c>
      <c r="AZ50" s="3">
        <v>81.0434290019507</v>
      </c>
      <c r="BA50" s="3">
        <v>63.4807506623716</v>
      </c>
      <c r="BB50" s="3">
        <v>35.1900282143004</v>
      </c>
      <c r="BC50" s="3">
        <v>78.4689233873341</v>
      </c>
      <c r="BD50" s="3">
        <v>62.3304607753224</v>
      </c>
      <c r="BE50" s="3">
        <v>63.7000806377526</v>
      </c>
      <c r="BF50" s="3">
        <v>118.346521670657</v>
      </c>
      <c r="BG50" s="3">
        <v>35.2210692956035</v>
      </c>
      <c r="BH50" s="3">
        <v>117.858840501247</v>
      </c>
      <c r="BI50" s="3">
        <v>6.47149523099264</v>
      </c>
      <c r="BJ50" s="3">
        <v>153.021216610326</v>
      </c>
      <c r="BK50" s="3">
        <v>36.5764943969782</v>
      </c>
      <c r="BL50" s="3">
        <v>22.3804289559347</v>
      </c>
      <c r="BM50" s="3">
        <v>91.1263905928975</v>
      </c>
      <c r="BN50" s="3">
        <v>46.852685407864</v>
      </c>
      <c r="BO50" s="3">
        <v>172.952770925763</v>
      </c>
      <c r="BP50" s="3">
        <v>37.3661480078809</v>
      </c>
      <c r="BQ50" s="3">
        <v>109.612766372139</v>
      </c>
      <c r="BR50" s="3">
        <v>32.9650808226944</v>
      </c>
      <c r="BS50" s="3">
        <v>17.5205066047073</v>
      </c>
      <c r="BT50" s="3">
        <v>33.5247027914008</v>
      </c>
      <c r="BU50" s="3">
        <v>68.4658845300842</v>
      </c>
      <c r="BV50" s="3">
        <v>62.9982976574917</v>
      </c>
      <c r="BW50" s="3">
        <v>96.1644759195134</v>
      </c>
      <c r="BX50" s="3">
        <v>56.0058897598858</v>
      </c>
      <c r="BY50" s="3">
        <v>53.1124107229288</v>
      </c>
      <c r="BZ50" s="3">
        <v>149.538786822136</v>
      </c>
      <c r="CA50" s="3">
        <v>67.4240542901448</v>
      </c>
      <c r="CB50" s="3">
        <v>91.4468161183339</v>
      </c>
      <c r="CC50" s="3">
        <v>88.6408565405666</v>
      </c>
      <c r="CD50" s="3">
        <v>47.6942714391959</v>
      </c>
      <c r="CE50" s="3">
        <v>84.9771813877312</v>
      </c>
      <c r="CF50" s="3">
        <v>106.639236716322</v>
      </c>
      <c r="CG50" s="3">
        <v>112.534999302455</v>
      </c>
      <c r="CH50" s="3">
        <v>74.9893563722549</v>
      </c>
      <c r="CI50" s="3">
        <v>80.3166184912807</v>
      </c>
      <c r="CJ50" s="3">
        <v>70.8746496306214</v>
      </c>
      <c r="CK50" s="3">
        <v>59.3708423206806</v>
      </c>
      <c r="CL50" s="3">
        <v>77.5857140677316</v>
      </c>
      <c r="CM50" s="3">
        <v>31.566688311021</v>
      </c>
      <c r="CN50" s="3">
        <v>111.599704609199</v>
      </c>
      <c r="CO50" s="3">
        <v>35.3869028632437</v>
      </c>
      <c r="CP50" s="3">
        <v>127.383879552531</v>
      </c>
      <c r="CQ50" s="3">
        <v>62.3122930310523</v>
      </c>
      <c r="CR50" s="3">
        <v>115.640024094349</v>
      </c>
      <c r="CS50" s="3">
        <v>46.5174082009874</v>
      </c>
      <c r="CT50" s="3">
        <v>122.048692527458</v>
      </c>
      <c r="CU50" s="3">
        <v>77.9341552371887</v>
      </c>
      <c r="CV50" s="3">
        <v>61.0334824939723</v>
      </c>
      <c r="CW50" s="3">
        <v>87.9057957503797</v>
      </c>
      <c r="CX50" s="3">
        <v>47.8858973127595</v>
      </c>
      <c r="CY50" s="3">
        <v>49.1106197000561</v>
      </c>
      <c r="CZ50" s="3">
        <v>72.0267109930829</v>
      </c>
      <c r="DA50" s="3">
        <v>27.0496158906875</v>
      </c>
      <c r="DB50" s="3">
        <v>40.3615874335879</v>
      </c>
      <c r="DC50" s="3">
        <v>21.557024083969</v>
      </c>
      <c r="DD50" s="3">
        <v>60.6984481727747</v>
      </c>
      <c r="DE50" s="3">
        <v>125.31134657678</v>
      </c>
      <c r="DF50" s="3">
        <v>8.69001523819057</v>
      </c>
      <c r="DG50" s="3">
        <v>22.8332687180964</v>
      </c>
      <c r="DH50" s="3">
        <v>17.9975860496446</v>
      </c>
      <c r="DI50" s="3">
        <v>239.130919771045</v>
      </c>
      <c r="DJ50" s="3">
        <v>23.1801747631357</v>
      </c>
      <c r="DK50" s="3">
        <v>138.74880872454</v>
      </c>
      <c r="DL50" s="3">
        <v>86.9107769116945</v>
      </c>
      <c r="DM50" s="3">
        <v>24.6313208977253</v>
      </c>
      <c r="DN50" s="3">
        <v>69.8796542633112</v>
      </c>
      <c r="DO50" s="3">
        <v>178.804431066361</v>
      </c>
      <c r="DP50" s="3">
        <v>79.2002124087396</v>
      </c>
      <c r="DQ50" s="3">
        <v>60.7257012413362</v>
      </c>
      <c r="DR50" s="3">
        <v>46.2778990603004</v>
      </c>
      <c r="DS50" s="3">
        <v>27.7051780044221</v>
      </c>
      <c r="DT50" s="3">
        <v>38.6442329311222</v>
      </c>
      <c r="DU50" s="3">
        <v>56.6812636763664</v>
      </c>
      <c r="DV50" s="3">
        <v>83.6929273435466</v>
      </c>
      <c r="DW50" s="3">
        <v>52.0719845017466</v>
      </c>
      <c r="DX50" s="3">
        <v>221.689224945444</v>
      </c>
      <c r="DY50" s="3">
        <v>221.82381072875</v>
      </c>
      <c r="DZ50" s="3">
        <v>46.6791438518975</v>
      </c>
      <c r="EA50" s="3">
        <v>72.5596020914084</v>
      </c>
      <c r="EB50" s="3">
        <v>11.3481655102084</v>
      </c>
      <c r="EC50" s="3">
        <v>167.05501625248</v>
      </c>
      <c r="ED50" s="3">
        <v>47.0670110590338</v>
      </c>
      <c r="EE50" s="3">
        <v>47.9506379897084</v>
      </c>
      <c r="EF50" s="3">
        <v>131.148450428208</v>
      </c>
      <c r="EG50" s="3">
        <v>18.2648124371299</v>
      </c>
      <c r="EH50" s="3">
        <v>29.6191764974746</v>
      </c>
      <c r="EI50" s="3">
        <v>16.1570107487249</v>
      </c>
      <c r="EJ50" s="3">
        <v>94.4960476715497</v>
      </c>
      <c r="EK50" s="3">
        <v>257.996012593679</v>
      </c>
      <c r="EL50" s="3">
        <v>113.321365933634</v>
      </c>
      <c r="EM50" s="3">
        <v>67.6361018127619</v>
      </c>
      <c r="EN50" s="3">
        <v>128.400552472017</v>
      </c>
      <c r="EO50" s="3">
        <v>38.152693247292</v>
      </c>
      <c r="EP50" s="3">
        <v>157.300062686176</v>
      </c>
      <c r="EQ50" s="3">
        <v>43.3116550341206</v>
      </c>
      <c r="ER50" s="3">
        <v>15.9851456062988</v>
      </c>
      <c r="ES50" s="3">
        <v>24.1073130204872</v>
      </c>
      <c r="ET50" s="3">
        <v>139.180634271531</v>
      </c>
      <c r="EU50" s="3">
        <v>144.40283183107</v>
      </c>
      <c r="EV50" s="3">
        <v>26.5835096118297</v>
      </c>
      <c r="EW50" s="3">
        <v>33.3371548094313</v>
      </c>
      <c r="EX50" s="3">
        <v>118.486092590781</v>
      </c>
      <c r="EY50" s="3">
        <v>23.1544442445801</v>
      </c>
      <c r="EZ50" s="3">
        <v>91.9948671301744</v>
      </c>
      <c r="FA50" s="3">
        <v>49.3254006277527</v>
      </c>
      <c r="FB50" s="3">
        <v>15.3680296055647</v>
      </c>
      <c r="FC50" s="3">
        <v>11.9373918251012</v>
      </c>
      <c r="FD50" s="3">
        <v>98.6542111787159</v>
      </c>
      <c r="FE50" s="3">
        <v>92.4659284877936</v>
      </c>
      <c r="FF50" s="3">
        <v>12.6454902657602</v>
      </c>
      <c r="FG50" s="3">
        <v>70.4283336457752</v>
      </c>
      <c r="FH50" s="3">
        <v>37.5132384035801</v>
      </c>
      <c r="FI50" s="3">
        <v>24.9032867000442</v>
      </c>
      <c r="FJ50" s="3">
        <v>50.260467546281</v>
      </c>
      <c r="FK50" s="3">
        <v>61.462439050478</v>
      </c>
      <c r="FL50" s="3">
        <v>76.5571909841102</v>
      </c>
      <c r="FM50" s="3">
        <v>277.01173215827</v>
      </c>
      <c r="FN50" s="3">
        <v>88.178513398978</v>
      </c>
      <c r="FO50" s="3">
        <v>12.8544176370109</v>
      </c>
      <c r="FP50" s="3">
        <v>58.8840427774797</v>
      </c>
      <c r="FQ50" s="3">
        <v>79.0744529174074</v>
      </c>
      <c r="FR50" s="3">
        <v>156.716547513039</v>
      </c>
      <c r="FS50" s="3">
        <v>133.292509162579</v>
      </c>
      <c r="FT50" s="3">
        <v>40.6030867188941</v>
      </c>
      <c r="FU50" s="3">
        <v>148.154168174438</v>
      </c>
      <c r="FV50" s="3">
        <v>41.9073059661987</v>
      </c>
      <c r="FW50" s="3">
        <v>157.31501085898</v>
      </c>
      <c r="FX50" s="3">
        <v>147.661629425322</v>
      </c>
      <c r="FY50" s="3">
        <v>37.0757670480193</v>
      </c>
      <c r="FZ50" s="3">
        <v>72.1479800589967</v>
      </c>
      <c r="GA50" s="3">
        <v>40.9772792117268</v>
      </c>
      <c r="GB50" s="3">
        <v>277.106667654855</v>
      </c>
      <c r="GC50" s="3">
        <v>45.3886685038366</v>
      </c>
      <c r="GD50" s="3">
        <v>73.687604154163</v>
      </c>
      <c r="GE50" s="3">
        <v>157.955389062735</v>
      </c>
      <c r="GF50" s="3">
        <v>32.9303572064354</v>
      </c>
      <c r="GG50" s="3">
        <v>41.5841512451485</v>
      </c>
      <c r="GH50" s="3">
        <v>24.2249104091166</v>
      </c>
      <c r="GI50" s="3">
        <v>55.9770160085938</v>
      </c>
      <c r="GJ50" s="3">
        <v>46.0172303396046</v>
      </c>
      <c r="GK50" s="3">
        <v>44.6575050232964</v>
      </c>
      <c r="GL50" s="3">
        <v>83.405292150587</v>
      </c>
      <c r="GM50" s="3">
        <v>86.2806814341353</v>
      </c>
      <c r="GN50" s="3">
        <v>146.884776739984</v>
      </c>
      <c r="GO50" s="3">
        <v>42.7606776172417</v>
      </c>
      <c r="GP50" s="3">
        <v>23.941770934385</v>
      </c>
      <c r="GQ50" s="3">
        <v>32.2152517356547</v>
      </c>
      <c r="GR50" s="3">
        <v>31.7972543582667</v>
      </c>
      <c r="GS50" s="3">
        <v>232.088810148693</v>
      </c>
      <c r="GT50" s="3">
        <v>19.3453999351176</v>
      </c>
      <c r="GU50" s="3">
        <v>60.4133748817215</v>
      </c>
      <c r="GV50" s="3">
        <v>282.790730194621</v>
      </c>
      <c r="GW50" s="3">
        <v>23.3539518894138</v>
      </c>
      <c r="GX50" s="3">
        <v>131.230815320936</v>
      </c>
      <c r="GY50" s="3">
        <v>50.6853038696862</v>
      </c>
      <c r="GZ50" s="3">
        <v>85.5260032097234</v>
      </c>
      <c r="HA50" s="3">
        <v>58.5769789353943</v>
      </c>
      <c r="HB50" s="3">
        <v>5.60860178652031</v>
      </c>
      <c r="HC50" s="3">
        <v>15.607901490479</v>
      </c>
      <c r="HD50" s="3">
        <v>37.0581544022186</v>
      </c>
      <c r="HE50" s="3">
        <v>58.2049010101341</v>
      </c>
      <c r="HF50" s="3">
        <v>44.7446522255592</v>
      </c>
      <c r="HG50" s="3">
        <v>264.348809015183</v>
      </c>
      <c r="HH50" s="3">
        <v>63.3386241330855</v>
      </c>
      <c r="HI50" s="3">
        <v>55.7965402713341</v>
      </c>
      <c r="HJ50" s="3">
        <v>38.1804307861134</v>
      </c>
      <c r="HK50" s="3">
        <v>39.5613034974929</v>
      </c>
      <c r="HL50" s="3">
        <v>97.0189119950641</v>
      </c>
      <c r="HM50" s="3">
        <v>25.9646783619747</v>
      </c>
      <c r="HN50" s="3">
        <v>55.4246669136986</v>
      </c>
      <c r="HO50" s="3">
        <v>74.4037759364732</v>
      </c>
      <c r="HP50" s="3">
        <v>45.9600858801577</v>
      </c>
      <c r="HQ50" s="3">
        <v>185.122100762763</v>
      </c>
      <c r="HR50" s="3">
        <v>31.5389850240224</v>
      </c>
      <c r="HS50" s="3">
        <v>52.3474815987196</v>
      </c>
      <c r="HT50" s="3">
        <v>72.6006599259264</v>
      </c>
      <c r="HU50" s="3">
        <v>119.014378373945</v>
      </c>
      <c r="HV50" s="3">
        <v>43.8090610628872</v>
      </c>
      <c r="HW50" s="3">
        <v>60.6132508554286</v>
      </c>
      <c r="HX50" s="3">
        <v>104.313253597697</v>
      </c>
      <c r="HY50" s="3">
        <v>22.6405019136218</v>
      </c>
      <c r="HZ50" s="3">
        <v>87.17637295535</v>
      </c>
      <c r="IA50" s="3">
        <v>148.464276612182</v>
      </c>
      <c r="IB50" s="3">
        <v>78.8173536120968</v>
      </c>
      <c r="IC50" s="3">
        <v>38.3378903253772</v>
      </c>
      <c r="ID50" s="3">
        <v>55.5819118054881</v>
      </c>
      <c r="IE50" s="3">
        <v>377.423094249907</v>
      </c>
      <c r="IF50" s="3">
        <v>14.0767621145616</v>
      </c>
      <c r="IG50" s="3">
        <v>95.0700015270872</v>
      </c>
      <c r="IH50" s="3">
        <v>177.336310360028</v>
      </c>
      <c r="II50" s="3">
        <v>262.60059644706</v>
      </c>
      <c r="IJ50" s="3">
        <v>77.1468100388483</v>
      </c>
      <c r="IK50" s="3">
        <v>60.870098104278</v>
      </c>
      <c r="IL50" s="3">
        <v>51.35758124641</v>
      </c>
      <c r="IM50" s="3">
        <v>49.0111412080723</v>
      </c>
      <c r="IN50" s="3">
        <v>132.652621333089</v>
      </c>
      <c r="IO50" s="3">
        <v>101.691499269372</v>
      </c>
      <c r="IP50" s="3">
        <v>62.0289233812472</v>
      </c>
      <c r="IQ50" s="3">
        <v>150.595905157213</v>
      </c>
      <c r="IR50" s="3">
        <v>33.7553436246841</v>
      </c>
      <c r="IS50" s="3">
        <v>113.251701259405</v>
      </c>
      <c r="IT50" s="3">
        <v>42.6074511440026</v>
      </c>
      <c r="IU50" s="3">
        <v>85.059755152554</v>
      </c>
      <c r="IV50" s="3">
        <v>199.334029880829</v>
      </c>
      <c r="IW50" s="3">
        <v>143.898370358985</v>
      </c>
      <c r="IX50" s="3">
        <v>149.96733717671</v>
      </c>
      <c r="IY50" s="3">
        <v>52.0523675373011</v>
      </c>
      <c r="IZ50" s="3">
        <v>16.5256633698277</v>
      </c>
      <c r="JA50" s="3">
        <v>70.270947154787</v>
      </c>
      <c r="JB50" s="3">
        <v>88.9124000965425</v>
      </c>
      <c r="JC50" s="3">
        <v>61.480057414143</v>
      </c>
      <c r="JD50" s="3">
        <v>35.2733546337412</v>
      </c>
      <c r="JE50" s="3">
        <v>205.941555211067</v>
      </c>
      <c r="JF50" s="3">
        <v>88.1172420741961</v>
      </c>
      <c r="JG50" s="3">
        <v>118.659576169961</v>
      </c>
      <c r="JH50" s="3">
        <v>66.7635147506934</v>
      </c>
      <c r="JI50" s="3">
        <v>92.3853815960694</v>
      </c>
      <c r="JJ50" s="3">
        <v>58.4746307102962</v>
      </c>
      <c r="JK50" s="3">
        <v>211.49568502438</v>
      </c>
      <c r="JL50" s="3">
        <v>118.833800408434</v>
      </c>
      <c r="JM50" s="3">
        <v>102.687840411434</v>
      </c>
      <c r="JN50" s="3">
        <v>115.534298436764</v>
      </c>
      <c r="JO50" s="3">
        <v>71.8369052118942</v>
      </c>
      <c r="JP50" s="3">
        <v>126.789352329014</v>
      </c>
      <c r="JQ50" s="3">
        <v>113.500952766055</v>
      </c>
      <c r="JR50" s="3">
        <v>159.831190563384</v>
      </c>
      <c r="JS50" s="3">
        <v>41.4588573220767</v>
      </c>
      <c r="JT50" s="3">
        <v>36.4056139636813</v>
      </c>
      <c r="JU50" s="3">
        <v>209.096905299595</v>
      </c>
      <c r="JV50" s="3">
        <v>54.5401919411084</v>
      </c>
      <c r="JW50" s="3">
        <v>77.5905179517954</v>
      </c>
      <c r="JX50" s="3">
        <v>51.2651343450654</v>
      </c>
      <c r="JY50" s="3">
        <v>46.708499897928</v>
      </c>
      <c r="JZ50" s="3">
        <v>52.0755247700061</v>
      </c>
      <c r="KA50" s="3">
        <v>77.9395293144187</v>
      </c>
      <c r="KB50" s="3">
        <v>21.6047853096046</v>
      </c>
      <c r="KC50" s="3">
        <v>30.552548786965</v>
      </c>
      <c r="KD50" s="3">
        <v>27.1910759302728</v>
      </c>
      <c r="KE50" s="3">
        <v>160.507976519779</v>
      </c>
      <c r="KF50" s="3">
        <v>37.1916429246573</v>
      </c>
      <c r="KG50" s="3">
        <v>62.7333939041106</v>
      </c>
      <c r="KH50" s="3">
        <v>65.3011195752454</v>
      </c>
      <c r="KI50" s="3">
        <v>73.7318688202523</v>
      </c>
      <c r="KJ50" s="3">
        <v>114.257353175803</v>
      </c>
      <c r="KK50" s="3">
        <v>72.0806355052106</v>
      </c>
      <c r="KL50" s="3">
        <v>11.2500192807448</v>
      </c>
      <c r="KM50" s="3">
        <v>67.6596906719842</v>
      </c>
      <c r="KN50" s="3">
        <v>48.6827573528532</v>
      </c>
      <c r="KO50" s="3">
        <v>59.3611419871274</v>
      </c>
      <c r="KP50" s="3">
        <v>58.632320967056</v>
      </c>
      <c r="KQ50" s="3">
        <v>129.423203805154</v>
      </c>
      <c r="KR50" s="3">
        <v>43.4272949593965</v>
      </c>
      <c r="KS50" s="3">
        <v>61.529256138275</v>
      </c>
      <c r="KT50" s="3">
        <v>22.1379039235618</v>
      </c>
      <c r="KU50" s="3">
        <v>183.730336877504</v>
      </c>
      <c r="KV50" s="3">
        <v>52.7256324822332</v>
      </c>
      <c r="KW50" s="3">
        <v>144.702719267564</v>
      </c>
      <c r="KX50" s="3">
        <v>20.909433407754</v>
      </c>
      <c r="KY50" s="3">
        <v>35.5592817276768</v>
      </c>
      <c r="KZ50" s="3">
        <v>14.0553441859542</v>
      </c>
      <c r="LA50" s="3">
        <v>35.7786975300757</v>
      </c>
      <c r="LB50" s="3">
        <v>78.155468711334</v>
      </c>
      <c r="LC50" s="3">
        <v>42.8981131247737</v>
      </c>
      <c r="LD50" s="3">
        <v>218.139089384411</v>
      </c>
      <c r="LE50" s="3">
        <v>37.8537579570441</v>
      </c>
      <c r="LF50" s="3">
        <v>3.50459781890858</v>
      </c>
      <c r="LG50" s="3">
        <v>43.7640547742068</v>
      </c>
      <c r="LH50" s="3">
        <v>42.8214723438457</v>
      </c>
      <c r="LI50" s="3">
        <v>14.7885714485532</v>
      </c>
      <c r="LJ50" s="3">
        <v>44.8000034599653</v>
      </c>
      <c r="LK50" s="3">
        <v>40.9044697468433</v>
      </c>
      <c r="LL50" s="3">
        <v>49.4156136885604</v>
      </c>
    </row>
    <row r="51">
      <c r="A51" s="9">
        <v>43132.0</v>
      </c>
      <c r="B51" s="3">
        <v>39.5064089564393</v>
      </c>
      <c r="C51" s="3">
        <v>84.170622126074</v>
      </c>
      <c r="D51" s="3">
        <v>52.4205224489309</v>
      </c>
      <c r="E51" s="3">
        <v>142.879236704254</v>
      </c>
      <c r="F51" s="3">
        <v>198.715526781584</v>
      </c>
      <c r="G51" s="3">
        <v>76.8183540593643</v>
      </c>
      <c r="H51" s="3">
        <v>34.5460969760952</v>
      </c>
      <c r="I51" s="3">
        <v>99.2567332938038</v>
      </c>
      <c r="J51" s="3">
        <v>111.880789104261</v>
      </c>
      <c r="K51" s="3">
        <v>44.945427241463</v>
      </c>
      <c r="L51" s="3">
        <v>51.7822040323687</v>
      </c>
      <c r="M51" s="3">
        <v>8.47932692253194</v>
      </c>
      <c r="N51" s="3">
        <v>37.240917641657</v>
      </c>
      <c r="O51" s="3">
        <v>49.9077278832768</v>
      </c>
      <c r="P51" s="3">
        <v>77.4202230965675</v>
      </c>
      <c r="Q51" s="3">
        <v>65.9878941586143</v>
      </c>
      <c r="R51" s="3">
        <v>79.9781513707709</v>
      </c>
      <c r="S51" s="3">
        <v>76.202673414602</v>
      </c>
      <c r="T51" s="3">
        <v>48.7299684871878</v>
      </c>
      <c r="U51" s="3">
        <v>72.0653697207144</v>
      </c>
      <c r="V51" s="3">
        <v>147.11875108453</v>
      </c>
      <c r="W51" s="3">
        <v>138.846744055372</v>
      </c>
      <c r="X51" s="3">
        <v>117.686014319133</v>
      </c>
      <c r="Y51" s="3">
        <v>72.2369075574373</v>
      </c>
      <c r="Z51" s="3">
        <v>136.397292028708</v>
      </c>
      <c r="AA51" s="3">
        <v>20.8313025032678</v>
      </c>
      <c r="AB51" s="3">
        <v>90.9536790409405</v>
      </c>
      <c r="AC51" s="3">
        <v>125.65857306189</v>
      </c>
      <c r="AD51" s="3">
        <v>103.612955983721</v>
      </c>
      <c r="AE51" s="3">
        <v>87.202909526851</v>
      </c>
      <c r="AF51" s="3">
        <v>723.141577469675</v>
      </c>
      <c r="AG51" s="3">
        <v>333.800880233337</v>
      </c>
      <c r="AH51" s="3">
        <v>26.7607290775618</v>
      </c>
      <c r="AI51" s="3">
        <v>59.1161952021754</v>
      </c>
      <c r="AJ51" s="3">
        <v>56.10311714388</v>
      </c>
      <c r="AK51" s="3">
        <v>197.408538972483</v>
      </c>
      <c r="AL51" s="3">
        <v>26.7703370044457</v>
      </c>
      <c r="AM51" s="3">
        <v>47.8051334364087</v>
      </c>
      <c r="AN51" s="3">
        <v>309.313420345909</v>
      </c>
      <c r="AO51" s="3">
        <v>45.7809651626405</v>
      </c>
      <c r="AP51" s="3">
        <v>51.119491055399</v>
      </c>
      <c r="AQ51" s="3">
        <v>26.7642106507954</v>
      </c>
      <c r="AR51" s="3">
        <v>41.6558868425032</v>
      </c>
      <c r="AS51" s="3">
        <v>86.293815656966</v>
      </c>
      <c r="AT51" s="3">
        <v>59.8984352152055</v>
      </c>
      <c r="AU51" s="3">
        <v>28.1749442975599</v>
      </c>
      <c r="AV51" s="3">
        <v>54.1952961064964</v>
      </c>
      <c r="AW51" s="3">
        <v>133.396528058955</v>
      </c>
      <c r="AX51" s="3">
        <v>128.306180539687</v>
      </c>
      <c r="AY51" s="3">
        <v>44.3634210887708</v>
      </c>
      <c r="AZ51" s="3">
        <v>81.5265714813512</v>
      </c>
      <c r="BA51" s="3">
        <v>63.5316840176735</v>
      </c>
      <c r="BB51" s="3">
        <v>34.0332792519445</v>
      </c>
      <c r="BC51" s="3">
        <v>77.1828401232777</v>
      </c>
      <c r="BD51" s="3">
        <v>62.2755412530262</v>
      </c>
      <c r="BE51" s="3">
        <v>59.6347373460937</v>
      </c>
      <c r="BF51" s="3">
        <v>107.252419770178</v>
      </c>
      <c r="BG51" s="3">
        <v>33.1475074267045</v>
      </c>
      <c r="BH51" s="3">
        <v>124.485922268511</v>
      </c>
      <c r="BI51" s="3">
        <v>5.92775260774713</v>
      </c>
      <c r="BJ51" s="3">
        <v>141.686111984151</v>
      </c>
      <c r="BK51" s="3">
        <v>35.1767438157718</v>
      </c>
      <c r="BL51" s="3">
        <v>21.700238822827</v>
      </c>
      <c r="BM51" s="3">
        <v>86.6299110565313</v>
      </c>
      <c r="BN51" s="3">
        <v>44.2848013367206</v>
      </c>
      <c r="BO51" s="3">
        <v>168.72183595964</v>
      </c>
      <c r="BP51" s="3">
        <v>36.0308456983555</v>
      </c>
      <c r="BQ51" s="3">
        <v>110.868907913639</v>
      </c>
      <c r="BR51" s="3">
        <v>34.1250105566545</v>
      </c>
      <c r="BS51" s="3">
        <v>16.5237524618276</v>
      </c>
      <c r="BT51" s="3">
        <v>33.4967919936053</v>
      </c>
      <c r="BU51" s="3">
        <v>71.6579821993915</v>
      </c>
      <c r="BV51" s="3">
        <v>57.2009353880239</v>
      </c>
      <c r="BW51" s="3">
        <v>84.9876651479815</v>
      </c>
      <c r="BX51" s="3">
        <v>54.8609734932612</v>
      </c>
      <c r="BY51" s="3">
        <v>49.4433399669948</v>
      </c>
      <c r="BZ51" s="3">
        <v>146.424581694497</v>
      </c>
      <c r="CA51" s="3">
        <v>66.3424380483106</v>
      </c>
      <c r="CB51" s="3">
        <v>89.2793349697295</v>
      </c>
      <c r="CC51" s="3">
        <v>88.1642416113225</v>
      </c>
      <c r="CD51" s="3">
        <v>41.8487609346899</v>
      </c>
      <c r="CE51" s="3">
        <v>83.7401275616062</v>
      </c>
      <c r="CF51" s="3">
        <v>101.482009234806</v>
      </c>
      <c r="CG51" s="3">
        <v>106.570526123047</v>
      </c>
      <c r="CH51" s="3">
        <v>72.7024895912837</v>
      </c>
      <c r="CI51" s="3">
        <v>78.0433906717718</v>
      </c>
      <c r="CJ51" s="3">
        <v>68.8011699239203</v>
      </c>
      <c r="CK51" s="3">
        <v>57.1314121688559</v>
      </c>
      <c r="CL51" s="3">
        <v>73.6836840980932</v>
      </c>
      <c r="CM51" s="3">
        <v>25.5484101022257</v>
      </c>
      <c r="CN51" s="3">
        <v>121.354835812919</v>
      </c>
      <c r="CO51" s="3">
        <v>38.8857107446776</v>
      </c>
      <c r="CP51" s="3">
        <v>122.058762285929</v>
      </c>
      <c r="CQ51" s="3">
        <v>59.6705545610344</v>
      </c>
      <c r="CR51" s="3">
        <v>109.228192230236</v>
      </c>
      <c r="CS51" s="3">
        <v>44.9643300185275</v>
      </c>
      <c r="CT51" s="3">
        <v>127.009861037514</v>
      </c>
      <c r="CU51" s="3">
        <v>79.2500889692732</v>
      </c>
      <c r="CV51" s="3">
        <v>59.7250231940114</v>
      </c>
      <c r="CW51" s="3">
        <v>82.385379812661</v>
      </c>
      <c r="CX51" s="3">
        <v>44.4991123615011</v>
      </c>
      <c r="CY51" s="3">
        <v>46.0255495577834</v>
      </c>
      <c r="CZ51" s="3">
        <v>71.2586612380757</v>
      </c>
      <c r="DA51" s="3">
        <v>26.2935953013945</v>
      </c>
      <c r="DB51" s="3">
        <v>43.649473893015</v>
      </c>
      <c r="DC51" s="3">
        <v>20.9176391040062</v>
      </c>
      <c r="DD51" s="3">
        <v>58.3318847539756</v>
      </c>
      <c r="DE51" s="3">
        <v>108.232210240282</v>
      </c>
      <c r="DF51" s="3">
        <v>7.66733883703446</v>
      </c>
      <c r="DG51" s="3">
        <v>22.5567299029228</v>
      </c>
      <c r="DH51" s="3">
        <v>16.9887494774721</v>
      </c>
      <c r="DI51" s="3">
        <v>220.074067687001</v>
      </c>
      <c r="DJ51" s="3">
        <v>24.4448540129035</v>
      </c>
      <c r="DK51" s="3">
        <v>143.269999052349</v>
      </c>
      <c r="DL51" s="3">
        <v>86.3015512185453</v>
      </c>
      <c r="DM51" s="3">
        <v>25.1833911464854</v>
      </c>
      <c r="DN51" s="3">
        <v>62.4975165088719</v>
      </c>
      <c r="DO51" s="3">
        <v>185.680182987416</v>
      </c>
      <c r="DP51" s="3">
        <v>67.7926663393324</v>
      </c>
      <c r="DQ51" s="3">
        <v>61.399649183604</v>
      </c>
      <c r="DR51" s="3">
        <v>42.8120411739867</v>
      </c>
      <c r="DS51" s="3">
        <v>24.2748050993239</v>
      </c>
      <c r="DT51" s="3">
        <v>36.6073544512862</v>
      </c>
      <c r="DU51" s="3">
        <v>54.4467188835316</v>
      </c>
      <c r="DV51" s="3">
        <v>79.7869972119921</v>
      </c>
      <c r="DW51" s="3">
        <v>52.0490613184803</v>
      </c>
      <c r="DX51" s="3">
        <v>223.164888367911</v>
      </c>
      <c r="DY51" s="3">
        <v>239.400601348174</v>
      </c>
      <c r="DZ51" s="3">
        <v>42.6243247182551</v>
      </c>
      <c r="EA51" s="3">
        <v>76.0480009996557</v>
      </c>
      <c r="EB51" s="3">
        <v>11.4625029499405</v>
      </c>
      <c r="EC51" s="3">
        <v>157.989418102131</v>
      </c>
      <c r="ED51" s="3">
        <v>40.9978234806935</v>
      </c>
      <c r="EE51" s="3">
        <v>46.6296234493958</v>
      </c>
      <c r="EF51" s="3">
        <v>126.853296247479</v>
      </c>
      <c r="EG51" s="3">
        <v>17.3750496253357</v>
      </c>
      <c r="EH51" s="3">
        <v>27.9649433671819</v>
      </c>
      <c r="EI51" s="3">
        <v>15.2310566940201</v>
      </c>
      <c r="EJ51" s="3">
        <v>85.1613715195852</v>
      </c>
      <c r="EK51" s="3">
        <v>255.448614977875</v>
      </c>
      <c r="EL51" s="3">
        <v>107.825127494671</v>
      </c>
      <c r="EM51" s="3">
        <v>65.4005757693186</v>
      </c>
      <c r="EN51" s="3">
        <v>119.145196924596</v>
      </c>
      <c r="EO51" s="3">
        <v>38.9036074154502</v>
      </c>
      <c r="EP51" s="3">
        <v>157.429523407271</v>
      </c>
      <c r="EQ51" s="3">
        <v>41.105255042612</v>
      </c>
      <c r="ER51" s="3">
        <v>17.4202962988021</v>
      </c>
      <c r="ES51" s="3">
        <v>21.861115364957</v>
      </c>
      <c r="ET51" s="3">
        <v>137.67140257986</v>
      </c>
      <c r="EU51" s="3">
        <v>138.055457362286</v>
      </c>
      <c r="EV51" s="3">
        <v>23.8943217133121</v>
      </c>
      <c r="EW51" s="3">
        <v>31.9588224237451</v>
      </c>
      <c r="EX51" s="3">
        <v>108.580871073581</v>
      </c>
      <c r="EY51" s="3">
        <v>21.2086235245428</v>
      </c>
      <c r="EZ51" s="3">
        <v>93.5486241826766</v>
      </c>
      <c r="FA51" s="3">
        <v>49.2887831826239</v>
      </c>
      <c r="FB51" s="3">
        <v>15.2852489209102</v>
      </c>
      <c r="FC51" s="3">
        <v>10.4860568515741</v>
      </c>
      <c r="FD51" s="3">
        <v>95.9322303702758</v>
      </c>
      <c r="FE51" s="3">
        <v>89.4134504686278</v>
      </c>
      <c r="FF51" s="3">
        <v>11.4638704089798</v>
      </c>
      <c r="FG51" s="3">
        <v>64.3915785739296</v>
      </c>
      <c r="FH51" s="3">
        <v>35.674807433091</v>
      </c>
      <c r="FI51" s="3">
        <v>24.3134576415431</v>
      </c>
      <c r="FJ51" s="3">
        <v>47.5960594880968</v>
      </c>
      <c r="FK51" s="3">
        <v>53.7858060797485</v>
      </c>
      <c r="FL51" s="3">
        <v>69.9884730540197</v>
      </c>
      <c r="FM51" s="3">
        <v>292.336336368533</v>
      </c>
      <c r="FN51" s="3">
        <v>85.6815256710616</v>
      </c>
      <c r="FO51" s="3">
        <v>11.8217362490413</v>
      </c>
      <c r="FP51" s="3">
        <v>53.5201201999828</v>
      </c>
      <c r="FQ51" s="3">
        <v>74.7075320297458</v>
      </c>
      <c r="FR51" s="3">
        <v>164.804883263309</v>
      </c>
      <c r="FS51" s="3">
        <v>132.662228180834</v>
      </c>
      <c r="FT51" s="3">
        <v>38.3061033318038</v>
      </c>
      <c r="FU51" s="3">
        <v>137.810935508648</v>
      </c>
      <c r="FV51" s="3">
        <v>38.1648572963961</v>
      </c>
      <c r="FW51" s="3">
        <v>143.37536313264</v>
      </c>
      <c r="FX51" s="3">
        <v>152.877496251519</v>
      </c>
      <c r="FY51" s="3">
        <v>37.3206569021223</v>
      </c>
      <c r="FZ51" s="3">
        <v>68.7180525333328</v>
      </c>
      <c r="GA51" s="3">
        <v>36.5919213652292</v>
      </c>
      <c r="GB51" s="3">
        <v>255.93657844945</v>
      </c>
      <c r="GC51" s="3">
        <v>46.0786060432931</v>
      </c>
      <c r="GD51" s="3">
        <v>74.1112548315312</v>
      </c>
      <c r="GE51" s="3">
        <v>151.861923477616</v>
      </c>
      <c r="GF51" s="3">
        <v>32.3771053113436</v>
      </c>
      <c r="GG51" s="3">
        <v>38.6963533697396</v>
      </c>
      <c r="GH51" s="3">
        <v>23.7212609523349</v>
      </c>
      <c r="GI51" s="3">
        <v>52.7532201922399</v>
      </c>
      <c r="GJ51" s="3">
        <v>43.111730261811</v>
      </c>
      <c r="GK51" s="3">
        <v>44.52601408376</v>
      </c>
      <c r="GL51" s="3">
        <v>84.8980193548151</v>
      </c>
      <c r="GM51" s="3">
        <v>93.7028467655545</v>
      </c>
      <c r="GN51" s="3">
        <v>152.461673909459</v>
      </c>
      <c r="GO51" s="3">
        <v>42.7089091297569</v>
      </c>
      <c r="GP51" s="3">
        <v>23.5672177825561</v>
      </c>
      <c r="GQ51" s="3">
        <v>32.2162372275164</v>
      </c>
      <c r="GR51" s="3">
        <v>30.8373997189273</v>
      </c>
      <c r="GS51" s="3">
        <v>271.158420361971</v>
      </c>
      <c r="GT51" s="3">
        <v>18.5367889072534</v>
      </c>
      <c r="GU51" s="3">
        <v>61.691401462742</v>
      </c>
      <c r="GV51" s="3">
        <v>306.496483592566</v>
      </c>
      <c r="GW51" s="3">
        <v>21.3441051607436</v>
      </c>
      <c r="GX51" s="3">
        <v>123.797520786418</v>
      </c>
      <c r="GY51" s="3">
        <v>48.4365648433425</v>
      </c>
      <c r="GZ51" s="3">
        <v>83.9509397973212</v>
      </c>
      <c r="HA51" s="3">
        <v>55.7733641445673</v>
      </c>
      <c r="HB51" s="3">
        <v>5.86631469157706</v>
      </c>
      <c r="HC51" s="3">
        <v>14.9197025978683</v>
      </c>
      <c r="HD51" s="3">
        <v>36.6413362851664</v>
      </c>
      <c r="HE51" s="3">
        <v>60.1130798593298</v>
      </c>
      <c r="HF51" s="3">
        <v>44.495841243863</v>
      </c>
      <c r="HG51" s="3">
        <v>250.881316737125</v>
      </c>
      <c r="HH51" s="3">
        <v>58.1417993515249</v>
      </c>
      <c r="HI51" s="3">
        <v>53.5867245165624</v>
      </c>
      <c r="HJ51" s="3">
        <v>35.1921077314908</v>
      </c>
      <c r="HK51" s="3">
        <v>38.3871428404219</v>
      </c>
      <c r="HL51" s="3">
        <v>91.2837621594843</v>
      </c>
      <c r="HM51" s="3">
        <v>25.226354330652</v>
      </c>
      <c r="HN51" s="3">
        <v>48.3234884384538</v>
      </c>
      <c r="HO51" s="3">
        <v>67.9532291330384</v>
      </c>
      <c r="HP51" s="3">
        <v>46.2335905951816</v>
      </c>
      <c r="HQ51" s="3">
        <v>164.457449796877</v>
      </c>
      <c r="HR51" s="3">
        <v>27.2235599949674</v>
      </c>
      <c r="HS51" s="3">
        <v>50.6482007309149</v>
      </c>
      <c r="HT51" s="3">
        <v>70.1483793660227</v>
      </c>
      <c r="HU51" s="3">
        <v>122.7364973493</v>
      </c>
      <c r="HV51" s="3">
        <v>42.1275236886936</v>
      </c>
      <c r="HW51" s="3">
        <v>58.3861468634851</v>
      </c>
      <c r="HX51" s="3">
        <v>101.656419793953</v>
      </c>
      <c r="HY51" s="3">
        <v>21.8898623407903</v>
      </c>
      <c r="HZ51" s="3">
        <v>79.1027117743095</v>
      </c>
      <c r="IA51" s="3">
        <v>142.347786026009</v>
      </c>
      <c r="IB51" s="3">
        <v>71.318104878007</v>
      </c>
      <c r="IC51" s="3">
        <v>34.4343754338344</v>
      </c>
      <c r="ID51" s="3">
        <v>53.8042522815026</v>
      </c>
      <c r="IE51" s="3">
        <v>331.256578144274</v>
      </c>
      <c r="IF51" s="3">
        <v>14.6226280033714</v>
      </c>
      <c r="IG51" s="3">
        <v>92.4225339891828</v>
      </c>
      <c r="IH51" s="3">
        <v>163.814713900783</v>
      </c>
      <c r="II51" s="3">
        <v>263.606211230797</v>
      </c>
      <c r="IJ51" s="3">
        <v>73.334863546469</v>
      </c>
      <c r="IK51" s="3">
        <v>58.2436877750495</v>
      </c>
      <c r="IL51" s="3">
        <v>48.2495122673206</v>
      </c>
      <c r="IM51" s="3">
        <v>47.4898445430802</v>
      </c>
      <c r="IN51" s="3">
        <v>125.792653768557</v>
      </c>
      <c r="IO51" s="3">
        <v>98.8349280104668</v>
      </c>
      <c r="IP51" s="3">
        <v>56.0188909958852</v>
      </c>
      <c r="IQ51" s="3">
        <v>135.347097761687</v>
      </c>
      <c r="IR51" s="3">
        <v>32.7769705746282</v>
      </c>
      <c r="IS51" s="3">
        <v>106.886282069422</v>
      </c>
      <c r="IT51" s="3">
        <v>42.6289576624073</v>
      </c>
      <c r="IU51" s="3">
        <v>83.8533376533084</v>
      </c>
      <c r="IV51" s="3">
        <v>194.570268211843</v>
      </c>
      <c r="IW51" s="3">
        <v>134.152398381062</v>
      </c>
      <c r="IX51" s="3">
        <v>146.267084409337</v>
      </c>
      <c r="IY51" s="3">
        <v>49.5313760093521</v>
      </c>
      <c r="IZ51" s="3">
        <v>16.3502951215077</v>
      </c>
      <c r="JA51" s="3">
        <v>65.901443747002</v>
      </c>
      <c r="JB51" s="3">
        <v>89.31294896661</v>
      </c>
      <c r="JC51" s="3">
        <v>61.9683115519817</v>
      </c>
      <c r="JD51" s="3">
        <v>35.0872183535651</v>
      </c>
      <c r="JE51" s="3">
        <v>205.799775975817</v>
      </c>
      <c r="JF51" s="3">
        <v>84.585195838266</v>
      </c>
      <c r="JG51" s="3">
        <v>120.294794757616</v>
      </c>
      <c r="JH51" s="3">
        <v>62.5102045498412</v>
      </c>
      <c r="JI51" s="3">
        <v>86.8284795110394</v>
      </c>
      <c r="JJ51" s="3">
        <v>58.1150754960282</v>
      </c>
      <c r="JK51" s="3">
        <v>204.630938789719</v>
      </c>
      <c r="JL51" s="3">
        <v>112.641309158785</v>
      </c>
      <c r="JM51" s="3">
        <v>86.0213730791642</v>
      </c>
      <c r="JN51" s="3">
        <v>114.978353964351</v>
      </c>
      <c r="JO51" s="3">
        <v>68.8630359801408</v>
      </c>
      <c r="JP51" s="3">
        <v>118.25242050357</v>
      </c>
      <c r="JQ51" s="3">
        <v>113.462104998137</v>
      </c>
      <c r="JR51" s="3">
        <v>160.163685045744</v>
      </c>
      <c r="JS51" s="3">
        <v>37.5999588726021</v>
      </c>
      <c r="JT51" s="3">
        <v>34.5131639375965</v>
      </c>
      <c r="JU51" s="3">
        <v>204.401578401264</v>
      </c>
      <c r="JV51" s="3">
        <v>50.8366555597694</v>
      </c>
      <c r="JW51" s="3">
        <v>77.7805879516389</v>
      </c>
      <c r="JX51" s="3">
        <v>49.0292678227298</v>
      </c>
      <c r="JY51" s="3">
        <v>42.9188563316457</v>
      </c>
      <c r="JZ51" s="3">
        <v>48.6582788490302</v>
      </c>
      <c r="KA51" s="3">
        <v>74.2323349960285</v>
      </c>
      <c r="KB51" s="3">
        <v>19.5727229162673</v>
      </c>
      <c r="KC51" s="3">
        <v>29.1935219471913</v>
      </c>
      <c r="KD51" s="3">
        <v>26.421248772655</v>
      </c>
      <c r="KE51" s="3">
        <v>154.481533370141</v>
      </c>
      <c r="KF51" s="3">
        <v>35.3857490228214</v>
      </c>
      <c r="KG51" s="3">
        <v>56.4911784439482</v>
      </c>
      <c r="KH51" s="3">
        <v>67.9488657096881</v>
      </c>
      <c r="KI51" s="3">
        <v>70.1444858857551</v>
      </c>
      <c r="KJ51" s="3">
        <v>109.977859873385</v>
      </c>
      <c r="KK51" s="3">
        <v>73.4571087295274</v>
      </c>
      <c r="KL51" s="3">
        <v>9.56988513700537</v>
      </c>
      <c r="KM51" s="3">
        <v>69.8973185219989</v>
      </c>
      <c r="KN51" s="3">
        <v>48.1202473109537</v>
      </c>
      <c r="KO51" s="3">
        <v>59.2060029664973</v>
      </c>
      <c r="KP51" s="3">
        <v>53.1061254646808</v>
      </c>
      <c r="KQ51" s="3">
        <v>128.134085156509</v>
      </c>
      <c r="KR51" s="3">
        <v>38.3368119956284</v>
      </c>
      <c r="KS51" s="3">
        <v>58.4285888418056</v>
      </c>
      <c r="KT51" s="3">
        <v>20.0589944951124</v>
      </c>
      <c r="KU51" s="3">
        <v>177.722159696921</v>
      </c>
      <c r="KV51" s="3">
        <v>49.0506822919437</v>
      </c>
      <c r="KW51" s="3">
        <v>146.915908420106</v>
      </c>
      <c r="KX51" s="3">
        <v>19.478388831754</v>
      </c>
      <c r="KY51" s="3">
        <v>33.1517420911646</v>
      </c>
      <c r="KZ51" s="3">
        <v>13.6862433971391</v>
      </c>
      <c r="LA51" s="3">
        <v>32.9429984346439</v>
      </c>
      <c r="LB51" s="3">
        <v>74.2538544629911</v>
      </c>
      <c r="LC51" s="3">
        <v>39.4585021598158</v>
      </c>
      <c r="LD51" s="3">
        <v>203.165208592547</v>
      </c>
      <c r="LE51" s="3">
        <v>36.9407931767054</v>
      </c>
      <c r="LF51" s="3">
        <v>3.30199467731041</v>
      </c>
      <c r="LG51" s="3">
        <v>40.0226314051191</v>
      </c>
      <c r="LH51" s="3">
        <v>43.6170175670449</v>
      </c>
      <c r="LI51" s="3">
        <v>15.5697368571633</v>
      </c>
      <c r="LJ51" s="3">
        <v>40.4052870275859</v>
      </c>
      <c r="LK51" s="3">
        <v>40.7231648145594</v>
      </c>
      <c r="LL51" s="3">
        <v>47.3380634301521</v>
      </c>
    </row>
    <row r="52">
      <c r="A52" s="9">
        <v>43160.0</v>
      </c>
      <c r="B52" s="3">
        <v>41.2828519445379</v>
      </c>
      <c r="C52" s="3">
        <v>80.7976197497165</v>
      </c>
      <c r="D52" s="3">
        <v>54.3877407682882</v>
      </c>
      <c r="E52" s="3">
        <v>141.979698834677</v>
      </c>
      <c r="F52" s="3">
        <v>218.450238182431</v>
      </c>
      <c r="G52" s="3">
        <v>81.1089230850579</v>
      </c>
      <c r="H52" s="3">
        <v>35.518476518439</v>
      </c>
      <c r="I52" s="3">
        <v>99.6833343476284</v>
      </c>
      <c r="J52" s="3">
        <v>130.81309563773</v>
      </c>
      <c r="K52" s="3">
        <v>45.0520795128219</v>
      </c>
      <c r="L52" s="3">
        <v>52.4399562830567</v>
      </c>
      <c r="M52" s="3">
        <v>8.7155165087275</v>
      </c>
      <c r="N52" s="3">
        <v>37.9996740471349</v>
      </c>
      <c r="O52" s="3">
        <v>46.3175647053605</v>
      </c>
      <c r="P52" s="3">
        <v>78.258349701471</v>
      </c>
      <c r="Q52" s="3">
        <v>72.0600004650298</v>
      </c>
      <c r="R52" s="3">
        <v>80.801141906929</v>
      </c>
      <c r="S52" s="3">
        <v>78.1219358900794</v>
      </c>
      <c r="T52" s="3">
        <v>54.1819526224714</v>
      </c>
      <c r="U52" s="3">
        <v>73.3207216755783</v>
      </c>
      <c r="V52" s="3">
        <v>149.395386204277</v>
      </c>
      <c r="W52" s="3">
        <v>134.498042072131</v>
      </c>
      <c r="X52" s="3">
        <v>120.378476481532</v>
      </c>
      <c r="Y52" s="3">
        <v>77.0632024492536</v>
      </c>
      <c r="Z52" s="3">
        <v>139.200484197322</v>
      </c>
      <c r="AA52" s="3">
        <v>20.9858898100626</v>
      </c>
      <c r="AB52" s="3">
        <v>86.5888072263342</v>
      </c>
      <c r="AC52" s="3">
        <v>126.571804158791</v>
      </c>
      <c r="AD52" s="3">
        <v>99.4322898926228</v>
      </c>
      <c r="AE52" s="3">
        <v>86.1162906041115</v>
      </c>
      <c r="AF52" s="3">
        <v>650.850235711961</v>
      </c>
      <c r="AG52" s="3">
        <v>322.910859920481</v>
      </c>
      <c r="AH52" s="3">
        <v>26.8475157121935</v>
      </c>
      <c r="AI52" s="3">
        <v>59.2257006168444</v>
      </c>
      <c r="AJ52" s="3">
        <v>55.9342136720932</v>
      </c>
      <c r="AK52" s="3">
        <v>194.506741939561</v>
      </c>
      <c r="AL52" s="3">
        <v>26.3217605032929</v>
      </c>
      <c r="AM52" s="3">
        <v>48.6541140067134</v>
      </c>
      <c r="AN52" s="3">
        <v>279.890000116258</v>
      </c>
      <c r="AO52" s="3">
        <v>44.6604042774776</v>
      </c>
      <c r="AP52" s="3">
        <v>51.5175947728015</v>
      </c>
      <c r="AQ52" s="3">
        <v>27.502857253665</v>
      </c>
      <c r="AR52" s="3">
        <v>39.4667653704336</v>
      </c>
      <c r="AS52" s="3">
        <v>90.374056153125</v>
      </c>
      <c r="AT52" s="3">
        <v>57.392515394996</v>
      </c>
      <c r="AU52" s="3">
        <v>28.8226224413899</v>
      </c>
      <c r="AV52" s="3">
        <v>54.3228082986259</v>
      </c>
      <c r="AW52" s="3">
        <v>129.301022300323</v>
      </c>
      <c r="AX52" s="3">
        <v>123.024091116615</v>
      </c>
      <c r="AY52" s="3">
        <v>46.9235715411958</v>
      </c>
      <c r="AZ52" s="3">
        <v>82.481062507858</v>
      </c>
      <c r="BA52" s="3">
        <v>61.6113887638518</v>
      </c>
      <c r="BB52" s="3">
        <v>33.5137451544099</v>
      </c>
      <c r="BC52" s="3">
        <v>77.3055242519144</v>
      </c>
      <c r="BD52" s="3">
        <v>62.2652416976774</v>
      </c>
      <c r="BE52" s="3">
        <v>59.0565788571127</v>
      </c>
      <c r="BF52" s="3">
        <v>106.629653592695</v>
      </c>
      <c r="BG52" s="3">
        <v>29.9108796695421</v>
      </c>
      <c r="BH52" s="3">
        <v>127.866169687314</v>
      </c>
      <c r="BI52" s="3">
        <v>6.4463381086077</v>
      </c>
      <c r="BJ52" s="3">
        <v>133.504668152573</v>
      </c>
      <c r="BK52" s="3">
        <v>35.6299173576569</v>
      </c>
      <c r="BL52" s="3">
        <v>21.8637623418476</v>
      </c>
      <c r="BM52" s="3">
        <v>86.2030826975839</v>
      </c>
      <c r="BN52" s="3">
        <v>44.5042848369422</v>
      </c>
      <c r="BO52" s="3">
        <v>168.637785538494</v>
      </c>
      <c r="BP52" s="3">
        <v>34.3451235980042</v>
      </c>
      <c r="BQ52" s="3">
        <v>121.705698690034</v>
      </c>
      <c r="BR52" s="3">
        <v>35.7199965344259</v>
      </c>
      <c r="BS52" s="3">
        <v>17.1440556219242</v>
      </c>
      <c r="BT52" s="3">
        <v>35.4413068192733</v>
      </c>
      <c r="BU52" s="3">
        <v>75.0977591783289</v>
      </c>
      <c r="BV52" s="3">
        <v>52.5230971042148</v>
      </c>
      <c r="BW52" s="3">
        <v>85.6308125103776</v>
      </c>
      <c r="BX52" s="3">
        <v>52.526116805575</v>
      </c>
      <c r="BY52" s="3">
        <v>51.3751961176638</v>
      </c>
      <c r="BZ52" s="3">
        <v>142.024970910142</v>
      </c>
      <c r="CA52" s="3">
        <v>64.3679913177622</v>
      </c>
      <c r="CB52" s="3">
        <v>84.5817466892873</v>
      </c>
      <c r="CC52" s="3">
        <v>89.3950576711705</v>
      </c>
      <c r="CD52" s="3">
        <v>40.5039791203345</v>
      </c>
      <c r="CE52" s="3">
        <v>85.6144334020185</v>
      </c>
      <c r="CF52" s="3">
        <v>98.3937626764638</v>
      </c>
      <c r="CG52" s="3">
        <v>95.5747617085775</v>
      </c>
      <c r="CH52" s="3">
        <v>72.2963681591107</v>
      </c>
      <c r="CI52" s="3">
        <v>75.3441721074711</v>
      </c>
      <c r="CJ52" s="3">
        <v>68.8411154809214</v>
      </c>
      <c r="CK52" s="3">
        <v>57.7451860663199</v>
      </c>
      <c r="CL52" s="3">
        <v>69.1845236278716</v>
      </c>
      <c r="CM52" s="3">
        <v>23.3489305801736</v>
      </c>
      <c r="CN52" s="3">
        <v>122.621553017564</v>
      </c>
      <c r="CO52" s="3">
        <v>38.1774184905578</v>
      </c>
      <c r="CP52" s="3">
        <v>124.708742310014</v>
      </c>
      <c r="CQ52" s="3">
        <v>59.4830187823651</v>
      </c>
      <c r="CR52" s="3">
        <v>113.282943758474</v>
      </c>
      <c r="CS52" s="3">
        <v>46.0821075507663</v>
      </c>
      <c r="CT52" s="3">
        <v>133.59967490281</v>
      </c>
      <c r="CU52" s="3">
        <v>84.4188657092572</v>
      </c>
      <c r="CV52" s="3">
        <v>59.2856789135964</v>
      </c>
      <c r="CW52" s="3">
        <v>78.7385838524553</v>
      </c>
      <c r="CX52" s="3">
        <v>45.8579594176416</v>
      </c>
      <c r="CY52" s="3">
        <v>45.8869803994925</v>
      </c>
      <c r="CZ52" s="3">
        <v>70.0537000467848</v>
      </c>
      <c r="DA52" s="3">
        <v>27.3318726367647</v>
      </c>
      <c r="DB52" s="3">
        <v>46.1586507161458</v>
      </c>
      <c r="DC52" s="3">
        <v>21.3442629443614</v>
      </c>
      <c r="DD52" s="3">
        <v>58.3646910283915</v>
      </c>
      <c r="DE52" s="3">
        <v>106.560135176092</v>
      </c>
      <c r="DF52" s="3">
        <v>7.75856970982866</v>
      </c>
      <c r="DG52" s="3">
        <v>23.349788909468</v>
      </c>
      <c r="DH52" s="3">
        <v>16.6957566647861</v>
      </c>
      <c r="DI52" s="3">
        <v>217.681777767105</v>
      </c>
      <c r="DJ52" s="3">
        <v>25.2254337268001</v>
      </c>
      <c r="DK52" s="3">
        <v>147.83880905878</v>
      </c>
      <c r="DL52" s="3">
        <v>87.4019300526463</v>
      </c>
      <c r="DM52" s="3">
        <v>25.4374449342216</v>
      </c>
      <c r="DN52" s="3">
        <v>59.4896044927858</v>
      </c>
      <c r="DO52" s="3">
        <v>189.709756861604</v>
      </c>
      <c r="DP52" s="3">
        <v>64.4074980383938</v>
      </c>
      <c r="DQ52" s="3">
        <v>59.5839004835218</v>
      </c>
      <c r="DR52" s="3">
        <v>38.3799751604326</v>
      </c>
      <c r="DS52" s="3">
        <v>23.8442988801021</v>
      </c>
      <c r="DT52" s="3">
        <v>33.3068342179106</v>
      </c>
      <c r="DU52" s="3">
        <v>54.5899042593766</v>
      </c>
      <c r="DV52" s="3">
        <v>74.5744156452203</v>
      </c>
      <c r="DW52" s="3">
        <v>50.1450726225971</v>
      </c>
      <c r="DX52" s="3">
        <v>224.035434774685</v>
      </c>
      <c r="DY52" s="3">
        <v>249.987521477324</v>
      </c>
      <c r="DZ52" s="3">
        <v>40.6927166417456</v>
      </c>
      <c r="EA52" s="3">
        <v>70.2293490958101</v>
      </c>
      <c r="EB52" s="3">
        <v>11.5295207495924</v>
      </c>
      <c r="EC52" s="3">
        <v>151.057441818185</v>
      </c>
      <c r="ED52" s="3">
        <v>43.6047016236639</v>
      </c>
      <c r="EE52" s="3">
        <v>45.5399019852185</v>
      </c>
      <c r="EF52" s="3">
        <v>124.395870657124</v>
      </c>
      <c r="EG52" s="3">
        <v>18.6880483074198</v>
      </c>
      <c r="EH52" s="3">
        <v>28.0729679490115</v>
      </c>
      <c r="EI52" s="3">
        <v>14.6116050811425</v>
      </c>
      <c r="EJ52" s="3">
        <v>85.3959430249992</v>
      </c>
      <c r="EK52" s="3">
        <v>255.7915989726</v>
      </c>
      <c r="EL52" s="3">
        <v>109.02956114374</v>
      </c>
      <c r="EM52" s="3">
        <v>67.1414348325709</v>
      </c>
      <c r="EN52" s="3">
        <v>115.061818608691</v>
      </c>
      <c r="EO52" s="3">
        <v>42.9731473244527</v>
      </c>
      <c r="EP52" s="3">
        <v>165.479512508785</v>
      </c>
      <c r="EQ52" s="3">
        <v>38.1748593309318</v>
      </c>
      <c r="ER52" s="3">
        <v>17.7295082205978</v>
      </c>
      <c r="ES52" s="3">
        <v>21.6786598302892</v>
      </c>
      <c r="ET52" s="3">
        <v>141.640556335449</v>
      </c>
      <c r="EU52" s="3">
        <v>138.536718763656</v>
      </c>
      <c r="EV52" s="3">
        <v>23.5343884998746</v>
      </c>
      <c r="EW52" s="3">
        <v>30.861033679934</v>
      </c>
      <c r="EX52" s="3">
        <v>107.951246595382</v>
      </c>
      <c r="EY52" s="3">
        <v>20.9755789912808</v>
      </c>
      <c r="EZ52" s="3">
        <v>93.2131954587527</v>
      </c>
      <c r="FA52" s="3">
        <v>49.3459819144537</v>
      </c>
      <c r="FB52" s="3">
        <v>15.2930971758746</v>
      </c>
      <c r="FC52" s="3">
        <v>10.3385853033074</v>
      </c>
      <c r="FD52" s="3">
        <v>103.667260984548</v>
      </c>
      <c r="FE52" s="3">
        <v>87.5499474135522</v>
      </c>
      <c r="FF52" s="3">
        <v>10.6426029245407</v>
      </c>
      <c r="FG52" s="3">
        <v>61.3095238095238</v>
      </c>
      <c r="FH52" s="3">
        <v>35.1329828671963</v>
      </c>
      <c r="FI52" s="3">
        <v>21.2319673149039</v>
      </c>
      <c r="FJ52" s="3">
        <v>48.9266525348091</v>
      </c>
      <c r="FK52" s="3">
        <v>53.163295006832</v>
      </c>
      <c r="FL52" s="3">
        <v>70.0935652228528</v>
      </c>
      <c r="FM52" s="3">
        <v>282.164447169147</v>
      </c>
      <c r="FN52" s="3">
        <v>76.2037955935448</v>
      </c>
      <c r="FO52" s="3">
        <v>14.0589455876629</v>
      </c>
      <c r="FP52" s="3">
        <v>54.1807410477739</v>
      </c>
      <c r="FQ52" s="3">
        <v>73.6469483819099</v>
      </c>
      <c r="FR52" s="3">
        <v>171.436745886032</v>
      </c>
      <c r="FS52" s="3">
        <v>131.691784201586</v>
      </c>
      <c r="FT52" s="3">
        <v>37.1219527798824</v>
      </c>
      <c r="FU52" s="3">
        <v>133.664144872557</v>
      </c>
      <c r="FV52" s="3">
        <v>42.8593265796775</v>
      </c>
      <c r="FW52" s="3">
        <v>140.238578308943</v>
      </c>
      <c r="FX52" s="3">
        <v>155.798469341635</v>
      </c>
      <c r="FY52" s="3">
        <v>36.6202443633603</v>
      </c>
      <c r="FZ52" s="3">
        <v>67.7803239729843</v>
      </c>
      <c r="GA52" s="3">
        <v>36.6681443700398</v>
      </c>
      <c r="GB52" s="3">
        <v>240.928570338658</v>
      </c>
      <c r="GC52" s="3">
        <v>47.9153592152892</v>
      </c>
      <c r="GD52" s="3">
        <v>74.8858958772753</v>
      </c>
      <c r="GE52" s="3">
        <v>149.462204605678</v>
      </c>
      <c r="GF52" s="3">
        <v>28.5345238731021</v>
      </c>
      <c r="GG52" s="3">
        <v>37.3863769321019</v>
      </c>
      <c r="GH52" s="3">
        <v>23.7505133597982</v>
      </c>
      <c r="GI52" s="3">
        <v>55.8102075872322</v>
      </c>
      <c r="GJ52" s="3">
        <v>42.4561308979024</v>
      </c>
      <c r="GK52" s="3">
        <v>45.5316218178119</v>
      </c>
      <c r="GL52" s="3">
        <v>86.6304555838798</v>
      </c>
      <c r="GM52" s="3">
        <v>97.6686880641655</v>
      </c>
      <c r="GN52" s="3">
        <v>153.832972632735</v>
      </c>
      <c r="GO52" s="3">
        <v>54.6577401624452</v>
      </c>
      <c r="GP52" s="3">
        <v>24.9806078393082</v>
      </c>
      <c r="GQ52" s="3">
        <v>33.5569500185125</v>
      </c>
      <c r="GR52" s="3">
        <v>30.8458237112392</v>
      </c>
      <c r="GS52" s="3">
        <v>312.470477876209</v>
      </c>
      <c r="GT52" s="3">
        <v>18.5813178095731</v>
      </c>
      <c r="GU52" s="3">
        <v>61.01653665191</v>
      </c>
      <c r="GV52" s="3">
        <v>309.184041205093</v>
      </c>
      <c r="GW52" s="3">
        <v>24.9632218788139</v>
      </c>
      <c r="GX52" s="3">
        <v>120.964245094746</v>
      </c>
      <c r="GY52" s="3">
        <v>52.0577056301262</v>
      </c>
      <c r="GZ52" s="3">
        <v>86.3103556834226</v>
      </c>
      <c r="HA52" s="3">
        <v>55.8639937589095</v>
      </c>
      <c r="HB52" s="3">
        <v>5.97036153415508</v>
      </c>
      <c r="HC52" s="3">
        <v>14.9284723191877</v>
      </c>
      <c r="HD52" s="3">
        <v>36.7716891500876</v>
      </c>
      <c r="HE52" s="3">
        <v>57.6881370325035</v>
      </c>
      <c r="HF52" s="3">
        <v>44.5167710500515</v>
      </c>
      <c r="HG52" s="3">
        <v>246.070238385882</v>
      </c>
      <c r="HH52" s="3">
        <v>54.7561526647178</v>
      </c>
      <c r="HI52" s="3">
        <v>52.7672331924743</v>
      </c>
      <c r="HJ52" s="3">
        <v>33.764783273227</v>
      </c>
      <c r="HK52" s="3">
        <v>38.2723212183277</v>
      </c>
      <c r="HL52" s="3">
        <v>90.2201887601782</v>
      </c>
      <c r="HM52" s="3">
        <v>25.5053846258295</v>
      </c>
      <c r="HN52" s="3">
        <v>47.0609000171837</v>
      </c>
      <c r="HO52" s="3">
        <v>65.4679308616611</v>
      </c>
      <c r="HP52" s="3">
        <v>50.5430922933658</v>
      </c>
      <c r="HQ52" s="3">
        <v>159.785404558975</v>
      </c>
      <c r="HR52" s="3">
        <v>27.114896412877</v>
      </c>
      <c r="HS52" s="3">
        <v>51.923539043561</v>
      </c>
      <c r="HT52" s="3">
        <v>70.6293936439326</v>
      </c>
      <c r="HU52" s="3">
        <v>123.04455664697</v>
      </c>
      <c r="HV52" s="3">
        <v>42.0377328885067</v>
      </c>
      <c r="HW52" s="3">
        <v>58.6573079694194</v>
      </c>
      <c r="HX52" s="3">
        <v>100.54590161263</v>
      </c>
      <c r="HY52" s="3">
        <v>20.2503001208849</v>
      </c>
      <c r="HZ52" s="3">
        <v>77.1564552492865</v>
      </c>
      <c r="IA52" s="3">
        <v>149.367294304668</v>
      </c>
      <c r="IB52" s="3">
        <v>72.2044702583114</v>
      </c>
      <c r="IC52" s="3">
        <v>34.1622211260918</v>
      </c>
      <c r="ID52" s="3">
        <v>49.9816737277377</v>
      </c>
      <c r="IE52" s="3">
        <v>334.8371400379</v>
      </c>
      <c r="IF52" s="3">
        <v>14.8325803876165</v>
      </c>
      <c r="IG52" s="3">
        <v>93.7186423691136</v>
      </c>
      <c r="IH52" s="3">
        <v>158.91945123654</v>
      </c>
      <c r="II52" s="3">
        <v>268.907618278027</v>
      </c>
      <c r="IJ52" s="3">
        <v>71.9780305909898</v>
      </c>
      <c r="IK52" s="3">
        <v>60.4493828736613</v>
      </c>
      <c r="IL52" s="3">
        <v>50.1963963575629</v>
      </c>
      <c r="IM52" s="3">
        <v>49.5756879633891</v>
      </c>
      <c r="IN52" s="3">
        <v>126.180829548287</v>
      </c>
      <c r="IO52" s="3">
        <v>102.315093000138</v>
      </c>
      <c r="IP52" s="3">
        <v>54.4241753394691</v>
      </c>
      <c r="IQ52" s="3">
        <v>128.068570697436</v>
      </c>
      <c r="IR52" s="3">
        <v>33.1438610902427</v>
      </c>
      <c r="IS52" s="3">
        <v>107.220803327507</v>
      </c>
      <c r="IT52" s="3">
        <v>44.1809823516756</v>
      </c>
      <c r="IU52" s="3">
        <v>84.296923776335</v>
      </c>
      <c r="IV52" s="3">
        <v>203.066580053661</v>
      </c>
      <c r="IW52" s="3">
        <v>131.084196064606</v>
      </c>
      <c r="IX52" s="3">
        <v>151.255626528592</v>
      </c>
      <c r="IY52" s="3">
        <v>50.2429580078454</v>
      </c>
      <c r="IZ52" s="3">
        <v>16.1221198585822</v>
      </c>
      <c r="JA52" s="3">
        <v>65.7308942044352</v>
      </c>
      <c r="JB52" s="3">
        <v>90.7655319671066</v>
      </c>
      <c r="JC52" s="3">
        <v>59.8259324610769</v>
      </c>
      <c r="JD52" s="3">
        <v>37.3486963492517</v>
      </c>
      <c r="JE52" s="3">
        <v>207.0235496882</v>
      </c>
      <c r="JF52" s="3">
        <v>87.4965352982437</v>
      </c>
      <c r="JG52" s="3">
        <v>119.82845646091</v>
      </c>
      <c r="JH52" s="3">
        <v>61.9992234795867</v>
      </c>
      <c r="JI52" s="3">
        <v>89.4589030984003</v>
      </c>
      <c r="JJ52" s="3">
        <v>58.07291819867</v>
      </c>
      <c r="JK52" s="3">
        <v>202.022691497119</v>
      </c>
      <c r="JL52" s="3">
        <v>115.522523201519</v>
      </c>
      <c r="JM52" s="3">
        <v>85.0234759320567</v>
      </c>
      <c r="JN52" s="3">
        <v>116.216982522351</v>
      </c>
      <c r="JO52" s="3">
        <v>70.1378934133046</v>
      </c>
      <c r="JP52" s="3">
        <v>110.333571375357</v>
      </c>
      <c r="JQ52" s="3">
        <v>120.324285234724</v>
      </c>
      <c r="JR52" s="3">
        <v>169.664286295573</v>
      </c>
      <c r="JS52" s="3">
        <v>36.4576433043444</v>
      </c>
      <c r="JT52" s="3">
        <v>33.2540620470113</v>
      </c>
      <c r="JU52" s="3">
        <v>206.905951727004</v>
      </c>
      <c r="JV52" s="3">
        <v>49.4178777522844</v>
      </c>
      <c r="JW52" s="3">
        <v>89.0695629598118</v>
      </c>
      <c r="JX52" s="3">
        <v>49.2748229841824</v>
      </c>
      <c r="JY52" s="3">
        <v>41.6280231787083</v>
      </c>
      <c r="JZ52" s="3">
        <v>45.6599640001584</v>
      </c>
      <c r="KA52" s="3">
        <v>75.9157814667196</v>
      </c>
      <c r="KB52" s="3">
        <v>18.0616744458307</v>
      </c>
      <c r="KC52" s="3">
        <v>26.1822777527032</v>
      </c>
      <c r="KD52" s="3">
        <v>26.6495869114436</v>
      </c>
      <c r="KE52" s="3">
        <v>165.070201123165</v>
      </c>
      <c r="KF52" s="3">
        <v>35.6228187949131</v>
      </c>
      <c r="KG52" s="3">
        <v>54.1350302792755</v>
      </c>
      <c r="KH52" s="3">
        <v>70.9095066793541</v>
      </c>
      <c r="KI52" s="3">
        <v>72.8894730220651</v>
      </c>
      <c r="KJ52" s="3">
        <v>105.751731811857</v>
      </c>
      <c r="KK52" s="3">
        <v>78.7820565520274</v>
      </c>
      <c r="KL52" s="3">
        <v>9.12963562234579</v>
      </c>
      <c r="KM52" s="3">
        <v>71.8819673193429</v>
      </c>
      <c r="KN52" s="3">
        <v>50.3986659818144</v>
      </c>
      <c r="KO52" s="3">
        <v>56.2547262809096</v>
      </c>
      <c r="KP52" s="3">
        <v>50.3321172374633</v>
      </c>
      <c r="KQ52" s="3">
        <v>119.402872829827</v>
      </c>
      <c r="KR52" s="3">
        <v>38.5854630068733</v>
      </c>
      <c r="KS52" s="3">
        <v>56.4078080936573</v>
      </c>
      <c r="KT52" s="3">
        <v>20.0040988708391</v>
      </c>
      <c r="KU52" s="3">
        <v>185.906961421314</v>
      </c>
      <c r="KV52" s="3">
        <v>48.9894761219652</v>
      </c>
      <c r="KW52" s="3">
        <v>142.109631808122</v>
      </c>
      <c r="KX52" s="3">
        <v>20.0200783811779</v>
      </c>
      <c r="KY52" s="3">
        <v>33.4525268333164</v>
      </c>
      <c r="KZ52" s="3">
        <v>13.5723025613481</v>
      </c>
      <c r="LA52" s="3">
        <v>34.6955529790159</v>
      </c>
      <c r="LB52" s="3">
        <v>71.0015470391329</v>
      </c>
      <c r="LC52" s="3">
        <v>38.0173821738068</v>
      </c>
      <c r="LD52" s="3">
        <v>196.157500399768</v>
      </c>
      <c r="LE52" s="3">
        <v>37.5713707907562</v>
      </c>
      <c r="LF52" s="3">
        <v>3.34671652016081</v>
      </c>
      <c r="LG52" s="3">
        <v>42.8574647702688</v>
      </c>
      <c r="LH52" s="3">
        <v>43.8110029902618</v>
      </c>
      <c r="LI52" s="3">
        <v>16.5273809205918</v>
      </c>
      <c r="LJ52" s="3">
        <v>37.475344174755</v>
      </c>
      <c r="LK52" s="3">
        <v>40.6539271834099</v>
      </c>
      <c r="LL52" s="3">
        <v>46.9783918404146</v>
      </c>
    </row>
    <row r="53">
      <c r="A53" s="9">
        <v>43191.0</v>
      </c>
      <c r="B53" s="3">
        <v>40.1084345569154</v>
      </c>
      <c r="C53" s="3">
        <v>68.7367730104023</v>
      </c>
      <c r="D53" s="3">
        <v>52.3732597874269</v>
      </c>
      <c r="E53" s="3">
        <v>137.096453320731</v>
      </c>
      <c r="F53" s="3">
        <v>223.160953340076</v>
      </c>
      <c r="G53" s="3">
        <v>79.564436207444</v>
      </c>
      <c r="H53" s="3">
        <v>37.100714741097</v>
      </c>
      <c r="I53" s="3">
        <v>101.161078435285</v>
      </c>
      <c r="J53" s="3">
        <v>128.51714306786</v>
      </c>
      <c r="K53" s="3">
        <v>46.9635163537477</v>
      </c>
      <c r="L53" s="3">
        <v>53.9683699557088</v>
      </c>
      <c r="M53" s="3">
        <v>9.35569370660509</v>
      </c>
      <c r="N53" s="3">
        <v>38.0719187463863</v>
      </c>
      <c r="O53" s="3">
        <v>45.4368586513213</v>
      </c>
      <c r="P53" s="3">
        <v>80.5945277597956</v>
      </c>
      <c r="Q53" s="3">
        <v>71.365713936942</v>
      </c>
      <c r="R53" s="3">
        <v>82.7422259347034</v>
      </c>
      <c r="S53" s="3">
        <v>77.3953406295993</v>
      </c>
      <c r="T53" s="3">
        <v>49.1499421102057</v>
      </c>
      <c r="U53" s="3">
        <v>71.1728514553994</v>
      </c>
      <c r="V53" s="3">
        <v>140.596875278922</v>
      </c>
      <c r="W53" s="3">
        <v>125.095172952341</v>
      </c>
      <c r="X53" s="3">
        <v>118.059650000537</v>
      </c>
      <c r="Y53" s="3">
        <v>73.601559593564</v>
      </c>
      <c r="Z53" s="3">
        <v>139.31051147218</v>
      </c>
      <c r="AA53" s="3">
        <v>19.8724121793502</v>
      </c>
      <c r="AB53" s="3">
        <v>84.3227586774279</v>
      </c>
      <c r="AC53" s="3">
        <v>130.740656038249</v>
      </c>
      <c r="AD53" s="3">
        <v>94.2678281320823</v>
      </c>
      <c r="AE53" s="3">
        <v>87.2461360479571</v>
      </c>
      <c r="AF53" s="3">
        <v>615.991426013765</v>
      </c>
      <c r="AG53" s="3">
        <v>320.022724576743</v>
      </c>
      <c r="AH53" s="3">
        <v>25.565300002217</v>
      </c>
      <c r="AI53" s="3">
        <v>58.8622742860578</v>
      </c>
      <c r="AJ53" s="3">
        <v>57.4118531923971</v>
      </c>
      <c r="AK53" s="3">
        <v>200.876673092207</v>
      </c>
      <c r="AL53" s="3">
        <v>25.0617890853602</v>
      </c>
      <c r="AM53" s="3">
        <v>50.0034698781815</v>
      </c>
      <c r="AN53" s="3">
        <v>266.339047023228</v>
      </c>
      <c r="AO53" s="3">
        <v>43.2759208166627</v>
      </c>
      <c r="AP53" s="3">
        <v>44.6682457976598</v>
      </c>
      <c r="AQ53" s="3">
        <v>28.3742857433501</v>
      </c>
      <c r="AR53" s="3">
        <v>41.3105195876259</v>
      </c>
      <c r="AS53" s="3">
        <v>89.2489203756293</v>
      </c>
      <c r="AT53" s="3">
        <v>54.9580166282836</v>
      </c>
      <c r="AU53" s="3">
        <v>28.8037437968453</v>
      </c>
      <c r="AV53" s="3">
        <v>50.6952853505199</v>
      </c>
      <c r="AW53" s="3">
        <v>126.946859455916</v>
      </c>
      <c r="AX53" s="3">
        <v>119.777795237981</v>
      </c>
      <c r="AY53" s="3">
        <v>47.0252381279355</v>
      </c>
      <c r="AZ53" s="3">
        <v>80.05538875248</v>
      </c>
      <c r="BA53" s="3">
        <v>60.0267233816128</v>
      </c>
      <c r="BB53" s="3">
        <v>32.3781301798455</v>
      </c>
      <c r="BC53" s="3">
        <v>79.3093463869215</v>
      </c>
      <c r="BD53" s="3">
        <v>61.8019361869346</v>
      </c>
      <c r="BE53" s="3">
        <v>59.2430614572254</v>
      </c>
      <c r="BF53" s="3">
        <v>102.314169405672</v>
      </c>
      <c r="BG53" s="3">
        <v>28.4279308139984</v>
      </c>
      <c r="BH53" s="3">
        <v>125.883851132277</v>
      </c>
      <c r="BI53" s="3">
        <v>6.79003807476589</v>
      </c>
      <c r="BJ53" s="3">
        <v>135.762957139879</v>
      </c>
      <c r="BK53" s="3">
        <v>37.1410632784163</v>
      </c>
      <c r="BL53" s="3">
        <v>21.5357808442501</v>
      </c>
      <c r="BM53" s="3">
        <v>84.8584831049511</v>
      </c>
      <c r="BN53" s="3">
        <v>50.9543619221598</v>
      </c>
      <c r="BO53" s="3">
        <v>171.778472552916</v>
      </c>
      <c r="BP53" s="3">
        <v>33.8613877278578</v>
      </c>
      <c r="BQ53" s="3">
        <v>119.259599071208</v>
      </c>
      <c r="BR53" s="3">
        <v>35.0864593707944</v>
      </c>
      <c r="BS53" s="3">
        <v>17.5370557844316</v>
      </c>
      <c r="BT53" s="3">
        <v>35.3102114975867</v>
      </c>
      <c r="BU53" s="3">
        <v>73.6728671477276</v>
      </c>
      <c r="BV53" s="3">
        <v>52.5356860034321</v>
      </c>
      <c r="BW53" s="3">
        <v>89.7913455085823</v>
      </c>
      <c r="BX53" s="3">
        <v>48.8150758666377</v>
      </c>
      <c r="BY53" s="3">
        <v>50.1972331422196</v>
      </c>
      <c r="BZ53" s="3">
        <v>132.1341047572</v>
      </c>
      <c r="CA53" s="3">
        <v>61.4762624325021</v>
      </c>
      <c r="CB53" s="3">
        <v>89.1845530797738</v>
      </c>
      <c r="CC53" s="3">
        <v>86.9962384090632</v>
      </c>
      <c r="CD53" s="3">
        <v>41.4494586893303</v>
      </c>
      <c r="CE53" s="3">
        <v>85.9635586797689</v>
      </c>
      <c r="CF53" s="3">
        <v>96.5902797908017</v>
      </c>
      <c r="CG53" s="3">
        <v>97.7242853073847</v>
      </c>
      <c r="CH53" s="3">
        <v>68.7000183119531</v>
      </c>
      <c r="CI53" s="3">
        <v>73.3926819542309</v>
      </c>
      <c r="CJ53" s="3">
        <v>70.6004229147568</v>
      </c>
      <c r="CK53" s="3">
        <v>59.03892799662</v>
      </c>
      <c r="CL53" s="3">
        <v>63.4183333260673</v>
      </c>
      <c r="CM53" s="3">
        <v>24.6467181517544</v>
      </c>
      <c r="CN53" s="3">
        <v>117.529086925657</v>
      </c>
      <c r="CO53" s="3">
        <v>36.3369381745788</v>
      </c>
      <c r="CP53" s="3">
        <v>133.579318270527</v>
      </c>
      <c r="CQ53" s="3">
        <v>61.0836402461145</v>
      </c>
      <c r="CR53" s="3">
        <v>110.762945123393</v>
      </c>
      <c r="CS53" s="3">
        <v>48.1428035631755</v>
      </c>
      <c r="CT53" s="3">
        <v>138.597282281355</v>
      </c>
      <c r="CU53" s="3">
        <v>84.4675868302328</v>
      </c>
      <c r="CV53" s="3">
        <v>57.7874322265704</v>
      </c>
      <c r="CW53" s="3">
        <v>84.9904237659618</v>
      </c>
      <c r="CX53" s="3">
        <v>48.3940799949043</v>
      </c>
      <c r="CY53" s="3">
        <v>47.6333562949592</v>
      </c>
      <c r="CZ53" s="3">
        <v>67.6286787398114</v>
      </c>
      <c r="DA53" s="3">
        <v>27.939557301225</v>
      </c>
      <c r="DB53" s="3">
        <v>45.4596032642183</v>
      </c>
      <c r="DC53" s="3">
        <v>21.9198159431271</v>
      </c>
      <c r="DD53" s="3">
        <v>58.6800636958559</v>
      </c>
      <c r="DE53" s="3">
        <v>107.003588694502</v>
      </c>
      <c r="DF53" s="3">
        <v>8.10959123389285</v>
      </c>
      <c r="DG53" s="3">
        <v>21.6129288622477</v>
      </c>
      <c r="DH53" s="3">
        <v>16.1293994099635</v>
      </c>
      <c r="DI53" s="3">
        <v>218.531757213307</v>
      </c>
      <c r="DJ53" s="3">
        <v>26.1216410558096</v>
      </c>
      <c r="DK53" s="3">
        <v>151.589048113142</v>
      </c>
      <c r="DL53" s="3">
        <v>85.3395754642948</v>
      </c>
      <c r="DM53" s="3">
        <v>24.7099342158581</v>
      </c>
      <c r="DN53" s="3">
        <v>59.4475248132056</v>
      </c>
      <c r="DO53" s="3">
        <v>185.914432600522</v>
      </c>
      <c r="DP53" s="3">
        <v>62.6286683873303</v>
      </c>
      <c r="DQ53" s="3">
        <v>56.9592164234628</v>
      </c>
      <c r="DR53" s="3">
        <v>35.2556613309108</v>
      </c>
      <c r="DS53" s="3">
        <v>22.4827816327134</v>
      </c>
      <c r="DT53" s="3">
        <v>34.1499445001515</v>
      </c>
      <c r="DU53" s="3">
        <v>51.8777726767861</v>
      </c>
      <c r="DV53" s="3">
        <v>73.7895091916232</v>
      </c>
      <c r="DW53" s="3">
        <v>49.8461919286203</v>
      </c>
      <c r="DX53" s="3">
        <v>214.966527153505</v>
      </c>
      <c r="DY53" s="3">
        <v>258.99285973173</v>
      </c>
      <c r="DZ53" s="3">
        <v>43.9814757354457</v>
      </c>
      <c r="EA53" s="3">
        <v>67.4470508112316</v>
      </c>
      <c r="EB53" s="3">
        <v>10.8567526058262</v>
      </c>
      <c r="EC53" s="3">
        <v>150.065846497921</v>
      </c>
      <c r="ED53" s="3">
        <v>49.6752785477889</v>
      </c>
      <c r="EE53" s="3">
        <v>44.4469954171608</v>
      </c>
      <c r="EF53" s="3">
        <v>122.074418461351</v>
      </c>
      <c r="EG53" s="3">
        <v>17.3719574334277</v>
      </c>
      <c r="EH53" s="3">
        <v>29.9418897159475</v>
      </c>
      <c r="EI53" s="3">
        <v>15.1480335245484</v>
      </c>
      <c r="EJ53" s="3">
        <v>82.3579673708022</v>
      </c>
      <c r="EK53" s="3">
        <v>275.66967755423</v>
      </c>
      <c r="EL53" s="3">
        <v>105.64942642533</v>
      </c>
      <c r="EM53" s="3">
        <v>66.6885533558648</v>
      </c>
      <c r="EN53" s="3">
        <v>116.41407930702</v>
      </c>
      <c r="EO53" s="3">
        <v>43.5251378433412</v>
      </c>
      <c r="EP53" s="3">
        <v>168.039842601321</v>
      </c>
      <c r="EQ53" s="3">
        <v>36.9858764323381</v>
      </c>
      <c r="ER53" s="3">
        <v>18.1080950481612</v>
      </c>
      <c r="ES53" s="3">
        <v>22.8091231482467</v>
      </c>
      <c r="ET53" s="3">
        <v>142.549285525367</v>
      </c>
      <c r="EU53" s="3">
        <v>130.857020754062</v>
      </c>
      <c r="EV53" s="3">
        <v>22.1745488143038</v>
      </c>
      <c r="EW53" s="3">
        <v>28.978249325214</v>
      </c>
      <c r="EX53" s="3">
        <v>106.671584961262</v>
      </c>
      <c r="EY53" s="3">
        <v>20.1398886097766</v>
      </c>
      <c r="EZ53" s="3">
        <v>91.1240630131809</v>
      </c>
      <c r="FA53" s="3">
        <v>46.2027992979894</v>
      </c>
      <c r="FB53" s="3">
        <v>14.3674425554535</v>
      </c>
      <c r="FC53" s="3">
        <v>10.1468129111085</v>
      </c>
      <c r="FD53" s="3">
        <v>94.4588687446315</v>
      </c>
      <c r="FE53" s="3">
        <v>83.7442371145056</v>
      </c>
      <c r="FF53" s="3">
        <v>10.5367342093827</v>
      </c>
      <c r="FG53" s="3">
        <v>61.5683336712065</v>
      </c>
      <c r="FH53" s="3">
        <v>35.4688352640724</v>
      </c>
      <c r="FI53" s="3">
        <v>20.9869096481241</v>
      </c>
      <c r="FJ53" s="3">
        <v>49.142871082365</v>
      </c>
      <c r="FK53" s="3">
        <v>51.7806197635454</v>
      </c>
      <c r="FL53" s="3">
        <v>71.5212644130433</v>
      </c>
      <c r="FM53" s="3">
        <v>284.929314120254</v>
      </c>
      <c r="FN53" s="3">
        <v>75.3433536790087</v>
      </c>
      <c r="FO53" s="3">
        <v>13.0525039227284</v>
      </c>
      <c r="FP53" s="3">
        <v>50.7545266075529</v>
      </c>
      <c r="FQ53" s="3">
        <v>71.5911192927694</v>
      </c>
      <c r="FR53" s="3">
        <v>168.516944005874</v>
      </c>
      <c r="FS53" s="3">
        <v>127.735054904585</v>
      </c>
      <c r="FT53" s="3">
        <v>35.7817842050207</v>
      </c>
      <c r="FU53" s="3">
        <v>137.25304643136</v>
      </c>
      <c r="FV53" s="3">
        <v>38.8182261912043</v>
      </c>
      <c r="FW53" s="3">
        <v>138.079218417424</v>
      </c>
      <c r="FX53" s="3">
        <v>153.249154350862</v>
      </c>
      <c r="FY53" s="3">
        <v>35.2537681835859</v>
      </c>
      <c r="FZ53" s="3">
        <v>67.4257625322771</v>
      </c>
      <c r="GA53" s="3">
        <v>36.8876473165258</v>
      </c>
      <c r="GB53" s="3">
        <v>234.540713355655</v>
      </c>
      <c r="GC53" s="3">
        <v>46.8577724230757</v>
      </c>
      <c r="GD53" s="3">
        <v>74.1223895830818</v>
      </c>
      <c r="GE53" s="3">
        <v>137.510079672138</v>
      </c>
      <c r="GF53" s="3">
        <v>28.1921427590506</v>
      </c>
      <c r="GG53" s="3">
        <v>36.2859111994232</v>
      </c>
      <c r="GH53" s="3">
        <v>23.009445282327</v>
      </c>
      <c r="GI53" s="3">
        <v>61.0916702720281</v>
      </c>
      <c r="GJ53" s="3">
        <v>44.772333930571</v>
      </c>
      <c r="GK53" s="3">
        <v>43.3680901062629</v>
      </c>
      <c r="GL53" s="3">
        <v>86.9172499111129</v>
      </c>
      <c r="GM53" s="3">
        <v>98.3694420294001</v>
      </c>
      <c r="GN53" s="3">
        <v>148.581261619939</v>
      </c>
      <c r="GO53" s="3">
        <v>49.2878046986041</v>
      </c>
      <c r="GP53" s="3">
        <v>25.9473416205743</v>
      </c>
      <c r="GQ53" s="3">
        <v>34.4960953853212</v>
      </c>
      <c r="GR53" s="3">
        <v>32.6623060843659</v>
      </c>
      <c r="GS53" s="3">
        <v>308.297858101981</v>
      </c>
      <c r="GT53" s="3">
        <v>19.1670610690022</v>
      </c>
      <c r="GU53" s="3">
        <v>62.2652685866328</v>
      </c>
      <c r="GV53" s="3">
        <v>311.667655063767</v>
      </c>
      <c r="GW53" s="3">
        <v>25.8797489589698</v>
      </c>
      <c r="GX53" s="3">
        <v>118.769627598911</v>
      </c>
      <c r="GY53" s="3">
        <v>54.8515693384312</v>
      </c>
      <c r="GZ53" s="3">
        <v>86.0743730238702</v>
      </c>
      <c r="HA53" s="3">
        <v>53.703497675146</v>
      </c>
      <c r="HB53" s="3">
        <v>5.60536469060922</v>
      </c>
      <c r="HC53" s="3">
        <v>14.703882533755</v>
      </c>
      <c r="HD53" s="3">
        <v>37.7783343804017</v>
      </c>
      <c r="HE53" s="3">
        <v>57.5400872964454</v>
      </c>
      <c r="HF53" s="3">
        <v>41.1873475604805</v>
      </c>
      <c r="HG53" s="3">
        <v>235.174047560919</v>
      </c>
      <c r="HH53" s="3">
        <v>61.5998202729152</v>
      </c>
      <c r="HI53" s="3">
        <v>50.0610528780943</v>
      </c>
      <c r="HJ53" s="3">
        <v>33.8971880380694</v>
      </c>
      <c r="HK53" s="3">
        <v>39.9891469617409</v>
      </c>
      <c r="HL53" s="3">
        <v>87.4305704844872</v>
      </c>
      <c r="HM53" s="3">
        <v>25.6437684732582</v>
      </c>
      <c r="HN53" s="3">
        <v>46.6388341166178</v>
      </c>
      <c r="HO53" s="3">
        <v>63.777695916343</v>
      </c>
      <c r="HP53" s="3">
        <v>51.0608025370356</v>
      </c>
      <c r="HQ53" s="3">
        <v>153.034223894857</v>
      </c>
      <c r="HR53" s="3">
        <v>27.5773208491547</v>
      </c>
      <c r="HS53" s="3">
        <v>53.0216521135369</v>
      </c>
      <c r="HT53" s="3">
        <v>65.1193240210394</v>
      </c>
      <c r="HU53" s="3">
        <v>115.730504485871</v>
      </c>
      <c r="HV53" s="3">
        <v>41.908167218003</v>
      </c>
      <c r="HW53" s="3">
        <v>60.1397213705762</v>
      </c>
      <c r="HX53" s="3">
        <v>97.260745048189</v>
      </c>
      <c r="HY53" s="3">
        <v>20.6336914524305</v>
      </c>
      <c r="HZ53" s="3">
        <v>75.9993944071643</v>
      </c>
      <c r="IA53" s="3">
        <v>150.60367667723</v>
      </c>
      <c r="IB53" s="3">
        <v>79.8789753536764</v>
      </c>
      <c r="IC53" s="3">
        <v>33.2561930684589</v>
      </c>
      <c r="ID53" s="3">
        <v>44.7099190743384</v>
      </c>
      <c r="IE53" s="3">
        <v>321.929522559756</v>
      </c>
      <c r="IF53" s="3">
        <v>14.2741384789396</v>
      </c>
      <c r="IG53" s="3">
        <v>96.9231553134099</v>
      </c>
      <c r="IH53" s="3">
        <v>150.578924579578</v>
      </c>
      <c r="II53" s="3">
        <v>263.195128282599</v>
      </c>
      <c r="IJ53" s="3">
        <v>73.2586003424057</v>
      </c>
      <c r="IK53" s="3">
        <v>59.3449955774937</v>
      </c>
      <c r="IL53" s="3">
        <v>50.8269058527185</v>
      </c>
      <c r="IM53" s="3">
        <v>48.101689619775</v>
      </c>
      <c r="IN53" s="3">
        <v>121.426202313458</v>
      </c>
      <c r="IO53" s="3">
        <v>97.3797852424142</v>
      </c>
      <c r="IP53" s="3">
        <v>55.7073744578304</v>
      </c>
      <c r="IQ53" s="3">
        <v>123.926034108845</v>
      </c>
      <c r="IR53" s="3">
        <v>33.9745653044238</v>
      </c>
      <c r="IS53" s="3">
        <v>105.037344086235</v>
      </c>
      <c r="IT53" s="3">
        <v>44.6522550804699</v>
      </c>
      <c r="IU53" s="3">
        <v>81.0802612484403</v>
      </c>
      <c r="IV53" s="3">
        <v>206.271917736769</v>
      </c>
      <c r="IW53" s="3">
        <v>126.020391913557</v>
      </c>
      <c r="IX53" s="3">
        <v>150.582638294508</v>
      </c>
      <c r="IY53" s="3">
        <v>51.3760117259556</v>
      </c>
      <c r="IZ53" s="3">
        <v>15.7431737375788</v>
      </c>
      <c r="JA53" s="3">
        <v>61.6392527564255</v>
      </c>
      <c r="JB53" s="3">
        <v>87.2236225716089</v>
      </c>
      <c r="JC53" s="3">
        <v>60.3146443211006</v>
      </c>
      <c r="JD53" s="3">
        <v>37.8582842526644</v>
      </c>
      <c r="JE53" s="3">
        <v>209.431789499314</v>
      </c>
      <c r="JF53" s="3">
        <v>84.807575357925</v>
      </c>
      <c r="JG53" s="3">
        <v>116.928101640367</v>
      </c>
      <c r="JH53" s="3">
        <v>59.0598787650473</v>
      </c>
      <c r="JI53" s="3">
        <v>84.7486767036524</v>
      </c>
      <c r="JJ53" s="3">
        <v>60.4664891613084</v>
      </c>
      <c r="JK53" s="3">
        <v>208.32866858198</v>
      </c>
      <c r="JL53" s="3">
        <v>115.774068541998</v>
      </c>
      <c r="JM53" s="3">
        <v>85.8046955338529</v>
      </c>
      <c r="JN53" s="3">
        <v>116.494460498949</v>
      </c>
      <c r="JO53" s="3">
        <v>77.5746814013974</v>
      </c>
      <c r="JP53" s="3">
        <v>107.364424858873</v>
      </c>
      <c r="JQ53" s="3">
        <v>120.859523773193</v>
      </c>
      <c r="JR53" s="3">
        <v>158.97976175944</v>
      </c>
      <c r="JS53" s="3">
        <v>36.4930617147768</v>
      </c>
      <c r="JT53" s="3">
        <v>33.8053934998009</v>
      </c>
      <c r="JU53" s="3">
        <v>200.24285816011</v>
      </c>
      <c r="JV53" s="3">
        <v>46.9748921258694</v>
      </c>
      <c r="JW53" s="3">
        <v>82.0395166030258</v>
      </c>
      <c r="JX53" s="3">
        <v>50.6154343614755</v>
      </c>
      <c r="JY53" s="3">
        <v>41.301443065965</v>
      </c>
      <c r="JZ53" s="3">
        <v>42.8300101396562</v>
      </c>
      <c r="KA53" s="3">
        <v>74.1166597740019</v>
      </c>
      <c r="KB53" s="3">
        <v>17.021261119536</v>
      </c>
      <c r="KC53" s="3">
        <v>25.8918434760015</v>
      </c>
      <c r="KD53" s="3">
        <v>27.4851912484338</v>
      </c>
      <c r="KE53" s="3">
        <v>171.971719237738</v>
      </c>
      <c r="KF53" s="3">
        <v>37.0381550790934</v>
      </c>
      <c r="KG53" s="3">
        <v>56.1876209163521</v>
      </c>
      <c r="KH53" s="3">
        <v>70.7931287179633</v>
      </c>
      <c r="KI53" s="3">
        <v>75.8919489172888</v>
      </c>
      <c r="KJ53" s="3">
        <v>100.359682040523</v>
      </c>
      <c r="KK53" s="3">
        <v>79.7938612512645</v>
      </c>
      <c r="KL53" s="3">
        <v>8.93652969771656</v>
      </c>
      <c r="KM53" s="3">
        <v>70.3223277438594</v>
      </c>
      <c r="KN53" s="3">
        <v>51.0359222103603</v>
      </c>
      <c r="KO53" s="3">
        <v>59.1001875413946</v>
      </c>
      <c r="KP53" s="3">
        <v>45.6220239453355</v>
      </c>
      <c r="KQ53" s="3">
        <v>114.61698581517</v>
      </c>
      <c r="KR53" s="3">
        <v>38.9510344148106</v>
      </c>
      <c r="KS53" s="3">
        <v>53.1539303876292</v>
      </c>
      <c r="KT53" s="3">
        <v>19.4035321679767</v>
      </c>
      <c r="KU53" s="3">
        <v>192.231069455898</v>
      </c>
      <c r="KV53" s="3">
        <v>48.4184879293122</v>
      </c>
      <c r="KW53" s="3">
        <v>157.186422318206</v>
      </c>
      <c r="KX53" s="3">
        <v>19.2644860949566</v>
      </c>
      <c r="KY53" s="3">
        <v>32.6428374918302</v>
      </c>
      <c r="KZ53" s="3">
        <v>13.2050421437731</v>
      </c>
      <c r="LA53" s="3">
        <v>35.8135909451856</v>
      </c>
      <c r="LB53" s="3">
        <v>69.7514265864255</v>
      </c>
      <c r="LC53" s="3">
        <v>36.7980187954233</v>
      </c>
      <c r="LD53" s="3">
        <v>190.135684376604</v>
      </c>
      <c r="LE53" s="3">
        <v>39.1545252125517</v>
      </c>
      <c r="LF53" s="3">
        <v>3.43312004627849</v>
      </c>
      <c r="LG53" s="3">
        <v>45.0519313659251</v>
      </c>
      <c r="LH53" s="3">
        <v>42.8974385319242</v>
      </c>
      <c r="LI53" s="3">
        <v>16.7730951763335</v>
      </c>
      <c r="LJ53" s="3">
        <v>36.0681136416832</v>
      </c>
      <c r="LK53" s="3">
        <v>39.8966229648099</v>
      </c>
      <c r="LL53" s="3">
        <v>50.0922163571902</v>
      </c>
    </row>
    <row r="54">
      <c r="A54" s="9">
        <v>43221.0</v>
      </c>
      <c r="B54" s="3">
        <v>43.8659286399541</v>
      </c>
      <c r="C54" s="3">
        <v>76.1797603257492</v>
      </c>
      <c r="D54" s="3">
        <v>53.8049825539273</v>
      </c>
      <c r="E54" s="3">
        <v>140.369238523235</v>
      </c>
      <c r="F54" s="3">
        <v>236.747273185036</v>
      </c>
      <c r="G54" s="3">
        <v>81.8688950494404</v>
      </c>
      <c r="H54" s="3">
        <v>36.823756943485</v>
      </c>
      <c r="I54" s="3">
        <v>110.147391859644</v>
      </c>
      <c r="J54" s="3">
        <v>133.242955467918</v>
      </c>
      <c r="K54" s="3">
        <v>47.5949111572694</v>
      </c>
      <c r="L54" s="3">
        <v>53.251780413326</v>
      </c>
      <c r="M54" s="3">
        <v>9.93440885253562</v>
      </c>
      <c r="N54" s="3">
        <v>38.5570270069065</v>
      </c>
      <c r="O54" s="3">
        <v>44.7384721603835</v>
      </c>
      <c r="P54" s="3">
        <v>80.6443226059674</v>
      </c>
      <c r="Q54" s="3">
        <v>75.1359089938077</v>
      </c>
      <c r="R54" s="3">
        <v>81.3536201947887</v>
      </c>
      <c r="S54" s="3">
        <v>71.2777368094104</v>
      </c>
      <c r="T54" s="3">
        <v>48.2904298295976</v>
      </c>
      <c r="U54" s="3">
        <v>70.5355262455482</v>
      </c>
      <c r="V54" s="3">
        <v>142.203496301468</v>
      </c>
      <c r="W54" s="3">
        <v>121.114642571136</v>
      </c>
      <c r="X54" s="3">
        <v>116.329387293463</v>
      </c>
      <c r="Y54" s="3">
        <v>79.6344549005682</v>
      </c>
      <c r="Z54" s="3">
        <v>140.289495505133</v>
      </c>
      <c r="AA54" s="3">
        <v>20.3160728839774</v>
      </c>
      <c r="AB54" s="3">
        <v>93.7211646229905</v>
      </c>
      <c r="AC54" s="3">
        <v>129.33185586785</v>
      </c>
      <c r="AD54" s="3">
        <v>95.3203844339585</v>
      </c>
      <c r="AE54" s="3">
        <v>91.2068966737563</v>
      </c>
      <c r="AF54" s="3">
        <v>645.070229270241</v>
      </c>
      <c r="AG54" s="3">
        <v>332.063601589941</v>
      </c>
      <c r="AH54" s="3">
        <v>25.7091434511748</v>
      </c>
      <c r="AI54" s="3">
        <v>62.9265767633162</v>
      </c>
      <c r="AJ54" s="3">
        <v>59.4303552078101</v>
      </c>
      <c r="AK54" s="3">
        <v>200.23043708631</v>
      </c>
      <c r="AL54" s="3">
        <v>24.9023265720618</v>
      </c>
      <c r="AM54" s="3">
        <v>51.7424308225228</v>
      </c>
      <c r="AN54" s="3">
        <v>278.72477236661</v>
      </c>
      <c r="AO54" s="3">
        <v>46.1918641297009</v>
      </c>
      <c r="AP54" s="3">
        <v>41.1399884056028</v>
      </c>
      <c r="AQ54" s="3">
        <v>29.9824999895963</v>
      </c>
      <c r="AR54" s="3">
        <v>39.8862791333522</v>
      </c>
      <c r="AS54" s="3">
        <v>89.4788281882022</v>
      </c>
      <c r="AT54" s="3">
        <v>55.3488195965699</v>
      </c>
      <c r="AU54" s="3">
        <v>29.2173826723682</v>
      </c>
      <c r="AV54" s="3">
        <v>43.6426067066865</v>
      </c>
      <c r="AW54" s="3">
        <v>130.699770906898</v>
      </c>
      <c r="AX54" s="3">
        <v>117.775105778406</v>
      </c>
      <c r="AY54" s="3">
        <v>46.946590683677</v>
      </c>
      <c r="AZ54" s="3">
        <v>77.8636520631732</v>
      </c>
      <c r="BA54" s="3">
        <v>59.4124022669007</v>
      </c>
      <c r="BB54" s="3">
        <v>33.9944390859944</v>
      </c>
      <c r="BC54" s="3">
        <v>73.0263019539617</v>
      </c>
      <c r="BD54" s="3">
        <v>59.0892780416959</v>
      </c>
      <c r="BE54" s="3">
        <v>53.557257431461</v>
      </c>
      <c r="BF54" s="3">
        <v>99.629646254404</v>
      </c>
      <c r="BG54" s="3">
        <v>26.9465096104128</v>
      </c>
      <c r="BH54" s="3">
        <v>124.183640026802</v>
      </c>
      <c r="BI54" s="3">
        <v>8.57826818119396</v>
      </c>
      <c r="BJ54" s="3">
        <v>122.672355091737</v>
      </c>
      <c r="BK54" s="3">
        <v>37.4327666767108</v>
      </c>
      <c r="BL54" s="3">
        <v>21.1737966233652</v>
      </c>
      <c r="BM54" s="3">
        <v>82.5669324983166</v>
      </c>
      <c r="BN54" s="3">
        <v>54.807604261063</v>
      </c>
      <c r="BO54" s="3">
        <v>178.117351292387</v>
      </c>
      <c r="BP54" s="3">
        <v>30.4968375635961</v>
      </c>
      <c r="BQ54" s="3">
        <v>126.575521072378</v>
      </c>
      <c r="BR54" s="3">
        <v>36.1592068780447</v>
      </c>
      <c r="BS54" s="3">
        <v>19.0984167107211</v>
      </c>
      <c r="BT54" s="3">
        <v>36.9672177276512</v>
      </c>
      <c r="BU54" s="3">
        <v>69.9246892676467</v>
      </c>
      <c r="BV54" s="3">
        <v>52.3605481679707</v>
      </c>
      <c r="BW54" s="3">
        <v>95.3109502035474</v>
      </c>
      <c r="BX54" s="3">
        <v>47.8344730981315</v>
      </c>
      <c r="BY54" s="3">
        <v>49.7417304701964</v>
      </c>
      <c r="BZ54" s="3">
        <v>133.464942785437</v>
      </c>
      <c r="CA54" s="3">
        <v>63.9521685572923</v>
      </c>
      <c r="CB54" s="3">
        <v>87.8224930107217</v>
      </c>
      <c r="CC54" s="3">
        <v>89.2855199034768</v>
      </c>
      <c r="CD54" s="3">
        <v>39.904175645643</v>
      </c>
      <c r="CE54" s="3">
        <v>86.7827905795311</v>
      </c>
      <c r="CF54" s="3">
        <v>97.8625525902561</v>
      </c>
      <c r="CG54" s="3">
        <v>93.8902274045077</v>
      </c>
      <c r="CH54" s="3">
        <v>69.0865528858776</v>
      </c>
      <c r="CI54" s="3">
        <v>73.7773764231656</v>
      </c>
      <c r="CJ54" s="3">
        <v>69.3892376530305</v>
      </c>
      <c r="CK54" s="3">
        <v>58.5599168230403</v>
      </c>
      <c r="CL54" s="3">
        <v>66.2938635566018</v>
      </c>
      <c r="CM54" s="3">
        <v>29.5124433036933</v>
      </c>
      <c r="CN54" s="3">
        <v>125.850378154385</v>
      </c>
      <c r="CO54" s="3">
        <v>34.3203423389095</v>
      </c>
      <c r="CP54" s="3">
        <v>135.483198519551</v>
      </c>
      <c r="CQ54" s="3">
        <v>60.0130179566093</v>
      </c>
      <c r="CR54" s="3">
        <v>107.431096016466</v>
      </c>
      <c r="CS54" s="3">
        <v>46.8518279888618</v>
      </c>
      <c r="CT54" s="3">
        <v>132.280814697852</v>
      </c>
      <c r="CU54" s="3">
        <v>84.9582117284288</v>
      </c>
      <c r="CV54" s="3">
        <v>60.4731878370038</v>
      </c>
      <c r="CW54" s="3">
        <v>92.0464003563313</v>
      </c>
      <c r="CX54" s="3">
        <v>48.3295146833905</v>
      </c>
      <c r="CY54" s="3">
        <v>46.3021359557903</v>
      </c>
      <c r="CZ54" s="3">
        <v>67.2807788233441</v>
      </c>
      <c r="DA54" s="3">
        <v>28.28326091551</v>
      </c>
      <c r="DB54" s="3">
        <v>45.2631816864014</v>
      </c>
      <c r="DC54" s="3">
        <v>22.90960135563</v>
      </c>
      <c r="DD54" s="3">
        <v>64.6497540727358</v>
      </c>
      <c r="DE54" s="3">
        <v>112.080655254288</v>
      </c>
      <c r="DF54" s="3">
        <v>8.26383867610248</v>
      </c>
      <c r="DG54" s="3">
        <v>21.7674017594414</v>
      </c>
      <c r="DH54" s="3">
        <v>14.9584769841678</v>
      </c>
      <c r="DI54" s="3">
        <v>221.641138681383</v>
      </c>
      <c r="DJ54" s="3">
        <v>25.9002734827734</v>
      </c>
      <c r="DK54" s="3">
        <v>171.044773795388</v>
      </c>
      <c r="DL54" s="3">
        <v>91.3365283192235</v>
      </c>
      <c r="DM54" s="3">
        <v>25.1780580787085</v>
      </c>
      <c r="DN54" s="3">
        <v>65.5473365927513</v>
      </c>
      <c r="DO54" s="3">
        <v>172.043521903135</v>
      </c>
      <c r="DP54" s="3">
        <v>66.5498830397905</v>
      </c>
      <c r="DQ54" s="3">
        <v>51.4054390907597</v>
      </c>
      <c r="DR54" s="3">
        <v>33.6029324116757</v>
      </c>
      <c r="DS54" s="3">
        <v>22.4990157849552</v>
      </c>
      <c r="DT54" s="3">
        <v>33.6003893166244</v>
      </c>
      <c r="DU54" s="3">
        <v>53.4412825169227</v>
      </c>
      <c r="DV54" s="3">
        <v>75.027196027685</v>
      </c>
      <c r="DW54" s="3">
        <v>50.6773467247928</v>
      </c>
      <c r="DX54" s="3">
        <v>203.298603519817</v>
      </c>
      <c r="DY54" s="3">
        <v>271.798667268815</v>
      </c>
      <c r="DZ54" s="3">
        <v>46.1221802012196</v>
      </c>
      <c r="EA54" s="3">
        <v>69.1432234940711</v>
      </c>
      <c r="EB54" s="3">
        <v>10.9608784514481</v>
      </c>
      <c r="EC54" s="3">
        <v>158.413225608178</v>
      </c>
      <c r="ED54" s="3">
        <v>55.4067935281821</v>
      </c>
      <c r="EE54" s="3">
        <v>45.2479941813672</v>
      </c>
      <c r="EF54" s="3">
        <v>123.09429425738</v>
      </c>
      <c r="EG54" s="3">
        <v>17.7697991177564</v>
      </c>
      <c r="EH54" s="3">
        <v>30.4764629662773</v>
      </c>
      <c r="EI54" s="3">
        <v>16.3642126436058</v>
      </c>
      <c r="EJ54" s="3">
        <v>79.0466244817158</v>
      </c>
      <c r="EK54" s="3">
        <v>274.509102967766</v>
      </c>
      <c r="EL54" s="3">
        <v>101.12799951583</v>
      </c>
      <c r="EM54" s="3">
        <v>65.3581339608241</v>
      </c>
      <c r="EN54" s="3">
        <v>107.849660770318</v>
      </c>
      <c r="EO54" s="3">
        <v>46.012994155224</v>
      </c>
      <c r="EP54" s="3">
        <v>183.437874702487</v>
      </c>
      <c r="EQ54" s="3">
        <v>37.3558013387401</v>
      </c>
      <c r="ER54" s="3">
        <v>17.9593486067139</v>
      </c>
      <c r="ES54" s="3">
        <v>22.6190821128224</v>
      </c>
      <c r="ET54" s="3">
        <v>152.813105149703</v>
      </c>
      <c r="EU54" s="3">
        <v>123.621542828486</v>
      </c>
      <c r="EV54" s="3">
        <v>20.4414488555404</v>
      </c>
      <c r="EW54" s="3">
        <v>30.2059415129077</v>
      </c>
      <c r="EX54" s="3">
        <v>102.703013425062</v>
      </c>
      <c r="EY54" s="3">
        <v>21.7462781167521</v>
      </c>
      <c r="EZ54" s="3">
        <v>91.4335478235206</v>
      </c>
      <c r="FA54" s="3">
        <v>45.2525803285373</v>
      </c>
      <c r="FB54" s="3">
        <v>14.6928514688387</v>
      </c>
      <c r="FC54" s="3">
        <v>10.5580700395884</v>
      </c>
      <c r="FD54" s="3">
        <v>99.0263702659058</v>
      </c>
      <c r="FE54" s="3">
        <v>82.4474948541069</v>
      </c>
      <c r="FF54" s="3">
        <v>10.9873605944801</v>
      </c>
      <c r="FG54" s="3">
        <v>65.3336361971768</v>
      </c>
      <c r="FH54" s="3">
        <v>34.2026564252395</v>
      </c>
      <c r="FI54" s="3">
        <v>21.3308179662041</v>
      </c>
      <c r="FJ54" s="3">
        <v>49.3214816787854</v>
      </c>
      <c r="FK54" s="3">
        <v>47.6699862046237</v>
      </c>
      <c r="FL54" s="3">
        <v>73.3453150993155</v>
      </c>
      <c r="FM54" s="3">
        <v>266.832315133969</v>
      </c>
      <c r="FN54" s="3">
        <v>77.7030232422045</v>
      </c>
      <c r="FO54" s="3">
        <v>13.2171723957388</v>
      </c>
      <c r="FP54" s="3">
        <v>48.1847815377374</v>
      </c>
      <c r="FQ54" s="3">
        <v>75.9356293330721</v>
      </c>
      <c r="FR54" s="3">
        <v>183.1106141806</v>
      </c>
      <c r="FS54" s="3">
        <v>130.396335544372</v>
      </c>
      <c r="FT54" s="3">
        <v>34.0951341338726</v>
      </c>
      <c r="FU54" s="3">
        <v>138.931460333863</v>
      </c>
      <c r="FV54" s="3">
        <v>41.1509564515677</v>
      </c>
      <c r="FW54" s="3">
        <v>139.392693305123</v>
      </c>
      <c r="FX54" s="3">
        <v>160.557603888881</v>
      </c>
      <c r="FY54" s="3">
        <v>33.4875317192382</v>
      </c>
      <c r="FZ54" s="3">
        <v>71.3969348192314</v>
      </c>
      <c r="GA54" s="3">
        <v>37.331024686477</v>
      </c>
      <c r="GB54" s="3">
        <v>212.697726856578</v>
      </c>
      <c r="GC54" s="3">
        <v>46.2389892648809</v>
      </c>
      <c r="GD54" s="3">
        <v>73.0252406773541</v>
      </c>
      <c r="GE54" s="3">
        <v>129.720370279667</v>
      </c>
      <c r="GF54" s="3">
        <v>25.2785228382457</v>
      </c>
      <c r="GG54" s="3">
        <v>33.2069166196826</v>
      </c>
      <c r="GH54" s="3">
        <v>24.8502565277599</v>
      </c>
      <c r="GI54" s="3">
        <v>62.337668529571</v>
      </c>
      <c r="GJ54" s="3">
        <v>45.6946764621619</v>
      </c>
      <c r="GK54" s="3">
        <v>43.4720876743946</v>
      </c>
      <c r="GL54" s="3">
        <v>90.3111493062718</v>
      </c>
      <c r="GM54" s="3">
        <v>98.4954974015109</v>
      </c>
      <c r="GN54" s="3">
        <v>147.190440690475</v>
      </c>
      <c r="GO54" s="3">
        <v>52.8669790056269</v>
      </c>
      <c r="GP54" s="3">
        <v>27.0412542137066</v>
      </c>
      <c r="GQ54" s="3">
        <v>34.273434670272</v>
      </c>
      <c r="GR54" s="3">
        <v>32.0310656737764</v>
      </c>
      <c r="GS54" s="3">
        <v>330.658180236816</v>
      </c>
      <c r="GT54" s="3">
        <v>20.0174443168152</v>
      </c>
      <c r="GU54" s="3">
        <v>64.7223884735551</v>
      </c>
      <c r="GV54" s="3">
        <v>289.751218249388</v>
      </c>
      <c r="GW54" s="3">
        <v>28.2223389865704</v>
      </c>
      <c r="GX54" s="3">
        <v>130.989534859587</v>
      </c>
      <c r="GY54" s="3">
        <v>57.1343869387803</v>
      </c>
      <c r="GZ54" s="3">
        <v>87.0081991812166</v>
      </c>
      <c r="HA54" s="3">
        <v>54.6440657207872</v>
      </c>
      <c r="HB54" s="3">
        <v>6.08338911809504</v>
      </c>
      <c r="HC54" s="3">
        <v>14.6164618576097</v>
      </c>
      <c r="HD54" s="3">
        <v>42.6172305438604</v>
      </c>
      <c r="HE54" s="3">
        <v>58.0068648376661</v>
      </c>
      <c r="HF54" s="3">
        <v>41.8062860195978</v>
      </c>
      <c r="HG54" s="3">
        <v>267.418638749556</v>
      </c>
      <c r="HH54" s="3">
        <v>69.6473989462217</v>
      </c>
      <c r="HI54" s="3">
        <v>52.6046714678459</v>
      </c>
      <c r="HJ54" s="3">
        <v>32.3594632599396</v>
      </c>
      <c r="HK54" s="3">
        <v>40.7617227789651</v>
      </c>
      <c r="HL54" s="3">
        <v>80.9224744094062</v>
      </c>
      <c r="HM54" s="3">
        <v>25.2680819341758</v>
      </c>
      <c r="HN54" s="3">
        <v>44.6556839230713</v>
      </c>
      <c r="HO54" s="3">
        <v>61.4041821274583</v>
      </c>
      <c r="HP54" s="3">
        <v>51.52970300376</v>
      </c>
      <c r="HQ54" s="3">
        <v>156.87563534251</v>
      </c>
      <c r="HR54" s="3">
        <v>28.1243180666356</v>
      </c>
      <c r="HS54" s="3">
        <v>53.992368774223</v>
      </c>
      <c r="HT54" s="3">
        <v>55.7642979203514</v>
      </c>
      <c r="HU54" s="3">
        <v>116.321137565139</v>
      </c>
      <c r="HV54" s="3">
        <v>40.5526011469554</v>
      </c>
      <c r="HW54" s="3">
        <v>59.7854165234448</v>
      </c>
      <c r="HX54" s="3">
        <v>92.5063898476794</v>
      </c>
      <c r="HY54" s="3">
        <v>20.2993703350558</v>
      </c>
      <c r="HZ54" s="3">
        <v>72.8955691318872</v>
      </c>
      <c r="IA54" s="3">
        <v>157.645971312739</v>
      </c>
      <c r="IB54" s="3">
        <v>90.0530292213984</v>
      </c>
      <c r="IC54" s="3">
        <v>34.9905563226706</v>
      </c>
      <c r="ID54" s="3">
        <v>46.5686303648016</v>
      </c>
      <c r="IE54" s="3">
        <v>296.929774197665</v>
      </c>
      <c r="IF54" s="3">
        <v>14.5664532912612</v>
      </c>
      <c r="IG54" s="3">
        <v>101.587883192799</v>
      </c>
      <c r="IH54" s="3">
        <v>155.926405198295</v>
      </c>
      <c r="II54" s="3">
        <v>264.412991751106</v>
      </c>
      <c r="IJ54" s="3">
        <v>75.8238652123622</v>
      </c>
      <c r="IK54" s="3">
        <v>60.3939180852619</v>
      </c>
      <c r="IL54" s="3">
        <v>49.8758438304243</v>
      </c>
      <c r="IM54" s="3">
        <v>52.5325812169684</v>
      </c>
      <c r="IN54" s="3">
        <v>119.650279257654</v>
      </c>
      <c r="IO54" s="3">
        <v>90.6749580407014</v>
      </c>
      <c r="IP54" s="3">
        <v>58.4707260207187</v>
      </c>
      <c r="IQ54" s="3">
        <v>125.703174368835</v>
      </c>
      <c r="IR54" s="3">
        <v>33.7833407564398</v>
      </c>
      <c r="IS54" s="3">
        <v>109.978691601207</v>
      </c>
      <c r="IT54" s="3">
        <v>42.9026443224548</v>
      </c>
      <c r="IU54" s="3">
        <v>80.4589774027342</v>
      </c>
      <c r="IV54" s="3">
        <v>200.948591686108</v>
      </c>
      <c r="IW54" s="3">
        <v>120.387906460096</v>
      </c>
      <c r="IX54" s="3">
        <v>158.410215725248</v>
      </c>
      <c r="IY54" s="3">
        <v>53.4801444555511</v>
      </c>
      <c r="IZ54" s="3">
        <v>14.5570426745091</v>
      </c>
      <c r="JA54" s="3">
        <v>51.8605537328073</v>
      </c>
      <c r="JB54" s="3">
        <v>83.5151781664623</v>
      </c>
      <c r="JC54" s="3">
        <v>61.0813188093892</v>
      </c>
      <c r="JD54" s="3">
        <v>38.9443296895242</v>
      </c>
      <c r="JE54" s="3">
        <v>208.567566399702</v>
      </c>
      <c r="JF54" s="3">
        <v>92.0315880796796</v>
      </c>
      <c r="JG54" s="3">
        <v>111.612798952499</v>
      </c>
      <c r="JH54" s="3">
        <v>57.0558553050764</v>
      </c>
      <c r="JI54" s="3">
        <v>90.4527139211317</v>
      </c>
      <c r="JJ54" s="3">
        <v>64.6571824175516</v>
      </c>
      <c r="JK54" s="3">
        <v>216.636725834826</v>
      </c>
      <c r="JL54" s="3">
        <v>121.088838423935</v>
      </c>
      <c r="JM54" s="3">
        <v>90.996625650392</v>
      </c>
      <c r="JN54" s="3">
        <v>124.181341661464</v>
      </c>
      <c r="JO54" s="3">
        <v>88.6337345325233</v>
      </c>
      <c r="JP54" s="3">
        <v>118.043993911592</v>
      </c>
      <c r="JQ54" s="3">
        <v>125.293181852861</v>
      </c>
      <c r="JR54" s="3">
        <v>153.887955058705</v>
      </c>
      <c r="JS54" s="3">
        <v>39.4536826712829</v>
      </c>
      <c r="JT54" s="3">
        <v>33.6345625825729</v>
      </c>
      <c r="JU54" s="3">
        <v>192.61954463612</v>
      </c>
      <c r="JV54" s="3">
        <v>46.4002602115802</v>
      </c>
      <c r="JW54" s="3">
        <v>76.2505751543784</v>
      </c>
      <c r="JX54" s="3">
        <v>50.6101281669435</v>
      </c>
      <c r="JY54" s="3">
        <v>43.9590306586583</v>
      </c>
      <c r="JZ54" s="3">
        <v>44.6086357507109</v>
      </c>
      <c r="KA54" s="3">
        <v>73.3789247968868</v>
      </c>
      <c r="KB54" s="3">
        <v>18.1530209758861</v>
      </c>
      <c r="KC54" s="3">
        <v>25.2488488519293</v>
      </c>
      <c r="KD54" s="3">
        <v>27.9433473072771</v>
      </c>
      <c r="KE54" s="3">
        <v>179.532950478971</v>
      </c>
      <c r="KF54" s="3">
        <v>36.7962491950941</v>
      </c>
      <c r="KG54" s="3">
        <v>58.4301584813924</v>
      </c>
      <c r="KH54" s="3">
        <v>65.8898699054075</v>
      </c>
      <c r="KI54" s="3">
        <v>73.7628626368724</v>
      </c>
      <c r="KJ54" s="3">
        <v>105.352253733663</v>
      </c>
      <c r="KK54" s="3">
        <v>79.0813148446356</v>
      </c>
      <c r="KL54" s="3">
        <v>10.2576974063033</v>
      </c>
      <c r="KM54" s="3">
        <v>71.0252415045587</v>
      </c>
      <c r="KN54" s="3">
        <v>54.3726172286706</v>
      </c>
      <c r="KO54" s="3">
        <v>60.5894202098511</v>
      </c>
      <c r="KP54" s="3">
        <v>43.3457214912487</v>
      </c>
      <c r="KQ54" s="3">
        <v>117.902105257604</v>
      </c>
      <c r="KR54" s="3">
        <v>39.5097810546646</v>
      </c>
      <c r="KS54" s="3">
        <v>51.4407125138081</v>
      </c>
      <c r="KT54" s="3">
        <v>19.5173737430406</v>
      </c>
      <c r="KU54" s="3">
        <v>189.376652174751</v>
      </c>
      <c r="KV54" s="3">
        <v>50.1226004800644</v>
      </c>
      <c r="KW54" s="3">
        <v>153.184430234261</v>
      </c>
      <c r="KX54" s="3">
        <v>19.4058827939751</v>
      </c>
      <c r="KY54" s="3">
        <v>31.0889278719262</v>
      </c>
      <c r="KZ54" s="3">
        <v>13.7369566486109</v>
      </c>
      <c r="LA54" s="3">
        <v>38.5893168250022</v>
      </c>
      <c r="LB54" s="3">
        <v>64.6425866899186</v>
      </c>
      <c r="LC54" s="3">
        <v>30.1169982409141</v>
      </c>
      <c r="LD54" s="3">
        <v>201.993628400888</v>
      </c>
      <c r="LE54" s="3">
        <v>38.3921009102012</v>
      </c>
      <c r="LF54" s="3">
        <v>3.41703159156559</v>
      </c>
      <c r="LG54" s="3">
        <v>43.5263811466069</v>
      </c>
      <c r="LH54" s="3">
        <v>43.4371245354903</v>
      </c>
      <c r="LI54" s="3">
        <v>19.2436364780773</v>
      </c>
      <c r="LJ54" s="3">
        <v>35.5135225871994</v>
      </c>
      <c r="LK54" s="3">
        <v>40.2624730343843</v>
      </c>
      <c r="LL54" s="3">
        <v>49.8724942599868</v>
      </c>
    </row>
    <row r="55">
      <c r="A55" s="9">
        <v>43252.0</v>
      </c>
      <c r="B55" s="3">
        <v>44.737851963171</v>
      </c>
      <c r="C55" s="3">
        <v>71.981524286501</v>
      </c>
      <c r="D55" s="3">
        <v>55.4133786983862</v>
      </c>
      <c r="E55" s="3">
        <v>146.350319440812</v>
      </c>
      <c r="F55" s="3">
        <v>249.29809533982</v>
      </c>
      <c r="G55" s="3">
        <v>88.3492491222404</v>
      </c>
      <c r="H55" s="3">
        <v>37.8591995202716</v>
      </c>
      <c r="I55" s="3">
        <v>118.898885737337</v>
      </c>
      <c r="J55" s="3">
        <v>135.458334241595</v>
      </c>
      <c r="K55" s="3">
        <v>48.1532789682528</v>
      </c>
      <c r="L55" s="3">
        <v>52.5648578721736</v>
      </c>
      <c r="M55" s="3">
        <v>10.5380336114703</v>
      </c>
      <c r="N55" s="3">
        <v>38.5581092517124</v>
      </c>
      <c r="O55" s="3">
        <v>45.4929695890522</v>
      </c>
      <c r="P55" s="3">
        <v>86.7169603442346</v>
      </c>
      <c r="Q55" s="3">
        <v>78.490714663551</v>
      </c>
      <c r="R55" s="3">
        <v>79.5628812943776</v>
      </c>
      <c r="S55" s="3">
        <v>73.3441985153336</v>
      </c>
      <c r="T55" s="3">
        <v>45.8229134455536</v>
      </c>
      <c r="U55" s="3">
        <v>70.9201208044224</v>
      </c>
      <c r="V55" s="3">
        <v>151.502050980181</v>
      </c>
      <c r="W55" s="3">
        <v>126.338908753492</v>
      </c>
      <c r="X55" s="3">
        <v>119.13557839531</v>
      </c>
      <c r="Y55" s="3">
        <v>84.9478094918387</v>
      </c>
      <c r="Z55" s="3">
        <v>138.033957574249</v>
      </c>
      <c r="AA55" s="3">
        <v>20.9319841208448</v>
      </c>
      <c r="AB55" s="3">
        <v>97.7082881237367</v>
      </c>
      <c r="AC55" s="3">
        <v>134.266212913289</v>
      </c>
      <c r="AD55" s="3">
        <v>93.3200286198888</v>
      </c>
      <c r="AE55" s="3">
        <v>90.1539187578985</v>
      </c>
      <c r="AF55" s="3">
        <v>676.674999418713</v>
      </c>
      <c r="AG55" s="3">
        <v>339.167110511888</v>
      </c>
      <c r="AH55" s="3">
        <v>25.061631010991</v>
      </c>
      <c r="AI55" s="3">
        <v>65.9967553073494</v>
      </c>
      <c r="AJ55" s="3">
        <v>58.5476583522169</v>
      </c>
      <c r="AK55" s="3">
        <v>207.00258484186</v>
      </c>
      <c r="AL55" s="3">
        <v>24.8847689516006</v>
      </c>
      <c r="AM55" s="3">
        <v>47.1977451587983</v>
      </c>
      <c r="AN55" s="3">
        <v>297.981190999349</v>
      </c>
      <c r="AO55" s="3">
        <v>46.4051939956038</v>
      </c>
      <c r="AP55" s="3">
        <v>42.4388497797428</v>
      </c>
      <c r="AQ55" s="3">
        <v>32.0054761795771</v>
      </c>
      <c r="AR55" s="3">
        <v>37.9909305260337</v>
      </c>
      <c r="AS55" s="3">
        <v>90.5728941010396</v>
      </c>
      <c r="AT55" s="3">
        <v>53.2716655084875</v>
      </c>
      <c r="AU55" s="3">
        <v>29.5230224411872</v>
      </c>
      <c r="AV55" s="3">
        <v>42.8893680775495</v>
      </c>
      <c r="AW55" s="3">
        <v>126.561386108094</v>
      </c>
      <c r="AX55" s="3">
        <v>114.203706513262</v>
      </c>
      <c r="AY55" s="3">
        <v>47.9685714358375</v>
      </c>
      <c r="AZ55" s="3">
        <v>78.9722200432231</v>
      </c>
      <c r="BA55" s="3">
        <v>57.5713284946443</v>
      </c>
      <c r="BB55" s="3">
        <v>37.1396035084212</v>
      </c>
      <c r="BC55" s="3">
        <v>74.9989766177359</v>
      </c>
      <c r="BD55" s="3">
        <v>58.0701857899127</v>
      </c>
      <c r="BE55" s="3">
        <v>54.2313436926152</v>
      </c>
      <c r="BF55" s="3">
        <v>105.866297112272</v>
      </c>
      <c r="BG55" s="3">
        <v>27.5723202639272</v>
      </c>
      <c r="BH55" s="3">
        <v>131.354996561599</v>
      </c>
      <c r="BI55" s="3">
        <v>9.11174762816656</v>
      </c>
      <c r="BJ55" s="3">
        <v>117.276476907323</v>
      </c>
      <c r="BK55" s="3">
        <v>36.9808771653124</v>
      </c>
      <c r="BL55" s="3">
        <v>21.4854530253241</v>
      </c>
      <c r="BM55" s="3">
        <v>84.9150089244065</v>
      </c>
      <c r="BN55" s="3">
        <v>54.8378120367958</v>
      </c>
      <c r="BO55" s="3">
        <v>185.898511940593</v>
      </c>
      <c r="BP55" s="3">
        <v>29.4079319139699</v>
      </c>
      <c r="BQ55" s="3">
        <v>134.724646685374</v>
      </c>
      <c r="BR55" s="3">
        <v>35.4473527772945</v>
      </c>
      <c r="BS55" s="3">
        <v>19.9990527391057</v>
      </c>
      <c r="BT55" s="3">
        <v>38.913641682668</v>
      </c>
      <c r="BU55" s="3">
        <v>71.1838714636282</v>
      </c>
      <c r="BV55" s="3">
        <v>54.7397010474856</v>
      </c>
      <c r="BW55" s="3">
        <v>94.5084283019642</v>
      </c>
      <c r="BX55" s="3">
        <v>49.1114315828147</v>
      </c>
      <c r="BY55" s="3">
        <v>50.1785987248512</v>
      </c>
      <c r="BZ55" s="3">
        <v>134.320181434561</v>
      </c>
      <c r="CA55" s="3">
        <v>63.5365498713294</v>
      </c>
      <c r="CB55" s="3">
        <v>88.9321066370374</v>
      </c>
      <c r="CC55" s="3">
        <v>95.9009052849558</v>
      </c>
      <c r="CD55" s="3">
        <v>39.2235761348568</v>
      </c>
      <c r="CE55" s="3">
        <v>86.8905165452787</v>
      </c>
      <c r="CF55" s="3">
        <v>100.235213146852</v>
      </c>
      <c r="CG55" s="3">
        <v>85.081904456729</v>
      </c>
      <c r="CH55" s="3">
        <v>68.6010801366006</v>
      </c>
      <c r="CI55" s="3">
        <v>80.2574192009369</v>
      </c>
      <c r="CJ55" s="3">
        <v>67.8130566604441</v>
      </c>
      <c r="CK55" s="3">
        <v>57.7873652504488</v>
      </c>
      <c r="CL55" s="3">
        <v>70.6652390616281</v>
      </c>
      <c r="CM55" s="3">
        <v>30.7303360036007</v>
      </c>
      <c r="CN55" s="3">
        <v>137.123438551776</v>
      </c>
      <c r="CO55" s="3">
        <v>34.9861061669117</v>
      </c>
      <c r="CP55" s="3">
        <v>133.477984698077</v>
      </c>
      <c r="CQ55" s="3">
        <v>58.9556613675468</v>
      </c>
      <c r="CR55" s="3">
        <v>117.029806930437</v>
      </c>
      <c r="CS55" s="3">
        <v>45.7256016552722</v>
      </c>
      <c r="CT55" s="3">
        <v>140.11060032064</v>
      </c>
      <c r="CU55" s="3">
        <v>84.4826888035963</v>
      </c>
      <c r="CV55" s="3">
        <v>60.7296254570142</v>
      </c>
      <c r="CW55" s="3">
        <v>91.4452029231996</v>
      </c>
      <c r="CX55" s="3">
        <v>49.9129023737178</v>
      </c>
      <c r="CY55" s="3">
        <v>44.7186212060259</v>
      </c>
      <c r="CZ55" s="3">
        <v>68.6577440650856</v>
      </c>
      <c r="DA55" s="3">
        <v>28.3323462797992</v>
      </c>
      <c r="DB55" s="3">
        <v>49.2615083058675</v>
      </c>
      <c r="DC55" s="3">
        <v>23.4311286240513</v>
      </c>
      <c r="DD55" s="3">
        <v>69.6791812870185</v>
      </c>
      <c r="DE55" s="3">
        <v>119.983970035099</v>
      </c>
      <c r="DF55" s="3">
        <v>8.57831987244136</v>
      </c>
      <c r="DG55" s="3">
        <v>21.816348553605</v>
      </c>
      <c r="DH55" s="3">
        <v>15.7470094141951</v>
      </c>
      <c r="DI55" s="3">
        <v>224.93226133438</v>
      </c>
      <c r="DJ55" s="3">
        <v>26.52459428357</v>
      </c>
      <c r="DK55" s="3">
        <v>176.796905154274</v>
      </c>
      <c r="DL55" s="3">
        <v>94.4414643323425</v>
      </c>
      <c r="DM55" s="3">
        <v>23.6550713081337</v>
      </c>
      <c r="DN55" s="3">
        <v>65.9488429395663</v>
      </c>
      <c r="DO55" s="3">
        <v>166.95729982638</v>
      </c>
      <c r="DP55" s="3">
        <v>62.3882163643692</v>
      </c>
      <c r="DQ55" s="3">
        <v>54.4023748166272</v>
      </c>
      <c r="DR55" s="3">
        <v>35.0685282395405</v>
      </c>
      <c r="DS55" s="3">
        <v>23.4830580175652</v>
      </c>
      <c r="DT55" s="3">
        <v>38.5671263552034</v>
      </c>
      <c r="DU55" s="3">
        <v>57.2349233451922</v>
      </c>
      <c r="DV55" s="3">
        <v>77.6315627154269</v>
      </c>
      <c r="DW55" s="3">
        <v>51.9330836815106</v>
      </c>
      <c r="DX55" s="3">
        <v>196.885237493566</v>
      </c>
      <c r="DY55" s="3">
        <v>285.096272170567</v>
      </c>
      <c r="DZ55" s="3">
        <v>41.5706749520799</v>
      </c>
      <c r="EA55" s="3">
        <v>71.535965250129</v>
      </c>
      <c r="EB55" s="3">
        <v>11.2743192571761</v>
      </c>
      <c r="EC55" s="3">
        <v>167.881902019204</v>
      </c>
      <c r="ED55" s="3">
        <v>56.2601760227484</v>
      </c>
      <c r="EE55" s="3">
        <v>45.0616282425768</v>
      </c>
      <c r="EF55" s="3">
        <v>124.330836388898</v>
      </c>
      <c r="EG55" s="3">
        <v>18.883994875125</v>
      </c>
      <c r="EH55" s="3">
        <v>30.7080057935905</v>
      </c>
      <c r="EI55" s="3">
        <v>17.0562799075619</v>
      </c>
      <c r="EJ55" s="3">
        <v>79.7828807150965</v>
      </c>
      <c r="EK55" s="3">
        <v>284.278225189994</v>
      </c>
      <c r="EL55" s="3">
        <v>101.077380291168</v>
      </c>
      <c r="EM55" s="3">
        <v>68.3054929071486</v>
      </c>
      <c r="EN55" s="3">
        <v>104.603283043279</v>
      </c>
      <c r="EO55" s="3">
        <v>45.6416363761141</v>
      </c>
      <c r="EP55" s="3">
        <v>197.402398274589</v>
      </c>
      <c r="EQ55" s="3">
        <v>39.2582768572984</v>
      </c>
      <c r="ER55" s="3">
        <v>17.9715642954382</v>
      </c>
      <c r="ES55" s="3">
        <v>23.5732251341291</v>
      </c>
      <c r="ET55" s="3">
        <v>161.92206464495</v>
      </c>
      <c r="EU55" s="3">
        <v>123.150642228748</v>
      </c>
      <c r="EV55" s="3">
        <v>19.8730876478075</v>
      </c>
      <c r="EW55" s="3">
        <v>29.3108488339202</v>
      </c>
      <c r="EX55" s="3">
        <v>102.182750727268</v>
      </c>
      <c r="EY55" s="3">
        <v>22.5441754928614</v>
      </c>
      <c r="EZ55" s="3">
        <v>88.9874264645259</v>
      </c>
      <c r="FA55" s="3">
        <v>49.1966778219432</v>
      </c>
      <c r="FB55" s="3">
        <v>14.925832512424</v>
      </c>
      <c r="FC55" s="3">
        <v>12.0115069133979</v>
      </c>
      <c r="FD55" s="3">
        <v>100.113797108498</v>
      </c>
      <c r="FE55" s="3">
        <v>81.8107084994372</v>
      </c>
      <c r="FF55" s="3">
        <v>11.606064683973</v>
      </c>
      <c r="FG55" s="3">
        <v>73.4261910574777</v>
      </c>
      <c r="FH55" s="3">
        <v>35.4247098074403</v>
      </c>
      <c r="FI55" s="3">
        <v>23.1052709548445</v>
      </c>
      <c r="FJ55" s="3">
        <v>47.9173354561117</v>
      </c>
      <c r="FK55" s="3">
        <v>47.1615324949607</v>
      </c>
      <c r="FL55" s="3">
        <v>77.7341590977412</v>
      </c>
      <c r="FM55" s="3">
        <v>260.243653021738</v>
      </c>
      <c r="FN55" s="3">
        <v>86.7855278657112</v>
      </c>
      <c r="FO55" s="3">
        <v>12.223080384967</v>
      </c>
      <c r="FP55" s="3">
        <v>47.6931052451161</v>
      </c>
      <c r="FQ55" s="3">
        <v>77.8639416750531</v>
      </c>
      <c r="FR55" s="3">
        <v>191.496451367469</v>
      </c>
      <c r="FS55" s="3">
        <v>128.828140130291</v>
      </c>
      <c r="FT55" s="3">
        <v>34.3966846694825</v>
      </c>
      <c r="FU55" s="3">
        <v>140.041726873588</v>
      </c>
      <c r="FV55" s="3">
        <v>44.499470296823</v>
      </c>
      <c r="FW55" s="3">
        <v>137.488585908126</v>
      </c>
      <c r="FX55" s="3">
        <v>164.559096133395</v>
      </c>
      <c r="FY55" s="3">
        <v>34.5340172687033</v>
      </c>
      <c r="FZ55" s="3">
        <v>73.3624155886511</v>
      </c>
      <c r="GA55" s="3">
        <v>36.6846365542181</v>
      </c>
      <c r="GB55" s="3">
        <v>210.195952279227</v>
      </c>
      <c r="GC55" s="3">
        <v>46.704746902426</v>
      </c>
      <c r="GD55" s="3">
        <v>73.5679666734597</v>
      </c>
      <c r="GE55" s="3">
        <v>130.889097599666</v>
      </c>
      <c r="GF55" s="3">
        <v>27.5855953125727</v>
      </c>
      <c r="GG55" s="3">
        <v>34.1537156266253</v>
      </c>
      <c r="GH55" s="3">
        <v>26.0087489134825</v>
      </c>
      <c r="GI55" s="3">
        <v>60.6869253183351</v>
      </c>
      <c r="GJ55" s="3">
        <v>48.1225184592433</v>
      </c>
      <c r="GK55" s="3">
        <v>41.0717178458888</v>
      </c>
      <c r="GL55" s="3">
        <v>94.0635280612767</v>
      </c>
      <c r="GM55" s="3">
        <v>103.986090314233</v>
      </c>
      <c r="GN55" s="3">
        <v>142.074817221436</v>
      </c>
      <c r="GO55" s="3">
        <v>56.8749364857644</v>
      </c>
      <c r="GP55" s="3">
        <v>28.1582600308236</v>
      </c>
      <c r="GQ55" s="3">
        <v>34.5832411011553</v>
      </c>
      <c r="GR55" s="3">
        <v>30.9540328406597</v>
      </c>
      <c r="GS55" s="3">
        <v>384.345239548456</v>
      </c>
      <c r="GT55" s="3">
        <v>19.7489010242147</v>
      </c>
      <c r="GU55" s="3">
        <v>68.8926582671542</v>
      </c>
      <c r="GV55" s="3">
        <v>289.872323568883</v>
      </c>
      <c r="GW55" s="3">
        <v>27.4612784300664</v>
      </c>
      <c r="GX55" s="3">
        <v>133.873414731524</v>
      </c>
      <c r="GY55" s="3">
        <v>62.9309843001507</v>
      </c>
      <c r="GZ55" s="3">
        <v>86.9999745072584</v>
      </c>
      <c r="HA55" s="3">
        <v>56.7043856252077</v>
      </c>
      <c r="HB55" s="3">
        <v>6.35862482821283</v>
      </c>
      <c r="HC55" s="3">
        <v>14.559229498757</v>
      </c>
      <c r="HD55" s="3">
        <v>45.0495033941983</v>
      </c>
      <c r="HE55" s="3">
        <v>59.0125242408475</v>
      </c>
      <c r="HF55" s="3">
        <v>41.3738890588403</v>
      </c>
      <c r="HG55" s="3">
        <v>280.405478341239</v>
      </c>
      <c r="HH55" s="3">
        <v>71.8848591921254</v>
      </c>
      <c r="HI55" s="3">
        <v>56.6711009294969</v>
      </c>
      <c r="HJ55" s="3">
        <v>32.1157087040135</v>
      </c>
      <c r="HK55" s="3">
        <v>42.1069993615066</v>
      </c>
      <c r="HL55" s="3">
        <v>86.8055591669465</v>
      </c>
      <c r="HM55" s="3">
        <v>25.9810680543687</v>
      </c>
      <c r="HN55" s="3">
        <v>43.2639625118049</v>
      </c>
      <c r="HO55" s="3">
        <v>64.058788189922</v>
      </c>
      <c r="HP55" s="3">
        <v>51.7568823554462</v>
      </c>
      <c r="HQ55" s="3">
        <v>150.43147189795</v>
      </c>
      <c r="HR55" s="3">
        <v>27.975745001759</v>
      </c>
      <c r="HS55" s="3">
        <v>54.4609897025392</v>
      </c>
      <c r="HT55" s="3">
        <v>55.2522032603905</v>
      </c>
      <c r="HU55" s="3">
        <v>112.546405287706</v>
      </c>
      <c r="HV55" s="3">
        <v>39.1664200780615</v>
      </c>
      <c r="HW55" s="3">
        <v>58.7736651645661</v>
      </c>
      <c r="HX55" s="3">
        <v>92.6491450215746</v>
      </c>
      <c r="HY55" s="3">
        <v>20.1584244026585</v>
      </c>
      <c r="HZ55" s="3">
        <v>71.3345422157445</v>
      </c>
      <c r="IA55" s="3">
        <v>166.844991491892</v>
      </c>
      <c r="IB55" s="3">
        <v>88.4902029386246</v>
      </c>
      <c r="IC55" s="3">
        <v>34.9382455797355</v>
      </c>
      <c r="ID55" s="3">
        <v>49.645806906124</v>
      </c>
      <c r="IE55" s="3">
        <v>320.227144513811</v>
      </c>
      <c r="IF55" s="3">
        <v>14.397770216994</v>
      </c>
      <c r="IG55" s="3">
        <v>118.707935782304</v>
      </c>
      <c r="IH55" s="3">
        <v>153.680859872316</v>
      </c>
      <c r="II55" s="3">
        <v>269.185677780461</v>
      </c>
      <c r="IJ55" s="3">
        <v>79.5808094891609</v>
      </c>
      <c r="IK55" s="3">
        <v>61.7719364731918</v>
      </c>
      <c r="IL55" s="3">
        <v>47.4271913496482</v>
      </c>
      <c r="IM55" s="3">
        <v>50.7102817699158</v>
      </c>
      <c r="IN55" s="3">
        <v>124.811891116461</v>
      </c>
      <c r="IO55" s="3">
        <v>86.3851998235076</v>
      </c>
      <c r="IP55" s="3">
        <v>56.1902967181758</v>
      </c>
      <c r="IQ55" s="3">
        <v>133.742172059249</v>
      </c>
      <c r="IR55" s="3">
        <v>34.093952316272</v>
      </c>
      <c r="IS55" s="3">
        <v>116.388281064518</v>
      </c>
      <c r="IT55" s="3">
        <v>44.8137890102275</v>
      </c>
      <c r="IU55" s="3">
        <v>79.1435860826375</v>
      </c>
      <c r="IV55" s="3">
        <v>207.165564462755</v>
      </c>
      <c r="IW55" s="3">
        <v>118.168830820441</v>
      </c>
      <c r="IX55" s="3">
        <v>159.788913616148</v>
      </c>
      <c r="IY55" s="3">
        <v>56.2259418462897</v>
      </c>
      <c r="IZ55" s="3">
        <v>14.7207929708581</v>
      </c>
      <c r="JA55" s="3">
        <v>55.9068022738416</v>
      </c>
      <c r="JB55" s="3">
        <v>85.4886141870469</v>
      </c>
      <c r="JC55" s="3">
        <v>65.3434103257806</v>
      </c>
      <c r="JD55" s="3">
        <v>43.2881701029886</v>
      </c>
      <c r="JE55" s="3">
        <v>208.509020049868</v>
      </c>
      <c r="JF55" s="3">
        <v>96.4494059759174</v>
      </c>
      <c r="JG55" s="3">
        <v>109.739783606807</v>
      </c>
      <c r="JH55" s="3">
        <v>58.7884969343983</v>
      </c>
      <c r="JI55" s="3">
        <v>95.0535940319481</v>
      </c>
      <c r="JJ55" s="3">
        <v>66.6747214364836</v>
      </c>
      <c r="JK55" s="3">
        <v>226.898652738066</v>
      </c>
      <c r="JL55" s="3">
        <v>124.661962420399</v>
      </c>
      <c r="JM55" s="3">
        <v>91.6296787646464</v>
      </c>
      <c r="JN55" s="3">
        <v>128.073365125936</v>
      </c>
      <c r="JO55" s="3">
        <v>88.9039393533661</v>
      </c>
      <c r="JP55" s="3">
        <v>122.749549298675</v>
      </c>
      <c r="JQ55" s="3">
        <v>138.362856910342</v>
      </c>
      <c r="JR55" s="3">
        <v>152.4690486363</v>
      </c>
      <c r="JS55" s="3">
        <v>40.9913397534057</v>
      </c>
      <c r="JT55" s="3">
        <v>34.0690338900502</v>
      </c>
      <c r="JU55" s="3">
        <v>197.985476902553</v>
      </c>
      <c r="JV55" s="3">
        <v>46.9278848118986</v>
      </c>
      <c r="JW55" s="3">
        <v>75.2281322280344</v>
      </c>
      <c r="JX55" s="3">
        <v>49.9656843948926</v>
      </c>
      <c r="JY55" s="3">
        <v>46.2987229692016</v>
      </c>
      <c r="JZ55" s="3">
        <v>45.3870697753898</v>
      </c>
      <c r="KA55" s="3">
        <v>73.9182119561622</v>
      </c>
      <c r="KB55" s="3">
        <v>18.3673322568911</v>
      </c>
      <c r="KC55" s="3">
        <v>25.3399655128425</v>
      </c>
      <c r="KD55" s="3">
        <v>28.4727299715597</v>
      </c>
      <c r="KE55" s="3">
        <v>162.979426513652</v>
      </c>
      <c r="KF55" s="3">
        <v>35.9100469837191</v>
      </c>
      <c r="KG55" s="3">
        <v>59.8257392923483</v>
      </c>
      <c r="KH55" s="3">
        <v>64.7382234015158</v>
      </c>
      <c r="KI55" s="3">
        <v>72.5373792544757</v>
      </c>
      <c r="KJ55" s="3">
        <v>103.843051389328</v>
      </c>
      <c r="KK55" s="3">
        <v>82.0312463499362</v>
      </c>
      <c r="KL55" s="3">
        <v>11.1108403523779</v>
      </c>
      <c r="KM55" s="3">
        <v>69.8912035619185</v>
      </c>
      <c r="KN55" s="3">
        <v>58.8084404516499</v>
      </c>
      <c r="KO55" s="3">
        <v>63.5480245530162</v>
      </c>
      <c r="KP55" s="3">
        <v>40.4253233881156</v>
      </c>
      <c r="KQ55" s="3">
        <v>112.361821432686</v>
      </c>
      <c r="KR55" s="3">
        <v>39.1089446721613</v>
      </c>
      <c r="KS55" s="3">
        <v>50.068823626114</v>
      </c>
      <c r="KT55" s="3">
        <v>18.8745744409338</v>
      </c>
      <c r="KU55" s="3">
        <v>189.16220254484</v>
      </c>
      <c r="KV55" s="3">
        <v>52.9787443971067</v>
      </c>
      <c r="KW55" s="3">
        <v>157.769797392995</v>
      </c>
      <c r="KX55" s="3">
        <v>21.0700771489812</v>
      </c>
      <c r="KY55" s="3">
        <v>32.7866277901215</v>
      </c>
      <c r="KZ55" s="3">
        <v>14.3932909244702</v>
      </c>
      <c r="LA55" s="3">
        <v>39.8461275404017</v>
      </c>
      <c r="LB55" s="3">
        <v>63.6401262483657</v>
      </c>
      <c r="LC55" s="3">
        <v>29.7058083107099</v>
      </c>
      <c r="LD55" s="3">
        <v>216.059576705247</v>
      </c>
      <c r="LE55" s="3">
        <v>35.5461246566827</v>
      </c>
      <c r="LF55" s="3">
        <v>3.55458960313271</v>
      </c>
      <c r="LG55" s="3">
        <v>40.9878141622008</v>
      </c>
      <c r="LH55" s="3">
        <v>51.7299912788449</v>
      </c>
      <c r="LI55" s="3">
        <v>23.104999996367</v>
      </c>
      <c r="LJ55" s="3">
        <v>37.2710378678112</v>
      </c>
      <c r="LK55" s="3">
        <v>42.7364771028372</v>
      </c>
      <c r="LL55" s="3">
        <v>46.474686396958</v>
      </c>
    </row>
    <row r="56">
      <c r="A56" s="9">
        <v>43282.0</v>
      </c>
      <c r="B56" s="3">
        <v>45.1131801031424</v>
      </c>
      <c r="C56" s="3">
        <v>69.8755920437075</v>
      </c>
      <c r="D56" s="3">
        <v>56.4074135486659</v>
      </c>
      <c r="E56" s="3">
        <v>150.356771710515</v>
      </c>
      <c r="F56" s="3">
        <v>252.859046572731</v>
      </c>
      <c r="G56" s="3">
        <v>86.0941259743965</v>
      </c>
      <c r="H56" s="3">
        <v>39.351938399395</v>
      </c>
      <c r="I56" s="3">
        <v>118.85138947648</v>
      </c>
      <c r="J56" s="3">
        <v>133.942857651483</v>
      </c>
      <c r="K56" s="3">
        <v>51.0792371641242</v>
      </c>
      <c r="L56" s="3">
        <v>55.8394055684538</v>
      </c>
      <c r="M56" s="3">
        <v>10.6054359698825</v>
      </c>
      <c r="N56" s="3">
        <v>37.3339603003483</v>
      </c>
      <c r="O56" s="3">
        <v>45.575370281008</v>
      </c>
      <c r="P56" s="3">
        <v>94.7787231294391</v>
      </c>
      <c r="Q56" s="3">
        <v>77.2202384585426</v>
      </c>
      <c r="R56" s="3">
        <v>80.0183525925656</v>
      </c>
      <c r="S56" s="3">
        <v>73.1725930325428</v>
      </c>
      <c r="T56" s="3">
        <v>43.1761487591864</v>
      </c>
      <c r="U56" s="3">
        <v>70.5053091241148</v>
      </c>
      <c r="V56" s="3">
        <v>157.693232490351</v>
      </c>
      <c r="W56" s="3">
        <v>125.711044658075</v>
      </c>
      <c r="X56" s="3">
        <v>122.037444764345</v>
      </c>
      <c r="Y56" s="3">
        <v>89.2738691057477</v>
      </c>
      <c r="Z56" s="3">
        <v>134.736431314098</v>
      </c>
      <c r="AA56" s="3">
        <v>20.9867777057351</v>
      </c>
      <c r="AB56" s="3">
        <v>92.6524958845878</v>
      </c>
      <c r="AC56" s="3">
        <v>138.232021756304</v>
      </c>
      <c r="AD56" s="3">
        <v>94.3382364209504</v>
      </c>
      <c r="AE56" s="3">
        <v>91.9333702777707</v>
      </c>
      <c r="AF56" s="3">
        <v>694.146908714658</v>
      </c>
      <c r="AG56" s="3">
        <v>336.203832864619</v>
      </c>
      <c r="AH56" s="3">
        <v>25.2846166650269</v>
      </c>
      <c r="AI56" s="3">
        <v>65.9446117528913</v>
      </c>
      <c r="AJ56" s="3">
        <v>59.8998093805161</v>
      </c>
      <c r="AK56" s="3">
        <v>219.135492365837</v>
      </c>
      <c r="AL56" s="3">
        <v>24.2754716271917</v>
      </c>
      <c r="AM56" s="3">
        <v>47.0707216666262</v>
      </c>
      <c r="AN56" s="3">
        <v>343.948333013625</v>
      </c>
      <c r="AO56" s="3">
        <v>44.047361676411</v>
      </c>
      <c r="AP56" s="3">
        <v>45.2368124066014</v>
      </c>
      <c r="AQ56" s="3">
        <v>33.5264289492652</v>
      </c>
      <c r="AR56" s="3">
        <v>35.5997920605301</v>
      </c>
      <c r="AS56" s="3">
        <v>93.32542616047</v>
      </c>
      <c r="AT56" s="3">
        <v>54.8278267294133</v>
      </c>
      <c r="AU56" s="3">
        <v>28.3508766207272</v>
      </c>
      <c r="AV56" s="3">
        <v>40.4435079878334</v>
      </c>
      <c r="AW56" s="3">
        <v>119.412086341128</v>
      </c>
      <c r="AX56" s="3">
        <v>117.929047902074</v>
      </c>
      <c r="AY56" s="3">
        <v>49.0349998474121</v>
      </c>
      <c r="AZ56" s="3">
        <v>84.291354812096</v>
      </c>
      <c r="BA56" s="3">
        <v>54.1959089929218</v>
      </c>
      <c r="BB56" s="3">
        <v>36.9394744209242</v>
      </c>
      <c r="BC56" s="3">
        <v>74.8751917630793</v>
      </c>
      <c r="BD56" s="3">
        <v>59.4902694437692</v>
      </c>
      <c r="BE56" s="3">
        <v>56.0129110211698</v>
      </c>
      <c r="BF56" s="3">
        <v>110.498422742345</v>
      </c>
      <c r="BG56" s="3">
        <v>29.128013550289</v>
      </c>
      <c r="BH56" s="3">
        <v>129.417947005342</v>
      </c>
      <c r="BI56" s="3">
        <v>9.06521899359567</v>
      </c>
      <c r="BJ56" s="3">
        <v>113.625045649928</v>
      </c>
      <c r="BK56" s="3">
        <v>39.4273565478994</v>
      </c>
      <c r="BL56" s="3">
        <v>22.7613787881736</v>
      </c>
      <c r="BM56" s="3">
        <v>85.1378204935602</v>
      </c>
      <c r="BN56" s="3">
        <v>56.997971433324</v>
      </c>
      <c r="BO56" s="3">
        <v>194.62199781405</v>
      </c>
      <c r="BP56" s="3">
        <v>33.0877575866497</v>
      </c>
      <c r="BQ56" s="3">
        <v>143.489736775004</v>
      </c>
      <c r="BR56" s="3">
        <v>34.9328682077553</v>
      </c>
      <c r="BS56" s="3">
        <v>20.5812054047682</v>
      </c>
      <c r="BT56" s="3">
        <v>40.602673286229</v>
      </c>
      <c r="BU56" s="3">
        <v>74.3655748776573</v>
      </c>
      <c r="BV56" s="3">
        <v>54.0356166490623</v>
      </c>
      <c r="BW56" s="3">
        <v>93.6863168006387</v>
      </c>
      <c r="BX56" s="3">
        <v>52.8569833933874</v>
      </c>
      <c r="BY56" s="3">
        <v>48.384644735445</v>
      </c>
      <c r="BZ56" s="3">
        <v>127.143591086194</v>
      </c>
      <c r="CA56" s="3">
        <v>61.6089498449024</v>
      </c>
      <c r="CB56" s="3">
        <v>91.2521466946861</v>
      </c>
      <c r="CC56" s="3">
        <v>97.141250976669</v>
      </c>
      <c r="CD56" s="3">
        <v>39.1989547466777</v>
      </c>
      <c r="CE56" s="3">
        <v>86.9274104437956</v>
      </c>
      <c r="CF56" s="3">
        <v>105.672707868173</v>
      </c>
      <c r="CG56" s="3">
        <v>86.63166645595</v>
      </c>
      <c r="CH56" s="3">
        <v>69.010342923402</v>
      </c>
      <c r="CI56" s="3">
        <v>91.3201586804306</v>
      </c>
      <c r="CJ56" s="3">
        <v>72.9622431412031</v>
      </c>
      <c r="CK56" s="3">
        <v>61.5346280669109</v>
      </c>
      <c r="CL56" s="3">
        <v>70.3149998982748</v>
      </c>
      <c r="CM56" s="3">
        <v>32.5937423003571</v>
      </c>
      <c r="CN56" s="3">
        <v>140.354811364966</v>
      </c>
      <c r="CO56" s="3">
        <v>32.408572187718</v>
      </c>
      <c r="CP56" s="3">
        <v>132.269756296659</v>
      </c>
      <c r="CQ56" s="3">
        <v>61.8962406093268</v>
      </c>
      <c r="CR56" s="3">
        <v>119.316277535936</v>
      </c>
      <c r="CS56" s="3">
        <v>49.7468896265266</v>
      </c>
      <c r="CT56" s="3">
        <v>130.30433933094</v>
      </c>
      <c r="CU56" s="3">
        <v>80.7406398664319</v>
      </c>
      <c r="CV56" s="3">
        <v>59.4846675206409</v>
      </c>
      <c r="CW56" s="3">
        <v>96.7072948504155</v>
      </c>
      <c r="CX56" s="3">
        <v>50.7768109058456</v>
      </c>
      <c r="CY56" s="3">
        <v>47.8224386514244</v>
      </c>
      <c r="CZ56" s="3">
        <v>68.3263653010401</v>
      </c>
      <c r="DA56" s="3">
        <v>29.1169646084981</v>
      </c>
      <c r="DB56" s="3">
        <v>49.33293678647</v>
      </c>
      <c r="DC56" s="3">
        <v>24.0581074313646</v>
      </c>
      <c r="DD56" s="3">
        <v>68.0141964254568</v>
      </c>
      <c r="DE56" s="3">
        <v>124.919447217107</v>
      </c>
      <c r="DF56" s="3">
        <v>7.85277876544399</v>
      </c>
      <c r="DG56" s="3">
        <v>22.7329115018457</v>
      </c>
      <c r="DH56" s="3">
        <v>15.4079369798417</v>
      </c>
      <c r="DI56" s="3">
        <v>210.213850688048</v>
      </c>
      <c r="DJ56" s="3">
        <v>27.3385272160023</v>
      </c>
      <c r="DK56" s="3">
        <v>175.14452398391</v>
      </c>
      <c r="DL56" s="3">
        <v>96.067438977549</v>
      </c>
      <c r="DM56" s="3">
        <v>22.7795334992051</v>
      </c>
      <c r="DN56" s="3">
        <v>65.7978913303918</v>
      </c>
      <c r="DO56" s="3">
        <v>166.207135300803</v>
      </c>
      <c r="DP56" s="3">
        <v>62.5104591312744</v>
      </c>
      <c r="DQ56" s="3">
        <v>58.8603502962275</v>
      </c>
      <c r="DR56" s="3">
        <v>35.2777911032762</v>
      </c>
      <c r="DS56" s="3">
        <v>24.6137984693767</v>
      </c>
      <c r="DT56" s="3">
        <v>35.2828743608954</v>
      </c>
      <c r="DU56" s="3">
        <v>59.752749625093</v>
      </c>
      <c r="DV56" s="3">
        <v>78.6424630890937</v>
      </c>
      <c r="DW56" s="3">
        <v>53.5623480955978</v>
      </c>
      <c r="DX56" s="3">
        <v>197.845816293197</v>
      </c>
      <c r="DY56" s="3">
        <v>293.280531711212</v>
      </c>
      <c r="DZ56" s="3">
        <v>38.7586711378038</v>
      </c>
      <c r="EA56" s="3">
        <v>76.9411313908811</v>
      </c>
      <c r="EB56" s="3">
        <v>11.0932766644536</v>
      </c>
      <c r="EC56" s="3">
        <v>169.374261894163</v>
      </c>
      <c r="ED56" s="3">
        <v>59.3348855269244</v>
      </c>
      <c r="EE56" s="3">
        <v>45.1609379199981</v>
      </c>
      <c r="EF56" s="3">
        <v>125.936417116495</v>
      </c>
      <c r="EG56" s="3">
        <v>18.824596518846</v>
      </c>
      <c r="EH56" s="3">
        <v>31.3624598671318</v>
      </c>
      <c r="EI56" s="3">
        <v>16.9262321125999</v>
      </c>
      <c r="EJ56" s="3">
        <v>81.3566665772429</v>
      </c>
      <c r="EK56" s="3">
        <v>298.007027863208</v>
      </c>
      <c r="EL56" s="3">
        <v>102.208197252982</v>
      </c>
      <c r="EM56" s="3">
        <v>68.9442522403762</v>
      </c>
      <c r="EN56" s="3">
        <v>107.710700093891</v>
      </c>
      <c r="EO56" s="3">
        <v>43.4359065762487</v>
      </c>
      <c r="EP56" s="3">
        <v>202.432040297548</v>
      </c>
      <c r="EQ56" s="3">
        <v>37.1822544316357</v>
      </c>
      <c r="ER56" s="3">
        <v>17.4333090546912</v>
      </c>
      <c r="ES56" s="3">
        <v>24.5523543608155</v>
      </c>
      <c r="ET56" s="3">
        <v>170.745952061244</v>
      </c>
      <c r="EU56" s="3">
        <v>120.492618442109</v>
      </c>
      <c r="EV56" s="3">
        <v>19.0709633425336</v>
      </c>
      <c r="EW56" s="3">
        <v>30.0122793598739</v>
      </c>
      <c r="EX56" s="3">
        <v>106.250771781557</v>
      </c>
      <c r="EY56" s="3">
        <v>23.0126826582364</v>
      </c>
      <c r="EZ56" s="3">
        <v>90.9766780395072</v>
      </c>
      <c r="FA56" s="3">
        <v>52.4484789679845</v>
      </c>
      <c r="FB56" s="3">
        <v>14.9688187197699</v>
      </c>
      <c r="FC56" s="3">
        <v>12.2101525546179</v>
      </c>
      <c r="FD56" s="3">
        <v>95.5219367044921</v>
      </c>
      <c r="FE56" s="3">
        <v>84.8351108999219</v>
      </c>
      <c r="FF56" s="3">
        <v>12.0923191986332</v>
      </c>
      <c r="FG56" s="3">
        <v>76.0990473429362</v>
      </c>
      <c r="FH56" s="3">
        <v>36.8249952269108</v>
      </c>
      <c r="FI56" s="3">
        <v>24.7396058740562</v>
      </c>
      <c r="FJ56" s="3">
        <v>48.0721402690309</v>
      </c>
      <c r="FK56" s="3">
        <v>48.2975971861557</v>
      </c>
      <c r="FL56" s="3">
        <v>81.9321195661052</v>
      </c>
      <c r="FM56" s="3">
        <v>264.442167990828</v>
      </c>
      <c r="FN56" s="3">
        <v>87.3202598700048</v>
      </c>
      <c r="FO56" s="3">
        <v>11.7863435456048</v>
      </c>
      <c r="FP56" s="3">
        <v>49.7950640323146</v>
      </c>
      <c r="FQ56" s="3">
        <v>74.6383270939754</v>
      </c>
      <c r="FR56" s="3">
        <v>196.670012723543</v>
      </c>
      <c r="FS56" s="3">
        <v>123.183091229417</v>
      </c>
      <c r="FT56" s="3">
        <v>34.6668248184697</v>
      </c>
      <c r="FU56" s="3">
        <v>135.913595612304</v>
      </c>
      <c r="FV56" s="3">
        <v>41.9659806892279</v>
      </c>
      <c r="FW56" s="3">
        <v>126.377119711104</v>
      </c>
      <c r="FX56" s="3">
        <v>168.82704290275</v>
      </c>
      <c r="FY56" s="3">
        <v>36.3176726121417</v>
      </c>
      <c r="FZ56" s="3">
        <v>74.780366425126</v>
      </c>
      <c r="GA56" s="3">
        <v>35.4009346008409</v>
      </c>
      <c r="GB56" s="3">
        <v>213.425714401972</v>
      </c>
      <c r="GC56" s="3">
        <v>52.5619602270964</v>
      </c>
      <c r="GD56" s="3">
        <v>77.3153827917731</v>
      </c>
      <c r="GE56" s="3">
        <v>131.121486582264</v>
      </c>
      <c r="GF56" s="3">
        <v>30.0986905325027</v>
      </c>
      <c r="GG56" s="3">
        <v>34.8027958803397</v>
      </c>
      <c r="GH56" s="3">
        <v>25.9767023063702</v>
      </c>
      <c r="GI56" s="3">
        <v>59.0429613386245</v>
      </c>
      <c r="GJ56" s="3">
        <v>49.2703965385563</v>
      </c>
      <c r="GK56" s="3">
        <v>40.1878027148513</v>
      </c>
      <c r="GL56" s="3">
        <v>97.8015563694422</v>
      </c>
      <c r="GM56" s="3">
        <v>110.219931352231</v>
      </c>
      <c r="GN56" s="3">
        <v>140.015252741108</v>
      </c>
      <c r="GO56" s="3">
        <v>53.3418278847042</v>
      </c>
      <c r="GP56" s="3">
        <v>28.0280868520747</v>
      </c>
      <c r="GQ56" s="3">
        <v>36.1223330892676</v>
      </c>
      <c r="GR56" s="3">
        <v>30.2654875841948</v>
      </c>
      <c r="GS56" s="3">
        <v>381.242382231213</v>
      </c>
      <c r="GT56" s="3">
        <v>21.075901219557</v>
      </c>
      <c r="GU56" s="3">
        <v>71.5675388682822</v>
      </c>
      <c r="GV56" s="3">
        <v>280.646219450142</v>
      </c>
      <c r="GW56" s="3">
        <v>26.4175132810745</v>
      </c>
      <c r="GX56" s="3">
        <v>139.985972162824</v>
      </c>
      <c r="GY56" s="3">
        <v>66.9198195790967</v>
      </c>
      <c r="GZ56" s="3">
        <v>87.7860908623366</v>
      </c>
      <c r="HA56" s="3">
        <v>56.4452349111552</v>
      </c>
      <c r="HB56" s="3">
        <v>6.15246442211142</v>
      </c>
      <c r="HC56" s="3">
        <v>14.1991405874928</v>
      </c>
      <c r="HD56" s="3">
        <v>46.0010610233467</v>
      </c>
      <c r="HE56" s="3">
        <v>57.7292249235037</v>
      </c>
      <c r="HF56" s="3">
        <v>42.9781720847018</v>
      </c>
      <c r="HG56" s="3">
        <v>290.606428600493</v>
      </c>
      <c r="HH56" s="3">
        <v>71.5100727224196</v>
      </c>
      <c r="HI56" s="3">
        <v>57.9054349426686</v>
      </c>
      <c r="HJ56" s="3">
        <v>31.7980040288491</v>
      </c>
      <c r="HK56" s="3">
        <v>41.7968767386332</v>
      </c>
      <c r="HL56" s="3">
        <v>93.4052821614148</v>
      </c>
      <c r="HM56" s="3">
        <v>26.7862846618259</v>
      </c>
      <c r="HN56" s="3">
        <v>42.4396128054476</v>
      </c>
      <c r="HO56" s="3">
        <v>66.6695913490867</v>
      </c>
      <c r="HP56" s="3">
        <v>49.9471959133985</v>
      </c>
      <c r="HQ56" s="3">
        <v>144.68933100259</v>
      </c>
      <c r="HR56" s="3">
        <v>27.476726957959</v>
      </c>
      <c r="HS56" s="3">
        <v>54.4362583645329</v>
      </c>
      <c r="HT56" s="3">
        <v>57.949949814925</v>
      </c>
      <c r="HU56" s="3">
        <v>110.849207425304</v>
      </c>
      <c r="HV56" s="3">
        <v>38.9528417635828</v>
      </c>
      <c r="HW56" s="3">
        <v>61.5168753808897</v>
      </c>
      <c r="HX56" s="3">
        <v>93.8008125664264</v>
      </c>
      <c r="HY56" s="3">
        <v>21.285196088175</v>
      </c>
      <c r="HZ56" s="3">
        <v>70.3672737900928</v>
      </c>
      <c r="IA56" s="3">
        <v>171.941512154591</v>
      </c>
      <c r="IB56" s="3">
        <v>86.818011520278</v>
      </c>
      <c r="IC56" s="3">
        <v>32.9379733542691</v>
      </c>
      <c r="ID56" s="3">
        <v>49.9165910401617</v>
      </c>
      <c r="IE56" s="3">
        <v>366.158094860259</v>
      </c>
      <c r="IF56" s="3">
        <v>13.8320213379536</v>
      </c>
      <c r="IG56" s="3">
        <v>114.971726252238</v>
      </c>
      <c r="IH56" s="3">
        <v>152.728426278195</v>
      </c>
      <c r="II56" s="3">
        <v>273.659749314453</v>
      </c>
      <c r="IJ56" s="3">
        <v>80.9160993249402</v>
      </c>
      <c r="IK56" s="3">
        <v>62.7587151379866</v>
      </c>
      <c r="IL56" s="3">
        <v>44.1316064311909</v>
      </c>
      <c r="IM56" s="3">
        <v>47.1825321420293</v>
      </c>
      <c r="IN56" s="3">
        <v>133.152548572833</v>
      </c>
      <c r="IO56" s="3">
        <v>89.4364414131025</v>
      </c>
      <c r="IP56" s="3">
        <v>55.7297355805651</v>
      </c>
      <c r="IQ56" s="3">
        <v>140.201685490336</v>
      </c>
      <c r="IR56" s="3">
        <v>36.3460676663002</v>
      </c>
      <c r="IS56" s="3">
        <v>119.76586526652</v>
      </c>
      <c r="IT56" s="3">
        <v>46.9278305096054</v>
      </c>
      <c r="IU56" s="3">
        <v>73.9219865065034</v>
      </c>
      <c r="IV56" s="3">
        <v>195.183269213702</v>
      </c>
      <c r="IW56" s="3">
        <v>116.723581118842</v>
      </c>
      <c r="IX56" s="3">
        <v>160.209411544344</v>
      </c>
      <c r="IY56" s="3">
        <v>59.0575309322566</v>
      </c>
      <c r="IZ56" s="3">
        <v>14.5846004021512</v>
      </c>
      <c r="JA56" s="3">
        <v>56.6531931799822</v>
      </c>
      <c r="JB56" s="3">
        <v>82.3550271948134</v>
      </c>
      <c r="JC56" s="3">
        <v>66.3286157419928</v>
      </c>
      <c r="JD56" s="3">
        <v>43.952698557298</v>
      </c>
      <c r="JE56" s="3">
        <v>212.685342969472</v>
      </c>
      <c r="JF56" s="3">
        <v>93.9150571506847</v>
      </c>
      <c r="JG56" s="3">
        <v>109.09430676959</v>
      </c>
      <c r="JH56" s="3">
        <v>54.4543976129935</v>
      </c>
      <c r="JI56" s="3">
        <v>94.5314301510719</v>
      </c>
      <c r="JJ56" s="3">
        <v>66.1416771253931</v>
      </c>
      <c r="JK56" s="3">
        <v>230.075003914844</v>
      </c>
      <c r="JL56" s="3">
        <v>124.101579956431</v>
      </c>
      <c r="JM56" s="3">
        <v>89.2012730853311</v>
      </c>
      <c r="JN56" s="3">
        <v>132.0006386073</v>
      </c>
      <c r="JO56" s="3">
        <v>83.148316383119</v>
      </c>
      <c r="JP56" s="3">
        <v>117.256073843829</v>
      </c>
      <c r="JQ56" s="3">
        <v>146.263808840797</v>
      </c>
      <c r="JR56" s="3">
        <v>175.62857128325</v>
      </c>
      <c r="JS56" s="3">
        <v>43.6760400334811</v>
      </c>
      <c r="JT56" s="3">
        <v>36.17468536279</v>
      </c>
      <c r="JU56" s="3">
        <v>196.056903294155</v>
      </c>
      <c r="JV56" s="3">
        <v>47.2005422337307</v>
      </c>
      <c r="JW56" s="3">
        <v>71.3831302565464</v>
      </c>
      <c r="JX56" s="3">
        <v>53.0205647794269</v>
      </c>
      <c r="JY56" s="3">
        <v>49.8904533312504</v>
      </c>
      <c r="JZ56" s="3">
        <v>47.0791969099554</v>
      </c>
      <c r="KA56" s="3">
        <v>75.259772356913</v>
      </c>
      <c r="KB56" s="3">
        <v>19.1910741110761</v>
      </c>
      <c r="KC56" s="3">
        <v>26.0847192746504</v>
      </c>
      <c r="KD56" s="3">
        <v>27.527153869577</v>
      </c>
      <c r="KE56" s="3">
        <v>150.936539071296</v>
      </c>
      <c r="KF56" s="3">
        <v>37.9207070164533</v>
      </c>
      <c r="KG56" s="3">
        <v>60.4677267535094</v>
      </c>
      <c r="KH56" s="3">
        <v>63.3290443881317</v>
      </c>
      <c r="KI56" s="3">
        <v>69.9926826579224</v>
      </c>
      <c r="KJ56" s="3">
        <v>106.521037792984</v>
      </c>
      <c r="KK56" s="3">
        <v>81.4285238240488</v>
      </c>
      <c r="KL56" s="3">
        <v>11.3856696100165</v>
      </c>
      <c r="KM56" s="3">
        <v>68.6196789250382</v>
      </c>
      <c r="KN56" s="3">
        <v>59.6944779746897</v>
      </c>
      <c r="KO56" s="3">
        <v>66.9581095497056</v>
      </c>
      <c r="KP56" s="3">
        <v>41.9780787073479</v>
      </c>
      <c r="KQ56" s="3">
        <v>110.02129092435</v>
      </c>
      <c r="KR56" s="3">
        <v>38.2277066856118</v>
      </c>
      <c r="KS56" s="3">
        <v>49.0821054233212</v>
      </c>
      <c r="KT56" s="3">
        <v>19.9630797549727</v>
      </c>
      <c r="KU56" s="3">
        <v>189.750046651626</v>
      </c>
      <c r="KV56" s="3">
        <v>53.4895035367428</v>
      </c>
      <c r="KW56" s="3">
        <v>149.784363006623</v>
      </c>
      <c r="KX56" s="3">
        <v>18.4283844178691</v>
      </c>
      <c r="KY56" s="3">
        <v>33.9002073916471</v>
      </c>
      <c r="KZ56" s="3">
        <v>14.1469582057982</v>
      </c>
      <c r="LA56" s="3">
        <v>41.5786016873562</v>
      </c>
      <c r="LB56" s="3">
        <v>65.6356965617797</v>
      </c>
      <c r="LC56" s="3">
        <v>29.5100004524077</v>
      </c>
      <c r="LD56" s="3">
        <v>211.033775754053</v>
      </c>
      <c r="LE56" s="3">
        <v>36.3036037244758</v>
      </c>
      <c r="LF56" s="3">
        <v>3.60498820521655</v>
      </c>
      <c r="LG56" s="3">
        <v>43.1447931043921</v>
      </c>
      <c r="LH56" s="3">
        <v>50.1049750391248</v>
      </c>
      <c r="LI56" s="3">
        <v>21.6878572191511</v>
      </c>
      <c r="LJ56" s="3">
        <v>37.2323147483909</v>
      </c>
      <c r="LK56" s="3">
        <v>43.6791305285453</v>
      </c>
      <c r="LL56" s="3">
        <v>45.0473685141014</v>
      </c>
    </row>
    <row r="57">
      <c r="A57" s="9">
        <v>43313.0</v>
      </c>
      <c r="B57" s="3">
        <v>50.6118250230051</v>
      </c>
      <c r="C57" s="3">
        <v>72.280452591616</v>
      </c>
      <c r="D57" s="3">
        <v>58.1920859281296</v>
      </c>
      <c r="E57" s="3">
        <v>148.602566601914</v>
      </c>
      <c r="F57" s="3">
        <v>255.036303312882</v>
      </c>
      <c r="G57" s="3">
        <v>85.698427020864</v>
      </c>
      <c r="H57" s="3">
        <v>41.8786725462526</v>
      </c>
      <c r="I57" s="3">
        <v>122.456483747098</v>
      </c>
      <c r="J57" s="3">
        <v>139.043479090152</v>
      </c>
      <c r="K57" s="3">
        <v>52.6711999865946</v>
      </c>
      <c r="L57" s="3">
        <v>56.9950996151342</v>
      </c>
      <c r="M57" s="3">
        <v>11.2609919796351</v>
      </c>
      <c r="N57" s="3">
        <v>40.0561488669742</v>
      </c>
      <c r="O57" s="3">
        <v>44.6464853784025</v>
      </c>
      <c r="P57" s="3">
        <v>93.6641792358586</v>
      </c>
      <c r="Q57" s="3">
        <v>73.6130437436311</v>
      </c>
      <c r="R57" s="3">
        <v>84.9403408796834</v>
      </c>
      <c r="S57" s="3">
        <v>78.4123344002232</v>
      </c>
      <c r="T57" s="3">
        <v>42.7786232603364</v>
      </c>
      <c r="U57" s="3">
        <v>73.2565924399848</v>
      </c>
      <c r="V57" s="3">
        <v>162.473502450647</v>
      </c>
      <c r="W57" s="3">
        <v>124.089765672831</v>
      </c>
      <c r="X57" s="3">
        <v>127.451162354066</v>
      </c>
      <c r="Y57" s="3">
        <v>94.7452278137207</v>
      </c>
      <c r="Z57" s="3">
        <v>140.479431770876</v>
      </c>
      <c r="AA57" s="3">
        <v>22.0689662882681</v>
      </c>
      <c r="AB57" s="3">
        <v>92.3637346186445</v>
      </c>
      <c r="AC57" s="3">
        <v>144.944197075217</v>
      </c>
      <c r="AD57" s="3">
        <v>97.2950327663965</v>
      </c>
      <c r="AE57" s="3">
        <v>94.5143271266711</v>
      </c>
      <c r="AF57" s="3">
        <v>748.553915272588</v>
      </c>
      <c r="AG57" s="3">
        <v>335.346713265588</v>
      </c>
      <c r="AH57" s="3">
        <v>26.5487446641448</v>
      </c>
      <c r="AI57" s="3">
        <v>64.3747932462062</v>
      </c>
      <c r="AJ57" s="3">
        <v>62.2905087893207</v>
      </c>
      <c r="AK57" s="3">
        <v>224.745351009153</v>
      </c>
      <c r="AL57" s="3">
        <v>24.4883134395076</v>
      </c>
      <c r="AM57" s="3">
        <v>48.3223378278172</v>
      </c>
      <c r="AN57" s="3">
        <v>345.061304507048</v>
      </c>
      <c r="AO57" s="3">
        <v>43.1611385002186</v>
      </c>
      <c r="AP57" s="3">
        <v>47.7696471344646</v>
      </c>
      <c r="AQ57" s="3">
        <v>34.2417392730713</v>
      </c>
      <c r="AR57" s="3">
        <v>35.673218057292</v>
      </c>
      <c r="AS57" s="3">
        <v>96.6107454183778</v>
      </c>
      <c r="AT57" s="3">
        <v>56.7341763266297</v>
      </c>
      <c r="AU57" s="3">
        <v>29.147992257779</v>
      </c>
      <c r="AV57" s="3">
        <v>41.2704359535369</v>
      </c>
      <c r="AW57" s="3">
        <v>119.611534496736</v>
      </c>
      <c r="AX57" s="3">
        <v>120.384286898382</v>
      </c>
      <c r="AY57" s="3">
        <v>48.0204348356828</v>
      </c>
      <c r="AZ57" s="3">
        <v>85.9307456699936</v>
      </c>
      <c r="BA57" s="3">
        <v>56.2433527437447</v>
      </c>
      <c r="BB57" s="3">
        <v>41.7684580629527</v>
      </c>
      <c r="BC57" s="3">
        <v>81.5348108562866</v>
      </c>
      <c r="BD57" s="3">
        <v>63.8081583757167</v>
      </c>
      <c r="BE57" s="3">
        <v>57.1231205794095</v>
      </c>
      <c r="BF57" s="3">
        <v>120.414190508464</v>
      </c>
      <c r="BG57" s="3">
        <v>30.4042518302939</v>
      </c>
      <c r="BH57" s="3">
        <v>129.9906555594</v>
      </c>
      <c r="BI57" s="3">
        <v>9.83539127266925</v>
      </c>
      <c r="BJ57" s="3">
        <v>119.436251084066</v>
      </c>
      <c r="BK57" s="3">
        <v>40.6475018207491</v>
      </c>
      <c r="BL57" s="3">
        <v>23.1035166785604</v>
      </c>
      <c r="BM57" s="3">
        <v>87.6858032078678</v>
      </c>
      <c r="BN57" s="3">
        <v>57.9976917281854</v>
      </c>
      <c r="BO57" s="3">
        <v>203.827807385167</v>
      </c>
      <c r="BP57" s="3">
        <v>33.4799025634458</v>
      </c>
      <c r="BQ57" s="3">
        <v>145.576027865733</v>
      </c>
      <c r="BR57" s="3">
        <v>36.8572477202598</v>
      </c>
      <c r="BS57" s="3">
        <v>22.4434594017293</v>
      </c>
      <c r="BT57" s="3">
        <v>43.4895884486749</v>
      </c>
      <c r="BU57" s="3">
        <v>69.7840147361482</v>
      </c>
      <c r="BV57" s="3">
        <v>57.7067998776698</v>
      </c>
      <c r="BW57" s="3">
        <v>91.8561926395806</v>
      </c>
      <c r="BX57" s="3">
        <v>53.4472427549826</v>
      </c>
      <c r="BY57" s="3">
        <v>52.9651352396413</v>
      </c>
      <c r="BZ57" s="3">
        <v>128.879227276149</v>
      </c>
      <c r="CA57" s="3">
        <v>65.6713599388143</v>
      </c>
      <c r="CB57" s="3">
        <v>96.167352138672</v>
      </c>
      <c r="CC57" s="3">
        <v>95.7329554500206</v>
      </c>
      <c r="CD57" s="3">
        <v>41.6211740549873</v>
      </c>
      <c r="CE57" s="3">
        <v>87.4298248177489</v>
      </c>
      <c r="CF57" s="3">
        <v>109.410516952716</v>
      </c>
      <c r="CG57" s="3">
        <v>92.1769565084706</v>
      </c>
      <c r="CH57" s="3">
        <v>75.2941137062657</v>
      </c>
      <c r="CI57" s="3">
        <v>93.3787019153855</v>
      </c>
      <c r="CJ57" s="3">
        <v>76.1748736530446</v>
      </c>
      <c r="CK57" s="3">
        <v>62.4035230976249</v>
      </c>
      <c r="CL57" s="3">
        <v>72.0495653567107</v>
      </c>
      <c r="CM57" s="3">
        <v>31.1502141344769</v>
      </c>
      <c r="CN57" s="3">
        <v>124.792945622946</v>
      </c>
      <c r="CO57" s="3">
        <v>30.8375568942454</v>
      </c>
      <c r="CP57" s="3">
        <v>137.853302946502</v>
      </c>
      <c r="CQ57" s="3">
        <v>62.7799457527549</v>
      </c>
      <c r="CR57" s="3">
        <v>123.332714397819</v>
      </c>
      <c r="CS57" s="3">
        <v>51.2437203582281</v>
      </c>
      <c r="CT57" s="3">
        <v>125.850268532534</v>
      </c>
      <c r="CU57" s="3">
        <v>80.0313896917508</v>
      </c>
      <c r="CV57" s="3">
        <v>63.5982905738648</v>
      </c>
      <c r="CW57" s="3">
        <v>92.7078358471208</v>
      </c>
      <c r="CX57" s="3">
        <v>52.9406797925362</v>
      </c>
      <c r="CY57" s="3">
        <v>49.8879932184323</v>
      </c>
      <c r="CZ57" s="3">
        <v>71.8024629123427</v>
      </c>
      <c r="DA57" s="3">
        <v>30.4041691493352</v>
      </c>
      <c r="DB57" s="3">
        <v>47.050000232199</v>
      </c>
      <c r="DC57" s="3">
        <v>24.8495355427796</v>
      </c>
      <c r="DD57" s="3">
        <v>68.4434613332954</v>
      </c>
      <c r="DE57" s="3">
        <v>129.16939697724</v>
      </c>
      <c r="DF57" s="3">
        <v>7.22708049117917</v>
      </c>
      <c r="DG57" s="3">
        <v>24.6852833271121</v>
      </c>
      <c r="DH57" s="3">
        <v>13.6192571447914</v>
      </c>
      <c r="DI57" s="3">
        <v>220.060965883683</v>
      </c>
      <c r="DJ57" s="3">
        <v>28.3976272230546</v>
      </c>
      <c r="DK57" s="3">
        <v>181.227825994077</v>
      </c>
      <c r="DL57" s="3">
        <v>94.8925223109076</v>
      </c>
      <c r="DM57" s="3">
        <v>23.0003494833182</v>
      </c>
      <c r="DN57" s="3">
        <v>64.3803073533221</v>
      </c>
      <c r="DO57" s="3">
        <v>166.264267101073</v>
      </c>
      <c r="DP57" s="3">
        <v>58.8177491822894</v>
      </c>
      <c r="DQ57" s="3">
        <v>58.5600975158218</v>
      </c>
      <c r="DR57" s="3">
        <v>36.81639673438</v>
      </c>
      <c r="DS57" s="3">
        <v>27.381393118161</v>
      </c>
      <c r="DT57" s="3">
        <v>33.2849540549433</v>
      </c>
      <c r="DU57" s="3">
        <v>61.837269679131</v>
      </c>
      <c r="DV57" s="3">
        <v>82.1766345497893</v>
      </c>
      <c r="DW57" s="3">
        <v>55.4336104619702</v>
      </c>
      <c r="DX57" s="3">
        <v>202.835971781609</v>
      </c>
      <c r="DY57" s="3">
        <v>325.499495544532</v>
      </c>
      <c r="DZ57" s="3">
        <v>36.3014263520591</v>
      </c>
      <c r="EA57" s="3">
        <v>79.2005696702793</v>
      </c>
      <c r="EB57" s="3">
        <v>11.7936708681172</v>
      </c>
      <c r="EC57" s="3">
        <v>168.909679439724</v>
      </c>
      <c r="ED57" s="3">
        <v>58.8532709284578</v>
      </c>
      <c r="EE57" s="3">
        <v>44.3305065346859</v>
      </c>
      <c r="EF57" s="3">
        <v>131.270724540599</v>
      </c>
      <c r="EG57" s="3">
        <v>19.559161882704</v>
      </c>
      <c r="EH57" s="3">
        <v>32.0035143777827</v>
      </c>
      <c r="EI57" s="3">
        <v>16.8648686556224</v>
      </c>
      <c r="EJ57" s="3">
        <v>86.1372783157005</v>
      </c>
      <c r="EK57" s="3">
        <v>310.70464904527</v>
      </c>
      <c r="EL57" s="3">
        <v>103.548388545376</v>
      </c>
      <c r="EM57" s="3">
        <v>67.6784673530458</v>
      </c>
      <c r="EN57" s="3">
        <v>111.369855334611</v>
      </c>
      <c r="EO57" s="3">
        <v>41.2696119040834</v>
      </c>
      <c r="EP57" s="3">
        <v>201.530598098016</v>
      </c>
      <c r="EQ57" s="3">
        <v>36.9717274822909</v>
      </c>
      <c r="ER57" s="3">
        <v>17.3634276677394</v>
      </c>
      <c r="ES57" s="3">
        <v>24.7031138390025</v>
      </c>
      <c r="ET57" s="3">
        <v>176.652535811714</v>
      </c>
      <c r="EU57" s="3">
        <v>118.125204641651</v>
      </c>
      <c r="EV57" s="3">
        <v>18.1743413258561</v>
      </c>
      <c r="EW57" s="3">
        <v>32.570601583304</v>
      </c>
      <c r="EX57" s="3">
        <v>111.348031015779</v>
      </c>
      <c r="EY57" s="3">
        <v>22.7676735492882</v>
      </c>
      <c r="EZ57" s="3">
        <v>95.8257384327905</v>
      </c>
      <c r="FA57" s="3">
        <v>53.4090968644326</v>
      </c>
      <c r="FB57" s="3">
        <v>15.7627125371215</v>
      </c>
      <c r="FC57" s="3">
        <v>12.3569743658608</v>
      </c>
      <c r="FD57" s="3">
        <v>104.841733168539</v>
      </c>
      <c r="FE57" s="3">
        <v>92.0967543098869</v>
      </c>
      <c r="FF57" s="3">
        <v>12.2579043782548</v>
      </c>
      <c r="FG57" s="3">
        <v>74.8097831062649</v>
      </c>
      <c r="FH57" s="3">
        <v>37.593749205853</v>
      </c>
      <c r="FI57" s="3">
        <v>26.6790281071506</v>
      </c>
      <c r="FJ57" s="3">
        <v>48.8149895559805</v>
      </c>
      <c r="FK57" s="3">
        <v>46.837404838837</v>
      </c>
      <c r="FL57" s="3">
        <v>94.0120454174417</v>
      </c>
      <c r="FM57" s="3">
        <v>269.847772195087</v>
      </c>
      <c r="FN57" s="3">
        <v>90.042907352469</v>
      </c>
      <c r="FO57" s="3">
        <v>11.8926118282714</v>
      </c>
      <c r="FP57" s="3">
        <v>55.4118679530215</v>
      </c>
      <c r="FQ57" s="3">
        <v>77.8850077668706</v>
      </c>
      <c r="FR57" s="3">
        <v>197.844974903922</v>
      </c>
      <c r="FS57" s="3">
        <v>118.075852802495</v>
      </c>
      <c r="FT57" s="3">
        <v>35.2352272113423</v>
      </c>
      <c r="FU57" s="3">
        <v>137.041541255749</v>
      </c>
      <c r="FV57" s="3">
        <v>39.7598996040266</v>
      </c>
      <c r="FW57" s="3">
        <v>120.750911128776</v>
      </c>
      <c r="FX57" s="3">
        <v>162.987695568633</v>
      </c>
      <c r="FY57" s="3">
        <v>36.5820047970109</v>
      </c>
      <c r="FZ57" s="3">
        <v>78.9410251265323</v>
      </c>
      <c r="GA57" s="3">
        <v>36.8485949708362</v>
      </c>
      <c r="GB57" s="3">
        <v>188.758042708687</v>
      </c>
      <c r="GC57" s="3">
        <v>54.7288751140519</v>
      </c>
      <c r="GD57" s="3">
        <v>75.7218213649155</v>
      </c>
      <c r="GE57" s="3">
        <v>134.376624784757</v>
      </c>
      <c r="GF57" s="3">
        <v>30.3411956455397</v>
      </c>
      <c r="GG57" s="3">
        <v>35.8627807925167</v>
      </c>
      <c r="GH57" s="3">
        <v>27.681106470983</v>
      </c>
      <c r="GI57" s="3">
        <v>65.2018540716254</v>
      </c>
      <c r="GJ57" s="3">
        <v>53.1483832636429</v>
      </c>
      <c r="GK57" s="3">
        <v>40.2517550579583</v>
      </c>
      <c r="GL57" s="3">
        <v>101.72204658185</v>
      </c>
      <c r="GM57" s="3">
        <v>112.378845462483</v>
      </c>
      <c r="GN57" s="3">
        <v>143.45145245207</v>
      </c>
      <c r="GO57" s="3">
        <v>49.9868223279491</v>
      </c>
      <c r="GP57" s="3">
        <v>28.0161744746863</v>
      </c>
      <c r="GQ57" s="3">
        <v>36.7729098421967</v>
      </c>
      <c r="GR57" s="3">
        <v>27.3259894687826</v>
      </c>
      <c r="GS57" s="3">
        <v>345.833912725034</v>
      </c>
      <c r="GT57" s="3">
        <v>21.7701864633335</v>
      </c>
      <c r="GU57" s="3">
        <v>75.1453599012418</v>
      </c>
      <c r="GV57" s="3">
        <v>266.47540920381</v>
      </c>
      <c r="GW57" s="3">
        <v>28.2471024614625</v>
      </c>
      <c r="GX57" s="3">
        <v>152.466319155772</v>
      </c>
      <c r="GY57" s="3">
        <v>68.8482931605424</v>
      </c>
      <c r="GZ57" s="3">
        <v>89.2284097448434</v>
      </c>
      <c r="HA57" s="3">
        <v>55.0270433478966</v>
      </c>
      <c r="HB57" s="3">
        <v>6.4377874538761</v>
      </c>
      <c r="HC57" s="3">
        <v>12.9740967838988</v>
      </c>
      <c r="HD57" s="3">
        <v>44.7777389609598</v>
      </c>
      <c r="HE57" s="3">
        <v>54.3117345368438</v>
      </c>
      <c r="HF57" s="3">
        <v>43.8060857384159</v>
      </c>
      <c r="HG57" s="3">
        <v>322.949784652046</v>
      </c>
      <c r="HH57" s="3">
        <v>68.2956966938182</v>
      </c>
      <c r="HI57" s="3">
        <v>59.546033089509</v>
      </c>
      <c r="HJ57" s="3">
        <v>33.528785294283</v>
      </c>
      <c r="HK57" s="3">
        <v>41.8416947840843</v>
      </c>
      <c r="HL57" s="3">
        <v>93.958552727954</v>
      </c>
      <c r="HM57" s="3">
        <v>29.7386694505362</v>
      </c>
      <c r="HN57" s="3">
        <v>43.13246100444</v>
      </c>
      <c r="HO57" s="3">
        <v>69.9984638652672</v>
      </c>
      <c r="HP57" s="3">
        <v>54.0875924127905</v>
      </c>
      <c r="HQ57" s="3">
        <v>154.207357722839</v>
      </c>
      <c r="HR57" s="3">
        <v>26.5117244403432</v>
      </c>
      <c r="HS57" s="3">
        <v>55.4781415143443</v>
      </c>
      <c r="HT57" s="3">
        <v>58.0020492975905</v>
      </c>
      <c r="HU57" s="3">
        <v>114.529889435977</v>
      </c>
      <c r="HV57" s="3">
        <v>39.1571005002823</v>
      </c>
      <c r="HW57" s="3">
        <v>62.255555062984</v>
      </c>
      <c r="HX57" s="3">
        <v>97.734946732727</v>
      </c>
      <c r="HY57" s="3">
        <v>21.7953563072888</v>
      </c>
      <c r="HZ57" s="3">
        <v>72.4351744977359</v>
      </c>
      <c r="IA57" s="3">
        <v>164.988802054422</v>
      </c>
      <c r="IB57" s="3">
        <v>92.5264851733073</v>
      </c>
      <c r="IC57" s="3">
        <v>33.6594407073147</v>
      </c>
      <c r="ID57" s="3">
        <v>56.0363487555341</v>
      </c>
      <c r="IE57" s="3">
        <v>381.044564952021</v>
      </c>
      <c r="IF57" s="3">
        <v>14.8708144281844</v>
      </c>
      <c r="IG57" s="3">
        <v>117.974981830436</v>
      </c>
      <c r="IH57" s="3">
        <v>156.488211466448</v>
      </c>
      <c r="II57" s="3">
        <v>286.388057922357</v>
      </c>
      <c r="IJ57" s="3">
        <v>86.5103264699278</v>
      </c>
      <c r="IK57" s="3">
        <v>66.1449248680842</v>
      </c>
      <c r="IL57" s="3">
        <v>46.0766641107466</v>
      </c>
      <c r="IM57" s="3">
        <v>46.2614055471646</v>
      </c>
      <c r="IN57" s="3">
        <v>139.951517034183</v>
      </c>
      <c r="IO57" s="3">
        <v>89.9119438191329</v>
      </c>
      <c r="IP57" s="3">
        <v>53.997183384549</v>
      </c>
      <c r="IQ57" s="3">
        <v>147.326302835476</v>
      </c>
      <c r="IR57" s="3">
        <v>35.7103547810345</v>
      </c>
      <c r="IS57" s="3">
        <v>125.436339590934</v>
      </c>
      <c r="IT57" s="3">
        <v>46.98158044289</v>
      </c>
      <c r="IU57" s="3">
        <v>69.764911486204</v>
      </c>
      <c r="IV57" s="3">
        <v>190.275844394483</v>
      </c>
      <c r="IW57" s="3">
        <v>120.396158849057</v>
      </c>
      <c r="IX57" s="3">
        <v>156.258524168472</v>
      </c>
      <c r="IY57" s="3">
        <v>61.2959992105676</v>
      </c>
      <c r="IZ57" s="3">
        <v>14.9733706535008</v>
      </c>
      <c r="JA57" s="3">
        <v>57.5601054665553</v>
      </c>
      <c r="JB57" s="3">
        <v>82.9744545509408</v>
      </c>
      <c r="JC57" s="3">
        <v>71.4510445065066</v>
      </c>
      <c r="JD57" s="3">
        <v>46.9405652879706</v>
      </c>
      <c r="JE57" s="3">
        <v>230.121522233048</v>
      </c>
      <c r="JF57" s="3">
        <v>91.9760140862036</v>
      </c>
      <c r="JG57" s="3">
        <v>112.392166185721</v>
      </c>
      <c r="JH57" s="3">
        <v>51.2169098383909</v>
      </c>
      <c r="JI57" s="3">
        <v>94.2200990416644</v>
      </c>
      <c r="JJ57" s="3">
        <v>66.9257939616563</v>
      </c>
      <c r="JK57" s="3">
        <v>237.609128670212</v>
      </c>
      <c r="JL57" s="3">
        <v>130.123310695782</v>
      </c>
      <c r="JM57" s="3">
        <v>97.1714259487607</v>
      </c>
      <c r="JN57" s="3">
        <v>135.463310838379</v>
      </c>
      <c r="JO57" s="3">
        <v>88.9477365497959</v>
      </c>
      <c r="JP57" s="3">
        <v>105.994083914909</v>
      </c>
      <c r="JQ57" s="3">
        <v>153.453043066937</v>
      </c>
      <c r="JR57" s="3">
        <v>177.193043584409</v>
      </c>
      <c r="JS57" s="3">
        <v>44.1417545965234</v>
      </c>
      <c r="JT57" s="3">
        <v>37.8853661013461</v>
      </c>
      <c r="JU57" s="3">
        <v>190.737391264542</v>
      </c>
      <c r="JV57" s="3">
        <v>49.8441419591105</v>
      </c>
      <c r="JW57" s="3">
        <v>60.7365867081116</v>
      </c>
      <c r="JX57" s="3">
        <v>54.9062476863338</v>
      </c>
      <c r="JY57" s="3">
        <v>52.0979822006143</v>
      </c>
      <c r="JZ57" s="3">
        <v>48.7607617223612</v>
      </c>
      <c r="KA57" s="3">
        <v>80.9088299262762</v>
      </c>
      <c r="KB57" s="3">
        <v>20.9015358064973</v>
      </c>
      <c r="KC57" s="3">
        <v>27.997543762779</v>
      </c>
      <c r="KD57" s="3">
        <v>26.684429487699</v>
      </c>
      <c r="KE57" s="3">
        <v>138.280526100731</v>
      </c>
      <c r="KF57" s="3">
        <v>39.1715308279433</v>
      </c>
      <c r="KG57" s="3">
        <v>58.8442189023343</v>
      </c>
      <c r="KH57" s="3">
        <v>70.064287999531</v>
      </c>
      <c r="KI57" s="3">
        <v>74.0779437168241</v>
      </c>
      <c r="KJ57" s="3">
        <v>114.779012806263</v>
      </c>
      <c r="KK57" s="3">
        <v>86.5004404044807</v>
      </c>
      <c r="KL57" s="3">
        <v>12.0739709010401</v>
      </c>
      <c r="KM57" s="3">
        <v>72.2631338244482</v>
      </c>
      <c r="KN57" s="3">
        <v>67.509825568402</v>
      </c>
      <c r="KO57" s="3">
        <v>71.1362037256656</v>
      </c>
      <c r="KP57" s="3">
        <v>37.2906410243399</v>
      </c>
      <c r="KQ57" s="3">
        <v>98.0224194217159</v>
      </c>
      <c r="KR57" s="3">
        <v>36.1910092725225</v>
      </c>
      <c r="KS57" s="3">
        <v>49.9590711766505</v>
      </c>
      <c r="KT57" s="3">
        <v>16.5977305143207</v>
      </c>
      <c r="KU57" s="3">
        <v>194.415911006532</v>
      </c>
      <c r="KV57" s="3">
        <v>55.1642515507888</v>
      </c>
      <c r="KW57" s="3">
        <v>150.776641398394</v>
      </c>
      <c r="KX57" s="3">
        <v>17.4856394323184</v>
      </c>
      <c r="KY57" s="3">
        <v>33.5446472168854</v>
      </c>
      <c r="KZ57" s="3">
        <v>13.2890957432241</v>
      </c>
      <c r="LA57" s="3">
        <v>43.2057243123296</v>
      </c>
      <c r="LB57" s="3">
        <v>63.7407452921012</v>
      </c>
      <c r="LC57" s="3">
        <v>28.0448656454637</v>
      </c>
      <c r="LD57" s="3">
        <v>194.307930174696</v>
      </c>
      <c r="LE57" s="3">
        <v>42.9451536692603</v>
      </c>
      <c r="LF57" s="3">
        <v>3.73032778266919</v>
      </c>
      <c r="LG57" s="3">
        <v>43.9961010867978</v>
      </c>
      <c r="LH57" s="3">
        <v>53.0611342687016</v>
      </c>
      <c r="LI57" s="3">
        <v>20.6256520229837</v>
      </c>
      <c r="LJ57" s="3">
        <v>36.9863611708048</v>
      </c>
      <c r="LK57" s="3">
        <v>46.6829780957375</v>
      </c>
      <c r="LL57" s="3">
        <v>45.9349575636746</v>
      </c>
    </row>
    <row r="58">
      <c r="A58" s="9">
        <v>43344.0</v>
      </c>
      <c r="B58" s="3">
        <v>52.8736432413692</v>
      </c>
      <c r="C58" s="3">
        <v>70.309118457915</v>
      </c>
      <c r="D58" s="3">
        <v>61.3646662428259</v>
      </c>
      <c r="E58" s="3">
        <v>155.659152808954</v>
      </c>
      <c r="F58" s="3">
        <v>266.190789473684</v>
      </c>
      <c r="G58" s="3">
        <v>83.3832383098503</v>
      </c>
      <c r="H58" s="3">
        <v>41.7699651999814</v>
      </c>
      <c r="I58" s="3">
        <v>129.307808494614</v>
      </c>
      <c r="J58" s="3">
        <v>151.549736826043</v>
      </c>
      <c r="K58" s="3">
        <v>53.9585482671822</v>
      </c>
      <c r="L58" s="3">
        <v>57.5677002934851</v>
      </c>
      <c r="M58" s="3">
        <v>11.0671917515304</v>
      </c>
      <c r="N58" s="3">
        <v>40.6200226458315</v>
      </c>
      <c r="O58" s="3">
        <v>45.1180776826296</v>
      </c>
      <c r="P58" s="3">
        <v>92.1669162260566</v>
      </c>
      <c r="Q58" s="3">
        <v>74.403158288253</v>
      </c>
      <c r="R58" s="3">
        <v>86.028027908924</v>
      </c>
      <c r="S58" s="3">
        <v>82.8306618647335</v>
      </c>
      <c r="T58" s="3">
        <v>36.795546782778</v>
      </c>
      <c r="U58" s="3">
        <v>76.3946677712453</v>
      </c>
      <c r="V58" s="3">
        <v>167.291780496036</v>
      </c>
      <c r="W58" s="3">
        <v>128.571737645015</v>
      </c>
      <c r="X58" s="3">
        <v>125.416404945922</v>
      </c>
      <c r="Y58" s="3">
        <v>98.3829341687654</v>
      </c>
      <c r="Z58" s="3">
        <v>143.77487578103</v>
      </c>
      <c r="AA58" s="3">
        <v>22.39416055596</v>
      </c>
      <c r="AB58" s="3">
        <v>84.9981046506021</v>
      </c>
      <c r="AC58" s="3">
        <v>146.846191509906</v>
      </c>
      <c r="AD58" s="3">
        <v>97.3727958942586</v>
      </c>
      <c r="AE58" s="3">
        <v>99.1653935159554</v>
      </c>
      <c r="AF58" s="3">
        <v>764.753162584807</v>
      </c>
      <c r="AG58" s="3">
        <v>346.324468562086</v>
      </c>
      <c r="AH58" s="3">
        <v>26.2953283891809</v>
      </c>
      <c r="AI58" s="3">
        <v>68.1904506993518</v>
      </c>
      <c r="AJ58" s="3">
        <v>62.7649285181969</v>
      </c>
      <c r="AK58" s="3">
        <v>231.622364287908</v>
      </c>
      <c r="AL58" s="3">
        <v>23.6443758583355</v>
      </c>
      <c r="AM58" s="3">
        <v>46.2403450083841</v>
      </c>
      <c r="AN58" s="3">
        <v>343.006578947368</v>
      </c>
      <c r="AO58" s="3">
        <v>43.0643798733089</v>
      </c>
      <c r="AP58" s="3">
        <v>48.7541660051846</v>
      </c>
      <c r="AQ58" s="3">
        <v>37.2000000602321</v>
      </c>
      <c r="AR58" s="3">
        <v>35.0977002443175</v>
      </c>
      <c r="AS58" s="3">
        <v>94.1864375484437</v>
      </c>
      <c r="AT58" s="3">
        <v>57.2582991005149</v>
      </c>
      <c r="AU58" s="3">
        <v>28.9362540452481</v>
      </c>
      <c r="AV58" s="3">
        <v>43.2136033194337</v>
      </c>
      <c r="AW58" s="3">
        <v>127.170699530694</v>
      </c>
      <c r="AX58" s="3">
        <v>121.511525330597</v>
      </c>
      <c r="AY58" s="3">
        <v>45.9200000762939</v>
      </c>
      <c r="AZ58" s="3">
        <v>86.2804978243659</v>
      </c>
      <c r="BA58" s="3">
        <v>60.1390847187075</v>
      </c>
      <c r="BB58" s="3">
        <v>44.9005240182282</v>
      </c>
      <c r="BC58" s="3">
        <v>83.340091579097</v>
      </c>
      <c r="BD58" s="3">
        <v>65.583081233387</v>
      </c>
      <c r="BE58" s="3">
        <v>57.8085379707905</v>
      </c>
      <c r="BF58" s="3">
        <v>126.103294495316</v>
      </c>
      <c r="BG58" s="3">
        <v>31.1081557038662</v>
      </c>
      <c r="BH58" s="3">
        <v>135.791148616393</v>
      </c>
      <c r="BI58" s="3">
        <v>9.60600524199636</v>
      </c>
      <c r="BJ58" s="3">
        <v>122.458756271376</v>
      </c>
      <c r="BK58" s="3">
        <v>41.3046955157376</v>
      </c>
      <c r="BL58" s="3">
        <v>23.3968723565046</v>
      </c>
      <c r="BM58" s="3">
        <v>87.5586919984158</v>
      </c>
      <c r="BN58" s="3">
        <v>60.0590517440754</v>
      </c>
      <c r="BO58" s="3">
        <v>214.693938809013</v>
      </c>
      <c r="BP58" s="3">
        <v>32.2604349251993</v>
      </c>
      <c r="BQ58" s="3">
        <v>154.045118902165</v>
      </c>
      <c r="BR58" s="3">
        <v>39.0979200687341</v>
      </c>
      <c r="BS58" s="3">
        <v>22.7009342836648</v>
      </c>
      <c r="BT58" s="3">
        <v>43.5771561119437</v>
      </c>
      <c r="BU58" s="3">
        <v>69.8251352228106</v>
      </c>
      <c r="BV58" s="3">
        <v>63.0552251824334</v>
      </c>
      <c r="BW58" s="3">
        <v>90.4348670422769</v>
      </c>
      <c r="BX58" s="3">
        <v>54.0147656780724</v>
      </c>
      <c r="BY58" s="3">
        <v>54.6739354082592</v>
      </c>
      <c r="BZ58" s="3">
        <v>135.40058121447</v>
      </c>
      <c r="CA58" s="3">
        <v>67.6438707846439</v>
      </c>
      <c r="CB58" s="3">
        <v>101.373623762756</v>
      </c>
      <c r="CC58" s="3">
        <v>94.7380066490174</v>
      </c>
      <c r="CD58" s="3">
        <v>40.2556263404411</v>
      </c>
      <c r="CE58" s="3">
        <v>91.8564732549313</v>
      </c>
      <c r="CF58" s="3">
        <v>107.846960089455</v>
      </c>
      <c r="CG58" s="3">
        <v>83.844210775275</v>
      </c>
      <c r="CH58" s="3">
        <v>79.7088165535726</v>
      </c>
      <c r="CI58" s="3">
        <v>97.4415098105635</v>
      </c>
      <c r="CJ58" s="3">
        <v>76.4788715114931</v>
      </c>
      <c r="CK58" s="3">
        <v>62.675978158751</v>
      </c>
      <c r="CL58" s="3">
        <v>69.4110525030839</v>
      </c>
      <c r="CM58" s="3">
        <v>29.8396182928245</v>
      </c>
      <c r="CN58" s="3">
        <v>111.758367374699</v>
      </c>
      <c r="CO58" s="3">
        <v>30.6632523800173</v>
      </c>
      <c r="CP58" s="3">
        <v>145.57839310064</v>
      </c>
      <c r="CQ58" s="3">
        <v>62.7704941824141</v>
      </c>
      <c r="CR58" s="3">
        <v>127.235113902934</v>
      </c>
      <c r="CS58" s="3">
        <v>51.2624256854251</v>
      </c>
      <c r="CT58" s="3">
        <v>130.561753086548</v>
      </c>
      <c r="CU58" s="3">
        <v>78.8231570069446</v>
      </c>
      <c r="CV58" s="3">
        <v>66.1108681218739</v>
      </c>
      <c r="CW58" s="3">
        <v>92.3317190999423</v>
      </c>
      <c r="CX58" s="3">
        <v>53.2569906521582</v>
      </c>
      <c r="CY58" s="3">
        <v>50.5459278010264</v>
      </c>
      <c r="CZ58" s="3">
        <v>75.8348996544001</v>
      </c>
      <c r="DA58" s="3">
        <v>30.2206771826686</v>
      </c>
      <c r="DB58" s="3">
        <v>50.4225439774363</v>
      </c>
      <c r="DC58" s="3">
        <v>25.1268009090862</v>
      </c>
      <c r="DD58" s="3">
        <v>68.6013346504225</v>
      </c>
      <c r="DE58" s="3">
        <v>127.720320338841</v>
      </c>
      <c r="DF58" s="3">
        <v>6.99147465396498</v>
      </c>
      <c r="DG58" s="3">
        <v>24.6963756045526</v>
      </c>
      <c r="DH58" s="3">
        <v>12.7688560407526</v>
      </c>
      <c r="DI58" s="3">
        <v>221.31964731989</v>
      </c>
      <c r="DJ58" s="3">
        <v>28.9432308674765</v>
      </c>
      <c r="DK58" s="3">
        <v>193.258158232036</v>
      </c>
      <c r="DL58" s="3">
        <v>97.3295009967039</v>
      </c>
      <c r="DM58" s="3">
        <v>22.6576070381554</v>
      </c>
      <c r="DN58" s="3">
        <v>64.0719102925784</v>
      </c>
      <c r="DO58" s="3">
        <v>171.196854342258</v>
      </c>
      <c r="DP58" s="3">
        <v>56.9882900627712</v>
      </c>
      <c r="DQ58" s="3">
        <v>57.6638011269726</v>
      </c>
      <c r="DR58" s="3">
        <v>36.4826343502886</v>
      </c>
      <c r="DS58" s="3">
        <v>28.9511158071874</v>
      </c>
      <c r="DT58" s="3">
        <v>31.6113449911539</v>
      </c>
      <c r="DU58" s="3">
        <v>59.061344862502</v>
      </c>
      <c r="DV58" s="3">
        <v>84.402394035641</v>
      </c>
      <c r="DW58" s="3">
        <v>59.0756335261938</v>
      </c>
      <c r="DX58" s="3">
        <v>200.509870806535</v>
      </c>
      <c r="DY58" s="3">
        <v>324.453684367454</v>
      </c>
      <c r="DZ58" s="3">
        <v>34.7405428270593</v>
      </c>
      <c r="EA58" s="3">
        <v>83.0996260677076</v>
      </c>
      <c r="EB58" s="3">
        <v>11.7556519014309</v>
      </c>
      <c r="EC58" s="3">
        <v>179.151200879437</v>
      </c>
      <c r="ED58" s="3">
        <v>61.1751152310194</v>
      </c>
      <c r="EE58" s="3">
        <v>43.2456084254039</v>
      </c>
      <c r="EF58" s="3">
        <v>138.628765517972</v>
      </c>
      <c r="EG58" s="3">
        <v>20.4941377428546</v>
      </c>
      <c r="EH58" s="3">
        <v>34.5130370970437</v>
      </c>
      <c r="EI58" s="3">
        <v>17.0496329195526</v>
      </c>
      <c r="EJ58" s="3">
        <v>90.2152178471596</v>
      </c>
      <c r="EK58" s="3">
        <v>318.926194193185</v>
      </c>
      <c r="EL58" s="3">
        <v>106.010511920951</v>
      </c>
      <c r="EM58" s="3">
        <v>71.0651621090308</v>
      </c>
      <c r="EN58" s="3">
        <v>113.470565874689</v>
      </c>
      <c r="EO58" s="3">
        <v>39.6160196730242</v>
      </c>
      <c r="EP58" s="3">
        <v>213.476329387374</v>
      </c>
      <c r="EQ58" s="3">
        <v>37.1967335462346</v>
      </c>
      <c r="ER58" s="3">
        <v>17.7075191667947</v>
      </c>
      <c r="ES58" s="3">
        <v>24.7475479606402</v>
      </c>
      <c r="ET58" s="3">
        <v>185.805350052683</v>
      </c>
      <c r="EU58" s="3">
        <v>122.597487980105</v>
      </c>
      <c r="EV58" s="3">
        <v>17.5420770313308</v>
      </c>
      <c r="EW58" s="3">
        <v>31.8982982289072</v>
      </c>
      <c r="EX58" s="3">
        <v>116.74924235384</v>
      </c>
      <c r="EY58" s="3">
        <v>23.8640744864454</v>
      </c>
      <c r="EZ58" s="3">
        <v>95.4160972198512</v>
      </c>
      <c r="FA58" s="3">
        <v>54.7002353616519</v>
      </c>
      <c r="FB58" s="3">
        <v>15.2845418711728</v>
      </c>
      <c r="FC58" s="3">
        <v>12.4411985851348</v>
      </c>
      <c r="FD58" s="3">
        <v>95.8813914690417</v>
      </c>
      <c r="FE58" s="3">
        <v>93.1574246482058</v>
      </c>
      <c r="FF58" s="3">
        <v>12.2801451594769</v>
      </c>
      <c r="FG58" s="3">
        <v>78.3549999437834</v>
      </c>
      <c r="FH58" s="3">
        <v>37.6968587752864</v>
      </c>
      <c r="FI58" s="3">
        <v>26.2993120330621</v>
      </c>
      <c r="FJ58" s="3">
        <v>49.1701883502525</v>
      </c>
      <c r="FK58" s="3">
        <v>45.7518848726807</v>
      </c>
      <c r="FL58" s="3">
        <v>96.7290193323427</v>
      </c>
      <c r="FM58" s="3">
        <v>282.27566384334</v>
      </c>
      <c r="FN58" s="3">
        <v>100.797193606143</v>
      </c>
      <c r="FO58" s="3">
        <v>10.492341039923</v>
      </c>
      <c r="FP58" s="3">
        <v>58.0733725825536</v>
      </c>
      <c r="FQ58" s="3">
        <v>73.5625044428954</v>
      </c>
      <c r="FR58" s="3">
        <v>209.847204808997</v>
      </c>
      <c r="FS58" s="3">
        <v>122.999662980942</v>
      </c>
      <c r="FT58" s="3">
        <v>34.4047772461748</v>
      </c>
      <c r="FU58" s="3">
        <v>141.017226171042</v>
      </c>
      <c r="FV58" s="3">
        <v>37.0630405764231</v>
      </c>
      <c r="FW58" s="3">
        <v>124.000495445716</v>
      </c>
      <c r="FX58" s="3">
        <v>167.088609532986</v>
      </c>
      <c r="FY58" s="3">
        <v>37.2799686312631</v>
      </c>
      <c r="FZ58" s="3">
        <v>82.7483654419971</v>
      </c>
      <c r="GA58" s="3">
        <v>37.4685479802006</v>
      </c>
      <c r="GB58" s="3">
        <v>186.232895700555</v>
      </c>
      <c r="GC58" s="3">
        <v>57.9180328719508</v>
      </c>
      <c r="GD58" s="3">
        <v>77.0867321030033</v>
      </c>
      <c r="GE58" s="3">
        <v>138.813807171698</v>
      </c>
      <c r="GF58" s="3">
        <v>29.7293421092786</v>
      </c>
      <c r="GG58" s="3">
        <v>37.269800629739</v>
      </c>
      <c r="GH58" s="3">
        <v>28.59843719757</v>
      </c>
      <c r="GI58" s="3">
        <v>67.6457932913413</v>
      </c>
      <c r="GJ58" s="3">
        <v>55.2689682676385</v>
      </c>
      <c r="GK58" s="3">
        <v>39.6466309464613</v>
      </c>
      <c r="GL58" s="3">
        <v>105.259322891183</v>
      </c>
      <c r="GM58" s="3">
        <v>116.698721599436</v>
      </c>
      <c r="GN58" s="3">
        <v>142.190043680202</v>
      </c>
      <c r="GO58" s="3">
        <v>44.2632928189512</v>
      </c>
      <c r="GP58" s="3">
        <v>27.4839002665836</v>
      </c>
      <c r="GQ58" s="3">
        <v>36.8189108261826</v>
      </c>
      <c r="GR58" s="3">
        <v>24.8768404158522</v>
      </c>
      <c r="GS58" s="3">
        <v>362.984209562603</v>
      </c>
      <c r="GT58" s="3">
        <v>21.2102100927785</v>
      </c>
      <c r="GU58" s="3">
        <v>77.4157352713684</v>
      </c>
      <c r="GV58" s="3">
        <v>276.845194575266</v>
      </c>
      <c r="GW58" s="3">
        <v>30.0843875067531</v>
      </c>
      <c r="GX58" s="3">
        <v>158.719439281717</v>
      </c>
      <c r="GY58" s="3">
        <v>71.131156772902</v>
      </c>
      <c r="GZ58" s="3">
        <v>86.66036729602</v>
      </c>
      <c r="HA58" s="3">
        <v>55.0546688298072</v>
      </c>
      <c r="HB58" s="3">
        <v>6.73637467956222</v>
      </c>
      <c r="HC58" s="3">
        <v>11.8144064799244</v>
      </c>
      <c r="HD58" s="3">
        <v>44.3675986800624</v>
      </c>
      <c r="HE58" s="3">
        <v>55.1439688146987</v>
      </c>
      <c r="HF58" s="3">
        <v>44.822712713151</v>
      </c>
      <c r="HG58" s="3">
        <v>343.268946597451</v>
      </c>
      <c r="HH58" s="3">
        <v>67.9146127948806</v>
      </c>
      <c r="HI58" s="3">
        <v>61.8421365972729</v>
      </c>
      <c r="HJ58" s="3">
        <v>35.5814941501881</v>
      </c>
      <c r="HK58" s="3">
        <v>42.4437522049709</v>
      </c>
      <c r="HL58" s="3">
        <v>94.4165163662297</v>
      </c>
      <c r="HM58" s="3">
        <v>30.9450678005264</v>
      </c>
      <c r="HN58" s="3">
        <v>44.5930331509751</v>
      </c>
      <c r="HO58" s="3">
        <v>70.6428416973257</v>
      </c>
      <c r="HP58" s="3">
        <v>58.2636333474001</v>
      </c>
      <c r="HQ58" s="3">
        <v>166.976309168676</v>
      </c>
      <c r="HR58" s="3">
        <v>24.8274498449584</v>
      </c>
      <c r="HS58" s="3">
        <v>56.4492722654945</v>
      </c>
      <c r="HT58" s="3">
        <v>56.1121553623988</v>
      </c>
      <c r="HU58" s="3">
        <v>112.260378383189</v>
      </c>
      <c r="HV58" s="3">
        <v>39.6528749750196</v>
      </c>
      <c r="HW58" s="3">
        <v>61.2930529388435</v>
      </c>
      <c r="HX58" s="3">
        <v>100.289272558271</v>
      </c>
      <c r="HY58" s="3">
        <v>22.4226875402732</v>
      </c>
      <c r="HZ58" s="3">
        <v>73.8225180555718</v>
      </c>
      <c r="IA58" s="3">
        <v>160.000502229631</v>
      </c>
      <c r="IB58" s="3">
        <v>88.1834559105173</v>
      </c>
      <c r="IC58" s="3">
        <v>33.6255110881987</v>
      </c>
      <c r="ID58" s="3">
        <v>61.963922362474</v>
      </c>
      <c r="IE58" s="3">
        <v>394.123421919973</v>
      </c>
      <c r="IF58" s="3">
        <v>14.9651741581094</v>
      </c>
      <c r="IG58" s="3">
        <v>116.961946426161</v>
      </c>
      <c r="IH58" s="3">
        <v>167.80659436264</v>
      </c>
      <c r="II58" s="3">
        <v>293.071885566542</v>
      </c>
      <c r="IJ58" s="3">
        <v>91.6829628016631</v>
      </c>
      <c r="IK58" s="3">
        <v>67.0534692515572</v>
      </c>
      <c r="IL58" s="3">
        <v>48.6430433183677</v>
      </c>
      <c r="IM58" s="3">
        <v>46.5320462354265</v>
      </c>
      <c r="IN58" s="3">
        <v>146.833385919534</v>
      </c>
      <c r="IO58" s="3">
        <v>89.1785436854129</v>
      </c>
      <c r="IP58" s="3">
        <v>51.2512602239954</v>
      </c>
      <c r="IQ58" s="3">
        <v>156.991566489243</v>
      </c>
      <c r="IR58" s="3">
        <v>34.0379873788646</v>
      </c>
      <c r="IS58" s="3">
        <v>128.004997116989</v>
      </c>
      <c r="IT58" s="3">
        <v>47.2791745463952</v>
      </c>
      <c r="IU58" s="3">
        <v>70.6479935197231</v>
      </c>
      <c r="IV58" s="3">
        <v>194.640784449663</v>
      </c>
      <c r="IW58" s="3">
        <v>124.738705737139</v>
      </c>
      <c r="IX58" s="3">
        <v>160.719781147371</v>
      </c>
      <c r="IY58" s="3">
        <v>62.4374240392785</v>
      </c>
      <c r="IZ58" s="3">
        <v>15.2860088432118</v>
      </c>
      <c r="JA58" s="3">
        <v>54.5140405918091</v>
      </c>
      <c r="JB58" s="3">
        <v>81.3751018297612</v>
      </c>
      <c r="JC58" s="3">
        <v>75.4141883891199</v>
      </c>
      <c r="JD58" s="3">
        <v>50.5520501632227</v>
      </c>
      <c r="JE58" s="3">
        <v>236.31666040141</v>
      </c>
      <c r="JF58" s="3">
        <v>87.6143097818888</v>
      </c>
      <c r="JG58" s="3">
        <v>113.549279738276</v>
      </c>
      <c r="JH58" s="3">
        <v>52.5097761972633</v>
      </c>
      <c r="JI58" s="3">
        <v>90.4541499014549</v>
      </c>
      <c r="JJ58" s="3">
        <v>70.0423601709561</v>
      </c>
      <c r="JK58" s="3">
        <v>241.505789490666</v>
      </c>
      <c r="JL58" s="3">
        <v>138.881448979394</v>
      </c>
      <c r="JM58" s="3">
        <v>97.0421876693197</v>
      </c>
      <c r="JN58" s="3">
        <v>141.015954957776</v>
      </c>
      <c r="JO58" s="3">
        <v>88.4994820490175</v>
      </c>
      <c r="JP58" s="3">
        <v>105.51233427675</v>
      </c>
      <c r="JQ58" s="3">
        <v>160.176578320955</v>
      </c>
      <c r="JR58" s="3">
        <v>181.189736215692</v>
      </c>
      <c r="JS58" s="3">
        <v>43.4494017882359</v>
      </c>
      <c r="JT58" s="3">
        <v>38.2411584380445</v>
      </c>
      <c r="JU58" s="3">
        <v>194.336052342465</v>
      </c>
      <c r="JV58" s="3">
        <v>51.7706056548759</v>
      </c>
      <c r="JW58" s="3">
        <v>54.2259488466119</v>
      </c>
      <c r="JX58" s="3">
        <v>55.6775329232404</v>
      </c>
      <c r="JY58" s="3">
        <v>52.885322027269</v>
      </c>
      <c r="JZ58" s="3">
        <v>46.5154132175236</v>
      </c>
      <c r="KA58" s="3">
        <v>82.1346490008849</v>
      </c>
      <c r="KB58" s="3">
        <v>19.4786527630059</v>
      </c>
      <c r="KC58" s="3">
        <v>28.7792848335408</v>
      </c>
      <c r="KD58" s="3">
        <v>26.139117203752</v>
      </c>
      <c r="KE58" s="3">
        <v>125.680170852506</v>
      </c>
      <c r="KF58" s="3">
        <v>39.6551471085035</v>
      </c>
      <c r="KG58" s="3">
        <v>61.9032958678816</v>
      </c>
      <c r="KH58" s="3">
        <v>74.1240112075721</v>
      </c>
      <c r="KI58" s="3">
        <v>79.0438838578803</v>
      </c>
      <c r="KJ58" s="3">
        <v>117.832703156327</v>
      </c>
      <c r="KK58" s="3">
        <v>85.3987465836544</v>
      </c>
      <c r="KL58" s="3">
        <v>13.3074275298747</v>
      </c>
      <c r="KM58" s="3">
        <v>70.0568800331433</v>
      </c>
      <c r="KN58" s="3">
        <v>62.7340559560032</v>
      </c>
      <c r="KO58" s="3">
        <v>70.369408370091</v>
      </c>
      <c r="KP58" s="3">
        <v>35.3561815774407</v>
      </c>
      <c r="KQ58" s="3">
        <v>94.6265544514965</v>
      </c>
      <c r="KR58" s="3">
        <v>36.6922641512713</v>
      </c>
      <c r="KS58" s="3">
        <v>50.7455005567193</v>
      </c>
      <c r="KT58" s="3">
        <v>16.0715255095864</v>
      </c>
      <c r="KU58" s="3">
        <v>197.615835385414</v>
      </c>
      <c r="KV58" s="3">
        <v>55.3222320238064</v>
      </c>
      <c r="KW58" s="3">
        <v>138.138118824061</v>
      </c>
      <c r="KX58" s="3">
        <v>19.5221342387217</v>
      </c>
      <c r="KY58" s="3">
        <v>34.4429016859629</v>
      </c>
      <c r="KZ58" s="3">
        <v>13.2374860095472</v>
      </c>
      <c r="LA58" s="3">
        <v>41.7829323118011</v>
      </c>
      <c r="LB58" s="3">
        <v>63.7093500193023</v>
      </c>
      <c r="LC58" s="3">
        <v>29.3403498596376</v>
      </c>
      <c r="LD58" s="3">
        <v>184.34215480792</v>
      </c>
      <c r="LE58" s="3">
        <v>47.1829685670909</v>
      </c>
      <c r="LF58" s="3">
        <v>3.79411971131938</v>
      </c>
      <c r="LG58" s="3">
        <v>46.2018059336119</v>
      </c>
      <c r="LH58" s="3">
        <v>55.0221629489705</v>
      </c>
      <c r="LI58" s="3">
        <v>20.0892106106407</v>
      </c>
      <c r="LJ58" s="3">
        <v>38.6893052416115</v>
      </c>
      <c r="LK58" s="3">
        <v>52.9118101867349</v>
      </c>
      <c r="LL58" s="3">
        <v>48.1783143803816</v>
      </c>
    </row>
    <row r="59">
      <c r="A59" s="9">
        <v>43374.0</v>
      </c>
      <c r="B59" s="3">
        <v>52.5929687367685</v>
      </c>
      <c r="C59" s="3">
        <v>67.0344586196385</v>
      </c>
      <c r="D59" s="3">
        <v>62.4443752411016</v>
      </c>
      <c r="E59" s="3">
        <v>147.918842253917</v>
      </c>
      <c r="F59" s="3">
        <v>252.972391543181</v>
      </c>
      <c r="G59" s="3">
        <v>75.4277129368438</v>
      </c>
      <c r="H59" s="3">
        <v>41.3468160603947</v>
      </c>
      <c r="I59" s="3">
        <v>126.251785865964</v>
      </c>
      <c r="J59" s="3">
        <v>138.808259549348</v>
      </c>
      <c r="K59" s="3">
        <v>54.4453056941739</v>
      </c>
      <c r="L59" s="3">
        <v>57.9804106837951</v>
      </c>
      <c r="M59" s="3">
        <v>12.0508104001959</v>
      </c>
      <c r="N59" s="3">
        <v>38.638152864431</v>
      </c>
      <c r="O59" s="3">
        <v>40.9030152016401</v>
      </c>
      <c r="P59" s="3">
        <v>91.6944662362661</v>
      </c>
      <c r="Q59" s="3">
        <v>65.7419564620308</v>
      </c>
      <c r="R59" s="3">
        <v>82.8505131808612</v>
      </c>
      <c r="S59" s="3">
        <v>79.2764164822295</v>
      </c>
      <c r="T59" s="3">
        <v>32.3720390504357</v>
      </c>
      <c r="U59" s="3">
        <v>69.8114316464241</v>
      </c>
      <c r="V59" s="3">
        <v>164.50950800002</v>
      </c>
      <c r="W59" s="3">
        <v>121.680412878569</v>
      </c>
      <c r="X59" s="3">
        <v>126.534334801716</v>
      </c>
      <c r="Y59" s="3">
        <v>89.5422278694484</v>
      </c>
      <c r="Z59" s="3">
        <v>137.580491998127</v>
      </c>
      <c r="AA59" s="3">
        <v>20.5527056899926</v>
      </c>
      <c r="AB59" s="3">
        <v>75.9704146782308</v>
      </c>
      <c r="AC59" s="3">
        <v>143.094111422962</v>
      </c>
      <c r="AD59" s="3">
        <v>88.984253942695</v>
      </c>
      <c r="AE59" s="3">
        <v>96.076513232182</v>
      </c>
      <c r="AF59" s="3">
        <v>755.987828793733</v>
      </c>
      <c r="AG59" s="3">
        <v>354.821946191432</v>
      </c>
      <c r="AH59" s="3">
        <v>24.3983357676884</v>
      </c>
      <c r="AI59" s="3">
        <v>63.483813881117</v>
      </c>
      <c r="AJ59" s="3">
        <v>57.7662955808156</v>
      </c>
      <c r="AK59" s="3">
        <v>216.967098465092</v>
      </c>
      <c r="AL59" s="3">
        <v>22.4632351383506</v>
      </c>
      <c r="AM59" s="3">
        <v>43.8675108409771</v>
      </c>
      <c r="AN59" s="3">
        <v>327.811088230299</v>
      </c>
      <c r="AO59" s="3">
        <v>40.5615525014206</v>
      </c>
      <c r="AP59" s="3">
        <v>45.3784870345626</v>
      </c>
      <c r="AQ59" s="3">
        <v>37.0871739594833</v>
      </c>
      <c r="AR59" s="3">
        <v>31.3935956663741</v>
      </c>
      <c r="AS59" s="3">
        <v>88.3934049962579</v>
      </c>
      <c r="AT59" s="3">
        <v>54.9333363803998</v>
      </c>
      <c r="AU59" s="3">
        <v>27.9278161956421</v>
      </c>
      <c r="AV59" s="3">
        <v>43.0941477412877</v>
      </c>
      <c r="AW59" s="3">
        <v>118.695275672467</v>
      </c>
      <c r="AX59" s="3">
        <v>114.731024834526</v>
      </c>
      <c r="AY59" s="3">
        <v>40.6580432394276</v>
      </c>
      <c r="AZ59" s="3">
        <v>83.2580448341673</v>
      </c>
      <c r="BA59" s="3">
        <v>55.0973354790701</v>
      </c>
      <c r="BB59" s="3">
        <v>43.5449636586862</v>
      </c>
      <c r="BC59" s="3">
        <v>79.2674106392546</v>
      </c>
      <c r="BD59" s="3">
        <v>64.1689232323849</v>
      </c>
      <c r="BE59" s="3">
        <v>54.539215342308</v>
      </c>
      <c r="BF59" s="3">
        <v>125.096822107153</v>
      </c>
      <c r="BG59" s="3">
        <v>30.4905640907477</v>
      </c>
      <c r="BH59" s="3">
        <v>140.347732428901</v>
      </c>
      <c r="BI59" s="3">
        <v>8.76659565386565</v>
      </c>
      <c r="BJ59" s="3">
        <v>120.705665205703</v>
      </c>
      <c r="BK59" s="3">
        <v>41.4398433993633</v>
      </c>
      <c r="BL59" s="3">
        <v>22.8734937748475</v>
      </c>
      <c r="BM59" s="3">
        <v>81.8482974604926</v>
      </c>
      <c r="BN59" s="3">
        <v>59.6745578293783</v>
      </c>
      <c r="BO59" s="3">
        <v>205.961283183537</v>
      </c>
      <c r="BP59" s="3">
        <v>30.4971903408078</v>
      </c>
      <c r="BQ59" s="3">
        <v>144.196990054641</v>
      </c>
      <c r="BR59" s="3">
        <v>38.15825362771</v>
      </c>
      <c r="BS59" s="3">
        <v>21.6821428162917</v>
      </c>
      <c r="BT59" s="3">
        <v>38.1332679005597</v>
      </c>
      <c r="BU59" s="3">
        <v>66.6447239299049</v>
      </c>
      <c r="BV59" s="3">
        <v>61.3156238192676</v>
      </c>
      <c r="BW59" s="3">
        <v>90.2653346041097</v>
      </c>
      <c r="BX59" s="3">
        <v>54.9172298008644</v>
      </c>
      <c r="BY59" s="3">
        <v>50.4665448042213</v>
      </c>
      <c r="BZ59" s="3">
        <v>133.404358126486</v>
      </c>
      <c r="CA59" s="3">
        <v>64.4556141604137</v>
      </c>
      <c r="CB59" s="3">
        <v>100.058624689724</v>
      </c>
      <c r="CC59" s="3">
        <v>88.0174876443736</v>
      </c>
      <c r="CD59" s="3">
        <v>35.5523681573189</v>
      </c>
      <c r="CE59" s="3">
        <v>88.7269056530225</v>
      </c>
      <c r="CF59" s="3">
        <v>111.708055113853</v>
      </c>
      <c r="CG59" s="3">
        <v>82.9634787518045</v>
      </c>
      <c r="CH59" s="3">
        <v>76.2986450143916</v>
      </c>
      <c r="CI59" s="3">
        <v>90.0426544530936</v>
      </c>
      <c r="CJ59" s="3">
        <v>77.3606189087409</v>
      </c>
      <c r="CK59" s="3">
        <v>63.1480365205472</v>
      </c>
      <c r="CL59" s="3">
        <v>69.6556519218113</v>
      </c>
      <c r="CM59" s="3">
        <v>26.6307920572497</v>
      </c>
      <c r="CN59" s="3">
        <v>103.020574565247</v>
      </c>
      <c r="CO59" s="3">
        <v>27.6493394020067</v>
      </c>
      <c r="CP59" s="3">
        <v>141.0696338312</v>
      </c>
      <c r="CQ59" s="3">
        <v>61.1051123238697</v>
      </c>
      <c r="CR59" s="3">
        <v>113.310172374302</v>
      </c>
      <c r="CS59" s="3">
        <v>53.024075001053</v>
      </c>
      <c r="CT59" s="3">
        <v>122.713826303915</v>
      </c>
      <c r="CU59" s="3">
        <v>68.6245323967614</v>
      </c>
      <c r="CV59" s="3">
        <v>62.2715617551633</v>
      </c>
      <c r="CW59" s="3">
        <v>92.6561709141884</v>
      </c>
      <c r="CX59" s="3">
        <v>51.6578659963094</v>
      </c>
      <c r="CY59" s="3">
        <v>50.9717622292664</v>
      </c>
      <c r="CZ59" s="3">
        <v>69.9725486733556</v>
      </c>
      <c r="DA59" s="3">
        <v>30.0368383998987</v>
      </c>
      <c r="DB59" s="3">
        <v>49.3352172685706</v>
      </c>
      <c r="DC59" s="3">
        <v>25.0276349675051</v>
      </c>
      <c r="DD59" s="3">
        <v>63.5444871778634</v>
      </c>
      <c r="DE59" s="3">
        <v>119.558650002328</v>
      </c>
      <c r="DF59" s="3">
        <v>6.63456577686071</v>
      </c>
      <c r="DG59" s="3">
        <v>22.5025292854403</v>
      </c>
      <c r="DH59" s="3">
        <v>11.5689794711618</v>
      </c>
      <c r="DI59" s="3">
        <v>201.633192130657</v>
      </c>
      <c r="DJ59" s="3">
        <v>29.2283397844901</v>
      </c>
      <c r="DK59" s="3">
        <v>174.069782091224</v>
      </c>
      <c r="DL59" s="3">
        <v>93.2522722722754</v>
      </c>
      <c r="DM59" s="3">
        <v>21.1693692031821</v>
      </c>
      <c r="DN59" s="3">
        <v>62.3735777871167</v>
      </c>
      <c r="DO59" s="3">
        <v>164.88971091169</v>
      </c>
      <c r="DP59" s="3">
        <v>57.2852911948531</v>
      </c>
      <c r="DQ59" s="3">
        <v>57.5503823115695</v>
      </c>
      <c r="DR59" s="3">
        <v>35.3549781099244</v>
      </c>
      <c r="DS59" s="3">
        <v>27.178708773708</v>
      </c>
      <c r="DT59" s="3">
        <v>30.0340289796943</v>
      </c>
      <c r="DU59" s="3">
        <v>55.9768071620952</v>
      </c>
      <c r="DV59" s="3">
        <v>82.5197565526154</v>
      </c>
      <c r="DW59" s="3">
        <v>55.6247448357615</v>
      </c>
      <c r="DX59" s="3">
        <v>190.657598316199</v>
      </c>
      <c r="DY59" s="3">
        <v>280.627838162253</v>
      </c>
      <c r="DZ59" s="3">
        <v>34.3438952763588</v>
      </c>
      <c r="EA59" s="3">
        <v>78.2562561493379</v>
      </c>
      <c r="EB59" s="3">
        <v>10.7709920032045</v>
      </c>
      <c r="EC59" s="3">
        <v>161.873047790102</v>
      </c>
      <c r="ED59" s="3">
        <v>59.7347093644137</v>
      </c>
      <c r="EE59" s="3">
        <v>40.9441140954857</v>
      </c>
      <c r="EF59" s="3">
        <v>133.165216735434</v>
      </c>
      <c r="EG59" s="3">
        <v>19.8422441979434</v>
      </c>
      <c r="EH59" s="3">
        <v>34.8982659650962</v>
      </c>
      <c r="EI59" s="3">
        <v>15.7697970125806</v>
      </c>
      <c r="EJ59" s="3">
        <v>91.1296991354832</v>
      </c>
      <c r="EK59" s="3">
        <v>311.753023445819</v>
      </c>
      <c r="EL59" s="3">
        <v>98.0600501168303</v>
      </c>
      <c r="EM59" s="3">
        <v>68.4987582342499</v>
      </c>
      <c r="EN59" s="3">
        <v>116.834412337454</v>
      </c>
      <c r="EO59" s="3">
        <v>39.2733166339465</v>
      </c>
      <c r="EP59" s="3">
        <v>204.951367257365</v>
      </c>
      <c r="EQ59" s="3">
        <v>31.8069338780373</v>
      </c>
      <c r="ER59" s="3">
        <v>17.8759956973209</v>
      </c>
      <c r="ES59" s="3">
        <v>22.7929231101229</v>
      </c>
      <c r="ET59" s="3">
        <v>175.009926837424</v>
      </c>
      <c r="EU59" s="3">
        <v>113.931006244402</v>
      </c>
      <c r="EV59" s="3">
        <v>15.9325929332108</v>
      </c>
      <c r="EW59" s="3">
        <v>29.0406401238123</v>
      </c>
      <c r="EX59" s="3">
        <v>116.201435433601</v>
      </c>
      <c r="EY59" s="3">
        <v>23.851122530856</v>
      </c>
      <c r="EZ59" s="3">
        <v>91.270392046215</v>
      </c>
      <c r="FA59" s="3">
        <v>52.167549069309</v>
      </c>
      <c r="FB59" s="3">
        <v>13.906921580118</v>
      </c>
      <c r="FC59" s="3">
        <v>11.6231527627897</v>
      </c>
      <c r="FD59" s="3">
        <v>85.4597370101108</v>
      </c>
      <c r="FE59" s="3">
        <v>88.3752093775396</v>
      </c>
      <c r="FF59" s="3">
        <v>12.0692361269039</v>
      </c>
      <c r="FG59" s="3">
        <v>70.1058697907821</v>
      </c>
      <c r="FH59" s="3">
        <v>37.9171008640618</v>
      </c>
      <c r="FI59" s="3">
        <v>24.6064720168755</v>
      </c>
      <c r="FJ59" s="3">
        <v>46.432983457</v>
      </c>
      <c r="FK59" s="3">
        <v>38.9678055989874</v>
      </c>
      <c r="FL59" s="3">
        <v>100.92511328363</v>
      </c>
      <c r="FM59" s="3">
        <v>278.352342176941</v>
      </c>
      <c r="FN59" s="3">
        <v>92.2029924384333</v>
      </c>
      <c r="FO59" s="3">
        <v>9.72465603423516</v>
      </c>
      <c r="FP59" s="3">
        <v>53.1707402847873</v>
      </c>
      <c r="FQ59" s="3">
        <v>67.0595132891818</v>
      </c>
      <c r="FR59" s="3">
        <v>198.60330098188</v>
      </c>
      <c r="FS59" s="3">
        <v>111.829057336241</v>
      </c>
      <c r="FT59" s="3">
        <v>29.4061499879997</v>
      </c>
      <c r="FU59" s="3">
        <v>146.152502288343</v>
      </c>
      <c r="FV59" s="3">
        <v>30.727796520163</v>
      </c>
      <c r="FW59" s="3">
        <v>123.259796458973</v>
      </c>
      <c r="FX59" s="3">
        <v>148.699576210778</v>
      </c>
      <c r="FY59" s="3">
        <v>36.1816468162119</v>
      </c>
      <c r="FZ59" s="3">
        <v>80.6621045426781</v>
      </c>
      <c r="GA59" s="3">
        <v>35.4200771497384</v>
      </c>
      <c r="GB59" s="3">
        <v>152.753695944081</v>
      </c>
      <c r="GC59" s="3">
        <v>61.3614471415801</v>
      </c>
      <c r="GD59" s="3">
        <v>74.1944879033053</v>
      </c>
      <c r="GE59" s="3">
        <v>131.818733761869</v>
      </c>
      <c r="GF59" s="3">
        <v>26.9208694540936</v>
      </c>
      <c r="GG59" s="3">
        <v>37.9767549807604</v>
      </c>
      <c r="GH59" s="3">
        <v>29.353349703701</v>
      </c>
      <c r="GI59" s="3">
        <v>62.8631679456372</v>
      </c>
      <c r="GJ59" s="3">
        <v>56.3681194784299</v>
      </c>
      <c r="GK59" s="3">
        <v>37.3710337040807</v>
      </c>
      <c r="GL59" s="3">
        <v>102.76494545456</v>
      </c>
      <c r="GM59" s="3">
        <v>112.657364597997</v>
      </c>
      <c r="GN59" s="3">
        <v>133.603457119234</v>
      </c>
      <c r="GO59" s="3">
        <v>40.098925024625</v>
      </c>
      <c r="GP59" s="3">
        <v>25.1768223520153</v>
      </c>
      <c r="GQ59" s="3">
        <v>36.9426246401718</v>
      </c>
      <c r="GR59" s="3">
        <v>25.5282388157104</v>
      </c>
      <c r="GS59" s="3">
        <v>337.735435154127</v>
      </c>
      <c r="GT59" s="3">
        <v>20.4057981968641</v>
      </c>
      <c r="GU59" s="3">
        <v>71.6333539225136</v>
      </c>
      <c r="GV59" s="3">
        <v>271.810056992498</v>
      </c>
      <c r="GW59" s="3">
        <v>30.888192383158</v>
      </c>
      <c r="GX59" s="3">
        <v>151.117981762043</v>
      </c>
      <c r="GY59" s="3">
        <v>65.8852138776233</v>
      </c>
      <c r="GZ59" s="3">
        <v>80.4720676392285</v>
      </c>
      <c r="HA59" s="3">
        <v>52.7520597839128</v>
      </c>
      <c r="HB59" s="3">
        <v>5.98527826740012</v>
      </c>
      <c r="HC59" s="3">
        <v>12.1868131828128</v>
      </c>
      <c r="HD59" s="3">
        <v>43.9540407354747</v>
      </c>
      <c r="HE59" s="3">
        <v>57.7642783992883</v>
      </c>
      <c r="HF59" s="3">
        <v>43.800755533572</v>
      </c>
      <c r="HG59" s="3">
        <v>337.70738949983</v>
      </c>
      <c r="HH59" s="3">
        <v>64.7750969615472</v>
      </c>
      <c r="HI59" s="3">
        <v>57.4642710681371</v>
      </c>
      <c r="HJ59" s="3">
        <v>31.7409754239874</v>
      </c>
      <c r="HK59" s="3">
        <v>43.6794421295296</v>
      </c>
      <c r="HL59" s="3">
        <v>91.0279201782666</v>
      </c>
      <c r="HM59" s="3">
        <v>31.6542163822722</v>
      </c>
      <c r="HN59" s="3">
        <v>42.7183884306385</v>
      </c>
      <c r="HO59" s="3">
        <v>71.4828303085318</v>
      </c>
      <c r="HP59" s="3">
        <v>58.5401036699938</v>
      </c>
      <c r="HQ59" s="3">
        <v>149.790539687689</v>
      </c>
      <c r="HR59" s="3">
        <v>21.7567815416941</v>
      </c>
      <c r="HS59" s="3">
        <v>54.9721573878034</v>
      </c>
      <c r="HT59" s="3">
        <v>60.8659074468701</v>
      </c>
      <c r="HU59" s="3">
        <v>102.478343933203</v>
      </c>
      <c r="HV59" s="3">
        <v>36.6079778933304</v>
      </c>
      <c r="HW59" s="3">
        <v>63.6186644943588</v>
      </c>
      <c r="HX59" s="3">
        <v>91.6618260322104</v>
      </c>
      <c r="HY59" s="3">
        <v>22.9210301028904</v>
      </c>
      <c r="HZ59" s="3">
        <v>72.3679705672604</v>
      </c>
      <c r="IA59" s="3">
        <v>154.704748444563</v>
      </c>
      <c r="IB59" s="3">
        <v>84.1313922154566</v>
      </c>
      <c r="IC59" s="3">
        <v>31.4580172396784</v>
      </c>
      <c r="ID59" s="3">
        <v>57.0884499914386</v>
      </c>
      <c r="IE59" s="3">
        <v>378.768260126528</v>
      </c>
      <c r="IF59" s="3">
        <v>13.4846306292241</v>
      </c>
      <c r="IG59" s="3">
        <v>112.018027166601</v>
      </c>
      <c r="IH59" s="3">
        <v>153.447457445274</v>
      </c>
      <c r="II59" s="3">
        <v>273.934277894449</v>
      </c>
      <c r="IJ59" s="3">
        <v>90.9504824396371</v>
      </c>
      <c r="IK59" s="3">
        <v>64.8116778439125</v>
      </c>
      <c r="IL59" s="3">
        <v>50.3076724432209</v>
      </c>
      <c r="IM59" s="3">
        <v>43.6530120596421</v>
      </c>
      <c r="IN59" s="3">
        <v>129.74367576953</v>
      </c>
      <c r="IO59" s="3">
        <v>85.9295454103696</v>
      </c>
      <c r="IP59" s="3">
        <v>48.9592227444033</v>
      </c>
      <c r="IQ59" s="3">
        <v>140.567289741535</v>
      </c>
      <c r="IR59" s="3">
        <v>34.3174640339799</v>
      </c>
      <c r="IS59" s="3">
        <v>123.81575781693</v>
      </c>
      <c r="IT59" s="3">
        <v>47.0507710544368</v>
      </c>
      <c r="IU59" s="3">
        <v>63.8744638375702</v>
      </c>
      <c r="IV59" s="3">
        <v>198.653953516679</v>
      </c>
      <c r="IW59" s="3">
        <v>108.600627506491</v>
      </c>
      <c r="IX59" s="3">
        <v>159.303570549454</v>
      </c>
      <c r="IY59" s="3">
        <v>60.4728186271549</v>
      </c>
      <c r="IZ59" s="3">
        <v>15.1329826995832</v>
      </c>
      <c r="JA59" s="3">
        <v>51.2897297556905</v>
      </c>
      <c r="JB59" s="3">
        <v>71.902448091443</v>
      </c>
      <c r="JC59" s="3">
        <v>72.417092274146</v>
      </c>
      <c r="JD59" s="3">
        <v>50.2571126335669</v>
      </c>
      <c r="JE59" s="3">
        <v>230.651037790515</v>
      </c>
      <c r="JF59" s="3">
        <v>80.9799809347223</v>
      </c>
      <c r="JG59" s="3">
        <v>109.633620995655</v>
      </c>
      <c r="JH59" s="3">
        <v>51.7257241479568</v>
      </c>
      <c r="JI59" s="3">
        <v>83.7124855564612</v>
      </c>
      <c r="JJ59" s="3">
        <v>62.3693011195191</v>
      </c>
      <c r="JK59" s="3">
        <v>241.177048172818</v>
      </c>
      <c r="JL59" s="3">
        <v>133.34731293559</v>
      </c>
      <c r="JM59" s="3">
        <v>92.0567716744011</v>
      </c>
      <c r="JN59" s="3">
        <v>134.982387647867</v>
      </c>
      <c r="JO59" s="3">
        <v>79.1725337927288</v>
      </c>
      <c r="JP59" s="3">
        <v>95.1930499780243</v>
      </c>
      <c r="JQ59" s="3">
        <v>145.562608470088</v>
      </c>
      <c r="JR59" s="3">
        <v>179.569347547448</v>
      </c>
      <c r="JS59" s="3">
        <v>42.1951893634534</v>
      </c>
      <c r="JT59" s="3">
        <v>39.3146108779369</v>
      </c>
      <c r="JU59" s="3">
        <v>185.490652333135</v>
      </c>
      <c r="JV59" s="3">
        <v>54.9283169240897</v>
      </c>
      <c r="JW59" s="3">
        <v>50.100643823728</v>
      </c>
      <c r="JX59" s="3">
        <v>56.5116638289216</v>
      </c>
      <c r="JY59" s="3">
        <v>51.2847751867477</v>
      </c>
      <c r="JZ59" s="3">
        <v>43.8939387840226</v>
      </c>
      <c r="KA59" s="3">
        <v>80.0573672257096</v>
      </c>
      <c r="KB59" s="3">
        <v>18.3353274287706</v>
      </c>
      <c r="KC59" s="3">
        <v>29.0648459621285</v>
      </c>
      <c r="KD59" s="3">
        <v>22.502920143466</v>
      </c>
      <c r="KE59" s="3">
        <v>105.77745069921</v>
      </c>
      <c r="KF59" s="3">
        <v>40.1886888470215</v>
      </c>
      <c r="KG59" s="3">
        <v>60.888376692025</v>
      </c>
      <c r="KH59" s="3">
        <v>66.8282122242256</v>
      </c>
      <c r="KI59" s="3">
        <v>79.4144608939681</v>
      </c>
      <c r="KJ59" s="3">
        <v>114.886119839584</v>
      </c>
      <c r="KK59" s="3">
        <v>86.6810988534556</v>
      </c>
      <c r="KL59" s="3">
        <v>13.136574255678</v>
      </c>
      <c r="KM59" s="3">
        <v>63.4595013163569</v>
      </c>
      <c r="KN59" s="3">
        <v>55.8577151439031</v>
      </c>
      <c r="KO59" s="3">
        <v>66.4177743115316</v>
      </c>
      <c r="KP59" s="3">
        <v>33.2468995374999</v>
      </c>
      <c r="KQ59" s="3">
        <v>83.5692429512454</v>
      </c>
      <c r="KR59" s="3">
        <v>31.2719387007142</v>
      </c>
      <c r="KS59" s="3">
        <v>49.0600713149296</v>
      </c>
      <c r="KT59" s="3">
        <v>13.3575525656788</v>
      </c>
      <c r="KU59" s="3">
        <v>199.825228922437</v>
      </c>
      <c r="KV59" s="3">
        <v>51.1134383131545</v>
      </c>
      <c r="KW59" s="3">
        <v>126.30624857003</v>
      </c>
      <c r="KX59" s="3">
        <v>19.2934990979578</v>
      </c>
      <c r="KY59" s="3">
        <v>29.9980684908432</v>
      </c>
      <c r="KZ59" s="3">
        <v>12.8063788823787</v>
      </c>
      <c r="LA59" s="3">
        <v>38.8804258399389</v>
      </c>
      <c r="LB59" s="3">
        <v>61.0626010350128</v>
      </c>
      <c r="LC59" s="3">
        <v>29.2364883547162</v>
      </c>
      <c r="LD59" s="3">
        <v>163.188456953992</v>
      </c>
      <c r="LE59" s="3">
        <v>43.7581713264159</v>
      </c>
      <c r="LF59" s="3">
        <v>3.72297969406502</v>
      </c>
      <c r="LG59" s="3">
        <v>47.3504540705678</v>
      </c>
      <c r="LH59" s="3">
        <v>51.128686742425</v>
      </c>
      <c r="LI59" s="3">
        <v>19.3945651261703</v>
      </c>
      <c r="LJ59" s="3">
        <v>35.630258571205</v>
      </c>
      <c r="LK59" s="3">
        <v>50.9178612068287</v>
      </c>
      <c r="LL59" s="3">
        <v>49.1154000051076</v>
      </c>
    </row>
    <row r="60">
      <c r="A60" s="9">
        <v>43405.0</v>
      </c>
      <c r="B60" s="3">
        <v>45.6922924470644</v>
      </c>
      <c r="C60" s="3">
        <v>65.8746101817588</v>
      </c>
      <c r="D60" s="3">
        <v>63.4406240198245</v>
      </c>
      <c r="E60" s="3">
        <v>147.547235516968</v>
      </c>
      <c r="F60" s="3">
        <v>238.41476222447</v>
      </c>
      <c r="G60" s="3">
        <v>78.425846575126</v>
      </c>
      <c r="H60" s="3">
        <v>39.4254408340125</v>
      </c>
      <c r="I60" s="3">
        <v>126.543853493409</v>
      </c>
      <c r="J60" s="3">
        <v>135.125951312837</v>
      </c>
      <c r="K60" s="3">
        <v>56.5494870528033</v>
      </c>
      <c r="L60" s="3">
        <v>61.0175766311372</v>
      </c>
      <c r="M60" s="3">
        <v>12.6428726718928</v>
      </c>
      <c r="N60" s="3">
        <v>38.3729968961516</v>
      </c>
      <c r="O60" s="3">
        <v>36.6432218922125</v>
      </c>
      <c r="P60" s="3">
        <v>88.2882617619404</v>
      </c>
      <c r="Q60" s="3">
        <v>69.4252382914225</v>
      </c>
      <c r="R60" s="3">
        <v>77.3416383952369</v>
      </c>
      <c r="S60" s="3">
        <v>82.8438127966896</v>
      </c>
      <c r="T60" s="3">
        <v>32.6142134533091</v>
      </c>
      <c r="U60" s="3">
        <v>70.0689706397004</v>
      </c>
      <c r="V60" s="3">
        <v>161.37134191879</v>
      </c>
      <c r="W60" s="3">
        <v>112.694974756154</v>
      </c>
      <c r="X60" s="3">
        <v>137.229537912676</v>
      </c>
      <c r="Y60" s="3">
        <v>81.195190066383</v>
      </c>
      <c r="Z60" s="3">
        <v>136.801329922434</v>
      </c>
      <c r="AA60" s="3">
        <v>20.6755527098908</v>
      </c>
      <c r="AB60" s="3">
        <v>73.6550236316869</v>
      </c>
      <c r="AC60" s="3">
        <v>148.658075178551</v>
      </c>
      <c r="AD60" s="3">
        <v>83.457301060123</v>
      </c>
      <c r="AE60" s="3">
        <v>98.8305386490645</v>
      </c>
      <c r="AF60" s="3">
        <v>803.36333211263</v>
      </c>
      <c r="AG60" s="3">
        <v>333.489330520146</v>
      </c>
      <c r="AH60" s="3">
        <v>23.9318284493872</v>
      </c>
      <c r="AI60" s="3">
        <v>57.6969370739102</v>
      </c>
      <c r="AJ60" s="3">
        <v>53.7719408522321</v>
      </c>
      <c r="AK60" s="3">
        <v>214.91125339502</v>
      </c>
      <c r="AL60" s="3">
        <v>24.0481701453326</v>
      </c>
      <c r="AM60" s="3">
        <v>43.5920869849698</v>
      </c>
      <c r="AN60" s="3">
        <v>321.111425490606</v>
      </c>
      <c r="AO60" s="3">
        <v>40.916183829051</v>
      </c>
      <c r="AP60" s="3">
        <v>42.1204446119954</v>
      </c>
      <c r="AQ60" s="3">
        <v>36.4066666194371</v>
      </c>
      <c r="AR60" s="3">
        <v>31.4419660996788</v>
      </c>
      <c r="AS60" s="3">
        <v>93.619116437243</v>
      </c>
      <c r="AT60" s="3">
        <v>52.1693145388216</v>
      </c>
      <c r="AU60" s="3">
        <v>26.7995519063336</v>
      </c>
      <c r="AV60" s="3">
        <v>44.5435897399506</v>
      </c>
      <c r="AW60" s="3">
        <v>110.366059726396</v>
      </c>
      <c r="AX60" s="3">
        <v>116.535246071822</v>
      </c>
      <c r="AY60" s="3">
        <v>42.8576192401704</v>
      </c>
      <c r="AZ60" s="3">
        <v>85.6608134443891</v>
      </c>
      <c r="BA60" s="3">
        <v>55.7916995784168</v>
      </c>
      <c r="BB60" s="3">
        <v>40.6236828414782</v>
      </c>
      <c r="BC60" s="3">
        <v>76.9738146378409</v>
      </c>
      <c r="BD60" s="3">
        <v>68.0599391478457</v>
      </c>
      <c r="BE60" s="3">
        <v>53.4198791635091</v>
      </c>
      <c r="BF60" s="3">
        <v>135.28059619139</v>
      </c>
      <c r="BG60" s="3">
        <v>32.706813550125</v>
      </c>
      <c r="BH60" s="3">
        <v>148.234982299194</v>
      </c>
      <c r="BI60" s="3">
        <v>9.50812378383818</v>
      </c>
      <c r="BJ60" s="3">
        <v>123.327773146476</v>
      </c>
      <c r="BK60" s="3">
        <v>42.2174843333151</v>
      </c>
      <c r="BL60" s="3">
        <v>23.1361429312209</v>
      </c>
      <c r="BM60" s="3">
        <v>79.4146322353601</v>
      </c>
      <c r="BN60" s="3">
        <v>53.9569752428154</v>
      </c>
      <c r="BO60" s="3">
        <v>209.273028095284</v>
      </c>
      <c r="BP60" s="3">
        <v>31.8243342037678</v>
      </c>
      <c r="BQ60" s="3">
        <v>132.142167010226</v>
      </c>
      <c r="BR60" s="3">
        <v>38.1532028985209</v>
      </c>
      <c r="BS60" s="3">
        <v>21.7511282681335</v>
      </c>
      <c r="BT60" s="3">
        <v>38.627257662335</v>
      </c>
      <c r="BU60" s="3">
        <v>63.5860358027109</v>
      </c>
      <c r="BV60" s="3">
        <v>64.0334526053837</v>
      </c>
      <c r="BW60" s="3">
        <v>89.6550994764498</v>
      </c>
      <c r="BX60" s="3">
        <v>55.3783924398923</v>
      </c>
      <c r="BY60" s="3">
        <v>53.9818682111373</v>
      </c>
      <c r="BZ60" s="3">
        <v>132.45542179893</v>
      </c>
      <c r="CA60" s="3">
        <v>60.6848212269583</v>
      </c>
      <c r="CB60" s="3">
        <v>103.581852293127</v>
      </c>
      <c r="CC60" s="3">
        <v>83.1824531216626</v>
      </c>
      <c r="CD60" s="3">
        <v>33.3573326699506</v>
      </c>
      <c r="CE60" s="3">
        <v>88.8694143509741</v>
      </c>
      <c r="CF60" s="3">
        <v>111.932441552469</v>
      </c>
      <c r="CG60" s="3">
        <v>84.9952376229422</v>
      </c>
      <c r="CH60" s="3">
        <v>77.3287787394273</v>
      </c>
      <c r="CI60" s="3">
        <v>92.9342535901555</v>
      </c>
      <c r="CJ60" s="3">
        <v>80.85786490262</v>
      </c>
      <c r="CK60" s="3">
        <v>66.8341655442324</v>
      </c>
      <c r="CL60" s="3">
        <v>65.426190603347</v>
      </c>
      <c r="CM60" s="3">
        <v>22.1576609884186</v>
      </c>
      <c r="CN60" s="3">
        <v>85.8808138066242</v>
      </c>
      <c r="CO60" s="3">
        <v>26.1756846080882</v>
      </c>
      <c r="CP60" s="3">
        <v>146.737538078987</v>
      </c>
      <c r="CQ60" s="3">
        <v>62.28470623225</v>
      </c>
      <c r="CR60" s="3">
        <v>96.8381715069121</v>
      </c>
      <c r="CS60" s="3">
        <v>44.8749894465053</v>
      </c>
      <c r="CT60" s="3">
        <v>131.678900222936</v>
      </c>
      <c r="CU60" s="3">
        <v>65.6485186069205</v>
      </c>
      <c r="CV60" s="3">
        <v>58.6229804748197</v>
      </c>
      <c r="CW60" s="3">
        <v>80.3449469620596</v>
      </c>
      <c r="CX60" s="3">
        <v>54.3154969385748</v>
      </c>
      <c r="CY60" s="3">
        <v>53.4036621494063</v>
      </c>
      <c r="CZ60" s="3">
        <v>65.1492669814823</v>
      </c>
      <c r="DA60" s="3">
        <v>31.3486421644122</v>
      </c>
      <c r="DB60" s="3">
        <v>50.9626187824068</v>
      </c>
      <c r="DC60" s="3">
        <v>26.0119870170523</v>
      </c>
      <c r="DD60" s="3">
        <v>67.1878643291576</v>
      </c>
      <c r="DE60" s="3">
        <v>118.77576978791</v>
      </c>
      <c r="DF60" s="3">
        <v>7.03147213591191</v>
      </c>
      <c r="DG60" s="3">
        <v>23.7325658488608</v>
      </c>
      <c r="DH60" s="3">
        <v>10.7851568508292</v>
      </c>
      <c r="DI60" s="3">
        <v>202.521579376155</v>
      </c>
      <c r="DJ60" s="3">
        <v>29.5906592155931</v>
      </c>
      <c r="DK60" s="3">
        <v>176.397141592843</v>
      </c>
      <c r="DL60" s="3">
        <v>93.9860984246195</v>
      </c>
      <c r="DM60" s="3">
        <v>21.408527201348</v>
      </c>
      <c r="DN60" s="3">
        <v>61.0114567596572</v>
      </c>
      <c r="DO60" s="3">
        <v>155.443143718018</v>
      </c>
      <c r="DP60" s="3">
        <v>38.9587910110051</v>
      </c>
      <c r="DQ60" s="3">
        <v>54.0852006054839</v>
      </c>
      <c r="DR60" s="3">
        <v>35.4107608838457</v>
      </c>
      <c r="DS60" s="3">
        <v>26.9173551100705</v>
      </c>
      <c r="DT60" s="3">
        <v>33.064917058165</v>
      </c>
      <c r="DU60" s="3">
        <v>53.0913134544971</v>
      </c>
      <c r="DV60" s="3">
        <v>84.3041890636839</v>
      </c>
      <c r="DW60" s="3">
        <v>56.2892074634458</v>
      </c>
      <c r="DX60" s="3">
        <v>179.963864767215</v>
      </c>
      <c r="DY60" s="3">
        <v>274.365961851151</v>
      </c>
      <c r="DZ60" s="3">
        <v>29.5741815923239</v>
      </c>
      <c r="EA60" s="3">
        <v>77.5112976745182</v>
      </c>
      <c r="EB60" s="3">
        <v>10.8422950108885</v>
      </c>
      <c r="EC60" s="3">
        <v>152.613060772756</v>
      </c>
      <c r="ED60" s="3">
        <v>51.3511977314242</v>
      </c>
      <c r="EE60" s="3">
        <v>38.891540312309</v>
      </c>
      <c r="EF60" s="3">
        <v>129.149698339926</v>
      </c>
      <c r="EG60" s="3">
        <v>19.4603284035651</v>
      </c>
      <c r="EH60" s="3">
        <v>38.3450510359603</v>
      </c>
      <c r="EI60" s="3">
        <v>15.3855845563067</v>
      </c>
      <c r="EJ60" s="3">
        <v>93.9011387483893</v>
      </c>
      <c r="EK60" s="3">
        <v>308.590718535505</v>
      </c>
      <c r="EL60" s="3">
        <v>86.8038941936202</v>
      </c>
      <c r="EM60" s="3">
        <v>73.1620137829897</v>
      </c>
      <c r="EN60" s="3">
        <v>120.910154514648</v>
      </c>
      <c r="EO60" s="3">
        <v>41.0762859469136</v>
      </c>
      <c r="EP60" s="3">
        <v>201.097199005944</v>
      </c>
      <c r="EQ60" s="3">
        <v>32.8695463084884</v>
      </c>
      <c r="ER60" s="3">
        <v>18.3647662612637</v>
      </c>
      <c r="ES60" s="3">
        <v>22.9601399432102</v>
      </c>
      <c r="ET60" s="3">
        <v>170.29722122919</v>
      </c>
      <c r="EU60" s="3">
        <v>114.93964297539</v>
      </c>
      <c r="EV60" s="3">
        <v>15.3633107554138</v>
      </c>
      <c r="EW60" s="3">
        <v>28.9560352380034</v>
      </c>
      <c r="EX60" s="3">
        <v>121.356943166748</v>
      </c>
      <c r="EY60" s="3">
        <v>24.0026520916298</v>
      </c>
      <c r="EZ60" s="3">
        <v>91.4962477797779</v>
      </c>
      <c r="FA60" s="3">
        <v>47.2576784393718</v>
      </c>
      <c r="FB60" s="3">
        <v>13.6481234594161</v>
      </c>
      <c r="FC60" s="3">
        <v>11.8479593761578</v>
      </c>
      <c r="FD60" s="3">
        <v>86.4929849176464</v>
      </c>
      <c r="FE60" s="3">
        <v>89.145377750435</v>
      </c>
      <c r="FF60" s="3">
        <v>11.8845485831277</v>
      </c>
      <c r="FG60" s="3">
        <v>65.5221429552351</v>
      </c>
      <c r="FH60" s="3">
        <v>40.6139117464007</v>
      </c>
      <c r="FI60" s="3">
        <v>26.5620681341362</v>
      </c>
      <c r="FJ60" s="3">
        <v>46.8091350007425</v>
      </c>
      <c r="FK60" s="3">
        <v>38.2871673016903</v>
      </c>
      <c r="FL60" s="3">
        <v>102.472589494667</v>
      </c>
      <c r="FM60" s="3">
        <v>255.369799931824</v>
      </c>
      <c r="FN60" s="3">
        <v>83.796846522896</v>
      </c>
      <c r="FO60" s="3">
        <v>9.93791611095188</v>
      </c>
      <c r="FP60" s="3">
        <v>48.7972655154943</v>
      </c>
      <c r="FQ60" s="3">
        <v>64.7811248843594</v>
      </c>
      <c r="FR60" s="3">
        <v>190.369464272628</v>
      </c>
      <c r="FS60" s="3">
        <v>112.296210869562</v>
      </c>
      <c r="FT60" s="3">
        <v>28.2732539941924</v>
      </c>
      <c r="FU60" s="3">
        <v>158.871848543306</v>
      </c>
      <c r="FV60" s="3">
        <v>32.7433266661748</v>
      </c>
      <c r="FW60" s="3">
        <v>120.559322104105</v>
      </c>
      <c r="FX60" s="3">
        <v>143.017222081247</v>
      </c>
      <c r="FY60" s="3">
        <v>37.8922867526311</v>
      </c>
      <c r="FZ60" s="3">
        <v>79.3423956231999</v>
      </c>
      <c r="GA60" s="3">
        <v>35.7674568567276</v>
      </c>
      <c r="GB60" s="3">
        <v>126.297857557024</v>
      </c>
      <c r="GC60" s="3">
        <v>66.1363552297067</v>
      </c>
      <c r="GD60" s="3">
        <v>78.8025672655828</v>
      </c>
      <c r="GE60" s="3">
        <v>131.515225898756</v>
      </c>
      <c r="GF60" s="3">
        <v>27.9545236769177</v>
      </c>
      <c r="GG60" s="3">
        <v>36.195087563299</v>
      </c>
      <c r="GH60" s="3">
        <v>32.0111827374232</v>
      </c>
      <c r="GI60" s="3">
        <v>53.5683450973588</v>
      </c>
      <c r="GJ60" s="3">
        <v>59.4033198250305</v>
      </c>
      <c r="GK60" s="3">
        <v>37.0200603476676</v>
      </c>
      <c r="GL60" s="3">
        <v>100.9245200853</v>
      </c>
      <c r="GM60" s="3">
        <v>116.950119920898</v>
      </c>
      <c r="GN60" s="3">
        <v>136.981724187643</v>
      </c>
      <c r="GO60" s="3">
        <v>37.5478300787235</v>
      </c>
      <c r="GP60" s="3">
        <v>26.8695251978793</v>
      </c>
      <c r="GQ60" s="3">
        <v>38.040097172485</v>
      </c>
      <c r="GR60" s="3">
        <v>26.4794355120877</v>
      </c>
      <c r="GS60" s="3">
        <v>290.494049798875</v>
      </c>
      <c r="GT60" s="3">
        <v>21.0734392091627</v>
      </c>
      <c r="GU60" s="3">
        <v>69.6658590698434</v>
      </c>
      <c r="GV60" s="3">
        <v>245.573767497129</v>
      </c>
      <c r="GW60" s="3">
        <v>32.4104242892061</v>
      </c>
      <c r="GX60" s="3">
        <v>148.750714233495</v>
      </c>
      <c r="GY60" s="3">
        <v>61.9106352463046</v>
      </c>
      <c r="GZ60" s="3">
        <v>79.8542765729005</v>
      </c>
      <c r="HA60" s="3">
        <v>53.4435494898741</v>
      </c>
      <c r="HB60" s="3">
        <v>4.49665590290075</v>
      </c>
      <c r="HC60" s="3">
        <v>12.4263802231821</v>
      </c>
      <c r="HD60" s="3">
        <v>41.4493758008894</v>
      </c>
      <c r="HE60" s="3">
        <v>60.8941125174386</v>
      </c>
      <c r="HF60" s="3">
        <v>44.6705645144027</v>
      </c>
      <c r="HG60" s="3">
        <v>345.565474737258</v>
      </c>
      <c r="HH60" s="3">
        <v>61.5633691995979</v>
      </c>
      <c r="HI60" s="3">
        <v>57.130298174708</v>
      </c>
      <c r="HJ60" s="3">
        <v>30.5212149131073</v>
      </c>
      <c r="HK60" s="3">
        <v>43.509008926344</v>
      </c>
      <c r="HL60" s="3">
        <v>96.9266385249329</v>
      </c>
      <c r="HM60" s="3">
        <v>31.7423732383789</v>
      </c>
      <c r="HN60" s="3">
        <v>38.1772814464212</v>
      </c>
      <c r="HO60" s="3">
        <v>78.6858152557988</v>
      </c>
      <c r="HP60" s="3">
        <v>56.5842509556667</v>
      </c>
      <c r="HQ60" s="3">
        <v>150.815696447346</v>
      </c>
      <c r="HR60" s="3">
        <v>23.3728394919514</v>
      </c>
      <c r="HS60" s="3">
        <v>56.5737760794453</v>
      </c>
      <c r="HT60" s="3">
        <v>61.6779812780123</v>
      </c>
      <c r="HU60" s="3">
        <v>106.547677186983</v>
      </c>
      <c r="HV60" s="3">
        <v>38.229432599185</v>
      </c>
      <c r="HW60" s="3">
        <v>67.8735246725796</v>
      </c>
      <c r="HX60" s="3">
        <v>95.9212139502513</v>
      </c>
      <c r="HY60" s="3">
        <v>23.457185374263</v>
      </c>
      <c r="HZ60" s="3">
        <v>69.2643472616362</v>
      </c>
      <c r="IA60" s="3">
        <v>160.556685687986</v>
      </c>
      <c r="IB60" s="3">
        <v>74.9710655653248</v>
      </c>
      <c r="IC60" s="3">
        <v>33.6658349271623</v>
      </c>
      <c r="ID60" s="3">
        <v>49.2378557699351</v>
      </c>
      <c r="IE60" s="3">
        <v>350.518571399507</v>
      </c>
      <c r="IF60" s="3">
        <v>12.9650312964727</v>
      </c>
      <c r="IG60" s="3">
        <v>106.320549230919</v>
      </c>
      <c r="IH60" s="3">
        <v>152.299504465462</v>
      </c>
      <c r="II60" s="3">
        <v>280.413776593936</v>
      </c>
      <c r="IJ60" s="3">
        <v>88.0683230546773</v>
      </c>
      <c r="IK60" s="3">
        <v>67.9430501270305</v>
      </c>
      <c r="IL60" s="3">
        <v>58.3809190499273</v>
      </c>
      <c r="IM60" s="3">
        <v>42.4033831715053</v>
      </c>
      <c r="IN60" s="3">
        <v>129.859707886891</v>
      </c>
      <c r="IO60" s="3">
        <v>90.7769702937593</v>
      </c>
      <c r="IP60" s="3">
        <v>40.9383137241767</v>
      </c>
      <c r="IQ60" s="3">
        <v>137.045620834427</v>
      </c>
      <c r="IR60" s="3">
        <v>36.0434862195695</v>
      </c>
      <c r="IS60" s="3">
        <v>131.164703318567</v>
      </c>
      <c r="IT60" s="3">
        <v>46.5222811530683</v>
      </c>
      <c r="IU60" s="3">
        <v>58.7434970290012</v>
      </c>
      <c r="IV60" s="3">
        <v>181.476961738145</v>
      </c>
      <c r="IW60" s="3">
        <v>107.155456509434</v>
      </c>
      <c r="IX60" s="3">
        <v>156.930679070711</v>
      </c>
      <c r="IY60" s="3">
        <v>56.4970372045074</v>
      </c>
      <c r="IZ60" s="3">
        <v>14.3127378152237</v>
      </c>
      <c r="JA60" s="3">
        <v>55.2314779793661</v>
      </c>
      <c r="JB60" s="3">
        <v>68.9603779364568</v>
      </c>
      <c r="JC60" s="3">
        <v>67.6671790419228</v>
      </c>
      <c r="JD60" s="3">
        <v>47.2027153463203</v>
      </c>
      <c r="JE60" s="3">
        <v>235.302426052463</v>
      </c>
      <c r="JF60" s="3">
        <v>76.5847689878514</v>
      </c>
      <c r="JG60" s="3">
        <v>111.363695719509</v>
      </c>
      <c r="JH60" s="3">
        <v>50.6216843330557</v>
      </c>
      <c r="JI60" s="3">
        <v>81.5005990082519</v>
      </c>
      <c r="JJ60" s="3">
        <v>55.1611397047006</v>
      </c>
      <c r="JK60" s="3">
        <v>244.908438641233</v>
      </c>
      <c r="JL60" s="3">
        <v>129.662919202981</v>
      </c>
      <c r="JM60" s="3">
        <v>88.8879347048086</v>
      </c>
      <c r="JN60" s="3">
        <v>133.38383163508</v>
      </c>
      <c r="JO60" s="3">
        <v>64.9080128338971</v>
      </c>
      <c r="JP60" s="3">
        <v>99.3469533403545</v>
      </c>
      <c r="JQ60" s="3">
        <v>154.341905139741</v>
      </c>
      <c r="JR60" s="3">
        <v>171.553571065267</v>
      </c>
      <c r="JS60" s="3">
        <v>46.3843415860368</v>
      </c>
      <c r="JT60" s="3">
        <v>42.0232992007312</v>
      </c>
      <c r="JU60" s="3">
        <v>197.262144179571</v>
      </c>
      <c r="JV60" s="3">
        <v>60.1558378620936</v>
      </c>
      <c r="JW60" s="3">
        <v>43.6333725102293</v>
      </c>
      <c r="JX60" s="3">
        <v>57.7803427545604</v>
      </c>
      <c r="JY60" s="3">
        <v>56.3832134335005</v>
      </c>
      <c r="JZ60" s="3">
        <v>44.6089360978904</v>
      </c>
      <c r="KA60" s="3">
        <v>81.5712898767433</v>
      </c>
      <c r="KB60" s="3">
        <v>17.4457628440586</v>
      </c>
      <c r="KC60" s="3">
        <v>30.0329400732002</v>
      </c>
      <c r="KD60" s="3">
        <v>20.9493533163761</v>
      </c>
      <c r="KE60" s="3">
        <v>99.7694746516585</v>
      </c>
      <c r="KF60" s="3">
        <v>41.8941551921603</v>
      </c>
      <c r="KG60" s="3">
        <v>59.1593985227947</v>
      </c>
      <c r="KH60" s="3">
        <v>64.7143100935656</v>
      </c>
      <c r="KI60" s="3">
        <v>79.5004658778858</v>
      </c>
      <c r="KJ60" s="3">
        <v>106.183647866123</v>
      </c>
      <c r="KK60" s="3">
        <v>88.0154502439987</v>
      </c>
      <c r="KL60" s="3">
        <v>13.8404537498378</v>
      </c>
      <c r="KM60" s="3">
        <v>60.4203142412721</v>
      </c>
      <c r="KN60" s="3">
        <v>53.7577190856291</v>
      </c>
      <c r="KO60" s="3">
        <v>63.60179579634</v>
      </c>
      <c r="KP60" s="3">
        <v>33.6220267132626</v>
      </c>
      <c r="KQ60" s="3">
        <v>91.1636788493725</v>
      </c>
      <c r="KR60" s="3">
        <v>31.9237559243972</v>
      </c>
      <c r="KS60" s="3">
        <v>48.0646278016611</v>
      </c>
      <c r="KT60" s="3">
        <v>15.8144285962612</v>
      </c>
      <c r="KU60" s="3">
        <v>206.891147600398</v>
      </c>
      <c r="KV60" s="3">
        <v>52.0596195245437</v>
      </c>
      <c r="KW60" s="3">
        <v>116.502654935416</v>
      </c>
      <c r="KX60" s="3">
        <v>19.0717175143596</v>
      </c>
      <c r="KY60" s="3">
        <v>28.6836086819013</v>
      </c>
      <c r="KZ60" s="3">
        <v>13.0838445364825</v>
      </c>
      <c r="LA60" s="3">
        <v>32.0589563351546</v>
      </c>
      <c r="LB60" s="3">
        <v>56.141356541555</v>
      </c>
      <c r="LC60" s="3">
        <v>28.6769747656764</v>
      </c>
      <c r="LD60" s="3">
        <v>177.742128051503</v>
      </c>
      <c r="LE60" s="3">
        <v>41.8348478907196</v>
      </c>
      <c r="LF60" s="3">
        <v>3.93053116498806</v>
      </c>
      <c r="LG60" s="3">
        <v>32.9661119809239</v>
      </c>
      <c r="LH60" s="3">
        <v>51.4242558894561</v>
      </c>
      <c r="LI60" s="3">
        <v>22.5097618557158</v>
      </c>
      <c r="LJ60" s="3">
        <v>35.5516052140244</v>
      </c>
      <c r="LK60" s="3">
        <v>49.2682840331905</v>
      </c>
      <c r="LL60" s="3">
        <v>45.150118292119</v>
      </c>
    </row>
    <row r="61">
      <c r="A61" s="9">
        <v>43435.0</v>
      </c>
      <c r="B61" s="3">
        <v>39.3406183996714</v>
      </c>
      <c r="C61" s="3">
        <v>66.4741975456719</v>
      </c>
      <c r="D61" s="3">
        <v>63.2591405044307</v>
      </c>
      <c r="E61" s="3">
        <v>138.899356306564</v>
      </c>
      <c r="F61" s="3">
        <v>232.622367858887</v>
      </c>
      <c r="G61" s="3">
        <v>77.6869888284049</v>
      </c>
      <c r="H61" s="3">
        <v>36.5913812447956</v>
      </c>
      <c r="I61" s="3">
        <v>118.640629701625</v>
      </c>
      <c r="J61" s="3">
        <v>131.66131712261</v>
      </c>
      <c r="K61" s="3">
        <v>57.3581516916562</v>
      </c>
      <c r="L61" s="3">
        <v>62.7327811249081</v>
      </c>
      <c r="M61" s="3">
        <v>12.4702603427923</v>
      </c>
      <c r="N61" s="3">
        <v>38.251482292061</v>
      </c>
      <c r="O61" s="3">
        <v>32.7629337015041</v>
      </c>
      <c r="P61" s="3">
        <v>80.0781403995135</v>
      </c>
      <c r="Q61" s="3">
        <v>64.7897370990954</v>
      </c>
      <c r="R61" s="3">
        <v>71.1317731736584</v>
      </c>
      <c r="S61" s="3">
        <v>78.4482153449309</v>
      </c>
      <c r="T61" s="3">
        <v>30.999289030888</v>
      </c>
      <c r="U61" s="3">
        <v>66.6825134474983</v>
      </c>
      <c r="V61" s="3">
        <v>159.807756021018</v>
      </c>
      <c r="W61" s="3">
        <v>98.1980649932585</v>
      </c>
      <c r="X61" s="3">
        <v>139.459028485428</v>
      </c>
      <c r="Y61" s="3">
        <v>78.3091314215409</v>
      </c>
      <c r="Z61" s="3">
        <v>136.014910517065</v>
      </c>
      <c r="AA61" s="3">
        <v>19.3766647504095</v>
      </c>
      <c r="AB61" s="3">
        <v>64.4780176683482</v>
      </c>
      <c r="AC61" s="3">
        <v>147.577698055491</v>
      </c>
      <c r="AD61" s="3">
        <v>81.4554475298239</v>
      </c>
      <c r="AE61" s="3">
        <v>93.2264737159096</v>
      </c>
      <c r="AF61" s="3">
        <v>854.589472720498</v>
      </c>
      <c r="AG61" s="3">
        <v>314.140625148249</v>
      </c>
      <c r="AH61" s="3">
        <v>21.4434708123485</v>
      </c>
      <c r="AI61" s="3">
        <v>58.5215636106386</v>
      </c>
      <c r="AJ61" s="3">
        <v>44.6705864094122</v>
      </c>
      <c r="AK61" s="3">
        <v>205.793725418455</v>
      </c>
      <c r="AL61" s="3">
        <v>23.2592965663065</v>
      </c>
      <c r="AM61" s="3">
        <v>42.7204481345717</v>
      </c>
      <c r="AN61" s="3">
        <v>307.8786862022</v>
      </c>
      <c r="AO61" s="3">
        <v>39.3206332146112</v>
      </c>
      <c r="AP61" s="3">
        <v>41.4312409797843</v>
      </c>
      <c r="AQ61" s="3">
        <v>35.2502629631444</v>
      </c>
      <c r="AR61" s="3">
        <v>28.2313575424633</v>
      </c>
      <c r="AS61" s="3">
        <v>91.3027683199446</v>
      </c>
      <c r="AT61" s="3">
        <v>44.4240223760071</v>
      </c>
      <c r="AU61" s="3">
        <v>21.8609660916222</v>
      </c>
      <c r="AV61" s="3">
        <v>40.5737392261402</v>
      </c>
      <c r="AW61" s="3">
        <v>109.000156139448</v>
      </c>
      <c r="AX61" s="3">
        <v>114.416091216797</v>
      </c>
      <c r="AY61" s="3">
        <v>40.7189473603901</v>
      </c>
      <c r="AZ61" s="3">
        <v>87.1141008961518</v>
      </c>
      <c r="BA61" s="3">
        <v>51.3008755771947</v>
      </c>
      <c r="BB61" s="3">
        <v>36.0768686264978</v>
      </c>
      <c r="BC61" s="3">
        <v>73.3509135725809</v>
      </c>
      <c r="BD61" s="3">
        <v>66.6166669924695</v>
      </c>
      <c r="BE61" s="3">
        <v>53.7122201106305</v>
      </c>
      <c r="BF61" s="3">
        <v>134.005649830876</v>
      </c>
      <c r="BG61" s="3">
        <v>30.925587973912</v>
      </c>
      <c r="BH61" s="3">
        <v>146.56444135356</v>
      </c>
      <c r="BI61" s="3">
        <v>8.86527898437098</v>
      </c>
      <c r="BJ61" s="3">
        <v>115.286962623317</v>
      </c>
      <c r="BK61" s="3">
        <v>43.213019210402</v>
      </c>
      <c r="BL61" s="3">
        <v>23.7451439351447</v>
      </c>
      <c r="BM61" s="3">
        <v>70.8026368729838</v>
      </c>
      <c r="BN61" s="3">
        <v>51.6835784322903</v>
      </c>
      <c r="BO61" s="3">
        <v>193.206645322558</v>
      </c>
      <c r="BP61" s="3">
        <v>30.4548954537679</v>
      </c>
      <c r="BQ61" s="3">
        <v>134.042369514153</v>
      </c>
      <c r="BR61" s="3">
        <v>37.2427643945593</v>
      </c>
      <c r="BS61" s="3">
        <v>20.2358131789065</v>
      </c>
      <c r="BT61" s="3">
        <v>36.6393197722243</v>
      </c>
      <c r="BU61" s="3">
        <v>60.3661686780677</v>
      </c>
      <c r="BV61" s="3">
        <v>58.1312388407582</v>
      </c>
      <c r="BW61" s="3">
        <v>86.0203041035357</v>
      </c>
      <c r="BX61" s="3">
        <v>57.3318818180485</v>
      </c>
      <c r="BY61" s="3">
        <v>50.9924046141035</v>
      </c>
      <c r="BZ61" s="3">
        <v>134.974424981933</v>
      </c>
      <c r="CA61" s="3">
        <v>53.7592295842438</v>
      </c>
      <c r="CB61" s="3">
        <v>97.1572273984089</v>
      </c>
      <c r="CC61" s="3">
        <v>75.0459641953581</v>
      </c>
      <c r="CD61" s="3">
        <v>33.3308813327013</v>
      </c>
      <c r="CE61" s="3">
        <v>87.8694584797543</v>
      </c>
      <c r="CF61" s="3">
        <v>107.235617683709</v>
      </c>
      <c r="CG61" s="3">
        <v>85.6618419446443</v>
      </c>
      <c r="CH61" s="3">
        <v>68.8278934152274</v>
      </c>
      <c r="CI61" s="3">
        <v>86.3461456789462</v>
      </c>
      <c r="CJ61" s="3">
        <v>80.323412077147</v>
      </c>
      <c r="CK61" s="3">
        <v>69.1687025574056</v>
      </c>
      <c r="CL61" s="3">
        <v>56.1997368461207</v>
      </c>
      <c r="CM61" s="3">
        <v>18.4622156054913</v>
      </c>
      <c r="CN61" s="3">
        <v>78.5917138445956</v>
      </c>
      <c r="CO61" s="3">
        <v>25.7678228722205</v>
      </c>
      <c r="CP61" s="3">
        <v>141.174742590019</v>
      </c>
      <c r="CQ61" s="3">
        <v>64.6715311042262</v>
      </c>
      <c r="CR61" s="3">
        <v>91.4357121275221</v>
      </c>
      <c r="CS61" s="3">
        <v>44.2451224022556</v>
      </c>
      <c r="CT61" s="3">
        <v>124.954683035356</v>
      </c>
      <c r="CU61" s="3">
        <v>59.1135680595802</v>
      </c>
      <c r="CV61" s="3">
        <v>52.3280461879205</v>
      </c>
      <c r="CW61" s="3">
        <v>74.6980081985732</v>
      </c>
      <c r="CX61" s="3">
        <v>54.9468639361461</v>
      </c>
      <c r="CY61" s="3">
        <v>55.2231010512865</v>
      </c>
      <c r="CZ61" s="3">
        <v>61.8024291215332</v>
      </c>
      <c r="DA61" s="3">
        <v>32.1303914802148</v>
      </c>
      <c r="DB61" s="3">
        <v>51.9271930895354</v>
      </c>
      <c r="DC61" s="3">
        <v>26.6248815240517</v>
      </c>
      <c r="DD61" s="3">
        <v>64.8714141809449</v>
      </c>
      <c r="DE61" s="3">
        <v>114.961563119719</v>
      </c>
      <c r="DF61" s="3">
        <v>6.36344019016214</v>
      </c>
      <c r="DG61" s="3">
        <v>22.9264686723147</v>
      </c>
      <c r="DH61" s="3">
        <v>9.95075693984714</v>
      </c>
      <c r="DI61" s="3">
        <v>164.585612416204</v>
      </c>
      <c r="DJ61" s="3">
        <v>29.8330405721226</v>
      </c>
      <c r="DK61" s="3">
        <v>164.362631948371</v>
      </c>
      <c r="DL61" s="3">
        <v>92.222840046077</v>
      </c>
      <c r="DM61" s="3">
        <v>19.0108515190214</v>
      </c>
      <c r="DN61" s="3">
        <v>57.6206095514835</v>
      </c>
      <c r="DO61" s="3">
        <v>141.510627089064</v>
      </c>
      <c r="DP61" s="3">
        <v>33.8256373713078</v>
      </c>
      <c r="DQ61" s="3">
        <v>51.5920020914324</v>
      </c>
      <c r="DR61" s="3">
        <v>31.3743170992852</v>
      </c>
      <c r="DS61" s="3">
        <v>25.8380051081628</v>
      </c>
      <c r="DT61" s="3">
        <v>32.1723656160887</v>
      </c>
      <c r="DU61" s="3">
        <v>52.3246872407949</v>
      </c>
      <c r="DV61" s="3">
        <v>82.4387083676565</v>
      </c>
      <c r="DW61" s="3">
        <v>55.3680643292267</v>
      </c>
      <c r="DX61" s="3">
        <v>149.819709507943</v>
      </c>
      <c r="DY61" s="3">
        <v>263.091293194899</v>
      </c>
      <c r="DZ61" s="3">
        <v>25.4520172815295</v>
      </c>
      <c r="EA61" s="3">
        <v>66.7758905379796</v>
      </c>
      <c r="EB61" s="3">
        <v>9.31476507453052</v>
      </c>
      <c r="EC61" s="3">
        <v>147.391990533505</v>
      </c>
      <c r="ED61" s="3">
        <v>43.6554708753723</v>
      </c>
      <c r="EE61" s="3">
        <v>36.8894417599384</v>
      </c>
      <c r="EF61" s="3">
        <v>120.007132998826</v>
      </c>
      <c r="EG61" s="3">
        <v>17.7513202979179</v>
      </c>
      <c r="EH61" s="3">
        <v>37.440839372558</v>
      </c>
      <c r="EI61" s="3">
        <v>14.2411463375884</v>
      </c>
      <c r="EJ61" s="3">
        <v>93.9888667586214</v>
      </c>
      <c r="EK61" s="3">
        <v>284.718812203275</v>
      </c>
      <c r="EL61" s="3">
        <v>84.9154991224089</v>
      </c>
      <c r="EM61" s="3">
        <v>70.5402223212527</v>
      </c>
      <c r="EN61" s="3">
        <v>113.89967274347</v>
      </c>
      <c r="EO61" s="3">
        <v>40.4639192390451</v>
      </c>
      <c r="EP61" s="3">
        <v>192.281027097372</v>
      </c>
      <c r="EQ61" s="3">
        <v>30.4683241949053</v>
      </c>
      <c r="ER61" s="3">
        <v>17.2104258085348</v>
      </c>
      <c r="ES61" s="3">
        <v>23.6802240237406</v>
      </c>
      <c r="ET61" s="3">
        <v>162.956666645251</v>
      </c>
      <c r="EU61" s="3">
        <v>110.928186598396</v>
      </c>
      <c r="EV61" s="3">
        <v>12.9892022429585</v>
      </c>
      <c r="EW61" s="3">
        <v>27.3002785966381</v>
      </c>
      <c r="EX61" s="3">
        <v>115.193031112435</v>
      </c>
      <c r="EY61" s="3">
        <v>23.0737443654799</v>
      </c>
      <c r="EZ61" s="3">
        <v>83.6535835340525</v>
      </c>
      <c r="FA61" s="3">
        <v>45.0115950451576</v>
      </c>
      <c r="FB61" s="3">
        <v>11.6481643407494</v>
      </c>
      <c r="FC61" s="3">
        <v>11.7956081491124</v>
      </c>
      <c r="FD61" s="3">
        <v>83.0619388343078</v>
      </c>
      <c r="FE61" s="3">
        <v>92.7084869174551</v>
      </c>
      <c r="FF61" s="3">
        <v>11.0633539249173</v>
      </c>
      <c r="FG61" s="3">
        <v>61.892894744873</v>
      </c>
      <c r="FH61" s="3">
        <v>40.2374575731843</v>
      </c>
      <c r="FI61" s="3">
        <v>25.0716208934272</v>
      </c>
      <c r="FJ61" s="3">
        <v>44.0850069138091</v>
      </c>
      <c r="FK61" s="3">
        <v>36.7033962207148</v>
      </c>
      <c r="FL61" s="3">
        <v>103.310480241208</v>
      </c>
      <c r="FM61" s="3">
        <v>236.718674391817</v>
      </c>
      <c r="FN61" s="3">
        <v>81.142486297227</v>
      </c>
      <c r="FO61" s="3">
        <v>9.31774276511437</v>
      </c>
      <c r="FP61" s="3">
        <v>46.2713307947389</v>
      </c>
      <c r="FQ61" s="3">
        <v>58.9214890909309</v>
      </c>
      <c r="FR61" s="3">
        <v>185.767512187994</v>
      </c>
      <c r="FS61" s="3">
        <v>104.14653779723</v>
      </c>
      <c r="FT61" s="3">
        <v>26.8128778508848</v>
      </c>
      <c r="FU61" s="3">
        <v>156.847503566222</v>
      </c>
      <c r="FV61" s="3">
        <v>32.3767591352186</v>
      </c>
      <c r="FW61" s="3">
        <v>111.179905958261</v>
      </c>
      <c r="FX61" s="3">
        <v>136.316116885495</v>
      </c>
      <c r="FY61" s="3">
        <v>36.8392935452924</v>
      </c>
      <c r="FZ61" s="3">
        <v>79.1994814942194</v>
      </c>
      <c r="GA61" s="3">
        <v>32.5891420138222</v>
      </c>
      <c r="GB61" s="3">
        <v>118.412631586978</v>
      </c>
      <c r="GC61" s="3">
        <v>65.5475067691596</v>
      </c>
      <c r="GD61" s="3">
        <v>74.7305857967375</v>
      </c>
      <c r="GE61" s="3">
        <v>128.727483283423</v>
      </c>
      <c r="GF61" s="3">
        <v>26.5647368682058</v>
      </c>
      <c r="GG61" s="3">
        <v>31.8637818117713</v>
      </c>
      <c r="GH61" s="3">
        <v>28.4478737924043</v>
      </c>
      <c r="GI61" s="3">
        <v>49.0415791940517</v>
      </c>
      <c r="GJ61" s="3">
        <v>60.3699555577232</v>
      </c>
      <c r="GK61" s="3">
        <v>33.3649259217169</v>
      </c>
      <c r="GL61" s="3">
        <v>98.6930521642116</v>
      </c>
      <c r="GM61" s="3">
        <v>112.597248717754</v>
      </c>
      <c r="GN61" s="3">
        <v>123.173049939909</v>
      </c>
      <c r="GO61" s="3">
        <v>33.1925091480299</v>
      </c>
      <c r="GP61" s="3">
        <v>25.764646158299</v>
      </c>
      <c r="GQ61" s="3">
        <v>38.5722539441879</v>
      </c>
      <c r="GR61" s="3">
        <v>27.6989789849447</v>
      </c>
      <c r="GS61" s="3">
        <v>265.80605195698</v>
      </c>
      <c r="GT61" s="3">
        <v>21.637559402157</v>
      </c>
      <c r="GU61" s="3">
        <v>68.0626876351034</v>
      </c>
      <c r="GV61" s="3">
        <v>229.248816991703</v>
      </c>
      <c r="GW61" s="3">
        <v>33.6371894530524</v>
      </c>
      <c r="GX61" s="3">
        <v>135.72708569619</v>
      </c>
      <c r="GY61" s="3">
        <v>52.0370211481889</v>
      </c>
      <c r="GZ61" s="3">
        <v>71.2807689426764</v>
      </c>
      <c r="HA61" s="3">
        <v>48.2591145543822</v>
      </c>
      <c r="HB61" s="3">
        <v>3.58433095548412</v>
      </c>
      <c r="HC61" s="3">
        <v>11.2428809941006</v>
      </c>
      <c r="HD61" s="3">
        <v>38.400534426078</v>
      </c>
      <c r="HE61" s="3">
        <v>59.6592861545846</v>
      </c>
      <c r="HF61" s="3">
        <v>41.9970463459685</v>
      </c>
      <c r="HG61" s="3">
        <v>341.752369127776</v>
      </c>
      <c r="HH61" s="3">
        <v>55.788876696131</v>
      </c>
      <c r="HI61" s="3">
        <v>55.8630908082294</v>
      </c>
      <c r="HJ61" s="3">
        <v>29.8292830503192</v>
      </c>
      <c r="HK61" s="3">
        <v>43.8737342152105</v>
      </c>
      <c r="HL61" s="3">
        <v>95.4539650361635</v>
      </c>
      <c r="HM61" s="3">
        <v>31.5698590046749</v>
      </c>
      <c r="HN61" s="3">
        <v>34.6822120440444</v>
      </c>
      <c r="HO61" s="3">
        <v>79.1694012309821</v>
      </c>
      <c r="HP61" s="3">
        <v>52.0562191484545</v>
      </c>
      <c r="HQ61" s="3">
        <v>139.759305877552</v>
      </c>
      <c r="HR61" s="3">
        <v>24.1487774778223</v>
      </c>
      <c r="HS61" s="3">
        <v>53.5902400726725</v>
      </c>
      <c r="HT61" s="3">
        <v>55.1290643299491</v>
      </c>
      <c r="HU61" s="3">
        <v>96.0368994049578</v>
      </c>
      <c r="HV61" s="3">
        <v>35.3507709856053</v>
      </c>
      <c r="HW61" s="3">
        <v>69.2630252449023</v>
      </c>
      <c r="HX61" s="3">
        <v>91.0257322373587</v>
      </c>
      <c r="HY61" s="3">
        <v>22.578263461513</v>
      </c>
      <c r="HZ61" s="3">
        <v>61.8322140356125</v>
      </c>
      <c r="IA61" s="3">
        <v>160.23948398594</v>
      </c>
      <c r="IB61" s="3">
        <v>68.0120754831692</v>
      </c>
      <c r="IC61" s="3">
        <v>30.0620880484085</v>
      </c>
      <c r="ID61" s="3">
        <v>49.1392974002654</v>
      </c>
      <c r="IE61" s="3">
        <v>369.353423269171</v>
      </c>
      <c r="IF61" s="3">
        <v>10.9313755823443</v>
      </c>
      <c r="IG61" s="3">
        <v>91.4031052543176</v>
      </c>
      <c r="IH61" s="3">
        <v>140.005986697612</v>
      </c>
      <c r="II61" s="3">
        <v>264.684248433743</v>
      </c>
      <c r="IJ61" s="3">
        <v>75.7810712627249</v>
      </c>
      <c r="IK61" s="3">
        <v>66.7634067347274</v>
      </c>
      <c r="IL61" s="3">
        <v>57.0163416968165</v>
      </c>
      <c r="IM61" s="3">
        <v>37.7382234924465</v>
      </c>
      <c r="IN61" s="3">
        <v>123.178812772797</v>
      </c>
      <c r="IO61" s="3">
        <v>81.7637950247271</v>
      </c>
      <c r="IP61" s="3">
        <v>33.4896517406717</v>
      </c>
      <c r="IQ61" s="3">
        <v>126.337219857107</v>
      </c>
      <c r="IR61" s="3">
        <v>35.9979681543309</v>
      </c>
      <c r="IS61" s="3">
        <v>126.797646456779</v>
      </c>
      <c r="IT61" s="3">
        <v>46.630955886944</v>
      </c>
      <c r="IU61" s="3">
        <v>52.1055218640674</v>
      </c>
      <c r="IV61" s="3">
        <v>162.199493278192</v>
      </c>
      <c r="IW61" s="3">
        <v>103.031908133839</v>
      </c>
      <c r="IX61" s="3">
        <v>152.348536833179</v>
      </c>
      <c r="IY61" s="3">
        <v>54.4206785219606</v>
      </c>
      <c r="IZ61" s="3">
        <v>13.8951674154412</v>
      </c>
      <c r="JA61" s="3">
        <v>51.9536979240375</v>
      </c>
      <c r="JB61" s="3">
        <v>66.6147908152875</v>
      </c>
      <c r="JC61" s="3">
        <v>57.099640975296</v>
      </c>
      <c r="JD61" s="3">
        <v>41.3619014070107</v>
      </c>
      <c r="JE61" s="3">
        <v>227.986916240136</v>
      </c>
      <c r="JF61" s="3">
        <v>73.0954190776701</v>
      </c>
      <c r="JG61" s="3">
        <v>105.585753342929</v>
      </c>
      <c r="JH61" s="3">
        <v>46.4521177778718</v>
      </c>
      <c r="JI61" s="3">
        <v>79.5817707814647</v>
      </c>
      <c r="JJ61" s="3">
        <v>48.835866944107</v>
      </c>
      <c r="JK61" s="3">
        <v>236.710166780041</v>
      </c>
      <c r="JL61" s="3">
        <v>125.029070116915</v>
      </c>
      <c r="JM61" s="3">
        <v>81.5270758585242</v>
      </c>
      <c r="JN61" s="3">
        <v>128.479506852434</v>
      </c>
      <c r="JO61" s="3">
        <v>57.3823174051461</v>
      </c>
      <c r="JP61" s="3">
        <v>93.8235911110177</v>
      </c>
      <c r="JQ61" s="3">
        <v>151.446841591283</v>
      </c>
      <c r="JR61" s="3">
        <v>168.346051667866</v>
      </c>
      <c r="JS61" s="3">
        <v>47.5560643561204</v>
      </c>
      <c r="JT61" s="3">
        <v>40.4181509745598</v>
      </c>
      <c r="JU61" s="3">
        <v>186.958155983373</v>
      </c>
      <c r="JV61" s="3">
        <v>56.0820129144555</v>
      </c>
      <c r="JW61" s="3">
        <v>37.1137106949374</v>
      </c>
      <c r="JX61" s="3">
        <v>59.696196017541</v>
      </c>
      <c r="JY61" s="3">
        <v>58.0775687039037</v>
      </c>
      <c r="JZ61" s="3">
        <v>40.0779725864027</v>
      </c>
      <c r="KA61" s="3">
        <v>81.2028696099778</v>
      </c>
      <c r="KB61" s="3">
        <v>16.129487693087</v>
      </c>
      <c r="KC61" s="3">
        <v>27.8935318925397</v>
      </c>
      <c r="KD61" s="3">
        <v>18.7121087178734</v>
      </c>
      <c r="KE61" s="3">
        <v>97.9389477155802</v>
      </c>
      <c r="KF61" s="3">
        <v>42.999174689772</v>
      </c>
      <c r="KG61" s="3">
        <v>55.0692306893041</v>
      </c>
      <c r="KH61" s="3">
        <v>61.1868818351129</v>
      </c>
      <c r="KI61" s="3">
        <v>81.0249188973446</v>
      </c>
      <c r="KJ61" s="3">
        <v>99.3267242656593</v>
      </c>
      <c r="KK61" s="3">
        <v>82.8815342513344</v>
      </c>
      <c r="KL61" s="3">
        <v>13.0496274262355</v>
      </c>
      <c r="KM61" s="3">
        <v>52.4160550536703</v>
      </c>
      <c r="KN61" s="3">
        <v>50.3006273705086</v>
      </c>
      <c r="KO61" s="3">
        <v>57.5927381005286</v>
      </c>
      <c r="KP61" s="3">
        <v>33.9271209147193</v>
      </c>
      <c r="KQ61" s="3">
        <v>87.8405694636506</v>
      </c>
      <c r="KR61" s="3">
        <v>30.8788781196579</v>
      </c>
      <c r="KS61" s="3">
        <v>41.0202286085415</v>
      </c>
      <c r="KT61" s="3">
        <v>16.2216371690782</v>
      </c>
      <c r="KU61" s="3">
        <v>207.879201414503</v>
      </c>
      <c r="KV61" s="3">
        <v>49.7915673453484</v>
      </c>
      <c r="KW61" s="3">
        <v>95.8381360942807</v>
      </c>
      <c r="KX61" s="3">
        <v>20.3982274672561</v>
      </c>
      <c r="KY61" s="3">
        <v>28.1766566109282</v>
      </c>
      <c r="KZ61" s="3">
        <v>12.6066103155087</v>
      </c>
      <c r="LA61" s="3">
        <v>26.1521032330798</v>
      </c>
      <c r="LB61" s="3">
        <v>45.335298207434</v>
      </c>
      <c r="LC61" s="3">
        <v>23.727462576746</v>
      </c>
      <c r="LD61" s="3">
        <v>168.401566079866</v>
      </c>
      <c r="LE61" s="3">
        <v>36.4252752799234</v>
      </c>
      <c r="LF61" s="3">
        <v>3.96453035765903</v>
      </c>
      <c r="LG61" s="3">
        <v>24.7237787448264</v>
      </c>
      <c r="LH61" s="3">
        <v>44.5967067780451</v>
      </c>
      <c r="LI61" s="3">
        <v>19.8360526436254</v>
      </c>
      <c r="LJ61" s="3">
        <v>31.3947879450131</v>
      </c>
      <c r="LK61" s="3">
        <v>40.5686232228822</v>
      </c>
      <c r="LL61" s="3">
        <v>40.460563825538</v>
      </c>
    </row>
    <row r="62">
      <c r="A62" s="9">
        <v>43466.0</v>
      </c>
      <c r="B62" s="3">
        <v>36.7456754159106</v>
      </c>
      <c r="C62" s="3">
        <v>65.5033704361494</v>
      </c>
      <c r="D62" s="3">
        <v>62.7118595001382</v>
      </c>
      <c r="E62" s="3">
        <v>134.858958048895</v>
      </c>
      <c r="F62" s="3">
        <v>237.495000203451</v>
      </c>
      <c r="G62" s="3">
        <v>80.07378215502</v>
      </c>
      <c r="H62" s="3">
        <v>36.4295668801909</v>
      </c>
      <c r="I62" s="3">
        <v>117.180445101658</v>
      </c>
      <c r="J62" s="3">
        <v>136.024524325416</v>
      </c>
      <c r="K62" s="3">
        <v>55.8975556333583</v>
      </c>
      <c r="L62" s="3">
        <v>60.8443512541829</v>
      </c>
      <c r="M62" s="3">
        <v>12.687848902772</v>
      </c>
      <c r="N62" s="3">
        <v>40.2326907751322</v>
      </c>
      <c r="O62" s="3">
        <v>35.7002647398594</v>
      </c>
      <c r="P62" s="3">
        <v>83.3363097855502</v>
      </c>
      <c r="Q62" s="3">
        <v>63.1290476662772</v>
      </c>
      <c r="R62" s="3">
        <v>73.0144932685924</v>
      </c>
      <c r="S62" s="3">
        <v>76.5382870982547</v>
      </c>
      <c r="T62" s="3">
        <v>33.0280993414532</v>
      </c>
      <c r="U62" s="3">
        <v>67.3391552006742</v>
      </c>
      <c r="V62" s="3">
        <v>164.19604816346</v>
      </c>
      <c r="W62" s="3">
        <v>102.98782774726</v>
      </c>
      <c r="X62" s="3">
        <v>140.741705574033</v>
      </c>
      <c r="Y62" s="3">
        <v>81.8094404311407</v>
      </c>
      <c r="Z62" s="3">
        <v>137.469946640259</v>
      </c>
      <c r="AA62" s="3">
        <v>19.3215887111675</v>
      </c>
      <c r="AB62" s="3">
        <v>68.4086546026536</v>
      </c>
      <c r="AC62" s="3">
        <v>147.210065811382</v>
      </c>
      <c r="AD62" s="3">
        <v>85.3941995540716</v>
      </c>
      <c r="AE62" s="3">
        <v>91.1451993965296</v>
      </c>
      <c r="AF62" s="3">
        <v>830.129286993118</v>
      </c>
      <c r="AG62" s="3">
        <v>341.603725668647</v>
      </c>
      <c r="AH62" s="3">
        <v>23.6307743034821</v>
      </c>
      <c r="AI62" s="3">
        <v>61.039493670024</v>
      </c>
      <c r="AJ62" s="3">
        <v>45.8312897986626</v>
      </c>
      <c r="AK62" s="3">
        <v>207.877520446618</v>
      </c>
      <c r="AL62" s="3">
        <v>23.2947159680237</v>
      </c>
      <c r="AM62" s="3">
        <v>42.2398366447393</v>
      </c>
      <c r="AN62" s="3">
        <v>328.347618466332</v>
      </c>
      <c r="AO62" s="3">
        <v>41.7693531471613</v>
      </c>
      <c r="AP62" s="3">
        <v>39.2867873145897</v>
      </c>
      <c r="AQ62" s="3">
        <v>36.1442857469831</v>
      </c>
      <c r="AR62" s="3">
        <v>31.0431432794964</v>
      </c>
      <c r="AS62" s="3">
        <v>90.2314176074932</v>
      </c>
      <c r="AT62" s="3">
        <v>47.8345273266542</v>
      </c>
      <c r="AU62" s="3">
        <v>17.0199069946993</v>
      </c>
      <c r="AV62" s="3">
        <v>39.4391371901208</v>
      </c>
      <c r="AW62" s="3">
        <v>113.361880953276</v>
      </c>
      <c r="AX62" s="3">
        <v>116.943620235746</v>
      </c>
      <c r="AY62" s="3">
        <v>42.5747619810559</v>
      </c>
      <c r="AZ62" s="3">
        <v>85.4549883253677</v>
      </c>
      <c r="BA62" s="3">
        <v>50.544764998447</v>
      </c>
      <c r="BB62" s="3">
        <v>37.1573850000993</v>
      </c>
      <c r="BC62" s="3">
        <v>73.4019673780918</v>
      </c>
      <c r="BD62" s="3">
        <v>66.6208315991645</v>
      </c>
      <c r="BE62" s="3">
        <v>53.2834619231144</v>
      </c>
      <c r="BF62" s="3">
        <v>127.774376808514</v>
      </c>
      <c r="BG62" s="3">
        <v>30.7918169979023</v>
      </c>
      <c r="BH62" s="3">
        <v>145.258736855608</v>
      </c>
      <c r="BI62" s="3">
        <v>10.0926476887294</v>
      </c>
      <c r="BJ62" s="3">
        <v>120.255348689265</v>
      </c>
      <c r="BK62" s="3">
        <v>41.9818493303665</v>
      </c>
      <c r="BL62" s="3">
        <v>24.5605631369166</v>
      </c>
      <c r="BM62" s="3">
        <v>72.0442226195265</v>
      </c>
      <c r="BN62" s="3">
        <v>53.2625854710985</v>
      </c>
      <c r="BO62" s="3">
        <v>190.630334084683</v>
      </c>
      <c r="BP62" s="3">
        <v>28.3865342247423</v>
      </c>
      <c r="BQ62" s="3">
        <v>144.963176720691</v>
      </c>
      <c r="BR62" s="3">
        <v>36.869251756034</v>
      </c>
      <c r="BS62" s="3">
        <v>19.9083662979129</v>
      </c>
      <c r="BT62" s="3">
        <v>38.5035021230606</v>
      </c>
      <c r="BU62" s="3">
        <v>60.53016582818</v>
      </c>
      <c r="BV62" s="3">
        <v>53.9883917924035</v>
      </c>
      <c r="BW62" s="3">
        <v>86.2791201941402</v>
      </c>
      <c r="BX62" s="3">
        <v>53.7891145722155</v>
      </c>
      <c r="BY62" s="3">
        <v>45.7411699983658</v>
      </c>
      <c r="BZ62" s="3">
        <v>143.817623825056</v>
      </c>
      <c r="CA62" s="3">
        <v>55.496202433366</v>
      </c>
      <c r="CB62" s="3">
        <v>105.040406263612</v>
      </c>
      <c r="CC62" s="3">
        <v>74.7326520133963</v>
      </c>
      <c r="CD62" s="3">
        <v>35.1321392934699</v>
      </c>
      <c r="CE62" s="3">
        <v>90.4732373878861</v>
      </c>
      <c r="CF62" s="3">
        <v>108.162268655479</v>
      </c>
      <c r="CG62" s="3">
        <v>95.3161909920828</v>
      </c>
      <c r="CH62" s="3">
        <v>71.404987141608</v>
      </c>
      <c r="CI62" s="3">
        <v>89.2472194123216</v>
      </c>
      <c r="CJ62" s="3">
        <v>78.028037779778</v>
      </c>
      <c r="CK62" s="3">
        <v>66.7684217214794</v>
      </c>
      <c r="CL62" s="3">
        <v>55.4564286186582</v>
      </c>
      <c r="CM62" s="3">
        <v>19.1192707694177</v>
      </c>
      <c r="CN62" s="3">
        <v>86.3134685101997</v>
      </c>
      <c r="CO62" s="3">
        <v>28.2145190515515</v>
      </c>
      <c r="CP62" s="3">
        <v>141.394482781321</v>
      </c>
      <c r="CQ62" s="3">
        <v>61.1099530804013</v>
      </c>
      <c r="CR62" s="3">
        <v>94.4593898745452</v>
      </c>
      <c r="CS62" s="3">
        <v>43.4533724530429</v>
      </c>
      <c r="CT62" s="3">
        <v>119.449541042129</v>
      </c>
      <c r="CU62" s="3">
        <v>63.157860627754</v>
      </c>
      <c r="CV62" s="3">
        <v>53.4959244105608</v>
      </c>
      <c r="CW62" s="3">
        <v>75.1143284185188</v>
      </c>
      <c r="CX62" s="3">
        <v>54.9583524116705</v>
      </c>
      <c r="CY62" s="3">
        <v>54.2567551961646</v>
      </c>
      <c r="CZ62" s="3">
        <v>61.639323841372</v>
      </c>
      <c r="DA62" s="3">
        <v>31.624222854974</v>
      </c>
      <c r="DB62" s="3">
        <v>53.1126189458938</v>
      </c>
      <c r="DC62" s="3">
        <v>26.4148389207681</v>
      </c>
      <c r="DD62" s="3">
        <v>63.3874865057707</v>
      </c>
      <c r="DE62" s="3">
        <v>113.695780688656</v>
      </c>
      <c r="DF62" s="3">
        <v>6.39606518992316</v>
      </c>
      <c r="DG62" s="3">
        <v>23.8659762753771</v>
      </c>
      <c r="DH62" s="3">
        <v>10.4955691100645</v>
      </c>
      <c r="DI62" s="3">
        <v>154.116047475106</v>
      </c>
      <c r="DJ62" s="3">
        <v>29.9341648891471</v>
      </c>
      <c r="DK62" s="3">
        <v>160.112855820429</v>
      </c>
      <c r="DL62" s="3">
        <v>92.9039582766136</v>
      </c>
      <c r="DM62" s="3">
        <v>20.5321486877096</v>
      </c>
      <c r="DN62" s="3">
        <v>59.0467183646832</v>
      </c>
      <c r="DO62" s="3">
        <v>142.166523624865</v>
      </c>
      <c r="DP62" s="3">
        <v>40.995566501873</v>
      </c>
      <c r="DQ62" s="3">
        <v>53.3572663825279</v>
      </c>
      <c r="DR62" s="3">
        <v>34.2726061130468</v>
      </c>
      <c r="DS62" s="3">
        <v>25.3593219001855</v>
      </c>
      <c r="DT62" s="3">
        <v>33.9407029397711</v>
      </c>
      <c r="DU62" s="3">
        <v>53.7803159415802</v>
      </c>
      <c r="DV62" s="3">
        <v>81.2435052198837</v>
      </c>
      <c r="DW62" s="3">
        <v>57.3829239699285</v>
      </c>
      <c r="DX62" s="3">
        <v>162.337743523162</v>
      </c>
      <c r="DY62" s="3">
        <v>264.525563207607</v>
      </c>
      <c r="DZ62" s="3">
        <v>27.0058239996888</v>
      </c>
      <c r="EA62" s="3">
        <v>69.4848863679383</v>
      </c>
      <c r="EB62" s="3">
        <v>9.76687572702411</v>
      </c>
      <c r="EC62" s="3">
        <v>152.911105974501</v>
      </c>
      <c r="ED62" s="3">
        <v>45.6805578086302</v>
      </c>
      <c r="EE62" s="3">
        <v>39.334353249521</v>
      </c>
      <c r="EF62" s="3">
        <v>122.061250437833</v>
      </c>
      <c r="EG62" s="3">
        <v>17.4853768654097</v>
      </c>
      <c r="EH62" s="3">
        <v>36.3768854269638</v>
      </c>
      <c r="EI62" s="3">
        <v>14.2398170436814</v>
      </c>
      <c r="EJ62" s="3">
        <v>93.2781793799644</v>
      </c>
      <c r="EK62" s="3">
        <v>276.11415868979</v>
      </c>
      <c r="EL62" s="3">
        <v>89.8610739429151</v>
      </c>
      <c r="EM62" s="3">
        <v>68.8905498388826</v>
      </c>
      <c r="EN62" s="3">
        <v>116.091163332391</v>
      </c>
      <c r="EO62" s="3">
        <v>41.020484090409</v>
      </c>
      <c r="EP62" s="3">
        <v>198.367717697656</v>
      </c>
      <c r="EQ62" s="3">
        <v>32.1030410121689</v>
      </c>
      <c r="ER62" s="3">
        <v>17.1926864249223</v>
      </c>
      <c r="ES62" s="3">
        <v>24.9306322642912</v>
      </c>
      <c r="ET62" s="3">
        <v>168.437460399809</v>
      </c>
      <c r="EU62" s="3">
        <v>113.348830882159</v>
      </c>
      <c r="EV62" s="3">
        <v>13.4125783782679</v>
      </c>
      <c r="EW62" s="3">
        <v>27.7624013751011</v>
      </c>
      <c r="EX62" s="3">
        <v>109.074386245264</v>
      </c>
      <c r="EY62" s="3">
        <v>23.145813190138</v>
      </c>
      <c r="EZ62" s="3">
        <v>85.5082035941645</v>
      </c>
      <c r="FA62" s="3">
        <v>43.9833561022882</v>
      </c>
      <c r="FB62" s="3">
        <v>12.1595529445695</v>
      </c>
      <c r="FC62" s="3">
        <v>12.2201902209685</v>
      </c>
      <c r="FD62" s="3">
        <v>86.8264609238853</v>
      </c>
      <c r="FE62" s="3">
        <v>92.1145612199212</v>
      </c>
      <c r="FF62" s="3">
        <v>11.9613372087167</v>
      </c>
      <c r="FG62" s="3">
        <v>62.3471429007394</v>
      </c>
      <c r="FH62" s="3">
        <v>39.2838593487804</v>
      </c>
      <c r="FI62" s="3">
        <v>24.8765514003937</v>
      </c>
      <c r="FJ62" s="3">
        <v>45.3742961699508</v>
      </c>
      <c r="FK62" s="3">
        <v>39.8504195772343</v>
      </c>
      <c r="FL62" s="3">
        <v>106.157154444902</v>
      </c>
      <c r="FM62" s="3">
        <v>236.366256515089</v>
      </c>
      <c r="FN62" s="3">
        <v>84.1358631576404</v>
      </c>
      <c r="FO62" s="3">
        <v>9.97691619576872</v>
      </c>
      <c r="FP62" s="3">
        <v>47.4319349415436</v>
      </c>
      <c r="FQ62" s="3">
        <v>60.3941402637166</v>
      </c>
      <c r="FR62" s="3">
        <v>190.159416777971</v>
      </c>
      <c r="FS62" s="3">
        <v>104.17208997711</v>
      </c>
      <c r="FT62" s="3">
        <v>28.6693686585478</v>
      </c>
      <c r="FU62" s="3">
        <v>157.667120117417</v>
      </c>
      <c r="FV62" s="3">
        <v>34.1278339391195</v>
      </c>
      <c r="FW62" s="3">
        <v>115.963645462034</v>
      </c>
      <c r="FX62" s="3">
        <v>142.951942369451</v>
      </c>
      <c r="FY62" s="3">
        <v>36.9563739138228</v>
      </c>
      <c r="FZ62" s="3">
        <v>74.0036970178246</v>
      </c>
      <c r="GA62" s="3">
        <v>35.5971750522141</v>
      </c>
      <c r="GB62" s="3">
        <v>124.611666724795</v>
      </c>
      <c r="GC62" s="3">
        <v>60.33937382874</v>
      </c>
      <c r="GD62" s="3">
        <v>74.6051455155236</v>
      </c>
      <c r="GE62" s="3">
        <v>127.144540257834</v>
      </c>
      <c r="GF62" s="3">
        <v>26.7980953398205</v>
      </c>
      <c r="GG62" s="3">
        <v>29.5977987617654</v>
      </c>
      <c r="GH62" s="3">
        <v>28.3399399880605</v>
      </c>
      <c r="GI62" s="3">
        <v>51.9659610848256</v>
      </c>
      <c r="GJ62" s="3">
        <v>59.5115466357433</v>
      </c>
      <c r="GK62" s="3">
        <v>34.7851349818049</v>
      </c>
      <c r="GL62" s="3">
        <v>98.0659278521007</v>
      </c>
      <c r="GM62" s="3">
        <v>106.340364881416</v>
      </c>
      <c r="GN62" s="3">
        <v>129.985817990439</v>
      </c>
      <c r="GO62" s="3">
        <v>34.3209738177916</v>
      </c>
      <c r="GP62" s="3">
        <v>25.1113934730666</v>
      </c>
      <c r="GQ62" s="3">
        <v>37.8134950612664</v>
      </c>
      <c r="GR62" s="3">
        <v>27.1872919531221</v>
      </c>
      <c r="GS62" s="3">
        <v>324.608335222517</v>
      </c>
      <c r="GT62" s="3">
        <v>21.408628376852</v>
      </c>
      <c r="GU62" s="3">
        <v>72.7897706556636</v>
      </c>
      <c r="GV62" s="3">
        <v>236.51119683172</v>
      </c>
      <c r="GW62" s="3">
        <v>33.7660655675403</v>
      </c>
      <c r="GX62" s="3">
        <v>142.468198895232</v>
      </c>
      <c r="GY62" s="3">
        <v>51.7226546293323</v>
      </c>
      <c r="GZ62" s="3">
        <v>72.4570032435827</v>
      </c>
      <c r="HA62" s="3">
        <v>49.6646982218902</v>
      </c>
      <c r="HB62" s="3">
        <v>3.58025307997142</v>
      </c>
      <c r="HC62" s="3">
        <v>11.4261708923717</v>
      </c>
      <c r="HD62" s="3">
        <v>40.5681753775675</v>
      </c>
      <c r="HE62" s="3">
        <v>60.7009480665723</v>
      </c>
      <c r="HF62" s="3">
        <v>43.8382891466712</v>
      </c>
      <c r="HG62" s="3">
        <v>342.396668933687</v>
      </c>
      <c r="HH62" s="3">
        <v>56.9202490093373</v>
      </c>
      <c r="HI62" s="3">
        <v>57.2388285399817</v>
      </c>
      <c r="HJ62" s="3">
        <v>32.0981982401424</v>
      </c>
      <c r="HK62" s="3">
        <v>42.4179086200312</v>
      </c>
      <c r="HL62" s="3">
        <v>91.9300040315501</v>
      </c>
      <c r="HM62" s="3">
        <v>30.6716230625248</v>
      </c>
      <c r="HN62" s="3">
        <v>37.4743967127915</v>
      </c>
      <c r="HO62" s="3">
        <v>79.2249479018472</v>
      </c>
      <c r="HP62" s="3">
        <v>52.6575272602608</v>
      </c>
      <c r="HQ62" s="3">
        <v>142.397545227737</v>
      </c>
      <c r="HR62" s="3">
        <v>25.51088209057</v>
      </c>
      <c r="HS62" s="3">
        <v>53.7881779939727</v>
      </c>
      <c r="HT62" s="3">
        <v>51.0180921373383</v>
      </c>
      <c r="HU62" s="3">
        <v>97.7167525735565</v>
      </c>
      <c r="HV62" s="3">
        <v>36.3949317130715</v>
      </c>
      <c r="HW62" s="3">
        <v>66.4362097721413</v>
      </c>
      <c r="HX62" s="3">
        <v>91.9802608150629</v>
      </c>
      <c r="HY62" s="3">
        <v>22.6642311287905</v>
      </c>
      <c r="HZ62" s="3">
        <v>65.8171629412071</v>
      </c>
      <c r="IA62" s="3">
        <v>158.122053376633</v>
      </c>
      <c r="IB62" s="3">
        <v>72.0736396268426</v>
      </c>
      <c r="IC62" s="3">
        <v>32.0859241067188</v>
      </c>
      <c r="ID62" s="3">
        <v>46.9161006469253</v>
      </c>
      <c r="IE62" s="3">
        <v>404.079999651228</v>
      </c>
      <c r="IF62" s="3">
        <v>11.736040087944</v>
      </c>
      <c r="IG62" s="3">
        <v>96.4705275582321</v>
      </c>
      <c r="IH62" s="3">
        <v>142.244248472645</v>
      </c>
      <c r="II62" s="3">
        <v>265.121681471399</v>
      </c>
      <c r="IJ62" s="3">
        <v>84.886831138189</v>
      </c>
      <c r="IK62" s="3">
        <v>68.0190671905721</v>
      </c>
      <c r="IL62" s="3">
        <v>57.1577153579556</v>
      </c>
      <c r="IM62" s="3">
        <v>41.387780897238</v>
      </c>
      <c r="IN62" s="3">
        <v>124.539609021957</v>
      </c>
      <c r="IO62" s="3">
        <v>83.8158704047904</v>
      </c>
      <c r="IP62" s="3">
        <v>35.523718812089</v>
      </c>
      <c r="IQ62" s="3">
        <v>136.43201538972</v>
      </c>
      <c r="IR62" s="3">
        <v>36.3739325443945</v>
      </c>
      <c r="IS62" s="3">
        <v>123.644946258867</v>
      </c>
      <c r="IT62" s="3">
        <v>46.3254413263607</v>
      </c>
      <c r="IU62" s="3">
        <v>56.3021894392582</v>
      </c>
      <c r="IV62" s="3">
        <v>149.906160791543</v>
      </c>
      <c r="IW62" s="3">
        <v>106.92701665268</v>
      </c>
      <c r="IX62" s="3">
        <v>152.457866155577</v>
      </c>
      <c r="IY62" s="3">
        <v>53.374577092229</v>
      </c>
      <c r="IZ62" s="3">
        <v>14.5521762804208</v>
      </c>
      <c r="JA62" s="3">
        <v>53.5182163716869</v>
      </c>
      <c r="JB62" s="3">
        <v>70.0564671450472</v>
      </c>
      <c r="JC62" s="3">
        <v>59.9900839044721</v>
      </c>
      <c r="JD62" s="3">
        <v>43.7488683384694</v>
      </c>
      <c r="JE62" s="3">
        <v>231.122025023989</v>
      </c>
      <c r="JF62" s="3">
        <v>74.0002563688196</v>
      </c>
      <c r="JG62" s="3">
        <v>106.215464518669</v>
      </c>
      <c r="JH62" s="3">
        <v>49.7471754399864</v>
      </c>
      <c r="JI62" s="3">
        <v>82.5183740007135</v>
      </c>
      <c r="JJ62" s="3">
        <v>48.6374426516567</v>
      </c>
      <c r="JK62" s="3">
        <v>233.501615089106</v>
      </c>
      <c r="JL62" s="3">
        <v>133.351117978331</v>
      </c>
      <c r="JM62" s="3">
        <v>80.6920754094223</v>
      </c>
      <c r="JN62" s="3">
        <v>130.790791846992</v>
      </c>
      <c r="JO62" s="3">
        <v>61.4846773406794</v>
      </c>
      <c r="JP62" s="3">
        <v>95.9485621416899</v>
      </c>
      <c r="JQ62" s="3">
        <v>159.022617885045</v>
      </c>
      <c r="JR62" s="3">
        <v>183.467381795247</v>
      </c>
      <c r="JS62" s="3">
        <v>46.9955450849713</v>
      </c>
      <c r="JT62" s="3">
        <v>40.8371493376293</v>
      </c>
      <c r="JU62" s="3">
        <v>205.073334103539</v>
      </c>
      <c r="JV62" s="3">
        <v>52.4096453181417</v>
      </c>
      <c r="JW62" s="3">
        <v>37.417040733592</v>
      </c>
      <c r="JX62" s="3">
        <v>57.8400622601708</v>
      </c>
      <c r="JY62" s="3">
        <v>58.7315700985661</v>
      </c>
      <c r="JZ62" s="3">
        <v>40.9065435452577</v>
      </c>
      <c r="KA62" s="3">
        <v>84.0402313777662</v>
      </c>
      <c r="KB62" s="3">
        <v>17.7933483639129</v>
      </c>
      <c r="KC62" s="3">
        <v>29.0126636051234</v>
      </c>
      <c r="KD62" s="3">
        <v>19.1074333424537</v>
      </c>
      <c r="KE62" s="3">
        <v>105.825205643006</v>
      </c>
      <c r="KF62" s="3">
        <v>41.6099221837676</v>
      </c>
      <c r="KG62" s="3">
        <v>53.5661261874023</v>
      </c>
      <c r="KH62" s="3">
        <v>63.899705704162</v>
      </c>
      <c r="KI62" s="3">
        <v>82.0699932434948</v>
      </c>
      <c r="KJ62" s="3">
        <v>96.8555780310732</v>
      </c>
      <c r="KK62" s="3">
        <v>80.7989349378834</v>
      </c>
      <c r="KL62" s="3">
        <v>12.8493250126132</v>
      </c>
      <c r="KM62" s="3">
        <v>57.1613044927588</v>
      </c>
      <c r="KN62" s="3">
        <v>51.5310541854858</v>
      </c>
      <c r="KO62" s="3">
        <v>59.6676852923047</v>
      </c>
      <c r="KP62" s="3">
        <v>37.0514651699618</v>
      </c>
      <c r="KQ62" s="3">
        <v>94.1981020140515</v>
      </c>
      <c r="KR62" s="3">
        <v>33.2143329685889</v>
      </c>
      <c r="KS62" s="3">
        <v>42.8736473940765</v>
      </c>
      <c r="KT62" s="3">
        <v>15.3919168380762</v>
      </c>
      <c r="KU62" s="3">
        <v>207.29031584112</v>
      </c>
      <c r="KV62" s="3">
        <v>48.4766393910748</v>
      </c>
      <c r="KW62" s="3">
        <v>102.549237413843</v>
      </c>
      <c r="KX62" s="3">
        <v>21.1964193070845</v>
      </c>
      <c r="KY62" s="3">
        <v>29.5498183473918</v>
      </c>
      <c r="KZ62" s="3">
        <v>12.5832322722834</v>
      </c>
      <c r="LA62" s="3">
        <v>27.2141237122153</v>
      </c>
      <c r="LB62" s="3">
        <v>38.2666021619842</v>
      </c>
      <c r="LC62" s="3">
        <v>25.687146821187</v>
      </c>
      <c r="LD62" s="3">
        <v>169.274455384321</v>
      </c>
      <c r="LE62" s="3">
        <v>35.9660662435052</v>
      </c>
      <c r="LF62" s="3">
        <v>3.99242883777933</v>
      </c>
      <c r="LG62" s="3">
        <v>13.620925226868</v>
      </c>
      <c r="LH62" s="3">
        <v>48.184038288552</v>
      </c>
      <c r="LI62" s="3">
        <v>19.7114285060338</v>
      </c>
      <c r="LJ62" s="3">
        <v>31.7424096741641</v>
      </c>
      <c r="LK62" s="3">
        <v>39.3550794946073</v>
      </c>
      <c r="LL62" s="3">
        <v>38.6254655318047</v>
      </c>
    </row>
    <row r="63">
      <c r="A63" s="9">
        <v>43497.0</v>
      </c>
      <c r="B63" s="3">
        <v>41.0951677037129</v>
      </c>
      <c r="C63" s="3">
        <v>61.1821882448425</v>
      </c>
      <c r="D63" s="3">
        <v>67.205093960677</v>
      </c>
      <c r="E63" s="3">
        <v>145.157553154032</v>
      </c>
      <c r="F63" s="3">
        <v>257.524211682771</v>
      </c>
      <c r="G63" s="3">
        <v>92.840836753038</v>
      </c>
      <c r="H63" s="3">
        <v>36.0054936942852</v>
      </c>
      <c r="I63" s="3">
        <v>131.001537795883</v>
      </c>
      <c r="J63" s="3">
        <v>157.606840836374</v>
      </c>
      <c r="K63" s="3">
        <v>59.1231687739531</v>
      </c>
      <c r="L63" s="3">
        <v>65.0785103584726</v>
      </c>
      <c r="M63" s="3">
        <v>14.2459437484026</v>
      </c>
      <c r="N63" s="3">
        <v>42.2751706155119</v>
      </c>
      <c r="O63" s="3">
        <v>36.7658125272605</v>
      </c>
      <c r="P63" s="3">
        <v>87.8868834364304</v>
      </c>
      <c r="Q63" s="3">
        <v>68.7476314745451</v>
      </c>
      <c r="R63" s="3">
        <v>80.4317731120519</v>
      </c>
      <c r="S63" s="3">
        <v>83.406535075403</v>
      </c>
      <c r="T63" s="3">
        <v>37.1174280091479</v>
      </c>
      <c r="U63" s="3">
        <v>74.3314048523678</v>
      </c>
      <c r="V63" s="3">
        <v>157.07499193963</v>
      </c>
      <c r="W63" s="3">
        <v>115.28157796216</v>
      </c>
      <c r="X63" s="3">
        <v>149.939257460875</v>
      </c>
      <c r="Y63" s="3">
        <v>81.326750102796</v>
      </c>
      <c r="Z63" s="3">
        <v>150.393130998191</v>
      </c>
      <c r="AA63" s="3">
        <v>21.6097973735316</v>
      </c>
      <c r="AB63" s="3">
        <v>78.9036155949302</v>
      </c>
      <c r="AC63" s="3">
        <v>158.752930162943</v>
      </c>
      <c r="AD63" s="3">
        <v>94.8684118589858</v>
      </c>
      <c r="AE63" s="3">
        <v>97.6157967440693</v>
      </c>
      <c r="AF63" s="3">
        <v>895.66131431178</v>
      </c>
      <c r="AG63" s="3">
        <v>403.45381214369</v>
      </c>
      <c r="AH63" s="3">
        <v>24.9159821982923</v>
      </c>
      <c r="AI63" s="3">
        <v>65.4476665597039</v>
      </c>
      <c r="AJ63" s="3">
        <v>48.8449774896949</v>
      </c>
      <c r="AK63" s="3">
        <v>220.951503515592</v>
      </c>
      <c r="AL63" s="3">
        <v>23.9695592243518</v>
      </c>
      <c r="AM63" s="3">
        <v>44.2205388349114</v>
      </c>
      <c r="AN63" s="3">
        <v>326.265526219418</v>
      </c>
      <c r="AO63" s="3">
        <v>43.9817283078559</v>
      </c>
      <c r="AP63" s="3">
        <v>40.9261820552547</v>
      </c>
      <c r="AQ63" s="3">
        <v>39.3949999558298</v>
      </c>
      <c r="AR63" s="3">
        <v>32.627503347294</v>
      </c>
      <c r="AS63" s="3">
        <v>100.784032010422</v>
      </c>
      <c r="AT63" s="3">
        <v>51.4956044833522</v>
      </c>
      <c r="AU63" s="3">
        <v>18.4737839621922</v>
      </c>
      <c r="AV63" s="3">
        <v>44.4469338729003</v>
      </c>
      <c r="AW63" s="3">
        <v>117.295639842094</v>
      </c>
      <c r="AX63" s="3">
        <v>119.171418049392</v>
      </c>
      <c r="AY63" s="3">
        <v>48.5031579670153</v>
      </c>
      <c r="AZ63" s="3">
        <v>92.6577966228467</v>
      </c>
      <c r="BA63" s="3">
        <v>54.9573076352207</v>
      </c>
      <c r="BB63" s="3">
        <v>37.0099906307868</v>
      </c>
      <c r="BC63" s="3">
        <v>77.8489176043469</v>
      </c>
      <c r="BD63" s="3">
        <v>72.263166116646</v>
      </c>
      <c r="BE63" s="3">
        <v>57.1973655132238</v>
      </c>
      <c r="BF63" s="3">
        <v>132.426562407765</v>
      </c>
      <c r="BG63" s="3">
        <v>32.4891800454406</v>
      </c>
      <c r="BH63" s="3">
        <v>141.621947467322</v>
      </c>
      <c r="BI63" s="3">
        <v>11.6511473655701</v>
      </c>
      <c r="BJ63" s="3">
        <v>129.761966806429</v>
      </c>
      <c r="BK63" s="3">
        <v>44.6546073940184</v>
      </c>
      <c r="BL63" s="3">
        <v>25.900745853643</v>
      </c>
      <c r="BM63" s="3">
        <v>72.7445430213078</v>
      </c>
      <c r="BN63" s="3">
        <v>56.0768873622107</v>
      </c>
      <c r="BO63" s="3">
        <v>194.97819424143</v>
      </c>
      <c r="BP63" s="3">
        <v>28.5241063002079</v>
      </c>
      <c r="BQ63" s="3">
        <v>158.585284866011</v>
      </c>
      <c r="BR63" s="3">
        <v>40.6153007260432</v>
      </c>
      <c r="BS63" s="3">
        <v>21.7643467001299</v>
      </c>
      <c r="BT63" s="3">
        <v>42.8884075268923</v>
      </c>
      <c r="BU63" s="3">
        <v>66.3854991526323</v>
      </c>
      <c r="BV63" s="3">
        <v>53.455393865135</v>
      </c>
      <c r="BW63" s="3">
        <v>92.0335262830396</v>
      </c>
      <c r="BX63" s="3">
        <v>56.2774958827891</v>
      </c>
      <c r="BY63" s="3">
        <v>48.2535692799669</v>
      </c>
      <c r="BZ63" s="3">
        <v>149.098382760067</v>
      </c>
      <c r="CA63" s="3">
        <v>61.020074603777</v>
      </c>
      <c r="CB63" s="3">
        <v>109.486113419097</v>
      </c>
      <c r="CC63" s="3">
        <v>77.6548098544736</v>
      </c>
      <c r="CD63" s="3">
        <v>36.9868908624462</v>
      </c>
      <c r="CE63" s="3">
        <v>98.1899120241437</v>
      </c>
      <c r="CF63" s="3">
        <v>109.508113106828</v>
      </c>
      <c r="CG63" s="3">
        <v>97.8407897949219</v>
      </c>
      <c r="CH63" s="3">
        <v>81.8919425586884</v>
      </c>
      <c r="CI63" s="3">
        <v>93.1977939143341</v>
      </c>
      <c r="CJ63" s="3">
        <v>83.4869633218812</v>
      </c>
      <c r="CK63" s="3">
        <v>69.9190568675501</v>
      </c>
      <c r="CL63" s="3">
        <v>57.5510526958265</v>
      </c>
      <c r="CM63" s="3">
        <v>20.4948565657053</v>
      </c>
      <c r="CN63" s="3">
        <v>94.1678815772158</v>
      </c>
      <c r="CO63" s="3">
        <v>32.7110000236438</v>
      </c>
      <c r="CP63" s="3">
        <v>153.132432259565</v>
      </c>
      <c r="CQ63" s="3">
        <v>63.910195750534</v>
      </c>
      <c r="CR63" s="3">
        <v>103.214785836596</v>
      </c>
      <c r="CS63" s="3">
        <v>45.9815361284378</v>
      </c>
      <c r="CT63" s="3">
        <v>142.302432991439</v>
      </c>
      <c r="CU63" s="3">
        <v>67.0058297429701</v>
      </c>
      <c r="CV63" s="3">
        <v>58.5564667662477</v>
      </c>
      <c r="CW63" s="3">
        <v>74.7940348058139</v>
      </c>
      <c r="CX63" s="3">
        <v>58.7927208073111</v>
      </c>
      <c r="CY63" s="3">
        <v>57.1790530999737</v>
      </c>
      <c r="CZ63" s="3">
        <v>68.7139699901064</v>
      </c>
      <c r="DA63" s="3">
        <v>33.664413014533</v>
      </c>
      <c r="DB63" s="3">
        <v>57.534473619963</v>
      </c>
      <c r="DC63" s="3">
        <v>27.8048279625918</v>
      </c>
      <c r="DD63" s="3">
        <v>68.0376356371532</v>
      </c>
      <c r="DE63" s="3">
        <v>124.900148134798</v>
      </c>
      <c r="DF63" s="3">
        <v>6.60407327422798</v>
      </c>
      <c r="DG63" s="3">
        <v>26.6657014628531</v>
      </c>
      <c r="DH63" s="3">
        <v>11.5334178978743</v>
      </c>
      <c r="DI63" s="3">
        <v>163.73767277183</v>
      </c>
      <c r="DJ63" s="3">
        <v>31.2243540534343</v>
      </c>
      <c r="DK63" s="3">
        <v>166.547369706003</v>
      </c>
      <c r="DL63" s="3">
        <v>96.5763731385302</v>
      </c>
      <c r="DM63" s="3">
        <v>21.4444714058591</v>
      </c>
      <c r="DN63" s="3">
        <v>64.580788144102</v>
      </c>
      <c r="DO63" s="3">
        <v>149.435106816085</v>
      </c>
      <c r="DP63" s="3">
        <v>48.4089570306925</v>
      </c>
      <c r="DQ63" s="3">
        <v>52.4765665732956</v>
      </c>
      <c r="DR63" s="3">
        <v>36.9749920074156</v>
      </c>
      <c r="DS63" s="3">
        <v>28.5585128275759</v>
      </c>
      <c r="DT63" s="3">
        <v>36.3617965464016</v>
      </c>
      <c r="DU63" s="3">
        <v>55.8360239501294</v>
      </c>
      <c r="DV63" s="3">
        <v>89.4795000704788</v>
      </c>
      <c r="DW63" s="3">
        <v>64.8765066795099</v>
      </c>
      <c r="DX63" s="3">
        <v>170.14113464214</v>
      </c>
      <c r="DY63" s="3">
        <v>283.526889204738</v>
      </c>
      <c r="DZ63" s="3">
        <v>28.0605433345981</v>
      </c>
      <c r="EA63" s="3">
        <v>71.3947999917135</v>
      </c>
      <c r="EB63" s="3">
        <v>10.4644333165972</v>
      </c>
      <c r="EC63" s="3">
        <v>161.733200741475</v>
      </c>
      <c r="ED63" s="3">
        <v>51.1865676127068</v>
      </c>
      <c r="EE63" s="3">
        <v>42.2106429671155</v>
      </c>
      <c r="EF63" s="3">
        <v>133.687006980211</v>
      </c>
      <c r="EG63" s="3">
        <v>18.8869093509698</v>
      </c>
      <c r="EH63" s="3">
        <v>36.7130417183832</v>
      </c>
      <c r="EI63" s="3">
        <v>15.3969038525146</v>
      </c>
      <c r="EJ63" s="3">
        <v>95.3878504780561</v>
      </c>
      <c r="EK63" s="3">
        <v>288.500541752504</v>
      </c>
      <c r="EL63" s="3">
        <v>99.7991600639208</v>
      </c>
      <c r="EM63" s="3">
        <v>70.2397089441321</v>
      </c>
      <c r="EN63" s="3">
        <v>115.698069429966</v>
      </c>
      <c r="EO63" s="3">
        <v>43.9197750712876</v>
      </c>
      <c r="EP63" s="3">
        <v>223.190213744369</v>
      </c>
      <c r="EQ63" s="3">
        <v>33.7746153882964</v>
      </c>
      <c r="ER63" s="3">
        <v>17.9392152090086</v>
      </c>
      <c r="ES63" s="3">
        <v>25.6597311012939</v>
      </c>
      <c r="ET63" s="3">
        <v>178.587455749512</v>
      </c>
      <c r="EU63" s="3">
        <v>121.512301221617</v>
      </c>
      <c r="EV63" s="3">
        <v>14.0676143633554</v>
      </c>
      <c r="EW63" s="3">
        <v>30.1166528429935</v>
      </c>
      <c r="EX63" s="3">
        <v>114.034352964864</v>
      </c>
      <c r="EY63" s="3">
        <v>22.4535344388773</v>
      </c>
      <c r="EZ63" s="3">
        <v>87.5422652599266</v>
      </c>
      <c r="FA63" s="3">
        <v>43.145823087853</v>
      </c>
      <c r="FB63" s="3">
        <v>12.9147536569963</v>
      </c>
      <c r="FC63" s="3">
        <v>13.3951057662403</v>
      </c>
      <c r="FD63" s="3">
        <v>100.876853121868</v>
      </c>
      <c r="FE63" s="3">
        <v>94.7488694805102</v>
      </c>
      <c r="FF63" s="3">
        <v>13.1269535630779</v>
      </c>
      <c r="FG63" s="3">
        <v>60.9721051266319</v>
      </c>
      <c r="FH63" s="3">
        <v>39.1738095917916</v>
      </c>
      <c r="FI63" s="3">
        <v>25.2026054152745</v>
      </c>
      <c r="FJ63" s="3">
        <v>45.9628491786718</v>
      </c>
      <c r="FK63" s="3">
        <v>43.3703764404397</v>
      </c>
      <c r="FL63" s="3">
        <v>111.54183272789</v>
      </c>
      <c r="FM63" s="3">
        <v>258.338540867444</v>
      </c>
      <c r="FN63" s="3">
        <v>91.1581827479635</v>
      </c>
      <c r="FO63" s="3">
        <v>12.0357501012108</v>
      </c>
      <c r="FP63" s="3">
        <v>52.7158839077176</v>
      </c>
      <c r="FQ63" s="3">
        <v>61.0679609659433</v>
      </c>
      <c r="FR63" s="3">
        <v>211.940471125726</v>
      </c>
      <c r="FS63" s="3">
        <v>115.479211437316</v>
      </c>
      <c r="FT63" s="3">
        <v>33.088578605465</v>
      </c>
      <c r="FU63" s="3">
        <v>155.44774548122</v>
      </c>
      <c r="FV63" s="3">
        <v>39.9514662740257</v>
      </c>
      <c r="FW63" s="3">
        <v>125.239016021879</v>
      </c>
      <c r="FX63" s="3">
        <v>157.786426576023</v>
      </c>
      <c r="FY63" s="3">
        <v>41.021713111862</v>
      </c>
      <c r="FZ63" s="3">
        <v>77.7000986877657</v>
      </c>
      <c r="GA63" s="3">
        <v>36.4304800992772</v>
      </c>
      <c r="GB63" s="3">
        <v>136.286316520289</v>
      </c>
      <c r="GC63" s="3">
        <v>57.8480404820816</v>
      </c>
      <c r="GD63" s="3">
        <v>83.5316888439351</v>
      </c>
      <c r="GE63" s="3">
        <v>136.205852652815</v>
      </c>
      <c r="GF63" s="3">
        <v>29.2852633626837</v>
      </c>
      <c r="GG63" s="3">
        <v>31.0733415993077</v>
      </c>
      <c r="GH63" s="3">
        <v>29.2258951052005</v>
      </c>
      <c r="GI63" s="3">
        <v>52.8224297172363</v>
      </c>
      <c r="GJ63" s="3">
        <v>62.7134130479036</v>
      </c>
      <c r="GK63" s="3">
        <v>34.8062430876414</v>
      </c>
      <c r="GL63" s="3">
        <v>101.694519606653</v>
      </c>
      <c r="GM63" s="3">
        <v>122.963255634339</v>
      </c>
      <c r="GN63" s="3">
        <v>139.66138239905</v>
      </c>
      <c r="GO63" s="3">
        <v>40.0607438689734</v>
      </c>
      <c r="GP63" s="3">
        <v>26.7960051928875</v>
      </c>
      <c r="GQ63" s="3">
        <v>39.8196927817423</v>
      </c>
      <c r="GR63" s="3">
        <v>28.1097981286929</v>
      </c>
      <c r="GS63" s="3">
        <v>355.132105777138</v>
      </c>
      <c r="GT63" s="3">
        <v>21.8563465209396</v>
      </c>
      <c r="GU63" s="3">
        <v>78.4659082155547</v>
      </c>
      <c r="GV63" s="3">
        <v>257.26785747347</v>
      </c>
      <c r="GW63" s="3">
        <v>35.258528889061</v>
      </c>
      <c r="GX63" s="3">
        <v>157.879996572339</v>
      </c>
      <c r="GY63" s="3">
        <v>55.6071454951561</v>
      </c>
      <c r="GZ63" s="3">
        <v>75.9063174923912</v>
      </c>
      <c r="HA63" s="3">
        <v>53.3885226502436</v>
      </c>
      <c r="HB63" s="3">
        <v>3.80085608562466</v>
      </c>
      <c r="HC63" s="3">
        <v>11.9128106283205</v>
      </c>
      <c r="HD63" s="3">
        <v>44.9218774563606</v>
      </c>
      <c r="HE63" s="3">
        <v>60.8112249775098</v>
      </c>
      <c r="HF63" s="3">
        <v>46.9778837683978</v>
      </c>
      <c r="HG63" s="3">
        <v>371.228155838816</v>
      </c>
      <c r="HH63" s="3">
        <v>58.0588539629595</v>
      </c>
      <c r="HI63" s="3">
        <v>63.2991205707371</v>
      </c>
      <c r="HJ63" s="3">
        <v>35.714572950708</v>
      </c>
      <c r="HK63" s="3">
        <v>45.8535228841231</v>
      </c>
      <c r="HL63" s="3">
        <v>96.3097865446327</v>
      </c>
      <c r="HM63" s="3">
        <v>31.0548865781665</v>
      </c>
      <c r="HN63" s="3">
        <v>39.8848682523533</v>
      </c>
      <c r="HO63" s="3">
        <v>84.9316315800006</v>
      </c>
      <c r="HP63" s="3">
        <v>61.0311402211814</v>
      </c>
      <c r="HQ63" s="3">
        <v>155.349614195786</v>
      </c>
      <c r="HR63" s="3">
        <v>25.349790604118</v>
      </c>
      <c r="HS63" s="3">
        <v>60.2549946350575</v>
      </c>
      <c r="HT63" s="3">
        <v>58.7905661627857</v>
      </c>
      <c r="HU63" s="3">
        <v>99.4395151956037</v>
      </c>
      <c r="HV63" s="3">
        <v>38.4235882776582</v>
      </c>
      <c r="HW63" s="3">
        <v>70.7432375371756</v>
      </c>
      <c r="HX63" s="3">
        <v>97.3109484281338</v>
      </c>
      <c r="HY63" s="3">
        <v>23.8382935874148</v>
      </c>
      <c r="HZ63" s="3">
        <v>69.8891853222215</v>
      </c>
      <c r="IA63" s="3">
        <v>161.959421164283</v>
      </c>
      <c r="IB63" s="3">
        <v>75.1341187134499</v>
      </c>
      <c r="IC63" s="3">
        <v>34.8211231408906</v>
      </c>
      <c r="ID63" s="3">
        <v>44.5828297755783</v>
      </c>
      <c r="IE63" s="3">
        <v>419.518945794356</v>
      </c>
      <c r="IF63" s="3">
        <v>12.4148048624215</v>
      </c>
      <c r="IG63" s="3">
        <v>110.105710331773</v>
      </c>
      <c r="IH63" s="3">
        <v>156.502599378735</v>
      </c>
      <c r="II63" s="3">
        <v>297.335516362492</v>
      </c>
      <c r="IJ63" s="3">
        <v>88.3561410329245</v>
      </c>
      <c r="IK63" s="3">
        <v>70.6048874195706</v>
      </c>
      <c r="IL63" s="3">
        <v>61.9642364783499</v>
      </c>
      <c r="IM63" s="3">
        <v>42.3136800224914</v>
      </c>
      <c r="IN63" s="3">
        <v>136.096526837745</v>
      </c>
      <c r="IO63" s="3">
        <v>86.9257483810726</v>
      </c>
      <c r="IP63" s="3">
        <v>37.9597373634517</v>
      </c>
      <c r="IQ63" s="3">
        <v>136.731454798479</v>
      </c>
      <c r="IR63" s="3">
        <v>38.7601858005702</v>
      </c>
      <c r="IS63" s="3">
        <v>131.57878896845</v>
      </c>
      <c r="IT63" s="3">
        <v>48.2870759658216</v>
      </c>
      <c r="IU63" s="3">
        <v>58.3105458416316</v>
      </c>
      <c r="IV63" s="3">
        <v>157.690563064595</v>
      </c>
      <c r="IW63" s="3">
        <v>113.564353588199</v>
      </c>
      <c r="IX63" s="3">
        <v>172.491490337871</v>
      </c>
      <c r="IY63" s="3">
        <v>56.854282946591</v>
      </c>
      <c r="IZ63" s="3">
        <v>14.5517077506338</v>
      </c>
      <c r="JA63" s="3">
        <v>53.9193243647352</v>
      </c>
      <c r="JB63" s="3">
        <v>74.1010277563896</v>
      </c>
      <c r="JC63" s="3">
        <v>62.5579349526235</v>
      </c>
      <c r="JD63" s="3">
        <v>45.9120354007754</v>
      </c>
      <c r="JE63" s="3">
        <v>245.328589514984</v>
      </c>
      <c r="JF63" s="3">
        <v>76.9910146286716</v>
      </c>
      <c r="JG63" s="3">
        <v>112.358896577483</v>
      </c>
      <c r="JH63" s="3">
        <v>52.4055554254629</v>
      </c>
      <c r="JI63" s="3">
        <v>90.1578593223331</v>
      </c>
      <c r="JJ63" s="3">
        <v>53.7229818879433</v>
      </c>
      <c r="JK63" s="3">
        <v>241.909338041525</v>
      </c>
      <c r="JL63" s="3">
        <v>145.887145504017</v>
      </c>
      <c r="JM63" s="3">
        <v>89.2899526952022</v>
      </c>
      <c r="JN63" s="3">
        <v>137.504338814671</v>
      </c>
      <c r="JO63" s="3">
        <v>65.8295580953245</v>
      </c>
      <c r="JP63" s="3">
        <v>103.213302092528</v>
      </c>
      <c r="JQ63" s="3">
        <v>174.922366895174</v>
      </c>
      <c r="JR63" s="3">
        <v>185.971052069413</v>
      </c>
      <c r="JS63" s="3">
        <v>49.6847886599216</v>
      </c>
      <c r="JT63" s="3">
        <v>39.8332189022316</v>
      </c>
      <c r="JU63" s="3">
        <v>234.126315468236</v>
      </c>
      <c r="JV63" s="3">
        <v>52.9249461847265</v>
      </c>
      <c r="JW63" s="3">
        <v>45.5531843630396</v>
      </c>
      <c r="JX63" s="3">
        <v>61.9943399908008</v>
      </c>
      <c r="JY63" s="3">
        <v>62.3048169468102</v>
      </c>
      <c r="JZ63" s="3">
        <v>41.6729187637297</v>
      </c>
      <c r="KA63" s="3">
        <v>88.7906780256344</v>
      </c>
      <c r="KB63" s="3">
        <v>18.997287492098</v>
      </c>
      <c r="KC63" s="3">
        <v>29.6342954548818</v>
      </c>
      <c r="KD63" s="3">
        <v>20.3254840507277</v>
      </c>
      <c r="KE63" s="3">
        <v>120.274047333462</v>
      </c>
      <c r="KF63" s="3">
        <v>44.7835209100086</v>
      </c>
      <c r="KG63" s="3">
        <v>57.9073801648974</v>
      </c>
      <c r="KH63" s="3">
        <v>67.8959309211324</v>
      </c>
      <c r="KI63" s="3">
        <v>84.5241825355508</v>
      </c>
      <c r="KJ63" s="3">
        <v>112.844304463142</v>
      </c>
      <c r="KK63" s="3">
        <v>86.6958926666095</v>
      </c>
      <c r="KL63" s="3">
        <v>14.0231776437728</v>
      </c>
      <c r="KM63" s="3">
        <v>63.0864339095329</v>
      </c>
      <c r="KN63" s="3">
        <v>57.5769499029199</v>
      </c>
      <c r="KO63" s="3">
        <v>66.8557533114405</v>
      </c>
      <c r="KP63" s="3">
        <v>39.3760062842088</v>
      </c>
      <c r="KQ63" s="3">
        <v>107.195662003163</v>
      </c>
      <c r="KR63" s="3">
        <v>38.2305284896412</v>
      </c>
      <c r="KS63" s="3">
        <v>46.5368749670157</v>
      </c>
      <c r="KT63" s="3">
        <v>14.6890481693237</v>
      </c>
      <c r="KU63" s="3">
        <v>226.826080173824</v>
      </c>
      <c r="KV63" s="3">
        <v>51.9636131185815</v>
      </c>
      <c r="KW63" s="3">
        <v>112.172734975857</v>
      </c>
      <c r="KX63" s="3">
        <v>23.1006405019618</v>
      </c>
      <c r="KY63" s="3">
        <v>34.0733811014624</v>
      </c>
      <c r="KZ63" s="3">
        <v>12.8048005813223</v>
      </c>
      <c r="LA63" s="3">
        <v>27.6664298818722</v>
      </c>
      <c r="LB63" s="3">
        <v>41.2572359310171</v>
      </c>
      <c r="LC63" s="3">
        <v>28.5254803685026</v>
      </c>
      <c r="LD63" s="3">
        <v>178.791720147917</v>
      </c>
      <c r="LE63" s="3">
        <v>39.8327604926566</v>
      </c>
      <c r="LF63" s="3">
        <v>4.29674778775526</v>
      </c>
      <c r="LG63" s="3">
        <v>15.9345239525547</v>
      </c>
      <c r="LH63" s="3">
        <v>46.8229593026251</v>
      </c>
      <c r="LI63" s="3">
        <v>21.3355262655961</v>
      </c>
      <c r="LJ63" s="3">
        <v>32.3240164138953</v>
      </c>
      <c r="LK63" s="3">
        <v>38.1950804511872</v>
      </c>
      <c r="LL63" s="3">
        <v>41.7240963241566</v>
      </c>
    </row>
    <row r="64">
      <c r="A64" s="9">
        <v>43525.0</v>
      </c>
      <c r="B64" s="3">
        <v>43.9467457154198</v>
      </c>
      <c r="C64" s="3">
        <v>61.0029819635581</v>
      </c>
      <c r="D64" s="3">
        <v>70.8746015108754</v>
      </c>
      <c r="E64" s="3">
        <v>152.03970720698</v>
      </c>
      <c r="F64" s="3">
        <v>261.019999549502</v>
      </c>
      <c r="G64" s="3">
        <v>96.6557382374188</v>
      </c>
      <c r="H64" s="3">
        <v>36.2922743764552</v>
      </c>
      <c r="I64" s="3">
        <v>136.219299219912</v>
      </c>
      <c r="J64" s="3">
        <v>155.011190505255</v>
      </c>
      <c r="K64" s="3">
        <v>61.5834659136023</v>
      </c>
      <c r="L64" s="3">
        <v>67.7959647034467</v>
      </c>
      <c r="M64" s="3">
        <v>14.9571946646365</v>
      </c>
      <c r="N64" s="3">
        <v>43.1218065682866</v>
      </c>
      <c r="O64" s="3">
        <v>36.9107687814179</v>
      </c>
      <c r="P64" s="3">
        <v>88.53884149274</v>
      </c>
      <c r="Q64" s="3">
        <v>71.3730951944987</v>
      </c>
      <c r="R64" s="3">
        <v>81.829684559005</v>
      </c>
      <c r="S64" s="3">
        <v>82.833012470205</v>
      </c>
      <c r="T64" s="3">
        <v>36.904393697961</v>
      </c>
      <c r="U64" s="3">
        <v>77.3482253194166</v>
      </c>
      <c r="V64" s="3">
        <v>157.671090986944</v>
      </c>
      <c r="W64" s="3">
        <v>114.025158580361</v>
      </c>
      <c r="X64" s="3">
        <v>161.916218308225</v>
      </c>
      <c r="Y64" s="3">
        <v>86.0585238138835</v>
      </c>
      <c r="Z64" s="3">
        <v>160.223955011691</v>
      </c>
      <c r="AA64" s="3">
        <v>22.3283472627512</v>
      </c>
      <c r="AB64" s="3">
        <v>80.4644348060297</v>
      </c>
      <c r="AC64" s="3">
        <v>161.59423075166</v>
      </c>
      <c r="AD64" s="3">
        <v>99.8879903227249</v>
      </c>
      <c r="AE64" s="3">
        <v>101.583947697757</v>
      </c>
      <c r="AF64" s="3">
        <v>965.085712251209</v>
      </c>
      <c r="AG64" s="3">
        <v>381.333648799534</v>
      </c>
      <c r="AH64" s="3">
        <v>24.7723768616377</v>
      </c>
      <c r="AI64" s="3">
        <v>68.9174668991038</v>
      </c>
      <c r="AJ64" s="3">
        <v>55.9349064752955</v>
      </c>
      <c r="AK64" s="3">
        <v>223.106545360821</v>
      </c>
      <c r="AL64" s="3">
        <v>24.8413914158365</v>
      </c>
      <c r="AM64" s="3">
        <v>46.8078305738584</v>
      </c>
      <c r="AN64" s="3">
        <v>290.381666637602</v>
      </c>
      <c r="AO64" s="3">
        <v>43.3429061726588</v>
      </c>
      <c r="AP64" s="3">
        <v>40.5681371749006</v>
      </c>
      <c r="AQ64" s="3">
        <v>39.0952379135858</v>
      </c>
      <c r="AR64" s="3">
        <v>30.8508783651503</v>
      </c>
      <c r="AS64" s="3">
        <v>100.623221088247</v>
      </c>
      <c r="AT64" s="3">
        <v>51.0066446845337</v>
      </c>
      <c r="AU64" s="3">
        <v>19.4359503914747</v>
      </c>
      <c r="AV64" s="3">
        <v>41.0339335899393</v>
      </c>
      <c r="AW64" s="3">
        <v>116.837204683595</v>
      </c>
      <c r="AX64" s="3">
        <v>121.590783572098</v>
      </c>
      <c r="AY64" s="3">
        <v>49.7635713304792</v>
      </c>
      <c r="AZ64" s="3">
        <v>97.161356952196</v>
      </c>
      <c r="BA64" s="3">
        <v>53.0562015227789</v>
      </c>
      <c r="BB64" s="3">
        <v>35.7986922862422</v>
      </c>
      <c r="BC64" s="3">
        <v>75.8974040058417</v>
      </c>
      <c r="BD64" s="3">
        <v>73.1931950884914</v>
      </c>
      <c r="BE64" s="3">
        <v>57.4564974709194</v>
      </c>
      <c r="BF64" s="3">
        <v>134.761052244715</v>
      </c>
      <c r="BG64" s="3">
        <v>34.0023889495364</v>
      </c>
      <c r="BH64" s="3">
        <v>135.285267255245</v>
      </c>
      <c r="BI64" s="3">
        <v>12.9695428666614</v>
      </c>
      <c r="BJ64" s="3">
        <v>134.453384654697</v>
      </c>
      <c r="BK64" s="3">
        <v>46.4449277913755</v>
      </c>
      <c r="BL64" s="3">
        <v>25.6794473070447</v>
      </c>
      <c r="BM64" s="3">
        <v>74.365943442635</v>
      </c>
      <c r="BN64" s="3">
        <v>55.1504213989051</v>
      </c>
      <c r="BO64" s="3">
        <v>211.623718393292</v>
      </c>
      <c r="BP64" s="3">
        <v>30.299134710256</v>
      </c>
      <c r="BQ64" s="3">
        <v>158.933241934754</v>
      </c>
      <c r="BR64" s="3">
        <v>43.7613653528755</v>
      </c>
      <c r="BS64" s="3">
        <v>22.5710376378267</v>
      </c>
      <c r="BT64" s="3">
        <v>43.9098954433326</v>
      </c>
      <c r="BU64" s="3">
        <v>65.8474008167802</v>
      </c>
      <c r="BV64" s="3">
        <v>45.7601943071167</v>
      </c>
      <c r="BW64" s="3">
        <v>96.1031885057495</v>
      </c>
      <c r="BX64" s="3">
        <v>59.1614615154637</v>
      </c>
      <c r="BY64" s="3">
        <v>48.0694941491596</v>
      </c>
      <c r="BZ64" s="3">
        <v>146.323888804496</v>
      </c>
      <c r="CA64" s="3">
        <v>62.5074599374944</v>
      </c>
      <c r="CB64" s="3">
        <v>109.803229029724</v>
      </c>
      <c r="CC64" s="3">
        <v>77.2681986953389</v>
      </c>
      <c r="CD64" s="3">
        <v>38.2336068819873</v>
      </c>
      <c r="CE64" s="3">
        <v>110.84552333845</v>
      </c>
      <c r="CF64" s="3">
        <v>109.641873977923</v>
      </c>
      <c r="CG64" s="3">
        <v>101.08238074893</v>
      </c>
      <c r="CH64" s="3">
        <v>83.8145696321626</v>
      </c>
      <c r="CI64" s="3">
        <v>95.4902348864359</v>
      </c>
      <c r="CJ64" s="3">
        <v>86.5311119421591</v>
      </c>
      <c r="CK64" s="3">
        <v>71.2286698816963</v>
      </c>
      <c r="CL64" s="3">
        <v>53.2142854418073</v>
      </c>
      <c r="CM64" s="3">
        <v>22.0602678108787</v>
      </c>
      <c r="CN64" s="3">
        <v>97.0824717484027</v>
      </c>
      <c r="CO64" s="3">
        <v>33.3047682865398</v>
      </c>
      <c r="CP64" s="3">
        <v>162.624479820659</v>
      </c>
      <c r="CQ64" s="3">
        <v>68.3744068139213</v>
      </c>
      <c r="CR64" s="3">
        <v>106.699031022656</v>
      </c>
      <c r="CS64" s="3">
        <v>48.9830302072928</v>
      </c>
      <c r="CT64" s="3">
        <v>149.09842769245</v>
      </c>
      <c r="CU64" s="3">
        <v>64.8874438630327</v>
      </c>
      <c r="CV64" s="3">
        <v>58.8795152072694</v>
      </c>
      <c r="CW64" s="3">
        <v>71.7640159958314</v>
      </c>
      <c r="CX64" s="3">
        <v>59.8744273759824</v>
      </c>
      <c r="CY64" s="3">
        <v>58.1813622437877</v>
      </c>
      <c r="CZ64" s="3">
        <v>71.3186356549187</v>
      </c>
      <c r="DA64" s="3">
        <v>35.336989877519</v>
      </c>
      <c r="DB64" s="3">
        <v>60.4875398363386</v>
      </c>
      <c r="DC64" s="3">
        <v>28.7968329789933</v>
      </c>
      <c r="DD64" s="3">
        <v>70.1423615495</v>
      </c>
      <c r="DE64" s="3">
        <v>120.781016100021</v>
      </c>
      <c r="DF64" s="3">
        <v>6.5867511659074</v>
      </c>
      <c r="DG64" s="3">
        <v>26.8235858978926</v>
      </c>
      <c r="DH64" s="3">
        <v>11.7245340200675</v>
      </c>
      <c r="DI64" s="3">
        <v>160.484062902478</v>
      </c>
      <c r="DJ64" s="3">
        <v>32.5629065871273</v>
      </c>
      <c r="DK64" s="3">
        <v>156.225714183989</v>
      </c>
      <c r="DL64" s="3">
        <v>97.195549382684</v>
      </c>
      <c r="DM64" s="3">
        <v>21.1197828039428</v>
      </c>
      <c r="DN64" s="3">
        <v>66.8316533900232</v>
      </c>
      <c r="DO64" s="3">
        <v>146.032366505722</v>
      </c>
      <c r="DP64" s="3">
        <v>48.4239539085873</v>
      </c>
      <c r="DQ64" s="3">
        <v>50.9235917966355</v>
      </c>
      <c r="DR64" s="3">
        <v>39.6127716071763</v>
      </c>
      <c r="DS64" s="3">
        <v>28.8206521432209</v>
      </c>
      <c r="DT64" s="3">
        <v>35.3799626251155</v>
      </c>
      <c r="DU64" s="3">
        <v>58.952815613112</v>
      </c>
      <c r="DV64" s="3">
        <v>91.6625019156061</v>
      </c>
      <c r="DW64" s="3">
        <v>73.1245246584878</v>
      </c>
      <c r="DX64" s="3">
        <v>169.818819516291</v>
      </c>
      <c r="DY64" s="3">
        <v>275.011580325206</v>
      </c>
      <c r="DZ64" s="3">
        <v>26.031020173212</v>
      </c>
      <c r="EA64" s="3">
        <v>69.7987061875106</v>
      </c>
      <c r="EB64" s="3">
        <v>10.1879426231315</v>
      </c>
      <c r="EC64" s="3">
        <v>160.800534391775</v>
      </c>
      <c r="ED64" s="3">
        <v>53.6637712990549</v>
      </c>
      <c r="EE64" s="3">
        <v>42.779080986948</v>
      </c>
      <c r="EF64" s="3">
        <v>138.199007916589</v>
      </c>
      <c r="EG64" s="3">
        <v>16.0314139636695</v>
      </c>
      <c r="EH64" s="3">
        <v>37.1830853401405</v>
      </c>
      <c r="EI64" s="3">
        <v>15.8127387035298</v>
      </c>
      <c r="EJ64" s="3">
        <v>98.578555130212</v>
      </c>
      <c r="EK64" s="3">
        <v>262.617742344401</v>
      </c>
      <c r="EL64" s="3">
        <v>101.606355366597</v>
      </c>
      <c r="EM64" s="3">
        <v>68.8177853239749</v>
      </c>
      <c r="EN64" s="3">
        <v>107.416938214191</v>
      </c>
      <c r="EO64" s="3">
        <v>46.3969478261981</v>
      </c>
      <c r="EP64" s="3">
        <v>243.374681576873</v>
      </c>
      <c r="EQ64" s="3">
        <v>33.3788176751302</v>
      </c>
      <c r="ER64" s="3">
        <v>17.5040313823765</v>
      </c>
      <c r="ES64" s="3">
        <v>25.3583030605256</v>
      </c>
      <c r="ET64" s="3">
        <v>185.255238124302</v>
      </c>
      <c r="EU64" s="3">
        <v>124.66878938678</v>
      </c>
      <c r="EV64" s="3">
        <v>14.6741262744351</v>
      </c>
      <c r="EW64" s="3">
        <v>31.4564739533756</v>
      </c>
      <c r="EX64" s="3">
        <v>117.830892835711</v>
      </c>
      <c r="EY64" s="3">
        <v>22.2941645191898</v>
      </c>
      <c r="EZ64" s="3">
        <v>87.0131058681489</v>
      </c>
      <c r="FA64" s="3">
        <v>42.1962831502223</v>
      </c>
      <c r="FB64" s="3">
        <v>12.5881225264852</v>
      </c>
      <c r="FC64" s="3">
        <v>13.5573593981099</v>
      </c>
      <c r="FD64" s="3">
        <v>108.863342850032</v>
      </c>
      <c r="FE64" s="3">
        <v>97.9532981916452</v>
      </c>
      <c r="FF64" s="3">
        <v>13.9917144929915</v>
      </c>
      <c r="FG64" s="3">
        <v>61.3838096800305</v>
      </c>
      <c r="FH64" s="3">
        <v>38.2067928872874</v>
      </c>
      <c r="FI64" s="3">
        <v>22.3066439005637</v>
      </c>
      <c r="FJ64" s="3">
        <v>46.4320253912638</v>
      </c>
      <c r="FK64" s="3">
        <v>43.4450422317958</v>
      </c>
      <c r="FL64" s="3">
        <v>117.058132680248</v>
      </c>
      <c r="FM64" s="3">
        <v>257.829874751406</v>
      </c>
      <c r="FN64" s="3">
        <v>92.8296030525923</v>
      </c>
      <c r="FO64" s="3">
        <v>12.2766043039067</v>
      </c>
      <c r="FP64" s="3">
        <v>48.0059672599519</v>
      </c>
      <c r="FQ64" s="3">
        <v>61.4415420802674</v>
      </c>
      <c r="FR64" s="3">
        <v>221.605985901865</v>
      </c>
      <c r="FS64" s="3">
        <v>118.252870045833</v>
      </c>
      <c r="FT64" s="3">
        <v>35.6705978479478</v>
      </c>
      <c r="FU64" s="3">
        <v>161.145974351794</v>
      </c>
      <c r="FV64" s="3">
        <v>38.8169943497388</v>
      </c>
      <c r="FW64" s="3">
        <v>112.660503172873</v>
      </c>
      <c r="FX64" s="3">
        <v>166.887013309525</v>
      </c>
      <c r="FY64" s="3">
        <v>41.8071626191739</v>
      </c>
      <c r="FZ64" s="3">
        <v>78.8157486911258</v>
      </c>
      <c r="GA64" s="3">
        <v>36.0979949054927</v>
      </c>
      <c r="GB64" s="3">
        <v>130.138571058001</v>
      </c>
      <c r="GC64" s="3">
        <v>63.161013879229</v>
      </c>
      <c r="GD64" s="3">
        <v>84.2778411052994</v>
      </c>
      <c r="GE64" s="3">
        <v>137.301909063094</v>
      </c>
      <c r="GF64" s="3">
        <v>29.4623809087844</v>
      </c>
      <c r="GG64" s="3">
        <v>34.7262109612124</v>
      </c>
      <c r="GH64" s="3">
        <v>25.9012561201733</v>
      </c>
      <c r="GI64" s="3">
        <v>50.0260150610043</v>
      </c>
      <c r="GJ64" s="3">
        <v>65.4156690806883</v>
      </c>
      <c r="GK64" s="3">
        <v>35.1933247079103</v>
      </c>
      <c r="GL64" s="3">
        <v>108.925454782872</v>
      </c>
      <c r="GM64" s="3">
        <v>129.664898365565</v>
      </c>
      <c r="GN64" s="3">
        <v>138.073010959023</v>
      </c>
      <c r="GO64" s="3">
        <v>39.1257151934598</v>
      </c>
      <c r="GP64" s="3">
        <v>26.1810690859811</v>
      </c>
      <c r="GQ64" s="3">
        <v>41.6514033940027</v>
      </c>
      <c r="GR64" s="3">
        <v>28.0892716224498</v>
      </c>
      <c r="GS64" s="3">
        <v>359.691665649414</v>
      </c>
      <c r="GT64" s="3">
        <v>22.924797700476</v>
      </c>
      <c r="GU64" s="3">
        <v>80.1040399554173</v>
      </c>
      <c r="GV64" s="3">
        <v>250.220908042457</v>
      </c>
      <c r="GW64" s="3">
        <v>35.6587075750667</v>
      </c>
      <c r="GX64" s="3">
        <v>160.322187417457</v>
      </c>
      <c r="GY64" s="3">
        <v>55.9186005392104</v>
      </c>
      <c r="GZ64" s="3">
        <v>76.5115147997526</v>
      </c>
      <c r="HA64" s="3">
        <v>51.637936346969</v>
      </c>
      <c r="HB64" s="3">
        <v>4.14977242483315</v>
      </c>
      <c r="HC64" s="3">
        <v>11.9829573560418</v>
      </c>
      <c r="HD64" s="3">
        <v>45.8286588599108</v>
      </c>
      <c r="HE64" s="3">
        <v>60.650599608842</v>
      </c>
      <c r="HF64" s="3">
        <v>48.1905221571277</v>
      </c>
      <c r="HG64" s="3">
        <v>375.134522937593</v>
      </c>
      <c r="HH64" s="3">
        <v>58.132229125554</v>
      </c>
      <c r="HI64" s="3">
        <v>66.3155400672606</v>
      </c>
      <c r="HJ64" s="3">
        <v>36.0754237812552</v>
      </c>
      <c r="HK64" s="3">
        <v>48.7082449574852</v>
      </c>
      <c r="HL64" s="3">
        <v>100.048335711537</v>
      </c>
      <c r="HM64" s="3">
        <v>30.8539620991349</v>
      </c>
      <c r="HN64" s="3">
        <v>40.7125295786072</v>
      </c>
      <c r="HO64" s="3">
        <v>86.9280656196292</v>
      </c>
      <c r="HP64" s="3">
        <v>63.4383741964806</v>
      </c>
      <c r="HQ64" s="3">
        <v>155.834437285249</v>
      </c>
      <c r="HR64" s="3">
        <v>25.5353771119476</v>
      </c>
      <c r="HS64" s="3">
        <v>60.9722577358381</v>
      </c>
      <c r="HT64" s="3">
        <v>64.1145524462108</v>
      </c>
      <c r="HU64" s="3">
        <v>101.378858072272</v>
      </c>
      <c r="HV64" s="3">
        <v>39.2020841295335</v>
      </c>
      <c r="HW64" s="3">
        <v>74.2749314069788</v>
      </c>
      <c r="HX64" s="3">
        <v>99.6030446981409</v>
      </c>
      <c r="HY64" s="3">
        <v>24.955305904408</v>
      </c>
      <c r="HZ64" s="3">
        <v>70.855508225043</v>
      </c>
      <c r="IA64" s="3">
        <v>170.891317517867</v>
      </c>
      <c r="IB64" s="3">
        <v>76.724444810793</v>
      </c>
      <c r="IC64" s="3">
        <v>35.9738056750769</v>
      </c>
      <c r="ID64" s="3">
        <v>48.5930990516155</v>
      </c>
      <c r="IE64" s="3">
        <v>412.073570614769</v>
      </c>
      <c r="IF64" s="3">
        <v>12.0101704899771</v>
      </c>
      <c r="IG64" s="3">
        <v>109.760203632697</v>
      </c>
      <c r="IH64" s="3">
        <v>158.725989171572</v>
      </c>
      <c r="II64" s="3">
        <v>316.857001921137</v>
      </c>
      <c r="IJ64" s="3">
        <v>86.6266505525173</v>
      </c>
      <c r="IK64" s="3">
        <v>72.0116758696487</v>
      </c>
      <c r="IL64" s="3">
        <v>63.2947455316024</v>
      </c>
      <c r="IM64" s="3">
        <v>40.7235426372924</v>
      </c>
      <c r="IN64" s="3">
        <v>135.392568514557</v>
      </c>
      <c r="IO64" s="3">
        <v>89.8832589225962</v>
      </c>
      <c r="IP64" s="3">
        <v>37.1152056700137</v>
      </c>
      <c r="IQ64" s="3">
        <v>135.28313193632</v>
      </c>
      <c r="IR64" s="3">
        <v>40.6886655892478</v>
      </c>
      <c r="IS64" s="3">
        <v>128.21624991368</v>
      </c>
      <c r="IT64" s="3">
        <v>51.2273749350507</v>
      </c>
      <c r="IU64" s="3">
        <v>56.6386802207765</v>
      </c>
      <c r="IV64" s="3">
        <v>155.529881434057</v>
      </c>
      <c r="IW64" s="3">
        <v>114.063873735923</v>
      </c>
      <c r="IX64" s="3">
        <v>180.901653423431</v>
      </c>
      <c r="IY64" s="3">
        <v>56.7000011715644</v>
      </c>
      <c r="IZ64" s="3">
        <v>14.7124021592151</v>
      </c>
      <c r="JA64" s="3">
        <v>52.1601619256612</v>
      </c>
      <c r="JB64" s="3">
        <v>74.7716636927895</v>
      </c>
      <c r="JC64" s="3">
        <v>67.3293526977282</v>
      </c>
      <c r="JD64" s="3">
        <v>48.2588015422779</v>
      </c>
      <c r="JE64" s="3">
        <v>258.464468810797</v>
      </c>
      <c r="JF64" s="3">
        <v>80.1451234857929</v>
      </c>
      <c r="JG64" s="3">
        <v>117.367854807963</v>
      </c>
      <c r="JH64" s="3">
        <v>55.757885916168</v>
      </c>
      <c r="JI64" s="3">
        <v>91.7641373488672</v>
      </c>
      <c r="JJ64" s="3">
        <v>51.423490610098</v>
      </c>
      <c r="JK64" s="3">
        <v>225.622158189989</v>
      </c>
      <c r="JL64" s="3">
        <v>145.043241726419</v>
      </c>
      <c r="JM64" s="3">
        <v>89.6400001086204</v>
      </c>
      <c r="JN64" s="3">
        <v>146.185305671119</v>
      </c>
      <c r="JO64" s="3">
        <v>65.8809296706156</v>
      </c>
      <c r="JP64" s="3">
        <v>108.464852258563</v>
      </c>
      <c r="JQ64" s="3">
        <v>180.440476190476</v>
      </c>
      <c r="JR64" s="3">
        <v>184.422856648763</v>
      </c>
      <c r="JS64" s="3">
        <v>49.0648165688593</v>
      </c>
      <c r="JT64" s="3">
        <v>41.8978334104464</v>
      </c>
      <c r="JU64" s="3">
        <v>244.043094453358</v>
      </c>
      <c r="JV64" s="3">
        <v>46.4639636227735</v>
      </c>
      <c r="JW64" s="3">
        <v>46.1426628466728</v>
      </c>
      <c r="JX64" s="3">
        <v>64.9589791587053</v>
      </c>
      <c r="JY64" s="3">
        <v>62.9676282950424</v>
      </c>
      <c r="JZ64" s="3">
        <v>42.3039447756819</v>
      </c>
      <c r="KA64" s="3">
        <v>91.8388729217474</v>
      </c>
      <c r="KB64" s="3">
        <v>19.7711531063744</v>
      </c>
      <c r="KC64" s="3">
        <v>29.889269827273</v>
      </c>
      <c r="KD64" s="3">
        <v>20.3203924633384</v>
      </c>
      <c r="KE64" s="3">
        <v>113.065757709842</v>
      </c>
      <c r="KF64" s="3">
        <v>47.0551081124436</v>
      </c>
      <c r="KG64" s="3">
        <v>60.8286525137913</v>
      </c>
      <c r="KH64" s="3">
        <v>72.0398818884838</v>
      </c>
      <c r="KI64" s="3">
        <v>88.2891348229486</v>
      </c>
      <c r="KJ64" s="3">
        <v>115.906666218279</v>
      </c>
      <c r="KK64" s="3">
        <v>92.5770235840469</v>
      </c>
      <c r="KL64" s="3">
        <v>14.0193349665545</v>
      </c>
      <c r="KM64" s="3">
        <v>60.050022881612</v>
      </c>
      <c r="KN64" s="3">
        <v>57.4439996009338</v>
      </c>
      <c r="KO64" s="3">
        <v>66.6504450430504</v>
      </c>
      <c r="KP64" s="3">
        <v>45.3989440522716</v>
      </c>
      <c r="KQ64" s="3">
        <v>106.026330153355</v>
      </c>
      <c r="KR64" s="3">
        <v>40.8418163942325</v>
      </c>
      <c r="KS64" s="3">
        <v>46.5505543589756</v>
      </c>
      <c r="KT64" s="3">
        <v>12.0231995638215</v>
      </c>
      <c r="KU64" s="3">
        <v>234.324251722817</v>
      </c>
      <c r="KV64" s="3">
        <v>50.9490781972577</v>
      </c>
      <c r="KW64" s="3">
        <v>111.399274760468</v>
      </c>
      <c r="KX64" s="3">
        <v>23.7818070455428</v>
      </c>
      <c r="KY64" s="3">
        <v>33.471373595813</v>
      </c>
      <c r="KZ64" s="3">
        <v>13.0419529011088</v>
      </c>
      <c r="LA64" s="3">
        <v>25.8064023565451</v>
      </c>
      <c r="LB64" s="3">
        <v>41.5096299866899</v>
      </c>
      <c r="LC64" s="3">
        <v>28.0644894322157</v>
      </c>
      <c r="LD64" s="3">
        <v>187.431173683006</v>
      </c>
      <c r="LE64" s="3">
        <v>38.8410345111416</v>
      </c>
      <c r="LF64" s="3">
        <v>4.37655867666395</v>
      </c>
      <c r="LG64" s="3">
        <v>18.664947885982</v>
      </c>
      <c r="LH64" s="3">
        <v>48.835984545039</v>
      </c>
      <c r="LI64" s="3">
        <v>21.7752381733486</v>
      </c>
      <c r="LJ64" s="3">
        <v>32.2892695124322</v>
      </c>
      <c r="LK64" s="3">
        <v>37.626001498528</v>
      </c>
      <c r="LL64" s="3">
        <v>41.0894524325359</v>
      </c>
    </row>
    <row r="65">
      <c r="A65" s="9">
        <v>43556.0</v>
      </c>
      <c r="B65" s="3">
        <v>48.0073070188214</v>
      </c>
      <c r="C65" s="3">
        <v>62.4370616378884</v>
      </c>
      <c r="D65" s="3">
        <v>70.2141320695074</v>
      </c>
      <c r="E65" s="3">
        <v>164.772730343955</v>
      </c>
      <c r="F65" s="3">
        <v>273.610001336961</v>
      </c>
      <c r="G65" s="3">
        <v>101.267011393675</v>
      </c>
      <c r="H65" s="3">
        <v>36.4678875094879</v>
      </c>
      <c r="I65" s="3">
        <v>143.73793967797</v>
      </c>
      <c r="J65" s="3">
        <v>170.494285946801</v>
      </c>
      <c r="K65" s="3">
        <v>61.0289298725943</v>
      </c>
      <c r="L65" s="3">
        <v>68.1613005840852</v>
      </c>
      <c r="M65" s="3">
        <v>14.8826780643018</v>
      </c>
      <c r="N65" s="3">
        <v>42.9287819872256</v>
      </c>
      <c r="O65" s="3">
        <v>38.9771418758604</v>
      </c>
      <c r="P65" s="3">
        <v>84.9168142840894</v>
      </c>
      <c r="Q65" s="3">
        <v>75.8999998910086</v>
      </c>
      <c r="R65" s="3">
        <v>83.7800892456519</v>
      </c>
      <c r="S65" s="3">
        <v>88.2779779119181</v>
      </c>
      <c r="T65" s="3">
        <v>40.6092776924649</v>
      </c>
      <c r="U65" s="3">
        <v>82.3063142417239</v>
      </c>
      <c r="V65" s="3">
        <v>157.302900941242</v>
      </c>
      <c r="W65" s="3">
        <v>126.297502100065</v>
      </c>
      <c r="X65" s="3">
        <v>168.023324124733</v>
      </c>
      <c r="Y65" s="3">
        <v>93.2457137334915</v>
      </c>
      <c r="Z65" s="3">
        <v>171.121879185854</v>
      </c>
      <c r="AA65" s="3">
        <v>24.0349350721542</v>
      </c>
      <c r="AB65" s="3">
        <v>86.6341946820883</v>
      </c>
      <c r="AC65" s="3">
        <v>164.468424798358</v>
      </c>
      <c r="AD65" s="3">
        <v>102.742500657853</v>
      </c>
      <c r="AE65" s="3">
        <v>103.875295216591</v>
      </c>
      <c r="AF65" s="4">
        <v>1046.16405087426</v>
      </c>
      <c r="AG65" s="3">
        <v>370.588491143297</v>
      </c>
      <c r="AH65" s="3">
        <v>25.6658411154457</v>
      </c>
      <c r="AI65" s="3">
        <v>70.2876538104287</v>
      </c>
      <c r="AJ65" s="3">
        <v>59.6983743046982</v>
      </c>
      <c r="AK65" s="3">
        <v>217.964547673865</v>
      </c>
      <c r="AL65" s="3">
        <v>26.8108736724052</v>
      </c>
      <c r="AM65" s="3">
        <v>48.7404193326193</v>
      </c>
      <c r="AN65" s="3">
        <v>232.641905285063</v>
      </c>
      <c r="AO65" s="3">
        <v>42.1179850413574</v>
      </c>
      <c r="AP65" s="3">
        <v>37.5867318284778</v>
      </c>
      <c r="AQ65" s="3">
        <v>37.2109524863107</v>
      </c>
      <c r="AR65" s="3">
        <v>34.2597882490164</v>
      </c>
      <c r="AS65" s="3">
        <v>103.86431497687</v>
      </c>
      <c r="AT65" s="3">
        <v>54.5487371078141</v>
      </c>
      <c r="AU65" s="3">
        <v>23.6564631523714</v>
      </c>
      <c r="AV65" s="3">
        <v>39.343053605456</v>
      </c>
      <c r="AW65" s="3">
        <v>122.52895132959</v>
      </c>
      <c r="AX65" s="3">
        <v>125.543315837627</v>
      </c>
      <c r="AY65" s="3">
        <v>51.075238091605</v>
      </c>
      <c r="AZ65" s="3">
        <v>99.6174869091574</v>
      </c>
      <c r="BA65" s="3">
        <v>51.0590267858482</v>
      </c>
      <c r="BB65" s="3">
        <v>37.7113491724764</v>
      </c>
      <c r="BC65" s="3">
        <v>76.8196899020483</v>
      </c>
      <c r="BD65" s="3">
        <v>75.6181792158253</v>
      </c>
      <c r="BE65" s="3">
        <v>59.950060768342</v>
      </c>
      <c r="BF65" s="3">
        <v>132.106268886745</v>
      </c>
      <c r="BG65" s="3">
        <v>36.0670483698772</v>
      </c>
      <c r="BH65" s="3">
        <v>138.010856941746</v>
      </c>
      <c r="BI65" s="3">
        <v>14.04510477611</v>
      </c>
      <c r="BJ65" s="3">
        <v>141.064173890518</v>
      </c>
      <c r="BK65" s="3">
        <v>46.1100057890695</v>
      </c>
      <c r="BL65" s="3">
        <v>25.7260539129815</v>
      </c>
      <c r="BM65" s="3">
        <v>78.8984311731552</v>
      </c>
      <c r="BN65" s="3">
        <v>53.7535851279624</v>
      </c>
      <c r="BO65" s="3">
        <v>223.21678582605</v>
      </c>
      <c r="BP65" s="3">
        <v>32.2041875958777</v>
      </c>
      <c r="BQ65" s="3">
        <v>159.518780864946</v>
      </c>
      <c r="BR65" s="3">
        <v>46.8215672214542</v>
      </c>
      <c r="BS65" s="3">
        <v>23.8331621698429</v>
      </c>
      <c r="BT65" s="3">
        <v>45.2078547163163</v>
      </c>
      <c r="BU65" s="3">
        <v>67.3294721512243</v>
      </c>
      <c r="BV65" s="3">
        <v>44.2746385110918</v>
      </c>
      <c r="BW65" s="3">
        <v>95.0357253752247</v>
      </c>
      <c r="BX65" s="3">
        <v>59.4211636927955</v>
      </c>
      <c r="BY65" s="3">
        <v>54.9595180963566</v>
      </c>
      <c r="BZ65" s="3">
        <v>150.926015076452</v>
      </c>
      <c r="CA65" s="3">
        <v>66.6821605615618</v>
      </c>
      <c r="CB65" s="3">
        <v>114.327506496252</v>
      </c>
      <c r="CC65" s="3">
        <v>80.8105902997561</v>
      </c>
      <c r="CD65" s="3">
        <v>41.6772536436094</v>
      </c>
      <c r="CE65" s="3">
        <v>112.864469272341</v>
      </c>
      <c r="CF65" s="3">
        <v>122.674394406809</v>
      </c>
      <c r="CG65" s="3">
        <v>106.631904420399</v>
      </c>
      <c r="CH65" s="3">
        <v>88.6358725443937</v>
      </c>
      <c r="CI65" s="3">
        <v>100.244290626131</v>
      </c>
      <c r="CJ65" s="3">
        <v>86.7736567202723</v>
      </c>
      <c r="CK65" s="3">
        <v>70.9033481192983</v>
      </c>
      <c r="CL65" s="3">
        <v>54.5007145291283</v>
      </c>
      <c r="CM65" s="3">
        <v>24.0858407680035</v>
      </c>
      <c r="CN65" s="3">
        <v>94.8594484099729</v>
      </c>
      <c r="CO65" s="3">
        <v>33.8998946167538</v>
      </c>
      <c r="CP65" s="3">
        <v>171.800803594311</v>
      </c>
      <c r="CQ65" s="3">
        <v>68.4037651424076</v>
      </c>
      <c r="CR65" s="3">
        <v>118.4724512522</v>
      </c>
      <c r="CS65" s="3">
        <v>49.7303062080378</v>
      </c>
      <c r="CT65" s="3">
        <v>156.734297879387</v>
      </c>
      <c r="CU65" s="3">
        <v>67.2625374312154</v>
      </c>
      <c r="CV65" s="3">
        <v>62.2200372554646</v>
      </c>
      <c r="CW65" s="3">
        <v>77.8325892504166</v>
      </c>
      <c r="CX65" s="3">
        <v>61.251559894838</v>
      </c>
      <c r="CY65" s="3">
        <v>58.2853904659306</v>
      </c>
      <c r="CZ65" s="3">
        <v>74.179198115952</v>
      </c>
      <c r="DA65" s="3">
        <v>35.4167823852307</v>
      </c>
      <c r="DB65" s="3">
        <v>61.5831743876139</v>
      </c>
      <c r="DC65" s="3">
        <v>29.0484901205563</v>
      </c>
      <c r="DD65" s="3">
        <v>73.3754015226793</v>
      </c>
      <c r="DE65" s="3">
        <v>123.016512630736</v>
      </c>
      <c r="DF65" s="3">
        <v>7.26598954187872</v>
      </c>
      <c r="DG65" s="3">
        <v>29.4943332766366</v>
      </c>
      <c r="DH65" s="3">
        <v>12.4446780581267</v>
      </c>
      <c r="DI65" s="3">
        <v>173.134363058888</v>
      </c>
      <c r="DJ65" s="3">
        <v>32.3523602732771</v>
      </c>
      <c r="DK65" s="3">
        <v>164.479046776181</v>
      </c>
      <c r="DL65" s="3">
        <v>101.549919264249</v>
      </c>
      <c r="DM65" s="3">
        <v>21.7447449896197</v>
      </c>
      <c r="DN65" s="3">
        <v>69.4748839515872</v>
      </c>
      <c r="DO65" s="3">
        <v>151.626150829233</v>
      </c>
      <c r="DP65" s="3">
        <v>46.1606859954224</v>
      </c>
      <c r="DQ65" s="3">
        <v>51.7386872299674</v>
      </c>
      <c r="DR65" s="3">
        <v>42.1665988379322</v>
      </c>
      <c r="DS65" s="3">
        <v>28.9167960402598</v>
      </c>
      <c r="DT65" s="3">
        <v>36.6052136421951</v>
      </c>
      <c r="DU65" s="3">
        <v>61.2643877315432</v>
      </c>
      <c r="DV65" s="3">
        <v>93.3605719237072</v>
      </c>
      <c r="DW65" s="3">
        <v>76.2492243352087</v>
      </c>
      <c r="DX65" s="3">
        <v>176.293651172194</v>
      </c>
      <c r="DY65" s="3">
        <v>279.982321649252</v>
      </c>
      <c r="DZ65" s="3">
        <v>27.4629020755009</v>
      </c>
      <c r="EA65" s="3">
        <v>73.608469288837</v>
      </c>
      <c r="EB65" s="3">
        <v>10.2671797623189</v>
      </c>
      <c r="EC65" s="3">
        <v>175.921411190463</v>
      </c>
      <c r="ED65" s="3">
        <v>58.7059470277974</v>
      </c>
      <c r="EE65" s="3">
        <v>44.3644864971185</v>
      </c>
      <c r="EF65" s="3">
        <v>146.576286182567</v>
      </c>
      <c r="EG65" s="3">
        <v>16.5189720649818</v>
      </c>
      <c r="EH65" s="3">
        <v>35.4754308044562</v>
      </c>
      <c r="EI65" s="3">
        <v>15.8499234814319</v>
      </c>
      <c r="EJ65" s="3">
        <v>103.772367000699</v>
      </c>
      <c r="EK65" s="3">
        <v>246.35304451663</v>
      </c>
      <c r="EL65" s="3">
        <v>103.625293120197</v>
      </c>
      <c r="EM65" s="3">
        <v>73.1110158809405</v>
      </c>
      <c r="EN65" s="3">
        <v>114.605471653786</v>
      </c>
      <c r="EO65" s="3">
        <v>48.3821198616835</v>
      </c>
      <c r="EP65" s="3">
        <v>250.709696844529</v>
      </c>
      <c r="EQ65" s="3">
        <v>33.6204318852509</v>
      </c>
      <c r="ER65" s="3">
        <v>17.4761099400486</v>
      </c>
      <c r="ES65" s="3">
        <v>25.7328916433075</v>
      </c>
      <c r="ET65" s="3">
        <v>183.757063366118</v>
      </c>
      <c r="EU65" s="3">
        <v>134.212758319744</v>
      </c>
      <c r="EV65" s="3">
        <v>15.9342684273709</v>
      </c>
      <c r="EW65" s="3">
        <v>31.9790484230506</v>
      </c>
      <c r="EX65" s="3">
        <v>117.43683110266</v>
      </c>
      <c r="EY65" s="3">
        <v>23.3332348418046</v>
      </c>
      <c r="EZ65" s="3">
        <v>92.9320321186102</v>
      </c>
      <c r="FA65" s="3">
        <v>44.1614966674935</v>
      </c>
      <c r="FB65" s="3">
        <v>12.7082512879311</v>
      </c>
      <c r="FC65" s="3">
        <v>13.8369511420858</v>
      </c>
      <c r="FD65" s="3">
        <v>114.332903372194</v>
      </c>
      <c r="FE65" s="3">
        <v>101.818944154852</v>
      </c>
      <c r="FF65" s="3">
        <v>13.9826241880859</v>
      </c>
      <c r="FG65" s="3">
        <v>74.5535705203102</v>
      </c>
      <c r="FH65" s="3">
        <v>39.520334744027</v>
      </c>
      <c r="FI65" s="3">
        <v>21.9926279144173</v>
      </c>
      <c r="FJ65" s="3">
        <v>47.8953830695278</v>
      </c>
      <c r="FK65" s="3">
        <v>46.3066947432604</v>
      </c>
      <c r="FL65" s="3">
        <v>113.047684145309</v>
      </c>
      <c r="FM65" s="3">
        <v>268.529892097955</v>
      </c>
      <c r="FN65" s="3">
        <v>102.192901473856</v>
      </c>
      <c r="FO65" s="3">
        <v>14.0627389229255</v>
      </c>
      <c r="FP65" s="3">
        <v>49.4747467361217</v>
      </c>
      <c r="FQ65" s="3">
        <v>64.3620179383247</v>
      </c>
      <c r="FR65" s="3">
        <v>233.231618476354</v>
      </c>
      <c r="FS65" s="3">
        <v>128.368225655748</v>
      </c>
      <c r="FT65" s="3">
        <v>36.4056469074339</v>
      </c>
      <c r="FU65" s="3">
        <v>168.444392644774</v>
      </c>
      <c r="FV65" s="3">
        <v>43.1485639430692</v>
      </c>
      <c r="FW65" s="3">
        <v>110.781867688835</v>
      </c>
      <c r="FX65" s="3">
        <v>179.60837043322</v>
      </c>
      <c r="FY65" s="3">
        <v>43.7840535397874</v>
      </c>
      <c r="FZ65" s="3">
        <v>75.4692818025867</v>
      </c>
      <c r="GA65" s="3">
        <v>36.8547367210172</v>
      </c>
      <c r="GB65" s="3">
        <v>130.848570869082</v>
      </c>
      <c r="GC65" s="3">
        <v>68.8083224508273</v>
      </c>
      <c r="GD65" s="3">
        <v>86.3266198338105</v>
      </c>
      <c r="GE65" s="3">
        <v>140.257311296425</v>
      </c>
      <c r="GF65" s="3">
        <v>27.5188095456078</v>
      </c>
      <c r="GG65" s="3">
        <v>34.7472995836542</v>
      </c>
      <c r="GH65" s="3">
        <v>24.613057815903</v>
      </c>
      <c r="GI65" s="3">
        <v>50.4118191814945</v>
      </c>
      <c r="GJ65" s="3">
        <v>63.132241339823</v>
      </c>
      <c r="GK65" s="3">
        <v>38.3789780555019</v>
      </c>
      <c r="GL65" s="3">
        <v>116.145104835354</v>
      </c>
      <c r="GM65" s="3">
        <v>132.637496645062</v>
      </c>
      <c r="GN65" s="3">
        <v>137.304028215142</v>
      </c>
      <c r="GO65" s="3">
        <v>41.7118600037213</v>
      </c>
      <c r="GP65" s="3">
        <v>27.2567830096121</v>
      </c>
      <c r="GQ65" s="3">
        <v>41.5524145306926</v>
      </c>
      <c r="GR65" s="3">
        <v>28.7063500602421</v>
      </c>
      <c r="GS65" s="3">
        <v>365.900714692615</v>
      </c>
      <c r="GT65" s="3">
        <v>22.9131923171809</v>
      </c>
      <c r="GU65" s="3">
        <v>81.0417787800129</v>
      </c>
      <c r="GV65" s="3">
        <v>253.896930044204</v>
      </c>
      <c r="GW65" s="3">
        <v>35.2107808602958</v>
      </c>
      <c r="GX65" s="3">
        <v>175.284641107545</v>
      </c>
      <c r="GY65" s="3">
        <v>62.7672441637636</v>
      </c>
      <c r="GZ65" s="3">
        <v>79.141476336391</v>
      </c>
      <c r="HA65" s="3">
        <v>51.8369674902778</v>
      </c>
      <c r="HB65" s="3">
        <v>4.64537260253329</v>
      </c>
      <c r="HC65" s="3">
        <v>11.7798967659164</v>
      </c>
      <c r="HD65" s="3">
        <v>47.4779632823154</v>
      </c>
      <c r="HE65" s="3">
        <v>63.3218876890674</v>
      </c>
      <c r="HF65" s="3">
        <v>49.7722487758566</v>
      </c>
      <c r="HG65" s="3">
        <v>396.284047444661</v>
      </c>
      <c r="HH65" s="3">
        <v>56.8758884947863</v>
      </c>
      <c r="HI65" s="3">
        <v>69.4226539169152</v>
      </c>
      <c r="HJ65" s="3">
        <v>37.262279766664</v>
      </c>
      <c r="HK65" s="3">
        <v>48.5976373574077</v>
      </c>
      <c r="HL65" s="3">
        <v>105.197930245835</v>
      </c>
      <c r="HM65" s="3">
        <v>30.3086970349442</v>
      </c>
      <c r="HN65" s="3">
        <v>43.4246928963708</v>
      </c>
      <c r="HO65" s="3">
        <v>90.3926061895545</v>
      </c>
      <c r="HP65" s="3">
        <v>64.6946317703457</v>
      </c>
      <c r="HQ65" s="3">
        <v>168.46676133453</v>
      </c>
      <c r="HR65" s="3">
        <v>27.8944902876639</v>
      </c>
      <c r="HS65" s="3">
        <v>63.4333926382203</v>
      </c>
      <c r="HT65" s="3">
        <v>62.4456776857296</v>
      </c>
      <c r="HU65" s="3">
        <v>105.912577657327</v>
      </c>
      <c r="HV65" s="3">
        <v>37.211563914066</v>
      </c>
      <c r="HW65" s="3">
        <v>74.1860420165928</v>
      </c>
      <c r="HX65" s="3">
        <v>104.714971205966</v>
      </c>
      <c r="HY65" s="3">
        <v>24.3445189465256</v>
      </c>
      <c r="HZ65" s="3">
        <v>75.6438429630093</v>
      </c>
      <c r="IA65" s="3">
        <v>172.194328263392</v>
      </c>
      <c r="IB65" s="3">
        <v>76.0073934692825</v>
      </c>
      <c r="IC65" s="3">
        <v>39.1292508652845</v>
      </c>
      <c r="ID65" s="3">
        <v>60.3625321739286</v>
      </c>
      <c r="IE65" s="3">
        <v>375.61714390346</v>
      </c>
      <c r="IF65" s="3">
        <v>12.0717599739399</v>
      </c>
      <c r="IG65" s="3">
        <v>114.89275065423</v>
      </c>
      <c r="IH65" s="3">
        <v>165.469761856532</v>
      </c>
      <c r="II65" s="3">
        <v>337.902549561328</v>
      </c>
      <c r="IJ65" s="3">
        <v>92.4296262358545</v>
      </c>
      <c r="IK65" s="3">
        <v>72.9122250191667</v>
      </c>
      <c r="IL65" s="3">
        <v>67.088919421</v>
      </c>
      <c r="IM65" s="3">
        <v>41.4197265117081</v>
      </c>
      <c r="IN65" s="3">
        <v>141.555248609457</v>
      </c>
      <c r="IO65" s="3">
        <v>99.6933869806667</v>
      </c>
      <c r="IP65" s="3">
        <v>38.6864105535004</v>
      </c>
      <c r="IQ65" s="3">
        <v>139.558280323579</v>
      </c>
      <c r="IR65" s="3">
        <v>41.2837181789961</v>
      </c>
      <c r="IS65" s="3">
        <v>130.606435487525</v>
      </c>
      <c r="IT65" s="3">
        <v>52.9817696184279</v>
      </c>
      <c r="IU65" s="3">
        <v>56.8383301702879</v>
      </c>
      <c r="IV65" s="3">
        <v>179.300303196728</v>
      </c>
      <c r="IW65" s="3">
        <v>123.784112925623</v>
      </c>
      <c r="IX65" s="3">
        <v>179.182841526142</v>
      </c>
      <c r="IY65" s="3">
        <v>59.0407222802642</v>
      </c>
      <c r="IZ65" s="3">
        <v>15.4776491455317</v>
      </c>
      <c r="JA65" s="3">
        <v>52.7882823195769</v>
      </c>
      <c r="JB65" s="3">
        <v>80.5095372236981</v>
      </c>
      <c r="JC65" s="3">
        <v>70.3533211580677</v>
      </c>
      <c r="JD65" s="3">
        <v>50.2765197469188</v>
      </c>
      <c r="JE65" s="3">
        <v>268.443285559665</v>
      </c>
      <c r="JF65" s="3">
        <v>84.9884009086657</v>
      </c>
      <c r="JG65" s="3">
        <v>121.19119364224</v>
      </c>
      <c r="JH65" s="3">
        <v>61.3537696611925</v>
      </c>
      <c r="JI65" s="3">
        <v>97.9084174875902</v>
      </c>
      <c r="JJ65" s="3">
        <v>51.9650241604333</v>
      </c>
      <c r="JK65" s="3">
        <v>217.022761943676</v>
      </c>
      <c r="JL65" s="3">
        <v>151.268841573524</v>
      </c>
      <c r="JM65" s="3">
        <v>92.0647250050196</v>
      </c>
      <c r="JN65" s="3">
        <v>153.552479279644</v>
      </c>
      <c r="JO65" s="3">
        <v>68.8261743074588</v>
      </c>
      <c r="JP65" s="3">
        <v>115.617730832908</v>
      </c>
      <c r="JQ65" s="3">
        <v>189.559286934989</v>
      </c>
      <c r="JR65" s="3">
        <v>180.191666739328</v>
      </c>
      <c r="JS65" s="3">
        <v>48.1223282590258</v>
      </c>
      <c r="JT65" s="3">
        <v>42.3430715779758</v>
      </c>
      <c r="JU65" s="3">
        <v>237.819761367071</v>
      </c>
      <c r="JV65" s="3">
        <v>40.5286620908159</v>
      </c>
      <c r="JW65" s="3">
        <v>49.955688394867</v>
      </c>
      <c r="JX65" s="3">
        <v>64.5405080623142</v>
      </c>
      <c r="JY65" s="3">
        <v>61.8331720426941</v>
      </c>
      <c r="JZ65" s="3">
        <v>40.6887625684029</v>
      </c>
      <c r="KA65" s="3">
        <v>94.6439189745544</v>
      </c>
      <c r="KB65" s="3">
        <v>20.45933150241</v>
      </c>
      <c r="KC65" s="3">
        <v>30.690685227715</v>
      </c>
      <c r="KD65" s="3">
        <v>21.2878042864312</v>
      </c>
      <c r="KE65" s="3">
        <v>134.356212120421</v>
      </c>
      <c r="KF65" s="3">
        <v>46.6984178363177</v>
      </c>
      <c r="KG65" s="3">
        <v>61.794844689363</v>
      </c>
      <c r="KH65" s="3">
        <v>76.2472665960639</v>
      </c>
      <c r="KI65" s="3">
        <v>91.5126506627124</v>
      </c>
      <c r="KJ65" s="3">
        <v>116.611090607397</v>
      </c>
      <c r="KK65" s="3">
        <v>96.957167619337</v>
      </c>
      <c r="KL65" s="3">
        <v>15.4748207325359</v>
      </c>
      <c r="KM65" s="3">
        <v>58.6968308826067</v>
      </c>
      <c r="KN65" s="3">
        <v>57.7804214054761</v>
      </c>
      <c r="KO65" s="3">
        <v>71.400480186915</v>
      </c>
      <c r="KP65" s="3">
        <v>46.564858617129</v>
      </c>
      <c r="KQ65" s="3">
        <v>106.991616384034</v>
      </c>
      <c r="KR65" s="3">
        <v>41.7681947796812</v>
      </c>
      <c r="KS65" s="3">
        <v>49.4508135363676</v>
      </c>
      <c r="KT65" s="3">
        <v>11.573137475187</v>
      </c>
      <c r="KU65" s="3">
        <v>233.768668321209</v>
      </c>
      <c r="KV65" s="3">
        <v>51.5811085541197</v>
      </c>
      <c r="KW65" s="3">
        <v>127.728993637853</v>
      </c>
      <c r="KX65" s="3">
        <v>26.2300382777944</v>
      </c>
      <c r="KY65" s="3">
        <v>33.098118272706</v>
      </c>
      <c r="KZ65" s="3">
        <v>13.8364257107917</v>
      </c>
      <c r="LA65" s="3">
        <v>26.0537480493638</v>
      </c>
      <c r="LB65" s="3">
        <v>43.0833511400522</v>
      </c>
      <c r="LC65" s="3">
        <v>28.4270477976004</v>
      </c>
      <c r="LD65" s="3">
        <v>200.958776114643</v>
      </c>
      <c r="LE65" s="3">
        <v>42.6145798752944</v>
      </c>
      <c r="LF65" s="3">
        <v>4.37171838629973</v>
      </c>
      <c r="LG65" s="3">
        <v>20.7581018382446</v>
      </c>
      <c r="LH65" s="3">
        <v>50.9869871099842</v>
      </c>
      <c r="LI65" s="3">
        <v>21.923333304269</v>
      </c>
      <c r="LJ65" s="3">
        <v>34.6434200590928</v>
      </c>
      <c r="LK65" s="3">
        <v>36.8666369694912</v>
      </c>
      <c r="LL65" s="3">
        <v>44.6465327737951</v>
      </c>
    </row>
    <row r="66">
      <c r="A66" s="9">
        <v>43586.0</v>
      </c>
      <c r="B66" s="3">
        <v>45.9444313589417</v>
      </c>
      <c r="C66" s="3">
        <v>61.1035247467288</v>
      </c>
      <c r="D66" s="3">
        <v>69.3295033250842</v>
      </c>
      <c r="E66" s="3">
        <v>163.588782785894</v>
      </c>
      <c r="F66" s="3">
        <v>277.031592629173</v>
      </c>
      <c r="G66" s="3">
        <v>94.8514838754839</v>
      </c>
      <c r="H66" s="3">
        <v>35.119308231586</v>
      </c>
      <c r="I66" s="3">
        <v>141.799618509812</v>
      </c>
      <c r="J66" s="3">
        <v>169.755225788463</v>
      </c>
      <c r="K66" s="3">
        <v>62.5887448786236</v>
      </c>
      <c r="L66" s="3">
        <v>70.2513812454403</v>
      </c>
      <c r="M66" s="3">
        <v>13.7692693652238</v>
      </c>
      <c r="N66" s="3">
        <v>44.6187198020507</v>
      </c>
      <c r="O66" s="3">
        <v>43.5696115863622</v>
      </c>
      <c r="P66" s="3">
        <v>87.2603575025825</v>
      </c>
      <c r="Q66" s="3">
        <v>77.6427274183793</v>
      </c>
      <c r="R66" s="3">
        <v>83.6360525622603</v>
      </c>
      <c r="S66" s="3">
        <v>92.9039340503544</v>
      </c>
      <c r="T66" s="3">
        <v>38.7404189838349</v>
      </c>
      <c r="U66" s="3">
        <v>82.0488723655968</v>
      </c>
      <c r="V66" s="3">
        <v>144.42412776189</v>
      </c>
      <c r="W66" s="3">
        <v>129.974176047178</v>
      </c>
      <c r="X66" s="3">
        <v>171.358580613428</v>
      </c>
      <c r="Y66" s="3">
        <v>93.5259089036421</v>
      </c>
      <c r="Z66" s="3">
        <v>179.344139127609</v>
      </c>
      <c r="AA66" s="3">
        <v>21.9575949362865</v>
      </c>
      <c r="AB66" s="3">
        <v>73.4405646310933</v>
      </c>
      <c r="AC66" s="3">
        <v>165.377401498115</v>
      </c>
      <c r="AD66" s="3">
        <v>94.6258407582135</v>
      </c>
      <c r="AE66" s="3">
        <v>109.11641148351</v>
      </c>
      <c r="AF66" s="4">
        <v>1015.84909196333</v>
      </c>
      <c r="AG66" s="3">
        <v>348.830191362564</v>
      </c>
      <c r="AH66" s="3">
        <v>25.007886424984</v>
      </c>
      <c r="AI66" s="3">
        <v>67.8263561086733</v>
      </c>
      <c r="AJ66" s="3">
        <v>56.432277651333</v>
      </c>
      <c r="AK66" s="3">
        <v>208.246057403969</v>
      </c>
      <c r="AL66" s="3">
        <v>25.7088177649844</v>
      </c>
      <c r="AM66" s="3">
        <v>47.7090613043202</v>
      </c>
      <c r="AN66" s="3">
        <v>228.669998862527</v>
      </c>
      <c r="AO66" s="3">
        <v>39.2833664616242</v>
      </c>
      <c r="AP66" s="3">
        <v>38.09936277178</v>
      </c>
      <c r="AQ66" s="3">
        <v>37.285682071339</v>
      </c>
      <c r="AR66" s="3">
        <v>30.2371659359374</v>
      </c>
      <c r="AS66" s="3">
        <v>101.216777771356</v>
      </c>
      <c r="AT66" s="3">
        <v>53.850513493047</v>
      </c>
      <c r="AU66" s="3">
        <v>23.2826342292457</v>
      </c>
      <c r="AV66" s="3">
        <v>39.1537284494434</v>
      </c>
      <c r="AW66" s="3">
        <v>112.234394977013</v>
      </c>
      <c r="AX66" s="3">
        <v>130.575104163041</v>
      </c>
      <c r="AY66" s="3">
        <v>48.5215909264304</v>
      </c>
      <c r="AZ66" s="3">
        <v>99.2047427322788</v>
      </c>
      <c r="BA66" s="3">
        <v>50.9949665640009</v>
      </c>
      <c r="BB66" s="3">
        <v>36.2394604562964</v>
      </c>
      <c r="BC66" s="3">
        <v>70.3640581797412</v>
      </c>
      <c r="BD66" s="3">
        <v>83.5518913216388</v>
      </c>
      <c r="BE66" s="3">
        <v>62.2437449590313</v>
      </c>
      <c r="BF66" s="3">
        <v>126.882327702329</v>
      </c>
      <c r="BG66" s="3">
        <v>37.066144754001</v>
      </c>
      <c r="BH66" s="3">
        <v>145.582570579399</v>
      </c>
      <c r="BI66" s="3">
        <v>13.9186545068567</v>
      </c>
      <c r="BJ66" s="3">
        <v>139.394701738557</v>
      </c>
      <c r="BK66" s="3">
        <v>47.4302468999641</v>
      </c>
      <c r="BL66" s="3">
        <v>25.2557433932612</v>
      </c>
      <c r="BM66" s="3">
        <v>81.7822720739528</v>
      </c>
      <c r="BN66" s="3">
        <v>50.2716476568724</v>
      </c>
      <c r="BO66" s="3">
        <v>223.589577173603</v>
      </c>
      <c r="BP66" s="3">
        <v>31.7528084167847</v>
      </c>
      <c r="BQ66" s="3">
        <v>155.939018972467</v>
      </c>
      <c r="BR66" s="3">
        <v>45.3605080344351</v>
      </c>
      <c r="BS66" s="3">
        <v>23.9350404932106</v>
      </c>
      <c r="BT66" s="3">
        <v>47.7485491647057</v>
      </c>
      <c r="BU66" s="3">
        <v>55.9494463231217</v>
      </c>
      <c r="BV66" s="3">
        <v>45.1819795435271</v>
      </c>
      <c r="BW66" s="3">
        <v>92.9954772487745</v>
      </c>
      <c r="BX66" s="3">
        <v>58.9985796773663</v>
      </c>
      <c r="BY66" s="3">
        <v>53.3007676833131</v>
      </c>
      <c r="BZ66" s="3">
        <v>136.072646039173</v>
      </c>
      <c r="CA66" s="3">
        <v>68.5856777273732</v>
      </c>
      <c r="CB66" s="3">
        <v>113.482573808918</v>
      </c>
      <c r="CC66" s="3">
        <v>86.5915488404164</v>
      </c>
      <c r="CD66" s="3">
        <v>41.4070917437903</v>
      </c>
      <c r="CE66" s="3">
        <v>113.799589727649</v>
      </c>
      <c r="CF66" s="3">
        <v>130.468828370394</v>
      </c>
      <c r="CG66" s="3">
        <v>102.120226773349</v>
      </c>
      <c r="CH66" s="3">
        <v>86.8306470324921</v>
      </c>
      <c r="CI66" s="3">
        <v>101.699860761946</v>
      </c>
      <c r="CJ66" s="3">
        <v>88.4156093450837</v>
      </c>
      <c r="CK66" s="3">
        <v>69.8146812447012</v>
      </c>
      <c r="CL66" s="3">
        <v>50.747499812733</v>
      </c>
      <c r="CM66" s="3">
        <v>21.9982597295564</v>
      </c>
      <c r="CN66" s="3">
        <v>91.6733651214288</v>
      </c>
      <c r="CO66" s="3">
        <v>33.472521668574</v>
      </c>
      <c r="CP66" s="3">
        <v>171.024349293091</v>
      </c>
      <c r="CQ66" s="3">
        <v>70.1067352182324</v>
      </c>
      <c r="CR66" s="3">
        <v>115.95963097547</v>
      </c>
      <c r="CS66" s="3">
        <v>47.0476810946644</v>
      </c>
      <c r="CT66" s="3">
        <v>156.407116328868</v>
      </c>
      <c r="CU66" s="3">
        <v>59.7760746093047</v>
      </c>
      <c r="CV66" s="3">
        <v>57.0671142308902</v>
      </c>
      <c r="CW66" s="3">
        <v>71.0126746048117</v>
      </c>
      <c r="CX66" s="3">
        <v>61.5914421427143</v>
      </c>
      <c r="CY66" s="3">
        <v>60.1903078216604</v>
      </c>
      <c r="CZ66" s="3">
        <v>70.8371957259579</v>
      </c>
      <c r="DA66" s="3">
        <v>36.5422259972744</v>
      </c>
      <c r="DB66" s="3">
        <v>58.3665151596069</v>
      </c>
      <c r="DC66" s="3">
        <v>28.7631906904759</v>
      </c>
      <c r="DD66" s="3">
        <v>68.8083448690084</v>
      </c>
      <c r="DE66" s="3">
        <v>117.985745673364</v>
      </c>
      <c r="DF66" s="3">
        <v>7.87493194613658</v>
      </c>
      <c r="DG66" s="3">
        <v>28.0049835216153</v>
      </c>
      <c r="DH66" s="3">
        <v>10.0282990993957</v>
      </c>
      <c r="DI66" s="3">
        <v>155.519671044913</v>
      </c>
      <c r="DJ66" s="3">
        <v>33.4768764706278</v>
      </c>
      <c r="DK66" s="3">
        <v>143.741590673273</v>
      </c>
      <c r="DL66" s="3">
        <v>105.943424313666</v>
      </c>
      <c r="DM66" s="3">
        <v>21.9415603527917</v>
      </c>
      <c r="DN66" s="3">
        <v>65.4810634931302</v>
      </c>
      <c r="DO66" s="3">
        <v>147.295994675372</v>
      </c>
      <c r="DP66" s="3">
        <v>48.2693170686285</v>
      </c>
      <c r="DQ66" s="3">
        <v>51.8984851474204</v>
      </c>
      <c r="DR66" s="3">
        <v>42.5298941365765</v>
      </c>
      <c r="DS66" s="3">
        <v>25.6079304617249</v>
      </c>
      <c r="DT66" s="3">
        <v>34.3390977828678</v>
      </c>
      <c r="DU66" s="3">
        <v>57.5737105735842</v>
      </c>
      <c r="DV66" s="3">
        <v>83.9506482090525</v>
      </c>
      <c r="DW66" s="3">
        <v>68.0655286871915</v>
      </c>
      <c r="DX66" s="3">
        <v>171.741716735022</v>
      </c>
      <c r="DY66" s="3">
        <v>248.250827458013</v>
      </c>
      <c r="DZ66" s="3">
        <v>22.6814399025754</v>
      </c>
      <c r="EA66" s="3">
        <v>80.5657141370628</v>
      </c>
      <c r="EB66" s="3">
        <v>10.1549868684267</v>
      </c>
      <c r="EC66" s="3">
        <v>168.111508702837</v>
      </c>
      <c r="ED66" s="3">
        <v>57.2583741724499</v>
      </c>
      <c r="EE66" s="3">
        <v>46.2885778517837</v>
      </c>
      <c r="EF66" s="3">
        <v>150.130667711425</v>
      </c>
      <c r="EG66" s="3">
        <v>15.9633483244451</v>
      </c>
      <c r="EH66" s="3">
        <v>34.1082804833322</v>
      </c>
      <c r="EI66" s="3">
        <v>15.8555065273637</v>
      </c>
      <c r="EJ66" s="3">
        <v>112.557364815853</v>
      </c>
      <c r="EK66" s="3">
        <v>237.311634014587</v>
      </c>
      <c r="EL66" s="3">
        <v>99.4636192519703</v>
      </c>
      <c r="EM66" s="3">
        <v>75.1496602420621</v>
      </c>
      <c r="EN66" s="3">
        <v>116.357799557316</v>
      </c>
      <c r="EO66" s="3">
        <v>40.4005088451029</v>
      </c>
      <c r="EP66" s="3">
        <v>236.519240784877</v>
      </c>
      <c r="EQ66" s="3">
        <v>32.4197738238021</v>
      </c>
      <c r="ER66" s="3">
        <v>17.8392317698452</v>
      </c>
      <c r="ES66" s="3">
        <v>22.8706865264796</v>
      </c>
      <c r="ET66" s="3">
        <v>162.412196766246</v>
      </c>
      <c r="EU66" s="3">
        <v>130.482100305703</v>
      </c>
      <c r="EV66" s="3">
        <v>15.880967995367</v>
      </c>
      <c r="EW66" s="3">
        <v>34.1472639805063</v>
      </c>
      <c r="EX66" s="3">
        <v>117.924624167912</v>
      </c>
      <c r="EY66" s="3">
        <v>21.9815367762728</v>
      </c>
      <c r="EZ66" s="3">
        <v>94.2585030005073</v>
      </c>
      <c r="FA66" s="3">
        <v>43.2349168372766</v>
      </c>
      <c r="FB66" s="3">
        <v>12.8124878099332</v>
      </c>
      <c r="FC66" s="3">
        <v>13.8885987119056</v>
      </c>
      <c r="FD66" s="3">
        <v>103.396841894562</v>
      </c>
      <c r="FE66" s="3">
        <v>105.628349612167</v>
      </c>
      <c r="FF66" s="3">
        <v>14.1112894704274</v>
      </c>
      <c r="FG66" s="3">
        <v>77.3390905206854</v>
      </c>
      <c r="FH66" s="3">
        <v>40.816123734035</v>
      </c>
      <c r="FI66" s="3">
        <v>21.8217708613033</v>
      </c>
      <c r="FJ66" s="3">
        <v>49.8332713810921</v>
      </c>
      <c r="FK66" s="3">
        <v>46.879199878432</v>
      </c>
      <c r="FL66" s="3">
        <v>107.427484396672</v>
      </c>
      <c r="FM66" s="3">
        <v>289.626832300327</v>
      </c>
      <c r="FN66" s="3">
        <v>93.7611697008114</v>
      </c>
      <c r="FO66" s="3">
        <v>13.840270914415</v>
      </c>
      <c r="FP66" s="3">
        <v>48.6113010358792</v>
      </c>
      <c r="FQ66" s="3">
        <v>57.7217623250123</v>
      </c>
      <c r="FR66" s="3">
        <v>241.646217938485</v>
      </c>
      <c r="FS66" s="3">
        <v>125.338303070787</v>
      </c>
      <c r="FT66" s="3">
        <v>34.5557960346259</v>
      </c>
      <c r="FU66" s="3">
        <v>173.31059248012</v>
      </c>
      <c r="FV66" s="3">
        <v>39.4884762942302</v>
      </c>
      <c r="FW66" s="3">
        <v>120.906076882575</v>
      </c>
      <c r="FX66" s="3">
        <v>179.683358303884</v>
      </c>
      <c r="FY66" s="3">
        <v>45.2326941754592</v>
      </c>
      <c r="FZ66" s="3">
        <v>76.989022768202</v>
      </c>
      <c r="GA66" s="3">
        <v>38.9695641990146</v>
      </c>
      <c r="GB66" s="3">
        <v>137.479999889027</v>
      </c>
      <c r="GC66" s="3">
        <v>69.6031221868749</v>
      </c>
      <c r="GD66" s="3">
        <v>87.1470795666596</v>
      </c>
      <c r="GE66" s="3">
        <v>115.228288622397</v>
      </c>
      <c r="GF66" s="3">
        <v>31.1510226509788</v>
      </c>
      <c r="GG66" s="3">
        <v>32.8370252417136</v>
      </c>
      <c r="GH66" s="3">
        <v>21.0577793744</v>
      </c>
      <c r="GI66" s="3">
        <v>44.0070713709366</v>
      </c>
      <c r="GJ66" s="3">
        <v>63.3802755714817</v>
      </c>
      <c r="GK66" s="3">
        <v>37.4093518853066</v>
      </c>
      <c r="GL66" s="3">
        <v>119.763837252262</v>
      </c>
      <c r="GM66" s="3">
        <v>135.370461562147</v>
      </c>
      <c r="GN66" s="3">
        <v>137.058246832782</v>
      </c>
      <c r="GO66" s="3">
        <v>36.533011000582</v>
      </c>
      <c r="GP66" s="3">
        <v>27.8130012821156</v>
      </c>
      <c r="GQ66" s="3">
        <v>42.7974764755405</v>
      </c>
      <c r="GR66" s="3">
        <v>26.0930384771746</v>
      </c>
      <c r="GS66" s="3">
        <v>359.557273864746</v>
      </c>
      <c r="GT66" s="3">
        <v>23.1416760755898</v>
      </c>
      <c r="GU66" s="3">
        <v>77.6569634046944</v>
      </c>
      <c r="GV66" s="3">
        <v>273.81502289795</v>
      </c>
      <c r="GW66" s="3">
        <v>30.9803885588787</v>
      </c>
      <c r="GX66" s="3">
        <v>179.542836421876</v>
      </c>
      <c r="GY66" s="3">
        <v>56.720242645803</v>
      </c>
      <c r="GZ66" s="3">
        <v>78.6673201335258</v>
      </c>
      <c r="HA66" s="3">
        <v>47.6747139095636</v>
      </c>
      <c r="HB66" s="3">
        <v>3.98128246723007</v>
      </c>
      <c r="HC66" s="3">
        <v>11.0349172607078</v>
      </c>
      <c r="HD66" s="3">
        <v>45.6148426780217</v>
      </c>
      <c r="HE66" s="3">
        <v>64.278791274692</v>
      </c>
      <c r="HF66" s="3">
        <v>49.1763275634321</v>
      </c>
      <c r="HG66" s="3">
        <v>365.167272394354</v>
      </c>
      <c r="HH66" s="3">
        <v>48.434431874184</v>
      </c>
      <c r="HI66" s="3">
        <v>72.3161196044565</v>
      </c>
      <c r="HJ66" s="3">
        <v>36.6723593664333</v>
      </c>
      <c r="HK66" s="3">
        <v>49.0102678861731</v>
      </c>
      <c r="HL66" s="3">
        <v>108.66423621566</v>
      </c>
      <c r="HM66" s="3">
        <v>30.4468767475047</v>
      </c>
      <c r="HN66" s="3">
        <v>44.1767303587504</v>
      </c>
      <c r="HO66" s="3">
        <v>91.7293618460256</v>
      </c>
      <c r="HP66" s="3">
        <v>67.0454491013441</v>
      </c>
      <c r="HQ66" s="3">
        <v>153.007119656319</v>
      </c>
      <c r="HR66" s="3">
        <v>29.7391272837202</v>
      </c>
      <c r="HS66" s="3">
        <v>65.0036038476352</v>
      </c>
      <c r="HT66" s="3">
        <v>61.4409759715464</v>
      </c>
      <c r="HU66" s="3">
        <v>106.635677939788</v>
      </c>
      <c r="HV66" s="3">
        <v>33.859479885259</v>
      </c>
      <c r="HW66" s="3">
        <v>74.9103092836752</v>
      </c>
      <c r="HX66" s="3">
        <v>100.590918841176</v>
      </c>
      <c r="HY66" s="3">
        <v>23.6173081388549</v>
      </c>
      <c r="HZ66" s="3">
        <v>74.6182026679637</v>
      </c>
      <c r="IA66" s="3">
        <v>180.391253650921</v>
      </c>
      <c r="IB66" s="3">
        <v>67.9723421273585</v>
      </c>
      <c r="IC66" s="3">
        <v>35.9161744323151</v>
      </c>
      <c r="ID66" s="3">
        <v>68.7512572354588</v>
      </c>
      <c r="IE66" s="3">
        <v>316.514547868208</v>
      </c>
      <c r="IF66" s="3">
        <v>11.5588304361128</v>
      </c>
      <c r="IG66" s="3">
        <v>104.337636404593</v>
      </c>
      <c r="IH66" s="3">
        <v>147.770485449044</v>
      </c>
      <c r="II66" s="3">
        <v>341.858643315145</v>
      </c>
      <c r="IJ66" s="3">
        <v>89.9360151985015</v>
      </c>
      <c r="IK66" s="3">
        <v>76.7141092562428</v>
      </c>
      <c r="IL66" s="3">
        <v>68.6948537327661</v>
      </c>
      <c r="IM66" s="3">
        <v>40.6737289274249</v>
      </c>
      <c r="IN66" s="3">
        <v>138.265450700487</v>
      </c>
      <c r="IO66" s="3">
        <v>104.908456911558</v>
      </c>
      <c r="IP66" s="3">
        <v>33.3901110652712</v>
      </c>
      <c r="IQ66" s="3">
        <v>140.318359563107</v>
      </c>
      <c r="IR66" s="3">
        <v>42.5980353686304</v>
      </c>
      <c r="IS66" s="3">
        <v>125.654965993708</v>
      </c>
      <c r="IT66" s="3">
        <v>54.007387761305</v>
      </c>
      <c r="IU66" s="3">
        <v>51.2993196903642</v>
      </c>
      <c r="IV66" s="3">
        <v>186.354436806472</v>
      </c>
      <c r="IW66" s="3">
        <v>118.685431884969</v>
      </c>
      <c r="IX66" s="3">
        <v>174.449999242476</v>
      </c>
      <c r="IY66" s="3">
        <v>63.2301156955748</v>
      </c>
      <c r="IZ66" s="3">
        <v>15.3532641202593</v>
      </c>
      <c r="JA66" s="3">
        <v>50.7283638519069</v>
      </c>
      <c r="JB66" s="3">
        <v>81.4992470636457</v>
      </c>
      <c r="JC66" s="3">
        <v>66.1458887916745</v>
      </c>
      <c r="JD66" s="3">
        <v>48.8104223270796</v>
      </c>
      <c r="JE66" s="3">
        <v>265.247465647986</v>
      </c>
      <c r="JF66" s="3">
        <v>83.5394055357239</v>
      </c>
      <c r="JG66" s="3">
        <v>127.479336040235</v>
      </c>
      <c r="JH66" s="3">
        <v>67.5622231816638</v>
      </c>
      <c r="JI66" s="3">
        <v>93.820127266029</v>
      </c>
      <c r="JJ66" s="3">
        <v>49.3718394611487</v>
      </c>
      <c r="JK66" s="3">
        <v>220.091170381815</v>
      </c>
      <c r="JL66" s="3">
        <v>153.16388235443</v>
      </c>
      <c r="JM66" s="3">
        <v>82.1652999024421</v>
      </c>
      <c r="JN66" s="3">
        <v>155.628331467254</v>
      </c>
      <c r="JO66" s="3">
        <v>64.3724679467078</v>
      </c>
      <c r="JP66" s="3">
        <v>121.65918596156</v>
      </c>
      <c r="JQ66" s="3">
        <v>194.267954739657</v>
      </c>
      <c r="JR66" s="3">
        <v>169.466590187766</v>
      </c>
      <c r="JS66" s="3">
        <v>49.9045125261592</v>
      </c>
      <c r="JT66" s="3">
        <v>41.9583017830697</v>
      </c>
      <c r="JU66" s="3">
        <v>209.523182262074</v>
      </c>
      <c r="JV66" s="3">
        <v>39.1252867319961</v>
      </c>
      <c r="JW66" s="3">
        <v>42.6774551243209</v>
      </c>
      <c r="JX66" s="3">
        <v>66.8166720240808</v>
      </c>
      <c r="JY66" s="3">
        <v>64.8684307564648</v>
      </c>
      <c r="JZ66" s="3">
        <v>39.7138981290933</v>
      </c>
      <c r="KA66" s="3">
        <v>97.3444161914297</v>
      </c>
      <c r="KB66" s="3">
        <v>19.4098746870018</v>
      </c>
      <c r="KC66" s="3">
        <v>30.9962877554028</v>
      </c>
      <c r="KD66" s="3">
        <v>19.6378880453528</v>
      </c>
      <c r="KE66" s="3">
        <v>120.161827027192</v>
      </c>
      <c r="KF66" s="3">
        <v>48.2617273147354</v>
      </c>
      <c r="KG66" s="3">
        <v>57.657958187181</v>
      </c>
      <c r="KH66" s="3">
        <v>71.698973225672</v>
      </c>
      <c r="KI66" s="3">
        <v>91.1951001199448</v>
      </c>
      <c r="KJ66" s="3">
        <v>109.839714753849</v>
      </c>
      <c r="KK66" s="3">
        <v>97.7116764342595</v>
      </c>
      <c r="KL66" s="3">
        <v>15.390731024533</v>
      </c>
      <c r="KM66" s="3">
        <v>55.9626839309576</v>
      </c>
      <c r="KN66" s="3">
        <v>50.3153963735329</v>
      </c>
      <c r="KO66" s="3">
        <v>71.0343490293925</v>
      </c>
      <c r="KP66" s="3">
        <v>50.0538073589968</v>
      </c>
      <c r="KQ66" s="3">
        <v>102.603413584049</v>
      </c>
      <c r="KR66" s="3">
        <v>38.4667264097541</v>
      </c>
      <c r="KS66" s="3">
        <v>49.3282483506848</v>
      </c>
      <c r="KT66" s="3">
        <v>11.6349332302632</v>
      </c>
      <c r="KU66" s="3">
        <v>234.297387888106</v>
      </c>
      <c r="KV66" s="3">
        <v>50.9006820739913</v>
      </c>
      <c r="KW66" s="3">
        <v>111.373447951266</v>
      </c>
      <c r="KX66" s="3">
        <v>24.2479242424445</v>
      </c>
      <c r="KY66" s="3">
        <v>29.4147415745911</v>
      </c>
      <c r="KZ66" s="3">
        <v>13.8726865995599</v>
      </c>
      <c r="LA66" s="3">
        <v>22.6271331132468</v>
      </c>
      <c r="LB66" s="3">
        <v>42.0616747144077</v>
      </c>
      <c r="LC66" s="3">
        <v>27.7013518030213</v>
      </c>
      <c r="LD66" s="3">
        <v>207.244665196146</v>
      </c>
      <c r="LE66" s="3">
        <v>43.218211437373</v>
      </c>
      <c r="LF66" s="3">
        <v>4.38653652234962</v>
      </c>
      <c r="LG66" s="3">
        <v>18.9874449713759</v>
      </c>
      <c r="LH66" s="3">
        <v>43.8080044232977</v>
      </c>
      <c r="LI66" s="3">
        <v>22.6656818823381</v>
      </c>
      <c r="LJ66" s="3">
        <v>31.341130049532</v>
      </c>
      <c r="LK66" s="3">
        <v>31.4199278383334</v>
      </c>
      <c r="LL66" s="3">
        <v>41.5031220526818</v>
      </c>
    </row>
    <row r="67">
      <c r="A67" s="9">
        <v>43617.0</v>
      </c>
      <c r="B67" s="3">
        <v>46.4168729322967</v>
      </c>
      <c r="C67" s="3">
        <v>59.0755371596338</v>
      </c>
      <c r="D67" s="3">
        <v>74.1463799352719</v>
      </c>
      <c r="E67" s="3">
        <v>169.613306364727</v>
      </c>
      <c r="F67" s="3">
        <v>282.754248046875</v>
      </c>
      <c r="G67" s="3">
        <v>96.4316302977902</v>
      </c>
      <c r="H67" s="3">
        <v>34.6886490748587</v>
      </c>
      <c r="I67" s="3">
        <v>146.868470515584</v>
      </c>
      <c r="J67" s="3">
        <v>163.598749923706</v>
      </c>
      <c r="K67" s="3">
        <v>64.8755931967608</v>
      </c>
      <c r="L67" s="3">
        <v>73.5329835744642</v>
      </c>
      <c r="M67" s="3">
        <v>13.9603296909665</v>
      </c>
      <c r="N67" s="3">
        <v>47.6730243437367</v>
      </c>
      <c r="O67" s="3">
        <v>45.8607945373456</v>
      </c>
      <c r="P67" s="3">
        <v>94.8863144792388</v>
      </c>
      <c r="Q67" s="3">
        <v>78.4637504577637</v>
      </c>
      <c r="R67" s="3">
        <v>88.0187566366403</v>
      </c>
      <c r="S67" s="3">
        <v>98.5696363212914</v>
      </c>
      <c r="T67" s="3">
        <v>39.8612186436381</v>
      </c>
      <c r="U67" s="3">
        <v>83.0233380640686</v>
      </c>
      <c r="V67" s="3">
        <v>151.688142502228</v>
      </c>
      <c r="W67" s="3">
        <v>133.503408464936</v>
      </c>
      <c r="X67" s="3">
        <v>183.474116800653</v>
      </c>
      <c r="Y67" s="3">
        <v>92.6446994781494</v>
      </c>
      <c r="Z67" s="3">
        <v>192.40825162206</v>
      </c>
      <c r="AA67" s="3">
        <v>22.2263263285836</v>
      </c>
      <c r="AB67" s="3">
        <v>75.1050283725666</v>
      </c>
      <c r="AC67" s="3">
        <v>170.22944900421</v>
      </c>
      <c r="AD67" s="3">
        <v>101.320364493746</v>
      </c>
      <c r="AE67" s="3">
        <v>112.7919138252</v>
      </c>
      <c r="AF67" s="4">
        <v>1098.7825012207</v>
      </c>
      <c r="AG67" s="3">
        <v>352.005225533628</v>
      </c>
      <c r="AH67" s="3">
        <v>24.4195215985568</v>
      </c>
      <c r="AI67" s="3">
        <v>71.2097261117146</v>
      </c>
      <c r="AJ67" s="3">
        <v>53.8763424789383</v>
      </c>
      <c r="AK67" s="3">
        <v>216.96488971198</v>
      </c>
      <c r="AL67" s="3">
        <v>25.8457880471551</v>
      </c>
      <c r="AM67" s="3">
        <v>50.840353463265</v>
      </c>
      <c r="AN67" s="3">
        <v>231.543748474121</v>
      </c>
      <c r="AO67" s="3">
        <v>36.8063812674622</v>
      </c>
      <c r="AP67" s="3">
        <v>38.2048594623586</v>
      </c>
      <c r="AQ67" s="3">
        <v>40.9652497291565</v>
      </c>
      <c r="AR67" s="3">
        <v>32.7998199968601</v>
      </c>
      <c r="AS67" s="3">
        <v>102.331871669471</v>
      </c>
      <c r="AT67" s="3">
        <v>54.5208239185429</v>
      </c>
      <c r="AU67" s="3">
        <v>23.263428770117</v>
      </c>
      <c r="AV67" s="3">
        <v>37.3676337487294</v>
      </c>
      <c r="AW67" s="3">
        <v>113.24641744592</v>
      </c>
      <c r="AX67" s="3">
        <v>134.297184388266</v>
      </c>
      <c r="AY67" s="3">
        <v>49.5467499732971</v>
      </c>
      <c r="AZ67" s="3">
        <v>106.258626744521</v>
      </c>
      <c r="BA67" s="3">
        <v>48.5030169018447</v>
      </c>
      <c r="BB67" s="3">
        <v>39.2415181400734</v>
      </c>
      <c r="BC67" s="3">
        <v>71.4399700885452</v>
      </c>
      <c r="BD67" s="3">
        <v>88.9138262745537</v>
      </c>
      <c r="BE67" s="3">
        <v>63.638456361687</v>
      </c>
      <c r="BF67" s="3">
        <v>132.401156961933</v>
      </c>
      <c r="BG67" s="3">
        <v>36.5798442651091</v>
      </c>
      <c r="BH67" s="3">
        <v>157.967602839061</v>
      </c>
      <c r="BI67" s="3">
        <v>14.345854973793</v>
      </c>
      <c r="BJ67" s="3">
        <v>142.283151753959</v>
      </c>
      <c r="BK67" s="3">
        <v>49.3667001902172</v>
      </c>
      <c r="BL67" s="3">
        <v>24.9155541612798</v>
      </c>
      <c r="BM67" s="3">
        <v>81.6656546356236</v>
      </c>
      <c r="BN67" s="3">
        <v>48.928725419399</v>
      </c>
      <c r="BO67" s="3">
        <v>236.75825057264</v>
      </c>
      <c r="BP67" s="3">
        <v>34.2427542823397</v>
      </c>
      <c r="BQ67" s="3">
        <v>152.070621644902</v>
      </c>
      <c r="BR67" s="3">
        <v>46.693635725611</v>
      </c>
      <c r="BS67" s="3">
        <v>24.0326734880364</v>
      </c>
      <c r="BT67" s="3">
        <v>50.1678537914277</v>
      </c>
      <c r="BU67" s="3">
        <v>57.9188828946809</v>
      </c>
      <c r="BV67" s="3">
        <v>45.1794556474878</v>
      </c>
      <c r="BW67" s="3">
        <v>95.4853113767785</v>
      </c>
      <c r="BX67" s="3">
        <v>60.3131816800571</v>
      </c>
      <c r="BY67" s="3">
        <v>53.5301310715681</v>
      </c>
      <c r="BZ67" s="3">
        <v>143.095454773989</v>
      </c>
      <c r="CA67" s="3">
        <v>68.2451242952474</v>
      </c>
      <c r="CB67" s="3">
        <v>125.925767829023</v>
      </c>
      <c r="CC67" s="3">
        <v>88.8924289415582</v>
      </c>
      <c r="CD67" s="3">
        <v>42.2443695853812</v>
      </c>
      <c r="CE67" s="3">
        <v>120.58297440038</v>
      </c>
      <c r="CF67" s="3">
        <v>135.263500649473</v>
      </c>
      <c r="CG67" s="3">
        <v>107.056500434875</v>
      </c>
      <c r="CH67" s="3">
        <v>88.9714576783074</v>
      </c>
      <c r="CI67" s="3">
        <v>101.655777632783</v>
      </c>
      <c r="CJ67" s="3">
        <v>90.9205468980783</v>
      </c>
      <c r="CK67" s="3">
        <v>69.9979098486909</v>
      </c>
      <c r="CL67" s="3">
        <v>50.0332503318787</v>
      </c>
      <c r="CM67" s="3">
        <v>19.8088869839577</v>
      </c>
      <c r="CN67" s="3">
        <v>92.9342521347481</v>
      </c>
      <c r="CO67" s="3">
        <v>35.1102463443017</v>
      </c>
      <c r="CP67" s="3">
        <v>182.17519753078</v>
      </c>
      <c r="CQ67" s="3">
        <v>72.1780807125745</v>
      </c>
      <c r="CR67" s="3">
        <v>125.161096311105</v>
      </c>
      <c r="CS67" s="3">
        <v>48.8841464127429</v>
      </c>
      <c r="CT67" s="3">
        <v>166.335928786897</v>
      </c>
      <c r="CU67" s="3">
        <v>60.6886491131814</v>
      </c>
      <c r="CV67" s="3">
        <v>56.0412166730205</v>
      </c>
      <c r="CW67" s="3">
        <v>67.9852156881373</v>
      </c>
      <c r="CX67" s="3">
        <v>62.7829049653248</v>
      </c>
      <c r="CY67" s="3">
        <v>63.5181646193234</v>
      </c>
      <c r="CZ67" s="3">
        <v>71.5069493724152</v>
      </c>
      <c r="DA67" s="3">
        <v>38.3228011388963</v>
      </c>
      <c r="DB67" s="3">
        <v>61.641499710083</v>
      </c>
      <c r="DC67" s="3">
        <v>29.0911761100317</v>
      </c>
      <c r="DD67" s="3">
        <v>69.0378742545055</v>
      </c>
      <c r="DE67" s="3">
        <v>124.307612571146</v>
      </c>
      <c r="DF67" s="3">
        <v>7.71859885538767</v>
      </c>
      <c r="DG67" s="3">
        <v>27.8218807401892</v>
      </c>
      <c r="DH67" s="3">
        <v>10.1351107551072</v>
      </c>
      <c r="DI67" s="3">
        <v>146.399214886466</v>
      </c>
      <c r="DJ67" s="3">
        <v>34.3763226465736</v>
      </c>
      <c r="DK67" s="3">
        <v>140.912250518799</v>
      </c>
      <c r="DL67" s="3">
        <v>109.604351455503</v>
      </c>
      <c r="DM67" s="3">
        <v>21.6939400706486</v>
      </c>
      <c r="DN67" s="3">
        <v>70.1546599053611</v>
      </c>
      <c r="DO67" s="3">
        <v>151.198604718332</v>
      </c>
      <c r="DP67" s="3">
        <v>49.4652101472795</v>
      </c>
      <c r="DQ67" s="3">
        <v>53.1118030864416</v>
      </c>
      <c r="DR67" s="3">
        <v>43.2568708198287</v>
      </c>
      <c r="DS67" s="3">
        <v>26.867647212308</v>
      </c>
      <c r="DT67" s="3">
        <v>34.2574126477768</v>
      </c>
      <c r="DU67" s="3">
        <v>54.035628830647</v>
      </c>
      <c r="DV67" s="3">
        <v>87.6191012341754</v>
      </c>
      <c r="DW67" s="3">
        <v>69.9838771453534</v>
      </c>
      <c r="DX67" s="3">
        <v>168.999013772433</v>
      </c>
      <c r="DY67" s="3">
        <v>251.976789869692</v>
      </c>
      <c r="DZ67" s="3">
        <v>20.0012896415029</v>
      </c>
      <c r="EA67" s="3">
        <v>85.887566701202</v>
      </c>
      <c r="EB67" s="3">
        <v>10.2162290395601</v>
      </c>
      <c r="EC67" s="3">
        <v>177.160551469637</v>
      </c>
      <c r="ED67" s="3">
        <v>54.1592692364595</v>
      </c>
      <c r="EE67" s="3">
        <v>48.4282560972167</v>
      </c>
      <c r="EF67" s="3">
        <v>154.17513107781</v>
      </c>
      <c r="EG67" s="3">
        <v>16.7637471629482</v>
      </c>
      <c r="EH67" s="3">
        <v>35.5680458464177</v>
      </c>
      <c r="EI67" s="3">
        <v>15.1862895960143</v>
      </c>
      <c r="EJ67" s="3">
        <v>121.294533532441</v>
      </c>
      <c r="EK67" s="3">
        <v>244.697374118648</v>
      </c>
      <c r="EL67" s="3">
        <v>100.339625301023</v>
      </c>
      <c r="EM67" s="3">
        <v>79.2292596814579</v>
      </c>
      <c r="EN67" s="3">
        <v>126.18373879772</v>
      </c>
      <c r="EO67" s="3">
        <v>40.5157042024955</v>
      </c>
      <c r="EP67" s="3">
        <v>247.362178438436</v>
      </c>
      <c r="EQ67" s="3">
        <v>31.8784450724472</v>
      </c>
      <c r="ER67" s="3">
        <v>17.6730392104258</v>
      </c>
      <c r="ES67" s="3">
        <v>23.1804165653676</v>
      </c>
      <c r="ET67" s="3">
        <v>168.556999969482</v>
      </c>
      <c r="EU67" s="3">
        <v>130.598412056697</v>
      </c>
      <c r="EV67" s="3">
        <v>15.7276280278661</v>
      </c>
      <c r="EW67" s="3">
        <v>34.8108372442942</v>
      </c>
      <c r="EX67" s="3">
        <v>119.661296863579</v>
      </c>
      <c r="EY67" s="3">
        <v>22.6626112985382</v>
      </c>
      <c r="EZ67" s="3">
        <v>92.9124988144356</v>
      </c>
      <c r="FA67" s="3">
        <v>42.5903495735431</v>
      </c>
      <c r="FB67" s="3">
        <v>13.0129830708922</v>
      </c>
      <c r="FC67" s="3">
        <v>14.3003147740447</v>
      </c>
      <c r="FD67" s="3">
        <v>103.423856099105</v>
      </c>
      <c r="FE67" s="3">
        <v>111.8834301236</v>
      </c>
      <c r="FF67" s="3">
        <v>14.7116158347014</v>
      </c>
      <c r="FG67" s="3">
        <v>82.7677497863769</v>
      </c>
      <c r="FH67" s="3">
        <v>43.0225229338106</v>
      </c>
      <c r="FI67" s="3">
        <v>20.657253351118</v>
      </c>
      <c r="FJ67" s="3">
        <v>52.287474421512</v>
      </c>
      <c r="FK67" s="3">
        <v>46.7001631369586</v>
      </c>
      <c r="FL67" s="3">
        <v>106.37584052438</v>
      </c>
      <c r="FM67" s="3">
        <v>305.731712618306</v>
      </c>
      <c r="FN67" s="3">
        <v>88.4866845741296</v>
      </c>
      <c r="FO67" s="3">
        <v>13.1873712372021</v>
      </c>
      <c r="FP67" s="3">
        <v>47.7297901549147</v>
      </c>
      <c r="FQ67" s="3">
        <v>60.6832634658868</v>
      </c>
      <c r="FR67" s="3">
        <v>252.455471833113</v>
      </c>
      <c r="FS67" s="3">
        <v>128.465028877367</v>
      </c>
      <c r="FT67" s="3">
        <v>34.7507174067832</v>
      </c>
      <c r="FU67" s="3">
        <v>179.42649696392</v>
      </c>
      <c r="FV67" s="3">
        <v>38.5459999519368</v>
      </c>
      <c r="FW67" s="3">
        <v>126.359677917855</v>
      </c>
      <c r="FX67" s="3">
        <v>182.989291631748</v>
      </c>
      <c r="FY67" s="3">
        <v>47.5160433814773</v>
      </c>
      <c r="FZ67" s="3">
        <v>83.9568008565267</v>
      </c>
      <c r="GA67" s="3">
        <v>40.1024282182661</v>
      </c>
      <c r="GB67" s="3">
        <v>146.990500259399</v>
      </c>
      <c r="GC67" s="3">
        <v>70.1804403235836</v>
      </c>
      <c r="GD67" s="3">
        <v>90.1546214928071</v>
      </c>
      <c r="GE67" s="3">
        <v>113.392818519057</v>
      </c>
      <c r="GF67" s="3">
        <v>31.7216250419617</v>
      </c>
      <c r="GG67" s="3">
        <v>31.8409814152747</v>
      </c>
      <c r="GH67" s="3">
        <v>21.1282617743294</v>
      </c>
      <c r="GI67" s="3">
        <v>41.3187043106228</v>
      </c>
      <c r="GJ67" s="3">
        <v>67.0770693519104</v>
      </c>
      <c r="GK67" s="3">
        <v>35.9747400725913</v>
      </c>
      <c r="GL67" s="3">
        <v>125.426222549094</v>
      </c>
      <c r="GM67" s="3">
        <v>150.535947862366</v>
      </c>
      <c r="GN67" s="3">
        <v>138.973217262896</v>
      </c>
      <c r="GO67" s="3">
        <v>33.5259138747303</v>
      </c>
      <c r="GP67" s="3">
        <v>29.355278055669</v>
      </c>
      <c r="GQ67" s="3">
        <v>45.0195367724116</v>
      </c>
      <c r="GR67" s="3">
        <v>30.6301283472842</v>
      </c>
      <c r="GS67" s="3">
        <v>356.844750976562</v>
      </c>
      <c r="GT67" s="3">
        <v>23.8287729339917</v>
      </c>
      <c r="GU67" s="3">
        <v>78.0634563987675</v>
      </c>
      <c r="GV67" s="3">
        <v>287.62022737215</v>
      </c>
      <c r="GW67" s="3">
        <v>29.2995324923559</v>
      </c>
      <c r="GX67" s="3">
        <v>176.077346216217</v>
      </c>
      <c r="GY67" s="3">
        <v>52.0856415910801</v>
      </c>
      <c r="GZ67" s="3">
        <v>73.0961349859757</v>
      </c>
      <c r="HA67" s="3">
        <v>46.3231674116969</v>
      </c>
      <c r="HB67" s="3">
        <v>3.7171647544332</v>
      </c>
      <c r="HC67" s="3">
        <v>11.6880277888012</v>
      </c>
      <c r="HD67" s="3">
        <v>45.4378995893284</v>
      </c>
      <c r="HE67" s="3">
        <v>65.2874528956984</v>
      </c>
      <c r="HF67" s="3">
        <v>49.6269167343611</v>
      </c>
      <c r="HG67" s="3">
        <v>378.9807472229</v>
      </c>
      <c r="HH67" s="3">
        <v>44.378857368411</v>
      </c>
      <c r="HI67" s="3">
        <v>73.5358074808702</v>
      </c>
      <c r="HJ67" s="3">
        <v>37.4948424776241</v>
      </c>
      <c r="HK67" s="3">
        <v>49.7980960135155</v>
      </c>
      <c r="HL67" s="3">
        <v>113.080135735649</v>
      </c>
      <c r="HM67" s="3">
        <v>31.8112062958807</v>
      </c>
      <c r="HN67" s="3">
        <v>45.0343953849058</v>
      </c>
      <c r="HO67" s="3">
        <v>94.8614873272174</v>
      </c>
      <c r="HP67" s="3">
        <v>71.1192235665826</v>
      </c>
      <c r="HQ67" s="3">
        <v>152.430294639418</v>
      </c>
      <c r="HR67" s="3">
        <v>30.291521670437</v>
      </c>
      <c r="HS67" s="3">
        <v>68.4579002620704</v>
      </c>
      <c r="HT67" s="3">
        <v>57.0263183446067</v>
      </c>
      <c r="HU67" s="3">
        <v>108.364871174642</v>
      </c>
      <c r="HV67" s="3">
        <v>33.2271321363396</v>
      </c>
      <c r="HW67" s="3">
        <v>76.3754711450882</v>
      </c>
      <c r="HX67" s="3">
        <v>103.96598746247</v>
      </c>
      <c r="HY67" s="3">
        <v>24.3353911491868</v>
      </c>
      <c r="HZ67" s="3">
        <v>75.1363159526675</v>
      </c>
      <c r="IA67" s="3">
        <v>191.312532195279</v>
      </c>
      <c r="IB67" s="3">
        <v>69.401280818358</v>
      </c>
      <c r="IC67" s="3">
        <v>37.104040923818</v>
      </c>
      <c r="ID67" s="3">
        <v>62.3415899519946</v>
      </c>
      <c r="IE67" s="3">
        <v>308.557500457764</v>
      </c>
      <c r="IF67" s="3">
        <v>11.48724652928</v>
      </c>
      <c r="IG67" s="3">
        <v>100.433520900833</v>
      </c>
      <c r="IH67" s="3">
        <v>143.76849175572</v>
      </c>
      <c r="II67" s="3">
        <v>351.428340035914</v>
      </c>
      <c r="IJ67" s="3">
        <v>94.5416022936769</v>
      </c>
      <c r="IK67" s="3">
        <v>79.2204137625808</v>
      </c>
      <c r="IL67" s="3">
        <v>73.4518379149917</v>
      </c>
      <c r="IM67" s="3">
        <v>38.3115721447331</v>
      </c>
      <c r="IN67" s="3">
        <v>146.787832315074</v>
      </c>
      <c r="IO67" s="3">
        <v>102.464925398258</v>
      </c>
      <c r="IP67" s="3">
        <v>32.1108252503963</v>
      </c>
      <c r="IQ67" s="3">
        <v>141.161123854223</v>
      </c>
      <c r="IR67" s="3">
        <v>44.31828757585</v>
      </c>
      <c r="IS67" s="3">
        <v>119.282305187331</v>
      </c>
      <c r="IT67" s="3">
        <v>56.8312808725247</v>
      </c>
      <c r="IU67" s="3">
        <v>46.2135328729512</v>
      </c>
      <c r="IV67" s="3">
        <v>172.101568931018</v>
      </c>
      <c r="IW67" s="3">
        <v>121.022921063034</v>
      </c>
      <c r="IX67" s="3">
        <v>185.181147620579</v>
      </c>
      <c r="IY67" s="3">
        <v>61.2744689320865</v>
      </c>
      <c r="IZ67" s="3">
        <v>15.8434387861875</v>
      </c>
      <c r="JA67" s="3">
        <v>48.4281741025083</v>
      </c>
      <c r="JB67" s="3">
        <v>83.9859586061114</v>
      </c>
      <c r="JC67" s="3">
        <v>75.9996437778114</v>
      </c>
      <c r="JD67" s="3">
        <v>48.752287867501</v>
      </c>
      <c r="JE67" s="3">
        <v>281.818792339936</v>
      </c>
      <c r="JF67" s="3">
        <v>85.6754115001671</v>
      </c>
      <c r="JG67" s="3">
        <v>132.394947824857</v>
      </c>
      <c r="JH67" s="3">
        <v>68.9546155207989</v>
      </c>
      <c r="JI67" s="3">
        <v>95.4029409975817</v>
      </c>
      <c r="JJ67" s="3">
        <v>49.6239169271236</v>
      </c>
      <c r="JK67" s="3">
        <v>225.949217254561</v>
      </c>
      <c r="JL67" s="3">
        <v>149.289645009875</v>
      </c>
      <c r="JM67" s="3">
        <v>82.8380997819589</v>
      </c>
      <c r="JN67" s="3">
        <v>163.311256110083</v>
      </c>
      <c r="JO67" s="3">
        <v>61.6666548983482</v>
      </c>
      <c r="JP67" s="3">
        <v>126.98731531107</v>
      </c>
      <c r="JQ67" s="3">
        <v>205.33724861145</v>
      </c>
      <c r="JR67" s="3">
        <v>175.340250015259</v>
      </c>
      <c r="JS67" s="3">
        <v>52.6755052966861</v>
      </c>
      <c r="JT67" s="3">
        <v>41.8487805357422</v>
      </c>
      <c r="JU67" s="3">
        <v>208.172999954224</v>
      </c>
      <c r="JV67" s="3">
        <v>39.17102792403</v>
      </c>
      <c r="JW67" s="3">
        <v>37.7021023236996</v>
      </c>
      <c r="JX67" s="3">
        <v>70.2565361226257</v>
      </c>
      <c r="JY67" s="3">
        <v>68.7885776092412</v>
      </c>
      <c r="JZ67" s="3">
        <v>39.3072407616587</v>
      </c>
      <c r="KA67" s="3">
        <v>104.225964008611</v>
      </c>
      <c r="KB67" s="3">
        <v>19.7124370076651</v>
      </c>
      <c r="KC67" s="3">
        <v>33.120267221383</v>
      </c>
      <c r="KD67" s="3">
        <v>20.1750147139251</v>
      </c>
      <c r="KE67" s="3">
        <v>111.964712263287</v>
      </c>
      <c r="KF67" s="3">
        <v>50.5117485286724</v>
      </c>
      <c r="KG67" s="3">
        <v>57.5335467881241</v>
      </c>
      <c r="KH67" s="3">
        <v>75.4264043375885</v>
      </c>
      <c r="KI67" s="3">
        <v>98.4822209910994</v>
      </c>
      <c r="KJ67" s="3">
        <v>109.968657409201</v>
      </c>
      <c r="KK67" s="3">
        <v>106.294303243898</v>
      </c>
      <c r="KL67" s="3">
        <v>16.3820624151198</v>
      </c>
      <c r="KM67" s="3">
        <v>53.3455303747334</v>
      </c>
      <c r="KN67" s="3">
        <v>49.172254285008</v>
      </c>
      <c r="KO67" s="3">
        <v>71.8796418152062</v>
      </c>
      <c r="KP67" s="3">
        <v>52.5789046396637</v>
      </c>
      <c r="KQ67" s="3">
        <v>105.792352506027</v>
      </c>
      <c r="KR67" s="3">
        <v>39.4153189838502</v>
      </c>
      <c r="KS67" s="3">
        <v>48.5942265821687</v>
      </c>
      <c r="KT67" s="3">
        <v>11.5525605121038</v>
      </c>
      <c r="KU67" s="3">
        <v>244.087638288487</v>
      </c>
      <c r="KV67" s="3">
        <v>50.6580995903318</v>
      </c>
      <c r="KW67" s="3">
        <v>89.3316366771392</v>
      </c>
      <c r="KX67" s="3">
        <v>23.2468154233852</v>
      </c>
      <c r="KY67" s="3">
        <v>29.384601842746</v>
      </c>
      <c r="KZ67" s="3">
        <v>14.4044457839155</v>
      </c>
      <c r="LA67" s="3">
        <v>19.9840300936734</v>
      </c>
      <c r="LB67" s="3">
        <v>38.4993984131308</v>
      </c>
      <c r="LC67" s="3">
        <v>26.1666267362269</v>
      </c>
      <c r="LD67" s="3">
        <v>215.607209453528</v>
      </c>
      <c r="LE67" s="3">
        <v>43.7242618248611</v>
      </c>
      <c r="LF67" s="3">
        <v>4.4987249698644</v>
      </c>
      <c r="LG67" s="3">
        <v>20.2755751954249</v>
      </c>
      <c r="LH67" s="3">
        <v>34.4639728387977</v>
      </c>
      <c r="LI67" s="3">
        <v>25.816250038147</v>
      </c>
      <c r="LJ67" s="3">
        <v>31.5286019810248</v>
      </c>
      <c r="LK67" s="3">
        <v>27.76505619406</v>
      </c>
      <c r="LL67" s="3">
        <v>37.9464489601084</v>
      </c>
    </row>
    <row r="68">
      <c r="A68" s="9">
        <v>43647.0</v>
      </c>
      <c r="B68" s="3">
        <v>49.3820320918049</v>
      </c>
      <c r="C68" s="3">
        <v>54.7625707691692</v>
      </c>
      <c r="D68" s="3">
        <v>78.2964407886896</v>
      </c>
      <c r="E68" s="3">
        <v>178.795924693011</v>
      </c>
      <c r="F68" s="3">
        <v>306.322957819158</v>
      </c>
      <c r="G68" s="3">
        <v>105.507699019985</v>
      </c>
      <c r="H68" s="3">
        <v>35.3333003209788</v>
      </c>
      <c r="I68" s="3">
        <v>147.627680582928</v>
      </c>
      <c r="J68" s="3">
        <v>169.942500027743</v>
      </c>
      <c r="K68" s="3">
        <v>65.3199878560378</v>
      </c>
      <c r="L68" s="3">
        <v>73.8969293970072</v>
      </c>
      <c r="M68" s="3">
        <v>14.3515860372036</v>
      </c>
      <c r="N68" s="3">
        <v>48.5904898436604</v>
      </c>
      <c r="O68" s="3">
        <v>48.1203754894871</v>
      </c>
      <c r="P68" s="3">
        <v>100.756372801176</v>
      </c>
      <c r="Q68" s="3">
        <v>82.6897725191983</v>
      </c>
      <c r="R68" s="3">
        <v>90.2987420196075</v>
      </c>
      <c r="S68" s="3">
        <v>101.465039781966</v>
      </c>
      <c r="T68" s="3">
        <v>44.8427501139881</v>
      </c>
      <c r="U68" s="3">
        <v>86.9347851260416</v>
      </c>
      <c r="V68" s="3">
        <v>152.100572999719</v>
      </c>
      <c r="W68" s="3">
        <v>134.238685792602</v>
      </c>
      <c r="X68" s="3">
        <v>180.844271032238</v>
      </c>
      <c r="Y68" s="3">
        <v>98.2698747461493</v>
      </c>
      <c r="Z68" s="3">
        <v>200.228376524262</v>
      </c>
      <c r="AA68" s="3">
        <v>22.9396270031454</v>
      </c>
      <c r="AB68" s="3">
        <v>79.6288417526783</v>
      </c>
      <c r="AC68" s="3">
        <v>173.01459123682</v>
      </c>
      <c r="AD68" s="3">
        <v>105.912065697542</v>
      </c>
      <c r="AE68" s="3">
        <v>117.416853734236</v>
      </c>
      <c r="AF68" s="4">
        <v>1149.99932029031</v>
      </c>
      <c r="AG68" s="3">
        <v>351.34573016733</v>
      </c>
      <c r="AH68" s="3">
        <v>25.8797114316982</v>
      </c>
      <c r="AI68" s="3">
        <v>74.7250339473636</v>
      </c>
      <c r="AJ68" s="3">
        <v>60.917858240526</v>
      </c>
      <c r="AK68" s="3">
        <v>228.869389835731</v>
      </c>
      <c r="AL68" s="3">
        <v>27.0188383766949</v>
      </c>
      <c r="AM68" s="3">
        <v>51.4865877333339</v>
      </c>
      <c r="AN68" s="3">
        <v>235.189773906361</v>
      </c>
      <c r="AO68" s="3">
        <v>37.8561024508959</v>
      </c>
      <c r="AP68" s="3">
        <v>36.8377948562316</v>
      </c>
      <c r="AQ68" s="3">
        <v>42.5772728486495</v>
      </c>
      <c r="AR68" s="3">
        <v>32.3469431651227</v>
      </c>
      <c r="AS68" s="3">
        <v>100.829372274905</v>
      </c>
      <c r="AT68" s="3">
        <v>58.1301869147962</v>
      </c>
      <c r="AU68" s="3">
        <v>22.8645646716071</v>
      </c>
      <c r="AV68" s="3">
        <v>39.2844457493767</v>
      </c>
      <c r="AW68" s="3">
        <v>119.190061811046</v>
      </c>
      <c r="AX68" s="3">
        <v>135.93695868086</v>
      </c>
      <c r="AY68" s="3">
        <v>52.5154545523904</v>
      </c>
      <c r="AZ68" s="3">
        <v>104.522919368457</v>
      </c>
      <c r="BA68" s="3">
        <v>44.8062356077421</v>
      </c>
      <c r="BB68" s="3">
        <v>41.0325041989696</v>
      </c>
      <c r="BC68" s="3">
        <v>73.0444515490155</v>
      </c>
      <c r="BD68" s="3">
        <v>92.650791560364</v>
      </c>
      <c r="BE68" s="3">
        <v>64.2176775231429</v>
      </c>
      <c r="BF68" s="3">
        <v>136.484033835515</v>
      </c>
      <c r="BG68" s="3">
        <v>38.2697176750717</v>
      </c>
      <c r="BH68" s="3">
        <v>162.101298685249</v>
      </c>
      <c r="BI68" s="3">
        <v>15.1366227106615</v>
      </c>
      <c r="BJ68" s="3">
        <v>147.352752364042</v>
      </c>
      <c r="BK68" s="3">
        <v>49.7810340813555</v>
      </c>
      <c r="BL68" s="3">
        <v>24.6365541985014</v>
      </c>
      <c r="BM68" s="3">
        <v>83.525269342946</v>
      </c>
      <c r="BN68" s="3">
        <v>49.493913129776</v>
      </c>
      <c r="BO68" s="3">
        <v>252.661135600448</v>
      </c>
      <c r="BP68" s="3">
        <v>34.5162746904406</v>
      </c>
      <c r="BQ68" s="3">
        <v>155.949183241498</v>
      </c>
      <c r="BR68" s="3">
        <v>47.9556817448725</v>
      </c>
      <c r="BS68" s="3">
        <v>23.0024718648382</v>
      </c>
      <c r="BT68" s="3">
        <v>53.9294234275777</v>
      </c>
      <c r="BU68" s="3">
        <v>60.1127788700614</v>
      </c>
      <c r="BV68" s="3">
        <v>46.9255546408241</v>
      </c>
      <c r="BW68" s="3">
        <v>97.8354004109429</v>
      </c>
      <c r="BX68" s="3">
        <v>60.5778049651679</v>
      </c>
      <c r="BY68" s="3">
        <v>58.9152411237474</v>
      </c>
      <c r="BZ68" s="3">
        <v>153.116911051879</v>
      </c>
      <c r="CA68" s="3">
        <v>73.4724175808741</v>
      </c>
      <c r="CB68" s="3">
        <v>130.063244173887</v>
      </c>
      <c r="CC68" s="3">
        <v>91.3005505477062</v>
      </c>
      <c r="CD68" s="3">
        <v>42.1914128737744</v>
      </c>
      <c r="CE68" s="3">
        <v>123.613020937504</v>
      </c>
      <c r="CF68" s="3">
        <v>140.183823127232</v>
      </c>
      <c r="CG68" s="3">
        <v>108.732727397572</v>
      </c>
      <c r="CH68" s="3">
        <v>91.3891770286083</v>
      </c>
      <c r="CI68" s="3">
        <v>105.845354740503</v>
      </c>
      <c r="CJ68" s="3">
        <v>91.6925279891968</v>
      </c>
      <c r="CK68" s="3">
        <v>70.779291842784</v>
      </c>
      <c r="CL68" s="3">
        <v>57.3595457077026</v>
      </c>
      <c r="CM68" s="3">
        <v>20.1095991719117</v>
      </c>
      <c r="CN68" s="3">
        <v>90.1908456463297</v>
      </c>
      <c r="CO68" s="3">
        <v>36.7242756986409</v>
      </c>
      <c r="CP68" s="3">
        <v>187.294046760212</v>
      </c>
      <c r="CQ68" s="3">
        <v>71.7314872368056</v>
      </c>
      <c r="CR68" s="3">
        <v>132.548567224838</v>
      </c>
      <c r="CS68" s="3">
        <v>54.8873436872711</v>
      </c>
      <c r="CT68" s="3">
        <v>175.641547364267</v>
      </c>
      <c r="CU68" s="3">
        <v>64.4418549871401</v>
      </c>
      <c r="CV68" s="3">
        <v>57.5612707370751</v>
      </c>
      <c r="CW68" s="3">
        <v>68.4642034165671</v>
      </c>
      <c r="CX68" s="3">
        <v>63.9398397625898</v>
      </c>
      <c r="CY68" s="3">
        <v>63.991225093603</v>
      </c>
      <c r="CZ68" s="3">
        <v>72.5710092798034</v>
      </c>
      <c r="DA68" s="3">
        <v>39.5728475185435</v>
      </c>
      <c r="DB68" s="3">
        <v>65.5768936330622</v>
      </c>
      <c r="DC68" s="3">
        <v>28.0894266878285</v>
      </c>
      <c r="DD68" s="3">
        <v>70.1643007731322</v>
      </c>
      <c r="DE68" s="3">
        <v>134.095593534884</v>
      </c>
      <c r="DF68" s="3">
        <v>7.88165422359219</v>
      </c>
      <c r="DG68" s="3">
        <v>27.1384006919141</v>
      </c>
      <c r="DH68" s="3">
        <v>10.5944356539049</v>
      </c>
      <c r="DI68" s="3">
        <v>151.932284345078</v>
      </c>
      <c r="DJ68" s="3">
        <v>34.8417975653394</v>
      </c>
      <c r="DK68" s="3">
        <v>146.605682373047</v>
      </c>
      <c r="DL68" s="3">
        <v>116.911327585823</v>
      </c>
      <c r="DM68" s="3">
        <v>22.8734995314176</v>
      </c>
      <c r="DN68" s="3">
        <v>73.5741127055174</v>
      </c>
      <c r="DO68" s="3">
        <v>162.048208680417</v>
      </c>
      <c r="DP68" s="3">
        <v>50.4610305763815</v>
      </c>
      <c r="DQ68" s="3">
        <v>53.7200587702641</v>
      </c>
      <c r="DR68" s="3">
        <v>44.4708224353135</v>
      </c>
      <c r="DS68" s="3">
        <v>28.1535694792308</v>
      </c>
      <c r="DT68" s="3">
        <v>37.1360820563931</v>
      </c>
      <c r="DU68" s="3">
        <v>57.3759512844435</v>
      </c>
      <c r="DV68" s="3">
        <v>86.8048660078712</v>
      </c>
      <c r="DW68" s="3">
        <v>70.0372756539573</v>
      </c>
      <c r="DX68" s="3">
        <v>186.448150044193</v>
      </c>
      <c r="DY68" s="3">
        <v>256.05267278201</v>
      </c>
      <c r="DZ68" s="3">
        <v>20.8983148960757</v>
      </c>
      <c r="EA68" s="3">
        <v>91.5184349371858</v>
      </c>
      <c r="EB68" s="3">
        <v>10.7118458657066</v>
      </c>
      <c r="EC68" s="3">
        <v>187.330142083416</v>
      </c>
      <c r="ED68" s="3">
        <v>56.8089651973536</v>
      </c>
      <c r="EE68" s="3">
        <v>50.4896547339377</v>
      </c>
      <c r="EF68" s="3">
        <v>156.033013385025</v>
      </c>
      <c r="EG68" s="3">
        <v>17.7145102267355</v>
      </c>
      <c r="EH68" s="3">
        <v>35.7529206326487</v>
      </c>
      <c r="EI68" s="3">
        <v>15.0852285533184</v>
      </c>
      <c r="EJ68" s="3">
        <v>127.02452429254</v>
      </c>
      <c r="EK68" s="3">
        <v>264.855656552129</v>
      </c>
      <c r="EL68" s="3">
        <v>107.432129776055</v>
      </c>
      <c r="EM68" s="3">
        <v>83.5403014533676</v>
      </c>
      <c r="EN68" s="3">
        <v>124.020406709538</v>
      </c>
      <c r="EO68" s="3">
        <v>43.4690122686412</v>
      </c>
      <c r="EP68" s="3">
        <v>267.230437831004</v>
      </c>
      <c r="EQ68" s="3">
        <v>32.0194406563479</v>
      </c>
      <c r="ER68" s="3">
        <v>18.4869359937084</v>
      </c>
      <c r="ES68" s="3">
        <v>22.6783095577457</v>
      </c>
      <c r="ET68" s="3">
        <v>176.87621272694</v>
      </c>
      <c r="EU68" s="3">
        <v>133.27550021361</v>
      </c>
      <c r="EV68" s="3">
        <v>15.3872730985356</v>
      </c>
      <c r="EW68" s="3">
        <v>36.4852536350842</v>
      </c>
      <c r="EX68" s="3">
        <v>115.871762849964</v>
      </c>
      <c r="EY68" s="3">
        <v>22.8818947859279</v>
      </c>
      <c r="EZ68" s="3">
        <v>97.7036796345347</v>
      </c>
      <c r="FA68" s="3">
        <v>43.425764356961</v>
      </c>
      <c r="FB68" s="3">
        <v>13.6494873647381</v>
      </c>
      <c r="FC68" s="3">
        <v>14.5199808075892</v>
      </c>
      <c r="FD68" s="3">
        <v>119.047095735326</v>
      </c>
      <c r="FE68" s="3">
        <v>113.696256254983</v>
      </c>
      <c r="FF68" s="3">
        <v>14.8459593413022</v>
      </c>
      <c r="FG68" s="3">
        <v>87.7411365509033</v>
      </c>
      <c r="FH68" s="3">
        <v>44.2853882860742</v>
      </c>
      <c r="FI68" s="3">
        <v>19.1042974575255</v>
      </c>
      <c r="FJ68" s="3">
        <v>53.4954981803768</v>
      </c>
      <c r="FK68" s="3">
        <v>43.1266078956467</v>
      </c>
      <c r="FL68" s="3">
        <v>101.847275253655</v>
      </c>
      <c r="FM68" s="3">
        <v>316.137424941888</v>
      </c>
      <c r="FN68" s="3">
        <v>93.7311786706694</v>
      </c>
      <c r="FO68" s="3">
        <v>14.2654500233296</v>
      </c>
      <c r="FP68" s="3">
        <v>49.377854746504</v>
      </c>
      <c r="FQ68" s="3">
        <v>61.785201948303</v>
      </c>
      <c r="FR68" s="3">
        <v>267.821524506042</v>
      </c>
      <c r="FS68" s="3">
        <v>135.565020066729</v>
      </c>
      <c r="FT68" s="3">
        <v>36.1354973107589</v>
      </c>
      <c r="FU68" s="3">
        <v>187.509798026836</v>
      </c>
      <c r="FV68" s="3">
        <v>42.3148982281872</v>
      </c>
      <c r="FW68" s="3">
        <v>134.2593829872</v>
      </c>
      <c r="FX68" s="3">
        <v>192.981694106223</v>
      </c>
      <c r="FY68" s="3">
        <v>48.3326815838826</v>
      </c>
      <c r="FZ68" s="3">
        <v>86.9261736801793</v>
      </c>
      <c r="GA68" s="3">
        <v>41.4931322023274</v>
      </c>
      <c r="GB68" s="3">
        <v>147.15227283131</v>
      </c>
      <c r="GC68" s="3">
        <v>72.1721351477802</v>
      </c>
      <c r="GD68" s="3">
        <v>93.8137815913986</v>
      </c>
      <c r="GE68" s="3">
        <v>116.612485438647</v>
      </c>
      <c r="GF68" s="3">
        <v>32.4570453817194</v>
      </c>
      <c r="GG68" s="3">
        <v>31.6006527593655</v>
      </c>
      <c r="GH68" s="3">
        <v>22.0256591255512</v>
      </c>
      <c r="GI68" s="3">
        <v>46.1242323982108</v>
      </c>
      <c r="GJ68" s="3">
        <v>66.9887207125635</v>
      </c>
      <c r="GK68" s="3">
        <v>37.2341979505519</v>
      </c>
      <c r="GL68" s="3">
        <v>131.305976493354</v>
      </c>
      <c r="GM68" s="3">
        <v>157.583230256524</v>
      </c>
      <c r="GN68" s="3">
        <v>140.588086157204</v>
      </c>
      <c r="GO68" s="3">
        <v>43.0306464128697</v>
      </c>
      <c r="GP68" s="3">
        <v>30.9175737657452</v>
      </c>
      <c r="GQ68" s="3">
        <v>45.9056965691348</v>
      </c>
      <c r="GR68" s="3">
        <v>32.729135962763</v>
      </c>
      <c r="GS68" s="3">
        <v>351.107954545454</v>
      </c>
      <c r="GT68" s="3">
        <v>24.3369602325905</v>
      </c>
      <c r="GU68" s="3">
        <v>81.9117339837286</v>
      </c>
      <c r="GV68" s="3">
        <v>302.634167670679</v>
      </c>
      <c r="GW68" s="3">
        <v>29.6798444244523</v>
      </c>
      <c r="GX68" s="3">
        <v>175.913813374975</v>
      </c>
      <c r="GY68" s="3">
        <v>51.345352302522</v>
      </c>
      <c r="GZ68" s="3">
        <v>78.694710549961</v>
      </c>
      <c r="HA68" s="3">
        <v>49.4001400140043</v>
      </c>
      <c r="HB68" s="3">
        <v>4.17815810633603</v>
      </c>
      <c r="HC68" s="3">
        <v>12.5743149932878</v>
      </c>
      <c r="HD68" s="3">
        <v>47.7332831197388</v>
      </c>
      <c r="HE68" s="3">
        <v>67.6937083461488</v>
      </c>
      <c r="HF68" s="3">
        <v>53.7300060975483</v>
      </c>
      <c r="HG68" s="3">
        <v>390.068182511763</v>
      </c>
      <c r="HH68" s="3">
        <v>45.6920975535895</v>
      </c>
      <c r="HI68" s="3">
        <v>72.6556086163713</v>
      </c>
      <c r="HJ68" s="3">
        <v>37.8500544309169</v>
      </c>
      <c r="HK68" s="3">
        <v>49.4739294349737</v>
      </c>
      <c r="HL68" s="3">
        <v>112.787442516111</v>
      </c>
      <c r="HM68" s="3">
        <v>31.6262550776443</v>
      </c>
      <c r="HN68" s="3">
        <v>47.6858368427444</v>
      </c>
      <c r="HO68" s="3">
        <v>99.5475912779232</v>
      </c>
      <c r="HP68" s="3">
        <v>71.8352663737518</v>
      </c>
      <c r="HQ68" s="3">
        <v>155.860050612802</v>
      </c>
      <c r="HR68" s="3">
        <v>30.5451947898966</v>
      </c>
      <c r="HS68" s="3">
        <v>70.8132829058724</v>
      </c>
      <c r="HT68" s="3">
        <v>61.5192748237309</v>
      </c>
      <c r="HU68" s="3">
        <v>114.391527070575</v>
      </c>
      <c r="HV68" s="3">
        <v>35.008642706918</v>
      </c>
      <c r="HW68" s="3">
        <v>74.1185053221352</v>
      </c>
      <c r="HX68" s="3">
        <v>106.405839069766</v>
      </c>
      <c r="HY68" s="3">
        <v>23.8809469597756</v>
      </c>
      <c r="HZ68" s="3">
        <v>77.2802894816956</v>
      </c>
      <c r="IA68" s="3">
        <v>194.873062710627</v>
      </c>
      <c r="IB68" s="3">
        <v>79.6564360057955</v>
      </c>
      <c r="IC68" s="3">
        <v>37.5109326335628</v>
      </c>
      <c r="ID68" s="3">
        <v>66.5911017158008</v>
      </c>
      <c r="IE68" s="3">
        <v>305.035000887784</v>
      </c>
      <c r="IF68" s="3">
        <v>12.2194200681202</v>
      </c>
      <c r="IG68" s="3">
        <v>98.9055887522543</v>
      </c>
      <c r="IH68" s="3">
        <v>145.756097058866</v>
      </c>
      <c r="II68" s="3">
        <v>362.699951600151</v>
      </c>
      <c r="IJ68" s="3">
        <v>98.9310785768955</v>
      </c>
      <c r="IK68" s="3">
        <v>80.6342985419569</v>
      </c>
      <c r="IL68" s="3">
        <v>80.5361960227602</v>
      </c>
      <c r="IM68" s="3">
        <v>38.5288526129442</v>
      </c>
      <c r="IN68" s="3">
        <v>151.22931193184</v>
      </c>
      <c r="IO68" s="3">
        <v>97.1866608159402</v>
      </c>
      <c r="IP68" s="3">
        <v>34.6049283365757</v>
      </c>
      <c r="IQ68" s="3">
        <v>135.916636368156</v>
      </c>
      <c r="IR68" s="3">
        <v>44.8653113061032</v>
      </c>
      <c r="IS68" s="3">
        <v>117.63070345435</v>
      </c>
      <c r="IT68" s="3">
        <v>58.2658160545509</v>
      </c>
      <c r="IU68" s="3">
        <v>47.7084025446743</v>
      </c>
      <c r="IV68" s="3">
        <v>184.303414410763</v>
      </c>
      <c r="IW68" s="3">
        <v>126.859493694841</v>
      </c>
      <c r="IX68" s="3">
        <v>197.32547362241</v>
      </c>
      <c r="IY68" s="3">
        <v>61.6177069854979</v>
      </c>
      <c r="IZ68" s="3">
        <v>16.7336376266953</v>
      </c>
      <c r="JA68" s="3">
        <v>48.4712290371826</v>
      </c>
      <c r="JB68" s="3">
        <v>84.608695409891</v>
      </c>
      <c r="JC68" s="3">
        <v>77.0178761622107</v>
      </c>
      <c r="JD68" s="3">
        <v>51.07136925382</v>
      </c>
      <c r="JE68" s="3">
        <v>288.798467448068</v>
      </c>
      <c r="JF68" s="3">
        <v>89.8151076002687</v>
      </c>
      <c r="JG68" s="3">
        <v>133.942351862862</v>
      </c>
      <c r="JH68" s="3">
        <v>69.8786602506658</v>
      </c>
      <c r="JI68" s="3">
        <v>103.222297512349</v>
      </c>
      <c r="JJ68" s="3">
        <v>51.2160243103781</v>
      </c>
      <c r="JK68" s="3">
        <v>233.736269380143</v>
      </c>
      <c r="JL68" s="3">
        <v>153.19664322453</v>
      </c>
      <c r="JM68" s="3">
        <v>88.7946194556541</v>
      </c>
      <c r="JN68" s="3">
        <v>172.742994880113</v>
      </c>
      <c r="JO68" s="3">
        <v>66.2419853605832</v>
      </c>
      <c r="JP68" s="3">
        <v>130.732274384036</v>
      </c>
      <c r="JQ68" s="3">
        <v>216.209317987615</v>
      </c>
      <c r="JR68" s="3">
        <v>175.412952769886</v>
      </c>
      <c r="JS68" s="3">
        <v>54.6254136119208</v>
      </c>
      <c r="JT68" s="3">
        <v>41.9516469584291</v>
      </c>
      <c r="JU68" s="3">
        <v>216.639772588556</v>
      </c>
      <c r="JV68" s="3">
        <v>41.251358681778</v>
      </c>
      <c r="JW68" s="3">
        <v>51.5171220359431</v>
      </c>
      <c r="JX68" s="3">
        <v>72.1683114515908</v>
      </c>
      <c r="JY68" s="3">
        <v>70.0187797289932</v>
      </c>
      <c r="JZ68" s="3">
        <v>40.5611329676685</v>
      </c>
      <c r="KA68" s="3">
        <v>106.960063547115</v>
      </c>
      <c r="KB68" s="3">
        <v>19.8595124449757</v>
      </c>
      <c r="KC68" s="3">
        <v>34.5956914937106</v>
      </c>
      <c r="KD68" s="3">
        <v>20.9276498776213</v>
      </c>
      <c r="KE68" s="3">
        <v>128.949774270459</v>
      </c>
      <c r="KF68" s="3">
        <v>51.4589026750965</v>
      </c>
      <c r="KG68" s="3">
        <v>58.1436246493078</v>
      </c>
      <c r="KH68" s="3">
        <v>76.6050138463676</v>
      </c>
      <c r="KI68" s="3">
        <v>101.156021996643</v>
      </c>
      <c r="KJ68" s="3">
        <v>115.147615656749</v>
      </c>
      <c r="KK68" s="3">
        <v>109.834920282262</v>
      </c>
      <c r="KL68" s="3">
        <v>17.0742268546467</v>
      </c>
      <c r="KM68" s="3">
        <v>54.5445314724925</v>
      </c>
      <c r="KN68" s="3">
        <v>51.8386013576174</v>
      </c>
      <c r="KO68" s="3">
        <v>73.3387958603136</v>
      </c>
      <c r="KP68" s="3">
        <v>52.8299629312359</v>
      </c>
      <c r="KQ68" s="3">
        <v>115.129705484179</v>
      </c>
      <c r="KR68" s="3">
        <v>39.4286577139136</v>
      </c>
      <c r="KS68" s="3">
        <v>50.9954412101486</v>
      </c>
      <c r="KT68" s="3">
        <v>11.5379892601504</v>
      </c>
      <c r="KU68" s="3">
        <v>249.733657328699</v>
      </c>
      <c r="KV68" s="3">
        <v>49.3817023069316</v>
      </c>
      <c r="KW68" s="3">
        <v>89.4817364317988</v>
      </c>
      <c r="KX68" s="3">
        <v>24.715234618616</v>
      </c>
      <c r="KY68" s="3">
        <v>30.5674789713938</v>
      </c>
      <c r="KZ68" s="3">
        <v>14.9358268528431</v>
      </c>
      <c r="LA68" s="3">
        <v>20.6602111272551</v>
      </c>
      <c r="LB68" s="3">
        <v>44.9059939691764</v>
      </c>
      <c r="LC68" s="3">
        <v>26.4347583706989</v>
      </c>
      <c r="LD68" s="3">
        <v>219.204055263374</v>
      </c>
      <c r="LE68" s="3">
        <v>46.0739950588485</v>
      </c>
      <c r="LF68" s="3">
        <v>4.47965903384948</v>
      </c>
      <c r="LG68" s="3">
        <v>19.6587332281585</v>
      </c>
      <c r="LH68" s="3">
        <v>35.8568903060175</v>
      </c>
      <c r="LI68" s="3">
        <v>26.428636377508</v>
      </c>
      <c r="LJ68" s="3">
        <v>32.16552436602</v>
      </c>
      <c r="LK68" s="3">
        <v>26.2955170044436</v>
      </c>
      <c r="LL68" s="3">
        <v>38.0265137093974</v>
      </c>
    </row>
    <row r="69">
      <c r="A69" s="9">
        <v>43678.0</v>
      </c>
      <c r="B69" s="3">
        <v>49.513641654489</v>
      </c>
      <c r="C69" s="3">
        <v>51.7075822938773</v>
      </c>
      <c r="D69" s="3">
        <v>77.0151490333254</v>
      </c>
      <c r="E69" s="3">
        <v>178.641589093169</v>
      </c>
      <c r="F69" s="3">
        <v>288.689091769132</v>
      </c>
      <c r="G69" s="3">
        <v>99.204827224448</v>
      </c>
      <c r="H69" s="3">
        <v>32.7182645716646</v>
      </c>
      <c r="I69" s="3">
        <v>148.339265044442</v>
      </c>
      <c r="J69" s="3">
        <v>146.34340875799</v>
      </c>
      <c r="K69" s="3">
        <v>65.1772784189433</v>
      </c>
      <c r="L69" s="3">
        <v>74.3696549790601</v>
      </c>
      <c r="M69" s="3">
        <v>13.0691815556692</v>
      </c>
      <c r="N69" s="3">
        <v>44.9472757762467</v>
      </c>
      <c r="O69" s="3">
        <v>46.7052833625197</v>
      </c>
      <c r="P69" s="3">
        <v>107.907583455161</v>
      </c>
      <c r="Q69" s="3">
        <v>87.7045454545455</v>
      </c>
      <c r="R69" s="3">
        <v>90.4478088270272</v>
      </c>
      <c r="S69" s="3">
        <v>90.6505779854019</v>
      </c>
      <c r="T69" s="3">
        <v>44.4149200555277</v>
      </c>
      <c r="U69" s="3">
        <v>82.38127283229</v>
      </c>
      <c r="V69" s="3">
        <v>168.499540652682</v>
      </c>
      <c r="W69" s="3">
        <v>117.140551132883</v>
      </c>
      <c r="X69" s="3">
        <v>193.85844466045</v>
      </c>
      <c r="Y69" s="3">
        <v>89.8243753259832</v>
      </c>
      <c r="Z69" s="3">
        <v>198.201945321768</v>
      </c>
      <c r="AA69" s="3">
        <v>20.6452166770309</v>
      </c>
      <c r="AB69" s="3">
        <v>82.1366569147262</v>
      </c>
      <c r="AC69" s="3">
        <v>170.825451944869</v>
      </c>
      <c r="AD69" s="3">
        <v>102.918979198343</v>
      </c>
      <c r="AE69" s="3">
        <v>113.578626782104</v>
      </c>
      <c r="AF69" s="4">
        <v>1084.3450012207</v>
      </c>
      <c r="AG69" s="3">
        <v>336.319078900291</v>
      </c>
      <c r="AH69" s="3">
        <v>24.0095169598615</v>
      </c>
      <c r="AI69" s="3">
        <v>77.3647096828721</v>
      </c>
      <c r="AJ69" s="3">
        <v>55.0434347469731</v>
      </c>
      <c r="AK69" s="3">
        <v>225.262295855091</v>
      </c>
      <c r="AL69" s="3">
        <v>21.8295450017613</v>
      </c>
      <c r="AM69" s="3">
        <v>52.1899607561794</v>
      </c>
      <c r="AN69" s="3">
        <v>231.629090742631</v>
      </c>
      <c r="AO69" s="3">
        <v>36.5834892382976</v>
      </c>
      <c r="AP69" s="3">
        <v>38.5799071150273</v>
      </c>
      <c r="AQ69" s="3">
        <v>42.3724998994307</v>
      </c>
      <c r="AR69" s="3">
        <v>26.6613081165378</v>
      </c>
      <c r="AS69" s="3">
        <v>98.2529659400349</v>
      </c>
      <c r="AT69" s="3">
        <v>52.7275648840068</v>
      </c>
      <c r="AU69" s="3">
        <v>23.2281216156427</v>
      </c>
      <c r="AV69" s="3">
        <v>36.9519191084282</v>
      </c>
      <c r="AW69" s="3">
        <v>105.078007161013</v>
      </c>
      <c r="AX69" s="3">
        <v>140.239006476131</v>
      </c>
      <c r="AY69" s="3">
        <v>51.7056818008423</v>
      </c>
      <c r="AZ69" s="3">
        <v>112.82719768159</v>
      </c>
      <c r="BA69" s="3">
        <v>43.6889988392728</v>
      </c>
      <c r="BB69" s="3">
        <v>43.1213199810122</v>
      </c>
      <c r="BC69" s="3">
        <v>72.5579241674276</v>
      </c>
      <c r="BD69" s="3">
        <v>94.5022184469867</v>
      </c>
      <c r="BE69" s="3">
        <v>63.2527383377854</v>
      </c>
      <c r="BF69" s="3">
        <v>136.089622854209</v>
      </c>
      <c r="BG69" s="3">
        <v>37.5273210880388</v>
      </c>
      <c r="BH69" s="3">
        <v>169.289844952709</v>
      </c>
      <c r="BI69" s="3">
        <v>16.276713588021</v>
      </c>
      <c r="BJ69" s="3">
        <v>129.646816370474</v>
      </c>
      <c r="BK69" s="3">
        <v>52.0088492914874</v>
      </c>
      <c r="BL69" s="3">
        <v>23.9877846891117</v>
      </c>
      <c r="BM69" s="3">
        <v>78.5628269267725</v>
      </c>
      <c r="BN69" s="3">
        <v>43.895864937253</v>
      </c>
      <c r="BO69" s="3">
        <v>253.685242906516</v>
      </c>
      <c r="BP69" s="3">
        <v>35.6640320040304</v>
      </c>
      <c r="BQ69" s="3">
        <v>146.224865829317</v>
      </c>
      <c r="BR69" s="3">
        <v>42.0462345434924</v>
      </c>
      <c r="BS69" s="3">
        <v>20.4259604219689</v>
      </c>
      <c r="BT69" s="3">
        <v>56.4597105426919</v>
      </c>
      <c r="BU69" s="3">
        <v>57.0858365641052</v>
      </c>
      <c r="BV69" s="3">
        <v>49.7577676188967</v>
      </c>
      <c r="BW69" s="3">
        <v>93.5247627000544</v>
      </c>
      <c r="BX69" s="3">
        <v>60.0542136366274</v>
      </c>
      <c r="BY69" s="3">
        <v>56.4867103788377</v>
      </c>
      <c r="BZ69" s="3">
        <v>140.70759490249</v>
      </c>
      <c r="CA69" s="3">
        <v>71.8043037211733</v>
      </c>
      <c r="CB69" s="3">
        <v>128.83040481182</v>
      </c>
      <c r="CC69" s="3">
        <v>90.3017497200296</v>
      </c>
      <c r="CD69" s="3">
        <v>45.5047747692429</v>
      </c>
      <c r="CE69" s="3">
        <v>120.701041779921</v>
      </c>
      <c r="CF69" s="3">
        <v>134.10872775645</v>
      </c>
      <c r="CG69" s="3">
        <v>95.1152267456055</v>
      </c>
      <c r="CH69" s="3">
        <v>83.9848329524283</v>
      </c>
      <c r="CI69" s="3">
        <v>102.644077755519</v>
      </c>
      <c r="CJ69" s="3">
        <v>91.2817472569907</v>
      </c>
      <c r="CK69" s="3">
        <v>72.353193087432</v>
      </c>
      <c r="CL69" s="3">
        <v>57.5388632687655</v>
      </c>
      <c r="CM69" s="3">
        <v>17.1951884333917</v>
      </c>
      <c r="CN69" s="3">
        <v>90.1120205754533</v>
      </c>
      <c r="CO69" s="3">
        <v>36.462737849086</v>
      </c>
      <c r="CP69" s="3">
        <v>192.292845643361</v>
      </c>
      <c r="CQ69" s="3">
        <v>71.768039968884</v>
      </c>
      <c r="CR69" s="3">
        <v>135.937962752399</v>
      </c>
      <c r="CS69" s="3">
        <v>57.633629904904</v>
      </c>
      <c r="CT69" s="3">
        <v>177.556808602461</v>
      </c>
      <c r="CU69" s="3">
        <v>54.8569230214686</v>
      </c>
      <c r="CV69" s="3">
        <v>51.8852211849653</v>
      </c>
      <c r="CW69" s="3">
        <v>59.8842598713965</v>
      </c>
      <c r="CX69" s="3">
        <v>66.5755706275441</v>
      </c>
      <c r="CY69" s="3">
        <v>65.368733663069</v>
      </c>
      <c r="CZ69" s="3">
        <v>70.6352268675009</v>
      </c>
      <c r="DA69" s="3">
        <v>41.8484137979085</v>
      </c>
      <c r="DB69" s="3">
        <v>72.2037882371382</v>
      </c>
      <c r="DC69" s="3">
        <v>26.7341001758634</v>
      </c>
      <c r="DD69" s="3">
        <v>66.9887739531132</v>
      </c>
      <c r="DE69" s="3">
        <v>127.866136410327</v>
      </c>
      <c r="DF69" s="3">
        <v>7.21033360025158</v>
      </c>
      <c r="DG69" s="3">
        <v>25.9834119654998</v>
      </c>
      <c r="DH69" s="3">
        <v>8.91568154610791</v>
      </c>
      <c r="DI69" s="3">
        <v>143.537128447354</v>
      </c>
      <c r="DJ69" s="3">
        <v>35.8683974090604</v>
      </c>
      <c r="DK69" s="3">
        <v>130.988636363636</v>
      </c>
      <c r="DL69" s="3">
        <v>121.68308204973</v>
      </c>
      <c r="DM69" s="3">
        <v>21.1060809665174</v>
      </c>
      <c r="DN69" s="3">
        <v>74.5271493967099</v>
      </c>
      <c r="DO69" s="3">
        <v>161.481894913607</v>
      </c>
      <c r="DP69" s="3">
        <v>42.9482165505659</v>
      </c>
      <c r="DQ69" s="3">
        <v>51.1500271031833</v>
      </c>
      <c r="DR69" s="3">
        <v>44.9023304109937</v>
      </c>
      <c r="DS69" s="3">
        <v>23.8344052802416</v>
      </c>
      <c r="DT69" s="3">
        <v>35.7879017941683</v>
      </c>
      <c r="DU69" s="3">
        <v>58.9331244076337</v>
      </c>
      <c r="DV69" s="3">
        <v>77.286448447488</v>
      </c>
      <c r="DW69" s="3">
        <v>68.7486344458626</v>
      </c>
      <c r="DX69" s="3">
        <v>177.260087387736</v>
      </c>
      <c r="DY69" s="3">
        <v>252.618245595956</v>
      </c>
      <c r="DZ69" s="3">
        <v>17.3622442447985</v>
      </c>
      <c r="EA69" s="3">
        <v>92.1378532682426</v>
      </c>
      <c r="EB69" s="3">
        <v>9.93620215171232</v>
      </c>
      <c r="EC69" s="3">
        <v>186.429360327872</v>
      </c>
      <c r="ED69" s="3">
        <v>56.1979924455225</v>
      </c>
      <c r="EE69" s="3">
        <v>51.3389955787994</v>
      </c>
      <c r="EF69" s="3">
        <v>146.705045911785</v>
      </c>
      <c r="EG69" s="3">
        <v>15.8315153713686</v>
      </c>
      <c r="EH69" s="3">
        <v>36.1766542209984</v>
      </c>
      <c r="EI69" s="3">
        <v>13.6201099695655</v>
      </c>
      <c r="EJ69" s="3">
        <v>138.430256183512</v>
      </c>
      <c r="EK69" s="3">
        <v>279.72579006311</v>
      </c>
      <c r="EL69" s="3">
        <v>101.756042143502</v>
      </c>
      <c r="EM69" s="3">
        <v>85.1601444281304</v>
      </c>
      <c r="EN69" s="3">
        <v>101.349540281522</v>
      </c>
      <c r="EO69" s="3">
        <v>40.9655880811012</v>
      </c>
      <c r="EP69" s="3">
        <v>266.212467698789</v>
      </c>
      <c r="EQ69" s="3">
        <v>29.1691009046492</v>
      </c>
      <c r="ER69" s="3">
        <v>16.544753950431</v>
      </c>
      <c r="ES69" s="3">
        <v>23.1470017394926</v>
      </c>
      <c r="ET69" s="3">
        <v>168.034849340265</v>
      </c>
      <c r="EU69" s="3">
        <v>131.175266849197</v>
      </c>
      <c r="EV69" s="3">
        <v>12.5914176042886</v>
      </c>
      <c r="EW69" s="3">
        <v>37.0707332305159</v>
      </c>
      <c r="EX69" s="3">
        <v>112.19240848936</v>
      </c>
      <c r="EY69" s="3">
        <v>20.7628048231923</v>
      </c>
      <c r="EZ69" s="3">
        <v>92.656108888745</v>
      </c>
      <c r="FA69" s="3">
        <v>48.482374906544</v>
      </c>
      <c r="FB69" s="3">
        <v>12.592052517446</v>
      </c>
      <c r="FC69" s="3">
        <v>14.6571959519934</v>
      </c>
      <c r="FD69" s="3">
        <v>128.4186263668</v>
      </c>
      <c r="FE69" s="3">
        <v>115.284725329244</v>
      </c>
      <c r="FF69" s="3">
        <v>14.5102474942497</v>
      </c>
      <c r="FG69" s="3">
        <v>83.7259091463956</v>
      </c>
      <c r="FH69" s="3">
        <v>45.3153332410374</v>
      </c>
      <c r="FI69" s="3">
        <v>20.4215360169012</v>
      </c>
      <c r="FJ69" s="3">
        <v>48.40976647135</v>
      </c>
      <c r="FK69" s="3">
        <v>45.196119841756</v>
      </c>
      <c r="FL69" s="3">
        <v>103.802154883527</v>
      </c>
      <c r="FM69" s="3">
        <v>324.576425935351</v>
      </c>
      <c r="FN69" s="3">
        <v>91.688551587585</v>
      </c>
      <c r="FO69" s="3">
        <v>14.7028112052897</v>
      </c>
      <c r="FP69" s="3">
        <v>47.4231676804359</v>
      </c>
      <c r="FQ69" s="3">
        <v>53.5692264426458</v>
      </c>
      <c r="FR69" s="3">
        <v>265.64566678095</v>
      </c>
      <c r="FS69" s="3">
        <v>124.712344373161</v>
      </c>
      <c r="FT69" s="3">
        <v>36.1723567516228</v>
      </c>
      <c r="FU69" s="3">
        <v>191.249016287322</v>
      </c>
      <c r="FV69" s="3">
        <v>40.0777617730772</v>
      </c>
      <c r="FW69" s="3">
        <v>137.388904459885</v>
      </c>
      <c r="FX69" s="3">
        <v>203.449286480873</v>
      </c>
      <c r="FY69" s="3">
        <v>47.6479373168643</v>
      </c>
      <c r="FZ69" s="3">
        <v>90.1596109544917</v>
      </c>
      <c r="GA69" s="3">
        <v>38.1212006419757</v>
      </c>
      <c r="GB69" s="3">
        <v>115.73227223483</v>
      </c>
      <c r="GC69" s="3">
        <v>73.6387791706147</v>
      </c>
      <c r="GD69" s="3">
        <v>90.3553233996443</v>
      </c>
      <c r="GE69" s="3">
        <v>109.427635657189</v>
      </c>
      <c r="GF69" s="3">
        <v>29.2660227688876</v>
      </c>
      <c r="GG69" s="3">
        <v>29.7327092008995</v>
      </c>
      <c r="GH69" s="3">
        <v>18.7911922836287</v>
      </c>
      <c r="GI69" s="3">
        <v>40.200421175539</v>
      </c>
      <c r="GJ69" s="3">
        <v>68.8239109083213</v>
      </c>
      <c r="GK69" s="3">
        <v>34.2987564651136</v>
      </c>
      <c r="GL69" s="3">
        <v>129.883543890284</v>
      </c>
      <c r="GM69" s="3">
        <v>162.357566792463</v>
      </c>
      <c r="GN69" s="3">
        <v>124.909897105689</v>
      </c>
      <c r="GO69" s="3">
        <v>42.3625517237671</v>
      </c>
      <c r="GP69" s="3">
        <v>30.055211303283</v>
      </c>
      <c r="GQ69" s="3">
        <v>47.7690626440359</v>
      </c>
      <c r="GR69" s="3">
        <v>32.7959456871506</v>
      </c>
      <c r="GS69" s="3">
        <v>303.639542319558</v>
      </c>
      <c r="GT69" s="3">
        <v>24.2409727509922</v>
      </c>
      <c r="GU69" s="3">
        <v>76.973115183533</v>
      </c>
      <c r="GV69" s="3">
        <v>332.290627664513</v>
      </c>
      <c r="GW69" s="3">
        <v>29.4398006536904</v>
      </c>
      <c r="GX69" s="3">
        <v>157.89478317678</v>
      </c>
      <c r="GY69" s="3">
        <v>40.2804776322</v>
      </c>
      <c r="GZ69" s="3">
        <v>74.1459230063884</v>
      </c>
      <c r="HA69" s="3">
        <v>44.2371134092506</v>
      </c>
      <c r="HB69" s="3">
        <v>3.99236155908733</v>
      </c>
      <c r="HC69" s="3">
        <v>12.7423661630672</v>
      </c>
      <c r="HD69" s="3">
        <v>48.2108071305625</v>
      </c>
      <c r="HE69" s="3">
        <v>63.3160748777082</v>
      </c>
      <c r="HF69" s="3">
        <v>49.1300841467748</v>
      </c>
      <c r="HG69" s="3">
        <v>377.854544206099</v>
      </c>
      <c r="HH69" s="3">
        <v>40.9831840551424</v>
      </c>
      <c r="HI69" s="3">
        <v>70.5755298324752</v>
      </c>
      <c r="HJ69" s="3">
        <v>34.8329936080159</v>
      </c>
      <c r="HK69" s="3">
        <v>48.1753530032021</v>
      </c>
      <c r="HL69" s="3">
        <v>111.662837117952</v>
      </c>
      <c r="HM69" s="3">
        <v>26.6437565093699</v>
      </c>
      <c r="HN69" s="3">
        <v>43.430236960654</v>
      </c>
      <c r="HO69" s="3">
        <v>102.958209571512</v>
      </c>
      <c r="HP69" s="3">
        <v>67.93995900204</v>
      </c>
      <c r="HQ69" s="3">
        <v>150.402621275537</v>
      </c>
      <c r="HR69" s="3">
        <v>30.4537690572288</v>
      </c>
      <c r="HS69" s="3">
        <v>70.9763358780474</v>
      </c>
      <c r="HT69" s="3">
        <v>59.9687095424977</v>
      </c>
      <c r="HU69" s="3">
        <v>105.599741557461</v>
      </c>
      <c r="HV69" s="3">
        <v>33.5174472741372</v>
      </c>
      <c r="HW69" s="3">
        <v>74.5142157941407</v>
      </c>
      <c r="HX69" s="3">
        <v>101.175690907672</v>
      </c>
      <c r="HY69" s="3">
        <v>23.1430027012319</v>
      </c>
      <c r="HZ69" s="3">
        <v>63.2777780475808</v>
      </c>
      <c r="IA69" s="3">
        <v>204.433797489667</v>
      </c>
      <c r="IB69" s="3">
        <v>78.5451033971301</v>
      </c>
      <c r="IC69" s="3">
        <v>32.9416839994884</v>
      </c>
      <c r="ID69" s="3">
        <v>64.025819013373</v>
      </c>
      <c r="IE69" s="3">
        <v>297.029090881348</v>
      </c>
      <c r="IF69" s="3">
        <v>11.4640270778422</v>
      </c>
      <c r="IG69" s="3">
        <v>81.0221351650658</v>
      </c>
      <c r="IH69" s="3">
        <v>137.232472584836</v>
      </c>
      <c r="II69" s="3">
        <v>344.436630340873</v>
      </c>
      <c r="IJ69" s="3">
        <v>99.000095047785</v>
      </c>
      <c r="IK69" s="3">
        <v>81.8792769874332</v>
      </c>
      <c r="IL69" s="3">
        <v>85.7041060595116</v>
      </c>
      <c r="IM69" s="3">
        <v>35.0072494799658</v>
      </c>
      <c r="IN69" s="3">
        <v>164.703154387254</v>
      </c>
      <c r="IO69" s="3">
        <v>94.1049734015072</v>
      </c>
      <c r="IP69" s="3">
        <v>29.5405937679694</v>
      </c>
      <c r="IQ69" s="3">
        <v>129.199180863005</v>
      </c>
      <c r="IR69" s="3">
        <v>46.5500851237095</v>
      </c>
      <c r="IS69" s="3">
        <v>111.39165538362</v>
      </c>
      <c r="IT69" s="3">
        <v>57.901768939115</v>
      </c>
      <c r="IU69" s="3">
        <v>43.1642390974478</v>
      </c>
      <c r="IV69" s="3">
        <v>181.642735941608</v>
      </c>
      <c r="IW69" s="3">
        <v>117.093550444291</v>
      </c>
      <c r="IX69" s="3">
        <v>203.540334674362</v>
      </c>
      <c r="IY69" s="3">
        <v>62.1564688309901</v>
      </c>
      <c r="IZ69" s="3">
        <v>17.3350368504844</v>
      </c>
      <c r="JA69" s="3">
        <v>45.0431504327401</v>
      </c>
      <c r="JB69" s="3">
        <v>81.9543906204065</v>
      </c>
      <c r="JC69" s="3">
        <v>80.4373079922864</v>
      </c>
      <c r="JD69" s="3">
        <v>49.1291218797282</v>
      </c>
      <c r="JE69" s="3">
        <v>272.309569308016</v>
      </c>
      <c r="JF69" s="3">
        <v>87.5796035135886</v>
      </c>
      <c r="JG69" s="3">
        <v>129.754133434304</v>
      </c>
      <c r="JH69" s="3">
        <v>75.367652909267</v>
      </c>
      <c r="JI69" s="3">
        <v>105.635024998636</v>
      </c>
      <c r="JJ69" s="3">
        <v>45.0072431490376</v>
      </c>
      <c r="JK69" s="3">
        <v>222.095747974173</v>
      </c>
      <c r="JL69" s="3">
        <v>147.190453043458</v>
      </c>
      <c r="JM69" s="3">
        <v>96.1503181963047</v>
      </c>
      <c r="JN69" s="3">
        <v>171.011025782077</v>
      </c>
      <c r="JO69" s="3">
        <v>61.7648456357777</v>
      </c>
      <c r="JP69" s="3">
        <v>133.412632740672</v>
      </c>
      <c r="JQ69" s="3">
        <v>205.845227328214</v>
      </c>
      <c r="JR69" s="3">
        <v>180.677499250932</v>
      </c>
      <c r="JS69" s="3">
        <v>56.9595901752503</v>
      </c>
      <c r="JT69" s="3">
        <v>41.567792590802</v>
      </c>
      <c r="JU69" s="3">
        <v>207.86068240079</v>
      </c>
      <c r="JV69" s="3">
        <v>38.6080711522758</v>
      </c>
      <c r="JW69" s="3">
        <v>53.2188946474894</v>
      </c>
      <c r="JX69" s="3">
        <v>76.7203578434777</v>
      </c>
      <c r="JY69" s="3">
        <v>73.3956308134439</v>
      </c>
      <c r="JZ69" s="3">
        <v>39.4199168800967</v>
      </c>
      <c r="KA69" s="3">
        <v>107.3878445459</v>
      </c>
      <c r="KB69" s="3">
        <v>17.0955964820618</v>
      </c>
      <c r="KC69" s="3">
        <v>33.9642133673562</v>
      </c>
      <c r="KD69" s="3">
        <v>20.3258009482684</v>
      </c>
      <c r="KE69" s="3">
        <v>105.694039671321</v>
      </c>
      <c r="KF69" s="3">
        <v>52.5372462189442</v>
      </c>
      <c r="KG69" s="3">
        <v>53.6829635049087</v>
      </c>
      <c r="KH69" s="3">
        <v>71.2400812325893</v>
      </c>
      <c r="KI69" s="3">
        <v>105.734373305688</v>
      </c>
      <c r="KJ69" s="3">
        <v>127.330999762371</v>
      </c>
      <c r="KK69" s="3">
        <v>118.28529669199</v>
      </c>
      <c r="KL69" s="3">
        <v>15.8651989800993</v>
      </c>
      <c r="KM69" s="3">
        <v>47.3822129562127</v>
      </c>
      <c r="KN69" s="3">
        <v>48.8909182042893</v>
      </c>
      <c r="KO69" s="3">
        <v>67.6610071439992</v>
      </c>
      <c r="KP69" s="3">
        <v>48.5240301075761</v>
      </c>
      <c r="KQ69" s="3">
        <v>107.396279935393</v>
      </c>
      <c r="KR69" s="3">
        <v>38.6380723910746</v>
      </c>
      <c r="KS69" s="3">
        <v>42.2695417788765</v>
      </c>
      <c r="KT69" s="3">
        <v>12.3947633392001</v>
      </c>
      <c r="KU69" s="3">
        <v>258.228954632789</v>
      </c>
      <c r="KV69" s="3">
        <v>46.8279208080118</v>
      </c>
      <c r="KW69" s="3">
        <v>73.688298600454</v>
      </c>
      <c r="KX69" s="3">
        <v>23.591951572531</v>
      </c>
      <c r="KY69" s="3">
        <v>29.9084370029855</v>
      </c>
      <c r="KZ69" s="3">
        <v>15.5966236044283</v>
      </c>
      <c r="LA69" s="3">
        <v>18.9488587873284</v>
      </c>
      <c r="LB69" s="3">
        <v>41.8016810522328</v>
      </c>
      <c r="LC69" s="3">
        <v>21.8423257268424</v>
      </c>
      <c r="LD69" s="3">
        <v>240.761986294479</v>
      </c>
      <c r="LE69" s="3">
        <v>37.917828305059</v>
      </c>
      <c r="LF69" s="3">
        <v>4.46908815567563</v>
      </c>
      <c r="LG69" s="3">
        <v>14.4886366808917</v>
      </c>
      <c r="LH69" s="3">
        <v>34.5320782857938</v>
      </c>
      <c r="LI69" s="3">
        <v>19.5206818147139</v>
      </c>
      <c r="LJ69" s="3">
        <v>29.3584126764179</v>
      </c>
      <c r="LK69" s="3">
        <v>24.5696136112047</v>
      </c>
      <c r="LL69" s="3">
        <v>31.1050191894197</v>
      </c>
    </row>
    <row r="70">
      <c r="A70" s="9">
        <v>43709.0</v>
      </c>
      <c r="B70" s="3">
        <v>52.645113219842</v>
      </c>
      <c r="C70" s="3">
        <v>55.530748218433</v>
      </c>
      <c r="D70" s="3">
        <v>76.1564367736054</v>
      </c>
      <c r="E70" s="3">
        <v>179.748512122059</v>
      </c>
      <c r="F70" s="3">
        <v>280.347500610352</v>
      </c>
      <c r="G70" s="3">
        <v>103.084505108003</v>
      </c>
      <c r="H70" s="3">
        <v>35.0271260432585</v>
      </c>
      <c r="I70" s="3">
        <v>145.654563446676</v>
      </c>
      <c r="J70" s="3">
        <v>150.024250411987</v>
      </c>
      <c r="K70" s="3">
        <v>66.9246643054437</v>
      </c>
      <c r="L70" s="3">
        <v>76.7278471595666</v>
      </c>
      <c r="M70" s="3">
        <v>13.3637971372711</v>
      </c>
      <c r="N70" s="3">
        <v>45.5555138593142</v>
      </c>
      <c r="O70" s="3">
        <v>48.5608701485267</v>
      </c>
      <c r="P70" s="3">
        <v>113.839012657368</v>
      </c>
      <c r="Q70" s="3">
        <v>90.1942499160767</v>
      </c>
      <c r="R70" s="3">
        <v>93.6550255839176</v>
      </c>
      <c r="S70" s="3">
        <v>94.0513893147092</v>
      </c>
      <c r="T70" s="3">
        <v>48.2876300057002</v>
      </c>
      <c r="U70" s="3">
        <v>86.1681618391075</v>
      </c>
      <c r="V70" s="3">
        <v>169.30137117531</v>
      </c>
      <c r="W70" s="3">
        <v>129.373907768297</v>
      </c>
      <c r="X70" s="3">
        <v>195.359321879851</v>
      </c>
      <c r="Y70" s="3">
        <v>90.0209247589111</v>
      </c>
      <c r="Z70" s="3">
        <v>194.529142497731</v>
      </c>
      <c r="AA70" s="3">
        <v>21.9662671361382</v>
      </c>
      <c r="AB70" s="3">
        <v>87.8419996126208</v>
      </c>
      <c r="AC70" s="3">
        <v>175.837951822887</v>
      </c>
      <c r="AD70" s="3">
        <v>104.320340324225</v>
      </c>
      <c r="AE70" s="3">
        <v>110.14106545018</v>
      </c>
      <c r="AF70" s="4">
        <v>1131.04949951172</v>
      </c>
      <c r="AG70" s="3">
        <v>370.594474042923</v>
      </c>
      <c r="AH70" s="3">
        <v>25.5305071762611</v>
      </c>
      <c r="AI70" s="3">
        <v>78.8107483776484</v>
      </c>
      <c r="AJ70" s="3">
        <v>55.1934909792928</v>
      </c>
      <c r="AK70" s="3">
        <v>231.696992911524</v>
      </c>
      <c r="AL70" s="3">
        <v>22.0960515384825</v>
      </c>
      <c r="AM70" s="3">
        <v>58.231351478564</v>
      </c>
      <c r="AN70" s="3">
        <v>231.823249816895</v>
      </c>
      <c r="AO70" s="3">
        <v>38.4185288911619</v>
      </c>
      <c r="AP70" s="3">
        <v>40.633290135319</v>
      </c>
      <c r="AQ70" s="3">
        <v>42.2870001792908</v>
      </c>
      <c r="AR70" s="3">
        <v>29.8909410445686</v>
      </c>
      <c r="AS70" s="3">
        <v>100.364560570165</v>
      </c>
      <c r="AT70" s="3">
        <v>56.1078598160748</v>
      </c>
      <c r="AU70" s="3">
        <v>24.063890600711</v>
      </c>
      <c r="AV70" s="3">
        <v>39.8281448478684</v>
      </c>
      <c r="AW70" s="3">
        <v>112.952522959206</v>
      </c>
      <c r="AX70" s="3">
        <v>144.704351801222</v>
      </c>
      <c r="AY70" s="3">
        <v>53.6782502174377</v>
      </c>
      <c r="AZ70" s="3">
        <v>113.355167966582</v>
      </c>
      <c r="BA70" s="3">
        <v>45.9998766470118</v>
      </c>
      <c r="BB70" s="3">
        <v>43.3869037993022</v>
      </c>
      <c r="BC70" s="3">
        <v>74.2787165408452</v>
      </c>
      <c r="BD70" s="3">
        <v>98.936651871832</v>
      </c>
      <c r="BE70" s="3">
        <v>63.5891960118667</v>
      </c>
      <c r="BF70" s="3">
        <v>134.543423352226</v>
      </c>
      <c r="BG70" s="3">
        <v>40.1255719154995</v>
      </c>
      <c r="BH70" s="3">
        <v>171.199937271279</v>
      </c>
      <c r="BI70" s="3">
        <v>16.4668398141861</v>
      </c>
      <c r="BJ70" s="3">
        <v>139.555223994913</v>
      </c>
      <c r="BK70" s="3">
        <v>53.8766301999102</v>
      </c>
      <c r="BL70" s="3">
        <v>25.5028947840429</v>
      </c>
      <c r="BM70" s="3">
        <v>83.0396966046988</v>
      </c>
      <c r="BN70" s="3">
        <v>47.3570267361626</v>
      </c>
      <c r="BO70" s="3">
        <v>267.568331220771</v>
      </c>
      <c r="BP70" s="3">
        <v>38.8146353861469</v>
      </c>
      <c r="BQ70" s="3">
        <v>151.73102023506</v>
      </c>
      <c r="BR70" s="3">
        <v>41.4051884212618</v>
      </c>
      <c r="BS70" s="3">
        <v>21.6723492217732</v>
      </c>
      <c r="BT70" s="3">
        <v>55.4088717089267</v>
      </c>
      <c r="BU70" s="3">
        <v>57.9730159347297</v>
      </c>
      <c r="BV70" s="3">
        <v>53.0878297922083</v>
      </c>
      <c r="BW70" s="3">
        <v>96.1552986582336</v>
      </c>
      <c r="BX70" s="3">
        <v>63.0984193930815</v>
      </c>
      <c r="BY70" s="3">
        <v>56.7534132458685</v>
      </c>
      <c r="BZ70" s="3">
        <v>150.126915692957</v>
      </c>
      <c r="CA70" s="3">
        <v>73.1358618998663</v>
      </c>
      <c r="CB70" s="3">
        <v>147.640087192822</v>
      </c>
      <c r="CC70" s="3">
        <v>94.0542830539928</v>
      </c>
      <c r="CD70" s="3">
        <v>48.0405635983913</v>
      </c>
      <c r="CE70" s="3">
        <v>123.435991570288</v>
      </c>
      <c r="CF70" s="3">
        <v>132.84047606097</v>
      </c>
      <c r="CG70" s="3">
        <v>110.597500228882</v>
      </c>
      <c r="CH70" s="3">
        <v>90.7392354250022</v>
      </c>
      <c r="CI70" s="3">
        <v>105.151504143157</v>
      </c>
      <c r="CJ70" s="3">
        <v>93.0208757516072</v>
      </c>
      <c r="CK70" s="3">
        <v>76.3636681523809</v>
      </c>
      <c r="CL70" s="3">
        <v>59.4892498970032</v>
      </c>
      <c r="CM70" s="3">
        <v>18.4274685844634</v>
      </c>
      <c r="CN70" s="3">
        <v>95.7073237702676</v>
      </c>
      <c r="CO70" s="3">
        <v>36.556710449062</v>
      </c>
      <c r="CP70" s="3">
        <v>187.969347144949</v>
      </c>
      <c r="CQ70" s="3">
        <v>75.5789859229158</v>
      </c>
      <c r="CR70" s="3">
        <v>137.07422754948</v>
      </c>
      <c r="CS70" s="3">
        <v>57.7107468270469</v>
      </c>
      <c r="CT70" s="3">
        <v>185.027211828488</v>
      </c>
      <c r="CU70" s="3">
        <v>59.6001408992361</v>
      </c>
      <c r="CV70" s="3">
        <v>56.5641598833997</v>
      </c>
      <c r="CW70" s="3">
        <v>61.3117883280447</v>
      </c>
      <c r="CX70" s="3">
        <v>69.8311191653162</v>
      </c>
      <c r="CY70" s="3">
        <v>69.2915202840625</v>
      </c>
      <c r="CZ70" s="3">
        <v>75.8020499452141</v>
      </c>
      <c r="DA70" s="3">
        <v>44.2404951868864</v>
      </c>
      <c r="DB70" s="3">
        <v>73.2029998779297</v>
      </c>
      <c r="DC70" s="3">
        <v>28.4953740651454</v>
      </c>
      <c r="DD70" s="3">
        <v>69.1213188902075</v>
      </c>
      <c r="DE70" s="3">
        <v>131.051946763047</v>
      </c>
      <c r="DF70" s="3">
        <v>7.29196971191278</v>
      </c>
      <c r="DG70" s="3">
        <v>28.0477152485361</v>
      </c>
      <c r="DH70" s="3">
        <v>9.36553681520747</v>
      </c>
      <c r="DI70" s="3">
        <v>144.497436771716</v>
      </c>
      <c r="DJ70" s="3">
        <v>38.2658080212206</v>
      </c>
      <c r="DK70" s="3">
        <v>137.3827501297</v>
      </c>
      <c r="DL70" s="3">
        <v>120.904209327957</v>
      </c>
      <c r="DM70" s="3">
        <v>22.1148238238887</v>
      </c>
      <c r="DN70" s="3">
        <v>77.4222359366528</v>
      </c>
      <c r="DO70" s="3">
        <v>165.496003249266</v>
      </c>
      <c r="DP70" s="3">
        <v>44.2372984620789</v>
      </c>
      <c r="DQ70" s="3">
        <v>52.4848989263487</v>
      </c>
      <c r="DR70" s="3">
        <v>45.476800073328</v>
      </c>
      <c r="DS70" s="3">
        <v>24.325723443801</v>
      </c>
      <c r="DT70" s="3">
        <v>36.2492644698968</v>
      </c>
      <c r="DU70" s="3">
        <v>60.780353872128</v>
      </c>
      <c r="DV70" s="3">
        <v>83.238431025299</v>
      </c>
      <c r="DW70" s="3">
        <v>74.3243279297483</v>
      </c>
      <c r="DX70" s="3">
        <v>186.233307433713</v>
      </c>
      <c r="DY70" s="3">
        <v>268.732407569483</v>
      </c>
      <c r="DZ70" s="3">
        <v>18.1898786908224</v>
      </c>
      <c r="EA70" s="3">
        <v>95.4335211109379</v>
      </c>
      <c r="EB70" s="3">
        <v>10.9535975765554</v>
      </c>
      <c r="EC70" s="3">
        <v>202.080328105629</v>
      </c>
      <c r="ED70" s="3">
        <v>59.4642341356901</v>
      </c>
      <c r="EE70" s="3">
        <v>53.278511447352</v>
      </c>
      <c r="EF70" s="3">
        <v>150.674028637152</v>
      </c>
      <c r="EG70" s="3">
        <v>15.694941688074</v>
      </c>
      <c r="EH70" s="3">
        <v>37.4749753722368</v>
      </c>
      <c r="EI70" s="3">
        <v>14.3069060413497</v>
      </c>
      <c r="EJ70" s="3">
        <v>137.885554065382</v>
      </c>
      <c r="EK70" s="3">
        <v>262.088851829373</v>
      </c>
      <c r="EL70" s="3">
        <v>106.291271450868</v>
      </c>
      <c r="EM70" s="3">
        <v>86.5230685690812</v>
      </c>
      <c r="EN70" s="3">
        <v>104.105392970694</v>
      </c>
      <c r="EO70" s="3">
        <v>44.746811264664</v>
      </c>
      <c r="EP70" s="3">
        <v>262.76746499818</v>
      </c>
      <c r="EQ70" s="3">
        <v>30.4383352702825</v>
      </c>
      <c r="ER70" s="3">
        <v>17.0557412863344</v>
      </c>
      <c r="ES70" s="3">
        <v>24.3354795408057</v>
      </c>
      <c r="ET70" s="3">
        <v>173.923749542236</v>
      </c>
      <c r="EU70" s="3">
        <v>135.933553611603</v>
      </c>
      <c r="EV70" s="3">
        <v>13.1255457823018</v>
      </c>
      <c r="EW70" s="3">
        <v>38.4593357550563</v>
      </c>
      <c r="EX70" s="3">
        <v>112.244359066025</v>
      </c>
      <c r="EY70" s="3">
        <v>20.730955848315</v>
      </c>
      <c r="EZ70" s="3">
        <v>99.5360879982183</v>
      </c>
      <c r="FA70" s="3">
        <v>49.7188158554852</v>
      </c>
      <c r="FB70" s="3">
        <v>13.6803786903562</v>
      </c>
      <c r="FC70" s="3">
        <v>15.6683399605464</v>
      </c>
      <c r="FD70" s="3">
        <v>143.938121895042</v>
      </c>
      <c r="FE70" s="3">
        <v>113.724609138051</v>
      </c>
      <c r="FF70" s="3">
        <v>14.7609748757241</v>
      </c>
      <c r="FG70" s="3">
        <v>85.9759996414184</v>
      </c>
      <c r="FH70" s="3">
        <v>46.253579668373</v>
      </c>
      <c r="FI70" s="3">
        <v>22.7034996256064</v>
      </c>
      <c r="FJ70" s="3">
        <v>49.2383365236724</v>
      </c>
      <c r="FK70" s="3">
        <v>48.637796267727</v>
      </c>
      <c r="FL70" s="3">
        <v>104.988168481217</v>
      </c>
      <c r="FM70" s="3">
        <v>337.824230844742</v>
      </c>
      <c r="FN70" s="3">
        <v>101.795954747773</v>
      </c>
      <c r="FO70" s="3">
        <v>16.9195372391366</v>
      </c>
      <c r="FP70" s="3">
        <v>51.1627074611826</v>
      </c>
      <c r="FQ70" s="3">
        <v>61.8297038578688</v>
      </c>
      <c r="FR70" s="3">
        <v>268.944578263904</v>
      </c>
      <c r="FS70" s="3">
        <v>123.543924082667</v>
      </c>
      <c r="FT70" s="3">
        <v>38.1087538369678</v>
      </c>
      <c r="FU70" s="3">
        <v>188.65566138409</v>
      </c>
      <c r="FV70" s="3">
        <v>42.0494793573427</v>
      </c>
      <c r="FW70" s="3">
        <v>137.272802338329</v>
      </c>
      <c r="FX70" s="3">
        <v>205.009562374478</v>
      </c>
      <c r="FY70" s="3">
        <v>48.5707206800206</v>
      </c>
      <c r="FZ70" s="3">
        <v>94.4930658711803</v>
      </c>
      <c r="GA70" s="3">
        <v>39.1637090830101</v>
      </c>
      <c r="GB70" s="3">
        <v>121.994249916077</v>
      </c>
      <c r="GC70" s="3">
        <v>72.5607764642861</v>
      </c>
      <c r="GD70" s="3">
        <v>92.6056726304017</v>
      </c>
      <c r="GE70" s="3">
        <v>112.441656799884</v>
      </c>
      <c r="GF70" s="3">
        <v>29.0697499275208</v>
      </c>
      <c r="GG70" s="3">
        <v>27.3780143338872</v>
      </c>
      <c r="GH70" s="3">
        <v>18.8710770086629</v>
      </c>
      <c r="GI70" s="3">
        <v>45.9954059701455</v>
      </c>
      <c r="GJ70" s="3">
        <v>68.1345630301297</v>
      </c>
      <c r="GK70" s="3">
        <v>36.5335334431453</v>
      </c>
      <c r="GL70" s="3">
        <v>131.773296836491</v>
      </c>
      <c r="GM70" s="3">
        <v>158.386413637898</v>
      </c>
      <c r="GN70" s="3">
        <v>129.876381664738</v>
      </c>
      <c r="GO70" s="3">
        <v>47.6900262337312</v>
      </c>
      <c r="GP70" s="3">
        <v>31.1164263825291</v>
      </c>
      <c r="GQ70" s="3">
        <v>49.4551837781378</v>
      </c>
      <c r="GR70" s="3">
        <v>33.3224514345941</v>
      </c>
      <c r="GS70" s="3">
        <v>282.218250656128</v>
      </c>
      <c r="GT70" s="3">
        <v>24.6613753357805</v>
      </c>
      <c r="GU70" s="3">
        <v>83.1633577348224</v>
      </c>
      <c r="GV70" s="3">
        <v>338.859971603844</v>
      </c>
      <c r="GW70" s="3">
        <v>32.5748727925102</v>
      </c>
      <c r="GX70" s="3">
        <v>160.97093194041</v>
      </c>
      <c r="GY70" s="3">
        <v>45.9929191348109</v>
      </c>
      <c r="GZ70" s="3">
        <v>79.3843569985326</v>
      </c>
      <c r="HA70" s="3">
        <v>45.9513594512997</v>
      </c>
      <c r="HB70" s="3">
        <v>4.4055292118597</v>
      </c>
      <c r="HC70" s="3">
        <v>13.3422732529823</v>
      </c>
      <c r="HD70" s="3">
        <v>51.3743156804173</v>
      </c>
      <c r="HE70" s="3">
        <v>64.6925685637461</v>
      </c>
      <c r="HF70" s="3">
        <v>49.3713382599727</v>
      </c>
      <c r="HG70" s="3">
        <v>394.646997070312</v>
      </c>
      <c r="HH70" s="3">
        <v>41.2449414085509</v>
      </c>
      <c r="HI70" s="3">
        <v>70.6765399256422</v>
      </c>
      <c r="HJ70" s="3">
        <v>37.3152700906878</v>
      </c>
      <c r="HK70" s="3">
        <v>51.2504972622637</v>
      </c>
      <c r="HL70" s="3">
        <v>117.000922890724</v>
      </c>
      <c r="HM70" s="3">
        <v>27.2335504946596</v>
      </c>
      <c r="HN70" s="3">
        <v>45.827304556652</v>
      </c>
      <c r="HO70" s="3">
        <v>106.767961990773</v>
      </c>
      <c r="HP70" s="3">
        <v>66.4378107736581</v>
      </c>
      <c r="HQ70" s="3">
        <v>163.63101482276</v>
      </c>
      <c r="HR70" s="3">
        <v>33.2139826489129</v>
      </c>
      <c r="HS70" s="3">
        <v>73.6648800180649</v>
      </c>
      <c r="HT70" s="3">
        <v>54.4486855496359</v>
      </c>
      <c r="HU70" s="3">
        <v>112.265122883901</v>
      </c>
      <c r="HV70" s="3">
        <v>34.2418531599048</v>
      </c>
      <c r="HW70" s="3">
        <v>75.9107091334362</v>
      </c>
      <c r="HX70" s="3">
        <v>106.131972157357</v>
      </c>
      <c r="HY70" s="3">
        <v>24.4396714022121</v>
      </c>
      <c r="HZ70" s="3">
        <v>66.8073910898794</v>
      </c>
      <c r="IA70" s="3">
        <v>200.816307741267</v>
      </c>
      <c r="IB70" s="3">
        <v>82.3789768824549</v>
      </c>
      <c r="IC70" s="3">
        <v>36.4272611605098</v>
      </c>
      <c r="ID70" s="3">
        <v>68.9131055647636</v>
      </c>
      <c r="IE70" s="3">
        <v>286.031748199463</v>
      </c>
      <c r="IF70" s="3">
        <v>12.7008337071546</v>
      </c>
      <c r="IG70" s="3">
        <v>85.7135904499005</v>
      </c>
      <c r="IH70" s="3">
        <v>147.113969188109</v>
      </c>
      <c r="II70" s="3">
        <v>349.227892569426</v>
      </c>
      <c r="IJ70" s="3">
        <v>102.688311440363</v>
      </c>
      <c r="IK70" s="3">
        <v>80.007123292663</v>
      </c>
      <c r="IL70" s="3">
        <v>82.148259370469</v>
      </c>
      <c r="IM70" s="3">
        <v>38.6370932302447</v>
      </c>
      <c r="IN70" s="3">
        <v>171.240025593707</v>
      </c>
      <c r="IO70" s="3">
        <v>90.9543867990337</v>
      </c>
      <c r="IP70" s="3">
        <v>31.7853734902194</v>
      </c>
      <c r="IQ70" s="3">
        <v>135.531468747323</v>
      </c>
      <c r="IR70" s="3">
        <v>49.0812227463004</v>
      </c>
      <c r="IS70" s="3">
        <v>114.521617605285</v>
      </c>
      <c r="IT70" s="3">
        <v>60.0044664080592</v>
      </c>
      <c r="IU70" s="3">
        <v>48.2826519746672</v>
      </c>
      <c r="IV70" s="3">
        <v>190.740751663457</v>
      </c>
      <c r="IW70" s="3">
        <v>122.617731606108</v>
      </c>
      <c r="IX70" s="3">
        <v>205.834421449462</v>
      </c>
      <c r="IY70" s="3">
        <v>67.0032134828805</v>
      </c>
      <c r="IZ70" s="3">
        <v>18.6133810818136</v>
      </c>
      <c r="JA70" s="3">
        <v>49.0654778450792</v>
      </c>
      <c r="JB70" s="3">
        <v>85.999484732408</v>
      </c>
      <c r="JC70" s="3">
        <v>95.4474286996513</v>
      </c>
      <c r="JD70" s="3">
        <v>52.0228466379673</v>
      </c>
      <c r="JE70" s="3">
        <v>287.511559074587</v>
      </c>
      <c r="JF70" s="3">
        <v>93.9352983823069</v>
      </c>
      <c r="JG70" s="3">
        <v>131.314867925437</v>
      </c>
      <c r="JH70" s="3">
        <v>74.4692637927602</v>
      </c>
      <c r="JI70" s="3">
        <v>110.184356088758</v>
      </c>
      <c r="JJ70" s="3">
        <v>49.2538454703631</v>
      </c>
      <c r="JK70" s="3">
        <v>211.346194180888</v>
      </c>
      <c r="JL70" s="3">
        <v>147.677215832812</v>
      </c>
      <c r="JM70" s="3">
        <v>100.517266908893</v>
      </c>
      <c r="JN70" s="3">
        <v>171.195877682941</v>
      </c>
      <c r="JO70" s="3">
        <v>65.2976742554438</v>
      </c>
      <c r="JP70" s="3">
        <v>140.260905506712</v>
      </c>
      <c r="JQ70" s="3">
        <v>194.110999679565</v>
      </c>
      <c r="JR70" s="3">
        <v>174.920249938965</v>
      </c>
      <c r="JS70" s="3">
        <v>58.0385697298651</v>
      </c>
      <c r="JT70" s="3">
        <v>44.0659711639807</v>
      </c>
      <c r="JU70" s="3">
        <v>223.539500045776</v>
      </c>
      <c r="JV70" s="3">
        <v>41.0605780222473</v>
      </c>
      <c r="JW70" s="3">
        <v>60.0382955176546</v>
      </c>
      <c r="JX70" s="3">
        <v>79.275631579408</v>
      </c>
      <c r="JY70" s="3">
        <v>75.1435829657022</v>
      </c>
      <c r="JZ70" s="3">
        <v>42.0731903807572</v>
      </c>
      <c r="KA70" s="3">
        <v>105.736865720154</v>
      </c>
      <c r="KB70" s="3">
        <v>17.8046520159728</v>
      </c>
      <c r="KC70" s="3">
        <v>35.9674090943434</v>
      </c>
      <c r="KD70" s="3">
        <v>22.4547118499291</v>
      </c>
      <c r="KE70" s="3">
        <v>108.103486460896</v>
      </c>
      <c r="KF70" s="3">
        <v>54.7747035877577</v>
      </c>
      <c r="KG70" s="3">
        <v>55.4782130428103</v>
      </c>
      <c r="KH70" s="3">
        <v>73.28429726276</v>
      </c>
      <c r="KI70" s="3">
        <v>103.774409872306</v>
      </c>
      <c r="KJ70" s="3">
        <v>129.491989112401</v>
      </c>
      <c r="KK70" s="3">
        <v>119.526012303401</v>
      </c>
      <c r="KL70" s="3">
        <v>14.9360340111261</v>
      </c>
      <c r="KM70" s="3">
        <v>49.3203290608181</v>
      </c>
      <c r="KN70" s="3">
        <v>48.7886427461903</v>
      </c>
      <c r="KO70" s="3">
        <v>73.2287102103968</v>
      </c>
      <c r="KP70" s="3">
        <v>47.9174061697474</v>
      </c>
      <c r="KQ70" s="3">
        <v>117.901629203651</v>
      </c>
      <c r="KR70" s="3">
        <v>37.3495572547244</v>
      </c>
      <c r="KS70" s="3">
        <v>45.6043734148533</v>
      </c>
      <c r="KT70" s="3">
        <v>14.2349300457343</v>
      </c>
      <c r="KU70" s="3">
        <v>269.584184025974</v>
      </c>
      <c r="KV70" s="3">
        <v>48.4843615216863</v>
      </c>
      <c r="KW70" s="3">
        <v>86.1934239582524</v>
      </c>
      <c r="KX70" s="3">
        <v>24.4677484840168</v>
      </c>
      <c r="KY70" s="3">
        <v>31.9160596010149</v>
      </c>
      <c r="KZ70" s="3">
        <v>16.6536681250678</v>
      </c>
      <c r="LA70" s="3">
        <v>21.3688356430295</v>
      </c>
      <c r="LB70" s="3">
        <v>46.467513970987</v>
      </c>
      <c r="LC70" s="3">
        <v>22.880451051608</v>
      </c>
      <c r="LD70" s="3">
        <v>254.17378122593</v>
      </c>
      <c r="LE70" s="3">
        <v>41.1064518374045</v>
      </c>
      <c r="LF70" s="3">
        <v>4.57884699812801</v>
      </c>
      <c r="LG70" s="3">
        <v>10.8637483933534</v>
      </c>
      <c r="LH70" s="3">
        <v>36.4711020545082</v>
      </c>
      <c r="LI70" s="3">
        <v>20.1152499675751</v>
      </c>
      <c r="LJ70" s="3">
        <v>31.3089457019139</v>
      </c>
      <c r="LK70" s="3">
        <v>28.1967403497559</v>
      </c>
      <c r="LL70" s="3">
        <v>31.6769108341226</v>
      </c>
    </row>
    <row r="71">
      <c r="A71" s="9">
        <v>43739.0</v>
      </c>
      <c r="B71" s="3">
        <v>56.8127163879142</v>
      </c>
      <c r="C71" s="3">
        <v>60.1377235227065</v>
      </c>
      <c r="D71" s="3">
        <v>74.1231169701396</v>
      </c>
      <c r="E71" s="3">
        <v>172.155867804111</v>
      </c>
      <c r="F71" s="3">
        <v>272.061954664147</v>
      </c>
      <c r="G71" s="3">
        <v>99.4724622026662</v>
      </c>
      <c r="H71" s="3">
        <v>34.8983867236527</v>
      </c>
      <c r="I71" s="3">
        <v>144.125195418678</v>
      </c>
      <c r="J71" s="3">
        <v>145.70587025518</v>
      </c>
      <c r="K71" s="3">
        <v>66.5378038853071</v>
      </c>
      <c r="L71" s="3">
        <v>77.3018110087064</v>
      </c>
      <c r="M71" s="3">
        <v>13.8188471712819</v>
      </c>
      <c r="N71" s="3">
        <v>46.1386694302603</v>
      </c>
      <c r="O71" s="3">
        <v>46.5295077062829</v>
      </c>
      <c r="P71" s="3">
        <v>113.863859231738</v>
      </c>
      <c r="Q71" s="3">
        <v>89.9769570723824</v>
      </c>
      <c r="R71" s="3">
        <v>94.3360015898938</v>
      </c>
      <c r="S71" s="3">
        <v>99.0056058325376</v>
      </c>
      <c r="T71" s="3">
        <v>49.6713912259015</v>
      </c>
      <c r="U71" s="3">
        <v>85.7700565282243</v>
      </c>
      <c r="V71" s="3">
        <v>171.433406646355</v>
      </c>
      <c r="W71" s="3">
        <v>128.535346842005</v>
      </c>
      <c r="X71" s="3">
        <v>194.939177014406</v>
      </c>
      <c r="Y71" s="3">
        <v>87.5367393493652</v>
      </c>
      <c r="Z71" s="3">
        <v>188.623350623948</v>
      </c>
      <c r="AA71" s="3">
        <v>23.2660229414015</v>
      </c>
      <c r="AB71" s="3">
        <v>86.5320325003975</v>
      </c>
      <c r="AC71" s="3">
        <v>182.223917627262</v>
      </c>
      <c r="AD71" s="3">
        <v>107.505737367597</v>
      </c>
      <c r="AE71" s="3">
        <v>108.372433643375</v>
      </c>
      <c r="AF71" s="4">
        <v>1096.38174040421</v>
      </c>
      <c r="AG71" s="3">
        <v>355.575917184718</v>
      </c>
      <c r="AH71" s="3">
        <v>26.2133206315548</v>
      </c>
      <c r="AI71" s="3">
        <v>76.2254319343888</v>
      </c>
      <c r="AJ71" s="3">
        <v>57.2574549471868</v>
      </c>
      <c r="AK71" s="3">
        <v>227.27088781782</v>
      </c>
      <c r="AL71" s="3">
        <v>21.3799621478537</v>
      </c>
      <c r="AM71" s="3">
        <v>58.5986007733356</v>
      </c>
      <c r="AN71" s="3">
        <v>247.86869612984</v>
      </c>
      <c r="AO71" s="3">
        <v>37.8384210351509</v>
      </c>
      <c r="AP71" s="3">
        <v>43.6184932098328</v>
      </c>
      <c r="AQ71" s="3">
        <v>39.5871738765551</v>
      </c>
      <c r="AR71" s="3">
        <v>30.5013375125746</v>
      </c>
      <c r="AS71" s="3">
        <v>100.38040700977</v>
      </c>
      <c r="AT71" s="3">
        <v>57.5028068983141</v>
      </c>
      <c r="AU71" s="3">
        <v>22.6605261506786</v>
      </c>
      <c r="AV71" s="3">
        <v>41.3094230926019</v>
      </c>
      <c r="AW71" s="3">
        <v>114.928043611754</v>
      </c>
      <c r="AX71" s="3">
        <v>140.359507548688</v>
      </c>
      <c r="AY71" s="3">
        <v>51.8071740191916</v>
      </c>
      <c r="AZ71" s="3">
        <v>111.166899295548</v>
      </c>
      <c r="BA71" s="3">
        <v>41.4777205566149</v>
      </c>
      <c r="BB71" s="3">
        <v>42.0585245846026</v>
      </c>
      <c r="BC71" s="3">
        <v>74.4263867131765</v>
      </c>
      <c r="BD71" s="3">
        <v>99.7096565030818</v>
      </c>
      <c r="BE71" s="3">
        <v>61.0861936949445</v>
      </c>
      <c r="BF71" s="3">
        <v>129.114618746807</v>
      </c>
      <c r="BG71" s="3">
        <v>39.5189859466556</v>
      </c>
      <c r="BH71" s="3">
        <v>167.979304905603</v>
      </c>
      <c r="BI71" s="3">
        <v>16.2900433540344</v>
      </c>
      <c r="BJ71" s="3">
        <v>144.722956505711</v>
      </c>
      <c r="BK71" s="3">
        <v>54.6733172545261</v>
      </c>
      <c r="BL71" s="3">
        <v>24.8940053509491</v>
      </c>
      <c r="BM71" s="3">
        <v>81.7985262926474</v>
      </c>
      <c r="BN71" s="3">
        <v>45.7783501935721</v>
      </c>
      <c r="BO71" s="3">
        <v>271.279659245075</v>
      </c>
      <c r="BP71" s="3">
        <v>39.7391521056401</v>
      </c>
      <c r="BQ71" s="3">
        <v>147.596694285406</v>
      </c>
      <c r="BR71" s="3">
        <v>39.9535263241746</v>
      </c>
      <c r="BS71" s="3">
        <v>21.5278336983237</v>
      </c>
      <c r="BT71" s="3">
        <v>57.6221702950939</v>
      </c>
      <c r="BU71" s="3">
        <v>55.9067427362885</v>
      </c>
      <c r="BV71" s="3">
        <v>54.0826075677794</v>
      </c>
      <c r="BW71" s="3">
        <v>91.7435292368943</v>
      </c>
      <c r="BX71" s="3">
        <v>65.1166130478563</v>
      </c>
      <c r="BY71" s="3">
        <v>52.5868719081702</v>
      </c>
      <c r="BZ71" s="3">
        <v>158.4253599057</v>
      </c>
      <c r="CA71" s="3">
        <v>69.7166577688388</v>
      </c>
      <c r="CB71" s="3">
        <v>151.148525819089</v>
      </c>
      <c r="CC71" s="3">
        <v>92.6973415966442</v>
      </c>
      <c r="CD71" s="3">
        <v>49.9903413993094</v>
      </c>
      <c r="CE71" s="3">
        <v>119.961961635876</v>
      </c>
      <c r="CF71" s="3">
        <v>127.940221332763</v>
      </c>
      <c r="CG71" s="3">
        <v>114.65304366402</v>
      </c>
      <c r="CH71" s="3">
        <v>91.8869842501894</v>
      </c>
      <c r="CI71" s="3">
        <v>97.0203254189911</v>
      </c>
      <c r="CJ71" s="3">
        <v>92.1953538927296</v>
      </c>
      <c r="CK71" s="3">
        <v>77.0494080959644</v>
      </c>
      <c r="CL71" s="3">
        <v>57.1347822935685</v>
      </c>
      <c r="CM71" s="3">
        <v>15.8098876579742</v>
      </c>
      <c r="CN71" s="3">
        <v>92.8373635780903</v>
      </c>
      <c r="CO71" s="3">
        <v>34.4995497337572</v>
      </c>
      <c r="CP71" s="3">
        <v>182.200348255692</v>
      </c>
      <c r="CQ71" s="3">
        <v>76.403686678748</v>
      </c>
      <c r="CR71" s="3">
        <v>134.340889263473</v>
      </c>
      <c r="CS71" s="3">
        <v>56.3516182336233</v>
      </c>
      <c r="CT71" s="3">
        <v>178.856231656812</v>
      </c>
      <c r="CU71" s="3">
        <v>61.143784757275</v>
      </c>
      <c r="CV71" s="3">
        <v>59.6690511210994</v>
      </c>
      <c r="CW71" s="3">
        <v>54.45929703559</v>
      </c>
      <c r="CX71" s="3">
        <v>71.9405303410347</v>
      </c>
      <c r="CY71" s="3">
        <v>71.150324610994</v>
      </c>
      <c r="CZ71" s="3">
        <v>74.1516385686995</v>
      </c>
      <c r="DA71" s="3">
        <v>45.5450057135332</v>
      </c>
      <c r="DB71" s="3">
        <v>75.6844926917035</v>
      </c>
      <c r="DC71" s="3">
        <v>27.547683042898</v>
      </c>
      <c r="DD71" s="3">
        <v>68.7780313516906</v>
      </c>
      <c r="DE71" s="3">
        <v>134.883169096302</v>
      </c>
      <c r="DF71" s="3">
        <v>6.99262233630619</v>
      </c>
      <c r="DG71" s="3">
        <v>30.1029442678612</v>
      </c>
      <c r="DH71" s="3">
        <v>8.89879502830297</v>
      </c>
      <c r="DI71" s="3">
        <v>135.556474767889</v>
      </c>
      <c r="DJ71" s="3">
        <v>38.5484839777249</v>
      </c>
      <c r="DK71" s="3">
        <v>137.502825861392</v>
      </c>
      <c r="DL71" s="3">
        <v>117.870944587343</v>
      </c>
      <c r="DM71" s="3">
        <v>22.1972860900573</v>
      </c>
      <c r="DN71" s="3">
        <v>73.4187388893249</v>
      </c>
      <c r="DO71" s="3">
        <v>155.624144093539</v>
      </c>
      <c r="DP71" s="3">
        <v>43.2472871086627</v>
      </c>
      <c r="DQ71" s="3">
        <v>51.5897264189931</v>
      </c>
      <c r="DR71" s="3">
        <v>44.3026592071069</v>
      </c>
      <c r="DS71" s="3">
        <v>24.8321826076354</v>
      </c>
      <c r="DT71" s="3">
        <v>34.2382657417525</v>
      </c>
      <c r="DU71" s="3">
        <v>61.3714801375569</v>
      </c>
      <c r="DV71" s="3">
        <v>85.335843201545</v>
      </c>
      <c r="DW71" s="3">
        <v>76.6118417752631</v>
      </c>
      <c r="DX71" s="3">
        <v>181.561350666539</v>
      </c>
      <c r="DY71" s="3">
        <v>282.864091800801</v>
      </c>
      <c r="DZ71" s="3">
        <v>17.4201708263813</v>
      </c>
      <c r="EA71" s="3">
        <v>91.5710741886297</v>
      </c>
      <c r="EB71" s="3">
        <v>10.9431882117549</v>
      </c>
      <c r="EC71" s="3">
        <v>205.280533103434</v>
      </c>
      <c r="ED71" s="3">
        <v>59.8797810803292</v>
      </c>
      <c r="EE71" s="3">
        <v>51.667587019006</v>
      </c>
      <c r="EF71" s="3">
        <v>149.194955248097</v>
      </c>
      <c r="EG71" s="3">
        <v>14.4333661655401</v>
      </c>
      <c r="EH71" s="3">
        <v>36.2523255300873</v>
      </c>
      <c r="EI71" s="3">
        <v>14.1124463070935</v>
      </c>
      <c r="EJ71" s="3">
        <v>135.546197612342</v>
      </c>
      <c r="EK71" s="3">
        <v>263.185955745014</v>
      </c>
      <c r="EL71" s="3">
        <v>103.512763772265</v>
      </c>
      <c r="EM71" s="3">
        <v>86.9317189848809</v>
      </c>
      <c r="EN71" s="3">
        <v>103.048272818069</v>
      </c>
      <c r="EO71" s="3">
        <v>45.9377243518432</v>
      </c>
      <c r="EP71" s="3">
        <v>254.31186939278</v>
      </c>
      <c r="EQ71" s="3">
        <v>30.7894586919223</v>
      </c>
      <c r="ER71" s="3">
        <v>17.0137210041136</v>
      </c>
      <c r="ES71" s="3">
        <v>24.8522562977776</v>
      </c>
      <c r="ET71" s="3">
        <v>178.303187826405</v>
      </c>
      <c r="EU71" s="3">
        <v>139.448941018835</v>
      </c>
      <c r="EV71" s="3">
        <v>12.6765546672837</v>
      </c>
      <c r="EW71" s="3">
        <v>37.5297694313068</v>
      </c>
      <c r="EX71" s="3">
        <v>113.334909672994</v>
      </c>
      <c r="EY71" s="3">
        <v>20.6936445097345</v>
      </c>
      <c r="EZ71" s="3">
        <v>102.807915598641</v>
      </c>
      <c r="FA71" s="3">
        <v>48.5688241361292</v>
      </c>
      <c r="FB71" s="3">
        <v>13.6857055538</v>
      </c>
      <c r="FC71" s="3">
        <v>16.5914167622754</v>
      </c>
      <c r="FD71" s="3">
        <v>151.639101706422</v>
      </c>
      <c r="FE71" s="3">
        <v>113.973097817976</v>
      </c>
      <c r="FF71" s="3">
        <v>14.5469007545904</v>
      </c>
      <c r="FG71" s="3">
        <v>91.0008695851202</v>
      </c>
      <c r="FH71" s="3">
        <v>45.8467016938607</v>
      </c>
      <c r="FI71" s="3">
        <v>22.005501734686</v>
      </c>
      <c r="FJ71" s="3">
        <v>48.9628385615311</v>
      </c>
      <c r="FK71" s="3">
        <v>54.1993026842924</v>
      </c>
      <c r="FL71" s="3">
        <v>101.566664815581</v>
      </c>
      <c r="FM71" s="3">
        <v>329.452686394739</v>
      </c>
      <c r="FN71" s="3">
        <v>99.9521982319077</v>
      </c>
      <c r="FO71" s="3">
        <v>18.6482115270568</v>
      </c>
      <c r="FP71" s="3">
        <v>51.1709270031441</v>
      </c>
      <c r="FQ71" s="3">
        <v>63.5635292503374</v>
      </c>
      <c r="FR71" s="3">
        <v>264.185197107044</v>
      </c>
      <c r="FS71" s="3">
        <v>117.929569569864</v>
      </c>
      <c r="FT71" s="3">
        <v>39.7698246716257</v>
      </c>
      <c r="FU71" s="3">
        <v>181.489754577101</v>
      </c>
      <c r="FV71" s="3">
        <v>43.1682451010128</v>
      </c>
      <c r="FW71" s="3">
        <v>134.052339128698</v>
      </c>
      <c r="FX71" s="3">
        <v>203.148945748442</v>
      </c>
      <c r="FY71" s="3">
        <v>47.7680554374834</v>
      </c>
      <c r="FZ71" s="3">
        <v>93.3234887870096</v>
      </c>
      <c r="GA71" s="3">
        <v>38.1781179567996</v>
      </c>
      <c r="GB71" s="3">
        <v>128.435435087784</v>
      </c>
      <c r="GC71" s="3">
        <v>74.1764048184072</v>
      </c>
      <c r="GD71" s="3">
        <v>91.0691856793311</v>
      </c>
      <c r="GE71" s="3">
        <v>109.051619822565</v>
      </c>
      <c r="GF71" s="3">
        <v>28.0836957019308</v>
      </c>
      <c r="GG71" s="3">
        <v>28.6453837856013</v>
      </c>
      <c r="GH71" s="3">
        <v>18.1882671980571</v>
      </c>
      <c r="GI71" s="3">
        <v>53.4173325823158</v>
      </c>
      <c r="GJ71" s="3">
        <v>68.1883294387462</v>
      </c>
      <c r="GK71" s="3">
        <v>36.536443632306</v>
      </c>
      <c r="GL71" s="3">
        <v>132.860153482671</v>
      </c>
      <c r="GM71" s="3">
        <v>156.917175136181</v>
      </c>
      <c r="GN71" s="3">
        <v>130.37826915287</v>
      </c>
      <c r="GO71" s="3">
        <v>44.1081363615141</v>
      </c>
      <c r="GP71" s="3">
        <v>30.4446244662662</v>
      </c>
      <c r="GQ71" s="3">
        <v>51.4190975925072</v>
      </c>
      <c r="GR71" s="3">
        <v>32.6359889784188</v>
      </c>
      <c r="GS71" s="3">
        <v>277.238475633704</v>
      </c>
      <c r="GT71" s="3">
        <v>23.7983129966685</v>
      </c>
      <c r="GU71" s="3">
        <v>87.5093045588286</v>
      </c>
      <c r="GV71" s="3">
        <v>329.948394366292</v>
      </c>
      <c r="GW71" s="3">
        <v>33.5166413570843</v>
      </c>
      <c r="GX71" s="3">
        <v>160.951469101072</v>
      </c>
      <c r="GY71" s="3">
        <v>46.0122421312009</v>
      </c>
      <c r="GZ71" s="3">
        <v>79.8482103557568</v>
      </c>
      <c r="HA71" s="3">
        <v>46.466721700996</v>
      </c>
      <c r="HB71" s="3">
        <v>4.73796896186685</v>
      </c>
      <c r="HC71" s="3">
        <v>12.922893514235</v>
      </c>
      <c r="HD71" s="3">
        <v>48.9484616549384</v>
      </c>
      <c r="HE71" s="3">
        <v>62.9998062943446</v>
      </c>
      <c r="HF71" s="3">
        <v>50.5729408036704</v>
      </c>
      <c r="HG71" s="3">
        <v>407.918914794922</v>
      </c>
      <c r="HH71" s="3">
        <v>38.1726728152796</v>
      </c>
      <c r="HI71" s="3">
        <v>72.2250514844731</v>
      </c>
      <c r="HJ71" s="3">
        <v>38.2688398575905</v>
      </c>
      <c r="HK71" s="3">
        <v>51.9011348101338</v>
      </c>
      <c r="HL71" s="3">
        <v>117.977487192528</v>
      </c>
      <c r="HM71" s="3">
        <v>27.1609931586747</v>
      </c>
      <c r="HN71" s="3">
        <v>44.9114469706672</v>
      </c>
      <c r="HO71" s="3">
        <v>106.612543859009</v>
      </c>
      <c r="HP71" s="3">
        <v>63.5747602167583</v>
      </c>
      <c r="HQ71" s="3">
        <v>166.596477820364</v>
      </c>
      <c r="HR71" s="3">
        <v>35.9261044165714</v>
      </c>
      <c r="HS71" s="3">
        <v>76.3477488092554</v>
      </c>
      <c r="HT71" s="3">
        <v>59.6763755389765</v>
      </c>
      <c r="HU71" s="3">
        <v>116.752544543807</v>
      </c>
      <c r="HV71" s="3">
        <v>35.4866244214002</v>
      </c>
      <c r="HW71" s="3">
        <v>75.528942891912</v>
      </c>
      <c r="HX71" s="3">
        <v>109.113363037939</v>
      </c>
      <c r="HY71" s="3">
        <v>25.3816876535204</v>
      </c>
      <c r="HZ71" s="3">
        <v>68.6493124036343</v>
      </c>
      <c r="IA71" s="3">
        <v>193.1046501496</v>
      </c>
      <c r="IB71" s="3">
        <v>86.241452753826</v>
      </c>
      <c r="IC71" s="3">
        <v>38.7383774034719</v>
      </c>
      <c r="ID71" s="3">
        <v>69.0016428629062</v>
      </c>
      <c r="IE71" s="3">
        <v>296.698693980341</v>
      </c>
      <c r="IF71" s="3">
        <v>12.6854958271077</v>
      </c>
      <c r="IG71" s="3">
        <v>84.7144365546504</v>
      </c>
      <c r="IH71" s="3">
        <v>150.855613618326</v>
      </c>
      <c r="II71" s="3">
        <v>328.508746546824</v>
      </c>
      <c r="IJ71" s="3">
        <v>104.854322924871</v>
      </c>
      <c r="IK71" s="3">
        <v>80.0234542757626</v>
      </c>
      <c r="IL71" s="3">
        <v>76.2955225292646</v>
      </c>
      <c r="IM71" s="3">
        <v>35.9000281346334</v>
      </c>
      <c r="IN71" s="3">
        <v>178.207401023765</v>
      </c>
      <c r="IO71" s="3">
        <v>91.0886316051888</v>
      </c>
      <c r="IP71" s="3">
        <v>29.0864001502361</v>
      </c>
      <c r="IQ71" s="3">
        <v>138.12258603589</v>
      </c>
      <c r="IR71" s="3">
        <v>49.9139900419621</v>
      </c>
      <c r="IS71" s="3">
        <v>111.60919437643</v>
      </c>
      <c r="IT71" s="3">
        <v>61.3310567743696</v>
      </c>
      <c r="IU71" s="3">
        <v>51.3792326949518</v>
      </c>
      <c r="IV71" s="3">
        <v>180.831362300429</v>
      </c>
      <c r="IW71" s="3">
        <v>126.549013099926</v>
      </c>
      <c r="IX71" s="3">
        <v>201.396396965999</v>
      </c>
      <c r="IY71" s="3">
        <v>68.5265014261506</v>
      </c>
      <c r="IZ71" s="3">
        <v>19.1351403063811</v>
      </c>
      <c r="JA71" s="3">
        <v>49.7788106818942</v>
      </c>
      <c r="JB71" s="3">
        <v>83.6559217373071</v>
      </c>
      <c r="JC71" s="3">
        <v>97.3389358260595</v>
      </c>
      <c r="JD71" s="3">
        <v>53.889715607558</v>
      </c>
      <c r="JE71" s="3">
        <v>283.940249259659</v>
      </c>
      <c r="JF71" s="3">
        <v>90.8318147315724</v>
      </c>
      <c r="JG71" s="3">
        <v>123.12906867952</v>
      </c>
      <c r="JH71" s="3">
        <v>70.5241810043779</v>
      </c>
      <c r="JI71" s="3">
        <v>108.934394783975</v>
      </c>
      <c r="JJ71" s="3">
        <v>47.1463043109687</v>
      </c>
      <c r="JK71" s="3">
        <v>216.796075268912</v>
      </c>
      <c r="JL71" s="3">
        <v>144.523106808452</v>
      </c>
      <c r="JM71" s="3">
        <v>96.8978928103512</v>
      </c>
      <c r="JN71" s="3">
        <v>169.369562244329</v>
      </c>
      <c r="JO71" s="3">
        <v>72.3686750254328</v>
      </c>
      <c r="JP71" s="3">
        <v>140.132642807851</v>
      </c>
      <c r="JQ71" s="3">
        <v>185.816957556683</v>
      </c>
      <c r="JR71" s="3">
        <v>180.018478393555</v>
      </c>
      <c r="JS71" s="3">
        <v>57.3225995830533</v>
      </c>
      <c r="JT71" s="3">
        <v>44.7345541062394</v>
      </c>
      <c r="JU71" s="3">
        <v>216.434564673382</v>
      </c>
      <c r="JV71" s="3">
        <v>40.9539298290161</v>
      </c>
      <c r="JW71" s="3">
        <v>57.590744443284</v>
      </c>
      <c r="JX71" s="3">
        <v>79.3947476498507</v>
      </c>
      <c r="JY71" s="3">
        <v>76.4104864560923</v>
      </c>
      <c r="JZ71" s="3">
        <v>43.2811569300091</v>
      </c>
      <c r="KA71" s="3">
        <v>105.276836017751</v>
      </c>
      <c r="KB71" s="3">
        <v>16.9614466458329</v>
      </c>
      <c r="KC71" s="3">
        <v>36.5159963201544</v>
      </c>
      <c r="KD71" s="3">
        <v>22.9297866486851</v>
      </c>
      <c r="KE71" s="3">
        <v>109.476877374699</v>
      </c>
      <c r="KF71" s="3">
        <v>54.4114526203541</v>
      </c>
      <c r="KG71" s="3">
        <v>53.0718274983479</v>
      </c>
      <c r="KH71" s="3">
        <v>73.9247360886138</v>
      </c>
      <c r="KI71" s="3">
        <v>100.866622987123</v>
      </c>
      <c r="KJ71" s="3">
        <v>126.349881968431</v>
      </c>
      <c r="KK71" s="3">
        <v>120.868428850757</v>
      </c>
      <c r="KL71" s="3">
        <v>14.4987351199309</v>
      </c>
      <c r="KM71" s="3">
        <v>49.9236059108192</v>
      </c>
      <c r="KN71" s="3">
        <v>49.0394143556458</v>
      </c>
      <c r="KO71" s="3">
        <v>74.1544841182965</v>
      </c>
      <c r="KP71" s="3">
        <v>50.031218935783</v>
      </c>
      <c r="KQ71" s="3">
        <v>124.934038442896</v>
      </c>
      <c r="KR71" s="3">
        <v>37.3387850261722</v>
      </c>
      <c r="KS71" s="3">
        <v>45.6333064844432</v>
      </c>
      <c r="KT71" s="3">
        <v>15.111016218172</v>
      </c>
      <c r="KU71" s="3">
        <v>273.180455853289</v>
      </c>
      <c r="KV71" s="3">
        <v>48.8986053108569</v>
      </c>
      <c r="KW71" s="3">
        <v>86.4189482191725</v>
      </c>
      <c r="KX71" s="3">
        <v>24.303090762979</v>
      </c>
      <c r="KY71" s="3">
        <v>33.895213981945</v>
      </c>
      <c r="KZ71" s="3">
        <v>17.5561825665317</v>
      </c>
      <c r="LA71" s="3">
        <v>20.1287582702723</v>
      </c>
      <c r="LB71" s="3">
        <v>46.9156302183383</v>
      </c>
      <c r="LC71" s="3">
        <v>22.5231629287445</v>
      </c>
      <c r="LD71" s="3">
        <v>256.232732144855</v>
      </c>
      <c r="LE71" s="3">
        <v>40.9379898824455</v>
      </c>
      <c r="LF71" s="3">
        <v>4.7806559742042</v>
      </c>
      <c r="LG71" s="3">
        <v>8.00634143215277</v>
      </c>
      <c r="LH71" s="3">
        <v>37.1377722503319</v>
      </c>
      <c r="LI71" s="3">
        <v>20.1226086823837</v>
      </c>
      <c r="LJ71" s="3">
        <v>33.4728457336429</v>
      </c>
      <c r="LK71" s="3">
        <v>30.1859891293231</v>
      </c>
      <c r="LL71" s="3">
        <v>29.3815709518435</v>
      </c>
    </row>
    <row r="72">
      <c r="A72" s="9">
        <v>43770.0</v>
      </c>
      <c r="B72" s="3">
        <v>63.4899439473639</v>
      </c>
      <c r="C72" s="3">
        <v>68.625263016902</v>
      </c>
      <c r="D72" s="3">
        <v>76.6089944861278</v>
      </c>
      <c r="E72" s="3">
        <v>180.372125415861</v>
      </c>
      <c r="F72" s="3">
        <v>295.280498504639</v>
      </c>
      <c r="G72" s="3">
        <v>101.864131193466</v>
      </c>
      <c r="H72" s="3">
        <v>37.3496875919826</v>
      </c>
      <c r="I72" s="3">
        <v>149.441024932814</v>
      </c>
      <c r="J72" s="3">
        <v>160.467499542236</v>
      </c>
      <c r="K72" s="3">
        <v>64.7472628738631</v>
      </c>
      <c r="L72" s="3">
        <v>75.6453836310005</v>
      </c>
      <c r="M72" s="3">
        <v>15.5103915544707</v>
      </c>
      <c r="N72" s="3">
        <v>47.7078362691341</v>
      </c>
      <c r="O72" s="3">
        <v>46.9831191313268</v>
      </c>
      <c r="P72" s="3">
        <v>118.634318378391</v>
      </c>
      <c r="Q72" s="3">
        <v>86.971750831604</v>
      </c>
      <c r="R72" s="3">
        <v>96.2721198023202</v>
      </c>
      <c r="S72" s="3">
        <v>110.567345314951</v>
      </c>
      <c r="T72" s="3">
        <v>54.7685555278498</v>
      </c>
      <c r="U72" s="3">
        <v>93.8122553859788</v>
      </c>
      <c r="V72" s="3">
        <v>191.007065389726</v>
      </c>
      <c r="W72" s="3">
        <v>144.929753098608</v>
      </c>
      <c r="X72" s="3">
        <v>184.626762508614</v>
      </c>
      <c r="Y72" s="3">
        <v>88.740800857544</v>
      </c>
      <c r="Z72" s="3">
        <v>205.01038711683</v>
      </c>
      <c r="AA72" s="3">
        <v>24.3742046989143</v>
      </c>
      <c r="AB72" s="3">
        <v>93.2501747446447</v>
      </c>
      <c r="AC72" s="3">
        <v>177.877225037838</v>
      </c>
      <c r="AD72" s="3">
        <v>120.710966151397</v>
      </c>
      <c r="AE72" s="3">
        <v>111.794276928222</v>
      </c>
      <c r="AF72" s="4">
        <v>1167.57225341797</v>
      </c>
      <c r="AG72" s="3">
        <v>360.733667563745</v>
      </c>
      <c r="AH72" s="3">
        <v>28.9201132456308</v>
      </c>
      <c r="AI72" s="3">
        <v>72.4149248648016</v>
      </c>
      <c r="AJ72" s="3">
        <v>62.4604440514327</v>
      </c>
      <c r="AK72" s="3">
        <v>225.961095554309</v>
      </c>
      <c r="AL72" s="3">
        <v>21.7987888017293</v>
      </c>
      <c r="AM72" s="3">
        <v>60.8650062160969</v>
      </c>
      <c r="AN72" s="3">
        <v>291.49349822998</v>
      </c>
      <c r="AO72" s="3">
        <v>41.5598740388424</v>
      </c>
      <c r="AP72" s="3">
        <v>47.5542427001848</v>
      </c>
      <c r="AQ72" s="3">
        <v>41.7732500076294</v>
      </c>
      <c r="AR72" s="3">
        <v>35.8165672323008</v>
      </c>
      <c r="AS72" s="3">
        <v>106.560932161837</v>
      </c>
      <c r="AT72" s="3">
        <v>61.8069372405167</v>
      </c>
      <c r="AU72" s="3">
        <v>23.2365220300983</v>
      </c>
      <c r="AV72" s="3">
        <v>46.2875357743128</v>
      </c>
      <c r="AW72" s="3">
        <v>129.483709273349</v>
      </c>
      <c r="AX72" s="3">
        <v>137.749864179567</v>
      </c>
      <c r="AY72" s="3">
        <v>55.4452499389648</v>
      </c>
      <c r="AZ72" s="3">
        <v>107.142332453505</v>
      </c>
      <c r="BA72" s="3">
        <v>43.5146246132363</v>
      </c>
      <c r="BB72" s="3">
        <v>40.7366619651193</v>
      </c>
      <c r="BC72" s="3">
        <v>66.6385092070996</v>
      </c>
      <c r="BD72" s="3">
        <v>94.3696145209331</v>
      </c>
      <c r="BE72" s="3">
        <v>59.1042660057239</v>
      </c>
      <c r="BF72" s="3">
        <v>127.247061850205</v>
      </c>
      <c r="BG72" s="3">
        <v>39.03487148567</v>
      </c>
      <c r="BH72" s="3">
        <v>162.953413603436</v>
      </c>
      <c r="BI72" s="3">
        <v>15.3235499382019</v>
      </c>
      <c r="BJ72" s="3">
        <v>159.496512084616</v>
      </c>
      <c r="BK72" s="3">
        <v>52.6623442655209</v>
      </c>
      <c r="BL72" s="3">
        <v>23.0373373371628</v>
      </c>
      <c r="BM72" s="3">
        <v>88.8799462791567</v>
      </c>
      <c r="BN72" s="3">
        <v>48.7177429092435</v>
      </c>
      <c r="BO72" s="3">
        <v>276.806870554069</v>
      </c>
      <c r="BP72" s="3">
        <v>39.7572948025595</v>
      </c>
      <c r="BQ72" s="3">
        <v>160.817521693162</v>
      </c>
      <c r="BR72" s="3">
        <v>39.4966758776739</v>
      </c>
      <c r="BS72" s="3">
        <v>22.4455749223858</v>
      </c>
      <c r="BT72" s="3">
        <v>56.4414981705635</v>
      </c>
      <c r="BU72" s="3">
        <v>58.304384981044</v>
      </c>
      <c r="BV72" s="3">
        <v>61.8278159801582</v>
      </c>
      <c r="BW72" s="3">
        <v>95.1421700319158</v>
      </c>
      <c r="BX72" s="3">
        <v>65.4304616380022</v>
      </c>
      <c r="BY72" s="3">
        <v>55.5822575383545</v>
      </c>
      <c r="BZ72" s="3">
        <v>163.139676896538</v>
      </c>
      <c r="CA72" s="3">
        <v>74.2979983401325</v>
      </c>
      <c r="CB72" s="3">
        <v>148.93690955039</v>
      </c>
      <c r="CC72" s="3">
        <v>93.0065742263565</v>
      </c>
      <c r="CD72" s="3">
        <v>50.7979245074697</v>
      </c>
      <c r="CE72" s="3">
        <v>121.160530956405</v>
      </c>
      <c r="CF72" s="3">
        <v>140.137079389303</v>
      </c>
      <c r="CG72" s="3">
        <v>107.477500152588</v>
      </c>
      <c r="CH72" s="3">
        <v>101.616742476545</v>
      </c>
      <c r="CI72" s="3">
        <v>98.3979231576075</v>
      </c>
      <c r="CJ72" s="3">
        <v>87.9917765974038</v>
      </c>
      <c r="CK72" s="3">
        <v>72.6364150888911</v>
      </c>
      <c r="CL72" s="3">
        <v>69.4175002098083</v>
      </c>
      <c r="CM72" s="3">
        <v>16.5709728450432</v>
      </c>
      <c r="CN72" s="3">
        <v>95.7656956337793</v>
      </c>
      <c r="CO72" s="3">
        <v>32.235898042893</v>
      </c>
      <c r="CP72" s="3">
        <v>178.518115002189</v>
      </c>
      <c r="CQ72" s="3">
        <v>72.658969080511</v>
      </c>
      <c r="CR72" s="3">
        <v>132.098109382689</v>
      </c>
      <c r="CS72" s="3">
        <v>54.2112054050114</v>
      </c>
      <c r="CT72" s="3">
        <v>178.778248216689</v>
      </c>
      <c r="CU72" s="3">
        <v>66.8344702872819</v>
      </c>
      <c r="CV72" s="3">
        <v>65.1170421613296</v>
      </c>
      <c r="CW72" s="3">
        <v>56.909005213159</v>
      </c>
      <c r="CX72" s="3">
        <v>70.2452460883599</v>
      </c>
      <c r="CY72" s="3">
        <v>68.1927387449953</v>
      </c>
      <c r="CZ72" s="3">
        <v>82.8718879747506</v>
      </c>
      <c r="DA72" s="3">
        <v>45.162945245856</v>
      </c>
      <c r="DB72" s="3">
        <v>80.116250038147</v>
      </c>
      <c r="DC72" s="3">
        <v>26.5542068753164</v>
      </c>
      <c r="DD72" s="3">
        <v>71.2400899337052</v>
      </c>
      <c r="DE72" s="3">
        <v>104.924975120718</v>
      </c>
      <c r="DF72" s="3">
        <v>7.16061939553691</v>
      </c>
      <c r="DG72" s="3">
        <v>31.8234750634344</v>
      </c>
      <c r="DH72" s="3">
        <v>10.4764672240056</v>
      </c>
      <c r="DI72" s="3">
        <v>145.335775341002</v>
      </c>
      <c r="DJ72" s="3">
        <v>38.1784478469808</v>
      </c>
      <c r="DK72" s="3">
        <v>145.522750854492</v>
      </c>
      <c r="DL72" s="3">
        <v>121.901507715967</v>
      </c>
      <c r="DM72" s="3">
        <v>24.3617782348407</v>
      </c>
      <c r="DN72" s="3">
        <v>85.4860229829141</v>
      </c>
      <c r="DO72" s="3">
        <v>161.541774585686</v>
      </c>
      <c r="DP72" s="3">
        <v>54.8133887406819</v>
      </c>
      <c r="DQ72" s="3">
        <v>52.6457901442311</v>
      </c>
      <c r="DR72" s="3">
        <v>44.1779354675499</v>
      </c>
      <c r="DS72" s="3">
        <v>25.2521261399344</v>
      </c>
      <c r="DT72" s="3">
        <v>35.3381979157772</v>
      </c>
      <c r="DU72" s="3">
        <v>64.8687718389359</v>
      </c>
      <c r="DV72" s="3">
        <v>90.6408866367508</v>
      </c>
      <c r="DW72" s="3">
        <v>84.9531868359048</v>
      </c>
      <c r="DX72" s="3">
        <v>193.665710980819</v>
      </c>
      <c r="DY72" s="3">
        <v>299.857934412908</v>
      </c>
      <c r="DZ72" s="3">
        <v>18.978336551398</v>
      </c>
      <c r="EA72" s="3">
        <v>79.4535921426459</v>
      </c>
      <c r="EB72" s="3">
        <v>11.4751386574773</v>
      </c>
      <c r="EC72" s="3">
        <v>202.036602316088</v>
      </c>
      <c r="ED72" s="3">
        <v>62.6488672141618</v>
      </c>
      <c r="EE72" s="3">
        <v>54.1944764830387</v>
      </c>
      <c r="EF72" s="3">
        <v>161.375787959407</v>
      </c>
      <c r="EG72" s="3">
        <v>16.5008859717801</v>
      </c>
      <c r="EH72" s="3">
        <v>37.0312275127133</v>
      </c>
      <c r="EI72" s="3">
        <v>14.5137164980464</v>
      </c>
      <c r="EJ72" s="3">
        <v>129.657745858268</v>
      </c>
      <c r="EK72" s="3">
        <v>310.82144953871</v>
      </c>
      <c r="EL72" s="3">
        <v>102.377605341915</v>
      </c>
      <c r="EM72" s="3">
        <v>86.5517588924506</v>
      </c>
      <c r="EN72" s="3">
        <v>116.26949692952</v>
      </c>
      <c r="EO72" s="3">
        <v>51.0759424328464</v>
      </c>
      <c r="EP72" s="3">
        <v>253.001356131915</v>
      </c>
      <c r="EQ72" s="3">
        <v>34.1027005472681</v>
      </c>
      <c r="ER72" s="3">
        <v>18.1063408834113</v>
      </c>
      <c r="ES72" s="3">
        <v>25.1319367104056</v>
      </c>
      <c r="ET72" s="3">
        <v>188.30641746521</v>
      </c>
      <c r="EU72" s="3">
        <v>154.608774348241</v>
      </c>
      <c r="EV72" s="3">
        <v>13.9456633586598</v>
      </c>
      <c r="EW72" s="3">
        <v>37.9531509759305</v>
      </c>
      <c r="EX72" s="3">
        <v>115.748279305028</v>
      </c>
      <c r="EY72" s="3">
        <v>21.9241247441172</v>
      </c>
      <c r="EZ72" s="3">
        <v>111.839079836273</v>
      </c>
      <c r="FA72" s="3">
        <v>50.240268114275</v>
      </c>
      <c r="FB72" s="3">
        <v>14.7757547161855</v>
      </c>
      <c r="FC72" s="3">
        <v>16.999174861026</v>
      </c>
      <c r="FD72" s="3">
        <v>160.124767417088</v>
      </c>
      <c r="FE72" s="3">
        <v>110.791085358346</v>
      </c>
      <c r="FF72" s="3">
        <v>14.6482094321616</v>
      </c>
      <c r="FG72" s="3">
        <v>96.6990001678467</v>
      </c>
      <c r="FH72" s="3">
        <v>45.027777399111</v>
      </c>
      <c r="FI72" s="3">
        <v>23.9833846912087</v>
      </c>
      <c r="FJ72" s="3">
        <v>49.2739425185894</v>
      </c>
      <c r="FK72" s="3">
        <v>53.7488506061717</v>
      </c>
      <c r="FL72" s="3">
        <v>106.729393525216</v>
      </c>
      <c r="FM72" s="3">
        <v>335.957690609163</v>
      </c>
      <c r="FN72" s="3">
        <v>104.782424955318</v>
      </c>
      <c r="FO72" s="3">
        <v>20.9047929011324</v>
      </c>
      <c r="FP72" s="3">
        <v>54.3052551473597</v>
      </c>
      <c r="FQ72" s="3">
        <v>69.4674239414675</v>
      </c>
      <c r="FR72" s="3">
        <v>272.246663088376</v>
      </c>
      <c r="FS72" s="3">
        <v>129.880510718038</v>
      </c>
      <c r="FT72" s="3">
        <v>42.593723345912</v>
      </c>
      <c r="FU72" s="3">
        <v>171.44179392076</v>
      </c>
      <c r="FV72" s="3">
        <v>43.3990457074631</v>
      </c>
      <c r="FW72" s="3">
        <v>138.990199842575</v>
      </c>
      <c r="FX72" s="3">
        <v>211.438322261135</v>
      </c>
      <c r="FY72" s="3">
        <v>46.2748175983471</v>
      </c>
      <c r="FZ72" s="3">
        <v>95.5485693066033</v>
      </c>
      <c r="GA72" s="3">
        <v>41.2338727820763</v>
      </c>
      <c r="GB72" s="3">
        <v>144.489247894287</v>
      </c>
      <c r="GC72" s="3">
        <v>74.3211514353178</v>
      </c>
      <c r="GD72" s="3">
        <v>97.7833296209256</v>
      </c>
      <c r="GE72" s="3">
        <v>116.015346352235</v>
      </c>
      <c r="GF72" s="3">
        <v>29.0886250495911</v>
      </c>
      <c r="GG72" s="3">
        <v>30.9388568332005</v>
      </c>
      <c r="GH72" s="3">
        <v>18.0721005229252</v>
      </c>
      <c r="GI72" s="3">
        <v>54.140239994129</v>
      </c>
      <c r="GJ72" s="3">
        <v>69.006331080758</v>
      </c>
      <c r="GK72" s="3">
        <v>41.6250219976419</v>
      </c>
      <c r="GL72" s="3">
        <v>141.226922130366</v>
      </c>
      <c r="GM72" s="3">
        <v>152.324312176917</v>
      </c>
      <c r="GN72" s="3">
        <v>138.486296909255</v>
      </c>
      <c r="GO72" s="3">
        <v>46.3048938592079</v>
      </c>
      <c r="GP72" s="3">
        <v>31.7062818318234</v>
      </c>
      <c r="GQ72" s="3">
        <v>50.9480417795936</v>
      </c>
      <c r="GR72" s="3">
        <v>32.167300130157</v>
      </c>
      <c r="GS72" s="3">
        <v>298.395750427246</v>
      </c>
      <c r="GT72" s="3">
        <v>22.3120243474024</v>
      </c>
      <c r="GU72" s="3">
        <v>86.4299505777758</v>
      </c>
      <c r="GV72" s="3">
        <v>321.6439242142</v>
      </c>
      <c r="GW72" s="3">
        <v>33.3709919418368</v>
      </c>
      <c r="GX72" s="3">
        <v>174.147435061337</v>
      </c>
      <c r="GY72" s="3">
        <v>52.1627338321852</v>
      </c>
      <c r="GZ72" s="3">
        <v>89.918663355456</v>
      </c>
      <c r="HA72" s="3">
        <v>49.6678971360984</v>
      </c>
      <c r="HB72" s="3">
        <v>5.23494512942237</v>
      </c>
      <c r="HC72" s="3">
        <v>12.4311747945911</v>
      </c>
      <c r="HD72" s="3">
        <v>50.0040025971448</v>
      </c>
      <c r="HE72" s="3">
        <v>65.0864091277801</v>
      </c>
      <c r="HF72" s="3">
        <v>51.8556470958684</v>
      </c>
      <c r="HG72" s="3">
        <v>440.506751251221</v>
      </c>
      <c r="HH72" s="3">
        <v>36.106380983627</v>
      </c>
      <c r="HI72" s="3">
        <v>73.0809553110754</v>
      </c>
      <c r="HJ72" s="3">
        <v>43.0178743388077</v>
      </c>
      <c r="HK72" s="3">
        <v>50.9086986086594</v>
      </c>
      <c r="HL72" s="3">
        <v>115.495994481558</v>
      </c>
      <c r="HM72" s="3">
        <v>28.2838302482683</v>
      </c>
      <c r="HN72" s="3">
        <v>44.9280594512005</v>
      </c>
      <c r="HO72" s="3">
        <v>106.151722508549</v>
      </c>
      <c r="HP72" s="3">
        <v>62.755663299641</v>
      </c>
      <c r="HQ72" s="3">
        <v>183.072814375945</v>
      </c>
      <c r="HR72" s="3">
        <v>36.9533979565808</v>
      </c>
      <c r="HS72" s="3">
        <v>77.70452235161</v>
      </c>
      <c r="HT72" s="3">
        <v>62.7777359129092</v>
      </c>
      <c r="HU72" s="3">
        <v>125.026552244926</v>
      </c>
      <c r="HV72" s="3">
        <v>40.1490926786226</v>
      </c>
      <c r="HW72" s="3">
        <v>70.5785116231558</v>
      </c>
      <c r="HX72" s="3">
        <v>117.177651862992</v>
      </c>
      <c r="HY72" s="3">
        <v>26.8163413407446</v>
      </c>
      <c r="HZ72" s="3">
        <v>71.6891859000135</v>
      </c>
      <c r="IA72" s="3">
        <v>170.682794979726</v>
      </c>
      <c r="IB72" s="3">
        <v>94.986586612153</v>
      </c>
      <c r="IC72" s="3">
        <v>41.9208061610369</v>
      </c>
      <c r="ID72" s="3">
        <v>77.8119851926276</v>
      </c>
      <c r="IE72" s="3">
        <v>343.180498504639</v>
      </c>
      <c r="IF72" s="3">
        <v>13.4777466618246</v>
      </c>
      <c r="IG72" s="3">
        <v>97.6207070971703</v>
      </c>
      <c r="IH72" s="3">
        <v>174.243717784263</v>
      </c>
      <c r="II72" s="3">
        <v>337.795683856591</v>
      </c>
      <c r="IJ72" s="3">
        <v>107.093688703437</v>
      </c>
      <c r="IK72" s="3">
        <v>80.3559677939432</v>
      </c>
      <c r="IL72" s="3">
        <v>74.8860452527721</v>
      </c>
      <c r="IM72" s="3">
        <v>41.9370758285618</v>
      </c>
      <c r="IN72" s="3">
        <v>184.80233134746</v>
      </c>
      <c r="IO72" s="3">
        <v>90.225205082977</v>
      </c>
      <c r="IP72" s="3">
        <v>31.6210722394498</v>
      </c>
      <c r="IQ72" s="3">
        <v>143.364399306185</v>
      </c>
      <c r="IR72" s="3">
        <v>50.5302496287644</v>
      </c>
      <c r="IS72" s="3">
        <v>114.010122328348</v>
      </c>
      <c r="IT72" s="3">
        <v>61.4651658998844</v>
      </c>
      <c r="IU72" s="3">
        <v>61.2414038179158</v>
      </c>
      <c r="IV72" s="3">
        <v>172.375823458423</v>
      </c>
      <c r="IW72" s="3">
        <v>136.59580290563</v>
      </c>
      <c r="IX72" s="3">
        <v>192.122235307419</v>
      </c>
      <c r="IY72" s="3">
        <v>69.9595300329442</v>
      </c>
      <c r="IZ72" s="3">
        <v>19.6591884750224</v>
      </c>
      <c r="JA72" s="3">
        <v>46.4450183841936</v>
      </c>
      <c r="JB72" s="3">
        <v>85.409499104509</v>
      </c>
      <c r="JC72" s="3">
        <v>102.828404798555</v>
      </c>
      <c r="JD72" s="3">
        <v>55.4880648174169</v>
      </c>
      <c r="JE72" s="3">
        <v>299.056143886903</v>
      </c>
      <c r="JF72" s="3">
        <v>98.4340831417776</v>
      </c>
      <c r="JG72" s="3">
        <v>119.034965476901</v>
      </c>
      <c r="JH72" s="3">
        <v>75.1888900254515</v>
      </c>
      <c r="JI72" s="3">
        <v>103.38228449989</v>
      </c>
      <c r="JJ72" s="3">
        <v>46.3869591995443</v>
      </c>
      <c r="JK72" s="3">
        <v>244.947869505256</v>
      </c>
      <c r="JL72" s="3">
        <v>156.879519138254</v>
      </c>
      <c r="JM72" s="3">
        <v>101.893540591871</v>
      </c>
      <c r="JN72" s="3">
        <v>173.794396520795</v>
      </c>
      <c r="JO72" s="3">
        <v>79.8201642305981</v>
      </c>
      <c r="JP72" s="3">
        <v>133.823717382941</v>
      </c>
      <c r="JQ72" s="3">
        <v>188.213250350952</v>
      </c>
      <c r="JR72" s="3">
        <v>208.43424987793</v>
      </c>
      <c r="JS72" s="3">
        <v>47.7831701150797</v>
      </c>
      <c r="JT72" s="3">
        <v>44.5388426256671</v>
      </c>
      <c r="JU72" s="3">
        <v>216.065251159668</v>
      </c>
      <c r="JV72" s="3">
        <v>45.9522856959373</v>
      </c>
      <c r="JW72" s="3">
        <v>49.9763227174044</v>
      </c>
      <c r="JX72" s="3">
        <v>75.626042613437</v>
      </c>
      <c r="JY72" s="3">
        <v>71.6210301965325</v>
      </c>
      <c r="JZ72" s="3">
        <v>46.9249378378176</v>
      </c>
      <c r="KA72" s="3">
        <v>101.957659726441</v>
      </c>
      <c r="KB72" s="3">
        <v>16.4795094751366</v>
      </c>
      <c r="KC72" s="3">
        <v>36.7711081818731</v>
      </c>
      <c r="KD72" s="3">
        <v>24.1844263947201</v>
      </c>
      <c r="KE72" s="3">
        <v>118.058893379949</v>
      </c>
      <c r="KF72" s="3">
        <v>52.1910825297198</v>
      </c>
      <c r="KG72" s="3">
        <v>54.4744196792018</v>
      </c>
      <c r="KH72" s="3">
        <v>72.9712933323841</v>
      </c>
      <c r="KI72" s="3">
        <v>89.8409682581765</v>
      </c>
      <c r="KJ72" s="3">
        <v>133.718747707962</v>
      </c>
      <c r="KK72" s="3">
        <v>115.511592493241</v>
      </c>
      <c r="KL72" s="3">
        <v>14.9188165997377</v>
      </c>
      <c r="KM72" s="3">
        <v>53.9005364865467</v>
      </c>
      <c r="KN72" s="3">
        <v>51.6049975786196</v>
      </c>
      <c r="KO72" s="3">
        <v>72.1861267162201</v>
      </c>
      <c r="KP72" s="3">
        <v>52.497380440646</v>
      </c>
      <c r="KQ72" s="3">
        <v>119.143385741546</v>
      </c>
      <c r="KR72" s="3">
        <v>35.3477056267061</v>
      </c>
      <c r="KS72" s="3">
        <v>46.0916065618155</v>
      </c>
      <c r="KT72" s="3">
        <v>15.6882779456883</v>
      </c>
      <c r="KU72" s="3">
        <v>263.589732358028</v>
      </c>
      <c r="KV72" s="3">
        <v>50.3378106812996</v>
      </c>
      <c r="KW72" s="3">
        <v>96.3875592878686</v>
      </c>
      <c r="KX72" s="3">
        <v>26.8495798746943</v>
      </c>
      <c r="KY72" s="3">
        <v>42.0743024165956</v>
      </c>
      <c r="KZ72" s="3">
        <v>19.7725304620165</v>
      </c>
      <c r="LA72" s="3">
        <v>21.5261468584968</v>
      </c>
      <c r="LB72" s="3">
        <v>43.855386117251</v>
      </c>
      <c r="LC72" s="3">
        <v>24.0776958158264</v>
      </c>
      <c r="LD72" s="3">
        <v>251.041692268574</v>
      </c>
      <c r="LE72" s="3">
        <v>43.3797363149677</v>
      </c>
      <c r="LF72" s="3">
        <v>4.81053645660082</v>
      </c>
      <c r="LG72" s="3">
        <v>7.01147374854535</v>
      </c>
      <c r="LH72" s="3">
        <v>38.6006479510974</v>
      </c>
      <c r="LI72" s="3">
        <v>17.8027500629425</v>
      </c>
      <c r="LJ72" s="3">
        <v>34.3821205514069</v>
      </c>
      <c r="LK72" s="3">
        <v>32.1464884402953</v>
      </c>
      <c r="LL72" s="3">
        <v>31.0124699622323</v>
      </c>
    </row>
    <row r="73">
      <c r="A73" s="9">
        <v>43800.0</v>
      </c>
      <c r="B73" s="3">
        <v>66.8842495354001</v>
      </c>
      <c r="C73" s="3">
        <v>70.6192195850727</v>
      </c>
      <c r="D73" s="3">
        <v>78.4766253212385</v>
      </c>
      <c r="E73" s="3">
        <v>190.848298331502</v>
      </c>
      <c r="F73" s="3">
        <v>317.094524565197</v>
      </c>
      <c r="G73" s="3">
        <v>106.607332336608</v>
      </c>
      <c r="H73" s="3">
        <v>39.2863843740171</v>
      </c>
      <c r="I73" s="3">
        <v>151.680020741295</v>
      </c>
      <c r="J73" s="3">
        <v>180.758333478655</v>
      </c>
      <c r="K73" s="3">
        <v>65.1202837816174</v>
      </c>
      <c r="L73" s="3">
        <v>77.4507794791587</v>
      </c>
      <c r="M73" s="3">
        <v>16.4512755752579</v>
      </c>
      <c r="N73" s="3">
        <v>46.8566947364874</v>
      </c>
      <c r="O73" s="3">
        <v>44.7974106203085</v>
      </c>
      <c r="P73" s="3">
        <v>118.918923572773</v>
      </c>
      <c r="Q73" s="3">
        <v>85.2880955650693</v>
      </c>
      <c r="R73" s="3">
        <v>97.6995895715258</v>
      </c>
      <c r="S73" s="3">
        <v>115.699741427702</v>
      </c>
      <c r="T73" s="3">
        <v>56.5626848750724</v>
      </c>
      <c r="U73" s="3">
        <v>95.6758204395499</v>
      </c>
      <c r="V73" s="3">
        <v>204.547507867189</v>
      </c>
      <c r="W73" s="3">
        <v>151.498433390086</v>
      </c>
      <c r="X73" s="3">
        <v>190.504264789572</v>
      </c>
      <c r="Y73" s="3">
        <v>89.299071539016</v>
      </c>
      <c r="Z73" s="3">
        <v>205.814205222747</v>
      </c>
      <c r="AA73" s="3">
        <v>25.2292419835224</v>
      </c>
      <c r="AB73" s="3">
        <v>94.6328874059195</v>
      </c>
      <c r="AC73" s="3">
        <v>175.860579782643</v>
      </c>
      <c r="AD73" s="3">
        <v>120.448318903574</v>
      </c>
      <c r="AE73" s="3">
        <v>114.080213439944</v>
      </c>
      <c r="AF73" s="4">
        <v>1207.08381289528</v>
      </c>
      <c r="AG73" s="3">
        <v>337.872854246331</v>
      </c>
      <c r="AH73" s="3">
        <v>30.3511995264372</v>
      </c>
      <c r="AI73" s="3">
        <v>75.1222082772671</v>
      </c>
      <c r="AJ73" s="3">
        <v>69.9506564517051</v>
      </c>
      <c r="AK73" s="3">
        <v>240.7204033157</v>
      </c>
      <c r="AL73" s="3">
        <v>20.5935145343965</v>
      </c>
      <c r="AM73" s="3">
        <v>60.7029089926656</v>
      </c>
      <c r="AN73" s="3">
        <v>297.413571312314</v>
      </c>
      <c r="AO73" s="3">
        <v>42.6767864900554</v>
      </c>
      <c r="AP73" s="3">
        <v>51.4719187388548</v>
      </c>
      <c r="AQ73" s="3">
        <v>44.3985717410133</v>
      </c>
      <c r="AR73" s="3">
        <v>35.5801359696452</v>
      </c>
      <c r="AS73" s="3">
        <v>106.083663596274</v>
      </c>
      <c r="AT73" s="3">
        <v>63.6580458813884</v>
      </c>
      <c r="AU73" s="3">
        <v>25.2444505250809</v>
      </c>
      <c r="AV73" s="3">
        <v>45.2469782142869</v>
      </c>
      <c r="AW73" s="3">
        <v>129.672223292966</v>
      </c>
      <c r="AX73" s="3">
        <v>139.946939869741</v>
      </c>
      <c r="AY73" s="3">
        <v>59.0757141113281</v>
      </c>
      <c r="AZ73" s="3">
        <v>110.104209717218</v>
      </c>
      <c r="BA73" s="3">
        <v>46.8559868782313</v>
      </c>
      <c r="BB73" s="3">
        <v>40.8625798424039</v>
      </c>
      <c r="BC73" s="3">
        <v>67.6725717822408</v>
      </c>
      <c r="BD73" s="3">
        <v>91.4422140331028</v>
      </c>
      <c r="BE73" s="3">
        <v>60.3500609029093</v>
      </c>
      <c r="BF73" s="3">
        <v>131.284718502634</v>
      </c>
      <c r="BG73" s="3">
        <v>38.4053558138176</v>
      </c>
      <c r="BH73" s="3">
        <v>164.327209105932</v>
      </c>
      <c r="BI73" s="3">
        <v>16.4991428284418</v>
      </c>
      <c r="BJ73" s="3">
        <v>158.909510447962</v>
      </c>
      <c r="BK73" s="3">
        <v>53.2589594551481</v>
      </c>
      <c r="BL73" s="3">
        <v>22.489996959916</v>
      </c>
      <c r="BM73" s="3">
        <v>93.4739322080687</v>
      </c>
      <c r="BN73" s="3">
        <v>52.0664631543882</v>
      </c>
      <c r="BO73" s="3">
        <v>271.028837806723</v>
      </c>
      <c r="BP73" s="3">
        <v>40.9262744471599</v>
      </c>
      <c r="BQ73" s="3">
        <v>159.900935606348</v>
      </c>
      <c r="BR73" s="3">
        <v>39.0619607768025</v>
      </c>
      <c r="BS73" s="3">
        <v>22.4584951524339</v>
      </c>
      <c r="BT73" s="3">
        <v>57.1218975377741</v>
      </c>
      <c r="BU73" s="3">
        <v>57.7376726918367</v>
      </c>
      <c r="BV73" s="3">
        <v>63.0982963508483</v>
      </c>
      <c r="BW73" s="3">
        <v>94.889973762968</v>
      </c>
      <c r="BX73" s="3">
        <v>65.6100218974878</v>
      </c>
      <c r="BY73" s="3">
        <v>56.3246018430738</v>
      </c>
      <c r="BZ73" s="3">
        <v>159.012656990618</v>
      </c>
      <c r="CA73" s="3">
        <v>75.6546311542371</v>
      </c>
      <c r="CB73" s="3">
        <v>145.423180263391</v>
      </c>
      <c r="CC73" s="3">
        <v>95.5966293838193</v>
      </c>
      <c r="CD73" s="3">
        <v>51.4075099490863</v>
      </c>
      <c r="CE73" s="3">
        <v>130.35522248879</v>
      </c>
      <c r="CF73" s="3">
        <v>144.811606635151</v>
      </c>
      <c r="CG73" s="3">
        <v>92.1519050598145</v>
      </c>
      <c r="CH73" s="3">
        <v>105.670909376817</v>
      </c>
      <c r="CI73" s="3">
        <v>98.8110458487926</v>
      </c>
      <c r="CJ73" s="3">
        <v>90.7956383852735</v>
      </c>
      <c r="CK73" s="3">
        <v>73.2391898128841</v>
      </c>
      <c r="CL73" s="3">
        <v>73.1711901710147</v>
      </c>
      <c r="CM73" s="3">
        <v>18.0028199012937</v>
      </c>
      <c r="CN73" s="3">
        <v>102.549664214377</v>
      </c>
      <c r="CO73" s="3">
        <v>32.5392656377009</v>
      </c>
      <c r="CP73" s="3">
        <v>177.920948257497</v>
      </c>
      <c r="CQ73" s="3">
        <v>73.4114225193399</v>
      </c>
      <c r="CR73" s="3">
        <v>133.03682333737</v>
      </c>
      <c r="CS73" s="3">
        <v>58.097205535756</v>
      </c>
      <c r="CT73" s="3">
        <v>189.870388308484</v>
      </c>
      <c r="CU73" s="3">
        <v>65.7226371420386</v>
      </c>
      <c r="CV73" s="3">
        <v>67.2342193852914</v>
      </c>
      <c r="CW73" s="3">
        <v>60.749099517599</v>
      </c>
      <c r="CX73" s="3">
        <v>67.3474912747144</v>
      </c>
      <c r="CY73" s="3">
        <v>69.4136140580307</v>
      </c>
      <c r="CZ73" s="3">
        <v>85.2619538433645</v>
      </c>
      <c r="DA73" s="3">
        <v>45.9920648908305</v>
      </c>
      <c r="DB73" s="3">
        <v>78.8769042605446</v>
      </c>
      <c r="DC73" s="3">
        <v>26.7519148951571</v>
      </c>
      <c r="DD73" s="3">
        <v>71.3888093228063</v>
      </c>
      <c r="DE73" s="3">
        <v>108.404372857659</v>
      </c>
      <c r="DF73" s="3">
        <v>7.4013760720203</v>
      </c>
      <c r="DG73" s="3">
        <v>31.9400131911603</v>
      </c>
      <c r="DH73" s="3">
        <v>11.7667503200154</v>
      </c>
      <c r="DI73" s="3">
        <v>141.864735321786</v>
      </c>
      <c r="DJ73" s="3">
        <v>39.1349677967931</v>
      </c>
      <c r="DK73" s="3">
        <v>140.056905110677</v>
      </c>
      <c r="DL73" s="3">
        <v>124.509055141896</v>
      </c>
      <c r="DM73" s="3">
        <v>24.8638209081636</v>
      </c>
      <c r="DN73" s="3">
        <v>87.239373446014</v>
      </c>
      <c r="DO73" s="3">
        <v>158.322350497173</v>
      </c>
      <c r="DP73" s="3">
        <v>54.0681673552546</v>
      </c>
      <c r="DQ73" s="3">
        <v>53.9211673271162</v>
      </c>
      <c r="DR73" s="3">
        <v>44.5572703640295</v>
      </c>
      <c r="DS73" s="3">
        <v>24.6222396581054</v>
      </c>
      <c r="DT73" s="3">
        <v>34.7664075474658</v>
      </c>
      <c r="DU73" s="3">
        <v>66.8144568398802</v>
      </c>
      <c r="DV73" s="3">
        <v>91.2794140954726</v>
      </c>
      <c r="DW73" s="3">
        <v>86.4229273099095</v>
      </c>
      <c r="DX73" s="3">
        <v>199.531251447589</v>
      </c>
      <c r="DY73" s="3">
        <v>309.306391017903</v>
      </c>
      <c r="DZ73" s="3">
        <v>21.640917307713</v>
      </c>
      <c r="EA73" s="3">
        <v>84.5908536213072</v>
      </c>
      <c r="EB73" s="3">
        <v>11.8231770319</v>
      </c>
      <c r="EC73" s="3">
        <v>192.10560329106</v>
      </c>
      <c r="ED73" s="3">
        <v>59.097401987551</v>
      </c>
      <c r="EE73" s="3">
        <v>54.1378993038276</v>
      </c>
      <c r="EF73" s="3">
        <v>158.510511033204</v>
      </c>
      <c r="EG73" s="3">
        <v>17.2198760402658</v>
      </c>
      <c r="EH73" s="3">
        <v>39.4400941640909</v>
      </c>
      <c r="EI73" s="3">
        <v>15.4558749132811</v>
      </c>
      <c r="EJ73" s="3">
        <v>132.576689420838</v>
      </c>
      <c r="EK73" s="3">
        <v>342.292372328708</v>
      </c>
      <c r="EL73" s="3">
        <v>101.58859232861</v>
      </c>
      <c r="EM73" s="3">
        <v>86.7628391331871</v>
      </c>
      <c r="EN73" s="3">
        <v>113.459459612012</v>
      </c>
      <c r="EO73" s="3">
        <v>51.0603072006753</v>
      </c>
      <c r="EP73" s="3">
        <v>251.166913434158</v>
      </c>
      <c r="EQ73" s="3">
        <v>34.9020277184684</v>
      </c>
      <c r="ER73" s="3">
        <v>18.6175962240595</v>
      </c>
      <c r="ES73" s="3">
        <v>24.488882738628</v>
      </c>
      <c r="ET73" s="3">
        <v>195.790792556036</v>
      </c>
      <c r="EU73" s="3">
        <v>156.817040268634</v>
      </c>
      <c r="EV73" s="3">
        <v>14.0054413862394</v>
      </c>
      <c r="EW73" s="3">
        <v>36.8023340122228</v>
      </c>
      <c r="EX73" s="3">
        <v>124.014390388255</v>
      </c>
      <c r="EY73" s="3">
        <v>21.0201732454235</v>
      </c>
      <c r="EZ73" s="3">
        <v>117.130858474274</v>
      </c>
      <c r="FA73" s="3">
        <v>52.6600008215812</v>
      </c>
      <c r="FB73" s="3">
        <v>15.571919669539</v>
      </c>
      <c r="FC73" s="3">
        <v>16.5282973105554</v>
      </c>
      <c r="FD73" s="3">
        <v>159.961852292198</v>
      </c>
      <c r="FE73" s="3">
        <v>114.858419049188</v>
      </c>
      <c r="FF73" s="3">
        <v>14.8208705253575</v>
      </c>
      <c r="FG73" s="3">
        <v>94.9009522937593</v>
      </c>
      <c r="FH73" s="3">
        <v>46.6086161181082</v>
      </c>
      <c r="FI73" s="3">
        <v>25.3609024602832</v>
      </c>
      <c r="FJ73" s="3">
        <v>49.6600709535904</v>
      </c>
      <c r="FK73" s="3">
        <v>52.2434365724152</v>
      </c>
      <c r="FL73" s="3">
        <v>117.044682901874</v>
      </c>
      <c r="FM73" s="3">
        <v>338.491455346185</v>
      </c>
      <c r="FN73" s="3">
        <v>107.65028064171</v>
      </c>
      <c r="FO73" s="3">
        <v>21.5764489704638</v>
      </c>
      <c r="FP73" s="3">
        <v>51.9662815744062</v>
      </c>
      <c r="FQ73" s="3">
        <v>68.8893496229732</v>
      </c>
      <c r="FR73" s="3">
        <v>285.292888618962</v>
      </c>
      <c r="FS73" s="3">
        <v>141.893025838752</v>
      </c>
      <c r="FT73" s="3">
        <v>43.2667312025521</v>
      </c>
      <c r="FU73" s="3">
        <v>174.616053084049</v>
      </c>
      <c r="FV73" s="3">
        <v>46.5370734525657</v>
      </c>
      <c r="FW73" s="3">
        <v>135.466340213144</v>
      </c>
      <c r="FX73" s="3">
        <v>224.227039644104</v>
      </c>
      <c r="FY73" s="3">
        <v>47.9361848285924</v>
      </c>
      <c r="FZ73" s="3">
        <v>98.3475435639923</v>
      </c>
      <c r="GA73" s="3">
        <v>42.2653717672814</v>
      </c>
      <c r="GB73" s="3">
        <v>136.346190679641</v>
      </c>
      <c r="GC73" s="3">
        <v>77.004374876672</v>
      </c>
      <c r="GD73" s="3">
        <v>102.082006233414</v>
      </c>
      <c r="GE73" s="3">
        <v>116.997384765287</v>
      </c>
      <c r="GF73" s="3">
        <v>31.0285713104975</v>
      </c>
      <c r="GG73" s="3">
        <v>33.0851833565347</v>
      </c>
      <c r="GH73" s="3">
        <v>18.2111923097494</v>
      </c>
      <c r="GI73" s="3">
        <v>50.9332338475443</v>
      </c>
      <c r="GJ73" s="3">
        <v>73.2224649778148</v>
      </c>
      <c r="GK73" s="3">
        <v>42.7335135486239</v>
      </c>
      <c r="GL73" s="3">
        <v>147.375742036156</v>
      </c>
      <c r="GM73" s="3">
        <v>151.20909410617</v>
      </c>
      <c r="GN73" s="3">
        <v>142.271467681149</v>
      </c>
      <c r="GO73" s="3">
        <v>50.035494059415</v>
      </c>
      <c r="GP73" s="3">
        <v>32.7429659120292</v>
      </c>
      <c r="GQ73" s="3">
        <v>52.8115764872303</v>
      </c>
      <c r="GR73" s="3">
        <v>34.8836576916668</v>
      </c>
      <c r="GS73" s="3">
        <v>314.480952671596</v>
      </c>
      <c r="GT73" s="3">
        <v>22.7315157456724</v>
      </c>
      <c r="GU73" s="3">
        <v>92.6921217603014</v>
      </c>
      <c r="GV73" s="3">
        <v>318.234605980684</v>
      </c>
      <c r="GW73" s="3">
        <v>33.3733460635611</v>
      </c>
      <c r="GX73" s="3">
        <v>172.876110209097</v>
      </c>
      <c r="GY73" s="3">
        <v>53.2370888882953</v>
      </c>
      <c r="GZ73" s="3">
        <v>91.5660479082896</v>
      </c>
      <c r="HA73" s="3">
        <v>51.079613351796</v>
      </c>
      <c r="HB73" s="3">
        <v>5.58548288820219</v>
      </c>
      <c r="HC73" s="3">
        <v>12.8781255262998</v>
      </c>
      <c r="HD73" s="3">
        <v>51.7431973778955</v>
      </c>
      <c r="HE73" s="3">
        <v>66.7400455357817</v>
      </c>
      <c r="HF73" s="3">
        <v>50.1567656375233</v>
      </c>
      <c r="HG73" s="3">
        <v>441.125475928897</v>
      </c>
      <c r="HH73" s="3">
        <v>36.0040241334375</v>
      </c>
      <c r="HI73" s="3">
        <v>73.5705113609255</v>
      </c>
      <c r="HJ73" s="3">
        <v>43.9762829106123</v>
      </c>
      <c r="HK73" s="3">
        <v>49.2860756946136</v>
      </c>
      <c r="HL73" s="3">
        <v>118.383770812632</v>
      </c>
      <c r="HM73" s="3">
        <v>29.1940624501718</v>
      </c>
      <c r="HN73" s="3">
        <v>44.7004130987311</v>
      </c>
      <c r="HO73" s="3">
        <v>109.502982328982</v>
      </c>
      <c r="HP73" s="3">
        <v>62.9821490486382</v>
      </c>
      <c r="HQ73" s="3">
        <v>189.728810298459</v>
      </c>
      <c r="HR73" s="3">
        <v>37.3976967715828</v>
      </c>
      <c r="HS73" s="3">
        <v>78.0829790826551</v>
      </c>
      <c r="HT73" s="3">
        <v>64.096440080692</v>
      </c>
      <c r="HU73" s="3">
        <v>129.583868832692</v>
      </c>
      <c r="HV73" s="3">
        <v>41.9813906978776</v>
      </c>
      <c r="HW73" s="3">
        <v>70.2278914528064</v>
      </c>
      <c r="HX73" s="3">
        <v>120.681789738608</v>
      </c>
      <c r="HY73" s="3">
        <v>28.1118190421571</v>
      </c>
      <c r="HZ73" s="3">
        <v>72.535757832973</v>
      </c>
      <c r="IA73" s="3">
        <v>169.378043259555</v>
      </c>
      <c r="IB73" s="3">
        <v>91.3320445750959</v>
      </c>
      <c r="IC73" s="3">
        <v>40.325486718001</v>
      </c>
      <c r="ID73" s="3">
        <v>77.4288016703</v>
      </c>
      <c r="IE73" s="3">
        <v>371.890953427269</v>
      </c>
      <c r="IF73" s="3">
        <v>13.9076166643121</v>
      </c>
      <c r="IG73" s="3">
        <v>103.44240644369</v>
      </c>
      <c r="IH73" s="3">
        <v>184.125870635757</v>
      </c>
      <c r="II73" s="3">
        <v>340.678006239784</v>
      </c>
      <c r="IJ73" s="3">
        <v>109.602280432887</v>
      </c>
      <c r="IK73" s="3">
        <v>82.2745361210211</v>
      </c>
      <c r="IL73" s="3">
        <v>78.3957840227287</v>
      </c>
      <c r="IM73" s="3">
        <v>45.6577756857897</v>
      </c>
      <c r="IN73" s="3">
        <v>184.174005333188</v>
      </c>
      <c r="IO73" s="3">
        <v>89.2117671976318</v>
      </c>
      <c r="IP73" s="3">
        <v>34.4824592422905</v>
      </c>
      <c r="IQ73" s="3">
        <v>146.450915055785</v>
      </c>
      <c r="IR73" s="3">
        <v>51.1942155943606</v>
      </c>
      <c r="IS73" s="3">
        <v>110.331860607205</v>
      </c>
      <c r="IT73" s="3">
        <v>63.0100556759237</v>
      </c>
      <c r="IU73" s="3">
        <v>66.1081481664953</v>
      </c>
      <c r="IV73" s="3">
        <v>171.687700196699</v>
      </c>
      <c r="IW73" s="3">
        <v>141.093225250496</v>
      </c>
      <c r="IX73" s="3">
        <v>194.07062660224</v>
      </c>
      <c r="IY73" s="3">
        <v>72.8177175084618</v>
      </c>
      <c r="IZ73" s="3">
        <v>19.6247332654271</v>
      </c>
      <c r="JA73" s="3">
        <v>46.5122633397571</v>
      </c>
      <c r="JB73" s="3">
        <v>86.4267231354259</v>
      </c>
      <c r="JC73" s="3">
        <v>113.119303658511</v>
      </c>
      <c r="JD73" s="3">
        <v>56.5970236510027</v>
      </c>
      <c r="JE73" s="3">
        <v>316.861115992291</v>
      </c>
      <c r="JF73" s="3">
        <v>100.523379968583</v>
      </c>
      <c r="JG73" s="3">
        <v>121.349289850794</v>
      </c>
      <c r="JH73" s="3">
        <v>77.8638687518338</v>
      </c>
      <c r="JI73" s="3">
        <v>108.72505651727</v>
      </c>
      <c r="JJ73" s="3">
        <v>44.4503651598038</v>
      </c>
      <c r="JK73" s="3">
        <v>266.947555839936</v>
      </c>
      <c r="JL73" s="3">
        <v>157.931493613622</v>
      </c>
      <c r="JM73" s="3">
        <v>99.2420097181874</v>
      </c>
      <c r="JN73" s="3">
        <v>178.479052617292</v>
      </c>
      <c r="JO73" s="3">
        <v>76.1604809149303</v>
      </c>
      <c r="JP73" s="3">
        <v>136.391232990772</v>
      </c>
      <c r="JQ73" s="3">
        <v>190.272142319452</v>
      </c>
      <c r="JR73" s="3">
        <v>220.525239127023</v>
      </c>
      <c r="JS73" s="3">
        <v>45.922846091607</v>
      </c>
      <c r="JT73" s="3">
        <v>45.5441877372506</v>
      </c>
      <c r="JU73" s="3">
        <v>229.874284653437</v>
      </c>
      <c r="JV73" s="3">
        <v>44.4956417422938</v>
      </c>
      <c r="JW73" s="3">
        <v>54.0714978935397</v>
      </c>
      <c r="JX73" s="3">
        <v>76.9280136970848</v>
      </c>
      <c r="JY73" s="3">
        <v>68.9141779954953</v>
      </c>
      <c r="JZ73" s="3">
        <v>47.067718967907</v>
      </c>
      <c r="KA73" s="3">
        <v>103.401243698441</v>
      </c>
      <c r="KB73" s="3">
        <v>17.0513091391019</v>
      </c>
      <c r="KC73" s="3">
        <v>36.9664717213145</v>
      </c>
      <c r="KD73" s="3">
        <v>24.5629799872001</v>
      </c>
      <c r="KE73" s="3">
        <v>126.645078224012</v>
      </c>
      <c r="KF73" s="3">
        <v>53.4527462607816</v>
      </c>
      <c r="KG73" s="3">
        <v>54.4911973465461</v>
      </c>
      <c r="KH73" s="3">
        <v>72.8733935529565</v>
      </c>
      <c r="KI73" s="3">
        <v>91.0695612853646</v>
      </c>
      <c r="KJ73" s="3">
        <v>138.421811328534</v>
      </c>
      <c r="KK73" s="3">
        <v>121.310531886999</v>
      </c>
      <c r="KL73" s="3">
        <v>14.6855508650473</v>
      </c>
      <c r="KM73" s="3">
        <v>55.1051233144761</v>
      </c>
      <c r="KN73" s="3">
        <v>54.241008452236</v>
      </c>
      <c r="KO73" s="3">
        <v>79.0016626767621</v>
      </c>
      <c r="KP73" s="3">
        <v>53.1066165011841</v>
      </c>
      <c r="KQ73" s="3">
        <v>116.834673518457</v>
      </c>
      <c r="KR73" s="3">
        <v>35.7018252802394</v>
      </c>
      <c r="KS73" s="3">
        <v>45.9505045303386</v>
      </c>
      <c r="KT73" s="3">
        <v>15.3219534744296</v>
      </c>
      <c r="KU73" s="3">
        <v>252.507929272125</v>
      </c>
      <c r="KV73" s="3">
        <v>51.317169961494</v>
      </c>
      <c r="KW73" s="3">
        <v>102.012930527809</v>
      </c>
      <c r="KX73" s="3">
        <v>27.3862616490903</v>
      </c>
      <c r="KY73" s="3">
        <v>40.8979969558931</v>
      </c>
      <c r="KZ73" s="3">
        <v>19.8394869797364</v>
      </c>
      <c r="LA73" s="3">
        <v>22.7660710995088</v>
      </c>
      <c r="LB73" s="3">
        <v>46.3553205295644</v>
      </c>
      <c r="LC73" s="3">
        <v>24.004494932802</v>
      </c>
      <c r="LD73" s="3">
        <v>263.932623498008</v>
      </c>
      <c r="LE73" s="3">
        <v>43.1865568253875</v>
      </c>
      <c r="LF73" s="3">
        <v>4.6244987378568</v>
      </c>
      <c r="LG73" s="3">
        <v>10.5034967779047</v>
      </c>
      <c r="LH73" s="3">
        <v>36.3672935206915</v>
      </c>
      <c r="LI73" s="3">
        <v>20.0997619628906</v>
      </c>
      <c r="LJ73" s="3">
        <v>34.034162902508</v>
      </c>
      <c r="LK73" s="3">
        <v>34.4971914089768</v>
      </c>
      <c r="LL73" s="3">
        <v>33.0960339546891</v>
      </c>
    </row>
    <row r="74">
      <c r="A74" s="9">
        <v>43831.0</v>
      </c>
      <c r="B74" s="3">
        <v>75.5090101357076</v>
      </c>
      <c r="C74" s="3">
        <v>70.2305500127521</v>
      </c>
      <c r="D74" s="3">
        <v>80.2851210104678</v>
      </c>
      <c r="E74" s="3">
        <v>193.729844386878</v>
      </c>
      <c r="F74" s="3">
        <v>344.475478399368</v>
      </c>
      <c r="G74" s="3">
        <v>107.524444652504</v>
      </c>
      <c r="H74" s="3">
        <v>39.2151939315984</v>
      </c>
      <c r="I74" s="3">
        <v>155.731624680626</v>
      </c>
      <c r="J74" s="3">
        <v>193.045476640974</v>
      </c>
      <c r="K74" s="3">
        <v>68.1359090356619</v>
      </c>
      <c r="L74" s="3">
        <v>81.5012622844192</v>
      </c>
      <c r="M74" s="3">
        <v>17.2751232568132</v>
      </c>
      <c r="N74" s="3">
        <v>46.5059976734593</v>
      </c>
      <c r="O74" s="3">
        <v>45.0370689765669</v>
      </c>
      <c r="P74" s="3">
        <v>119.856346741192</v>
      </c>
      <c r="Q74" s="3">
        <v>93.2245234534854</v>
      </c>
      <c r="R74" s="3">
        <v>101.930309645392</v>
      </c>
      <c r="S74" s="3">
        <v>118.747056649123</v>
      </c>
      <c r="T74" s="3">
        <v>58.8604105538512</v>
      </c>
      <c r="U74" s="3">
        <v>96.9973353175988</v>
      </c>
      <c r="V74" s="3">
        <v>201.668143412942</v>
      </c>
      <c r="W74" s="3">
        <v>153.743116054935</v>
      </c>
      <c r="X74" s="3">
        <v>203.968105386522</v>
      </c>
      <c r="Y74" s="3">
        <v>94.2573209490095</v>
      </c>
      <c r="Z74" s="3">
        <v>208.097935614733</v>
      </c>
      <c r="AA74" s="3">
        <v>25.4445001603117</v>
      </c>
      <c r="AB74" s="3">
        <v>90.4763158189015</v>
      </c>
      <c r="AC74" s="3">
        <v>179.056315937117</v>
      </c>
      <c r="AD74" s="3">
        <v>120.189346444277</v>
      </c>
      <c r="AE74" s="3">
        <v>120.682431944155</v>
      </c>
      <c r="AF74" s="4">
        <v>1139.32713390532</v>
      </c>
      <c r="AG74" s="3">
        <v>324.062164331752</v>
      </c>
      <c r="AH74" s="3">
        <v>30.3116622791196</v>
      </c>
      <c r="AI74" s="3">
        <v>80.1956312317605</v>
      </c>
      <c r="AJ74" s="3">
        <v>73.5613353243549</v>
      </c>
      <c r="AK74" s="3">
        <v>250.664347292578</v>
      </c>
      <c r="AL74" s="3">
        <v>20.0487935091871</v>
      </c>
      <c r="AM74" s="3">
        <v>64.0508663195878</v>
      </c>
      <c r="AN74" s="3">
        <v>288.309762863886</v>
      </c>
      <c r="AO74" s="3">
        <v>41.1766440091708</v>
      </c>
      <c r="AP74" s="3">
        <v>54.2768076621849</v>
      </c>
      <c r="AQ74" s="3">
        <v>44.108333224342</v>
      </c>
      <c r="AR74" s="3">
        <v>32.8191403766465</v>
      </c>
      <c r="AS74" s="3">
        <v>108.029853652197</v>
      </c>
      <c r="AT74" s="3">
        <v>65.5373091751535</v>
      </c>
      <c r="AU74" s="3">
        <v>26.8148440003521</v>
      </c>
      <c r="AV74" s="3">
        <v>45.124409014419</v>
      </c>
      <c r="AW74" s="3">
        <v>128.855908850998</v>
      </c>
      <c r="AX74" s="3">
        <v>139.635650719838</v>
      </c>
      <c r="AY74" s="3">
        <v>60.8085714975993</v>
      </c>
      <c r="AZ74" s="3">
        <v>117.510442006055</v>
      </c>
      <c r="BA74" s="3">
        <v>48.1447544425081</v>
      </c>
      <c r="BB74" s="3">
        <v>38.8071584407194</v>
      </c>
      <c r="BC74" s="3">
        <v>69.3466408064277</v>
      </c>
      <c r="BD74" s="3">
        <v>92.2832707189593</v>
      </c>
      <c r="BE74" s="3">
        <v>61.9737991695962</v>
      </c>
      <c r="BF74" s="3">
        <v>135.255500738823</v>
      </c>
      <c r="BG74" s="3">
        <v>39.8325558252936</v>
      </c>
      <c r="BH74" s="3">
        <v>169.672375392493</v>
      </c>
      <c r="BI74" s="3">
        <v>17.348519098191</v>
      </c>
      <c r="BJ74" s="3">
        <v>150.690433158786</v>
      </c>
      <c r="BK74" s="3">
        <v>55.9145269487115</v>
      </c>
      <c r="BL74" s="3">
        <v>23.226374908803</v>
      </c>
      <c r="BM74" s="3">
        <v>93.5698548176472</v>
      </c>
      <c r="BN74" s="3">
        <v>53.1565508307326</v>
      </c>
      <c r="BO74" s="3">
        <v>277.999462607209</v>
      </c>
      <c r="BP74" s="3">
        <v>41.1604085879175</v>
      </c>
      <c r="BQ74" s="3">
        <v>178.453500333771</v>
      </c>
      <c r="BR74" s="3">
        <v>41.0490249189301</v>
      </c>
      <c r="BS74" s="3">
        <v>23.3794276435721</v>
      </c>
      <c r="BT74" s="3">
        <v>60.7408532833842</v>
      </c>
      <c r="BU74" s="3">
        <v>57.3053095753307</v>
      </c>
      <c r="BV74" s="3">
        <v>62.0994647197625</v>
      </c>
      <c r="BW74" s="3">
        <v>92.3043848857593</v>
      </c>
      <c r="BX74" s="3">
        <v>67.1702502895509</v>
      </c>
      <c r="BY74" s="3">
        <v>57.6960323722758</v>
      </c>
      <c r="BZ74" s="3">
        <v>160.0199107314</v>
      </c>
      <c r="CA74" s="3">
        <v>72.2201119753705</v>
      </c>
      <c r="CB74" s="3">
        <v>145.616825697889</v>
      </c>
      <c r="CC74" s="3">
        <v>96.852485011702</v>
      </c>
      <c r="CD74" s="3">
        <v>53.3624447105271</v>
      </c>
      <c r="CE74" s="3">
        <v>139.37982535322</v>
      </c>
      <c r="CF74" s="3">
        <v>141.188427438372</v>
      </c>
      <c r="CG74" s="3">
        <v>90.0199997311547</v>
      </c>
      <c r="CH74" s="3">
        <v>108.927598044169</v>
      </c>
      <c r="CI74" s="3">
        <v>99.4344118697428</v>
      </c>
      <c r="CJ74" s="3">
        <v>94.2170130087546</v>
      </c>
      <c r="CK74" s="3">
        <v>76.1351586795404</v>
      </c>
      <c r="CL74" s="3">
        <v>78.6188098362514</v>
      </c>
      <c r="CM74" s="3">
        <v>18.5857863402877</v>
      </c>
      <c r="CN74" s="3">
        <v>107.792161840291</v>
      </c>
      <c r="CO74" s="3">
        <v>32.4770273043945</v>
      </c>
      <c r="CP74" s="3">
        <v>183.068376633344</v>
      </c>
      <c r="CQ74" s="3">
        <v>75.132809276495</v>
      </c>
      <c r="CR74" s="3">
        <v>143.912369938383</v>
      </c>
      <c r="CS74" s="3">
        <v>61.1458057286011</v>
      </c>
      <c r="CT74" s="3">
        <v>195.62109196267</v>
      </c>
      <c r="CU74" s="3">
        <v>62.820320522711</v>
      </c>
      <c r="CV74" s="3">
        <v>67.9242197270976</v>
      </c>
      <c r="CW74" s="3">
        <v>65.337190235</v>
      </c>
      <c r="CX74" s="3">
        <v>67.7101434541667</v>
      </c>
      <c r="CY74" s="3">
        <v>73.7340625246206</v>
      </c>
      <c r="CZ74" s="3">
        <v>86.8589815772751</v>
      </c>
      <c r="DA74" s="3">
        <v>48.3668508456944</v>
      </c>
      <c r="DB74" s="3">
        <v>78.0531739734468</v>
      </c>
      <c r="DC74" s="3">
        <v>27.8902859487886</v>
      </c>
      <c r="DD74" s="3">
        <v>71.7279000865319</v>
      </c>
      <c r="DE74" s="3">
        <v>109.617247435441</v>
      </c>
      <c r="DF74" s="3">
        <v>7.33384674294143</v>
      </c>
      <c r="DG74" s="3">
        <v>31.690111485673</v>
      </c>
      <c r="DH74" s="3">
        <v>11.7411794966696</v>
      </c>
      <c r="DI74" s="3">
        <v>141.702077684893</v>
      </c>
      <c r="DJ74" s="3">
        <v>39.6877548741871</v>
      </c>
      <c r="DK74" s="3">
        <v>134.328810010638</v>
      </c>
      <c r="DL74" s="3">
        <v>130.799187678297</v>
      </c>
      <c r="DM74" s="3">
        <v>24.0861391889935</v>
      </c>
      <c r="DN74" s="3">
        <v>86.4366034025521</v>
      </c>
      <c r="DO74" s="3">
        <v>160.576288661214</v>
      </c>
      <c r="DP74" s="3">
        <v>58.2296420909688</v>
      </c>
      <c r="DQ74" s="3">
        <v>52.4133662141644</v>
      </c>
      <c r="DR74" s="3">
        <v>45.0354930012689</v>
      </c>
      <c r="DS74" s="3">
        <v>25.3173447531663</v>
      </c>
      <c r="DT74" s="3">
        <v>33.6124622935103</v>
      </c>
      <c r="DU74" s="3">
        <v>71.4755740350961</v>
      </c>
      <c r="DV74" s="3">
        <v>87.1216898843001</v>
      </c>
      <c r="DW74" s="3">
        <v>87.6151914975785</v>
      </c>
      <c r="DX74" s="3">
        <v>213.530256508069</v>
      </c>
      <c r="DY74" s="3">
        <v>313.23555059662</v>
      </c>
      <c r="DZ74" s="3">
        <v>21.7577337996558</v>
      </c>
      <c r="EA74" s="3">
        <v>85.8862559905017</v>
      </c>
      <c r="EB74" s="3">
        <v>11.2256432081297</v>
      </c>
      <c r="EC74" s="3">
        <v>201.068060522377</v>
      </c>
      <c r="ED74" s="3">
        <v>61.9798547934658</v>
      </c>
      <c r="EE74" s="3">
        <v>53.1947544146397</v>
      </c>
      <c r="EF74" s="3">
        <v>161.156849712943</v>
      </c>
      <c r="EG74" s="3">
        <v>18.161677454627</v>
      </c>
      <c r="EH74" s="3">
        <v>40.2083072724563</v>
      </c>
      <c r="EI74" s="3">
        <v>15.0032186403339</v>
      </c>
      <c r="EJ74" s="3">
        <v>134.428527876366</v>
      </c>
      <c r="EK74" s="3">
        <v>346.925058266645</v>
      </c>
      <c r="EL74" s="3">
        <v>104.355375576683</v>
      </c>
      <c r="EM74" s="3">
        <v>89.9011676687317</v>
      </c>
      <c r="EN74" s="3">
        <v>113.731944334485</v>
      </c>
      <c r="EO74" s="3">
        <v>54.5160058149375</v>
      </c>
      <c r="EP74" s="3">
        <v>268.883465917551</v>
      </c>
      <c r="EQ74" s="3">
        <v>33.1501212960072</v>
      </c>
      <c r="ER74" s="3">
        <v>19.0866586899103</v>
      </c>
      <c r="ES74" s="3">
        <v>24.0340149233739</v>
      </c>
      <c r="ET74" s="3">
        <v>196.922777811686</v>
      </c>
      <c r="EU74" s="3">
        <v>158.499070777909</v>
      </c>
      <c r="EV74" s="3">
        <v>14.2997802504368</v>
      </c>
      <c r="EW74" s="3">
        <v>36.4920660587875</v>
      </c>
      <c r="EX74" s="3">
        <v>128.030419583134</v>
      </c>
      <c r="EY74" s="3">
        <v>20.8972127170902</v>
      </c>
      <c r="EZ74" s="3">
        <v>118.077344518912</v>
      </c>
      <c r="FA74" s="3">
        <v>54.5107666871003</v>
      </c>
      <c r="FB74" s="3">
        <v>15.1991831666389</v>
      </c>
      <c r="FC74" s="3">
        <v>16.1147689538935</v>
      </c>
      <c r="FD74" s="3">
        <v>165.983682510646</v>
      </c>
      <c r="FE74" s="3">
        <v>118.848477754153</v>
      </c>
      <c r="FF74" s="3">
        <v>15.5192577491657</v>
      </c>
      <c r="FG74" s="3">
        <v>92.9950002034505</v>
      </c>
      <c r="FH74" s="3">
        <v>48.292711476659</v>
      </c>
      <c r="FI74" s="3">
        <v>25.414567493638</v>
      </c>
      <c r="FJ74" s="3">
        <v>50.7596879006118</v>
      </c>
      <c r="FK74" s="3">
        <v>56.6251750841737</v>
      </c>
      <c r="FL74" s="3">
        <v>129.197641913569</v>
      </c>
      <c r="FM74" s="3">
        <v>368.776413728375</v>
      </c>
      <c r="FN74" s="3">
        <v>109.816272217708</v>
      </c>
      <c r="FO74" s="3">
        <v>23.14618487737</v>
      </c>
      <c r="FP74" s="3">
        <v>51.9607277458835</v>
      </c>
      <c r="FQ74" s="3">
        <v>65.2944159183558</v>
      </c>
      <c r="FR74" s="3">
        <v>305.53776949155</v>
      </c>
      <c r="FS74" s="3">
        <v>140.943650532179</v>
      </c>
      <c r="FT74" s="3">
        <v>44.3938510229078</v>
      </c>
      <c r="FU74" s="3">
        <v>185.602898403257</v>
      </c>
      <c r="FV74" s="3">
        <v>49.3505242356268</v>
      </c>
      <c r="FW74" s="3">
        <v>142.303754082373</v>
      </c>
      <c r="FX74" s="3">
        <v>241.433726833674</v>
      </c>
      <c r="FY74" s="3">
        <v>48.8854483106114</v>
      </c>
      <c r="FZ74" s="3">
        <v>103.036470136455</v>
      </c>
      <c r="GA74" s="3">
        <v>43.3261497563913</v>
      </c>
      <c r="GB74" s="3">
        <v>135.144761040097</v>
      </c>
      <c r="GC74" s="3">
        <v>76.6331382082351</v>
      </c>
      <c r="GD74" s="3">
        <v>104.70095156413</v>
      </c>
      <c r="GE74" s="3">
        <v>120.580339320008</v>
      </c>
      <c r="GF74" s="3">
        <v>32.8651188895816</v>
      </c>
      <c r="GG74" s="3">
        <v>33.3130023507623</v>
      </c>
      <c r="GH74" s="3">
        <v>18.8899355297784</v>
      </c>
      <c r="GI74" s="3">
        <v>48.413198273941</v>
      </c>
      <c r="GJ74" s="3">
        <v>72.9991367586625</v>
      </c>
      <c r="GK74" s="3">
        <v>45.4380634230387</v>
      </c>
      <c r="GL74" s="3">
        <v>156.850407146245</v>
      </c>
      <c r="GM74" s="3">
        <v>161.005533677616</v>
      </c>
      <c r="GN74" s="3">
        <v>141.506607328868</v>
      </c>
      <c r="GO74" s="3">
        <v>55.5350172860126</v>
      </c>
      <c r="GP74" s="3">
        <v>33.8505119134435</v>
      </c>
      <c r="GQ74" s="3">
        <v>56.1401065818598</v>
      </c>
      <c r="GR74" s="3">
        <v>37.1128430976244</v>
      </c>
      <c r="GS74" s="3">
        <v>338.436428251721</v>
      </c>
      <c r="GT74" s="3">
        <v>23.8770915836438</v>
      </c>
      <c r="GU74" s="3">
        <v>96.0520205812058</v>
      </c>
      <c r="GV74" s="3">
        <v>346.794429995012</v>
      </c>
      <c r="GW74" s="3">
        <v>31.9024220258629</v>
      </c>
      <c r="GX74" s="3">
        <v>183.282461942618</v>
      </c>
      <c r="GY74" s="3">
        <v>53.0477012131754</v>
      </c>
      <c r="GZ74" s="3">
        <v>89.3887697548671</v>
      </c>
      <c r="HA74" s="3">
        <v>47.3591715476279</v>
      </c>
      <c r="HB74" s="3">
        <v>6.09371541330385</v>
      </c>
      <c r="HC74" s="3">
        <v>13.5187047185057</v>
      </c>
      <c r="HD74" s="3">
        <v>53.6316727967376</v>
      </c>
      <c r="HE74" s="3">
        <v>65.7146817005385</v>
      </c>
      <c r="HF74" s="3">
        <v>50.1864857946643</v>
      </c>
      <c r="HG74" s="3">
        <v>433.17404683431</v>
      </c>
      <c r="HH74" s="3">
        <v>40.9699781109257</v>
      </c>
      <c r="HI74" s="3">
        <v>75.3581783832756</v>
      </c>
      <c r="HJ74" s="3">
        <v>43.012433773498</v>
      </c>
      <c r="HK74" s="3">
        <v>49.892428833278</v>
      </c>
      <c r="HL74" s="3">
        <v>120.433182047476</v>
      </c>
      <c r="HM74" s="3">
        <v>29.6625612603306</v>
      </c>
      <c r="HN74" s="3">
        <v>45.5315487670113</v>
      </c>
      <c r="HO74" s="3">
        <v>109.730628202618</v>
      </c>
      <c r="HP74" s="3">
        <v>68.2113001163059</v>
      </c>
      <c r="HQ74" s="3">
        <v>188.98325567374</v>
      </c>
      <c r="HR74" s="3">
        <v>39.772233897801</v>
      </c>
      <c r="HS74" s="3">
        <v>81.0335123465058</v>
      </c>
      <c r="HT74" s="3">
        <v>66.0736911282208</v>
      </c>
      <c r="HU74" s="3">
        <v>127.941753890055</v>
      </c>
      <c r="HV74" s="3">
        <v>42.3281184902311</v>
      </c>
      <c r="HW74" s="3">
        <v>74.7475628377269</v>
      </c>
      <c r="HX74" s="3">
        <v>116.011650321212</v>
      </c>
      <c r="HY74" s="3">
        <v>28.9127533056942</v>
      </c>
      <c r="HZ74" s="3">
        <v>72.9511413285319</v>
      </c>
      <c r="IA74" s="3">
        <v>176.954135748706</v>
      </c>
      <c r="IB74" s="3">
        <v>83.5295688580668</v>
      </c>
      <c r="IC74" s="3">
        <v>40.1267858417901</v>
      </c>
      <c r="ID74" s="3">
        <v>80.4445050347016</v>
      </c>
      <c r="IE74" s="3">
        <v>366.818335396903</v>
      </c>
      <c r="IF74" s="3">
        <v>13.2269859368493</v>
      </c>
      <c r="IG74" s="3">
        <v>106.649676602212</v>
      </c>
      <c r="IH74" s="3">
        <v>184.475718248474</v>
      </c>
      <c r="II74" s="3">
        <v>362.124362012971</v>
      </c>
      <c r="IJ74" s="3">
        <v>111.859808889187</v>
      </c>
      <c r="IK74" s="3">
        <v>85.9969799302269</v>
      </c>
      <c r="IL74" s="3">
        <v>80.8321066605336</v>
      </c>
      <c r="IM74" s="3">
        <v>44.2239025939224</v>
      </c>
      <c r="IN74" s="3">
        <v>184.403884632365</v>
      </c>
      <c r="IO74" s="3">
        <v>89.8674810680692</v>
      </c>
      <c r="IP74" s="3">
        <v>33.7945376272963</v>
      </c>
      <c r="IQ74" s="3">
        <v>146.084182692217</v>
      </c>
      <c r="IR74" s="3">
        <v>54.311381366808</v>
      </c>
      <c r="IS74" s="3">
        <v>108.633631857065</v>
      </c>
      <c r="IT74" s="3">
        <v>65.542314791169</v>
      </c>
      <c r="IU74" s="3">
        <v>67.9230666069965</v>
      </c>
      <c r="IV74" s="3">
        <v>176.843545274837</v>
      </c>
      <c r="IW74" s="3">
        <v>144.842346998668</v>
      </c>
      <c r="IX74" s="3">
        <v>200.319688187734</v>
      </c>
      <c r="IY74" s="3">
        <v>72.8860688229122</v>
      </c>
      <c r="IZ74" s="3">
        <v>19.8570850032723</v>
      </c>
      <c r="JA74" s="3">
        <v>49.5571252563439</v>
      </c>
      <c r="JB74" s="3">
        <v>90.1061597528011</v>
      </c>
      <c r="JC74" s="3">
        <v>106.091341241439</v>
      </c>
      <c r="JD74" s="3">
        <v>57.8567653670178</v>
      </c>
      <c r="JE74" s="3">
        <v>326.54896120307</v>
      </c>
      <c r="JF74" s="3">
        <v>106.602321955344</v>
      </c>
      <c r="JG74" s="3">
        <v>121.978794623915</v>
      </c>
      <c r="JH74" s="3">
        <v>76.8009841487164</v>
      </c>
      <c r="JI74" s="3">
        <v>112.485249482731</v>
      </c>
      <c r="JJ74" s="3">
        <v>44.9643128632026</v>
      </c>
      <c r="JK74" s="3">
        <v>270.7791640005</v>
      </c>
      <c r="JL74" s="3">
        <v>162.437277881423</v>
      </c>
      <c r="JM74" s="3">
        <v>97.5145082578552</v>
      </c>
      <c r="JN74" s="3">
        <v>191.650976636876</v>
      </c>
      <c r="JO74" s="3">
        <v>73.6288309614199</v>
      </c>
      <c r="JP74" s="3">
        <v>135.157327072815</v>
      </c>
      <c r="JQ74" s="3">
        <v>209.043095906575</v>
      </c>
      <c r="JR74" s="3">
        <v>229.513809204102</v>
      </c>
      <c r="JS74" s="3">
        <v>47.1520407029624</v>
      </c>
      <c r="JT74" s="3">
        <v>44.9699129524127</v>
      </c>
      <c r="JU74" s="3">
        <v>233.537380400158</v>
      </c>
      <c r="JV74" s="3">
        <v>41.5722194292004</v>
      </c>
      <c r="JW74" s="3">
        <v>66.7790512604707</v>
      </c>
      <c r="JX74" s="3">
        <v>81.1963835978885</v>
      </c>
      <c r="JY74" s="3">
        <v>71.8933293168372</v>
      </c>
      <c r="JZ74" s="3">
        <v>43.7932806957871</v>
      </c>
      <c r="KA74" s="3">
        <v>109.114886409208</v>
      </c>
      <c r="KB74" s="3">
        <v>17.118547231</v>
      </c>
      <c r="KC74" s="3">
        <v>35.9256530802559</v>
      </c>
      <c r="KD74" s="3">
        <v>24.9738139226745</v>
      </c>
      <c r="KE74" s="3">
        <v>135.502114858283</v>
      </c>
      <c r="KF74" s="3">
        <v>55.6961998040117</v>
      </c>
      <c r="KG74" s="3">
        <v>53.3071351591575</v>
      </c>
      <c r="KH74" s="3">
        <v>76.6041235272495</v>
      </c>
      <c r="KI74" s="3">
        <v>94.2034272283279</v>
      </c>
      <c r="KJ74" s="3">
        <v>139.164365688974</v>
      </c>
      <c r="KK74" s="3">
        <v>131.436061672472</v>
      </c>
      <c r="KL74" s="3">
        <v>14.3013423945946</v>
      </c>
      <c r="KM74" s="3">
        <v>52.0457202955995</v>
      </c>
      <c r="KN74" s="3">
        <v>55.6035682438553</v>
      </c>
      <c r="KO74" s="3">
        <v>77.9308987716328</v>
      </c>
      <c r="KP74" s="3">
        <v>54.3751425571436</v>
      </c>
      <c r="KQ74" s="3">
        <v>120.549171532936</v>
      </c>
      <c r="KR74" s="3">
        <v>34.8225507638968</v>
      </c>
      <c r="KS74" s="3">
        <v>45.3520806081621</v>
      </c>
      <c r="KT74" s="3">
        <v>15.7574597671892</v>
      </c>
      <c r="KU74" s="3">
        <v>255.647293048522</v>
      </c>
      <c r="KV74" s="3">
        <v>53.5298029393167</v>
      </c>
      <c r="KW74" s="3">
        <v>98.1268842815913</v>
      </c>
      <c r="KX74" s="3">
        <v>27.0668594806562</v>
      </c>
      <c r="KY74" s="3">
        <v>40.0307834302312</v>
      </c>
      <c r="KZ74" s="3">
        <v>19.8556871578977</v>
      </c>
      <c r="LA74" s="3">
        <v>22.1306970536229</v>
      </c>
      <c r="LB74" s="3">
        <v>48.4582917587208</v>
      </c>
      <c r="LC74" s="3">
        <v>23.0818889109263</v>
      </c>
      <c r="LD74" s="3">
        <v>259.491539225402</v>
      </c>
      <c r="LE74" s="3">
        <v>43.8769374053185</v>
      </c>
      <c r="LF74" s="3">
        <v>4.69102489274803</v>
      </c>
      <c r="LG74" s="3">
        <v>12.4032797121194</v>
      </c>
      <c r="LH74" s="3">
        <v>34.7333320937278</v>
      </c>
      <c r="LI74" s="3">
        <v>20.7545240038917</v>
      </c>
      <c r="LJ74" s="3">
        <v>32.4862933078432</v>
      </c>
      <c r="LK74" s="3">
        <v>35.2332244910411</v>
      </c>
      <c r="LL74" s="3">
        <v>34.5212306868217</v>
      </c>
    </row>
    <row r="75">
      <c r="A75" s="9">
        <v>43862.0</v>
      </c>
      <c r="B75" s="3">
        <v>75.4672064414035</v>
      </c>
      <c r="C75" s="3">
        <v>73.5866310704381</v>
      </c>
      <c r="D75" s="3">
        <v>79.4277642700841</v>
      </c>
      <c r="E75" s="3">
        <v>193.673836769118</v>
      </c>
      <c r="F75" s="3">
        <v>365.324999357525</v>
      </c>
      <c r="G75" s="3">
        <v>106.045732948866</v>
      </c>
      <c r="H75" s="3">
        <v>38.507619921218</v>
      </c>
      <c r="I75" s="3">
        <v>157.8493058324</v>
      </c>
      <c r="J75" s="3">
        <v>201.333947031122</v>
      </c>
      <c r="K75" s="3">
        <v>72.9333135908084</v>
      </c>
      <c r="L75" s="3">
        <v>84.7915031876127</v>
      </c>
      <c r="M75" s="3">
        <v>17.3753387616804</v>
      </c>
      <c r="N75" s="3">
        <v>45.1669367952672</v>
      </c>
      <c r="O75" s="3">
        <v>43.5018019786109</v>
      </c>
      <c r="P75" s="3">
        <v>124.453108781253</v>
      </c>
      <c r="Q75" s="3">
        <v>96.5121050382916</v>
      </c>
      <c r="R75" s="3">
        <v>107.061266856995</v>
      </c>
      <c r="S75" s="3">
        <v>122.995607425043</v>
      </c>
      <c r="T75" s="3">
        <v>60.0849506417023</v>
      </c>
      <c r="U75" s="3">
        <v>94.245072512269</v>
      </c>
      <c r="V75" s="3">
        <v>190.879859753519</v>
      </c>
      <c r="W75" s="3">
        <v>156.156759782815</v>
      </c>
      <c r="X75" s="3">
        <v>214.276174153052</v>
      </c>
      <c r="Y75" s="3">
        <v>103.300723627994</v>
      </c>
      <c r="Z75" s="3">
        <v>219.479727825431</v>
      </c>
      <c r="AA75" s="3">
        <v>24.0354050128614</v>
      </c>
      <c r="AB75" s="3">
        <v>87.1177081854408</v>
      </c>
      <c r="AC75" s="3">
        <v>186.002419976645</v>
      </c>
      <c r="AD75" s="3">
        <v>122.386294855467</v>
      </c>
      <c r="AE75" s="3">
        <v>121.544306805041</v>
      </c>
      <c r="AF75" s="4">
        <v>1053.79815995066</v>
      </c>
      <c r="AG75" s="3">
        <v>325.892806812604</v>
      </c>
      <c r="AH75" s="3">
        <v>29.558491134306</v>
      </c>
      <c r="AI75" s="3">
        <v>81.9722461528046</v>
      </c>
      <c r="AJ75" s="3">
        <v>72.2803787245273</v>
      </c>
      <c r="AK75" s="3">
        <v>232.619532825444</v>
      </c>
      <c r="AL75" s="3">
        <v>19.6328373730347</v>
      </c>
      <c r="AM75" s="3">
        <v>63.6963038289853</v>
      </c>
      <c r="AN75" s="3">
        <v>324.351055747584</v>
      </c>
      <c r="AO75" s="3">
        <v>38.5865910083823</v>
      </c>
      <c r="AP75" s="3">
        <v>54.0511240699597</v>
      </c>
      <c r="AQ75" s="3">
        <v>41.6781577060097</v>
      </c>
      <c r="AR75" s="3">
        <v>27.3143180611551</v>
      </c>
      <c r="AS75" s="3">
        <v>111.102921020322</v>
      </c>
      <c r="AT75" s="3">
        <v>62.797545935656</v>
      </c>
      <c r="AU75" s="3">
        <v>25.3472570667518</v>
      </c>
      <c r="AV75" s="3">
        <v>49.1624936392967</v>
      </c>
      <c r="AW75" s="3">
        <v>120.461949769573</v>
      </c>
      <c r="AX75" s="3">
        <v>146.74876605248</v>
      </c>
      <c r="AY75" s="3">
        <v>62.0326317235043</v>
      </c>
      <c r="AZ75" s="3">
        <v>127.891559682027</v>
      </c>
      <c r="BA75" s="3">
        <v>40.5941191622618</v>
      </c>
      <c r="BB75" s="3">
        <v>35.2402550268013</v>
      </c>
      <c r="BC75" s="3">
        <v>63.9526852388148</v>
      </c>
      <c r="BD75" s="3">
        <v>95.8973831436835</v>
      </c>
      <c r="BE75" s="3">
        <v>66.6441524179173</v>
      </c>
      <c r="BF75" s="3">
        <v>144.015020412153</v>
      </c>
      <c r="BG75" s="3">
        <v>39.1424858849708</v>
      </c>
      <c r="BH75" s="3">
        <v>172.613179108241</v>
      </c>
      <c r="BI75" s="3">
        <v>17.5676317465933</v>
      </c>
      <c r="BJ75" s="3">
        <v>143.872398086359</v>
      </c>
      <c r="BK75" s="3">
        <v>58.2819572254964</v>
      </c>
      <c r="BL75" s="3">
        <v>22.7971348380644</v>
      </c>
      <c r="BM75" s="3">
        <v>91.5981316710707</v>
      </c>
      <c r="BN75" s="3">
        <v>47.4021594883853</v>
      </c>
      <c r="BO75" s="3">
        <v>286.549993105182</v>
      </c>
      <c r="BP75" s="3">
        <v>40.9700230768221</v>
      </c>
      <c r="BQ75" s="3">
        <v>184.856183389753</v>
      </c>
      <c r="BR75" s="3">
        <v>39.5430685006299</v>
      </c>
      <c r="BS75" s="3">
        <v>24.3332869054721</v>
      </c>
      <c r="BT75" s="3">
        <v>63.1612697759449</v>
      </c>
      <c r="BU75" s="3">
        <v>62.2858302703233</v>
      </c>
      <c r="BV75" s="3">
        <v>59.1874754814145</v>
      </c>
      <c r="BW75" s="3">
        <v>86.0825747619417</v>
      </c>
      <c r="BX75" s="3">
        <v>69.5799279879945</v>
      </c>
      <c r="BY75" s="3">
        <v>55.0982681350564</v>
      </c>
      <c r="BZ75" s="3">
        <v>156.150809312218</v>
      </c>
      <c r="CA75" s="3">
        <v>66.047844832782</v>
      </c>
      <c r="CB75" s="3">
        <v>149.225570444683</v>
      </c>
      <c r="CC75" s="3">
        <v>100.897145883461</v>
      </c>
      <c r="CD75" s="3">
        <v>57.1798807219268</v>
      </c>
      <c r="CE75" s="3">
        <v>138.991881011371</v>
      </c>
      <c r="CF75" s="3">
        <v>135.366414352598</v>
      </c>
      <c r="CG75" s="3">
        <v>88.9257894817152</v>
      </c>
      <c r="CH75" s="3">
        <v>107.920750003812</v>
      </c>
      <c r="CI75" s="3">
        <v>101.899703386852</v>
      </c>
      <c r="CJ75" s="3">
        <v>94.5444681876407</v>
      </c>
      <c r="CK75" s="3">
        <v>80.9267703681863</v>
      </c>
      <c r="CL75" s="3">
        <v>83.0713159661544</v>
      </c>
      <c r="CM75" s="3">
        <v>15.8236611216803</v>
      </c>
      <c r="CN75" s="3">
        <v>105.185039308381</v>
      </c>
      <c r="CO75" s="3">
        <v>33.6872324185191</v>
      </c>
      <c r="CP75" s="3">
        <v>191.810692848361</v>
      </c>
      <c r="CQ75" s="3">
        <v>76.3861298854725</v>
      </c>
      <c r="CR75" s="3">
        <v>149.776811298965</v>
      </c>
      <c r="CS75" s="3">
        <v>61.1461961321693</v>
      </c>
      <c r="CT75" s="3">
        <v>192.015428839403</v>
      </c>
      <c r="CU75" s="3">
        <v>60.5515424212098</v>
      </c>
      <c r="CV75" s="3">
        <v>63.9475397786289</v>
      </c>
      <c r="CW75" s="3">
        <v>56.8691557180079</v>
      </c>
      <c r="CX75" s="3">
        <v>69.5691775279718</v>
      </c>
      <c r="CY75" s="3">
        <v>77.9434311322754</v>
      </c>
      <c r="CZ75" s="3">
        <v>91.9651043641181</v>
      </c>
      <c r="DA75" s="3">
        <v>51.0353788898987</v>
      </c>
      <c r="DB75" s="3">
        <v>75.6488597267552</v>
      </c>
      <c r="DC75" s="3">
        <v>29.0043025845706</v>
      </c>
      <c r="DD75" s="3">
        <v>69.1941664533238</v>
      </c>
      <c r="DE75" s="3">
        <v>111.405291398732</v>
      </c>
      <c r="DF75" s="3">
        <v>6.52278990134851</v>
      </c>
      <c r="DG75" s="3">
        <v>32.9063317508631</v>
      </c>
      <c r="DH75" s="3">
        <v>11.0876965894896</v>
      </c>
      <c r="DI75" s="3">
        <v>140.407278435846</v>
      </c>
      <c r="DJ75" s="3">
        <v>41.4342532829039</v>
      </c>
      <c r="DK75" s="3">
        <v>126.43157938907</v>
      </c>
      <c r="DL75" s="3">
        <v>135.192358279634</v>
      </c>
      <c r="DM75" s="3">
        <v>23.5082608208865</v>
      </c>
      <c r="DN75" s="3">
        <v>90.4579568214122</v>
      </c>
      <c r="DO75" s="3">
        <v>161.568850636466</v>
      </c>
      <c r="DP75" s="3">
        <v>60.0778821405785</v>
      </c>
      <c r="DQ75" s="3">
        <v>56.2482788050999</v>
      </c>
      <c r="DR75" s="3">
        <v>44.6790445400378</v>
      </c>
      <c r="DS75" s="3">
        <v>23.5337077233376</v>
      </c>
      <c r="DT75" s="3">
        <v>32.6383565738139</v>
      </c>
      <c r="DU75" s="3">
        <v>72.8567304108616</v>
      </c>
      <c r="DV75" s="3">
        <v>82.740180823233</v>
      </c>
      <c r="DW75" s="3">
        <v>85.9428406440246</v>
      </c>
      <c r="DX75" s="3">
        <v>205.145692978632</v>
      </c>
      <c r="DY75" s="3">
        <v>283.307395620598</v>
      </c>
      <c r="DZ75" s="3">
        <v>19.4465527020592</v>
      </c>
      <c r="EA75" s="3">
        <v>79.1555794876274</v>
      </c>
      <c r="EB75" s="3">
        <v>10.7289513266024</v>
      </c>
      <c r="EC75" s="3">
        <v>211.409566090664</v>
      </c>
      <c r="ED75" s="3">
        <v>54.3443399726784</v>
      </c>
      <c r="EE75" s="3">
        <v>51.3902128795469</v>
      </c>
      <c r="EF75" s="3">
        <v>157.997246613604</v>
      </c>
      <c r="EG75" s="3">
        <v>18.8141477830394</v>
      </c>
      <c r="EH75" s="3">
        <v>40.7211507031036</v>
      </c>
      <c r="EI75" s="3">
        <v>14.1911989371341</v>
      </c>
      <c r="EJ75" s="3">
        <v>140.824938867361</v>
      </c>
      <c r="EK75" s="3">
        <v>340.484527578007</v>
      </c>
      <c r="EL75" s="3">
        <v>113.649422103449</v>
      </c>
      <c r="EM75" s="3">
        <v>88.3437804010419</v>
      </c>
      <c r="EN75" s="3">
        <v>116.555217416581</v>
      </c>
      <c r="EO75" s="3">
        <v>57.0745355652189</v>
      </c>
      <c r="EP75" s="3">
        <v>283.006290018188</v>
      </c>
      <c r="EQ75" s="3">
        <v>31.8672005650513</v>
      </c>
      <c r="ER75" s="3">
        <v>19.3768577254833</v>
      </c>
      <c r="ES75" s="3">
        <v>25.1049134078436</v>
      </c>
      <c r="ET75" s="3">
        <v>194.307192350689</v>
      </c>
      <c r="EU75" s="3">
        <v>162.965492878038</v>
      </c>
      <c r="EV75" s="3">
        <v>14.0243219818517</v>
      </c>
      <c r="EW75" s="3">
        <v>36.0320541717446</v>
      </c>
      <c r="EX75" s="3">
        <v>129.622892778055</v>
      </c>
      <c r="EY75" s="3">
        <v>20.3679414382444</v>
      </c>
      <c r="EZ75" s="3">
        <v>115.976656827944</v>
      </c>
      <c r="FA75" s="3">
        <v>51.4814809579433</v>
      </c>
      <c r="FB75" s="3">
        <v>14.9473859882123</v>
      </c>
      <c r="FC75" s="3">
        <v>15.3123542046422</v>
      </c>
      <c r="FD75" s="3">
        <v>155.712926415669</v>
      </c>
      <c r="FE75" s="3">
        <v>119.840909814439</v>
      </c>
      <c r="FF75" s="3">
        <v>15.7066711979021</v>
      </c>
      <c r="FG75" s="3">
        <v>96.719736601177</v>
      </c>
      <c r="FH75" s="3">
        <v>50.2916760029035</v>
      </c>
      <c r="FI75" s="3">
        <v>25.8510030799805</v>
      </c>
      <c r="FJ75" s="3">
        <v>51.4839157530514</v>
      </c>
      <c r="FK75" s="3">
        <v>61.9851881505655</v>
      </c>
      <c r="FL75" s="3">
        <v>132.323362008058</v>
      </c>
      <c r="FM75" s="3">
        <v>371.783160716083</v>
      </c>
      <c r="FN75" s="3">
        <v>110.280897460697</v>
      </c>
      <c r="FO75" s="3">
        <v>24.3276016900592</v>
      </c>
      <c r="FP75" s="3">
        <v>52.3472802964653</v>
      </c>
      <c r="FQ75" s="3">
        <v>59.5258520549493</v>
      </c>
      <c r="FR75" s="3">
        <v>316.179886430293</v>
      </c>
      <c r="FS75" s="3">
        <v>136.453084088832</v>
      </c>
      <c r="FT75" s="3">
        <v>42.797491104512</v>
      </c>
      <c r="FU75" s="3">
        <v>189.881915730262</v>
      </c>
      <c r="FV75" s="3">
        <v>47.8666233760187</v>
      </c>
      <c r="FW75" s="3">
        <v>154.595285070158</v>
      </c>
      <c r="FX75" s="3">
        <v>256.638404921226</v>
      </c>
      <c r="FY75" s="3">
        <v>51.5974209412726</v>
      </c>
      <c r="FZ75" s="3">
        <v>100.158657713082</v>
      </c>
      <c r="GA75" s="3">
        <v>42.7105795810386</v>
      </c>
      <c r="GB75" s="3">
        <v>130.304209658974</v>
      </c>
      <c r="GC75" s="3">
        <v>73.6566923427852</v>
      </c>
      <c r="GD75" s="3">
        <v>107.446230389145</v>
      </c>
      <c r="GE75" s="3">
        <v>108.401081074364</v>
      </c>
      <c r="GF75" s="3">
        <v>34.247105247096</v>
      </c>
      <c r="GG75" s="3">
        <v>29.8420145237773</v>
      </c>
      <c r="GH75" s="3">
        <v>17.6719628420664</v>
      </c>
      <c r="GI75" s="3">
        <v>47.1700366413721</v>
      </c>
      <c r="GJ75" s="3">
        <v>68.0704143008842</v>
      </c>
      <c r="GK75" s="3">
        <v>45.3214644481306</v>
      </c>
      <c r="GL75" s="3">
        <v>171.05944237393</v>
      </c>
      <c r="GM75" s="3">
        <v>168.731379008402</v>
      </c>
      <c r="GN75" s="3">
        <v>140.187365854051</v>
      </c>
      <c r="GO75" s="3">
        <v>55.0726060913643</v>
      </c>
      <c r="GP75" s="3">
        <v>35.4839686538554</v>
      </c>
      <c r="GQ75" s="3">
        <v>60.1388785820581</v>
      </c>
      <c r="GR75" s="3">
        <v>39.1776899855847</v>
      </c>
      <c r="GS75" s="3">
        <v>373.057894254986</v>
      </c>
      <c r="GT75" s="3">
        <v>24.8475151634759</v>
      </c>
      <c r="GU75" s="3">
        <v>93.3645417205596</v>
      </c>
      <c r="GV75" s="3">
        <v>331.358850010266</v>
      </c>
      <c r="GW75" s="3">
        <v>32.3162851349581</v>
      </c>
      <c r="GX75" s="3">
        <v>186.223592531193</v>
      </c>
      <c r="GY75" s="3">
        <v>46.8506553726402</v>
      </c>
      <c r="GZ75" s="3">
        <v>84.316753405674</v>
      </c>
      <c r="HA75" s="3">
        <v>42.6529878255081</v>
      </c>
      <c r="HB75" s="3">
        <v>6.71142298225759</v>
      </c>
      <c r="HC75" s="3">
        <v>13.1006543590567</v>
      </c>
      <c r="HD75" s="3">
        <v>53.5760655831742</v>
      </c>
      <c r="HE75" s="3">
        <v>63.7254498523946</v>
      </c>
      <c r="HF75" s="3">
        <v>50.0542466489006</v>
      </c>
      <c r="HG75" s="3">
        <v>391.358946147718</v>
      </c>
      <c r="HH75" s="3">
        <v>37.4075931626625</v>
      </c>
      <c r="HI75" s="3">
        <v>75.9132954427229</v>
      </c>
      <c r="HJ75" s="3">
        <v>41.1885797197647</v>
      </c>
      <c r="HK75" s="3">
        <v>48.8208555120375</v>
      </c>
      <c r="HL75" s="3">
        <v>124.572161822833</v>
      </c>
      <c r="HM75" s="3">
        <v>27.7815816350832</v>
      </c>
      <c r="HN75" s="3">
        <v>44.4650965925861</v>
      </c>
      <c r="HO75" s="3">
        <v>109.474962810471</v>
      </c>
      <c r="HP75" s="3">
        <v>73.6539708875014</v>
      </c>
      <c r="HQ75" s="3">
        <v>191.216511332338</v>
      </c>
      <c r="HR75" s="3">
        <v>42.8761973850334</v>
      </c>
      <c r="HS75" s="3">
        <v>82.842503918527</v>
      </c>
      <c r="HT75" s="3">
        <v>65.8436570158526</v>
      </c>
      <c r="HU75" s="3">
        <v>124.17644853457</v>
      </c>
      <c r="HV75" s="3">
        <v>40.42273755986</v>
      </c>
      <c r="HW75" s="3">
        <v>79.9710219165228</v>
      </c>
      <c r="HX75" s="3">
        <v>108.111603133644</v>
      </c>
      <c r="HY75" s="3">
        <v>28.3879721107088</v>
      </c>
      <c r="HZ75" s="3">
        <v>71.2351219427475</v>
      </c>
      <c r="IA75" s="3">
        <v>181.423492458812</v>
      </c>
      <c r="IB75" s="3">
        <v>71.2805907709115</v>
      </c>
      <c r="IC75" s="3">
        <v>39.0309632792774</v>
      </c>
      <c r="ID75" s="3">
        <v>77.6016258433459</v>
      </c>
      <c r="IE75" s="3">
        <v>399.754209819593</v>
      </c>
      <c r="IF75" s="3">
        <v>12.9749536158527</v>
      </c>
      <c r="IG75" s="3">
        <v>105.620085378737</v>
      </c>
      <c r="IH75" s="3">
        <v>183.535322693157</v>
      </c>
      <c r="II75" s="3">
        <v>370.785736299799</v>
      </c>
      <c r="IJ75" s="3">
        <v>113.265316472671</v>
      </c>
      <c r="IK75" s="3">
        <v>90.4895801831926</v>
      </c>
      <c r="IL75" s="3">
        <v>77.7925467506657</v>
      </c>
      <c r="IM75" s="3">
        <v>42.8386651531264</v>
      </c>
      <c r="IN75" s="3">
        <v>181.875532192447</v>
      </c>
      <c r="IO75" s="3">
        <v>92.9593058381472</v>
      </c>
      <c r="IP75" s="3">
        <v>29.7159195968382</v>
      </c>
      <c r="IQ75" s="3">
        <v>137.768383043302</v>
      </c>
      <c r="IR75" s="3">
        <v>56.1265197966431</v>
      </c>
      <c r="IS75" s="3">
        <v>104.224736847585</v>
      </c>
      <c r="IT75" s="3">
        <v>66.4604718234685</v>
      </c>
      <c r="IU75" s="3">
        <v>64.9250054792838</v>
      </c>
      <c r="IV75" s="3">
        <v>183.747159217314</v>
      </c>
      <c r="IW75" s="3">
        <v>138.753693436955</v>
      </c>
      <c r="IX75" s="3">
        <v>203.305466332279</v>
      </c>
      <c r="IY75" s="3">
        <v>66.244497593258</v>
      </c>
      <c r="IZ75" s="3">
        <v>19.6022088608757</v>
      </c>
      <c r="JA75" s="3">
        <v>49.2534111229918</v>
      </c>
      <c r="JB75" s="3">
        <v>84.6469254642048</v>
      </c>
      <c r="JC75" s="3">
        <v>102.244876532929</v>
      </c>
      <c r="JD75" s="3">
        <v>58.3992987135423</v>
      </c>
      <c r="JE75" s="3">
        <v>322.339086943501</v>
      </c>
      <c r="JF75" s="3">
        <v>110.261961215316</v>
      </c>
      <c r="JG75" s="3">
        <v>119.670689177391</v>
      </c>
      <c r="JH75" s="3">
        <v>68.0893292950525</v>
      </c>
      <c r="JI75" s="3">
        <v>111.301710912317</v>
      </c>
      <c r="JJ75" s="3">
        <v>46.969589320754</v>
      </c>
      <c r="JK75" s="3">
        <v>266.029557867404</v>
      </c>
      <c r="JL75" s="3">
        <v>160.860013088013</v>
      </c>
      <c r="JM75" s="3">
        <v>86.1551813589638</v>
      </c>
      <c r="JN75" s="3">
        <v>194.731231907508</v>
      </c>
      <c r="JO75" s="3">
        <v>65.4888939000187</v>
      </c>
      <c r="JP75" s="3">
        <v>132.196178531103</v>
      </c>
      <c r="JQ75" s="3">
        <v>205.71078892758</v>
      </c>
      <c r="JR75" s="3">
        <v>239.097368340743</v>
      </c>
      <c r="JS75" s="3">
        <v>48.2396819083867</v>
      </c>
      <c r="JT75" s="3">
        <v>43.8397679148476</v>
      </c>
      <c r="JU75" s="3">
        <v>215.24657922042</v>
      </c>
      <c r="JV75" s="3">
        <v>39.2299932276344</v>
      </c>
      <c r="JW75" s="3">
        <v>65.1887059887974</v>
      </c>
      <c r="JX75" s="3">
        <v>85.8474203251497</v>
      </c>
      <c r="JY75" s="3">
        <v>72.3570453339671</v>
      </c>
      <c r="JZ75" s="3">
        <v>41.3245787757124</v>
      </c>
      <c r="KA75" s="3">
        <v>113.200822455391</v>
      </c>
      <c r="KB75" s="3">
        <v>15.6177346439804</v>
      </c>
      <c r="KC75" s="3">
        <v>35.7867010669048</v>
      </c>
      <c r="KD75" s="3">
        <v>24.0841111491723</v>
      </c>
      <c r="KE75" s="3">
        <v>123.921508233631</v>
      </c>
      <c r="KF75" s="3">
        <v>59.4559550089686</v>
      </c>
      <c r="KG75" s="3">
        <v>46.6525353797128</v>
      </c>
      <c r="KH75" s="3">
        <v>80.6557824826564</v>
      </c>
      <c r="KI75" s="3">
        <v>93.5395967113143</v>
      </c>
      <c r="KJ75" s="3">
        <v>144.405419099617</v>
      </c>
      <c r="KK75" s="3">
        <v>134.468014816525</v>
      </c>
      <c r="KL75" s="3">
        <v>14.9363394803316</v>
      </c>
      <c r="KM75" s="3">
        <v>47.332911851097</v>
      </c>
      <c r="KN75" s="3">
        <v>51.7585882766114</v>
      </c>
      <c r="KO75" s="3">
        <v>68.8711996680432</v>
      </c>
      <c r="KP75" s="3">
        <v>52.0744962566686</v>
      </c>
      <c r="KQ75" s="3">
        <v>117.40733886385</v>
      </c>
      <c r="KR75" s="3">
        <v>32.1059288715116</v>
      </c>
      <c r="KS75" s="3">
        <v>44.9169428063048</v>
      </c>
      <c r="KT75" s="3">
        <v>15.3656044948039</v>
      </c>
      <c r="KU75" s="3">
        <v>265.53528288771</v>
      </c>
      <c r="KV75" s="3">
        <v>51.8811619668293</v>
      </c>
      <c r="KW75" s="3">
        <v>83.9554469884955</v>
      </c>
      <c r="KX75" s="3">
        <v>26.6206158610782</v>
      </c>
      <c r="KY75" s="3">
        <v>35.5320633022956</v>
      </c>
      <c r="KZ75" s="3">
        <v>19.2790691398267</v>
      </c>
      <c r="LA75" s="3">
        <v>21.1137403961383</v>
      </c>
      <c r="LB75" s="3">
        <v>51.4654381510073</v>
      </c>
      <c r="LC75" s="3">
        <v>23.2413224761288</v>
      </c>
      <c r="LD75" s="3">
        <v>249.572423673503</v>
      </c>
      <c r="LE75" s="3">
        <v>40.7155916054669</v>
      </c>
      <c r="LF75" s="3">
        <v>4.82360223790077</v>
      </c>
      <c r="LG75" s="3">
        <v>16.9399541004719</v>
      </c>
      <c r="LH75" s="3">
        <v>32.2118697984536</v>
      </c>
      <c r="LI75" s="3">
        <v>17.4018421424063</v>
      </c>
      <c r="LJ75" s="3">
        <v>31.2525784692782</v>
      </c>
      <c r="LK75" s="3">
        <v>33.8672508568267</v>
      </c>
      <c r="LL75" s="3">
        <v>33.836103249497</v>
      </c>
    </row>
    <row r="76">
      <c r="A76" s="9">
        <v>43891.0</v>
      </c>
      <c r="B76" s="3">
        <v>63.5932280339635</v>
      </c>
      <c r="C76" s="3">
        <v>63.501454438564</v>
      </c>
      <c r="D76" s="3">
        <v>69.8766624059412</v>
      </c>
      <c r="E76" s="3">
        <v>153.54845857929</v>
      </c>
      <c r="F76" s="3">
        <v>317.781365134499</v>
      </c>
      <c r="G76" s="3">
        <v>87.58934021951</v>
      </c>
      <c r="H76" s="3">
        <v>30.5009622201048</v>
      </c>
      <c r="I76" s="3">
        <v>123.485968302433</v>
      </c>
      <c r="J76" s="3">
        <v>158.477501262318</v>
      </c>
      <c r="K76" s="3">
        <v>65.6401979829434</v>
      </c>
      <c r="L76" s="3">
        <v>72.0368330466472</v>
      </c>
      <c r="M76" s="3">
        <v>11.8291463814754</v>
      </c>
      <c r="N76" s="3">
        <v>30.9414831581672</v>
      </c>
      <c r="O76" s="3">
        <v>25.4766682686234</v>
      </c>
      <c r="P76" s="3">
        <v>95.2116475020593</v>
      </c>
      <c r="Q76" s="3">
        <v>88.298863844438</v>
      </c>
      <c r="R76" s="3">
        <v>80.6586678339839</v>
      </c>
      <c r="S76" s="3">
        <v>97.1029208196615</v>
      </c>
      <c r="T76" s="3">
        <v>46.693264211009</v>
      </c>
      <c r="U76" s="3">
        <v>71.7603204075949</v>
      </c>
      <c r="V76" s="3">
        <v>172.367437911563</v>
      </c>
      <c r="W76" s="3">
        <v>100.69743299984</v>
      </c>
      <c r="X76" s="3">
        <v>194.317844849276</v>
      </c>
      <c r="Y76" s="3">
        <v>93.3864768635143</v>
      </c>
      <c r="Z76" s="3">
        <v>181.061240571924</v>
      </c>
      <c r="AA76" s="3">
        <v>18.9576166075161</v>
      </c>
      <c r="AB76" s="3">
        <v>59.6781817349521</v>
      </c>
      <c r="AC76" s="3">
        <v>145.836711838651</v>
      </c>
      <c r="AD76" s="3">
        <v>98.0575741796227</v>
      </c>
      <c r="AE76" s="3">
        <v>86.3300531733155</v>
      </c>
      <c r="AF76" s="3">
        <v>931.494315407493</v>
      </c>
      <c r="AG76" s="3">
        <v>180.961589466442</v>
      </c>
      <c r="AH76" s="3">
        <v>20.2283748570502</v>
      </c>
      <c r="AI76" s="3">
        <v>72.3793929197159</v>
      </c>
      <c r="AJ76" s="3">
        <v>52.8054245622832</v>
      </c>
      <c r="AK76" s="3">
        <v>206.741801457112</v>
      </c>
      <c r="AL76" s="3">
        <v>15.0490004599745</v>
      </c>
      <c r="AM76" s="3">
        <v>51.7334687965894</v>
      </c>
      <c r="AN76" s="3">
        <v>297.888410394842</v>
      </c>
      <c r="AO76" s="3">
        <v>28.6446016339064</v>
      </c>
      <c r="AP76" s="3">
        <v>45.1554861783696</v>
      </c>
      <c r="AQ76" s="3">
        <v>31.9620452794162</v>
      </c>
      <c r="AR76" s="3">
        <v>20.7512327924786</v>
      </c>
      <c r="AS76" s="3">
        <v>83.9026973844452</v>
      </c>
      <c r="AT76" s="3">
        <v>40.3418720094417</v>
      </c>
      <c r="AU76" s="3">
        <v>22.4458920483566</v>
      </c>
      <c r="AV76" s="3">
        <v>40.684218036281</v>
      </c>
      <c r="AW76" s="3">
        <v>95.9536184241533</v>
      </c>
      <c r="AX76" s="3">
        <v>109.707434056024</v>
      </c>
      <c r="AY76" s="3">
        <v>44.0881818424572</v>
      </c>
      <c r="AZ76" s="3">
        <v>116.906993330105</v>
      </c>
      <c r="BA76" s="3">
        <v>18.8818182295019</v>
      </c>
      <c r="BB76" s="3">
        <v>25.4913952352979</v>
      </c>
      <c r="BC76" s="3">
        <v>57.1301052260753</v>
      </c>
      <c r="BD76" s="3">
        <v>75.145530567797</v>
      </c>
      <c r="BE76" s="3">
        <v>59.6730423316502</v>
      </c>
      <c r="BF76" s="3">
        <v>151.936751751233</v>
      </c>
      <c r="BG76" s="3">
        <v>32.6021636709622</v>
      </c>
      <c r="BH76" s="3">
        <v>146.951332767827</v>
      </c>
      <c r="BI76" s="3">
        <v>12.8422590819272</v>
      </c>
      <c r="BJ76" s="3">
        <v>119.258092948122</v>
      </c>
      <c r="BK76" s="3">
        <v>51.8490244227002</v>
      </c>
      <c r="BL76" s="3">
        <v>14.8271985541655</v>
      </c>
      <c r="BM76" s="3">
        <v>58.747988030949</v>
      </c>
      <c r="BN76" s="3">
        <v>28.0499839798154</v>
      </c>
      <c r="BO76" s="3">
        <v>273.427859154706</v>
      </c>
      <c r="BP76" s="3">
        <v>40.8898035833523</v>
      </c>
      <c r="BQ76" s="3">
        <v>149.830405749849</v>
      </c>
      <c r="BR76" s="3">
        <v>32.4334338519304</v>
      </c>
      <c r="BS76" s="3">
        <v>18.3164100182746</v>
      </c>
      <c r="BT76" s="3">
        <v>47.6534619181429</v>
      </c>
      <c r="BU76" s="3">
        <v>47.505170209738</v>
      </c>
      <c r="BV76" s="3">
        <v>50.0616086639758</v>
      </c>
      <c r="BW76" s="3">
        <v>61.9050560561091</v>
      </c>
      <c r="BX76" s="3">
        <v>62.0142092180254</v>
      </c>
      <c r="BY76" s="3">
        <v>34.8518388931684</v>
      </c>
      <c r="BZ76" s="3">
        <v>128.673872980902</v>
      </c>
      <c r="CA76" s="3">
        <v>40.8310492211319</v>
      </c>
      <c r="CB76" s="3">
        <v>139.720187618685</v>
      </c>
      <c r="CC76" s="3">
        <v>84.181885674884</v>
      </c>
      <c r="CD76" s="3">
        <v>39.3617933721698</v>
      </c>
      <c r="CE76" s="3">
        <v>119.144127425414</v>
      </c>
      <c r="CF76" s="3">
        <v>100.713996147065</v>
      </c>
      <c r="CG76" s="3">
        <v>77.2238637750799</v>
      </c>
      <c r="CH76" s="3">
        <v>81.4578295151569</v>
      </c>
      <c r="CI76" s="3">
        <v>56.15950684945</v>
      </c>
      <c r="CJ76" s="3">
        <v>70.212718275852</v>
      </c>
      <c r="CK76" s="3">
        <v>69.5377390611422</v>
      </c>
      <c r="CL76" s="3">
        <v>74.2243177240545</v>
      </c>
      <c r="CM76" s="3">
        <v>6.85507292322153</v>
      </c>
      <c r="CN76" s="3">
        <v>95.776998325937</v>
      </c>
      <c r="CO76" s="3">
        <v>29.9072526385333</v>
      </c>
      <c r="CP76" s="3">
        <v>161.498766970974</v>
      </c>
      <c r="CQ76" s="3">
        <v>68.5786540101066</v>
      </c>
      <c r="CR76" s="3">
        <v>127.688460280477</v>
      </c>
      <c r="CS76" s="3">
        <v>45.6411825964562</v>
      </c>
      <c r="CT76" s="3">
        <v>158.753162906164</v>
      </c>
      <c r="CU76" s="3">
        <v>40.9061335391055</v>
      </c>
      <c r="CV76" s="3">
        <v>45.5509307803137</v>
      </c>
      <c r="CW76" s="3">
        <v>32.5257044804259</v>
      </c>
      <c r="CX76" s="3">
        <v>55.6489318466242</v>
      </c>
      <c r="CY76" s="3">
        <v>70.8099507865029</v>
      </c>
      <c r="CZ76" s="3">
        <v>72.8377453276178</v>
      </c>
      <c r="DA76" s="3">
        <v>40.3395243427878</v>
      </c>
      <c r="DB76" s="3">
        <v>63.4154549511996</v>
      </c>
      <c r="DC76" s="3">
        <v>22.6685432727493</v>
      </c>
      <c r="DD76" s="3">
        <v>61.1285845375488</v>
      </c>
      <c r="DE76" s="3">
        <v>69.2270571909515</v>
      </c>
      <c r="DF76" s="3">
        <v>4.53606795379579</v>
      </c>
      <c r="DG76" s="3">
        <v>28.4760177215686</v>
      </c>
      <c r="DH76" s="3">
        <v>7.13829289936982</v>
      </c>
      <c r="DI76" s="3">
        <v>107.208012332367</v>
      </c>
      <c r="DJ76" s="3">
        <v>32.928824486808</v>
      </c>
      <c r="DK76" s="3">
        <v>107.204772775823</v>
      </c>
      <c r="DL76" s="3">
        <v>112.740910651079</v>
      </c>
      <c r="DM76" s="3">
        <v>14.2382821673346</v>
      </c>
      <c r="DN76" s="3">
        <v>70.0897954325118</v>
      </c>
      <c r="DO76" s="3">
        <v>121.95322671424</v>
      </c>
      <c r="DP76" s="3">
        <v>39.7161703663966</v>
      </c>
      <c r="DQ76" s="3">
        <v>60.7460343839162</v>
      </c>
      <c r="DR76" s="3">
        <v>44.5373680388292</v>
      </c>
      <c r="DS76" s="3">
        <v>18.9127079131965</v>
      </c>
      <c r="DT76" s="3">
        <v>22.991709901376</v>
      </c>
      <c r="DU76" s="3">
        <v>58.9564037334549</v>
      </c>
      <c r="DV76" s="3">
        <v>64.3199131096022</v>
      </c>
      <c r="DW76" s="3">
        <v>69.1650983167987</v>
      </c>
      <c r="DX76" s="3">
        <v>149.089551804346</v>
      </c>
      <c r="DY76" s="3">
        <v>239.411762847946</v>
      </c>
      <c r="DZ76" s="3">
        <v>8.05504124970918</v>
      </c>
      <c r="EA76" s="3">
        <v>51.7209004602921</v>
      </c>
      <c r="EB76" s="3">
        <v>7.28456165691016</v>
      </c>
      <c r="EC76" s="3">
        <v>173.900076192031</v>
      </c>
      <c r="ED76" s="3">
        <v>35.6976649120182</v>
      </c>
      <c r="EE76" s="3">
        <v>35.9203353095376</v>
      </c>
      <c r="EF76" s="3">
        <v>126.523792155808</v>
      </c>
      <c r="EG76" s="3">
        <v>14.9079155890238</v>
      </c>
      <c r="EH76" s="3">
        <v>38.622100775604</v>
      </c>
      <c r="EI76" s="3">
        <v>10.1223146253228</v>
      </c>
      <c r="EJ76" s="3">
        <v>123.532022526347</v>
      </c>
      <c r="EK76" s="3">
        <v>288.030413457197</v>
      </c>
      <c r="EL76" s="3">
        <v>86.2119704744251</v>
      </c>
      <c r="EM76" s="3">
        <v>77.0773792717565</v>
      </c>
      <c r="EN76" s="3">
        <v>96.4341918709924</v>
      </c>
      <c r="EO76" s="3">
        <v>45.982247410749</v>
      </c>
      <c r="EP76" s="3">
        <v>237.213542586844</v>
      </c>
      <c r="EQ76" s="3">
        <v>24.4186173712388</v>
      </c>
      <c r="ER76" s="3">
        <v>13.9915260129128</v>
      </c>
      <c r="ES76" s="3">
        <v>21.2716741547546</v>
      </c>
      <c r="ET76" s="3">
        <v>159.878332658248</v>
      </c>
      <c r="EU76" s="3">
        <v>133.681130384483</v>
      </c>
      <c r="EV76" s="3">
        <v>8.69071155087475</v>
      </c>
      <c r="EW76" s="3">
        <v>27.7442451435529</v>
      </c>
      <c r="EX76" s="3">
        <v>114.481093432785</v>
      </c>
      <c r="EY76" s="3">
        <v>17.2547447141918</v>
      </c>
      <c r="EZ76" s="3">
        <v>83.5863440367864</v>
      </c>
      <c r="FA76" s="3">
        <v>48.4188122743962</v>
      </c>
      <c r="FB76" s="3">
        <v>9.37608406562481</v>
      </c>
      <c r="FC76" s="3">
        <v>10.5887572710389</v>
      </c>
      <c r="FD76" s="3">
        <v>133.401393183084</v>
      </c>
      <c r="FE76" s="3">
        <v>111.533156830332</v>
      </c>
      <c r="FF76" s="3">
        <v>10.9862669002966</v>
      </c>
      <c r="FG76" s="3">
        <v>66.3790910894221</v>
      </c>
      <c r="FH76" s="3">
        <v>41.0385404484494</v>
      </c>
      <c r="FI76" s="3">
        <v>27.9046867131777</v>
      </c>
      <c r="FJ76" s="3">
        <v>37.1273558703415</v>
      </c>
      <c r="FK76" s="3">
        <v>42.0851393168529</v>
      </c>
      <c r="FL76" s="3">
        <v>125.417667416902</v>
      </c>
      <c r="FM76" s="3">
        <v>297.448884271588</v>
      </c>
      <c r="FN76" s="3">
        <v>81.2169108854488</v>
      </c>
      <c r="FO76" s="3">
        <v>19.472834265869</v>
      </c>
      <c r="FP76" s="3">
        <v>37.8333232301771</v>
      </c>
      <c r="FQ76" s="3">
        <v>40.1222545487619</v>
      </c>
      <c r="FR76" s="3">
        <v>249.364922156913</v>
      </c>
      <c r="FS76" s="3">
        <v>88.6585689020424</v>
      </c>
      <c r="FT76" s="3">
        <v>34.0937788249534</v>
      </c>
      <c r="FU76" s="3">
        <v>153.832003437517</v>
      </c>
      <c r="FV76" s="3">
        <v>33.8583966717576</v>
      </c>
      <c r="FW76" s="3">
        <v>128.734802549197</v>
      </c>
      <c r="FX76" s="3">
        <v>203.741197221132</v>
      </c>
      <c r="FY76" s="3">
        <v>44.3980205559754</v>
      </c>
      <c r="FZ76" s="3">
        <v>77.8924979021044</v>
      </c>
      <c r="GA76" s="3">
        <v>27.4973203940581</v>
      </c>
      <c r="GB76" s="3">
        <v>92.9452277096835</v>
      </c>
      <c r="GC76" s="3">
        <v>62.490702811459</v>
      </c>
      <c r="GD76" s="3">
        <v>86.4909462697109</v>
      </c>
      <c r="GE76" s="3">
        <v>95.9921339553581</v>
      </c>
      <c r="GF76" s="3">
        <v>29.5562499219721</v>
      </c>
      <c r="GG76" s="3">
        <v>25.554978954341</v>
      </c>
      <c r="GH76" s="3">
        <v>10.7725073550559</v>
      </c>
      <c r="GI76" s="3">
        <v>23.9531690716268</v>
      </c>
      <c r="GJ76" s="3">
        <v>61.736452739595</v>
      </c>
      <c r="GK76" s="3">
        <v>30.7975475783756</v>
      </c>
      <c r="GL76" s="3">
        <v>146.04381251918</v>
      </c>
      <c r="GM76" s="3">
        <v>142.640121759381</v>
      </c>
      <c r="GN76" s="3">
        <v>96.0126154260281</v>
      </c>
      <c r="GO76" s="3">
        <v>42.9438810233597</v>
      </c>
      <c r="GP76" s="3">
        <v>29.8635987645871</v>
      </c>
      <c r="GQ76" s="3">
        <v>51.7983951566344</v>
      </c>
      <c r="GR76" s="3">
        <v>39.1870993801186</v>
      </c>
      <c r="GS76" s="3">
        <v>350.102952436967</v>
      </c>
      <c r="GT76" s="3">
        <v>21.3210439508114</v>
      </c>
      <c r="GU76" s="3">
        <v>75.216882707308</v>
      </c>
      <c r="GV76" s="3">
        <v>286.079054522968</v>
      </c>
      <c r="GW76" s="3">
        <v>24.1606206625302</v>
      </c>
      <c r="GX76" s="3">
        <v>134.928012539771</v>
      </c>
      <c r="GY76" s="3">
        <v>35.6705150213741</v>
      </c>
      <c r="GZ76" s="3">
        <v>62.3781524558923</v>
      </c>
      <c r="HA76" s="3">
        <v>31.4391815802242</v>
      </c>
      <c r="HB76" s="3">
        <v>6.04859175364012</v>
      </c>
      <c r="HC76" s="3">
        <v>9.53989000856983</v>
      </c>
      <c r="HD76" s="3">
        <v>25.3762473853395</v>
      </c>
      <c r="HE76" s="3">
        <v>49.546374397112</v>
      </c>
      <c r="HF76" s="3">
        <v>43.5060971088937</v>
      </c>
      <c r="HG76" s="3">
        <v>328.5625</v>
      </c>
      <c r="HH76" s="3">
        <v>15.5472834965104</v>
      </c>
      <c r="HI76" s="3">
        <v>58.3586595712618</v>
      </c>
      <c r="HJ76" s="3">
        <v>33.7366703992613</v>
      </c>
      <c r="HK76" s="3">
        <v>38.7165624449558</v>
      </c>
      <c r="HL76" s="3">
        <v>107.662367239221</v>
      </c>
      <c r="HM76" s="3">
        <v>24.4640672816635</v>
      </c>
      <c r="HN76" s="3">
        <v>28.6037762521051</v>
      </c>
      <c r="HO76" s="3">
        <v>98.7534236093589</v>
      </c>
      <c r="HP76" s="3">
        <v>66.7522599675344</v>
      </c>
      <c r="HQ76" s="3">
        <v>129.223896836407</v>
      </c>
      <c r="HR76" s="3">
        <v>28.2858228095234</v>
      </c>
      <c r="HS76" s="3">
        <v>67.0426694031048</v>
      </c>
      <c r="HT76" s="3">
        <v>56.8621724638243</v>
      </c>
      <c r="HU76" s="3">
        <v>84.7149828686875</v>
      </c>
      <c r="HV76" s="3">
        <v>30.0349843303798</v>
      </c>
      <c r="HW76" s="3">
        <v>65.7638491268307</v>
      </c>
      <c r="HX76" s="3">
        <v>82.298337933185</v>
      </c>
      <c r="HY76" s="3">
        <v>21.3116329962219</v>
      </c>
      <c r="HZ76" s="3">
        <v>43.8781125218469</v>
      </c>
      <c r="IA76" s="3">
        <v>163.271668534431</v>
      </c>
      <c r="IB76" s="3">
        <v>45.9007417717511</v>
      </c>
      <c r="IC76" s="3">
        <v>31.3705624261448</v>
      </c>
      <c r="ID76" s="3">
        <v>63.3807191278988</v>
      </c>
      <c r="IE76" s="3">
        <v>465.853863802823</v>
      </c>
      <c r="IF76" s="3">
        <v>8.46408102590471</v>
      </c>
      <c r="IG76" s="3">
        <v>75.6228163924734</v>
      </c>
      <c r="IH76" s="3">
        <v>143.641705102755</v>
      </c>
      <c r="II76" s="3">
        <v>302.717849964229</v>
      </c>
      <c r="IJ76" s="3">
        <v>82.4933803660318</v>
      </c>
      <c r="IK76" s="3">
        <v>76.2028396752974</v>
      </c>
      <c r="IL76" s="3">
        <v>60.9881792193037</v>
      </c>
      <c r="IM76" s="3">
        <v>30.9865688608786</v>
      </c>
      <c r="IN76" s="3">
        <v>153.422504620148</v>
      </c>
      <c r="IO76" s="3">
        <v>92.118991672451</v>
      </c>
      <c r="IP76" s="3">
        <v>15.8592041914484</v>
      </c>
      <c r="IQ76" s="3">
        <v>107.909719061594</v>
      </c>
      <c r="IR76" s="3">
        <v>46.5154869094101</v>
      </c>
      <c r="IS76" s="3">
        <v>62.3661901506356</v>
      </c>
      <c r="IT76" s="3">
        <v>50.0393706819703</v>
      </c>
      <c r="IU76" s="3">
        <v>45.2290797389978</v>
      </c>
      <c r="IV76" s="3">
        <v>135.178076262376</v>
      </c>
      <c r="IW76" s="3">
        <v>93.2920725512977</v>
      </c>
      <c r="IX76" s="3">
        <v>155.009780043661</v>
      </c>
      <c r="IY76" s="3">
        <v>44.1617090481105</v>
      </c>
      <c r="IZ76" s="3">
        <v>16.872326157036</v>
      </c>
      <c r="JA76" s="3">
        <v>37.9436284952784</v>
      </c>
      <c r="JB76" s="3">
        <v>62.9620397977374</v>
      </c>
      <c r="JC76" s="3">
        <v>89.8763161513708</v>
      </c>
      <c r="JD76" s="3">
        <v>46.5565201925634</v>
      </c>
      <c r="JE76" s="3">
        <v>287.325124376299</v>
      </c>
      <c r="JF76" s="3">
        <v>86.2124868082975</v>
      </c>
      <c r="JG76" s="3">
        <v>94.0093577486646</v>
      </c>
      <c r="JH76" s="3">
        <v>51.1392010240993</v>
      </c>
      <c r="JI76" s="3">
        <v>92.1461299551512</v>
      </c>
      <c r="JJ76" s="3">
        <v>29.6780010260804</v>
      </c>
      <c r="JK76" s="3">
        <v>231.811668105753</v>
      </c>
      <c r="JL76" s="3">
        <v>123.894506784177</v>
      </c>
      <c r="JM76" s="3">
        <v>79.0288671280645</v>
      </c>
      <c r="JN76" s="3">
        <v>160.96154331477</v>
      </c>
      <c r="JO76" s="3">
        <v>39.9030822008405</v>
      </c>
      <c r="JP76" s="3">
        <v>101.66710928689</v>
      </c>
      <c r="JQ76" s="3">
        <v>175.892272602428</v>
      </c>
      <c r="JR76" s="3">
        <v>219.758636127819</v>
      </c>
      <c r="JS76" s="3">
        <v>27.9497179042972</v>
      </c>
      <c r="JT76" s="3">
        <v>40.4800272221352</v>
      </c>
      <c r="JU76" s="3">
        <v>185.08772763339</v>
      </c>
      <c r="JV76" s="3">
        <v>35.6012932270768</v>
      </c>
      <c r="JW76" s="3">
        <v>43.1031073497373</v>
      </c>
      <c r="JX76" s="3">
        <v>79.5754917476744</v>
      </c>
      <c r="JY76" s="3">
        <v>46.5934886575049</v>
      </c>
      <c r="JZ76" s="3">
        <v>28.2093598484388</v>
      </c>
      <c r="KA76" s="3">
        <v>95.6537810422159</v>
      </c>
      <c r="KB76" s="3">
        <v>11.016078903333</v>
      </c>
      <c r="KC76" s="3">
        <v>35.2953778910223</v>
      </c>
      <c r="KD76" s="3">
        <v>17.0864036050039</v>
      </c>
      <c r="KE76" s="3">
        <v>72.2898940705423</v>
      </c>
      <c r="KF76" s="3">
        <v>53.1498774505597</v>
      </c>
      <c r="KG76" s="3">
        <v>32.1720256366654</v>
      </c>
      <c r="KH76" s="3">
        <v>66.1025421096695</v>
      </c>
      <c r="KI76" s="3">
        <v>69.3685289758687</v>
      </c>
      <c r="KJ76" s="3">
        <v>97.9914108736834</v>
      </c>
      <c r="KK76" s="3">
        <v>114.695010006023</v>
      </c>
      <c r="KL76" s="3">
        <v>12.9046656455684</v>
      </c>
      <c r="KM76" s="3">
        <v>28.8122205925251</v>
      </c>
      <c r="KN76" s="3">
        <v>38.5959536416202</v>
      </c>
      <c r="KO76" s="3">
        <v>51.4942889450756</v>
      </c>
      <c r="KP76" s="3">
        <v>36.8123255009409</v>
      </c>
      <c r="KQ76" s="3">
        <v>81.2000332199435</v>
      </c>
      <c r="KR76" s="3">
        <v>23.4449135018028</v>
      </c>
      <c r="KS76" s="3">
        <v>23.0596027295952</v>
      </c>
      <c r="KT76" s="3">
        <v>10.8194874462034</v>
      </c>
      <c r="KU76" s="3">
        <v>206.253213912987</v>
      </c>
      <c r="KV76" s="3">
        <v>33.6985528685812</v>
      </c>
      <c r="KW76" s="3">
        <v>48.6506108713179</v>
      </c>
      <c r="KX76" s="3">
        <v>20.2546959802124</v>
      </c>
      <c r="KY76" s="3">
        <v>24.943589556275</v>
      </c>
      <c r="KZ76" s="3">
        <v>15.4727753938685</v>
      </c>
      <c r="LA76" s="3">
        <v>11.5244521788389</v>
      </c>
      <c r="LB76" s="3">
        <v>41.9520609843653</v>
      </c>
      <c r="LC76" s="3">
        <v>13.2587977685994</v>
      </c>
      <c r="LD76" s="3">
        <v>187.893112925651</v>
      </c>
      <c r="LE76" s="3">
        <v>24.3801559845565</v>
      </c>
      <c r="LF76" s="3">
        <v>3.55202163152178</v>
      </c>
      <c r="LG76" s="3">
        <v>10.8903146104591</v>
      </c>
      <c r="LH76" s="3">
        <v>18.0782410348054</v>
      </c>
      <c r="LI76" s="3">
        <v>10.5690909732472</v>
      </c>
      <c r="LJ76" s="3">
        <v>20.7493040709443</v>
      </c>
      <c r="LK76" s="3">
        <v>19.9074603397402</v>
      </c>
      <c r="LL76" s="3">
        <v>16.312347704732</v>
      </c>
    </row>
    <row r="77">
      <c r="A77" s="9">
        <v>43922.0</v>
      </c>
      <c r="B77" s="3">
        <v>66.105273180311</v>
      </c>
      <c r="C77" s="3">
        <v>65.6638950551991</v>
      </c>
      <c r="D77" s="3">
        <v>81.8103565279004</v>
      </c>
      <c r="E77" s="3">
        <v>160.255895764333</v>
      </c>
      <c r="F77" s="3">
        <v>329.689760480608</v>
      </c>
      <c r="G77" s="3">
        <v>91.6778898727965</v>
      </c>
      <c r="H77" s="3">
        <v>31.8216335722825</v>
      </c>
      <c r="I77" s="3">
        <v>125.462341035743</v>
      </c>
      <c r="J77" s="3">
        <v>166.782143365769</v>
      </c>
      <c r="K77" s="3">
        <v>64.7879659580496</v>
      </c>
      <c r="L77" s="3">
        <v>69.1139013673589</v>
      </c>
      <c r="M77" s="3">
        <v>11.4074775508671</v>
      </c>
      <c r="N77" s="3">
        <v>31.9548983371837</v>
      </c>
      <c r="O77" s="3">
        <v>21.0625230185203</v>
      </c>
      <c r="P77" s="3">
        <v>96.0929429912599</v>
      </c>
      <c r="Q77" s="3">
        <v>99.6745234898158</v>
      </c>
      <c r="R77" s="3">
        <v>87.1272487233956</v>
      </c>
      <c r="S77" s="3">
        <v>88.9504372709337</v>
      </c>
      <c r="T77" s="3">
        <v>47.5595749516745</v>
      </c>
      <c r="U77" s="3">
        <v>74.4486283130474</v>
      </c>
      <c r="V77" s="3">
        <v>193.87994631507</v>
      </c>
      <c r="W77" s="3">
        <v>98.4895073534417</v>
      </c>
      <c r="X77" s="3">
        <v>212.995639427436</v>
      </c>
      <c r="Y77" s="3">
        <v>111.120416913714</v>
      </c>
      <c r="Z77" s="3">
        <v>189.242723305055</v>
      </c>
      <c r="AA77" s="3">
        <v>19.2286394061854</v>
      </c>
      <c r="AB77" s="3">
        <v>58.8811905270531</v>
      </c>
      <c r="AC77" s="3">
        <v>133.082098065998</v>
      </c>
      <c r="AD77" s="3">
        <v>98.6539958643035</v>
      </c>
      <c r="AE77" s="3">
        <v>80.3384709972266</v>
      </c>
      <c r="AF77" s="3">
        <v>952.276904878162</v>
      </c>
      <c r="AG77" s="3">
        <v>139.945000058129</v>
      </c>
      <c r="AH77" s="3">
        <v>20.0159319217646</v>
      </c>
      <c r="AI77" s="3">
        <v>79.8288066948996</v>
      </c>
      <c r="AJ77" s="3">
        <v>55.882181916807</v>
      </c>
      <c r="AK77" s="3">
        <v>229.135513158096</v>
      </c>
      <c r="AL77" s="3">
        <v>13.2225547538561</v>
      </c>
      <c r="AM77" s="3">
        <v>55.930602588595</v>
      </c>
      <c r="AN77" s="3">
        <v>313.186666579474</v>
      </c>
      <c r="AO77" s="3">
        <v>30.8051948869641</v>
      </c>
      <c r="AP77" s="3">
        <v>50.0295069494235</v>
      </c>
      <c r="AQ77" s="3">
        <v>35.1954763503302</v>
      </c>
      <c r="AR77" s="3">
        <v>21.2533324682918</v>
      </c>
      <c r="AS77" s="3">
        <v>74.0557289562965</v>
      </c>
      <c r="AT77" s="3">
        <v>36.3964696146281</v>
      </c>
      <c r="AU77" s="3">
        <v>26.9847887869307</v>
      </c>
      <c r="AV77" s="3">
        <v>43.2269051420764</v>
      </c>
      <c r="AW77" s="3">
        <v>104.778925696151</v>
      </c>
      <c r="AX77" s="3">
        <v>102.874499467385</v>
      </c>
      <c r="AY77" s="3">
        <v>41.4338094620478</v>
      </c>
      <c r="AZ77" s="3">
        <v>128.232960335843</v>
      </c>
      <c r="BA77" s="3">
        <v>12.0471429257166</v>
      </c>
      <c r="BB77" s="3">
        <v>25.0302949813977</v>
      </c>
      <c r="BC77" s="3">
        <v>63.4799000249105</v>
      </c>
      <c r="BD77" s="3">
        <v>69.5191808367221</v>
      </c>
      <c r="BE77" s="3">
        <v>62.8758053310675</v>
      </c>
      <c r="BF77" s="3">
        <v>163.136352025064</v>
      </c>
      <c r="BG77" s="3">
        <v>32.5147855618126</v>
      </c>
      <c r="BH77" s="3">
        <v>148.707776516075</v>
      </c>
      <c r="BI77" s="3">
        <v>15.5991666430519</v>
      </c>
      <c r="BJ77" s="3">
        <v>129.984932172837</v>
      </c>
      <c r="BK77" s="3">
        <v>51.3312504177012</v>
      </c>
      <c r="BL77" s="3">
        <v>14.2161863145263</v>
      </c>
      <c r="BM77" s="3">
        <v>49.9288699660806</v>
      </c>
      <c r="BN77" s="3">
        <v>29.2261400225612</v>
      </c>
      <c r="BO77" s="3">
        <v>280.687834272481</v>
      </c>
      <c r="BP77" s="3">
        <v>42.3415662796085</v>
      </c>
      <c r="BQ77" s="3">
        <v>151.232207123852</v>
      </c>
      <c r="BR77" s="3">
        <v>35.8901480381234</v>
      </c>
      <c r="BS77" s="3">
        <v>19.430511226213</v>
      </c>
      <c r="BT77" s="3">
        <v>42.3584638581521</v>
      </c>
      <c r="BU77" s="3">
        <v>48.0707261687506</v>
      </c>
      <c r="BV77" s="3">
        <v>51.7431210404422</v>
      </c>
      <c r="BW77" s="3">
        <v>67.7476059310328</v>
      </c>
      <c r="BX77" s="3">
        <v>62.9649439991068</v>
      </c>
      <c r="BY77" s="3">
        <v>23.4250487266094</v>
      </c>
      <c r="BZ77" s="3">
        <v>130.766829608949</v>
      </c>
      <c r="CA77" s="3">
        <v>31.8712873487373</v>
      </c>
      <c r="CB77" s="3">
        <v>162.444149749986</v>
      </c>
      <c r="CC77" s="3">
        <v>84.9439954865257</v>
      </c>
      <c r="CD77" s="3">
        <v>37.4923787405991</v>
      </c>
      <c r="CE77" s="3">
        <v>131.964316511407</v>
      </c>
      <c r="CF77" s="3">
        <v>101.349628875744</v>
      </c>
      <c r="CG77" s="3">
        <v>77.2800000508626</v>
      </c>
      <c r="CH77" s="3">
        <v>81.6467398438823</v>
      </c>
      <c r="CI77" s="3">
        <v>54.298703865011</v>
      </c>
      <c r="CJ77" s="3">
        <v>73.6058045424077</v>
      </c>
      <c r="CK77" s="3">
        <v>70.2081838278577</v>
      </c>
      <c r="CL77" s="3">
        <v>74.9042854309082</v>
      </c>
      <c r="CM77" s="3">
        <v>7.14804854204737</v>
      </c>
      <c r="CN77" s="3">
        <v>107.966380763919</v>
      </c>
      <c r="CO77" s="3">
        <v>32.638289427113</v>
      </c>
      <c r="CP77" s="3">
        <v>164.419049823433</v>
      </c>
      <c r="CQ77" s="3">
        <v>69.9913912140247</v>
      </c>
      <c r="CR77" s="3">
        <v>121.364255257257</v>
      </c>
      <c r="CS77" s="3">
        <v>46.8555346798048</v>
      </c>
      <c r="CT77" s="3">
        <v>154.510954772713</v>
      </c>
      <c r="CU77" s="3">
        <v>46.6225945185324</v>
      </c>
      <c r="CV77" s="3">
        <v>46.0331796278241</v>
      </c>
      <c r="CW77" s="3">
        <v>33.2583781580154</v>
      </c>
      <c r="CX77" s="3">
        <v>53.3474023020237</v>
      </c>
      <c r="CY77" s="3">
        <v>72.1212946135234</v>
      </c>
      <c r="CZ77" s="3">
        <v>72.0451822002216</v>
      </c>
      <c r="DA77" s="3">
        <v>37.9382070440425</v>
      </c>
      <c r="DB77" s="3">
        <v>70.0186502365839</v>
      </c>
      <c r="DC77" s="3">
        <v>22.1722686229885</v>
      </c>
      <c r="DD77" s="3">
        <v>66.3609387900548</v>
      </c>
      <c r="DE77" s="3">
        <v>61.1123808906192</v>
      </c>
      <c r="DF77" s="3">
        <v>4.0345064206232</v>
      </c>
      <c r="DG77" s="3">
        <v>30.069912047605</v>
      </c>
      <c r="DH77" s="3">
        <v>7.45071566674832</v>
      </c>
      <c r="DI77" s="3">
        <v>112.169022189331</v>
      </c>
      <c r="DJ77" s="3">
        <v>34.8919803084292</v>
      </c>
      <c r="DK77" s="3">
        <v>122.311905088879</v>
      </c>
      <c r="DL77" s="3">
        <v>112.213993400732</v>
      </c>
      <c r="DM77" s="3">
        <v>13.7313006064989</v>
      </c>
      <c r="DN77" s="3">
        <v>75.0980065044149</v>
      </c>
      <c r="DO77" s="3">
        <v>119.651823196988</v>
      </c>
      <c r="DP77" s="3">
        <v>33.1622176418927</v>
      </c>
      <c r="DQ77" s="3">
        <v>64.4486461116826</v>
      </c>
      <c r="DR77" s="3">
        <v>49.9893185333954</v>
      </c>
      <c r="DS77" s="3">
        <v>17.6962275583312</v>
      </c>
      <c r="DT77" s="3">
        <v>21.0933236383347</v>
      </c>
      <c r="DU77" s="3">
        <v>61.3314421520196</v>
      </c>
      <c r="DV77" s="3">
        <v>63.1353235107029</v>
      </c>
      <c r="DW77" s="3">
        <v>70.1553067528606</v>
      </c>
      <c r="DX77" s="3">
        <v>154.523281413258</v>
      </c>
      <c r="DY77" s="3">
        <v>252.889015578378</v>
      </c>
      <c r="DZ77" s="3">
        <v>7.64273475027726</v>
      </c>
      <c r="EA77" s="3">
        <v>60.9798198638241</v>
      </c>
      <c r="EB77" s="3">
        <v>6.54725288183388</v>
      </c>
      <c r="EC77" s="3">
        <v>179.573944138174</v>
      </c>
      <c r="ED77" s="3">
        <v>36.1927740045397</v>
      </c>
      <c r="EE77" s="3">
        <v>33.5902919864799</v>
      </c>
      <c r="EF77" s="3">
        <v>123.937303089328</v>
      </c>
      <c r="EG77" s="3">
        <v>13.1564151576693</v>
      </c>
      <c r="EH77" s="3">
        <v>42.2404494884026</v>
      </c>
      <c r="EI77" s="3">
        <v>9.69097239244214</v>
      </c>
      <c r="EJ77" s="3">
        <v>126.1377566581</v>
      </c>
      <c r="EK77" s="3">
        <v>336.588595377872</v>
      </c>
      <c r="EL77" s="3">
        <v>91.0210509497618</v>
      </c>
      <c r="EM77" s="3">
        <v>81.6522583406515</v>
      </c>
      <c r="EN77" s="3">
        <v>104.809011037848</v>
      </c>
      <c r="EO77" s="3">
        <v>51.6922958334584</v>
      </c>
      <c r="EP77" s="3">
        <v>244.914385054511</v>
      </c>
      <c r="EQ77" s="3">
        <v>24.4118527999624</v>
      </c>
      <c r="ER77" s="3">
        <v>12.6843406518953</v>
      </c>
      <c r="ES77" s="3">
        <v>19.3180476791197</v>
      </c>
      <c r="ET77" s="3">
        <v>167.496507553827</v>
      </c>
      <c r="EU77" s="3">
        <v>138.617388366828</v>
      </c>
      <c r="EV77" s="3">
        <v>7.11058079911454</v>
      </c>
      <c r="EW77" s="3">
        <v>25.5857314593553</v>
      </c>
      <c r="EX77" s="3">
        <v>127.491064880166</v>
      </c>
      <c r="EY77" s="3">
        <v>19.3107752696085</v>
      </c>
      <c r="EZ77" s="3">
        <v>80.7037841655055</v>
      </c>
      <c r="FA77" s="3">
        <v>50.598842323101</v>
      </c>
      <c r="FB77" s="3">
        <v>8.50973912819375</v>
      </c>
      <c r="FC77" s="3">
        <v>7.70458357779246</v>
      </c>
      <c r="FD77" s="3">
        <v>145.376429161483</v>
      </c>
      <c r="FE77" s="3">
        <v>115.658177258533</v>
      </c>
      <c r="FF77" s="3">
        <v>10.7062683202114</v>
      </c>
      <c r="FG77" s="3">
        <v>63.3333334241594</v>
      </c>
      <c r="FH77" s="3">
        <v>40.0995200194069</v>
      </c>
      <c r="FI77" s="3">
        <v>28.8124998620354</v>
      </c>
      <c r="FJ77" s="3">
        <v>34.2677669391057</v>
      </c>
      <c r="FK77" s="3">
        <v>38.0942333771721</v>
      </c>
      <c r="FL77" s="3">
        <v>141.908267379364</v>
      </c>
      <c r="FM77" s="3">
        <v>328.453234945378</v>
      </c>
      <c r="FN77" s="3">
        <v>86.5309764310025</v>
      </c>
      <c r="FO77" s="3">
        <v>21.1054766181714</v>
      </c>
      <c r="FP77" s="3">
        <v>30.2982225897475</v>
      </c>
      <c r="FQ77" s="3">
        <v>38.9285459929846</v>
      </c>
      <c r="FR77" s="3">
        <v>251.835297163046</v>
      </c>
      <c r="FS77" s="3">
        <v>77.3774969710213</v>
      </c>
      <c r="FT77" s="3">
        <v>35.649374838123</v>
      </c>
      <c r="FU77" s="3">
        <v>160.206666124668</v>
      </c>
      <c r="FV77" s="3">
        <v>35.9580503955439</v>
      </c>
      <c r="FW77" s="3">
        <v>131.647092155333</v>
      </c>
      <c r="FX77" s="3">
        <v>224.167397284244</v>
      </c>
      <c r="FY77" s="3">
        <v>46.436745933712</v>
      </c>
      <c r="FZ77" s="3">
        <v>85.0174719419216</v>
      </c>
      <c r="GA77" s="3">
        <v>27.6295605750225</v>
      </c>
      <c r="GB77" s="3">
        <v>78.7114284152076</v>
      </c>
      <c r="GC77" s="3">
        <v>69.4458188747085</v>
      </c>
      <c r="GD77" s="3">
        <v>86.5287148070297</v>
      </c>
      <c r="GE77" s="3">
        <v>100.41794335298</v>
      </c>
      <c r="GF77" s="3">
        <v>29.8409522374471</v>
      </c>
      <c r="GG77" s="3">
        <v>26.8556096591946</v>
      </c>
      <c r="GH77" s="3">
        <v>10.4499386905147</v>
      </c>
      <c r="GI77" s="3">
        <v>21.4478603753186</v>
      </c>
      <c r="GJ77" s="3">
        <v>66.4369260733981</v>
      </c>
      <c r="GK77" s="3">
        <v>32.5321976172423</v>
      </c>
      <c r="GL77" s="3">
        <v>162.205631200031</v>
      </c>
      <c r="GM77" s="3">
        <v>137.546818166714</v>
      </c>
      <c r="GN77" s="3">
        <v>90.0666961311165</v>
      </c>
      <c r="GO77" s="3">
        <v>44.1129498744506</v>
      </c>
      <c r="GP77" s="3">
        <v>32.7041781176278</v>
      </c>
      <c r="GQ77" s="3">
        <v>52.8904418783181</v>
      </c>
      <c r="GR77" s="3">
        <v>48.5591600749491</v>
      </c>
      <c r="GS77" s="3">
        <v>403.499760945638</v>
      </c>
      <c r="GT77" s="3">
        <v>21.4891695598405</v>
      </c>
      <c r="GU77" s="3">
        <v>81.3590867978494</v>
      </c>
      <c r="GV77" s="3">
        <v>309.730434314987</v>
      </c>
      <c r="GW77" s="3">
        <v>25.8705037710286</v>
      </c>
      <c r="GX77" s="3">
        <v>142.055460885568</v>
      </c>
      <c r="GY77" s="3">
        <v>36.3340593097576</v>
      </c>
      <c r="GZ77" s="3">
        <v>68.4815645856145</v>
      </c>
      <c r="HA77" s="3">
        <v>34.6053807817118</v>
      </c>
      <c r="HB77" s="3">
        <v>6.90723106984194</v>
      </c>
      <c r="HC77" s="3">
        <v>8.593172720389</v>
      </c>
      <c r="HD77" s="3">
        <v>19.429805740722</v>
      </c>
      <c r="HE77" s="3">
        <v>45.4239720288331</v>
      </c>
      <c r="HF77" s="3">
        <v>48.6668733493336</v>
      </c>
      <c r="HG77" s="3">
        <v>354.186430431548</v>
      </c>
      <c r="HH77" s="3">
        <v>13.3477933321043</v>
      </c>
      <c r="HI77" s="3">
        <v>57.2586839048511</v>
      </c>
      <c r="HJ77" s="3">
        <v>36.8136000374679</v>
      </c>
      <c r="HK77" s="3">
        <v>42.6392586882342</v>
      </c>
      <c r="HL77" s="3">
        <v>114.888390419093</v>
      </c>
      <c r="HM77" s="3">
        <v>27.2171312342137</v>
      </c>
      <c r="HN77" s="3">
        <v>25.3952311813494</v>
      </c>
      <c r="HO77" s="3">
        <v>103.930808506811</v>
      </c>
      <c r="HP77" s="3">
        <v>71.630081564382</v>
      </c>
      <c r="HQ77" s="3">
        <v>126.222885363083</v>
      </c>
      <c r="HR77" s="3">
        <v>23.3911410377494</v>
      </c>
      <c r="HS77" s="3">
        <v>75.956222554052</v>
      </c>
      <c r="HT77" s="3">
        <v>58.0273319241474</v>
      </c>
      <c r="HU77" s="3">
        <v>82.5551706932387</v>
      </c>
      <c r="HV77" s="3">
        <v>29.2346926353574</v>
      </c>
      <c r="HW77" s="3">
        <v>62.4097744112166</v>
      </c>
      <c r="HX77" s="3">
        <v>82.6754517061324</v>
      </c>
      <c r="HY77" s="3">
        <v>20.5003960665165</v>
      </c>
      <c r="HZ77" s="3">
        <v>43.0392984625578</v>
      </c>
      <c r="IA77" s="3">
        <v>159.604994678982</v>
      </c>
      <c r="IB77" s="3">
        <v>48.9100213350776</v>
      </c>
      <c r="IC77" s="3">
        <v>33.0836401584798</v>
      </c>
      <c r="ID77" s="3">
        <v>66.4866490141769</v>
      </c>
      <c r="IE77" s="3">
        <v>528.426433018276</v>
      </c>
      <c r="IF77" s="3">
        <v>7.93227923075147</v>
      </c>
      <c r="IG77" s="3">
        <v>65.6888392631822</v>
      </c>
      <c r="IH77" s="3">
        <v>153.451194083165</v>
      </c>
      <c r="II77" s="3">
        <v>307.919691343759</v>
      </c>
      <c r="IJ77" s="3">
        <v>83.2659251040122</v>
      </c>
      <c r="IK77" s="3">
        <v>72.1978093697202</v>
      </c>
      <c r="IL77" s="3">
        <v>65.6880451637077</v>
      </c>
      <c r="IM77" s="3">
        <v>33.408444057671</v>
      </c>
      <c r="IN77" s="3">
        <v>155.907958288801</v>
      </c>
      <c r="IO77" s="3">
        <v>99.7783238333127</v>
      </c>
      <c r="IP77" s="3">
        <v>14.2002350520388</v>
      </c>
      <c r="IQ77" s="3">
        <v>101.121235313669</v>
      </c>
      <c r="IR77" s="3">
        <v>46.5423931200685</v>
      </c>
      <c r="IS77" s="3">
        <v>43.9355184553285</v>
      </c>
      <c r="IT77" s="3">
        <v>51.9224060934762</v>
      </c>
      <c r="IU77" s="3">
        <v>49.7032813411345</v>
      </c>
      <c r="IV77" s="3">
        <v>145.254512638262</v>
      </c>
      <c r="IW77" s="3">
        <v>95.2644956379688</v>
      </c>
      <c r="IX77" s="3">
        <v>166.75635111369</v>
      </c>
      <c r="IY77" s="3">
        <v>43.1061445471597</v>
      </c>
      <c r="IZ77" s="3">
        <v>15.8624022111214</v>
      </c>
      <c r="JA77" s="3">
        <v>39.1374952258603</v>
      </c>
      <c r="JB77" s="3">
        <v>62.5917560441518</v>
      </c>
      <c r="JC77" s="3">
        <v>93.8278813784</v>
      </c>
      <c r="JD77" s="3">
        <v>44.5232436551691</v>
      </c>
      <c r="JE77" s="3">
        <v>313.457079250023</v>
      </c>
      <c r="JF77" s="3">
        <v>85.1998725282282</v>
      </c>
      <c r="JG77" s="3">
        <v>91.9209191125258</v>
      </c>
      <c r="JH77" s="3">
        <v>52.1969793452074</v>
      </c>
      <c r="JI77" s="3">
        <v>95.9706389243845</v>
      </c>
      <c r="JJ77" s="3">
        <v>26.9171500214328</v>
      </c>
      <c r="JK77" s="3">
        <v>253.408406333002</v>
      </c>
      <c r="JL77" s="3">
        <v>134.723454054289</v>
      </c>
      <c r="JM77" s="3">
        <v>83.081665695222</v>
      </c>
      <c r="JN77" s="3">
        <v>162.311796567896</v>
      </c>
      <c r="JO77" s="3">
        <v>41.1393412862448</v>
      </c>
      <c r="JP77" s="3">
        <v>103.992776267525</v>
      </c>
      <c r="JQ77" s="3">
        <v>201.656429109119</v>
      </c>
      <c r="JR77" s="3">
        <v>257.135951814197</v>
      </c>
      <c r="JS77" s="3">
        <v>24.1848705322517</v>
      </c>
      <c r="JT77" s="3">
        <v>43.3117844665649</v>
      </c>
      <c r="JU77" s="3">
        <v>189.983095441546</v>
      </c>
      <c r="JV77" s="3">
        <v>33.3469055628508</v>
      </c>
      <c r="JW77" s="3">
        <v>42.2351592658915</v>
      </c>
      <c r="JX77" s="3">
        <v>80.0698137190258</v>
      </c>
      <c r="JY77" s="3">
        <v>40.1247051576974</v>
      </c>
      <c r="JZ77" s="3">
        <v>25.2538439877462</v>
      </c>
      <c r="KA77" s="3">
        <v>89.457942386284</v>
      </c>
      <c r="KB77" s="3">
        <v>12.8355344359256</v>
      </c>
      <c r="KC77" s="3">
        <v>38.9421856385489</v>
      </c>
      <c r="KD77" s="3">
        <v>16.0373754167282</v>
      </c>
      <c r="KE77" s="3">
        <v>69.5772273686656</v>
      </c>
      <c r="KF77" s="3">
        <v>54.847385855976</v>
      </c>
      <c r="KG77" s="3">
        <v>33.6818546256904</v>
      </c>
      <c r="KH77" s="3">
        <v>64.216034044405</v>
      </c>
      <c r="KI77" s="3">
        <v>72.3898135489113</v>
      </c>
      <c r="KJ77" s="3">
        <v>102.172647409322</v>
      </c>
      <c r="KK77" s="3">
        <v>119.874402897864</v>
      </c>
      <c r="KL77" s="3">
        <v>14.585424855931</v>
      </c>
      <c r="KM77" s="3">
        <v>24.5840748534408</v>
      </c>
      <c r="KN77" s="3">
        <v>37.5630382575396</v>
      </c>
      <c r="KO77" s="3">
        <v>47.2279519251486</v>
      </c>
      <c r="KP77" s="3">
        <v>37.1323161900285</v>
      </c>
      <c r="KQ77" s="3">
        <v>80.6489114178072</v>
      </c>
      <c r="KR77" s="3">
        <v>25.7083229633075</v>
      </c>
      <c r="KS77" s="3">
        <v>23.6041805966394</v>
      </c>
      <c r="KT77" s="3">
        <v>10.6460620339019</v>
      </c>
      <c r="KU77" s="3">
        <v>198.817533651005</v>
      </c>
      <c r="KV77" s="3">
        <v>31.4378920615296</v>
      </c>
      <c r="KW77" s="3">
        <v>42.7636817088811</v>
      </c>
      <c r="KX77" s="3">
        <v>22.6803354980385</v>
      </c>
      <c r="KY77" s="3">
        <v>22.9128253952464</v>
      </c>
      <c r="KZ77" s="3">
        <v>14.3254974148653</v>
      </c>
      <c r="LA77" s="3">
        <v>11.0127991115588</v>
      </c>
      <c r="LB77" s="3">
        <v>43.9416056499456</v>
      </c>
      <c r="LC77" s="3">
        <v>12.4977144080446</v>
      </c>
      <c r="LD77" s="3">
        <v>182.040510447051</v>
      </c>
      <c r="LE77" s="3">
        <v>23.0719376530227</v>
      </c>
      <c r="LF77" s="3">
        <v>3.2754166050537</v>
      </c>
      <c r="LG77" s="3">
        <v>10.3960155010503</v>
      </c>
      <c r="LH77" s="3">
        <v>13.0555107388984</v>
      </c>
      <c r="LI77" s="3">
        <v>9.65880958239238</v>
      </c>
      <c r="LJ77" s="3">
        <v>17.5924340584287</v>
      </c>
      <c r="LK77" s="3">
        <v>15.9026003377807</v>
      </c>
      <c r="LL77" s="3">
        <v>14.1985789221118</v>
      </c>
    </row>
    <row r="78">
      <c r="A78" s="9">
        <v>43952.0</v>
      </c>
      <c r="B78" s="3">
        <v>75.3309299581849</v>
      </c>
      <c r="C78" s="3">
        <v>72.9218341176665</v>
      </c>
      <c r="D78" s="3">
        <v>84.2927998251099</v>
      </c>
      <c r="E78" s="3">
        <v>176.965528923128</v>
      </c>
      <c r="F78" s="3">
        <v>367.999251556396</v>
      </c>
      <c r="G78" s="3">
        <v>99.427176038129</v>
      </c>
      <c r="H78" s="3">
        <v>31.5813084170973</v>
      </c>
      <c r="I78" s="3">
        <v>127.103015977194</v>
      </c>
      <c r="J78" s="3">
        <v>187.793000411987</v>
      </c>
      <c r="K78" s="3">
        <v>61.6464186396367</v>
      </c>
      <c r="L78" s="3">
        <v>67.6573845676997</v>
      </c>
      <c r="M78" s="3">
        <v>10.9348501203921</v>
      </c>
      <c r="N78" s="3">
        <v>31.3499652115633</v>
      </c>
      <c r="O78" s="3">
        <v>24.1695859371617</v>
      </c>
      <c r="P78" s="3">
        <v>90.8545066550693</v>
      </c>
      <c r="Q78" s="3">
        <v>99.41725025177</v>
      </c>
      <c r="R78" s="3">
        <v>87.0373871160717</v>
      </c>
      <c r="S78" s="3">
        <v>91.6855830740797</v>
      </c>
      <c r="T78" s="3">
        <v>50.8953043798329</v>
      </c>
      <c r="U78" s="3">
        <v>81.3168802579431</v>
      </c>
      <c r="V78" s="3">
        <v>201.339894157059</v>
      </c>
      <c r="W78" s="3">
        <v>116.321229686135</v>
      </c>
      <c r="X78" s="3">
        <v>209.63172482024</v>
      </c>
      <c r="Y78" s="3">
        <v>119.633025169373</v>
      </c>
      <c r="Z78" s="3">
        <v>206.988818490299</v>
      </c>
      <c r="AA78" s="3">
        <v>21.1027616431247</v>
      </c>
      <c r="AB78" s="3">
        <v>68.7495000839233</v>
      </c>
      <c r="AC78" s="3">
        <v>133.239889617966</v>
      </c>
      <c r="AD78" s="3">
        <v>98.903355224608</v>
      </c>
      <c r="AE78" s="3">
        <v>83.2186211126922</v>
      </c>
      <c r="AF78" s="4">
        <v>1075.96574401855</v>
      </c>
      <c r="AG78" s="3">
        <v>133.388751411438</v>
      </c>
      <c r="AH78" s="3">
        <v>20.4499530443022</v>
      </c>
      <c r="AI78" s="3">
        <v>79.3527348159005</v>
      </c>
      <c r="AJ78" s="3">
        <v>65.2417252235904</v>
      </c>
      <c r="AK78" s="3">
        <v>230.22006796772</v>
      </c>
      <c r="AL78" s="3">
        <v>14.713243960612</v>
      </c>
      <c r="AM78" s="3">
        <v>60.7500969235549</v>
      </c>
      <c r="AN78" s="3">
        <v>308.781998443604</v>
      </c>
      <c r="AO78" s="3">
        <v>30.248760084946</v>
      </c>
      <c r="AP78" s="3">
        <v>52.006745011617</v>
      </c>
      <c r="AQ78" s="3">
        <v>36.49375</v>
      </c>
      <c r="AR78" s="3">
        <v>23.889262357677</v>
      </c>
      <c r="AS78" s="3">
        <v>65.6732357699983</v>
      </c>
      <c r="AT78" s="3">
        <v>38.0290565945226</v>
      </c>
      <c r="AU78" s="3">
        <v>27.8167972523022</v>
      </c>
      <c r="AV78" s="3">
        <v>44.2518816740083</v>
      </c>
      <c r="AW78" s="3">
        <v>101.61185243846</v>
      </c>
      <c r="AX78" s="3">
        <v>97.8991795738367</v>
      </c>
      <c r="AY78" s="3">
        <v>40.0332500457764</v>
      </c>
      <c r="AZ78" s="3">
        <v>127.987512090668</v>
      </c>
      <c r="BA78" s="3">
        <v>14.2532499551773</v>
      </c>
      <c r="BB78" s="3">
        <v>24.4161824282368</v>
      </c>
      <c r="BC78" s="3">
        <v>66.4446301125119</v>
      </c>
      <c r="BD78" s="3">
        <v>49.2278387033003</v>
      </c>
      <c r="BE78" s="3">
        <v>62.3436298647629</v>
      </c>
      <c r="BF78" s="3">
        <v>177.535088344666</v>
      </c>
      <c r="BG78" s="3">
        <v>33.0253265830369</v>
      </c>
      <c r="BH78" s="3">
        <v>147.049790983378</v>
      </c>
      <c r="BI78" s="3">
        <v>19.0893349170685</v>
      </c>
      <c r="BJ78" s="3">
        <v>141.212452908919</v>
      </c>
      <c r="BK78" s="3">
        <v>48.4355203845743</v>
      </c>
      <c r="BL78" s="3">
        <v>15.2524833537231</v>
      </c>
      <c r="BM78" s="3">
        <v>57.0080083207027</v>
      </c>
      <c r="BN78" s="3">
        <v>35.6071269330156</v>
      </c>
      <c r="BO78" s="3">
        <v>281.405214510246</v>
      </c>
      <c r="BP78" s="3">
        <v>43.3546049727546</v>
      </c>
      <c r="BQ78" s="3">
        <v>171.236072356783</v>
      </c>
      <c r="BR78" s="3">
        <v>37.782934545128</v>
      </c>
      <c r="BS78" s="3">
        <v>20.846910114621</v>
      </c>
      <c r="BT78" s="3">
        <v>49.5375926074301</v>
      </c>
      <c r="BU78" s="3">
        <v>50.3459509848138</v>
      </c>
      <c r="BV78" s="3">
        <v>54.3279649268501</v>
      </c>
      <c r="BW78" s="3">
        <v>74.8833122378884</v>
      </c>
      <c r="BX78" s="3">
        <v>64.5938610566599</v>
      </c>
      <c r="BY78" s="3">
        <v>22.2007143598538</v>
      </c>
      <c r="BZ78" s="3">
        <v>129.978636504388</v>
      </c>
      <c r="CA78" s="3">
        <v>37.4139010019318</v>
      </c>
      <c r="CB78" s="3">
        <v>169.118243362842</v>
      </c>
      <c r="CC78" s="3">
        <v>101.168293266434</v>
      </c>
      <c r="CD78" s="3">
        <v>48.1704936789458</v>
      </c>
      <c r="CE78" s="3">
        <v>140.407190311974</v>
      </c>
      <c r="CF78" s="3">
        <v>109.537068479431</v>
      </c>
      <c r="CG78" s="3">
        <v>80.4997505187988</v>
      </c>
      <c r="CH78" s="3">
        <v>85.1536526473241</v>
      </c>
      <c r="CI78" s="3">
        <v>63.9912853765011</v>
      </c>
      <c r="CJ78" s="3">
        <v>73.9205558857738</v>
      </c>
      <c r="CK78" s="3">
        <v>68.6675249271938</v>
      </c>
      <c r="CL78" s="3">
        <v>79.3292503356934</v>
      </c>
      <c r="CM78" s="3">
        <v>9.11784579566865</v>
      </c>
      <c r="CN78" s="3">
        <v>114.736096499144</v>
      </c>
      <c r="CO78" s="3">
        <v>38.7899188684893</v>
      </c>
      <c r="CP78" s="3">
        <v>188.760864934236</v>
      </c>
      <c r="CQ78" s="3">
        <v>61.6784889086876</v>
      </c>
      <c r="CR78" s="3">
        <v>141.878602266456</v>
      </c>
      <c r="CS78" s="3">
        <v>45.9794874100188</v>
      </c>
      <c r="CT78" s="3">
        <v>165.975175806816</v>
      </c>
      <c r="CU78" s="3">
        <v>54.1546957652003</v>
      </c>
      <c r="CV78" s="3">
        <v>50.4958080926669</v>
      </c>
      <c r="CW78" s="3">
        <v>39.4192442265663</v>
      </c>
      <c r="CX78" s="3">
        <v>50.6071529754297</v>
      </c>
      <c r="CY78" s="3">
        <v>66.8536945917885</v>
      </c>
      <c r="CZ78" s="3">
        <v>73.1991880676329</v>
      </c>
      <c r="DA78" s="3">
        <v>38.4243478961612</v>
      </c>
      <c r="DB78" s="3">
        <v>72.3570003509522</v>
      </c>
      <c r="DC78" s="3">
        <v>22.1233940726286</v>
      </c>
      <c r="DD78" s="3">
        <v>69.2270940652971</v>
      </c>
      <c r="DE78" s="3">
        <v>71.9114999771118</v>
      </c>
      <c r="DF78" s="3">
        <v>4.28574139167154</v>
      </c>
      <c r="DG78" s="3">
        <v>34.2820810607311</v>
      </c>
      <c r="DH78" s="3">
        <v>8.41084147787358</v>
      </c>
      <c r="DI78" s="3">
        <v>108.946424217178</v>
      </c>
      <c r="DJ78" s="3">
        <v>33.4949887379932</v>
      </c>
      <c r="DK78" s="3">
        <v>140.359999465942</v>
      </c>
      <c r="DL78" s="3">
        <v>120.84411617136</v>
      </c>
      <c r="DM78" s="3">
        <v>14.7053310212954</v>
      </c>
      <c r="DN78" s="3">
        <v>81.7120170408294</v>
      </c>
      <c r="DO78" s="3">
        <v>120.895413777474</v>
      </c>
      <c r="DP78" s="3">
        <v>30.7991735975605</v>
      </c>
      <c r="DQ78" s="3">
        <v>63.0306489471685</v>
      </c>
      <c r="DR78" s="3">
        <v>52.1696781189589</v>
      </c>
      <c r="DS78" s="3">
        <v>18.4315564796418</v>
      </c>
      <c r="DT78" s="3">
        <v>23.3055929390329</v>
      </c>
      <c r="DU78" s="3">
        <v>68.7193241565479</v>
      </c>
      <c r="DV78" s="3">
        <v>67.3975908434326</v>
      </c>
      <c r="DW78" s="3">
        <v>73.527380292824</v>
      </c>
      <c r="DX78" s="3">
        <v>162.896665396435</v>
      </c>
      <c r="DY78" s="3">
        <v>272.154750296348</v>
      </c>
      <c r="DZ78" s="3">
        <v>10.0745625872304</v>
      </c>
      <c r="EA78" s="3">
        <v>57.4101902889985</v>
      </c>
      <c r="EB78" s="3">
        <v>6.65699129783145</v>
      </c>
      <c r="EC78" s="3">
        <v>210.044108521366</v>
      </c>
      <c r="ED78" s="3">
        <v>43.6717900411935</v>
      </c>
      <c r="EE78" s="3">
        <v>32.0226624724525</v>
      </c>
      <c r="EF78" s="3">
        <v>123.756950039286</v>
      </c>
      <c r="EG78" s="3">
        <v>13.3816428769094</v>
      </c>
      <c r="EH78" s="3">
        <v>41.7013940995162</v>
      </c>
      <c r="EI78" s="3">
        <v>9.74335882350654</v>
      </c>
      <c r="EJ78" s="3">
        <v>119.101737191925</v>
      </c>
      <c r="EK78" s="3">
        <v>374.294546813879</v>
      </c>
      <c r="EL78" s="3">
        <v>93.8769154216867</v>
      </c>
      <c r="EM78" s="3">
        <v>87.5869493452261</v>
      </c>
      <c r="EN78" s="3">
        <v>115.075036292814</v>
      </c>
      <c r="EO78" s="3">
        <v>53.6089354113628</v>
      </c>
      <c r="EP78" s="3">
        <v>273.187938887585</v>
      </c>
      <c r="EQ78" s="3">
        <v>25.3041828558625</v>
      </c>
      <c r="ER78" s="3">
        <v>13.6684685155109</v>
      </c>
      <c r="ES78" s="3">
        <v>18.7816542495998</v>
      </c>
      <c r="ET78" s="3">
        <v>178.337500762939</v>
      </c>
      <c r="EU78" s="3">
        <v>145.506776223327</v>
      </c>
      <c r="EV78" s="3">
        <v>6.27272042039202</v>
      </c>
      <c r="EW78" s="3">
        <v>26.2733689645953</v>
      </c>
      <c r="EX78" s="3">
        <v>129.848595509424</v>
      </c>
      <c r="EY78" s="3">
        <v>20.181956732953</v>
      </c>
      <c r="EZ78" s="3">
        <v>80.3169599780548</v>
      </c>
      <c r="FA78" s="3">
        <v>50.4573334424673</v>
      </c>
      <c r="FB78" s="3">
        <v>8.58720106508132</v>
      </c>
      <c r="FC78" s="3">
        <v>8.75977598840068</v>
      </c>
      <c r="FD78" s="3">
        <v>159.517386721279</v>
      </c>
      <c r="FE78" s="3">
        <v>116.730033827395</v>
      </c>
      <c r="FF78" s="3">
        <v>11.417014544255</v>
      </c>
      <c r="FG78" s="3">
        <v>78.0797504425049</v>
      </c>
      <c r="FH78" s="3">
        <v>39.1913089674711</v>
      </c>
      <c r="FI78" s="3">
        <v>29.5593433358627</v>
      </c>
      <c r="FJ78" s="3">
        <v>30.750279584497</v>
      </c>
      <c r="FK78" s="3">
        <v>49.8145785383645</v>
      </c>
      <c r="FL78" s="3">
        <v>145.99646890732</v>
      </c>
      <c r="FM78" s="3">
        <v>331.708084534955</v>
      </c>
      <c r="FN78" s="3">
        <v>106.446981305935</v>
      </c>
      <c r="FO78" s="3">
        <v>21.0295567035486</v>
      </c>
      <c r="FP78" s="3">
        <v>26.6374696393357</v>
      </c>
      <c r="FQ78" s="3">
        <v>43.4505442368495</v>
      </c>
      <c r="FR78" s="3">
        <v>277.605802835274</v>
      </c>
      <c r="FS78" s="3">
        <v>84.7287395302258</v>
      </c>
      <c r="FT78" s="3">
        <v>39.8974398138123</v>
      </c>
      <c r="FU78" s="3">
        <v>162.773820720202</v>
      </c>
      <c r="FV78" s="3">
        <v>40.6130032409062</v>
      </c>
      <c r="FW78" s="3">
        <v>136.477818929609</v>
      </c>
      <c r="FX78" s="3">
        <v>243.669943872608</v>
      </c>
      <c r="FY78" s="3">
        <v>45.0452375524978</v>
      </c>
      <c r="FZ78" s="3">
        <v>85.2142315392564</v>
      </c>
      <c r="GA78" s="3">
        <v>29.1744778460775</v>
      </c>
      <c r="GB78" s="3">
        <v>83.976000213623</v>
      </c>
      <c r="GC78" s="3">
        <v>77.0627035254947</v>
      </c>
      <c r="GD78" s="3">
        <v>97.0107885093642</v>
      </c>
      <c r="GE78" s="3">
        <v>101.890645162377</v>
      </c>
      <c r="GF78" s="3">
        <v>32.9138752937317</v>
      </c>
      <c r="GG78" s="3">
        <v>25.4830069337736</v>
      </c>
      <c r="GH78" s="3">
        <v>10.4522515874629</v>
      </c>
      <c r="GI78" s="3">
        <v>28.6597779925225</v>
      </c>
      <c r="GJ78" s="3">
        <v>64.288720795767</v>
      </c>
      <c r="GK78" s="3">
        <v>34.6073277897473</v>
      </c>
      <c r="GL78" s="3">
        <v>175.021498568797</v>
      </c>
      <c r="GM78" s="3">
        <v>126.80766197648</v>
      </c>
      <c r="GN78" s="3">
        <v>85.8706050867483</v>
      </c>
      <c r="GO78" s="3">
        <v>45.1047680354231</v>
      </c>
      <c r="GP78" s="3">
        <v>34.7025494047</v>
      </c>
      <c r="GQ78" s="3">
        <v>51.921319782278</v>
      </c>
      <c r="GR78" s="3">
        <v>54.2096968684369</v>
      </c>
      <c r="GS78" s="3">
        <v>433.587249755859</v>
      </c>
      <c r="GT78" s="3">
        <v>19.9199974619049</v>
      </c>
      <c r="GU78" s="3">
        <v>86.1406620541537</v>
      </c>
      <c r="GV78" s="3">
        <v>302.84401904238</v>
      </c>
      <c r="GW78" s="3">
        <v>29.1924062525894</v>
      </c>
      <c r="GX78" s="3">
        <v>156.555100934103</v>
      </c>
      <c r="GY78" s="3">
        <v>38.3797738609392</v>
      </c>
      <c r="GZ78" s="3">
        <v>64.745570586499</v>
      </c>
      <c r="HA78" s="3">
        <v>37.106523696352</v>
      </c>
      <c r="HB78" s="3">
        <v>8.13682938631977</v>
      </c>
      <c r="HC78" s="3">
        <v>10.3716392188241</v>
      </c>
      <c r="HD78" s="3">
        <v>24.379289980608</v>
      </c>
      <c r="HE78" s="3">
        <v>45.033440526151</v>
      </c>
      <c r="HF78" s="3">
        <v>49.1700483639547</v>
      </c>
      <c r="HG78" s="3">
        <v>400.152499389648</v>
      </c>
      <c r="HH78" s="3">
        <v>13.9503109209543</v>
      </c>
      <c r="HI78" s="3">
        <v>58.8179185708052</v>
      </c>
      <c r="HJ78" s="3">
        <v>38.6698349931061</v>
      </c>
      <c r="HK78" s="3">
        <v>41.2483334434183</v>
      </c>
      <c r="HL78" s="3">
        <v>115.282291649049</v>
      </c>
      <c r="HM78" s="3">
        <v>28.9695596674925</v>
      </c>
      <c r="HN78" s="3">
        <v>30.3558501772133</v>
      </c>
      <c r="HO78" s="3">
        <v>101.862389212787</v>
      </c>
      <c r="HP78" s="3">
        <v>68.2179733241107</v>
      </c>
      <c r="HQ78" s="3">
        <v>151.892592196993</v>
      </c>
      <c r="HR78" s="3">
        <v>28.8245558902111</v>
      </c>
      <c r="HS78" s="3">
        <v>77.4288401626367</v>
      </c>
      <c r="HT78" s="3">
        <v>55.2744981845008</v>
      </c>
      <c r="HU78" s="3">
        <v>87.3339014490501</v>
      </c>
      <c r="HV78" s="3">
        <v>33.1897234869183</v>
      </c>
      <c r="HW78" s="3">
        <v>60.2943230086727</v>
      </c>
      <c r="HX78" s="3">
        <v>85.0693368402225</v>
      </c>
      <c r="HY78" s="3">
        <v>20.841259614228</v>
      </c>
      <c r="HZ78" s="3">
        <v>45.3364107784013</v>
      </c>
      <c r="IA78" s="3">
        <v>151.114465902724</v>
      </c>
      <c r="IB78" s="3">
        <v>61.8982433005571</v>
      </c>
      <c r="IC78" s="3">
        <v>33.6281200393557</v>
      </c>
      <c r="ID78" s="3">
        <v>70.8924848076691</v>
      </c>
      <c r="IE78" s="3">
        <v>562.117250061035</v>
      </c>
      <c r="IF78" s="3">
        <v>8.34352307204028</v>
      </c>
      <c r="IG78" s="3">
        <v>65.8204135757986</v>
      </c>
      <c r="IH78" s="3">
        <v>183.179847167947</v>
      </c>
      <c r="II78" s="3">
        <v>351.514877043354</v>
      </c>
      <c r="IJ78" s="3">
        <v>86.7859249937115</v>
      </c>
      <c r="IK78" s="3">
        <v>75.5990626074876</v>
      </c>
      <c r="IL78" s="3">
        <v>68.8938727472592</v>
      </c>
      <c r="IM78" s="3">
        <v>32.6066027315108</v>
      </c>
      <c r="IN78" s="3">
        <v>178.259096606392</v>
      </c>
      <c r="IO78" s="3">
        <v>98.206709303759</v>
      </c>
      <c r="IP78" s="3">
        <v>15.6621206210556</v>
      </c>
      <c r="IQ78" s="3">
        <v>113.20700563597</v>
      </c>
      <c r="IR78" s="3">
        <v>45.6229251213722</v>
      </c>
      <c r="IS78" s="3">
        <v>43.8955047341636</v>
      </c>
      <c r="IT78" s="3">
        <v>52.9077671083318</v>
      </c>
      <c r="IU78" s="3">
        <v>49.9743057250779</v>
      </c>
      <c r="IV78" s="3">
        <v>156.03134923882</v>
      </c>
      <c r="IW78" s="3">
        <v>101.38711083539</v>
      </c>
      <c r="IX78" s="3">
        <v>178.529812513725</v>
      </c>
      <c r="IY78" s="3">
        <v>46.1631569915886</v>
      </c>
      <c r="IZ78" s="3">
        <v>15.7645422587579</v>
      </c>
      <c r="JA78" s="3">
        <v>34.1641744493379</v>
      </c>
      <c r="JB78" s="3">
        <v>69.4785598349088</v>
      </c>
      <c r="JC78" s="3">
        <v>105.485043941413</v>
      </c>
      <c r="JD78" s="3">
        <v>46.8286071392736</v>
      </c>
      <c r="JE78" s="3">
        <v>334.420677691962</v>
      </c>
      <c r="JF78" s="3">
        <v>94.6368959462418</v>
      </c>
      <c r="JG78" s="3">
        <v>87.6186259643678</v>
      </c>
      <c r="JH78" s="3">
        <v>51.8817612292586</v>
      </c>
      <c r="JI78" s="3">
        <v>100.113619228217</v>
      </c>
      <c r="JJ78" s="3">
        <v>26.6145266201472</v>
      </c>
      <c r="JK78" s="3">
        <v>271.675035149562</v>
      </c>
      <c r="JL78" s="3">
        <v>144.47347229812</v>
      </c>
      <c r="JM78" s="3">
        <v>80.7474737894476</v>
      </c>
      <c r="JN78" s="3">
        <v>179.566174072981</v>
      </c>
      <c r="JO78" s="3">
        <v>52.8437239766254</v>
      </c>
      <c r="JP78" s="3">
        <v>98.9940000124028</v>
      </c>
      <c r="JQ78" s="3">
        <v>212.07799949646</v>
      </c>
      <c r="JR78" s="3">
        <v>276.476499557495</v>
      </c>
      <c r="JS78" s="3">
        <v>26.2081169014459</v>
      </c>
      <c r="JT78" s="3">
        <v>42.2828491198376</v>
      </c>
      <c r="JU78" s="3">
        <v>186.467249679565</v>
      </c>
      <c r="JV78" s="3">
        <v>31.5776008683634</v>
      </c>
      <c r="JW78" s="3">
        <v>42.0502498626709</v>
      </c>
      <c r="JX78" s="3">
        <v>74.6977963457299</v>
      </c>
      <c r="JY78" s="3">
        <v>39.4351552866742</v>
      </c>
      <c r="JZ78" s="3">
        <v>22.8716973943722</v>
      </c>
      <c r="KA78" s="3">
        <v>92.4296600691731</v>
      </c>
      <c r="KB78" s="3">
        <v>14.8034486084237</v>
      </c>
      <c r="KC78" s="3">
        <v>38.7568508710473</v>
      </c>
      <c r="KD78" s="3">
        <v>16.0088271347335</v>
      </c>
      <c r="KE78" s="3">
        <v>80.2068756973502</v>
      </c>
      <c r="KF78" s="3">
        <v>52.5353340632842</v>
      </c>
      <c r="KG78" s="3">
        <v>35.9807098621872</v>
      </c>
      <c r="KH78" s="3">
        <v>60.0382395125935</v>
      </c>
      <c r="KI78" s="3">
        <v>78.785667024712</v>
      </c>
      <c r="KJ78" s="3">
        <v>112.50959159223</v>
      </c>
      <c r="KK78" s="3">
        <v>124.761653330786</v>
      </c>
      <c r="KL78" s="3">
        <v>17.3186956806832</v>
      </c>
      <c r="KM78" s="3">
        <v>26.255614088759</v>
      </c>
      <c r="KN78" s="3">
        <v>42.1960217940313</v>
      </c>
      <c r="KO78" s="3">
        <v>47.9241197588163</v>
      </c>
      <c r="KP78" s="3">
        <v>38.5713145288514</v>
      </c>
      <c r="KQ78" s="3">
        <v>92.833670975721</v>
      </c>
      <c r="KR78" s="3">
        <v>27.3876280139422</v>
      </c>
      <c r="KS78" s="3">
        <v>27.8573414104638</v>
      </c>
      <c r="KT78" s="3">
        <v>10.2312974202382</v>
      </c>
      <c r="KU78" s="3">
        <v>202.618350632478</v>
      </c>
      <c r="KV78" s="3">
        <v>30.5260358885664</v>
      </c>
      <c r="KW78" s="3">
        <v>44.3083492014185</v>
      </c>
      <c r="KX78" s="3">
        <v>24.0525865957802</v>
      </c>
      <c r="KY78" s="3">
        <v>24.0600801389361</v>
      </c>
      <c r="KZ78" s="3">
        <v>14.3462351633242</v>
      </c>
      <c r="LA78" s="3">
        <v>11.9084120625613</v>
      </c>
      <c r="LB78" s="3">
        <v>47.1327028131034</v>
      </c>
      <c r="LC78" s="3">
        <v>12.6028360767462</v>
      </c>
      <c r="LD78" s="3">
        <v>174.593187803517</v>
      </c>
      <c r="LE78" s="3">
        <v>23.0058666801466</v>
      </c>
      <c r="LF78" s="3">
        <v>3.29162844897727</v>
      </c>
      <c r="LG78" s="3">
        <v>11.4155683500873</v>
      </c>
      <c r="LH78" s="3">
        <v>13.8844218527721</v>
      </c>
      <c r="LI78" s="3">
        <v>8.8477499127388</v>
      </c>
      <c r="LJ78" s="3">
        <v>20.1280023662399</v>
      </c>
      <c r="LK78" s="3">
        <v>15.01083112671</v>
      </c>
      <c r="LL78" s="3">
        <v>15.0388155895048</v>
      </c>
    </row>
    <row r="79">
      <c r="A79" s="9">
        <v>43983.0</v>
      </c>
      <c r="B79" s="3">
        <v>84.0855637888657</v>
      </c>
      <c r="C79" s="3">
        <v>77.9721906489195</v>
      </c>
      <c r="D79" s="3">
        <v>83.0740966046953</v>
      </c>
      <c r="E79" s="3">
        <v>193.112508820337</v>
      </c>
      <c r="F79" s="3">
        <v>410.898409756747</v>
      </c>
      <c r="G79" s="3">
        <v>111.227520229318</v>
      </c>
      <c r="H79" s="3">
        <v>35.8685067344947</v>
      </c>
      <c r="I79" s="3">
        <v>136.533341210639</v>
      </c>
      <c r="J79" s="3">
        <v>231.732953851873</v>
      </c>
      <c r="K79" s="3">
        <v>63.5212299081577</v>
      </c>
      <c r="L79" s="3">
        <v>70.1806609047728</v>
      </c>
      <c r="M79" s="3">
        <v>11.782899148987</v>
      </c>
      <c r="N79" s="3">
        <v>33.5369345064259</v>
      </c>
      <c r="O79" s="3">
        <v>29.3203884700357</v>
      </c>
      <c r="P79" s="3">
        <v>98.6218706591861</v>
      </c>
      <c r="Q79" s="3">
        <v>102.492954774336</v>
      </c>
      <c r="R79" s="3">
        <v>88.1365187601726</v>
      </c>
      <c r="S79" s="3">
        <v>98.0854364085486</v>
      </c>
      <c r="T79" s="3">
        <v>56.5606407807645</v>
      </c>
      <c r="U79" s="3">
        <v>88.0483454430257</v>
      </c>
      <c r="V79" s="3">
        <v>198.270493519761</v>
      </c>
      <c r="W79" s="3">
        <v>139.20906745222</v>
      </c>
      <c r="X79" s="3">
        <v>230.336793139071</v>
      </c>
      <c r="Y79" s="3">
        <v>130.547386516224</v>
      </c>
      <c r="Z79" s="3">
        <v>215.217318296041</v>
      </c>
      <c r="AA79" s="3">
        <v>23.5469558973919</v>
      </c>
      <c r="AB79" s="3">
        <v>78.3036367242987</v>
      </c>
      <c r="AC79" s="3">
        <v>136.940829172837</v>
      </c>
      <c r="AD79" s="3">
        <v>108.040864608964</v>
      </c>
      <c r="AE79" s="3">
        <v>95.8452019792006</v>
      </c>
      <c r="AF79" s="4">
        <v>1129.59113935991</v>
      </c>
      <c r="AG79" s="3">
        <v>186.691591089422</v>
      </c>
      <c r="AH79" s="3">
        <v>22.6644308572859</v>
      </c>
      <c r="AI79" s="3">
        <v>78.2643396358374</v>
      </c>
      <c r="AJ79" s="3">
        <v>69.1334648872938</v>
      </c>
      <c r="AK79" s="3">
        <v>216.888239800712</v>
      </c>
      <c r="AL79" s="3">
        <v>17.3357228912693</v>
      </c>
      <c r="AM79" s="3">
        <v>61.1152194771727</v>
      </c>
      <c r="AN79" s="3">
        <v>281.489999250932</v>
      </c>
      <c r="AO79" s="3">
        <v>33.6848192635252</v>
      </c>
      <c r="AP79" s="3">
        <v>49.264781199464</v>
      </c>
      <c r="AQ79" s="3">
        <v>36.4625001387163</v>
      </c>
      <c r="AR79" s="3">
        <v>28.3817289767395</v>
      </c>
      <c r="AS79" s="3">
        <v>74.670418599744</v>
      </c>
      <c r="AT79" s="3">
        <v>44.8221301134245</v>
      </c>
      <c r="AU79" s="3">
        <v>28.0481137080298</v>
      </c>
      <c r="AV79" s="3">
        <v>47.3430585476812</v>
      </c>
      <c r="AW79" s="3">
        <v>115.239083945881</v>
      </c>
      <c r="AX79" s="3">
        <v>118.99192125608</v>
      </c>
      <c r="AY79" s="3">
        <v>47.6184093301946</v>
      </c>
      <c r="AZ79" s="3">
        <v>137.823796517135</v>
      </c>
      <c r="BA79" s="3">
        <v>18.591818115928</v>
      </c>
      <c r="BB79" s="3">
        <v>27.0573036866772</v>
      </c>
      <c r="BC79" s="3">
        <v>71.2308043920861</v>
      </c>
      <c r="BD79" s="3">
        <v>56.275350029555</v>
      </c>
      <c r="BE79" s="3">
        <v>65.2127154582301</v>
      </c>
      <c r="BF79" s="3">
        <v>183.712538577678</v>
      </c>
      <c r="BG79" s="3">
        <v>35.4329437327472</v>
      </c>
      <c r="BH79" s="3">
        <v>146.107935419454</v>
      </c>
      <c r="BI79" s="3">
        <v>20.7380590872331</v>
      </c>
      <c r="BJ79" s="3">
        <v>154.121329427872</v>
      </c>
      <c r="BK79" s="3">
        <v>51.2648213718027</v>
      </c>
      <c r="BL79" s="3">
        <v>16.2109010900833</v>
      </c>
      <c r="BM79" s="3">
        <v>65.2533786803391</v>
      </c>
      <c r="BN79" s="3">
        <v>37.3233732402701</v>
      </c>
      <c r="BO79" s="3">
        <v>279.922245590235</v>
      </c>
      <c r="BP79" s="3">
        <v>42.3424021701579</v>
      </c>
      <c r="BQ79" s="3">
        <v>179.292890676475</v>
      </c>
      <c r="BR79" s="3">
        <v>39.9673609382391</v>
      </c>
      <c r="BS79" s="3">
        <v>22.2342757391382</v>
      </c>
      <c r="BT79" s="3">
        <v>58.6374875509298</v>
      </c>
      <c r="BU79" s="3">
        <v>51.7326010759144</v>
      </c>
      <c r="BV79" s="3">
        <v>56.474654961418</v>
      </c>
      <c r="BW79" s="3">
        <v>76.6066065907648</v>
      </c>
      <c r="BX79" s="3">
        <v>69.1427183646802</v>
      </c>
      <c r="BY79" s="3">
        <v>29.4374174918436</v>
      </c>
      <c r="BZ79" s="3">
        <v>146.822910727412</v>
      </c>
      <c r="CA79" s="3">
        <v>48.9795721352225</v>
      </c>
      <c r="CB79" s="3">
        <v>178.061352186076</v>
      </c>
      <c r="CC79" s="3">
        <v>103.252027321328</v>
      </c>
      <c r="CD79" s="3">
        <v>53.0773791093848</v>
      </c>
      <c r="CE79" s="3">
        <v>149.469782906019</v>
      </c>
      <c r="CF79" s="3">
        <v>116.109712515302</v>
      </c>
      <c r="CG79" s="3">
        <v>91.957500631159</v>
      </c>
      <c r="CH79" s="3">
        <v>92.781943468708</v>
      </c>
      <c r="CI79" s="3">
        <v>67.3054203225989</v>
      </c>
      <c r="CJ79" s="3">
        <v>79.3392302407546</v>
      </c>
      <c r="CK79" s="3">
        <v>71.3897500083709</v>
      </c>
      <c r="CL79" s="3">
        <v>80.1513631994074</v>
      </c>
      <c r="CM79" s="3">
        <v>9.60921021765158</v>
      </c>
      <c r="CN79" s="3">
        <v>122.71459827006</v>
      </c>
      <c r="CO79" s="3">
        <v>45.0968876524018</v>
      </c>
      <c r="CP79" s="3">
        <v>198.578418572936</v>
      </c>
      <c r="CQ79" s="3">
        <v>62.9620707622344</v>
      </c>
      <c r="CR79" s="3">
        <v>164.569199018132</v>
      </c>
      <c r="CS79" s="3">
        <v>47.3742056471411</v>
      </c>
      <c r="CT79" s="3">
        <v>184.199292108962</v>
      </c>
      <c r="CU79" s="3">
        <v>61.0797914190326</v>
      </c>
      <c r="CV79" s="3">
        <v>56.6459762492674</v>
      </c>
      <c r="CW79" s="3">
        <v>42.4098739934358</v>
      </c>
      <c r="CX79" s="3">
        <v>51.6184952855217</v>
      </c>
      <c r="CY79" s="3">
        <v>72.2544289199703</v>
      </c>
      <c r="CZ79" s="3">
        <v>81.2131401944238</v>
      </c>
      <c r="DA79" s="3">
        <v>39.1549190901316</v>
      </c>
      <c r="DB79" s="3">
        <v>71.1215908744118</v>
      </c>
      <c r="DC79" s="3">
        <v>23.2496712866166</v>
      </c>
      <c r="DD79" s="3">
        <v>71.6976933143794</v>
      </c>
      <c r="DE79" s="3">
        <v>85.0193179737438</v>
      </c>
      <c r="DF79" s="3">
        <v>5.2080505754399</v>
      </c>
      <c r="DG79" s="3">
        <v>37.0720502498507</v>
      </c>
      <c r="DH79" s="3">
        <v>10.0658083418659</v>
      </c>
      <c r="DI79" s="3">
        <v>126.083100429897</v>
      </c>
      <c r="DJ79" s="3">
        <v>33.5793274871872</v>
      </c>
      <c r="DK79" s="3">
        <v>141.081364024769</v>
      </c>
      <c r="DL79" s="3">
        <v>125.281066127662</v>
      </c>
      <c r="DM79" s="3">
        <v>17.6163822089591</v>
      </c>
      <c r="DN79" s="3">
        <v>88.8145297484402</v>
      </c>
      <c r="DO79" s="3">
        <v>137.697169914094</v>
      </c>
      <c r="DP79" s="3">
        <v>35.3148738963958</v>
      </c>
      <c r="DQ79" s="3">
        <v>62.3347946477</v>
      </c>
      <c r="DR79" s="3">
        <v>52.6793737736602</v>
      </c>
      <c r="DS79" s="3">
        <v>22.9641093633566</v>
      </c>
      <c r="DT79" s="3">
        <v>26.7192478991126</v>
      </c>
      <c r="DU79" s="3">
        <v>71.3249410026709</v>
      </c>
      <c r="DV79" s="3">
        <v>77.4492500453555</v>
      </c>
      <c r="DW79" s="3">
        <v>85.7387710409513</v>
      </c>
      <c r="DX79" s="3">
        <v>184.030668599774</v>
      </c>
      <c r="DY79" s="3">
        <v>293.139513864676</v>
      </c>
      <c r="DZ79" s="3">
        <v>12.3266963683956</v>
      </c>
      <c r="EA79" s="3">
        <v>62.7388159090456</v>
      </c>
      <c r="EB79" s="3">
        <v>8.02145534916161</v>
      </c>
      <c r="EC79" s="3">
        <v>223.277878028756</v>
      </c>
      <c r="ED79" s="3">
        <v>48.5928953522454</v>
      </c>
      <c r="EE79" s="3">
        <v>36.9770779806531</v>
      </c>
      <c r="EF79" s="3">
        <v>135.619149922211</v>
      </c>
      <c r="EG79" s="3">
        <v>14.4207339899297</v>
      </c>
      <c r="EH79" s="3">
        <v>42.3663078797772</v>
      </c>
      <c r="EI79" s="3">
        <v>10.766047661522</v>
      </c>
      <c r="EJ79" s="3">
        <v>119.627819480306</v>
      </c>
      <c r="EK79" s="3">
        <v>371.532257829201</v>
      </c>
      <c r="EL79" s="3">
        <v>96.406128136731</v>
      </c>
      <c r="EM79" s="3">
        <v>89.1458934935914</v>
      </c>
      <c r="EN79" s="3">
        <v>113.249966201521</v>
      </c>
      <c r="EO79" s="3">
        <v>54.2396550783453</v>
      </c>
      <c r="EP79" s="3">
        <v>279.644152948204</v>
      </c>
      <c r="EQ79" s="3">
        <v>27.593215721919</v>
      </c>
      <c r="ER79" s="3">
        <v>14.8703365823621</v>
      </c>
      <c r="ES79" s="3">
        <v>21.7972806619134</v>
      </c>
      <c r="ET79" s="3">
        <v>191.215303594416</v>
      </c>
      <c r="EU79" s="3">
        <v>154.751067610985</v>
      </c>
      <c r="EV79" s="3">
        <v>8.598735215551</v>
      </c>
      <c r="EW79" s="3">
        <v>30.9282638528793</v>
      </c>
      <c r="EX79" s="3">
        <v>127.035351238032</v>
      </c>
      <c r="EY79" s="3">
        <v>20.9505228135418</v>
      </c>
      <c r="EZ79" s="3">
        <v>88.3261264668831</v>
      </c>
      <c r="FA79" s="3">
        <v>52.7295230527278</v>
      </c>
      <c r="FB79" s="3">
        <v>10.5800707550666</v>
      </c>
      <c r="FC79" s="3">
        <v>11.1348341664909</v>
      </c>
      <c r="FD79" s="3">
        <v>179.198741826914</v>
      </c>
      <c r="FE79" s="3">
        <v>119.395045069738</v>
      </c>
      <c r="FF79" s="3">
        <v>11.8577702304408</v>
      </c>
      <c r="FG79" s="3">
        <v>92.5900003259832</v>
      </c>
      <c r="FH79" s="3">
        <v>40.493303157813</v>
      </c>
      <c r="FI79" s="3">
        <v>29.654081329265</v>
      </c>
      <c r="FJ79" s="3">
        <v>34.1098555357861</v>
      </c>
      <c r="FK79" s="3">
        <v>55.8237938921077</v>
      </c>
      <c r="FL79" s="3">
        <v>146.856418751015</v>
      </c>
      <c r="FM79" s="3">
        <v>340.333468878858</v>
      </c>
      <c r="FN79" s="3">
        <v>120.791463364848</v>
      </c>
      <c r="FO79" s="3">
        <v>24.5563457925373</v>
      </c>
      <c r="FP79" s="3">
        <v>33.7519345253185</v>
      </c>
      <c r="FQ79" s="3">
        <v>51.5949471424286</v>
      </c>
      <c r="FR79" s="3">
        <v>294.292428770035</v>
      </c>
      <c r="FS79" s="3">
        <v>92.0357168756951</v>
      </c>
      <c r="FT79" s="3">
        <v>44.474325376218</v>
      </c>
      <c r="FU79" s="3">
        <v>171.024714221086</v>
      </c>
      <c r="FV79" s="3">
        <v>47.8566416578752</v>
      </c>
      <c r="FW79" s="3">
        <v>150.819355133342</v>
      </c>
      <c r="FX79" s="3">
        <v>263.885055707851</v>
      </c>
      <c r="FY79" s="3">
        <v>46.4854943407031</v>
      </c>
      <c r="FZ79" s="3">
        <v>83.6059388502228</v>
      </c>
      <c r="GA79" s="3">
        <v>32.5621666392464</v>
      </c>
      <c r="GB79" s="3">
        <v>100.30977266485</v>
      </c>
      <c r="GC79" s="3">
        <v>79.4568936133344</v>
      </c>
      <c r="GD79" s="3">
        <v>100.373499652544</v>
      </c>
      <c r="GE79" s="3">
        <v>110.453274598139</v>
      </c>
      <c r="GF79" s="3">
        <v>35.0485228625211</v>
      </c>
      <c r="GG79" s="3">
        <v>27.8909794476265</v>
      </c>
      <c r="GH79" s="3">
        <v>12.2038132073157</v>
      </c>
      <c r="GI79" s="3">
        <v>33.0749110071166</v>
      </c>
      <c r="GJ79" s="3">
        <v>65.0136151100942</v>
      </c>
      <c r="GK79" s="3">
        <v>41.1316086136939</v>
      </c>
      <c r="GL79" s="3">
        <v>184.974873996593</v>
      </c>
      <c r="GM79" s="3">
        <v>134.603960121795</v>
      </c>
      <c r="GN79" s="3">
        <v>95.7581717312691</v>
      </c>
      <c r="GO79" s="3">
        <v>49.1407281460589</v>
      </c>
      <c r="GP79" s="3">
        <v>36.9628400163462</v>
      </c>
      <c r="GQ79" s="3">
        <v>55.9876151113407</v>
      </c>
      <c r="GR79" s="3">
        <v>49.3859123321851</v>
      </c>
      <c r="GS79" s="3">
        <v>438.342501553622</v>
      </c>
      <c r="GT79" s="3">
        <v>20.2381007633445</v>
      </c>
      <c r="GU79" s="3">
        <v>94.4950227455323</v>
      </c>
      <c r="GV79" s="3">
        <v>299.567541295877</v>
      </c>
      <c r="GW79" s="3">
        <v>29.6505300086421</v>
      </c>
      <c r="GX79" s="3">
        <v>163.971208227973</v>
      </c>
      <c r="GY79" s="3">
        <v>38.8498000088411</v>
      </c>
      <c r="GZ79" s="3">
        <v>72.0493655135906</v>
      </c>
      <c r="HA79" s="3">
        <v>39.2482196380264</v>
      </c>
      <c r="HB79" s="3">
        <v>9.0839015930279</v>
      </c>
      <c r="HC79" s="3">
        <v>11.6293369477454</v>
      </c>
      <c r="HD79" s="3">
        <v>27.5775985346377</v>
      </c>
      <c r="HE79" s="3">
        <v>47.4009646990747</v>
      </c>
      <c r="HF79" s="3">
        <v>50.1032180718841</v>
      </c>
      <c r="HG79" s="3">
        <v>420.210911837491</v>
      </c>
      <c r="HH79" s="3">
        <v>17.9370106536088</v>
      </c>
      <c r="HI79" s="3">
        <v>65.9655128584166</v>
      </c>
      <c r="HJ79" s="3">
        <v>41.7861302567931</v>
      </c>
      <c r="HK79" s="3">
        <v>43.3760639411897</v>
      </c>
      <c r="HL79" s="3">
        <v>115.42459545921</v>
      </c>
      <c r="HM79" s="3">
        <v>26.2761170444596</v>
      </c>
      <c r="HN79" s="3">
        <v>35.8843885891209</v>
      </c>
      <c r="HO79" s="3">
        <v>104.730288131108</v>
      </c>
      <c r="HP79" s="3">
        <v>71.9271183226291</v>
      </c>
      <c r="HQ79" s="3">
        <v>173.571613341904</v>
      </c>
      <c r="HR79" s="3">
        <v>33.2945547078304</v>
      </c>
      <c r="HS79" s="3">
        <v>83.400766653868</v>
      </c>
      <c r="HT79" s="3">
        <v>57.0417782854876</v>
      </c>
      <c r="HU79" s="3">
        <v>95.3764331263059</v>
      </c>
      <c r="HV79" s="3">
        <v>36.1862511305954</v>
      </c>
      <c r="HW79" s="3">
        <v>62.2220591552578</v>
      </c>
      <c r="HX79" s="3">
        <v>97.6469625129417</v>
      </c>
      <c r="HY79" s="3">
        <v>22.5553675378626</v>
      </c>
      <c r="HZ79" s="3">
        <v>51.1574771265263</v>
      </c>
      <c r="IA79" s="3">
        <v>163.146742533436</v>
      </c>
      <c r="IB79" s="3">
        <v>64.1102178475139</v>
      </c>
      <c r="IC79" s="3">
        <v>38.8943270415631</v>
      </c>
      <c r="ID79" s="3">
        <v>79.7519384609648</v>
      </c>
      <c r="IE79" s="3">
        <v>607.717727661133</v>
      </c>
      <c r="IF79" s="3">
        <v>10.102963213863</v>
      </c>
      <c r="IG79" s="3">
        <v>70.456052880159</v>
      </c>
      <c r="IH79" s="3">
        <v>197.517957021838</v>
      </c>
      <c r="II79" s="3">
        <v>385.831352602035</v>
      </c>
      <c r="IJ79" s="3">
        <v>90.2481332843717</v>
      </c>
      <c r="IK79" s="3">
        <v>78.1507980919225</v>
      </c>
      <c r="IL79" s="3">
        <v>69.8326251660068</v>
      </c>
      <c r="IM79" s="3">
        <v>34.8338664627657</v>
      </c>
      <c r="IN79" s="3">
        <v>184.822744988533</v>
      </c>
      <c r="IO79" s="3">
        <v>94.2376182564857</v>
      </c>
      <c r="IP79" s="3">
        <v>17.9833958277699</v>
      </c>
      <c r="IQ79" s="3">
        <v>123.159583432285</v>
      </c>
      <c r="IR79" s="3">
        <v>46.7716027696971</v>
      </c>
      <c r="IS79" s="3">
        <v>55.5402951303013</v>
      </c>
      <c r="IT79" s="3">
        <v>53.5473711369961</v>
      </c>
      <c r="IU79" s="3">
        <v>55.4325074517554</v>
      </c>
      <c r="IV79" s="3">
        <v>165.546377156083</v>
      </c>
      <c r="IW79" s="3">
        <v>119.892442859853</v>
      </c>
      <c r="IX79" s="3">
        <v>181.132647767095</v>
      </c>
      <c r="IY79" s="3">
        <v>50.1212038425878</v>
      </c>
      <c r="IZ79" s="3">
        <v>16.3816247883495</v>
      </c>
      <c r="JA79" s="3">
        <v>34.914727960268</v>
      </c>
      <c r="JB79" s="3">
        <v>77.5139751527592</v>
      </c>
      <c r="JC79" s="3">
        <v>107.888063309575</v>
      </c>
      <c r="JD79" s="3">
        <v>50.373005456593</v>
      </c>
      <c r="JE79" s="3">
        <v>345.609478352579</v>
      </c>
      <c r="JF79" s="3">
        <v>103.693873507743</v>
      </c>
      <c r="JG79" s="3">
        <v>104.821971597723</v>
      </c>
      <c r="JH79" s="3">
        <v>54.9631479654534</v>
      </c>
      <c r="JI79" s="3">
        <v>111.442020353523</v>
      </c>
      <c r="JJ79" s="3">
        <v>34.2893570897626</v>
      </c>
      <c r="JK79" s="3">
        <v>277.418584320242</v>
      </c>
      <c r="JL79" s="3">
        <v>155.124213634956</v>
      </c>
      <c r="JM79" s="3">
        <v>91.1936234321157</v>
      </c>
      <c r="JN79" s="3">
        <v>188.457152898208</v>
      </c>
      <c r="JO79" s="3">
        <v>53.822396041874</v>
      </c>
      <c r="JP79" s="3">
        <v>112.795989846486</v>
      </c>
      <c r="JQ79" s="3">
        <v>209.074090437456</v>
      </c>
      <c r="JR79" s="3">
        <v>280.011590437456</v>
      </c>
      <c r="JS79" s="3">
        <v>32.4705801887558</v>
      </c>
      <c r="JT79" s="3">
        <v>42.7948005249098</v>
      </c>
      <c r="JU79" s="3">
        <v>190.998635378751</v>
      </c>
      <c r="JV79" s="3">
        <v>33.3667481877733</v>
      </c>
      <c r="JW79" s="3">
        <v>44.3940906524658</v>
      </c>
      <c r="JX79" s="3">
        <v>78.126267324802</v>
      </c>
      <c r="JY79" s="3">
        <v>47.6979363254761</v>
      </c>
      <c r="JZ79" s="3">
        <v>25.5064696161487</v>
      </c>
      <c r="KA79" s="3">
        <v>98.4904196101296</v>
      </c>
      <c r="KB79" s="3">
        <v>15.1583126745832</v>
      </c>
      <c r="KC79" s="3">
        <v>37.6421286292789</v>
      </c>
      <c r="KD79" s="3">
        <v>18.7460204480736</v>
      </c>
      <c r="KE79" s="3">
        <v>86.6680202284101</v>
      </c>
      <c r="KF79" s="3">
        <v>56.0950825959358</v>
      </c>
      <c r="KG79" s="3">
        <v>38.6656776313347</v>
      </c>
      <c r="KH79" s="3">
        <v>63.1842791924599</v>
      </c>
      <c r="KI79" s="3">
        <v>83.645978160009</v>
      </c>
      <c r="KJ79" s="3">
        <v>118.624046794404</v>
      </c>
      <c r="KK79" s="3">
        <v>132.165769490517</v>
      </c>
      <c r="KL79" s="3">
        <v>20.0655093390969</v>
      </c>
      <c r="KM79" s="3">
        <v>32.0719149151816</v>
      </c>
      <c r="KN79" s="3">
        <v>47.8695209398571</v>
      </c>
      <c r="KO79" s="3">
        <v>53.1852429106077</v>
      </c>
      <c r="KP79" s="3">
        <v>42.5397702611342</v>
      </c>
      <c r="KQ79" s="3">
        <v>104.812235731388</v>
      </c>
      <c r="KR79" s="3">
        <v>29.8033966668603</v>
      </c>
      <c r="KS79" s="3">
        <v>32.3523724323562</v>
      </c>
      <c r="KT79" s="3">
        <v>12.7564599127045</v>
      </c>
      <c r="KU79" s="3">
        <v>207.441799781663</v>
      </c>
      <c r="KV79" s="3">
        <v>33.0893647601567</v>
      </c>
      <c r="KW79" s="3">
        <v>51.8555384568127</v>
      </c>
      <c r="KX79" s="3">
        <v>27.3277262552582</v>
      </c>
      <c r="KY79" s="3">
        <v>28.0181314251905</v>
      </c>
      <c r="KZ79" s="3">
        <v>16.7593170201055</v>
      </c>
      <c r="LA79" s="3">
        <v>12.4503352594139</v>
      </c>
      <c r="LB79" s="3">
        <v>48.2282388825239</v>
      </c>
      <c r="LC79" s="3">
        <v>14.174414327347</v>
      </c>
      <c r="LD79" s="3">
        <v>201.545245127417</v>
      </c>
      <c r="LE79" s="3">
        <v>25.7558816858655</v>
      </c>
      <c r="LF79" s="3">
        <v>3.57556572329736</v>
      </c>
      <c r="LG79" s="3">
        <v>10.8964292143625</v>
      </c>
      <c r="LH79" s="3">
        <v>17.5888135175257</v>
      </c>
      <c r="LI79" s="3">
        <v>9.96295449950478</v>
      </c>
      <c r="LJ79" s="3">
        <v>22.9844972825004</v>
      </c>
      <c r="LK79" s="3">
        <v>16.1793665527665</v>
      </c>
      <c r="LL79" s="3">
        <v>18.5202789156532</v>
      </c>
    </row>
    <row r="80">
      <c r="A80" s="9">
        <v>44013.0</v>
      </c>
      <c r="B80" s="3">
        <v>93.0486206568</v>
      </c>
      <c r="C80" s="3">
        <v>81.4419874340308</v>
      </c>
      <c r="D80" s="3">
        <v>89.1466344923001</v>
      </c>
      <c r="E80" s="3">
        <v>206.838381251827</v>
      </c>
      <c r="F80" s="3">
        <v>442.471362720836</v>
      </c>
      <c r="G80" s="3">
        <v>108.892276485331</v>
      </c>
      <c r="H80" s="3">
        <v>36.2805942273123</v>
      </c>
      <c r="I80" s="3">
        <v>132.671818106099</v>
      </c>
      <c r="J80" s="3">
        <v>239.383181832053</v>
      </c>
      <c r="K80" s="3">
        <v>67.3224468695939</v>
      </c>
      <c r="L80" s="3">
        <v>71.9592748705031</v>
      </c>
      <c r="M80" s="3">
        <v>12.9824053866176</v>
      </c>
      <c r="N80" s="3">
        <v>32.1478363016034</v>
      </c>
      <c r="O80" s="3">
        <v>27.6763808924712</v>
      </c>
      <c r="P80" s="3">
        <v>95.3797168610121</v>
      </c>
      <c r="Q80" s="3">
        <v>112.280909798362</v>
      </c>
      <c r="R80" s="3">
        <v>82.0013849285526</v>
      </c>
      <c r="S80" s="3">
        <v>97.6405385994663</v>
      </c>
      <c r="T80" s="3">
        <v>60.2072119899764</v>
      </c>
      <c r="U80" s="3">
        <v>88.4814027996574</v>
      </c>
      <c r="V80" s="3">
        <v>219.869185445563</v>
      </c>
      <c r="W80" s="3">
        <v>140.637741195731</v>
      </c>
      <c r="X80" s="3">
        <v>231.710242419803</v>
      </c>
      <c r="Y80" s="3">
        <v>152.693430120295</v>
      </c>
      <c r="Z80" s="3">
        <v>250.189915683161</v>
      </c>
      <c r="AA80" s="3">
        <v>24.026927957501</v>
      </c>
      <c r="AB80" s="3">
        <v>79.9043182026256</v>
      </c>
      <c r="AC80" s="3">
        <v>130.795814046566</v>
      </c>
      <c r="AD80" s="3">
        <v>108.925960595624</v>
      </c>
      <c r="AE80" s="3">
        <v>89.5161874476046</v>
      </c>
      <c r="AF80" s="4">
        <v>1151.29180908203</v>
      </c>
      <c r="AG80" s="3">
        <v>176.53000016646</v>
      </c>
      <c r="AH80" s="3">
        <v>21.4546759116556</v>
      </c>
      <c r="AI80" s="3">
        <v>79.1824043012584</v>
      </c>
      <c r="AJ80" s="3">
        <v>76.6844362129223</v>
      </c>
      <c r="AK80" s="3">
        <v>240.616522796801</v>
      </c>
      <c r="AL80" s="3">
        <v>16.8540109501765</v>
      </c>
      <c r="AM80" s="3">
        <v>61.8873186206169</v>
      </c>
      <c r="AN80" s="3">
        <v>277.892044067383</v>
      </c>
      <c r="AO80" s="3">
        <v>32.1313681931918</v>
      </c>
      <c r="AP80" s="3">
        <v>50.1264999423427</v>
      </c>
      <c r="AQ80" s="3">
        <v>36.761363289573</v>
      </c>
      <c r="AR80" s="3">
        <v>30.3453852992347</v>
      </c>
      <c r="AS80" s="3">
        <v>71.8490864975701</v>
      </c>
      <c r="AT80" s="3">
        <v>43.057846691385</v>
      </c>
      <c r="AU80" s="3">
        <v>30.2113960564988</v>
      </c>
      <c r="AV80" s="3">
        <v>46.9118232132805</v>
      </c>
      <c r="AW80" s="3">
        <v>121.788809903554</v>
      </c>
      <c r="AX80" s="3">
        <v>121.362506384247</v>
      </c>
      <c r="AY80" s="3">
        <v>44.11409109289</v>
      </c>
      <c r="AZ80" s="3">
        <v>139.612366102473</v>
      </c>
      <c r="BA80" s="3">
        <v>15.2268182147633</v>
      </c>
      <c r="BB80" s="3">
        <v>26.8190548101726</v>
      </c>
      <c r="BC80" s="3">
        <v>75.7545645764527</v>
      </c>
      <c r="BD80" s="3">
        <v>66.5115145223732</v>
      </c>
      <c r="BE80" s="3">
        <v>66.8471328830078</v>
      </c>
      <c r="BF80" s="3">
        <v>199.421407673575</v>
      </c>
      <c r="BG80" s="3">
        <v>37.0672784336048</v>
      </c>
      <c r="BH80" s="3">
        <v>137.272224640122</v>
      </c>
      <c r="BI80" s="3">
        <v>22.5113728263161</v>
      </c>
      <c r="BJ80" s="3">
        <v>163.226927918352</v>
      </c>
      <c r="BK80" s="3">
        <v>53.528118959886</v>
      </c>
      <c r="BL80" s="3">
        <v>17.2276141852913</v>
      </c>
      <c r="BM80" s="3">
        <v>57.8039835747487</v>
      </c>
      <c r="BN80" s="3">
        <v>34.2081962372793</v>
      </c>
      <c r="BO80" s="3">
        <v>297.622384953691</v>
      </c>
      <c r="BP80" s="3">
        <v>42.8371127529624</v>
      </c>
      <c r="BQ80" s="3">
        <v>191.27098566381</v>
      </c>
      <c r="BR80" s="3">
        <v>40.4672341115775</v>
      </c>
      <c r="BS80" s="3">
        <v>22.1205634843767</v>
      </c>
      <c r="BT80" s="3">
        <v>61.4301554825076</v>
      </c>
      <c r="BU80" s="3">
        <v>56.200801900637</v>
      </c>
      <c r="BV80" s="3">
        <v>55.1066320696446</v>
      </c>
      <c r="BW80" s="3">
        <v>72.2635106317658</v>
      </c>
      <c r="BX80" s="3">
        <v>64.2738381049376</v>
      </c>
      <c r="BY80" s="3">
        <v>26.2332476542287</v>
      </c>
      <c r="BZ80" s="3">
        <v>159.66023395764</v>
      </c>
      <c r="CA80" s="3">
        <v>44.7204423434282</v>
      </c>
      <c r="CB80" s="3">
        <v>179.000062496559</v>
      </c>
      <c r="CC80" s="3">
        <v>111.786268058051</v>
      </c>
      <c r="CD80" s="3">
        <v>58.5632131970111</v>
      </c>
      <c r="CE80" s="3">
        <v>165.82935856717</v>
      </c>
      <c r="CF80" s="3">
        <v>115.284231076091</v>
      </c>
      <c r="CG80" s="3">
        <v>94.198863809759</v>
      </c>
      <c r="CH80" s="3">
        <v>95.1572088833542</v>
      </c>
      <c r="CI80" s="3">
        <v>65.7318621369078</v>
      </c>
      <c r="CJ80" s="3">
        <v>81.2694776117422</v>
      </c>
      <c r="CK80" s="3">
        <v>68.4131834688633</v>
      </c>
      <c r="CL80" s="3">
        <v>84.5602274808017</v>
      </c>
      <c r="CM80" s="3">
        <v>8.08114046615788</v>
      </c>
      <c r="CN80" s="3">
        <v>134.039433242426</v>
      </c>
      <c r="CO80" s="3">
        <v>52.5320141343575</v>
      </c>
      <c r="CP80" s="3">
        <v>193.12885646963</v>
      </c>
      <c r="CQ80" s="3">
        <v>62.5940047815562</v>
      </c>
      <c r="CR80" s="3">
        <v>161.900639327228</v>
      </c>
      <c r="CS80" s="3">
        <v>45.4115870288639</v>
      </c>
      <c r="CT80" s="3">
        <v>182.141538519516</v>
      </c>
      <c r="CU80" s="3">
        <v>63.8157963561983</v>
      </c>
      <c r="CV80" s="3">
        <v>56.4028831190692</v>
      </c>
      <c r="CW80" s="3">
        <v>38.2279146336916</v>
      </c>
      <c r="CX80" s="3">
        <v>47.5787984487427</v>
      </c>
      <c r="CY80" s="3">
        <v>74.2306438587731</v>
      </c>
      <c r="CZ80" s="3">
        <v>83.9066958461825</v>
      </c>
      <c r="DA80" s="3">
        <v>39.5361916689072</v>
      </c>
      <c r="DB80" s="3">
        <v>73.2968189933083</v>
      </c>
      <c r="DC80" s="3">
        <v>23.0120098812412</v>
      </c>
      <c r="DD80" s="3">
        <v>75.2596320186448</v>
      </c>
      <c r="DE80" s="3">
        <v>84.9959092573686</v>
      </c>
      <c r="DF80" s="3">
        <v>5.31195969712004</v>
      </c>
      <c r="DG80" s="3">
        <v>39.6707615999501</v>
      </c>
      <c r="DH80" s="3">
        <v>12.3419044329669</v>
      </c>
      <c r="DI80" s="3">
        <v>150.585876116254</v>
      </c>
      <c r="DJ80" s="3">
        <v>29.8407708044584</v>
      </c>
      <c r="DK80" s="3">
        <v>144.137272921476</v>
      </c>
      <c r="DL80" s="3">
        <v>127.747315948095</v>
      </c>
      <c r="DM80" s="3">
        <v>15.9117698993724</v>
      </c>
      <c r="DN80" s="3">
        <v>93.0849712977993</v>
      </c>
      <c r="DO80" s="3">
        <v>132.325403167456</v>
      </c>
      <c r="DP80" s="3">
        <v>33.3739993328726</v>
      </c>
      <c r="DQ80" s="3">
        <v>62.7764237536359</v>
      </c>
      <c r="DR80" s="3">
        <v>54.8687873183358</v>
      </c>
      <c r="DS80" s="3">
        <v>24.8973956299325</v>
      </c>
      <c r="DT80" s="3">
        <v>25.0195101089734</v>
      </c>
      <c r="DU80" s="3">
        <v>75.362906116207</v>
      </c>
      <c r="DV80" s="3">
        <v>77.6741453920476</v>
      </c>
      <c r="DW80" s="3">
        <v>89.1113467057147</v>
      </c>
      <c r="DX80" s="3">
        <v>183.956155435999</v>
      </c>
      <c r="DY80" s="3">
        <v>310.547328550097</v>
      </c>
      <c r="DZ80" s="3">
        <v>12.5570401610565</v>
      </c>
      <c r="EA80" s="3">
        <v>63.0482748660346</v>
      </c>
      <c r="EB80" s="3">
        <v>7.24155475961417</v>
      </c>
      <c r="EC80" s="3">
        <v>231.298327648012</v>
      </c>
      <c r="ED80" s="3">
        <v>46.0373114466755</v>
      </c>
      <c r="EE80" s="3">
        <v>35.9876087453721</v>
      </c>
      <c r="EF80" s="3">
        <v>136.265715775666</v>
      </c>
      <c r="EG80" s="3">
        <v>14.9971946078331</v>
      </c>
      <c r="EH80" s="3">
        <v>43.5707527005984</v>
      </c>
      <c r="EI80" s="3">
        <v>9.48791049708136</v>
      </c>
      <c r="EJ80" s="3">
        <v>123.347064244253</v>
      </c>
      <c r="EK80" s="3">
        <v>379.483680950689</v>
      </c>
      <c r="EL80" s="3">
        <v>95.1378659833416</v>
      </c>
      <c r="EM80" s="3">
        <v>88.361883289855</v>
      </c>
      <c r="EN80" s="3">
        <v>112.267881647284</v>
      </c>
      <c r="EO80" s="3">
        <v>50.5091657390637</v>
      </c>
      <c r="EP80" s="3">
        <v>290.476151980136</v>
      </c>
      <c r="EQ80" s="3">
        <v>27.7354329803168</v>
      </c>
      <c r="ER80" s="3">
        <v>14.9055114614198</v>
      </c>
      <c r="ES80" s="3">
        <v>21.8344960748453</v>
      </c>
      <c r="ET80" s="3">
        <v>209.275985370983</v>
      </c>
      <c r="EU80" s="3">
        <v>162.523486776784</v>
      </c>
      <c r="EV80" s="3">
        <v>8.69973909717693</v>
      </c>
      <c r="EW80" s="3">
        <v>32.5077370829184</v>
      </c>
      <c r="EX80" s="3">
        <v>128.957338422584</v>
      </c>
      <c r="EY80" s="3">
        <v>20.8036372040198</v>
      </c>
      <c r="EZ80" s="3">
        <v>85.5263178041356</v>
      </c>
      <c r="FA80" s="3">
        <v>54.4189574655396</v>
      </c>
      <c r="FB80" s="3">
        <v>9.52149783427761</v>
      </c>
      <c r="FC80" s="3">
        <v>9.73944008713874</v>
      </c>
      <c r="FD80" s="3">
        <v>188.793782147157</v>
      </c>
      <c r="FE80" s="3">
        <v>123.99902219425</v>
      </c>
      <c r="FF80" s="3">
        <v>10.9386314815586</v>
      </c>
      <c r="FG80" s="3">
        <v>93.3395446430553</v>
      </c>
      <c r="FH80" s="3">
        <v>40.5309890986863</v>
      </c>
      <c r="FI80" s="3">
        <v>30.9143785403901</v>
      </c>
      <c r="FJ80" s="3">
        <v>34.775129188946</v>
      </c>
      <c r="FK80" s="3">
        <v>61.3954129161458</v>
      </c>
      <c r="FL80" s="3">
        <v>154.78467996069</v>
      </c>
      <c r="FM80" s="3">
        <v>326.727073169878</v>
      </c>
      <c r="FN80" s="3">
        <v>130.970987707294</v>
      </c>
      <c r="FO80" s="3">
        <v>28.352808386326</v>
      </c>
      <c r="FP80" s="3">
        <v>31.3721338805581</v>
      </c>
      <c r="FQ80" s="3">
        <v>51.0662456524076</v>
      </c>
      <c r="FR80" s="3">
        <v>296.198924606871</v>
      </c>
      <c r="FS80" s="3">
        <v>86.1350610577809</v>
      </c>
      <c r="FT80" s="3">
        <v>48.806872917421</v>
      </c>
      <c r="FU80" s="3">
        <v>172.511558831344</v>
      </c>
      <c r="FV80" s="3">
        <v>48.5626808246928</v>
      </c>
      <c r="FW80" s="3">
        <v>147.006068498316</v>
      </c>
      <c r="FX80" s="3">
        <v>277.659099087382</v>
      </c>
      <c r="FY80" s="3">
        <v>47.9721088414336</v>
      </c>
      <c r="FZ80" s="3">
        <v>84.0954928802949</v>
      </c>
      <c r="GA80" s="3">
        <v>32.281631433726</v>
      </c>
      <c r="GB80" s="3">
        <v>84.3581825603138</v>
      </c>
      <c r="GC80" s="3">
        <v>86.7605199788684</v>
      </c>
      <c r="GD80" s="3">
        <v>104.89154919309</v>
      </c>
      <c r="GE80" s="3">
        <v>109.093594527188</v>
      </c>
      <c r="GF80" s="3">
        <v>36.7073867971247</v>
      </c>
      <c r="GG80" s="3">
        <v>28.4685863243914</v>
      </c>
      <c r="GH80" s="3">
        <v>12.1170016463713</v>
      </c>
      <c r="GI80" s="3">
        <v>32.2350010499195</v>
      </c>
      <c r="GJ80" s="3">
        <v>65.4599404580628</v>
      </c>
      <c r="GK80" s="3">
        <v>43.3143201191204</v>
      </c>
      <c r="GL80" s="3">
        <v>199.181949476654</v>
      </c>
      <c r="GM80" s="3">
        <v>128.593761864821</v>
      </c>
      <c r="GN80" s="3">
        <v>87.8349829589787</v>
      </c>
      <c r="GO80" s="3">
        <v>49.4123703771314</v>
      </c>
      <c r="GP80" s="3">
        <v>39.6044052428176</v>
      </c>
      <c r="GQ80" s="3">
        <v>59.7193424859476</v>
      </c>
      <c r="GR80" s="3">
        <v>54.9935719388756</v>
      </c>
      <c r="GS80" s="3">
        <v>498.695908979936</v>
      </c>
      <c r="GT80" s="3">
        <v>20.4038913654959</v>
      </c>
      <c r="GU80" s="3">
        <v>92.6199177552872</v>
      </c>
      <c r="GV80" s="3">
        <v>284.988865624782</v>
      </c>
      <c r="GW80" s="3">
        <v>28.7210351806766</v>
      </c>
      <c r="GX80" s="3">
        <v>165.937900400384</v>
      </c>
      <c r="GY80" s="3">
        <v>38.9573057043273</v>
      </c>
      <c r="GZ80" s="3">
        <v>68.208826231203</v>
      </c>
      <c r="HA80" s="3">
        <v>38.4080574502618</v>
      </c>
      <c r="HB80" s="3">
        <v>10.1847668216676</v>
      </c>
      <c r="HC80" s="3">
        <v>11.9176728765753</v>
      </c>
      <c r="HD80" s="3">
        <v>21.213269708909</v>
      </c>
      <c r="HE80" s="3">
        <v>46.674014474106</v>
      </c>
      <c r="HF80" s="3">
        <v>52.3673138896951</v>
      </c>
      <c r="HG80" s="3">
        <v>438.311590021307</v>
      </c>
      <c r="HH80" s="3">
        <v>16.2158972229228</v>
      </c>
      <c r="HI80" s="3">
        <v>64.9165713664344</v>
      </c>
      <c r="HJ80" s="3">
        <v>44.7724171529961</v>
      </c>
      <c r="HK80" s="3">
        <v>44.435411433194</v>
      </c>
      <c r="HL80" s="3">
        <v>118.638386899166</v>
      </c>
      <c r="HM80" s="3">
        <v>27.9018940347829</v>
      </c>
      <c r="HN80" s="3">
        <v>36.4753169921758</v>
      </c>
      <c r="HO80" s="3">
        <v>111.384915196051</v>
      </c>
      <c r="HP80" s="3">
        <v>76.5940208390112</v>
      </c>
      <c r="HQ80" s="3">
        <v>170.842556180898</v>
      </c>
      <c r="HR80" s="3">
        <v>36.2010996072233</v>
      </c>
      <c r="HS80" s="3">
        <v>86.7013278179537</v>
      </c>
      <c r="HT80" s="3">
        <v>58.7336342720961</v>
      </c>
      <c r="HU80" s="3">
        <v>87.8512390434498</v>
      </c>
      <c r="HV80" s="3">
        <v>38.0751607531495</v>
      </c>
      <c r="HW80" s="3">
        <v>65.055086327222</v>
      </c>
      <c r="HX80" s="3">
        <v>101.326153829425</v>
      </c>
      <c r="HY80" s="3">
        <v>21.2665803952376</v>
      </c>
      <c r="HZ80" s="3">
        <v>50.1763296318457</v>
      </c>
      <c r="IA80" s="3">
        <v>159.09824886811</v>
      </c>
      <c r="IB80" s="3">
        <v>53.4128152042175</v>
      </c>
      <c r="IC80" s="3">
        <v>39.0352703240773</v>
      </c>
      <c r="ID80" s="3">
        <v>84.7974794457239</v>
      </c>
      <c r="IE80" s="3">
        <v>633.070000388406</v>
      </c>
      <c r="IF80" s="3">
        <v>8.83780928206628</v>
      </c>
      <c r="IG80" s="3">
        <v>65.1010527374984</v>
      </c>
      <c r="IH80" s="3">
        <v>202.669887498442</v>
      </c>
      <c r="II80" s="3">
        <v>397.274204556481</v>
      </c>
      <c r="IJ80" s="3">
        <v>82.5410107819766</v>
      </c>
      <c r="IK80" s="3">
        <v>78.669165304077</v>
      </c>
      <c r="IL80" s="3">
        <v>68.0989941562501</v>
      </c>
      <c r="IM80" s="3">
        <v>32.165920124637</v>
      </c>
      <c r="IN80" s="3">
        <v>194.195743398578</v>
      </c>
      <c r="IO80" s="3">
        <v>92.7296696878615</v>
      </c>
      <c r="IP80" s="3">
        <v>17.0177779714673</v>
      </c>
      <c r="IQ80" s="3">
        <v>123.588763374218</v>
      </c>
      <c r="IR80" s="3">
        <v>45.1208199895012</v>
      </c>
      <c r="IS80" s="3">
        <v>49.5643537842814</v>
      </c>
      <c r="IT80" s="3">
        <v>52.9526101869622</v>
      </c>
      <c r="IU80" s="3">
        <v>54.5711422343186</v>
      </c>
      <c r="IV80" s="3">
        <v>170.107974234402</v>
      </c>
      <c r="IW80" s="3">
        <v>130.103897994489</v>
      </c>
      <c r="IX80" s="3">
        <v>179.903982786679</v>
      </c>
      <c r="IY80" s="3">
        <v>47.8898756317034</v>
      </c>
      <c r="IZ80" s="3">
        <v>16.1888213235306</v>
      </c>
      <c r="JA80" s="3">
        <v>32.1826766490592</v>
      </c>
      <c r="JB80" s="3">
        <v>78.5795196324674</v>
      </c>
      <c r="JC80" s="3">
        <v>108.957924697293</v>
      </c>
      <c r="JD80" s="3">
        <v>48.7844946736702</v>
      </c>
      <c r="JE80" s="3">
        <v>389.828439361149</v>
      </c>
      <c r="JF80" s="3">
        <v>108.890549163163</v>
      </c>
      <c r="JG80" s="3">
        <v>105.469657262889</v>
      </c>
      <c r="JH80" s="3">
        <v>52.4922200463626</v>
      </c>
      <c r="JI80" s="3">
        <v>115.347264680681</v>
      </c>
      <c r="JJ80" s="3">
        <v>33.0276076463626</v>
      </c>
      <c r="JK80" s="3">
        <v>282.378370705574</v>
      </c>
      <c r="JL80" s="3">
        <v>157.172779449998</v>
      </c>
      <c r="JM80" s="3">
        <v>102.521722094487</v>
      </c>
      <c r="JN80" s="3">
        <v>189.004031281729</v>
      </c>
      <c r="JO80" s="3">
        <v>46.330536887244</v>
      </c>
      <c r="JP80" s="3">
        <v>117.843143125921</v>
      </c>
      <c r="JQ80" s="3">
        <v>206.870908216997</v>
      </c>
      <c r="JR80" s="3">
        <v>289.102497447621</v>
      </c>
      <c r="JS80" s="3">
        <v>30.7806303456143</v>
      </c>
      <c r="JT80" s="3">
        <v>42.8219502917289</v>
      </c>
      <c r="JU80" s="3">
        <v>207.49909175526</v>
      </c>
      <c r="JV80" s="3">
        <v>31.6812756339509</v>
      </c>
      <c r="JW80" s="3">
        <v>43.0915907079523</v>
      </c>
      <c r="JX80" s="3">
        <v>78.3344999063679</v>
      </c>
      <c r="JY80" s="3">
        <v>44.8176933145145</v>
      </c>
      <c r="JZ80" s="3">
        <v>22.787013186858</v>
      </c>
      <c r="KA80" s="3">
        <v>98.9147002936954</v>
      </c>
      <c r="KB80" s="3">
        <v>14.9623380732407</v>
      </c>
      <c r="KC80" s="3">
        <v>40.1973092971102</v>
      </c>
      <c r="KD80" s="3">
        <v>20.9901839687921</v>
      </c>
      <c r="KE80" s="3">
        <v>75.3245586786947</v>
      </c>
      <c r="KF80" s="3">
        <v>57.1932011251517</v>
      </c>
      <c r="KG80" s="3">
        <v>35.2597109319859</v>
      </c>
      <c r="KH80" s="3">
        <v>67.7503303546651</v>
      </c>
      <c r="KI80" s="3">
        <v>82.7577531263354</v>
      </c>
      <c r="KJ80" s="3">
        <v>119.869177323594</v>
      </c>
      <c r="KK80" s="3">
        <v>137.407172235622</v>
      </c>
      <c r="KL80" s="3">
        <v>22.5341373674626</v>
      </c>
      <c r="KM80" s="3">
        <v>29.203723262515</v>
      </c>
      <c r="KN80" s="3">
        <v>47.1427275511965</v>
      </c>
      <c r="KO80" s="3">
        <v>51.6961594133429</v>
      </c>
      <c r="KP80" s="3">
        <v>40.8744964611762</v>
      </c>
      <c r="KQ80" s="3">
        <v>118.615977341256</v>
      </c>
      <c r="KR80" s="3">
        <v>32.7099785141461</v>
      </c>
      <c r="KS80" s="3">
        <v>29.0213616276341</v>
      </c>
      <c r="KT80" s="3">
        <v>13.6063005892739</v>
      </c>
      <c r="KU80" s="3">
        <v>190.997630883462</v>
      </c>
      <c r="KV80" s="3">
        <v>29.8663228343822</v>
      </c>
      <c r="KW80" s="3">
        <v>47.8599077053407</v>
      </c>
      <c r="KX80" s="3">
        <v>28.0102257299654</v>
      </c>
      <c r="KY80" s="3">
        <v>29.6124941320942</v>
      </c>
      <c r="KZ80" s="3">
        <v>16.6642673481787</v>
      </c>
      <c r="LA80" s="3">
        <v>11.2974457744392</v>
      </c>
      <c r="LB80" s="3">
        <v>49.5925372948515</v>
      </c>
      <c r="LC80" s="3">
        <v>14.326376950851</v>
      </c>
      <c r="LD80" s="3">
        <v>210.117893147025</v>
      </c>
      <c r="LE80" s="3">
        <v>26.4089074301276</v>
      </c>
      <c r="LF80" s="3">
        <v>3.41561425102666</v>
      </c>
      <c r="LG80" s="3">
        <v>9.12942841680601</v>
      </c>
      <c r="LH80" s="3">
        <v>16.1531387285668</v>
      </c>
      <c r="LI80" s="3">
        <v>10.22181818702</v>
      </c>
      <c r="LJ80" s="3">
        <v>25.2159907743563</v>
      </c>
      <c r="LK80" s="3">
        <v>13.4624425363757</v>
      </c>
      <c r="LL80" s="3">
        <v>15.6834837220582</v>
      </c>
    </row>
    <row r="81">
      <c r="A81" s="9">
        <v>44044.0</v>
      </c>
      <c r="B81" s="3">
        <v>114.306800223369</v>
      </c>
      <c r="C81" s="3">
        <v>78.685618867296</v>
      </c>
      <c r="D81" s="3">
        <v>94.5867413880484</v>
      </c>
      <c r="E81" s="3">
        <v>219.660740453914</v>
      </c>
      <c r="F81" s="3">
        <v>467.303336007255</v>
      </c>
      <c r="G81" s="3">
        <v>108.671007499687</v>
      </c>
      <c r="H81" s="3">
        <v>39.3923775416833</v>
      </c>
      <c r="I81" s="3">
        <v>126.189203953521</v>
      </c>
      <c r="J81" s="3">
        <v>241.625477382115</v>
      </c>
      <c r="K81" s="3">
        <v>70.8523427898846</v>
      </c>
      <c r="L81" s="3">
        <v>70.2025744382117</v>
      </c>
      <c r="M81" s="3">
        <v>15.1077336537333</v>
      </c>
      <c r="N81" s="3">
        <v>33.1288629668143</v>
      </c>
      <c r="O81" s="3">
        <v>26.9575055368813</v>
      </c>
      <c r="P81" s="3">
        <v>111.982008984983</v>
      </c>
      <c r="Q81" s="3">
        <v>110.450238545736</v>
      </c>
      <c r="R81" s="3">
        <v>85.0578247899005</v>
      </c>
      <c r="S81" s="3">
        <v>96.0800421806145</v>
      </c>
      <c r="T81" s="3">
        <v>62.2078856714759</v>
      </c>
      <c r="U81" s="3">
        <v>96.6791174680243</v>
      </c>
      <c r="V81" s="3">
        <v>212.35353249013</v>
      </c>
      <c r="W81" s="3">
        <v>146.818371625736</v>
      </c>
      <c r="X81" s="3">
        <v>222.14773534481</v>
      </c>
      <c r="Y81" s="3">
        <v>162.267035348075</v>
      </c>
      <c r="Z81" s="3">
        <v>257.663095257972</v>
      </c>
      <c r="AA81" s="3">
        <v>26.0265130985058</v>
      </c>
      <c r="AB81" s="3">
        <v>85.6042851039342</v>
      </c>
      <c r="AC81" s="3">
        <v>131.683301571461</v>
      </c>
      <c r="AD81" s="3">
        <v>107.858923159914</v>
      </c>
      <c r="AE81" s="3">
        <v>92.9968717578171</v>
      </c>
      <c r="AF81" s="4">
        <v>1196.70738292876</v>
      </c>
      <c r="AG81" s="3">
        <v>172.658571879069</v>
      </c>
      <c r="AH81" s="3">
        <v>23.1234336348205</v>
      </c>
      <c r="AI81" s="3">
        <v>75.9254818869038</v>
      </c>
      <c r="AJ81" s="3">
        <v>91.1637088694013</v>
      </c>
      <c r="AK81" s="3">
        <v>237.534214094077</v>
      </c>
      <c r="AL81" s="3">
        <v>17.6142425041026</v>
      </c>
      <c r="AM81" s="3">
        <v>66.1618078951577</v>
      </c>
      <c r="AN81" s="3">
        <v>284.768334524972</v>
      </c>
      <c r="AO81" s="3">
        <v>32.2022249963144</v>
      </c>
      <c r="AP81" s="3">
        <v>52.6986362063995</v>
      </c>
      <c r="AQ81" s="3">
        <v>39.1345235733759</v>
      </c>
      <c r="AR81" s="3">
        <v>33.261202415742</v>
      </c>
      <c r="AS81" s="3">
        <v>69.4465965844807</v>
      </c>
      <c r="AT81" s="3">
        <v>43.6994197275932</v>
      </c>
      <c r="AU81" s="3">
        <v>31.7173214297565</v>
      </c>
      <c r="AV81" s="3">
        <v>46.2844239544538</v>
      </c>
      <c r="AW81" s="3">
        <v>126.954682545187</v>
      </c>
      <c r="AX81" s="3">
        <v>117.649688862116</v>
      </c>
      <c r="AY81" s="3">
        <v>45.1859523228236</v>
      </c>
      <c r="AZ81" s="3">
        <v>134.609672261559</v>
      </c>
      <c r="BA81" s="3">
        <v>15.0192857242766</v>
      </c>
      <c r="BB81" s="3">
        <v>30.5122019854572</v>
      </c>
      <c r="BC81" s="3">
        <v>85.7449522067949</v>
      </c>
      <c r="BD81" s="3">
        <v>70.8735578695821</v>
      </c>
      <c r="BE81" s="3">
        <v>69.8019637962033</v>
      </c>
      <c r="BF81" s="3">
        <v>200.478591933744</v>
      </c>
      <c r="BG81" s="3">
        <v>38.6292653054303</v>
      </c>
      <c r="BH81" s="3">
        <v>140.529273047717</v>
      </c>
      <c r="BI81" s="3">
        <v>24.2853570665632</v>
      </c>
      <c r="BJ81" s="3">
        <v>184.902394875134</v>
      </c>
      <c r="BK81" s="3">
        <v>53.7618373135062</v>
      </c>
      <c r="BL81" s="3">
        <v>17.8970829079465</v>
      </c>
      <c r="BM81" s="3">
        <v>61.5362769511643</v>
      </c>
      <c r="BN81" s="3">
        <v>33.2808263044702</v>
      </c>
      <c r="BO81" s="3">
        <v>314.972830879506</v>
      </c>
      <c r="BP81" s="3">
        <v>44.610841105905</v>
      </c>
      <c r="BQ81" s="3">
        <v>213.327525262015</v>
      </c>
      <c r="BR81" s="3">
        <v>38.5250026701905</v>
      </c>
      <c r="BS81" s="3">
        <v>23.3257178747064</v>
      </c>
      <c r="BT81" s="3">
        <v>69.1165219276028</v>
      </c>
      <c r="BU81" s="3">
        <v>62.8328487500384</v>
      </c>
      <c r="BV81" s="3">
        <v>55.8597712013592</v>
      </c>
      <c r="BW81" s="3">
        <v>72.1445591446622</v>
      </c>
      <c r="BX81" s="3">
        <v>65.1529307938766</v>
      </c>
      <c r="BY81" s="3">
        <v>28.0297967062298</v>
      </c>
      <c r="BZ81" s="3">
        <v>182.860948398809</v>
      </c>
      <c r="CA81" s="3">
        <v>47.1885515543515</v>
      </c>
      <c r="CB81" s="3">
        <v>186.047921762152</v>
      </c>
      <c r="CC81" s="3">
        <v>109.871072887458</v>
      </c>
      <c r="CD81" s="3">
        <v>68.7697204211564</v>
      </c>
      <c r="CE81" s="3">
        <v>179.231639933664</v>
      </c>
      <c r="CF81" s="3">
        <v>127.221208150217</v>
      </c>
      <c r="CG81" s="3">
        <v>98.194285256522</v>
      </c>
      <c r="CH81" s="3">
        <v>103.046113996877</v>
      </c>
      <c r="CI81" s="3">
        <v>71.2661809150645</v>
      </c>
      <c r="CJ81" s="3">
        <v>85.856346885104</v>
      </c>
      <c r="CK81" s="3">
        <v>69.233831607852</v>
      </c>
      <c r="CL81" s="3">
        <v>85.0845238821847</v>
      </c>
      <c r="CM81" s="3">
        <v>8.80959025874961</v>
      </c>
      <c r="CN81" s="3">
        <v>138.883574410441</v>
      </c>
      <c r="CO81" s="3">
        <v>52.2343931977403</v>
      </c>
      <c r="CP81" s="3">
        <v>185.631070232196</v>
      </c>
      <c r="CQ81" s="3">
        <v>62.627972278152</v>
      </c>
      <c r="CR81" s="3">
        <v>158.492167744547</v>
      </c>
      <c r="CS81" s="3">
        <v>43.4044497767976</v>
      </c>
      <c r="CT81" s="3">
        <v>196.967264976857</v>
      </c>
      <c r="CU81" s="3">
        <v>63.1829583300769</v>
      </c>
      <c r="CV81" s="3">
        <v>61.8467689772475</v>
      </c>
      <c r="CW81" s="3">
        <v>37.4718549983047</v>
      </c>
      <c r="CX81" s="3">
        <v>46.2408984848073</v>
      </c>
      <c r="CY81" s="3">
        <v>74.2667284170996</v>
      </c>
      <c r="CZ81" s="3">
        <v>92.2273056679923</v>
      </c>
      <c r="DA81" s="3">
        <v>40.2096746594178</v>
      </c>
      <c r="DB81" s="3">
        <v>79.052856808617</v>
      </c>
      <c r="DC81" s="3">
        <v>22.9846718304167</v>
      </c>
      <c r="DD81" s="3">
        <v>82.0418971327862</v>
      </c>
      <c r="DE81" s="3">
        <v>88.7473807561965</v>
      </c>
      <c r="DF81" s="3">
        <v>5.64524333094941</v>
      </c>
      <c r="DG81" s="3">
        <v>42.8948590577193</v>
      </c>
      <c r="DH81" s="3">
        <v>13.5460187201411</v>
      </c>
      <c r="DI81" s="3">
        <v>185.357332912766</v>
      </c>
      <c r="DJ81" s="3">
        <v>24.1372181482772</v>
      </c>
      <c r="DK81" s="3">
        <v>136.240237281436</v>
      </c>
      <c r="DL81" s="3">
        <v>132.823683819422</v>
      </c>
      <c r="DM81" s="3">
        <v>17.2216143848422</v>
      </c>
      <c r="DN81" s="3">
        <v>96.9344451345325</v>
      </c>
      <c r="DO81" s="3">
        <v>137.189597560506</v>
      </c>
      <c r="DP81" s="3">
        <v>31.5886314159597</v>
      </c>
      <c r="DQ81" s="3">
        <v>56.2868016481232</v>
      </c>
      <c r="DR81" s="3">
        <v>55.3049741782422</v>
      </c>
      <c r="DS81" s="3">
        <v>28.2725472470379</v>
      </c>
      <c r="DT81" s="3">
        <v>27.6357820369881</v>
      </c>
      <c r="DU81" s="3">
        <v>76.8449312374124</v>
      </c>
      <c r="DV81" s="3">
        <v>82.9379673104726</v>
      </c>
      <c r="DW81" s="3">
        <v>92.8182572504326</v>
      </c>
      <c r="DX81" s="3">
        <v>184.395701587397</v>
      </c>
      <c r="DY81" s="3">
        <v>334.546483895947</v>
      </c>
      <c r="DZ81" s="3">
        <v>14.8779745869412</v>
      </c>
      <c r="EA81" s="3">
        <v>66.1328649265004</v>
      </c>
      <c r="EB81" s="3">
        <v>7.74702018288413</v>
      </c>
      <c r="EC81" s="3">
        <v>251.341103739279</v>
      </c>
      <c r="ED81" s="3">
        <v>47.4843240146473</v>
      </c>
      <c r="EE81" s="3">
        <v>37.7327582332611</v>
      </c>
      <c r="EF81" s="3">
        <v>145.10139870739</v>
      </c>
      <c r="EG81" s="3">
        <v>15.9560537712791</v>
      </c>
      <c r="EH81" s="3">
        <v>45.8403037866773</v>
      </c>
      <c r="EI81" s="3">
        <v>9.73204751574363</v>
      </c>
      <c r="EJ81" s="3">
        <v>133.170916386241</v>
      </c>
      <c r="EK81" s="3">
        <v>397.300293651782</v>
      </c>
      <c r="EL81" s="3">
        <v>98.0016566979392</v>
      </c>
      <c r="EM81" s="3">
        <v>95.8485010887846</v>
      </c>
      <c r="EN81" s="3">
        <v>109.922538408494</v>
      </c>
      <c r="EO81" s="3">
        <v>44.0422012457902</v>
      </c>
      <c r="EP81" s="3">
        <v>309.641833377582</v>
      </c>
      <c r="EQ81" s="3">
        <v>28.2510496301937</v>
      </c>
      <c r="ER81" s="3">
        <v>15.5304462191645</v>
      </c>
      <c r="ES81" s="3">
        <v>23.9611733578223</v>
      </c>
      <c r="ET81" s="3">
        <v>231.217777070545</v>
      </c>
      <c r="EU81" s="3">
        <v>175.615739734415</v>
      </c>
      <c r="EV81" s="3">
        <v>8.76497908182594</v>
      </c>
      <c r="EW81" s="3">
        <v>36.3854772431565</v>
      </c>
      <c r="EX81" s="3">
        <v>132.456754365853</v>
      </c>
      <c r="EY81" s="3">
        <v>21.7788272291526</v>
      </c>
      <c r="EZ81" s="3">
        <v>88.186739948685</v>
      </c>
      <c r="FA81" s="3">
        <v>55.5956601885177</v>
      </c>
      <c r="FB81" s="3">
        <v>9.97692181612399</v>
      </c>
      <c r="FC81" s="3">
        <v>9.78747568821745</v>
      </c>
      <c r="FD81" s="3">
        <v>196.875359273431</v>
      </c>
      <c r="FE81" s="3">
        <v>133.903896757745</v>
      </c>
      <c r="FF81" s="3">
        <v>10.8677788141594</v>
      </c>
      <c r="FG81" s="3">
        <v>104.366190410796</v>
      </c>
      <c r="FH81" s="3">
        <v>41.758004520468</v>
      </c>
      <c r="FI81" s="3">
        <v>32.3143008050736</v>
      </c>
      <c r="FJ81" s="3">
        <v>36.0593529932294</v>
      </c>
      <c r="FK81" s="3">
        <v>68.9258490793176</v>
      </c>
      <c r="FL81" s="3">
        <v>143.769081147799</v>
      </c>
      <c r="FM81" s="3">
        <v>344.522208365218</v>
      </c>
      <c r="FN81" s="3">
        <v>146.029670271614</v>
      </c>
      <c r="FO81" s="3">
        <v>30.1341424954509</v>
      </c>
      <c r="FP81" s="3">
        <v>33.1444679678711</v>
      </c>
      <c r="FQ81" s="3">
        <v>51.4752771967684</v>
      </c>
      <c r="FR81" s="3">
        <v>325.655935225699</v>
      </c>
      <c r="FS81" s="3">
        <v>92.6436763409689</v>
      </c>
      <c r="FT81" s="3">
        <v>54.115234377397</v>
      </c>
      <c r="FU81" s="3">
        <v>186.99046082512</v>
      </c>
      <c r="FV81" s="3">
        <v>48.3724648665615</v>
      </c>
      <c r="FW81" s="3">
        <v>148.932622930391</v>
      </c>
      <c r="FX81" s="3">
        <v>272.26161386456</v>
      </c>
      <c r="FY81" s="3">
        <v>50.9094490148614</v>
      </c>
      <c r="FZ81" s="3">
        <v>89.6806502884816</v>
      </c>
      <c r="GA81" s="3">
        <v>33.6413508093436</v>
      </c>
      <c r="GB81" s="3">
        <v>89.7923814682733</v>
      </c>
      <c r="GC81" s="3">
        <v>92.6139472108692</v>
      </c>
      <c r="GD81" s="3">
        <v>108.993096756069</v>
      </c>
      <c r="GE81" s="3">
        <v>112.694356169278</v>
      </c>
      <c r="GF81" s="3">
        <v>41.3213096800305</v>
      </c>
      <c r="GG81" s="3">
        <v>29.923347476309</v>
      </c>
      <c r="GH81" s="3">
        <v>16.1373764473344</v>
      </c>
      <c r="GI81" s="3">
        <v>32.3394546039856</v>
      </c>
      <c r="GJ81" s="3">
        <v>69.5935951443423</v>
      </c>
      <c r="GK81" s="3">
        <v>44.5789498638255</v>
      </c>
      <c r="GL81" s="3">
        <v>206.090549540206</v>
      </c>
      <c r="GM81" s="3">
        <v>138.807231640087</v>
      </c>
      <c r="GN81" s="3">
        <v>91.414287687571</v>
      </c>
      <c r="GO81" s="3">
        <v>45.5584502253017</v>
      </c>
      <c r="GP81" s="3">
        <v>40.9619489798645</v>
      </c>
      <c r="GQ81" s="3">
        <v>63.4165511605371</v>
      </c>
      <c r="GR81" s="3">
        <v>57.4130181574566</v>
      </c>
      <c r="GS81" s="3">
        <v>497.230237688337</v>
      </c>
      <c r="GT81" s="3">
        <v>20.326110143807</v>
      </c>
      <c r="GU81" s="3">
        <v>100.865189040931</v>
      </c>
      <c r="GV81" s="3">
        <v>313.145225128067</v>
      </c>
      <c r="GW81" s="3">
        <v>29.9891771992273</v>
      </c>
      <c r="GX81" s="3">
        <v>187.772972924579</v>
      </c>
      <c r="GY81" s="3">
        <v>38.1276516734907</v>
      </c>
      <c r="GZ81" s="3">
        <v>71.6100534751834</v>
      </c>
      <c r="HA81" s="3">
        <v>41.7447214158477</v>
      </c>
      <c r="HB81" s="3">
        <v>11.9000245362298</v>
      </c>
      <c r="HC81" s="3">
        <v>14.0155596044516</v>
      </c>
      <c r="HD81" s="3">
        <v>21.7464248639757</v>
      </c>
      <c r="HE81" s="3">
        <v>45.9683456926787</v>
      </c>
      <c r="HF81" s="3">
        <v>52.035787988185</v>
      </c>
      <c r="HG81" s="3">
        <v>465.095000494094</v>
      </c>
      <c r="HH81" s="3">
        <v>13.8600839982591</v>
      </c>
      <c r="HI81" s="3">
        <v>66.1158107711841</v>
      </c>
      <c r="HJ81" s="3">
        <v>49.1247588193836</v>
      </c>
      <c r="HK81" s="3">
        <v>46.5301523945021</v>
      </c>
      <c r="HL81" s="3">
        <v>120.668343738293</v>
      </c>
      <c r="HM81" s="3">
        <v>29.738347821852</v>
      </c>
      <c r="HN81" s="3">
        <v>37.3994304908775</v>
      </c>
      <c r="HO81" s="3">
        <v>121.357570283242</v>
      </c>
      <c r="HP81" s="3">
        <v>82.3004003000762</v>
      </c>
      <c r="HQ81" s="3">
        <v>189.891601429717</v>
      </c>
      <c r="HR81" s="3">
        <v>43.5110779308281</v>
      </c>
      <c r="HS81" s="3">
        <v>91.8606513036902</v>
      </c>
      <c r="HT81" s="3">
        <v>61.8867372253975</v>
      </c>
      <c r="HU81" s="3">
        <v>92.7597328887973</v>
      </c>
      <c r="HV81" s="3">
        <v>42.321109090598</v>
      </c>
      <c r="HW81" s="3">
        <v>64.147074943882</v>
      </c>
      <c r="HX81" s="3">
        <v>108.48681025617</v>
      </c>
      <c r="HY81" s="3">
        <v>23.0723321891253</v>
      </c>
      <c r="HZ81" s="3">
        <v>54.9112644113509</v>
      </c>
      <c r="IA81" s="3">
        <v>166.92754558098</v>
      </c>
      <c r="IB81" s="3">
        <v>51.7904122483164</v>
      </c>
      <c r="IC81" s="3">
        <v>47.9535476318297</v>
      </c>
      <c r="ID81" s="3">
        <v>102.39719275361</v>
      </c>
      <c r="IE81" s="3">
        <v>617.25238327753</v>
      </c>
      <c r="IF81" s="3">
        <v>9.50191429972025</v>
      </c>
      <c r="IG81" s="3">
        <v>62.8689170090342</v>
      </c>
      <c r="IH81" s="3">
        <v>212.198690444612</v>
      </c>
      <c r="II81" s="3">
        <v>425.815253065104</v>
      </c>
      <c r="IJ81" s="3">
        <v>86.9667217250935</v>
      </c>
      <c r="IK81" s="3">
        <v>84.4808704314254</v>
      </c>
      <c r="IL81" s="3">
        <v>71.8658657326884</v>
      </c>
      <c r="IM81" s="3">
        <v>32.763671670985</v>
      </c>
      <c r="IN81" s="3">
        <v>213.084844387058</v>
      </c>
      <c r="IO81" s="3">
        <v>99.8555551426422</v>
      </c>
      <c r="IP81" s="3">
        <v>17.8063592313554</v>
      </c>
      <c r="IQ81" s="3">
        <v>133.323284882652</v>
      </c>
      <c r="IR81" s="3">
        <v>45.0126885565726</v>
      </c>
      <c r="IS81" s="3">
        <v>51.1565674401449</v>
      </c>
      <c r="IT81" s="3">
        <v>55.3174437036962</v>
      </c>
      <c r="IU81" s="3">
        <v>59.3301979833302</v>
      </c>
      <c r="IV81" s="3">
        <v>166.235690085407</v>
      </c>
      <c r="IW81" s="3">
        <v>139.995448919548</v>
      </c>
      <c r="IX81" s="3">
        <v>181.280361213439</v>
      </c>
      <c r="IY81" s="3">
        <v>51.7495706304142</v>
      </c>
      <c r="IZ81" s="3">
        <v>16.2614612285693</v>
      </c>
      <c r="JA81" s="3">
        <v>33.8628503629572</v>
      </c>
      <c r="JB81" s="3">
        <v>87.7251448805239</v>
      </c>
      <c r="JC81" s="3">
        <v>127.396845090889</v>
      </c>
      <c r="JD81" s="3">
        <v>51.4641222546314</v>
      </c>
      <c r="JE81" s="3">
        <v>413.781288058324</v>
      </c>
      <c r="JF81" s="3">
        <v>114.8305877904</v>
      </c>
      <c r="JG81" s="3">
        <v>104.985108557947</v>
      </c>
      <c r="JH81" s="3">
        <v>55.9809573670333</v>
      </c>
      <c r="JI81" s="3">
        <v>122.254291950456</v>
      </c>
      <c r="JJ81" s="3">
        <v>37.7046712914849</v>
      </c>
      <c r="JK81" s="3">
        <v>294.617109758245</v>
      </c>
      <c r="JL81" s="3">
        <v>170.642242568358</v>
      </c>
      <c r="JM81" s="3">
        <v>134.520243339256</v>
      </c>
      <c r="JN81" s="3">
        <v>194.999945609726</v>
      </c>
      <c r="JO81" s="3">
        <v>45.3871700121813</v>
      </c>
      <c r="JP81" s="3">
        <v>121.98952465667</v>
      </c>
      <c r="JQ81" s="3">
        <v>208.438095092773</v>
      </c>
      <c r="JR81" s="3">
        <v>271.358095441546</v>
      </c>
      <c r="JS81" s="3">
        <v>34.5506114106294</v>
      </c>
      <c r="JT81" s="3">
        <v>45.2266403072603</v>
      </c>
      <c r="JU81" s="3">
        <v>214.677855718703</v>
      </c>
      <c r="JV81" s="3">
        <v>31.5912627623137</v>
      </c>
      <c r="JW81" s="3">
        <v>37.0123810541062</v>
      </c>
      <c r="JX81" s="3">
        <v>80.2941028966258</v>
      </c>
      <c r="JY81" s="3">
        <v>49.0502803889582</v>
      </c>
      <c r="JZ81" s="3">
        <v>22.190978511238</v>
      </c>
      <c r="KA81" s="3">
        <v>103.632442075984</v>
      </c>
      <c r="KB81" s="3">
        <v>16.5960925734395</v>
      </c>
      <c r="KC81" s="3">
        <v>41.3829627875209</v>
      </c>
      <c r="KD81" s="3">
        <v>24.2741730940118</v>
      </c>
      <c r="KE81" s="3">
        <v>80.572416093359</v>
      </c>
      <c r="KF81" s="3">
        <v>60.8766394602483</v>
      </c>
      <c r="KG81" s="3">
        <v>34.8240299100535</v>
      </c>
      <c r="KH81" s="3">
        <v>74.8286930751471</v>
      </c>
      <c r="KI81" s="3">
        <v>86.3165831076567</v>
      </c>
      <c r="KJ81" s="3">
        <v>128.744562374248</v>
      </c>
      <c r="KK81" s="3">
        <v>152.700025849091</v>
      </c>
      <c r="KL81" s="3">
        <v>24.1004274798019</v>
      </c>
      <c r="KM81" s="3">
        <v>32.0938988838472</v>
      </c>
      <c r="KN81" s="3">
        <v>49.5068084557613</v>
      </c>
      <c r="KO81" s="3">
        <v>53.8413315966591</v>
      </c>
      <c r="KP81" s="3">
        <v>41.4881702574146</v>
      </c>
      <c r="KQ81" s="3">
        <v>145.092544518967</v>
      </c>
      <c r="KR81" s="3">
        <v>37.2110019472259</v>
      </c>
      <c r="KS81" s="3">
        <v>30.0130061473329</v>
      </c>
      <c r="KT81" s="3">
        <v>13.819964823666</v>
      </c>
      <c r="KU81" s="3">
        <v>185.494274311846</v>
      </c>
      <c r="KV81" s="3">
        <v>29.8118386953101</v>
      </c>
      <c r="KW81" s="3">
        <v>52.3739257483909</v>
      </c>
      <c r="KX81" s="3">
        <v>29.5120910223922</v>
      </c>
      <c r="KY81" s="3">
        <v>32.7148173646395</v>
      </c>
      <c r="KZ81" s="3">
        <v>17.8089431125898</v>
      </c>
      <c r="LA81" s="3">
        <v>11.7918116436446</v>
      </c>
      <c r="LB81" s="3">
        <v>46.6425233757271</v>
      </c>
      <c r="LC81" s="3">
        <v>15.5194682540738</v>
      </c>
      <c r="LD81" s="3">
        <v>207.853753962003</v>
      </c>
      <c r="LE81" s="3">
        <v>27.2209173453758</v>
      </c>
      <c r="LF81" s="3">
        <v>3.35070483545022</v>
      </c>
      <c r="LG81" s="3">
        <v>9.12664578192083</v>
      </c>
      <c r="LH81" s="3">
        <v>16.2691472617637</v>
      </c>
      <c r="LI81" s="3">
        <v>10.283809480213</v>
      </c>
      <c r="LJ81" s="3">
        <v>25.6888930181759</v>
      </c>
      <c r="LK81" s="3">
        <v>13.8944923883414</v>
      </c>
      <c r="LL81" s="3">
        <v>15.106931258176</v>
      </c>
    </row>
    <row r="82">
      <c r="A82" s="9">
        <v>44075.0</v>
      </c>
      <c r="B82" s="3">
        <v>112.847443224887</v>
      </c>
      <c r="C82" s="3">
        <v>74.7200150205339</v>
      </c>
      <c r="D82" s="3">
        <v>97.2579909507742</v>
      </c>
      <c r="E82" s="3">
        <v>219.528633973122</v>
      </c>
      <c r="F82" s="3">
        <v>487.175952003116</v>
      </c>
      <c r="G82" s="3">
        <v>107.147399696775</v>
      </c>
      <c r="H82" s="3">
        <v>41.6084052851764</v>
      </c>
      <c r="I82" s="3">
        <v>124.190715705753</v>
      </c>
      <c r="J82" s="3">
        <v>232.39047568185</v>
      </c>
      <c r="K82" s="3">
        <v>68.6120874492508</v>
      </c>
      <c r="L82" s="3">
        <v>68.147106354868</v>
      </c>
      <c r="M82" s="3">
        <v>15.7306072253406</v>
      </c>
      <c r="N82" s="3">
        <v>33.161447123277</v>
      </c>
      <c r="O82" s="3">
        <v>25.469709145366</v>
      </c>
      <c r="P82" s="3">
        <v>111.30975894024</v>
      </c>
      <c r="Q82" s="3">
        <v>110.320000421433</v>
      </c>
      <c r="R82" s="3">
        <v>83.3501712746521</v>
      </c>
      <c r="S82" s="3">
        <v>94.4835006611574</v>
      </c>
      <c r="T82" s="3">
        <v>56.0255411804296</v>
      </c>
      <c r="U82" s="3">
        <v>96.803958097007</v>
      </c>
      <c r="V82" s="3">
        <v>216.296781475428</v>
      </c>
      <c r="W82" s="3">
        <v>142.368141928629</v>
      </c>
      <c r="X82" s="3">
        <v>219.369203181951</v>
      </c>
      <c r="Y82" s="3">
        <v>158.532225109282</v>
      </c>
      <c r="Z82" s="3">
        <v>267.054458425006</v>
      </c>
      <c r="AA82" s="3">
        <v>25.7407179019021</v>
      </c>
      <c r="AB82" s="3">
        <v>86.5130951291039</v>
      </c>
      <c r="AC82" s="3">
        <v>131.2994308285</v>
      </c>
      <c r="AD82" s="3">
        <v>113.366513532058</v>
      </c>
      <c r="AE82" s="3">
        <v>96.1623608130974</v>
      </c>
      <c r="AF82" s="4">
        <v>1200.53190976097</v>
      </c>
      <c r="AG82" s="3">
        <v>162.578096662249</v>
      </c>
      <c r="AH82" s="3">
        <v>22.4642234108875</v>
      </c>
      <c r="AI82" s="3">
        <v>74.5634614017911</v>
      </c>
      <c r="AJ82" s="3">
        <v>91.2483606137743</v>
      </c>
      <c r="AK82" s="3">
        <v>211.964625294517</v>
      </c>
      <c r="AL82" s="3">
        <v>16.6580993792043</v>
      </c>
      <c r="AM82" s="3">
        <v>72.166762048336</v>
      </c>
      <c r="AN82" s="3">
        <v>275.719288417271</v>
      </c>
      <c r="AO82" s="3">
        <v>30.7818489000565</v>
      </c>
      <c r="AP82" s="3">
        <v>50.4451503761592</v>
      </c>
      <c r="AQ82" s="3">
        <v>39.7883333478655</v>
      </c>
      <c r="AR82" s="3">
        <v>33.1953982481764</v>
      </c>
      <c r="AS82" s="3">
        <v>67.1625862674289</v>
      </c>
      <c r="AT82" s="3">
        <v>39.9210910717318</v>
      </c>
      <c r="AU82" s="3">
        <v>29.6786959388538</v>
      </c>
      <c r="AV82" s="3">
        <v>42.2862293161134</v>
      </c>
      <c r="AW82" s="3">
        <v>135.958167724829</v>
      </c>
      <c r="AX82" s="3">
        <v>110.742823281875</v>
      </c>
      <c r="AY82" s="3">
        <v>47.7019048418318</v>
      </c>
      <c r="AZ82" s="3">
        <v>132.886231402838</v>
      </c>
      <c r="BA82" s="3">
        <v>16.240714322953</v>
      </c>
      <c r="BB82" s="3">
        <v>29.4123857466678</v>
      </c>
      <c r="BC82" s="3">
        <v>90.5311964193836</v>
      </c>
      <c r="BD82" s="3">
        <v>69.6940189231308</v>
      </c>
      <c r="BE82" s="3">
        <v>69.1125703384576</v>
      </c>
      <c r="BF82" s="3">
        <v>188.102990185523</v>
      </c>
      <c r="BG82" s="3">
        <v>40.390152497826</v>
      </c>
      <c r="BH82" s="3">
        <v>138.789158451665</v>
      </c>
      <c r="BI82" s="3">
        <v>25.5849335534232</v>
      </c>
      <c r="BJ82" s="3">
        <v>187.37626556483</v>
      </c>
      <c r="BK82" s="3">
        <v>53.5941257586808</v>
      </c>
      <c r="BL82" s="3">
        <v>17.3416034658844</v>
      </c>
      <c r="BM82" s="3">
        <v>65.9657565184316</v>
      </c>
      <c r="BN82" s="3">
        <v>29.4290993657805</v>
      </c>
      <c r="BO82" s="3">
        <v>319.449912205234</v>
      </c>
      <c r="BP82" s="3">
        <v>40.6831087267779</v>
      </c>
      <c r="BQ82" s="3">
        <v>249.133726124821</v>
      </c>
      <c r="BR82" s="3">
        <v>34.780746695846</v>
      </c>
      <c r="BS82" s="3">
        <v>24.5411779855598</v>
      </c>
      <c r="BT82" s="3">
        <v>71.1976256178317</v>
      </c>
      <c r="BU82" s="3">
        <v>63.783138261344</v>
      </c>
      <c r="BV82" s="3">
        <v>50.8971222926484</v>
      </c>
      <c r="BW82" s="3">
        <v>64.4753181935213</v>
      </c>
      <c r="BX82" s="3">
        <v>65.5147919742394</v>
      </c>
      <c r="BY82" s="3">
        <v>30.9695312055337</v>
      </c>
      <c r="BZ82" s="3">
        <v>204.305191294251</v>
      </c>
      <c r="CA82" s="3">
        <v>50.7350868407779</v>
      </c>
      <c r="CB82" s="3">
        <v>190.976052894773</v>
      </c>
      <c r="CC82" s="3">
        <v>102.289425290719</v>
      </c>
      <c r="CD82" s="3">
        <v>69.2460097733906</v>
      </c>
      <c r="CE82" s="3">
        <v>179.298884514255</v>
      </c>
      <c r="CF82" s="3">
        <v>127.915965573693</v>
      </c>
      <c r="CG82" s="3">
        <v>90.0142856779553</v>
      </c>
      <c r="CH82" s="3">
        <v>104.476841100503</v>
      </c>
      <c r="CI82" s="3">
        <v>79.9509797469855</v>
      </c>
      <c r="CJ82" s="3">
        <v>85.7306753976159</v>
      </c>
      <c r="CK82" s="3">
        <v>69.7273725338702</v>
      </c>
      <c r="CL82" s="3">
        <v>86.69690486363</v>
      </c>
      <c r="CM82" s="3">
        <v>7.53757173171824</v>
      </c>
      <c r="CN82" s="3">
        <v>126.867331590933</v>
      </c>
      <c r="CO82" s="3">
        <v>48.2464151161893</v>
      </c>
      <c r="CP82" s="3">
        <v>192.452347710994</v>
      </c>
      <c r="CQ82" s="3">
        <v>63.2490084892719</v>
      </c>
      <c r="CR82" s="3">
        <v>156.34336045495</v>
      </c>
      <c r="CS82" s="3">
        <v>42.2533755935092</v>
      </c>
      <c r="CT82" s="3">
        <v>203.631616979224</v>
      </c>
      <c r="CU82" s="3">
        <v>68.8824554452089</v>
      </c>
      <c r="CV82" s="3">
        <v>61.3492944528692</v>
      </c>
      <c r="CW82" s="3">
        <v>31.8373502750331</v>
      </c>
      <c r="CX82" s="3">
        <v>46.3046329730802</v>
      </c>
      <c r="CY82" s="3">
        <v>70.896951389023</v>
      </c>
      <c r="CZ82" s="3">
        <v>94.2416573448346</v>
      </c>
      <c r="DA82" s="3">
        <v>38.9016554091218</v>
      </c>
      <c r="DB82" s="3">
        <v>81.8240472702753</v>
      </c>
      <c r="DC82" s="3">
        <v>22.0815814857553</v>
      </c>
      <c r="DD82" s="3">
        <v>85.635881652414</v>
      </c>
      <c r="DE82" s="3">
        <v>96.0345241001674</v>
      </c>
      <c r="DF82" s="3">
        <v>5.61089802478829</v>
      </c>
      <c r="DG82" s="3">
        <v>40.4182590335322</v>
      </c>
      <c r="DH82" s="3">
        <v>15.1087777554589</v>
      </c>
      <c r="DI82" s="3">
        <v>220.445333550778</v>
      </c>
      <c r="DJ82" s="3">
        <v>24.1965256696197</v>
      </c>
      <c r="DK82" s="3">
        <v>123.115237826393</v>
      </c>
      <c r="DL82" s="3">
        <v>134.640694908349</v>
      </c>
      <c r="DM82" s="3">
        <v>17.7557186079405</v>
      </c>
      <c r="DN82" s="3">
        <v>96.5642690927192</v>
      </c>
      <c r="DO82" s="3">
        <v>129.779981882943</v>
      </c>
      <c r="DP82" s="3">
        <v>30.7346803206311</v>
      </c>
      <c r="DQ82" s="3">
        <v>53.9092782540622</v>
      </c>
      <c r="DR82" s="3">
        <v>51.7321675579754</v>
      </c>
      <c r="DS82" s="3">
        <v>28.3671894613768</v>
      </c>
      <c r="DT82" s="3">
        <v>29.6499539624037</v>
      </c>
      <c r="DU82" s="3">
        <v>75.4849314392269</v>
      </c>
      <c r="DV82" s="3">
        <v>87.4216694472454</v>
      </c>
      <c r="DW82" s="3">
        <v>89.0755099614158</v>
      </c>
      <c r="DX82" s="3">
        <v>179.966130943445</v>
      </c>
      <c r="DY82" s="3">
        <v>336.795896418001</v>
      </c>
      <c r="DZ82" s="3">
        <v>13.3420708821379</v>
      </c>
      <c r="EA82" s="3">
        <v>66.5902097745928</v>
      </c>
      <c r="EB82" s="3">
        <v>7.7190847111037</v>
      </c>
      <c r="EC82" s="3">
        <v>248.738827186701</v>
      </c>
      <c r="ED82" s="3">
        <v>40.8258324277037</v>
      </c>
      <c r="EE82" s="3">
        <v>34.7325213902351</v>
      </c>
      <c r="EF82" s="3">
        <v>152.124344185726</v>
      </c>
      <c r="EG82" s="3">
        <v>16.6018925195451</v>
      </c>
      <c r="EH82" s="3">
        <v>43.9854016814678</v>
      </c>
      <c r="EI82" s="3">
        <v>9.80335567743918</v>
      </c>
      <c r="EJ82" s="3">
        <v>130.573510062113</v>
      </c>
      <c r="EK82" s="3">
        <v>388.668391207045</v>
      </c>
      <c r="EL82" s="3">
        <v>95.8871220333094</v>
      </c>
      <c r="EM82" s="3">
        <v>94.9511838600027</v>
      </c>
      <c r="EN82" s="3">
        <v>107.787516909623</v>
      </c>
      <c r="EO82" s="3">
        <v>44.9597019895242</v>
      </c>
      <c r="EP82" s="3">
        <v>313.056757193329</v>
      </c>
      <c r="EQ82" s="3">
        <v>31.3119165845041</v>
      </c>
      <c r="ER82" s="3">
        <v>14.8309367786211</v>
      </c>
      <c r="ES82" s="3">
        <v>23.3200378369189</v>
      </c>
      <c r="ET82" s="3">
        <v>232.966826302665</v>
      </c>
      <c r="EU82" s="3">
        <v>176.63256281812</v>
      </c>
      <c r="EV82" s="3">
        <v>9.03938653589999</v>
      </c>
      <c r="EW82" s="3">
        <v>37.5753677969611</v>
      </c>
      <c r="EX82" s="3">
        <v>131.509672439613</v>
      </c>
      <c r="EY82" s="3">
        <v>20.2756041945413</v>
      </c>
      <c r="EZ82" s="3">
        <v>86.9520052734092</v>
      </c>
      <c r="FA82" s="3">
        <v>52.6725022767232</v>
      </c>
      <c r="FB82" s="3">
        <v>10.0330635973537</v>
      </c>
      <c r="FC82" s="3">
        <v>10.0054005332092</v>
      </c>
      <c r="FD82" s="3">
        <v>177.44633302814</v>
      </c>
      <c r="FE82" s="3">
        <v>127.919558248995</v>
      </c>
      <c r="FF82" s="3">
        <v>9.94126096006204</v>
      </c>
      <c r="FG82" s="3">
        <v>102.464048113142</v>
      </c>
      <c r="FH82" s="3">
        <v>43.7552449353006</v>
      </c>
      <c r="FI82" s="3">
        <v>31.0503139438113</v>
      </c>
      <c r="FJ82" s="3">
        <v>34.8544090594423</v>
      </c>
      <c r="FK82" s="3">
        <v>70.5216627427484</v>
      </c>
      <c r="FL82" s="3">
        <v>142.376985289776</v>
      </c>
      <c r="FM82" s="3">
        <v>345.686597612833</v>
      </c>
      <c r="FN82" s="3">
        <v>149.648573146539</v>
      </c>
      <c r="FO82" s="3">
        <v>26.2401944779834</v>
      </c>
      <c r="FP82" s="3">
        <v>36.9176541450064</v>
      </c>
      <c r="FQ82" s="3">
        <v>56.0698559115199</v>
      </c>
      <c r="FR82" s="3">
        <v>329.497587535299</v>
      </c>
      <c r="FS82" s="3">
        <v>97.178639276368</v>
      </c>
      <c r="FT82" s="3">
        <v>53.1150459408024</v>
      </c>
      <c r="FU82" s="3">
        <v>197.421721892757</v>
      </c>
      <c r="FV82" s="3">
        <v>47.990067124478</v>
      </c>
      <c r="FW82" s="3">
        <v>146.473929829693</v>
      </c>
      <c r="FX82" s="3">
        <v>274.967244198971</v>
      </c>
      <c r="FY82" s="3">
        <v>51.3934777319286</v>
      </c>
      <c r="FZ82" s="3">
        <v>93.629624769769</v>
      </c>
      <c r="GA82" s="3">
        <v>32.9645899700154</v>
      </c>
      <c r="GB82" s="3">
        <v>96.0880948021298</v>
      </c>
      <c r="GC82" s="3">
        <v>90.5055090826782</v>
      </c>
      <c r="GD82" s="3">
        <v>108.998022391166</v>
      </c>
      <c r="GE82" s="3">
        <v>115.736237208265</v>
      </c>
      <c r="GF82" s="3">
        <v>40.5947618030366</v>
      </c>
      <c r="GG82" s="3">
        <v>29.1181340280647</v>
      </c>
      <c r="GH82" s="3">
        <v>16.9885459527622</v>
      </c>
      <c r="GI82" s="3">
        <v>27.8780782933712</v>
      </c>
      <c r="GJ82" s="3">
        <v>70.3536340500035</v>
      </c>
      <c r="GK82" s="3">
        <v>43.437258235668</v>
      </c>
      <c r="GL82" s="3">
        <v>201.659551783243</v>
      </c>
      <c r="GM82" s="3">
        <v>146.36786015532</v>
      </c>
      <c r="GN82" s="3">
        <v>86.3604373762958</v>
      </c>
      <c r="GO82" s="3">
        <v>47.1850477821783</v>
      </c>
      <c r="GP82" s="3">
        <v>39.7215134368193</v>
      </c>
      <c r="GQ82" s="3">
        <v>63.3012038017598</v>
      </c>
      <c r="GR82" s="3">
        <v>56.026706154646</v>
      </c>
      <c r="GS82" s="3">
        <v>496.232143583752</v>
      </c>
      <c r="GT82" s="3">
        <v>18.974625944528</v>
      </c>
      <c r="GU82" s="3">
        <v>112.62634572496</v>
      </c>
      <c r="GV82" s="3">
        <v>312.887675837259</v>
      </c>
      <c r="GW82" s="3">
        <v>27.0552209060463</v>
      </c>
      <c r="GX82" s="3">
        <v>198.120650812806</v>
      </c>
      <c r="GY82" s="3">
        <v>39.4790238222931</v>
      </c>
      <c r="GZ82" s="3">
        <v>70.0171325559922</v>
      </c>
      <c r="HA82" s="3">
        <v>42.8573281468939</v>
      </c>
      <c r="HB82" s="3">
        <v>12.7593675304628</v>
      </c>
      <c r="HC82" s="3">
        <v>14.2317222473565</v>
      </c>
      <c r="HD82" s="3">
        <v>20.1747237187246</v>
      </c>
      <c r="HE82" s="3">
        <v>44.373581560203</v>
      </c>
      <c r="HF82" s="3">
        <v>55.1963135417093</v>
      </c>
      <c r="HG82" s="3">
        <v>465.051666259766</v>
      </c>
      <c r="HH82" s="3">
        <v>10.6758482117656</v>
      </c>
      <c r="HI82" s="3">
        <v>68.6729113986593</v>
      </c>
      <c r="HJ82" s="3">
        <v>47.6016150430308</v>
      </c>
      <c r="HK82" s="3">
        <v>45.4726803857263</v>
      </c>
      <c r="HL82" s="3">
        <v>120.077109592084</v>
      </c>
      <c r="HM82" s="3">
        <v>28.2900695095979</v>
      </c>
      <c r="HN82" s="3">
        <v>34.9704406048376</v>
      </c>
      <c r="HO82" s="3">
        <v>123.398756454069</v>
      </c>
      <c r="HP82" s="3">
        <v>85.4982569472818</v>
      </c>
      <c r="HQ82" s="3">
        <v>193.664941138095</v>
      </c>
      <c r="HR82" s="3">
        <v>42.985820268778</v>
      </c>
      <c r="HS82" s="3">
        <v>89.2934421394319</v>
      </c>
      <c r="HT82" s="3">
        <v>62.2856652587292</v>
      </c>
      <c r="HU82" s="3">
        <v>93.0809873521194</v>
      </c>
      <c r="HV82" s="3">
        <v>42.4739888492521</v>
      </c>
      <c r="HW82" s="3">
        <v>59.7342885264318</v>
      </c>
      <c r="HX82" s="3">
        <v>114.766511821103</v>
      </c>
      <c r="HY82" s="3">
        <v>22.8231645783761</v>
      </c>
      <c r="HZ82" s="3">
        <v>54.2216124327546</v>
      </c>
      <c r="IA82" s="3">
        <v>180.976876498543</v>
      </c>
      <c r="IB82" s="3">
        <v>47.7009640938612</v>
      </c>
      <c r="IC82" s="3">
        <v>51.3641840388917</v>
      </c>
      <c r="ID82" s="3">
        <v>105.18145568849</v>
      </c>
      <c r="IE82" s="3">
        <v>570.599527994792</v>
      </c>
      <c r="IF82" s="3">
        <v>9.72132664139944</v>
      </c>
      <c r="IG82" s="3">
        <v>67.7372231574806</v>
      </c>
      <c r="IH82" s="3">
        <v>206.536169476315</v>
      </c>
      <c r="II82" s="3">
        <v>394.00096052951</v>
      </c>
      <c r="IJ82" s="3">
        <v>87.9054068542943</v>
      </c>
      <c r="IK82" s="3">
        <v>88.6944111991001</v>
      </c>
      <c r="IL82" s="3">
        <v>78.173401771582</v>
      </c>
      <c r="IM82" s="3">
        <v>33.407665820695</v>
      </c>
      <c r="IN82" s="3">
        <v>223.564426188936</v>
      </c>
      <c r="IO82" s="3">
        <v>99.3192188713454</v>
      </c>
      <c r="IP82" s="3">
        <v>16.4045454666263</v>
      </c>
      <c r="IQ82" s="3">
        <v>132.528838375831</v>
      </c>
      <c r="IR82" s="3">
        <v>44.7737183358566</v>
      </c>
      <c r="IS82" s="3">
        <v>52.2774929576824</v>
      </c>
      <c r="IT82" s="3">
        <v>51.6695571284286</v>
      </c>
      <c r="IU82" s="3">
        <v>54.6287365899094</v>
      </c>
      <c r="IV82" s="3">
        <v>177.459139396347</v>
      </c>
      <c r="IW82" s="3">
        <v>141.923139528708</v>
      </c>
      <c r="IX82" s="3">
        <v>194.518419886137</v>
      </c>
      <c r="IY82" s="3">
        <v>55.861282052641</v>
      </c>
      <c r="IZ82" s="3">
        <v>15.7215265132876</v>
      </c>
      <c r="JA82" s="3">
        <v>31.8314438436934</v>
      </c>
      <c r="JB82" s="3">
        <v>91.6387275043248</v>
      </c>
      <c r="JC82" s="3">
        <v>135.832756460271</v>
      </c>
      <c r="JD82" s="3">
        <v>51.7074216267111</v>
      </c>
      <c r="JE82" s="3">
        <v>422.634955708201</v>
      </c>
      <c r="JF82" s="3">
        <v>108.0826422442</v>
      </c>
      <c r="JG82" s="3">
        <v>102.149442348712</v>
      </c>
      <c r="JH82" s="3">
        <v>54.4933067286583</v>
      </c>
      <c r="JI82" s="3">
        <v>124.243002573371</v>
      </c>
      <c r="JJ82" s="3">
        <v>37.6165753557833</v>
      </c>
      <c r="JK82" s="3">
        <v>287.394295669068</v>
      </c>
      <c r="JL82" s="3">
        <v>178.883230078106</v>
      </c>
      <c r="JM82" s="3">
        <v>139.924013313768</v>
      </c>
      <c r="JN82" s="3">
        <v>197.110042591626</v>
      </c>
      <c r="JO82" s="3">
        <v>40.267518229724</v>
      </c>
      <c r="JP82" s="3">
        <v>123.353180086598</v>
      </c>
      <c r="JQ82" s="3">
        <v>204.436428251721</v>
      </c>
      <c r="JR82" s="3">
        <v>266.871903919038</v>
      </c>
      <c r="JS82" s="3">
        <v>36.5792666573298</v>
      </c>
      <c r="JT82" s="3">
        <v>46.1139673066452</v>
      </c>
      <c r="JU82" s="3">
        <v>201.618571690151</v>
      </c>
      <c r="JV82" s="3">
        <v>28.2146549493286</v>
      </c>
      <c r="JW82" s="3">
        <v>37.7226186479841</v>
      </c>
      <c r="JX82" s="3">
        <v>83.5456108580529</v>
      </c>
      <c r="JY82" s="3">
        <v>50.51452320194</v>
      </c>
      <c r="JZ82" s="3">
        <v>21.9159679648175</v>
      </c>
      <c r="KA82" s="3">
        <v>106.012335891951</v>
      </c>
      <c r="KB82" s="3">
        <v>16.2710165471621</v>
      </c>
      <c r="KC82" s="3">
        <v>43.5602746627799</v>
      </c>
      <c r="KD82" s="3">
        <v>23.9453088938089</v>
      </c>
      <c r="KE82" s="3">
        <v>77.9120095866321</v>
      </c>
      <c r="KF82" s="3">
        <v>60.1326210409303</v>
      </c>
      <c r="KG82" s="3">
        <v>30.4977310885412</v>
      </c>
      <c r="KH82" s="3">
        <v>79.3747926929915</v>
      </c>
      <c r="KI82" s="3">
        <v>85.9773744845972</v>
      </c>
      <c r="KJ82" s="3">
        <v>130.10695756501</v>
      </c>
      <c r="KK82" s="3">
        <v>154.697051671188</v>
      </c>
      <c r="KL82" s="3">
        <v>22.6761977299954</v>
      </c>
      <c r="KM82" s="3">
        <v>31.9693140749349</v>
      </c>
      <c r="KN82" s="3">
        <v>48.0205406513378</v>
      </c>
      <c r="KO82" s="3">
        <v>60.3415937350569</v>
      </c>
      <c r="KP82" s="3">
        <v>41.8137945000904</v>
      </c>
      <c r="KQ82" s="3">
        <v>145.096446544659</v>
      </c>
      <c r="KR82" s="3">
        <v>35.9410431632193</v>
      </c>
      <c r="KS82" s="3">
        <v>27.0962960929096</v>
      </c>
      <c r="KT82" s="3">
        <v>14.2624070262816</v>
      </c>
      <c r="KU82" s="3">
        <v>181.981168519189</v>
      </c>
      <c r="KV82" s="3">
        <v>29.0808326923169</v>
      </c>
      <c r="KW82" s="3">
        <v>64.1471800614579</v>
      </c>
      <c r="KX82" s="3">
        <v>32.2315595169668</v>
      </c>
      <c r="KY82" s="3">
        <v>35.1002732413068</v>
      </c>
      <c r="KZ82" s="3">
        <v>16.9883020466297</v>
      </c>
      <c r="LA82" s="3">
        <v>10.6066253167722</v>
      </c>
      <c r="LB82" s="3">
        <v>42.7352212812981</v>
      </c>
      <c r="LC82" s="3">
        <v>15.2100150951421</v>
      </c>
      <c r="LD82" s="3">
        <v>211.775244954225</v>
      </c>
      <c r="LE82" s="3">
        <v>25.5422426454051</v>
      </c>
      <c r="LF82" s="3">
        <v>3.27587687996679</v>
      </c>
      <c r="LG82" s="3">
        <v>9.42109281554964</v>
      </c>
      <c r="LH82" s="3">
        <v>16.5303123857033</v>
      </c>
      <c r="LI82" s="3">
        <v>11.0692857333592</v>
      </c>
      <c r="LJ82" s="3">
        <v>24.4140555569458</v>
      </c>
      <c r="LK82" s="3">
        <v>12.6551861601536</v>
      </c>
      <c r="LL82" s="3">
        <v>12.9424479152288</v>
      </c>
    </row>
    <row r="83">
      <c r="A83" s="9">
        <v>44105.0</v>
      </c>
      <c r="B83" s="3">
        <v>113.776261375864</v>
      </c>
      <c r="C83" s="3">
        <v>71.6034297520897</v>
      </c>
      <c r="D83" s="3">
        <v>99.8780487030198</v>
      </c>
      <c r="E83" s="3">
        <v>212.374082315981</v>
      </c>
      <c r="F83" s="3">
        <v>489.429546702992</v>
      </c>
      <c r="G83" s="3">
        <v>112.311087997523</v>
      </c>
      <c r="H83" s="3">
        <v>44.2251254751695</v>
      </c>
      <c r="I83" s="3">
        <v>135.07235549605</v>
      </c>
      <c r="J83" s="3">
        <v>243.746591394598</v>
      </c>
      <c r="K83" s="3">
        <v>72.146508894123</v>
      </c>
      <c r="L83" s="3">
        <v>76.5318618692313</v>
      </c>
      <c r="M83" s="3">
        <v>17.1102845332979</v>
      </c>
      <c r="N83" s="3">
        <v>33.3262657806984</v>
      </c>
      <c r="O83" s="3">
        <v>27.3171941756136</v>
      </c>
      <c r="P83" s="3">
        <v>114.446271746911</v>
      </c>
      <c r="Q83" s="3">
        <v>108.177727439187</v>
      </c>
      <c r="R83" s="3">
        <v>82.2258514434071</v>
      </c>
      <c r="S83" s="3">
        <v>96.8407339944433</v>
      </c>
      <c r="T83" s="3">
        <v>59.2055297568192</v>
      </c>
      <c r="U83" s="3">
        <v>102.237237828235</v>
      </c>
      <c r="V83" s="3">
        <v>206.539194733848</v>
      </c>
      <c r="W83" s="3">
        <v>154.188072909574</v>
      </c>
      <c r="X83" s="3">
        <v>213.342823869236</v>
      </c>
      <c r="Y83" s="3">
        <v>161.798977591775</v>
      </c>
      <c r="Z83" s="3">
        <v>265.12070059687</v>
      </c>
      <c r="AA83" s="3">
        <v>27.2773059079138</v>
      </c>
      <c r="AB83" s="3">
        <v>97.4484095139937</v>
      </c>
      <c r="AC83" s="3">
        <v>130.075391615515</v>
      </c>
      <c r="AD83" s="3">
        <v>124.643268132243</v>
      </c>
      <c r="AE83" s="3">
        <v>96.0260338805466</v>
      </c>
      <c r="AF83" s="4">
        <v>1161.97204867276</v>
      </c>
      <c r="AG83" s="3">
        <v>163.540000221946</v>
      </c>
      <c r="AH83" s="3">
        <v>21.9606952642727</v>
      </c>
      <c r="AI83" s="3">
        <v>73.102422553574</v>
      </c>
      <c r="AJ83" s="3">
        <v>98.3092231689907</v>
      </c>
      <c r="AK83" s="3">
        <v>216.877924688073</v>
      </c>
      <c r="AL83" s="3">
        <v>17.9766328387128</v>
      </c>
      <c r="AM83" s="3">
        <v>70.1490285587479</v>
      </c>
      <c r="AN83" s="3">
        <v>273.839545510032</v>
      </c>
      <c r="AO83" s="3">
        <v>31.7255113460744</v>
      </c>
      <c r="AP83" s="3">
        <v>51.294327169344</v>
      </c>
      <c r="AQ83" s="3">
        <v>38.2540908293291</v>
      </c>
      <c r="AR83" s="3">
        <v>32.2985168145422</v>
      </c>
      <c r="AS83" s="3">
        <v>63.5028820615103</v>
      </c>
      <c r="AT83" s="3">
        <v>36.9827575604878</v>
      </c>
      <c r="AU83" s="3">
        <v>31.0149681683855</v>
      </c>
      <c r="AV83" s="3">
        <v>42.2971540860121</v>
      </c>
      <c r="AW83" s="3">
        <v>146.277513500378</v>
      </c>
      <c r="AX83" s="3">
        <v>113.952381746142</v>
      </c>
      <c r="AY83" s="3">
        <v>48.1234094446356</v>
      </c>
      <c r="AZ83" s="3">
        <v>135.587972182018</v>
      </c>
      <c r="BA83" s="3">
        <v>14.5293180942535</v>
      </c>
      <c r="BB83" s="3">
        <v>26.406494629812</v>
      </c>
      <c r="BC83" s="3">
        <v>90.578491802828</v>
      </c>
      <c r="BD83" s="3">
        <v>70.0688193807206</v>
      </c>
      <c r="BE83" s="3">
        <v>71.1701796959173</v>
      </c>
      <c r="BF83" s="3">
        <v>187.564126695115</v>
      </c>
      <c r="BG83" s="3">
        <v>40.0119453420005</v>
      </c>
      <c r="BH83" s="3">
        <v>136.086599340337</v>
      </c>
      <c r="BI83" s="3">
        <v>25.8604681708596</v>
      </c>
      <c r="BJ83" s="3">
        <v>197.441301381966</v>
      </c>
      <c r="BK83" s="3">
        <v>56.3633644135804</v>
      </c>
      <c r="BL83" s="3">
        <v>18.8485802180613</v>
      </c>
      <c r="BM83" s="3">
        <v>70.9365709008277</v>
      </c>
      <c r="BN83" s="3">
        <v>28.0943539143836</v>
      </c>
      <c r="BO83" s="3">
        <v>341.943735618906</v>
      </c>
      <c r="BP83" s="3">
        <v>42.1354136869544</v>
      </c>
      <c r="BQ83" s="3">
        <v>252.407468919618</v>
      </c>
      <c r="BR83" s="3">
        <v>34.0283096616634</v>
      </c>
      <c r="BS83" s="3">
        <v>24.8988787429534</v>
      </c>
      <c r="BT83" s="3">
        <v>73.4669976587704</v>
      </c>
      <c r="BU83" s="3">
        <v>67.9108726046159</v>
      </c>
      <c r="BV83" s="3">
        <v>51.1598408973554</v>
      </c>
      <c r="BW83" s="3">
        <v>59.961791368093</v>
      </c>
      <c r="BX83" s="3">
        <v>67.5011484063717</v>
      </c>
      <c r="BY83" s="3">
        <v>31.2659427300654</v>
      </c>
      <c r="BZ83" s="3">
        <v>220.153008669997</v>
      </c>
      <c r="CA83" s="3">
        <v>58.1652186756528</v>
      </c>
      <c r="CB83" s="3">
        <v>203.953567739584</v>
      </c>
      <c r="CC83" s="3">
        <v>110.100588439682</v>
      </c>
      <c r="CD83" s="3">
        <v>71.8544685269835</v>
      </c>
      <c r="CE83" s="3">
        <v>196.900611767943</v>
      </c>
      <c r="CF83" s="3">
        <v>122.970862273619</v>
      </c>
      <c r="CG83" s="3">
        <v>93.2013636502353</v>
      </c>
      <c r="CH83" s="3">
        <v>106.094036000326</v>
      </c>
      <c r="CI83" s="3">
        <v>86.3975928026727</v>
      </c>
      <c r="CJ83" s="3">
        <v>88.6543979244124</v>
      </c>
      <c r="CK83" s="3">
        <v>77.6259218721079</v>
      </c>
      <c r="CL83" s="3">
        <v>87.980000409213</v>
      </c>
      <c r="CM83" s="3">
        <v>7.3033156410524</v>
      </c>
      <c r="CN83" s="3">
        <v>125.517777648309</v>
      </c>
      <c r="CO83" s="3">
        <v>49.3236816341353</v>
      </c>
      <c r="CP83" s="3">
        <v>190.06433025538</v>
      </c>
      <c r="CQ83" s="3">
        <v>69.4311662673388</v>
      </c>
      <c r="CR83" s="3">
        <v>152.4076759679</v>
      </c>
      <c r="CS83" s="3">
        <v>46.7852399247534</v>
      </c>
      <c r="CT83" s="3">
        <v>212.361518922608</v>
      </c>
      <c r="CU83" s="3">
        <v>72.8997320491243</v>
      </c>
      <c r="CV83" s="3">
        <v>62.0487095310651</v>
      </c>
      <c r="CW83" s="3">
        <v>29.0627224573754</v>
      </c>
      <c r="CX83" s="3">
        <v>44.5158083451676</v>
      </c>
      <c r="CY83" s="3">
        <v>77.9300179602609</v>
      </c>
      <c r="CZ83" s="3">
        <v>98.4860476722546</v>
      </c>
      <c r="DA83" s="3">
        <v>42.2664157284773</v>
      </c>
      <c r="DB83" s="3">
        <v>80.6627277027477</v>
      </c>
      <c r="DC83" s="3">
        <v>24.5058896117203</v>
      </c>
      <c r="DD83" s="3">
        <v>87.6190689637094</v>
      </c>
      <c r="DE83" s="3">
        <v>94.3515911102295</v>
      </c>
      <c r="DF83" s="3">
        <v>6.16379234283367</v>
      </c>
      <c r="DG83" s="3">
        <v>40.0781967848378</v>
      </c>
      <c r="DH83" s="3">
        <v>16.1142433910496</v>
      </c>
      <c r="DI83" s="3">
        <v>252.043962679146</v>
      </c>
      <c r="DJ83" s="3">
        <v>26.2201218609005</v>
      </c>
      <c r="DK83" s="3">
        <v>128.913636641069</v>
      </c>
      <c r="DL83" s="3">
        <v>129.708094126928</v>
      </c>
      <c r="DM83" s="3">
        <v>19.6759822628664</v>
      </c>
      <c r="DN83" s="3">
        <v>95.1930299802039</v>
      </c>
      <c r="DO83" s="3">
        <v>126.739776830594</v>
      </c>
      <c r="DP83" s="3">
        <v>34.1634781421766</v>
      </c>
      <c r="DQ83" s="3">
        <v>51.9116261017836</v>
      </c>
      <c r="DR83" s="3">
        <v>53.4862685769125</v>
      </c>
      <c r="DS83" s="3">
        <v>30.1070330994885</v>
      </c>
      <c r="DT83" s="3">
        <v>32.37765557268</v>
      </c>
      <c r="DU83" s="3">
        <v>76.7950223613884</v>
      </c>
      <c r="DV83" s="3">
        <v>87.2199213895514</v>
      </c>
      <c r="DW83" s="3">
        <v>89.1796507403016</v>
      </c>
      <c r="DX83" s="3">
        <v>183.164452662936</v>
      </c>
      <c r="DY83" s="3">
        <v>352.539725407408</v>
      </c>
      <c r="DZ83" s="3">
        <v>11.5447494790951</v>
      </c>
      <c r="EA83" s="3">
        <v>72.5594897838349</v>
      </c>
      <c r="EB83" s="3">
        <v>8.0653011050416</v>
      </c>
      <c r="EC83" s="3">
        <v>253.937894648936</v>
      </c>
      <c r="ED83" s="3">
        <v>35.9825236162395</v>
      </c>
      <c r="EE83" s="3">
        <v>34.8892752830484</v>
      </c>
      <c r="EF83" s="3">
        <v>156.435385764312</v>
      </c>
      <c r="EG83" s="3">
        <v>16.6315994465232</v>
      </c>
      <c r="EH83" s="3">
        <v>43.8729738682532</v>
      </c>
      <c r="EI83" s="3">
        <v>9.75440466654395</v>
      </c>
      <c r="EJ83" s="3">
        <v>132.101162086932</v>
      </c>
      <c r="EK83" s="3">
        <v>412.419038174134</v>
      </c>
      <c r="EL83" s="3">
        <v>94.3746947981867</v>
      </c>
      <c r="EM83" s="3">
        <v>94.5382885630423</v>
      </c>
      <c r="EN83" s="3">
        <v>101.113017776986</v>
      </c>
      <c r="EO83" s="3">
        <v>45.8435530599917</v>
      </c>
      <c r="EP83" s="3">
        <v>325.269310082791</v>
      </c>
      <c r="EQ83" s="3">
        <v>34.5169458618871</v>
      </c>
      <c r="ER83" s="3">
        <v>15.5000848649474</v>
      </c>
      <c r="ES83" s="3">
        <v>22.5089476464343</v>
      </c>
      <c r="ET83" s="3">
        <v>241.015606620095</v>
      </c>
      <c r="EU83" s="3">
        <v>181.838354981931</v>
      </c>
      <c r="EV83" s="3">
        <v>11.1588981929829</v>
      </c>
      <c r="EW83" s="3">
        <v>38.8104704506686</v>
      </c>
      <c r="EX83" s="3">
        <v>129.439659687692</v>
      </c>
      <c r="EY83" s="3">
        <v>19.4381343348725</v>
      </c>
      <c r="EZ83" s="3">
        <v>89.1028889474456</v>
      </c>
      <c r="FA83" s="3">
        <v>52.9213955062234</v>
      </c>
      <c r="FB83" s="3">
        <v>10.4255808972003</v>
      </c>
      <c r="FC83" s="3">
        <v>9.42817715007197</v>
      </c>
      <c r="FD83" s="3">
        <v>194.553870063735</v>
      </c>
      <c r="FE83" s="3">
        <v>125.575342418547</v>
      </c>
      <c r="FF83" s="3">
        <v>9.58787477238522</v>
      </c>
      <c r="FG83" s="3">
        <v>92.1947725469416</v>
      </c>
      <c r="FH83" s="3">
        <v>43.7129099059463</v>
      </c>
      <c r="FI83" s="3">
        <v>30.6318009196307</v>
      </c>
      <c r="FJ83" s="3">
        <v>34.8803283814612</v>
      </c>
      <c r="FK83" s="3">
        <v>73.3950580528296</v>
      </c>
      <c r="FL83" s="3">
        <v>137.132307324685</v>
      </c>
      <c r="FM83" s="3">
        <v>335.404401869009</v>
      </c>
      <c r="FN83" s="3">
        <v>157.291647667284</v>
      </c>
      <c r="FO83" s="3">
        <v>29.168656798598</v>
      </c>
      <c r="FP83" s="3">
        <v>37.4676992504396</v>
      </c>
      <c r="FQ83" s="3">
        <v>58.2555581952415</v>
      </c>
      <c r="FR83" s="3">
        <v>324.408901930053</v>
      </c>
      <c r="FS83" s="3">
        <v>94.1059604756964</v>
      </c>
      <c r="FT83" s="3">
        <v>51.8801934007617</v>
      </c>
      <c r="FU83" s="3">
        <v>203.837410057033</v>
      </c>
      <c r="FV83" s="3">
        <v>50.9452018412773</v>
      </c>
      <c r="FW83" s="3">
        <v>146.640593748403</v>
      </c>
      <c r="FX83" s="3">
        <v>273.166428369065</v>
      </c>
      <c r="FY83" s="3">
        <v>51.2557452851284</v>
      </c>
      <c r="FZ83" s="3">
        <v>95.0245976666481</v>
      </c>
      <c r="GA83" s="3">
        <v>33.8497798493077</v>
      </c>
      <c r="GB83" s="3">
        <v>102.431363712658</v>
      </c>
      <c r="GC83" s="3">
        <v>89.6187928486602</v>
      </c>
      <c r="GD83" s="3">
        <v>106.50882066288</v>
      </c>
      <c r="GE83" s="3">
        <v>116.426270113504</v>
      </c>
      <c r="GF83" s="3">
        <v>40.0293182026256</v>
      </c>
      <c r="GG83" s="3">
        <v>27.7395020459755</v>
      </c>
      <c r="GH83" s="3">
        <v>17.4904675106535</v>
      </c>
      <c r="GI83" s="3">
        <v>25.7401052945561</v>
      </c>
      <c r="GJ83" s="3">
        <v>66.5345350015885</v>
      </c>
      <c r="GK83" s="3">
        <v>43.2406321808145</v>
      </c>
      <c r="GL83" s="3">
        <v>205.322671791873</v>
      </c>
      <c r="GM83" s="3">
        <v>156.992598327171</v>
      </c>
      <c r="GN83" s="3">
        <v>86.8073726341659</v>
      </c>
      <c r="GO83" s="3">
        <v>49.6377389050156</v>
      </c>
      <c r="GP83" s="3">
        <v>39.6075805637147</v>
      </c>
      <c r="GQ83" s="3">
        <v>67.1618721586845</v>
      </c>
      <c r="GR83" s="3">
        <v>53.3451631749766</v>
      </c>
      <c r="GS83" s="3">
        <v>516.371815074574</v>
      </c>
      <c r="GT83" s="3">
        <v>19.8561498007779</v>
      </c>
      <c r="GU83" s="3">
        <v>121.610980519223</v>
      </c>
      <c r="GV83" s="3">
        <v>288.797522726783</v>
      </c>
      <c r="GW83" s="3">
        <v>28.1317863581415</v>
      </c>
      <c r="GX83" s="3">
        <v>195.515301621069</v>
      </c>
      <c r="GY83" s="3">
        <v>40.7789967582978</v>
      </c>
      <c r="GZ83" s="3">
        <v>72.4924909129749</v>
      </c>
      <c r="HA83" s="3">
        <v>44.9859410874271</v>
      </c>
      <c r="HB83" s="3">
        <v>13.5600405855337</v>
      </c>
      <c r="HC83" s="3">
        <v>13.4325209077951</v>
      </c>
      <c r="HD83" s="3">
        <v>21.9533269685851</v>
      </c>
      <c r="HE83" s="3">
        <v>44.1270574017245</v>
      </c>
      <c r="HF83" s="3">
        <v>55.7429971645493</v>
      </c>
      <c r="HG83" s="3">
        <v>457.277044122869</v>
      </c>
      <c r="HH83" s="3">
        <v>9.64394919705437</v>
      </c>
      <c r="HI83" s="3">
        <v>72.9893470646783</v>
      </c>
      <c r="HJ83" s="3">
        <v>49.8003099913285</v>
      </c>
      <c r="HK83" s="3">
        <v>50.5390887616831</v>
      </c>
      <c r="HL83" s="3">
        <v>122.973508234145</v>
      </c>
      <c r="HM83" s="3">
        <v>28.6120738211749</v>
      </c>
      <c r="HN83" s="3">
        <v>35.4369021477633</v>
      </c>
      <c r="HO83" s="3">
        <v>126.804019705553</v>
      </c>
      <c r="HP83" s="3">
        <v>86.7608202877206</v>
      </c>
      <c r="HQ83" s="3">
        <v>202.92233312554</v>
      </c>
      <c r="HR83" s="3">
        <v>44.0687021258617</v>
      </c>
      <c r="HS83" s="3">
        <v>92.576882971623</v>
      </c>
      <c r="HT83" s="3">
        <v>60.6248465831485</v>
      </c>
      <c r="HU83" s="3">
        <v>95.9108650693535</v>
      </c>
      <c r="HV83" s="3">
        <v>46.275545790124</v>
      </c>
      <c r="HW83" s="3">
        <v>67.6975640128405</v>
      </c>
      <c r="HX83" s="3">
        <v>121.454888250298</v>
      </c>
      <c r="HY83" s="3">
        <v>23.7722189213194</v>
      </c>
      <c r="HZ83" s="3">
        <v>53.6689226538339</v>
      </c>
      <c r="IA83" s="3">
        <v>193.527579904859</v>
      </c>
      <c r="IB83" s="3">
        <v>42.1679081397187</v>
      </c>
      <c r="IC83" s="3">
        <v>59.3642220371475</v>
      </c>
      <c r="ID83" s="3">
        <v>114.384316272081</v>
      </c>
      <c r="IE83" s="3">
        <v>584.730680985884</v>
      </c>
      <c r="IF83" s="3">
        <v>10.7706075848568</v>
      </c>
      <c r="IG83" s="3">
        <v>66.9527511687336</v>
      </c>
      <c r="IH83" s="3">
        <v>221.155414633295</v>
      </c>
      <c r="II83" s="3">
        <v>399.560136772491</v>
      </c>
      <c r="IJ83" s="3">
        <v>89.9269328521726</v>
      </c>
      <c r="IK83" s="3">
        <v>86.8171255991584</v>
      </c>
      <c r="IL83" s="3">
        <v>80.9323290029746</v>
      </c>
      <c r="IM83" s="3">
        <v>36.3786322858035</v>
      </c>
      <c r="IN83" s="3">
        <v>220.699264823751</v>
      </c>
      <c r="IO83" s="3">
        <v>101.671292434193</v>
      </c>
      <c r="IP83" s="3">
        <v>14.2187532068927</v>
      </c>
      <c r="IQ83" s="3">
        <v>140.876311317028</v>
      </c>
      <c r="IR83" s="3">
        <v>49.3416579648485</v>
      </c>
      <c r="IS83" s="3">
        <v>52.0278743800653</v>
      </c>
      <c r="IT83" s="3">
        <v>55.3016767334759</v>
      </c>
      <c r="IU83" s="3">
        <v>55.2677445951615</v>
      </c>
      <c r="IV83" s="3">
        <v>169.302179161216</v>
      </c>
      <c r="IW83" s="3">
        <v>151.991799831284</v>
      </c>
      <c r="IX83" s="3">
        <v>207.235618021301</v>
      </c>
      <c r="IY83" s="3">
        <v>57.012779882325</v>
      </c>
      <c r="IZ83" s="3">
        <v>15.3549075236922</v>
      </c>
      <c r="JA83" s="3">
        <v>31.4762725147256</v>
      </c>
      <c r="JB83" s="3">
        <v>97.0553567302034</v>
      </c>
      <c r="JC83" s="3">
        <v>145.673822172842</v>
      </c>
      <c r="JD83" s="3">
        <v>52.7291720186129</v>
      </c>
      <c r="JE83" s="3">
        <v>459.816034161583</v>
      </c>
      <c r="JF83" s="3">
        <v>117.926840547102</v>
      </c>
      <c r="JG83" s="3">
        <v>106.191126908497</v>
      </c>
      <c r="JH83" s="3">
        <v>51.8929790584291</v>
      </c>
      <c r="JI83" s="3">
        <v>131.882004849412</v>
      </c>
      <c r="JJ83" s="3">
        <v>35.217664268841</v>
      </c>
      <c r="JK83" s="3">
        <v>301.680498691942</v>
      </c>
      <c r="JL83" s="3">
        <v>178.806520641301</v>
      </c>
      <c r="JM83" s="3">
        <v>147.515637838344</v>
      </c>
      <c r="JN83" s="3">
        <v>192.243165368731</v>
      </c>
      <c r="JO83" s="3">
        <v>34.4978350342409</v>
      </c>
      <c r="JP83" s="3">
        <v>139.085355995072</v>
      </c>
      <c r="JQ83" s="3">
        <v>203.908409812234</v>
      </c>
      <c r="JR83" s="3">
        <v>238.716818376021</v>
      </c>
      <c r="JS83" s="3">
        <v>36.5804537660565</v>
      </c>
      <c r="JT83" s="3">
        <v>45.254121442781</v>
      </c>
      <c r="JU83" s="3">
        <v>210.767954739657</v>
      </c>
      <c r="JV83" s="3">
        <v>28.5940451213241</v>
      </c>
      <c r="JW83" s="3">
        <v>38.7515909021551</v>
      </c>
      <c r="JX83" s="3">
        <v>86.8952357781092</v>
      </c>
      <c r="JY83" s="3">
        <v>48.5766718058086</v>
      </c>
      <c r="JZ83" s="3">
        <v>21.1952213462917</v>
      </c>
      <c r="KA83" s="3">
        <v>106.1229709663</v>
      </c>
      <c r="KB83" s="3">
        <v>15.4260624204431</v>
      </c>
      <c r="KC83" s="3">
        <v>44.6884054974489</v>
      </c>
      <c r="KD83" s="3">
        <v>24.4520367455448</v>
      </c>
      <c r="KE83" s="3">
        <v>71.5087569845814</v>
      </c>
      <c r="KF83" s="3">
        <v>62.7902304868086</v>
      </c>
      <c r="KG83" s="3">
        <v>27.8495810103522</v>
      </c>
      <c r="KH83" s="3">
        <v>84.7252031180206</v>
      </c>
      <c r="KI83" s="3">
        <v>89.0590006627562</v>
      </c>
      <c r="KJ83" s="3">
        <v>133.379962666539</v>
      </c>
      <c r="KK83" s="3">
        <v>156.974550111364</v>
      </c>
      <c r="KL83" s="3">
        <v>23.2074371532669</v>
      </c>
      <c r="KM83" s="3">
        <v>34.713809312629</v>
      </c>
      <c r="KN83" s="3">
        <v>49.711957864968</v>
      </c>
      <c r="KO83" s="3">
        <v>63.6191312695621</v>
      </c>
      <c r="KP83" s="3">
        <v>42.789965000751</v>
      </c>
      <c r="KQ83" s="3">
        <v>160.858281024249</v>
      </c>
      <c r="KR83" s="3">
        <v>38.2652181169042</v>
      </c>
      <c r="KS83" s="3">
        <v>27.8621182663079</v>
      </c>
      <c r="KT83" s="3">
        <v>14.823520689771</v>
      </c>
      <c r="KU83" s="3">
        <v>176.949764150396</v>
      </c>
      <c r="KV83" s="3">
        <v>28.1902620968452</v>
      </c>
      <c r="KW83" s="3">
        <v>62.3498308359126</v>
      </c>
      <c r="KX83" s="3">
        <v>33.266551458748</v>
      </c>
      <c r="KY83" s="3">
        <v>35.8726196852534</v>
      </c>
      <c r="KZ83" s="3">
        <v>16.443023109612</v>
      </c>
      <c r="LA83" s="3">
        <v>8.43396450695155</v>
      </c>
      <c r="LB83" s="3">
        <v>40.1613659586132</v>
      </c>
      <c r="LC83" s="3">
        <v>15.6389089184362</v>
      </c>
      <c r="LD83" s="3">
        <v>250.153164815381</v>
      </c>
      <c r="LE83" s="3">
        <v>26.3138011696135</v>
      </c>
      <c r="LF83" s="3">
        <v>3.19093942093952</v>
      </c>
      <c r="LG83" s="3">
        <v>10.1864130536328</v>
      </c>
      <c r="LH83" s="3">
        <v>16.2412591962906</v>
      </c>
      <c r="LI83" s="3">
        <v>13.0252273082733</v>
      </c>
      <c r="LJ83" s="3">
        <v>27.1178354581515</v>
      </c>
      <c r="LK83" s="3">
        <v>11.5688357536007</v>
      </c>
      <c r="LL83" s="3">
        <v>12.3610470822768</v>
      </c>
    </row>
    <row r="84">
      <c r="A84" s="9">
        <v>44136.0</v>
      </c>
      <c r="B84" s="3">
        <v>114.162932822605</v>
      </c>
      <c r="C84" s="3">
        <v>82.7218267373451</v>
      </c>
      <c r="D84" s="3">
        <v>102.452231765875</v>
      </c>
      <c r="E84" s="3">
        <v>226.553467549205</v>
      </c>
      <c r="F84" s="3">
        <v>469.071750640869</v>
      </c>
      <c r="G84" s="3">
        <v>123.837801382009</v>
      </c>
      <c r="H84" s="3">
        <v>44.376375167358</v>
      </c>
      <c r="I84" s="3">
        <v>156.639015618355</v>
      </c>
      <c r="J84" s="3">
        <v>255.6625</v>
      </c>
      <c r="K84" s="3">
        <v>71.9211842349718</v>
      </c>
      <c r="L84" s="3">
        <v>75.5983183302495</v>
      </c>
      <c r="M84" s="3">
        <v>18.3872564885104</v>
      </c>
      <c r="N84" s="3">
        <v>37.5268117021466</v>
      </c>
      <c r="O84" s="3">
        <v>33.4935489136997</v>
      </c>
      <c r="P84" s="3">
        <v>122.95867263502</v>
      </c>
      <c r="Q84" s="3">
        <v>100.695749092102</v>
      </c>
      <c r="R84" s="3">
        <v>87.2960656541926</v>
      </c>
      <c r="S84" s="3">
        <v>105.595467032281</v>
      </c>
      <c r="T84" s="3">
        <v>70.6235155159505</v>
      </c>
      <c r="U84" s="3">
        <v>111.913919630575</v>
      </c>
      <c r="V84" s="3">
        <v>202.080993289927</v>
      </c>
      <c r="W84" s="3">
        <v>169.168162314452</v>
      </c>
      <c r="X84" s="3">
        <v>210.283634735501</v>
      </c>
      <c r="Y84" s="3">
        <v>157.228363037109</v>
      </c>
      <c r="Z84" s="3">
        <v>255.131970876386</v>
      </c>
      <c r="AA84" s="3">
        <v>29.7815021217768</v>
      </c>
      <c r="AB84" s="3">
        <v>111.086500358582</v>
      </c>
      <c r="AC84" s="3">
        <v>142.48118965337</v>
      </c>
      <c r="AD84" s="3">
        <v>139.217101780534</v>
      </c>
      <c r="AE84" s="3">
        <v>105.280629962149</v>
      </c>
      <c r="AF84" s="4">
        <v>1145.14850463867</v>
      </c>
      <c r="AG84" s="3">
        <v>188.625500106812</v>
      </c>
      <c r="AH84" s="3">
        <v>24.1252244840467</v>
      </c>
      <c r="AI84" s="3">
        <v>71.9283119877835</v>
      </c>
      <c r="AJ84" s="3">
        <v>98.8186466193662</v>
      </c>
      <c r="AK84" s="3">
        <v>216.914922209557</v>
      </c>
      <c r="AL84" s="3">
        <v>17.1071328207298</v>
      </c>
      <c r="AM84" s="3">
        <v>73.064979080509</v>
      </c>
      <c r="AN84" s="3">
        <v>256.091249084473</v>
      </c>
      <c r="AO84" s="3">
        <v>33.5690763969449</v>
      </c>
      <c r="AP84" s="3">
        <v>53.924219669327</v>
      </c>
      <c r="AQ84" s="3">
        <v>35.4792502403259</v>
      </c>
      <c r="AR84" s="3">
        <v>31.3468329405661</v>
      </c>
      <c r="AS84" s="3">
        <v>73.2194626883748</v>
      </c>
      <c r="AT84" s="3">
        <v>42.4314964553377</v>
      </c>
      <c r="AU84" s="3">
        <v>30.1173628450244</v>
      </c>
      <c r="AV84" s="3">
        <v>47.6637470932689</v>
      </c>
      <c r="AW84" s="3">
        <v>156.412534695384</v>
      </c>
      <c r="AX84" s="3">
        <v>136.374950967989</v>
      </c>
      <c r="AY84" s="3">
        <v>57.2634998321533</v>
      </c>
      <c r="AZ84" s="3">
        <v>136.414572110326</v>
      </c>
      <c r="BA84" s="3">
        <v>17.0640000343323</v>
      </c>
      <c r="BB84" s="3">
        <v>29.0601637875597</v>
      </c>
      <c r="BC84" s="3">
        <v>82.6863287363814</v>
      </c>
      <c r="BD84" s="3">
        <v>70.5743171943092</v>
      </c>
      <c r="BE84" s="3">
        <v>76.2298480279605</v>
      </c>
      <c r="BF84" s="3">
        <v>182.443154176711</v>
      </c>
      <c r="BG84" s="3">
        <v>42.8427151660542</v>
      </c>
      <c r="BH84" s="3">
        <v>135.795066628948</v>
      </c>
      <c r="BI84" s="3">
        <v>25.4925351142883</v>
      </c>
      <c r="BJ84" s="3">
        <v>208.585679651923</v>
      </c>
      <c r="BK84" s="3">
        <v>56.5127246403696</v>
      </c>
      <c r="BL84" s="3">
        <v>21.1257287666448</v>
      </c>
      <c r="BM84" s="3">
        <v>78.0881316757983</v>
      </c>
      <c r="BN84" s="3">
        <v>31.5129672302435</v>
      </c>
      <c r="BO84" s="3">
        <v>351.71380496014</v>
      </c>
      <c r="BP84" s="3">
        <v>42.3393514346644</v>
      </c>
      <c r="BQ84" s="3">
        <v>251.446068638186</v>
      </c>
      <c r="BR84" s="3">
        <v>35.1854041147515</v>
      </c>
      <c r="BS84" s="3">
        <v>28.3021773520936</v>
      </c>
      <c r="BT84" s="3">
        <v>79.8863669860886</v>
      </c>
      <c r="BU84" s="3">
        <v>71.13302735459</v>
      </c>
      <c r="BV84" s="3">
        <v>58.1525634411142</v>
      </c>
      <c r="BW84" s="3">
        <v>69.468618566396</v>
      </c>
      <c r="BX84" s="3">
        <v>68.7462587365809</v>
      </c>
      <c r="BY84" s="3">
        <v>35.7002273035525</v>
      </c>
      <c r="BZ84" s="3">
        <v>238.779002568239</v>
      </c>
      <c r="CA84" s="3">
        <v>68.218271555814</v>
      </c>
      <c r="CB84" s="3">
        <v>201.667191239251</v>
      </c>
      <c r="CC84" s="3">
        <v>113.897079228533</v>
      </c>
      <c r="CD84" s="3">
        <v>70.2228033805502</v>
      </c>
      <c r="CE84" s="3">
        <v>200.667274479192</v>
      </c>
      <c r="CF84" s="3">
        <v>137.024746225081</v>
      </c>
      <c r="CG84" s="3">
        <v>97.7507497787476</v>
      </c>
      <c r="CH84" s="3">
        <v>114.615533825554</v>
      </c>
      <c r="CI84" s="3">
        <v>93.3492446050027</v>
      </c>
      <c r="CJ84" s="3">
        <v>95.7315707917476</v>
      </c>
      <c r="CK84" s="3">
        <v>80.1525669108074</v>
      </c>
      <c r="CL84" s="3">
        <v>105.151499557495</v>
      </c>
      <c r="CM84" s="3">
        <v>9.61036630350602</v>
      </c>
      <c r="CN84" s="3">
        <v>118.12318036138</v>
      </c>
      <c r="CO84" s="3">
        <v>45.3702896211538</v>
      </c>
      <c r="CP84" s="3">
        <v>199.036406224048</v>
      </c>
      <c r="CQ84" s="3">
        <v>68.4071727147044</v>
      </c>
      <c r="CR84" s="3">
        <v>156.765860403549</v>
      </c>
      <c r="CS84" s="3">
        <v>51.7112361472228</v>
      </c>
      <c r="CT84" s="3">
        <v>230.381663482523</v>
      </c>
      <c r="CU84" s="3">
        <v>81.2976657885473</v>
      </c>
      <c r="CV84" s="3">
        <v>68.5572048854322</v>
      </c>
      <c r="CW84" s="3">
        <v>34.8931207121926</v>
      </c>
      <c r="CX84" s="3">
        <v>49.4341504803599</v>
      </c>
      <c r="CY84" s="3">
        <v>78.3147253546218</v>
      </c>
      <c r="CZ84" s="3">
        <v>107.36140328449</v>
      </c>
      <c r="DA84" s="3">
        <v>44.0695574023958</v>
      </c>
      <c r="DB84" s="3">
        <v>81.6122493743897</v>
      </c>
      <c r="DC84" s="3">
        <v>26.2550685684207</v>
      </c>
      <c r="DD84" s="3">
        <v>84.6801928856822</v>
      </c>
      <c r="DE84" s="3">
        <v>116.860749816895</v>
      </c>
      <c r="DF84" s="3">
        <v>6.93216371342165</v>
      </c>
      <c r="DG84" s="3">
        <v>42.4430705372363</v>
      </c>
      <c r="DH84" s="3">
        <v>19.483467172243</v>
      </c>
      <c r="DI84" s="3">
        <v>257.639508855464</v>
      </c>
      <c r="DJ84" s="3">
        <v>24.2944189192372</v>
      </c>
      <c r="DK84" s="3">
        <v>154.70599937439</v>
      </c>
      <c r="DL84" s="3">
        <v>129.428592104948</v>
      </c>
      <c r="DM84" s="3">
        <v>21.6949454903098</v>
      </c>
      <c r="DN84" s="3">
        <v>100.00672229151</v>
      </c>
      <c r="DO84" s="3">
        <v>133.993921631054</v>
      </c>
      <c r="DP84" s="3">
        <v>45.0306839841254</v>
      </c>
      <c r="DQ84" s="3">
        <v>50.2749403076675</v>
      </c>
      <c r="DR84" s="3">
        <v>52.7658380735146</v>
      </c>
      <c r="DS84" s="3">
        <v>31.6651472281716</v>
      </c>
      <c r="DT84" s="3">
        <v>39.861750774778</v>
      </c>
      <c r="DU84" s="3">
        <v>86.7769391760833</v>
      </c>
      <c r="DV84" s="3">
        <v>87.2951162032403</v>
      </c>
      <c r="DW84" s="3">
        <v>103.995071286477</v>
      </c>
      <c r="DX84" s="3">
        <v>196.127040769965</v>
      </c>
      <c r="DY84" s="3">
        <v>382.301994547556</v>
      </c>
      <c r="DZ84" s="3">
        <v>14.0492970919875</v>
      </c>
      <c r="EA84" s="3">
        <v>75.3221935517697</v>
      </c>
      <c r="EB84" s="3">
        <v>9.58593553614071</v>
      </c>
      <c r="EC84" s="3">
        <v>249.045726413141</v>
      </c>
      <c r="ED84" s="3">
        <v>42.0700748971879</v>
      </c>
      <c r="EE84" s="3">
        <v>40.2389416668092</v>
      </c>
      <c r="EF84" s="3">
        <v>181.758730464598</v>
      </c>
      <c r="EG84" s="3">
        <v>17.5712083932974</v>
      </c>
      <c r="EH84" s="3">
        <v>44.5074281600395</v>
      </c>
      <c r="EI84" s="3">
        <v>11.528272452537</v>
      </c>
      <c r="EJ84" s="3">
        <v>136.231145180757</v>
      </c>
      <c r="EK84" s="3">
        <v>407.958956397299</v>
      </c>
      <c r="EL84" s="3">
        <v>93.3952707504484</v>
      </c>
      <c r="EM84" s="3">
        <v>94.979073158588</v>
      </c>
      <c r="EN84" s="3">
        <v>98.6400392917937</v>
      </c>
      <c r="EO84" s="3">
        <v>41.4199919694236</v>
      </c>
      <c r="EP84" s="3">
        <v>339.742809753911</v>
      </c>
      <c r="EQ84" s="3">
        <v>38.3570783349235</v>
      </c>
      <c r="ER84" s="3">
        <v>17.9817728986804</v>
      </c>
      <c r="ES84" s="3">
        <v>21.8116014853151</v>
      </c>
      <c r="ET84" s="3">
        <v>244.104249954224</v>
      </c>
      <c r="EU84" s="3">
        <v>190.505658840973</v>
      </c>
      <c r="EV84" s="3">
        <v>13.0042381827211</v>
      </c>
      <c r="EW84" s="3">
        <v>40.8518834082873</v>
      </c>
      <c r="EX84" s="3">
        <v>129.158027384797</v>
      </c>
      <c r="EY84" s="3">
        <v>19.0423063437881</v>
      </c>
      <c r="EZ84" s="3">
        <v>101.064476443213</v>
      </c>
      <c r="FA84" s="3">
        <v>52.0371834098156</v>
      </c>
      <c r="FB84" s="3">
        <v>12.2021387158348</v>
      </c>
      <c r="FC84" s="3">
        <v>11.4114233398064</v>
      </c>
      <c r="FD84" s="3">
        <v>224.50232997086</v>
      </c>
      <c r="FE84" s="3">
        <v>119.058601296755</v>
      </c>
      <c r="FF84" s="3">
        <v>10.4025999560339</v>
      </c>
      <c r="FG84" s="3">
        <v>94.1742500305176</v>
      </c>
      <c r="FH84" s="3">
        <v>45.84388365628</v>
      </c>
      <c r="FI84" s="3">
        <v>29.5762121063807</v>
      </c>
      <c r="FJ84" s="3">
        <v>40.8200421373585</v>
      </c>
      <c r="FK84" s="3">
        <v>69.5618519981785</v>
      </c>
      <c r="FL84" s="3">
        <v>136.057502043006</v>
      </c>
      <c r="FM84" s="3">
        <v>330.643928913523</v>
      </c>
      <c r="FN84" s="3">
        <v>146.439477632411</v>
      </c>
      <c r="FO84" s="3">
        <v>34.5589342286794</v>
      </c>
      <c r="FP84" s="3">
        <v>42.0045090862182</v>
      </c>
      <c r="FQ84" s="3">
        <v>61.5404528546</v>
      </c>
      <c r="FR84" s="3">
        <v>320.484769317848</v>
      </c>
      <c r="FS84" s="3">
        <v>113.103278120191</v>
      </c>
      <c r="FT84" s="3">
        <v>51.4363576263642</v>
      </c>
      <c r="FU84" s="3">
        <v>196.320930008949</v>
      </c>
      <c r="FV84" s="3">
        <v>58.1031379690629</v>
      </c>
      <c r="FW84" s="3">
        <v>169.642038779457</v>
      </c>
      <c r="FX84" s="3">
        <v>267.370245144294</v>
      </c>
      <c r="FY84" s="3">
        <v>51.5059076890011</v>
      </c>
      <c r="FZ84" s="3">
        <v>97.9647932376963</v>
      </c>
      <c r="GA84" s="3">
        <v>39.222604367938</v>
      </c>
      <c r="GB84" s="3">
        <v>124.500000762939</v>
      </c>
      <c r="GC84" s="3">
        <v>85.4469510300747</v>
      </c>
      <c r="GD84" s="3">
        <v>105.832585384018</v>
      </c>
      <c r="GE84" s="3">
        <v>119.75649044651</v>
      </c>
      <c r="GF84" s="3">
        <v>41.645749950409</v>
      </c>
      <c r="GG84" s="3">
        <v>28.0472811523732</v>
      </c>
      <c r="GH84" s="3">
        <v>17.639831749576</v>
      </c>
      <c r="GI84" s="3">
        <v>33.038639536643</v>
      </c>
      <c r="GJ84" s="3">
        <v>67.3185826462573</v>
      </c>
      <c r="GK84" s="3">
        <v>49.8709835236906</v>
      </c>
      <c r="GL84" s="3">
        <v>206.699078705945</v>
      </c>
      <c r="GM84" s="3">
        <v>159.603093064365</v>
      </c>
      <c r="GN84" s="3">
        <v>101.665103332131</v>
      </c>
      <c r="GO84" s="3">
        <v>57.1610787697588</v>
      </c>
      <c r="GP84" s="3">
        <v>39.9862263065762</v>
      </c>
      <c r="GQ84" s="3">
        <v>68.6776950385688</v>
      </c>
      <c r="GR84" s="3">
        <v>54.5770957271067</v>
      </c>
      <c r="GS84" s="3">
        <v>487.18099899292</v>
      </c>
      <c r="GT84" s="3">
        <v>21.0153579303254</v>
      </c>
      <c r="GU84" s="3">
        <v>124.017123217696</v>
      </c>
      <c r="GV84" s="3">
        <v>287.810692271552</v>
      </c>
      <c r="GW84" s="3">
        <v>28.0280297639417</v>
      </c>
      <c r="GX84" s="3">
        <v>216.273445576597</v>
      </c>
      <c r="GY84" s="3">
        <v>45.0248677720998</v>
      </c>
      <c r="GZ84" s="3">
        <v>78.5688156301805</v>
      </c>
      <c r="HA84" s="3">
        <v>48.4306701450781</v>
      </c>
      <c r="HB84" s="3">
        <v>13.3563582812607</v>
      </c>
      <c r="HC84" s="3">
        <v>15.8356225287748</v>
      </c>
      <c r="HD84" s="3">
        <v>25.4694039471538</v>
      </c>
      <c r="HE84" s="3">
        <v>49.2477627222755</v>
      </c>
      <c r="HF84" s="3">
        <v>53.498348225468</v>
      </c>
      <c r="HG84" s="3">
        <v>451.704000091553</v>
      </c>
      <c r="HH84" s="3">
        <v>12.2531137045694</v>
      </c>
      <c r="HI84" s="3">
        <v>81.1366847130555</v>
      </c>
      <c r="HJ84" s="3">
        <v>50.5383420472208</v>
      </c>
      <c r="HK84" s="3">
        <v>51.2815425412845</v>
      </c>
      <c r="HL84" s="3">
        <v>125.688540097634</v>
      </c>
      <c r="HM84" s="3">
        <v>29.914072517857</v>
      </c>
      <c r="HN84" s="3">
        <v>40.1725014679846</v>
      </c>
      <c r="HO84" s="3">
        <v>126.567020699268</v>
      </c>
      <c r="HP84" s="3">
        <v>84.7530215374728</v>
      </c>
      <c r="HQ84" s="3">
        <v>241.759797224421</v>
      </c>
      <c r="HR84" s="3">
        <v>41.733274893312</v>
      </c>
      <c r="HS84" s="3">
        <v>91.4771377764888</v>
      </c>
      <c r="HT84" s="3">
        <v>60.1031315448768</v>
      </c>
      <c r="HU84" s="3">
        <v>108.696308362941</v>
      </c>
      <c r="HV84" s="3">
        <v>49.8559832024855</v>
      </c>
      <c r="HW84" s="3">
        <v>71.4432989975546</v>
      </c>
      <c r="HX84" s="3">
        <v>132.07585761845</v>
      </c>
      <c r="HY84" s="3">
        <v>24.4572831103654</v>
      </c>
      <c r="HZ84" s="3">
        <v>59.5848162809326</v>
      </c>
      <c r="IA84" s="3">
        <v>191.41370709449</v>
      </c>
      <c r="IB84" s="3">
        <v>49.1829251337555</v>
      </c>
      <c r="IC84" s="3">
        <v>66.9417280877587</v>
      </c>
      <c r="ID84" s="3">
        <v>130.458130110777</v>
      </c>
      <c r="IE84" s="3">
        <v>546.280498504639</v>
      </c>
      <c r="IF84" s="3">
        <v>12.5960109011077</v>
      </c>
      <c r="IG84" s="3">
        <v>71.8394865372397</v>
      </c>
      <c r="IH84" s="3">
        <v>231.243965630049</v>
      </c>
      <c r="II84" s="3">
        <v>392.08439751028</v>
      </c>
      <c r="IJ84" s="3">
        <v>100.176335818127</v>
      </c>
      <c r="IK84" s="3">
        <v>92.6279257373376</v>
      </c>
      <c r="IL84" s="3">
        <v>86.8906144321316</v>
      </c>
      <c r="IM84" s="3">
        <v>43.4243693894788</v>
      </c>
      <c r="IN84" s="3">
        <v>233.206503005598</v>
      </c>
      <c r="IO84" s="3">
        <v>102.97558036433</v>
      </c>
      <c r="IP84" s="3">
        <v>17.3053724955503</v>
      </c>
      <c r="IQ84" s="3">
        <v>153.010517482025</v>
      </c>
      <c r="IR84" s="3">
        <v>52.3833947502915</v>
      </c>
      <c r="IS84" s="3">
        <v>60.2318416480074</v>
      </c>
      <c r="IT84" s="3">
        <v>57.3269571479199</v>
      </c>
      <c r="IU84" s="3">
        <v>59.1201979732843</v>
      </c>
      <c r="IV84" s="3">
        <v>185.947196160002</v>
      </c>
      <c r="IW84" s="3">
        <v>160.98437164742</v>
      </c>
      <c r="IX84" s="3">
        <v>216.501567757928</v>
      </c>
      <c r="IY84" s="3">
        <v>61.5270373901332</v>
      </c>
      <c r="IZ84" s="3">
        <v>15.8071838597935</v>
      </c>
      <c r="JA84" s="3">
        <v>38.4213228764007</v>
      </c>
      <c r="JB84" s="3">
        <v>102.076685780171</v>
      </c>
      <c r="JC84" s="3">
        <v>150.283461057894</v>
      </c>
      <c r="JD84" s="3">
        <v>55.9712955660223</v>
      </c>
      <c r="JE84" s="3">
        <v>472.438941709153</v>
      </c>
      <c r="JF84" s="3">
        <v>116.789439223731</v>
      </c>
      <c r="JG84" s="3">
        <v>121.003293213621</v>
      </c>
      <c r="JH84" s="3">
        <v>54.316984163752</v>
      </c>
      <c r="JI84" s="3">
        <v>139.360034510537</v>
      </c>
      <c r="JJ84" s="3">
        <v>43.1543325731062</v>
      </c>
      <c r="JK84" s="3">
        <v>323.351093648801</v>
      </c>
      <c r="JL84" s="3">
        <v>182.085519583215</v>
      </c>
      <c r="JM84" s="3">
        <v>144.028465319008</v>
      </c>
      <c r="JN84" s="3">
        <v>199.701123197162</v>
      </c>
      <c r="JO84" s="3">
        <v>42.0198226226444</v>
      </c>
      <c r="JP84" s="3">
        <v>136.192740888006</v>
      </c>
      <c r="JQ84" s="3">
        <v>198.778249740601</v>
      </c>
      <c r="JR84" s="3">
        <v>218.824751281738</v>
      </c>
      <c r="JS84" s="3">
        <v>40.3103929993587</v>
      </c>
      <c r="JT84" s="3">
        <v>46.5993594649785</v>
      </c>
      <c r="JU84" s="3">
        <v>226.133250427246</v>
      </c>
      <c r="JV84" s="3">
        <v>30.7269850010836</v>
      </c>
      <c r="JW84" s="3">
        <v>41.7077500343323</v>
      </c>
      <c r="JX84" s="3">
        <v>87.618421095254</v>
      </c>
      <c r="JY84" s="3">
        <v>56.0407599157528</v>
      </c>
      <c r="JZ84" s="3">
        <v>22.5644230065446</v>
      </c>
      <c r="KA84" s="3">
        <v>111.735714957382</v>
      </c>
      <c r="KB84" s="3">
        <v>15.9923078857103</v>
      </c>
      <c r="KC84" s="3">
        <v>46.3553545295578</v>
      </c>
      <c r="KD84" s="3">
        <v>24.1289028862839</v>
      </c>
      <c r="KE84" s="3">
        <v>89.8932165365348</v>
      </c>
      <c r="KF84" s="3">
        <v>62.8161325062495</v>
      </c>
      <c r="KG84" s="3">
        <v>31.0413856140636</v>
      </c>
      <c r="KH84" s="3">
        <v>89.7670233765434</v>
      </c>
      <c r="KI84" s="3">
        <v>95.0553288035306</v>
      </c>
      <c r="KJ84" s="3">
        <v>137.778758898267</v>
      </c>
      <c r="KK84" s="3">
        <v>159.764740988188</v>
      </c>
      <c r="KL84" s="3">
        <v>21.5258669168008</v>
      </c>
      <c r="KM84" s="3">
        <v>41.189387167064</v>
      </c>
      <c r="KN84" s="3">
        <v>55.3218776264451</v>
      </c>
      <c r="KO84" s="3">
        <v>68.4421881427116</v>
      </c>
      <c r="KP84" s="3">
        <v>46.4550671239379</v>
      </c>
      <c r="KQ84" s="3">
        <v>159.343425743042</v>
      </c>
      <c r="KR84" s="3">
        <v>40.3594604884223</v>
      </c>
      <c r="KS84" s="3">
        <v>34.4186968447877</v>
      </c>
      <c r="KT84" s="3">
        <v>16.7548758954484</v>
      </c>
      <c r="KU84" s="3">
        <v>212.626513514218</v>
      </c>
      <c r="KV84" s="3">
        <v>31.9564181568783</v>
      </c>
      <c r="KW84" s="3">
        <v>72.2674442683808</v>
      </c>
      <c r="KX84" s="3">
        <v>34.0258773998041</v>
      </c>
      <c r="KY84" s="3">
        <v>35.1774341250666</v>
      </c>
      <c r="KZ84" s="3">
        <v>16.2574252675406</v>
      </c>
      <c r="LA84" s="3">
        <v>10.8583886120322</v>
      </c>
      <c r="LB84" s="3">
        <v>41.8957469762224</v>
      </c>
      <c r="LC84" s="3">
        <v>18.0435954630298</v>
      </c>
      <c r="LD84" s="3">
        <v>259.480618048716</v>
      </c>
      <c r="LE84" s="3">
        <v>29.9743791111886</v>
      </c>
      <c r="LF84" s="3">
        <v>3.67172948113442</v>
      </c>
      <c r="LG84" s="3">
        <v>11.3144220328079</v>
      </c>
      <c r="LH84" s="3">
        <v>20.4623182876417</v>
      </c>
      <c r="LI84" s="3">
        <v>15.6287501335144</v>
      </c>
      <c r="LJ84" s="3">
        <v>33.6158392443466</v>
      </c>
      <c r="LK84" s="3">
        <v>16.6115414546424</v>
      </c>
      <c r="LL84" s="3">
        <v>16.0338698159299</v>
      </c>
    </row>
    <row r="85">
      <c r="A85" s="9">
        <v>44166.0</v>
      </c>
      <c r="B85" s="3">
        <v>124.403158496548</v>
      </c>
      <c r="C85" s="3">
        <v>88.6465268458421</v>
      </c>
      <c r="D85" s="3">
        <v>99.8350952788928</v>
      </c>
      <c r="E85" s="3">
        <v>239.787054152549</v>
      </c>
      <c r="F85" s="3">
        <v>491.349090576172</v>
      </c>
      <c r="G85" s="3">
        <v>133.416629630293</v>
      </c>
      <c r="H85" s="3">
        <v>44.8893316867571</v>
      </c>
      <c r="I85" s="3">
        <v>160.982801987974</v>
      </c>
      <c r="J85" s="3">
        <v>290.572044372559</v>
      </c>
      <c r="K85" s="3">
        <v>68.7877502996742</v>
      </c>
      <c r="L85" s="3">
        <v>71.5199333098926</v>
      </c>
      <c r="M85" s="3">
        <v>19.3765598738866</v>
      </c>
      <c r="N85" s="3">
        <v>40.562750468756</v>
      </c>
      <c r="O85" s="3">
        <v>34.9947564301772</v>
      </c>
      <c r="P85" s="3">
        <v>123.184915278418</v>
      </c>
      <c r="Q85" s="3">
        <v>104.963635878129</v>
      </c>
      <c r="R85" s="3">
        <v>95.3845305452271</v>
      </c>
      <c r="S85" s="3">
        <v>107.229291371846</v>
      </c>
      <c r="T85" s="3">
        <v>83.9974479740836</v>
      </c>
      <c r="U85" s="3">
        <v>114.888345302022</v>
      </c>
      <c r="V85" s="3">
        <v>200.366821470233</v>
      </c>
      <c r="W85" s="3">
        <v>179.15572233601</v>
      </c>
      <c r="X85" s="3">
        <v>197.765545357948</v>
      </c>
      <c r="Y85" s="3">
        <v>159.941977761008</v>
      </c>
      <c r="Z85" s="3">
        <v>243.66135745677</v>
      </c>
      <c r="AA85" s="3">
        <v>31.4842695030762</v>
      </c>
      <c r="AB85" s="3">
        <v>124.630000201139</v>
      </c>
      <c r="AC85" s="3">
        <v>141.581263474765</v>
      </c>
      <c r="AD85" s="3">
        <v>143.158955915997</v>
      </c>
      <c r="AE85" s="3">
        <v>113.564006493778</v>
      </c>
      <c r="AF85" s="4">
        <v>1167.7734042081</v>
      </c>
      <c r="AG85" s="3">
        <v>224.944318251176</v>
      </c>
      <c r="AH85" s="3">
        <v>26.4757125753629</v>
      </c>
      <c r="AI85" s="3">
        <v>72.0236859443789</v>
      </c>
      <c r="AJ85" s="3">
        <v>87.7947127050413</v>
      </c>
      <c r="AK85" s="3">
        <v>224.114540503495</v>
      </c>
      <c r="AL85" s="3">
        <v>19.9383844391505</v>
      </c>
      <c r="AM85" s="3">
        <v>73.2950496751184</v>
      </c>
      <c r="AN85" s="3">
        <v>246.222726995295</v>
      </c>
      <c r="AO85" s="3">
        <v>35.8219617144992</v>
      </c>
      <c r="AP85" s="3">
        <v>52.7206613952187</v>
      </c>
      <c r="AQ85" s="3">
        <v>34.5093180049549</v>
      </c>
      <c r="AR85" s="3">
        <v>32.1901879354634</v>
      </c>
      <c r="AS85" s="3">
        <v>79.4799608536047</v>
      </c>
      <c r="AT85" s="3">
        <v>51.0087272070845</v>
      </c>
      <c r="AU85" s="3">
        <v>30.2185095901319</v>
      </c>
      <c r="AV85" s="3">
        <v>48.601915077002</v>
      </c>
      <c r="AW85" s="3">
        <v>164.248259200762</v>
      </c>
      <c r="AX85" s="3">
        <v>142.746421068948</v>
      </c>
      <c r="AY85" s="3">
        <v>64.0781816135753</v>
      </c>
      <c r="AZ85" s="3">
        <v>131.691023435497</v>
      </c>
      <c r="BA85" s="3">
        <v>21.7272726405751</v>
      </c>
      <c r="BB85" s="3">
        <v>34.871111839892</v>
      </c>
      <c r="BC85" s="3">
        <v>83.967344264684</v>
      </c>
      <c r="BD85" s="3">
        <v>74.5955423263993</v>
      </c>
      <c r="BE85" s="3">
        <v>77.0508315552351</v>
      </c>
      <c r="BF85" s="3">
        <v>179.067635611025</v>
      </c>
      <c r="BG85" s="3">
        <v>45.7278149906446</v>
      </c>
      <c r="BH85" s="3">
        <v>150.8728850057</v>
      </c>
      <c r="BI85" s="3">
        <v>27.2474045319991</v>
      </c>
      <c r="BJ85" s="3">
        <v>201.789219036452</v>
      </c>
      <c r="BK85" s="3">
        <v>52.6990609526688</v>
      </c>
      <c r="BL85" s="3">
        <v>19.8009902840382</v>
      </c>
      <c r="BM85" s="3">
        <v>86.9098750220851</v>
      </c>
      <c r="BN85" s="3">
        <v>35.6721751155161</v>
      </c>
      <c r="BO85" s="3">
        <v>354.549458081133</v>
      </c>
      <c r="BP85" s="3">
        <v>41.9313440370409</v>
      </c>
      <c r="BQ85" s="3">
        <v>224.388967884563</v>
      </c>
      <c r="BR85" s="3">
        <v>39.0595283791028</v>
      </c>
      <c r="BS85" s="3">
        <v>28.6003366271517</v>
      </c>
      <c r="BT85" s="3">
        <v>80.1025662922741</v>
      </c>
      <c r="BU85" s="3">
        <v>75.3652437196678</v>
      </c>
      <c r="BV85" s="3">
        <v>61.3272819253938</v>
      </c>
      <c r="BW85" s="3">
        <v>74.8015782267523</v>
      </c>
      <c r="BX85" s="3">
        <v>63.450974407341</v>
      </c>
      <c r="BY85" s="3">
        <v>40.4448166248834</v>
      </c>
      <c r="BZ85" s="3">
        <v>247.307325717304</v>
      </c>
      <c r="CA85" s="3">
        <v>77.932467992247</v>
      </c>
      <c r="CB85" s="3">
        <v>199.481768700358</v>
      </c>
      <c r="CC85" s="3">
        <v>112.270332763921</v>
      </c>
      <c r="CD85" s="3">
        <v>68.6646813930513</v>
      </c>
      <c r="CE85" s="3">
        <v>194.940288314227</v>
      </c>
      <c r="CF85" s="3">
        <v>164.596407255447</v>
      </c>
      <c r="CG85" s="3">
        <v>110.121591221202</v>
      </c>
      <c r="CH85" s="3">
        <v>116.539469710791</v>
      </c>
      <c r="CI85" s="3">
        <v>100.510880313052</v>
      </c>
      <c r="CJ85" s="3">
        <v>91.3105218288204</v>
      </c>
      <c r="CK85" s="3">
        <v>77.643622037621</v>
      </c>
      <c r="CL85" s="3">
        <v>112.313409285112</v>
      </c>
      <c r="CM85" s="3">
        <v>12.3483226638596</v>
      </c>
      <c r="CN85" s="3">
        <v>133.65332604886</v>
      </c>
      <c r="CO85" s="3">
        <v>47.3525468776334</v>
      </c>
      <c r="CP85" s="3">
        <v>209.972659732216</v>
      </c>
      <c r="CQ85" s="3">
        <v>62.992921638732</v>
      </c>
      <c r="CR85" s="3">
        <v>179.918578700156</v>
      </c>
      <c r="CS85" s="3">
        <v>51.7820879599485</v>
      </c>
      <c r="CT85" s="3">
        <v>240.278326259283</v>
      </c>
      <c r="CU85" s="3">
        <v>88.6993620856562</v>
      </c>
      <c r="CV85" s="3">
        <v>73.2356126021918</v>
      </c>
      <c r="CW85" s="3">
        <v>41.0658148790144</v>
      </c>
      <c r="CX85" s="3">
        <v>50.82597904851</v>
      </c>
      <c r="CY85" s="3">
        <v>73.8083237386463</v>
      </c>
      <c r="CZ85" s="3">
        <v>109.205180048574</v>
      </c>
      <c r="DA85" s="3">
        <v>41.1497228942057</v>
      </c>
      <c r="DB85" s="3">
        <v>86.4147723804821</v>
      </c>
      <c r="DC85" s="3">
        <v>25.815866879905</v>
      </c>
      <c r="DD85" s="3">
        <v>87.9604406328231</v>
      </c>
      <c r="DE85" s="3">
        <v>126.912045392123</v>
      </c>
      <c r="DF85" s="3">
        <v>7.38977117483855</v>
      </c>
      <c r="DG85" s="3">
        <v>44.4054671259763</v>
      </c>
      <c r="DH85" s="3">
        <v>23.3381593219527</v>
      </c>
      <c r="DI85" s="3">
        <v>262.491104715993</v>
      </c>
      <c r="DJ85" s="3">
        <v>25.1494521304782</v>
      </c>
      <c r="DK85" s="3">
        <v>171.767954739657</v>
      </c>
      <c r="DL85" s="3">
        <v>132.226008187683</v>
      </c>
      <c r="DM85" s="3">
        <v>23.1928862152646</v>
      </c>
      <c r="DN85" s="3">
        <v>104.180826113323</v>
      </c>
      <c r="DO85" s="3">
        <v>137.367219379939</v>
      </c>
      <c r="DP85" s="3">
        <v>52.8492614022307</v>
      </c>
      <c r="DQ85" s="3">
        <v>50.0474072990226</v>
      </c>
      <c r="DR85" s="3">
        <v>51.8283559179764</v>
      </c>
      <c r="DS85" s="3">
        <v>32.6534654238833</v>
      </c>
      <c r="DT85" s="3">
        <v>41.526373462743</v>
      </c>
      <c r="DU85" s="3">
        <v>88.0728179936712</v>
      </c>
      <c r="DV85" s="3">
        <v>88.1027556072179</v>
      </c>
      <c r="DW85" s="3">
        <v>108.752304616185</v>
      </c>
      <c r="DX85" s="3">
        <v>222.901209366305</v>
      </c>
      <c r="DY85" s="3">
        <v>389.65839246945</v>
      </c>
      <c r="DZ85" s="3">
        <v>17.9991086028548</v>
      </c>
      <c r="EA85" s="3">
        <v>78.6096087752214</v>
      </c>
      <c r="EB85" s="3">
        <v>10.4281560664254</v>
      </c>
      <c r="EC85" s="3">
        <v>243.363924129719</v>
      </c>
      <c r="ED85" s="3">
        <v>50.8565624884581</v>
      </c>
      <c r="EE85" s="3">
        <v>42.9600369194631</v>
      </c>
      <c r="EF85" s="3">
        <v>194.328301089455</v>
      </c>
      <c r="EG85" s="3">
        <v>20.8185976103845</v>
      </c>
      <c r="EH85" s="3">
        <v>42.0504590636558</v>
      </c>
      <c r="EI85" s="3">
        <v>12.7292279670418</v>
      </c>
      <c r="EJ85" s="3">
        <v>137.809607422288</v>
      </c>
      <c r="EK85" s="3">
        <v>387.810487599632</v>
      </c>
      <c r="EL85" s="3">
        <v>99.5018198052652</v>
      </c>
      <c r="EM85" s="3">
        <v>104.930235144557</v>
      </c>
      <c r="EN85" s="3">
        <v>100.10509448099</v>
      </c>
      <c r="EO85" s="3">
        <v>44.4957148849907</v>
      </c>
      <c r="EP85" s="3">
        <v>360.871138459342</v>
      </c>
      <c r="EQ85" s="3">
        <v>39.1353153020662</v>
      </c>
      <c r="ER85" s="3">
        <v>20.3879228045171</v>
      </c>
      <c r="ES85" s="3">
        <v>24.3638499291486</v>
      </c>
      <c r="ET85" s="3">
        <v>259.561893463135</v>
      </c>
      <c r="EU85" s="3">
        <v>185.294411385171</v>
      </c>
      <c r="EV85" s="3">
        <v>14.7754957700957</v>
      </c>
      <c r="EW85" s="3">
        <v>41.9148655181853</v>
      </c>
      <c r="EX85" s="3">
        <v>135.655818105767</v>
      </c>
      <c r="EY85" s="3">
        <v>19.8204267221766</v>
      </c>
      <c r="EZ85" s="3">
        <v>108.952181754935</v>
      </c>
      <c r="FA85" s="3">
        <v>50.6065276784744</v>
      </c>
      <c r="FB85" s="3">
        <v>13.1388305610803</v>
      </c>
      <c r="FC85" s="3">
        <v>12.517436886571</v>
      </c>
      <c r="FD85" s="3">
        <v>247.732925014192</v>
      </c>
      <c r="FE85" s="3">
        <v>117.548578912182</v>
      </c>
      <c r="FF85" s="3">
        <v>11.1475682212667</v>
      </c>
      <c r="FG85" s="3">
        <v>95.0995455655185</v>
      </c>
      <c r="FH85" s="3">
        <v>47.1891336163912</v>
      </c>
      <c r="FI85" s="3">
        <v>28.7030211831844</v>
      </c>
      <c r="FJ85" s="3">
        <v>42.9052481425903</v>
      </c>
      <c r="FK85" s="3">
        <v>69.7083316036382</v>
      </c>
      <c r="FL85" s="3">
        <v>153.395236448265</v>
      </c>
      <c r="FM85" s="3">
        <v>320.599887520088</v>
      </c>
      <c r="FN85" s="3">
        <v>147.491295797506</v>
      </c>
      <c r="FO85" s="3">
        <v>40.762848273346</v>
      </c>
      <c r="FP85" s="3">
        <v>44.2157948435431</v>
      </c>
      <c r="FQ85" s="3">
        <v>69.4481691737752</v>
      </c>
      <c r="FR85" s="3">
        <v>329.923244850456</v>
      </c>
      <c r="FS85" s="3">
        <v>126.601725057036</v>
      </c>
      <c r="FT85" s="3">
        <v>50.6531217471191</v>
      </c>
      <c r="FU85" s="3">
        <v>193.458102526613</v>
      </c>
      <c r="FV85" s="3">
        <v>64.8719684003421</v>
      </c>
      <c r="FW85" s="3">
        <v>170.87169054589</v>
      </c>
      <c r="FX85" s="3">
        <v>270.305295313856</v>
      </c>
      <c r="FY85" s="3">
        <v>52.4189626796339</v>
      </c>
      <c r="FZ85" s="3">
        <v>101.793295239521</v>
      </c>
      <c r="GA85" s="3">
        <v>41.2433248630524</v>
      </c>
      <c r="GB85" s="3">
        <v>134.763408834284</v>
      </c>
      <c r="GC85" s="3">
        <v>86.1243457302684</v>
      </c>
      <c r="GD85" s="3">
        <v>109.331654068984</v>
      </c>
      <c r="GE85" s="3">
        <v>123.164820819207</v>
      </c>
      <c r="GF85" s="3">
        <v>44.3767044760964</v>
      </c>
      <c r="GG85" s="3">
        <v>29.9871779794921</v>
      </c>
      <c r="GH85" s="3">
        <v>20.7347495081746</v>
      </c>
      <c r="GI85" s="3">
        <v>37.0439785017696</v>
      </c>
      <c r="GJ85" s="3">
        <v>68.3169818373454</v>
      </c>
      <c r="GK85" s="3">
        <v>57.259897883879</v>
      </c>
      <c r="GL85" s="3">
        <v>210.51777972075</v>
      </c>
      <c r="GM85" s="3">
        <v>160.799674291041</v>
      </c>
      <c r="GN85" s="3">
        <v>110.106322275969</v>
      </c>
      <c r="GO85" s="3">
        <v>69.7760457604395</v>
      </c>
      <c r="GP85" s="3">
        <v>40.2783105348079</v>
      </c>
      <c r="GQ85" s="3">
        <v>67.4794258392541</v>
      </c>
      <c r="GR85" s="3">
        <v>52.0481192722102</v>
      </c>
      <c r="GS85" s="3">
        <v>515.291591991078</v>
      </c>
      <c r="GT85" s="3">
        <v>19.9256989651076</v>
      </c>
      <c r="GU85" s="3">
        <v>132.921516632572</v>
      </c>
      <c r="GV85" s="3">
        <v>282.155104184841</v>
      </c>
      <c r="GW85" s="3">
        <v>29.9192954131981</v>
      </c>
      <c r="GX85" s="3">
        <v>216.349249876783</v>
      </c>
      <c r="GY85" s="3">
        <v>56.2703955567865</v>
      </c>
      <c r="GZ85" s="3">
        <v>81.1485291887434</v>
      </c>
      <c r="HA85" s="3">
        <v>51.1863512699246</v>
      </c>
      <c r="HB85" s="3">
        <v>13.2080150109921</v>
      </c>
      <c r="HC85" s="3">
        <v>17.3578727097643</v>
      </c>
      <c r="HD85" s="3">
        <v>31.0474263085382</v>
      </c>
      <c r="HE85" s="3">
        <v>54.6413305351203</v>
      </c>
      <c r="HF85" s="3">
        <v>58.3094254873107</v>
      </c>
      <c r="HG85" s="3">
        <v>450.499088634144</v>
      </c>
      <c r="HH85" s="3">
        <v>17.5140030746858</v>
      </c>
      <c r="HI85" s="3">
        <v>84.1358848216137</v>
      </c>
      <c r="HJ85" s="3">
        <v>48.6962992656288</v>
      </c>
      <c r="HK85" s="3">
        <v>49.7678711412059</v>
      </c>
      <c r="HL85" s="3">
        <v>129.55268100478</v>
      </c>
      <c r="HM85" s="3">
        <v>32.2758141805392</v>
      </c>
      <c r="HN85" s="3">
        <v>42.6713152770348</v>
      </c>
      <c r="HO85" s="3">
        <v>123.816308236935</v>
      </c>
      <c r="HP85" s="3">
        <v>85.8342289258326</v>
      </c>
      <c r="HQ85" s="3">
        <v>256.562691304248</v>
      </c>
      <c r="HR85" s="3">
        <v>41.6009916427643</v>
      </c>
      <c r="HS85" s="3">
        <v>88.0308348795876</v>
      </c>
      <c r="HT85" s="3">
        <v>66.4113610320988</v>
      </c>
      <c r="HU85" s="3">
        <v>123.562542236967</v>
      </c>
      <c r="HV85" s="3">
        <v>49.0145329078299</v>
      </c>
      <c r="HW85" s="3">
        <v>66.6865710271864</v>
      </c>
      <c r="HX85" s="3">
        <v>134.672453116805</v>
      </c>
      <c r="HY85" s="3">
        <v>23.5585727381707</v>
      </c>
      <c r="HZ85" s="3">
        <v>64.4486825280581</v>
      </c>
      <c r="IA85" s="3">
        <v>189.380612872699</v>
      </c>
      <c r="IB85" s="3">
        <v>57.7043549832235</v>
      </c>
      <c r="IC85" s="3">
        <v>69.7153550991797</v>
      </c>
      <c r="ID85" s="3">
        <v>138.099102439125</v>
      </c>
      <c r="IE85" s="3">
        <v>492.93409243497</v>
      </c>
      <c r="IF85" s="3">
        <v>13.4584577765118</v>
      </c>
      <c r="IG85" s="3">
        <v>90.8117760556968</v>
      </c>
      <c r="IH85" s="3">
        <v>231.140171917121</v>
      </c>
      <c r="II85" s="3">
        <v>410.581212642481</v>
      </c>
      <c r="IJ85" s="3">
        <v>110.389138810235</v>
      </c>
      <c r="IK85" s="3">
        <v>90.0695236713257</v>
      </c>
      <c r="IL85" s="3">
        <v>94.1835478049964</v>
      </c>
      <c r="IM85" s="3">
        <v>48.6246797216309</v>
      </c>
      <c r="IN85" s="3">
        <v>233.20203173645</v>
      </c>
      <c r="IO85" s="3">
        <v>101.994781455957</v>
      </c>
      <c r="IP85" s="3">
        <v>20.6281477203321</v>
      </c>
      <c r="IQ85" s="3">
        <v>157.593228163553</v>
      </c>
      <c r="IR85" s="3">
        <v>51.8524241051961</v>
      </c>
      <c r="IS85" s="3">
        <v>69.4360279236021</v>
      </c>
      <c r="IT85" s="3">
        <v>56.289177147578</v>
      </c>
      <c r="IU85" s="3">
        <v>63.2144054988349</v>
      </c>
      <c r="IV85" s="3">
        <v>200.884556143348</v>
      </c>
      <c r="IW85" s="3">
        <v>158.628010723967</v>
      </c>
      <c r="IX85" s="3">
        <v>225.980148882231</v>
      </c>
      <c r="IY85" s="3">
        <v>66.5361218082918</v>
      </c>
      <c r="IZ85" s="3">
        <v>16.4435093701684</v>
      </c>
      <c r="JA85" s="3">
        <v>41.7208606407657</v>
      </c>
      <c r="JB85" s="3">
        <v>111.016691084359</v>
      </c>
      <c r="JC85" s="3">
        <v>157.963726218376</v>
      </c>
      <c r="JD85" s="3">
        <v>62.6689577144145</v>
      </c>
      <c r="JE85" s="3">
        <v>462.831881013841</v>
      </c>
      <c r="JF85" s="3">
        <v>126.030264484331</v>
      </c>
      <c r="JG85" s="3">
        <v>125.295967652026</v>
      </c>
      <c r="JH85" s="3">
        <v>59.1870035953285</v>
      </c>
      <c r="JI85" s="3">
        <v>145.822348772385</v>
      </c>
      <c r="JJ85" s="3">
        <v>47.218367738011</v>
      </c>
      <c r="JK85" s="3">
        <v>323.217935498036</v>
      </c>
      <c r="JL85" s="3">
        <v>185.97754070524</v>
      </c>
      <c r="JM85" s="3">
        <v>147.516140995707</v>
      </c>
      <c r="JN85" s="3">
        <v>204.320116383053</v>
      </c>
      <c r="JO85" s="3">
        <v>48.9202217886517</v>
      </c>
      <c r="JP85" s="3">
        <v>137.745361113352</v>
      </c>
      <c r="JQ85" s="3">
        <v>210.766363317316</v>
      </c>
      <c r="JR85" s="3">
        <v>230.996817848899</v>
      </c>
      <c r="JS85" s="3">
        <v>42.2498451846895</v>
      </c>
      <c r="JT85" s="3">
        <v>46.8025111107122</v>
      </c>
      <c r="JU85" s="3">
        <v>242.539317737926</v>
      </c>
      <c r="JV85" s="3">
        <v>32.3465287359657</v>
      </c>
      <c r="JW85" s="3">
        <v>50.8172726197676</v>
      </c>
      <c r="JX85" s="3">
        <v>80.5602872001107</v>
      </c>
      <c r="JY85" s="3">
        <v>57.0021081978123</v>
      </c>
      <c r="JZ85" s="3">
        <v>26.7497257995165</v>
      </c>
      <c r="KA85" s="3">
        <v>109.676633174145</v>
      </c>
      <c r="KB85" s="3">
        <v>17.1347230275725</v>
      </c>
      <c r="KC85" s="3">
        <v>46.1016146452181</v>
      </c>
      <c r="KD85" s="3">
        <v>27.2284256868978</v>
      </c>
      <c r="KE85" s="3">
        <v>109.742836016341</v>
      </c>
      <c r="KF85" s="3">
        <v>57.8496611419259</v>
      </c>
      <c r="KG85" s="3">
        <v>35.4630494996328</v>
      </c>
      <c r="KH85" s="3">
        <v>94.5249992127467</v>
      </c>
      <c r="KI85" s="3">
        <v>99.4721239759757</v>
      </c>
      <c r="KJ85" s="3">
        <v>139.413207425322</v>
      </c>
      <c r="KK85" s="3">
        <v>155.163772766596</v>
      </c>
      <c r="KL85" s="3">
        <v>22.8264622429802</v>
      </c>
      <c r="KM85" s="3">
        <v>44.232107691695</v>
      </c>
      <c r="KN85" s="3">
        <v>57.9669772058573</v>
      </c>
      <c r="KO85" s="3">
        <v>74.3349953428982</v>
      </c>
      <c r="KP85" s="3">
        <v>49.4485037166143</v>
      </c>
      <c r="KQ85" s="3">
        <v>154.901660834008</v>
      </c>
      <c r="KR85" s="3">
        <v>42.1484097301783</v>
      </c>
      <c r="KS85" s="3">
        <v>41.1914597918904</v>
      </c>
      <c r="KT85" s="3">
        <v>17.7828497360136</v>
      </c>
      <c r="KU85" s="3">
        <v>209.189548379958</v>
      </c>
      <c r="KV85" s="3">
        <v>32.4953052554841</v>
      </c>
      <c r="KW85" s="3">
        <v>91.8947735760555</v>
      </c>
      <c r="KX85" s="3">
        <v>37.9782832982805</v>
      </c>
      <c r="KY85" s="3">
        <v>35.1331396681504</v>
      </c>
      <c r="KZ85" s="3">
        <v>16.8852347095951</v>
      </c>
      <c r="LA85" s="3">
        <v>13.1819517211572</v>
      </c>
      <c r="LB85" s="3">
        <v>41.7136756881448</v>
      </c>
      <c r="LC85" s="3">
        <v>19.5542166354672</v>
      </c>
      <c r="LD85" s="3">
        <v>267.271359564234</v>
      </c>
      <c r="LE85" s="3">
        <v>33.0637027411524</v>
      </c>
      <c r="LF85" s="3">
        <v>4.37274959601582</v>
      </c>
      <c r="LG85" s="3">
        <v>12.2641450318538</v>
      </c>
      <c r="LH85" s="3">
        <v>30.1362091147881</v>
      </c>
      <c r="LI85" s="3">
        <v>17.169772755016</v>
      </c>
      <c r="LJ85" s="3">
        <v>35.3355912640231</v>
      </c>
      <c r="LK85" s="3">
        <v>27.0355498960313</v>
      </c>
      <c r="LL85" s="3">
        <v>20.8229159286834</v>
      </c>
    </row>
    <row r="86">
      <c r="A86" s="9">
        <v>44197.0</v>
      </c>
      <c r="B86" s="3">
        <v>130.122132122519</v>
      </c>
      <c r="C86" s="3">
        <v>92.1337735702167</v>
      </c>
      <c r="D86" s="3">
        <v>104.467855013512</v>
      </c>
      <c r="E86" s="3">
        <v>242.251265266211</v>
      </c>
      <c r="F86" s="3">
        <v>471.737894961708</v>
      </c>
      <c r="G86" s="3">
        <v>144.05291713336</v>
      </c>
      <c r="H86" s="3">
        <v>46.9655375557719</v>
      </c>
      <c r="I86" s="3">
        <v>152.557894137656</v>
      </c>
      <c r="J86" s="3">
        <v>303.539735492907</v>
      </c>
      <c r="K86" s="3">
        <v>66.1589531709348</v>
      </c>
      <c r="L86" s="3">
        <v>69.3155779294043</v>
      </c>
      <c r="M86" s="3">
        <v>22.7150398947392</v>
      </c>
      <c r="N86" s="3">
        <v>41.5306119453383</v>
      </c>
      <c r="O86" s="3">
        <v>36.4011140686382</v>
      </c>
      <c r="P86" s="3">
        <v>127.390745556714</v>
      </c>
      <c r="Q86" s="3">
        <v>107.523683447587</v>
      </c>
      <c r="R86" s="3">
        <v>98.7573422167057</v>
      </c>
      <c r="S86" s="3">
        <v>109.56591086693</v>
      </c>
      <c r="T86" s="3">
        <v>96.9275240108772</v>
      </c>
      <c r="U86" s="3">
        <v>116.300796572366</v>
      </c>
      <c r="V86" s="3">
        <v>214.090468026811</v>
      </c>
      <c r="W86" s="3">
        <v>191.441894585843</v>
      </c>
      <c r="X86" s="3">
        <v>197.808402182783</v>
      </c>
      <c r="Y86" s="3">
        <v>160.164592140599</v>
      </c>
      <c r="Z86" s="3">
        <v>255.6307052818</v>
      </c>
      <c r="AA86" s="3">
        <v>31.7923920441655</v>
      </c>
      <c r="AB86" s="3">
        <v>140.131053121466</v>
      </c>
      <c r="AC86" s="3">
        <v>141.311361338527</v>
      </c>
      <c r="AD86" s="3">
        <v>148.150714925378</v>
      </c>
      <c r="AE86" s="3">
        <v>115.739896023796</v>
      </c>
      <c r="AF86" s="4">
        <v>1218.72815905119</v>
      </c>
      <c r="AG86" s="3">
        <v>206.23184284411</v>
      </c>
      <c r="AH86" s="3">
        <v>28.9347549027794</v>
      </c>
      <c r="AI86" s="3">
        <v>73.2575594001405</v>
      </c>
      <c r="AJ86" s="3">
        <v>94.1174774005745</v>
      </c>
      <c r="AK86" s="3">
        <v>236.973343875269</v>
      </c>
      <c r="AL86" s="3">
        <v>21.8760102153489</v>
      </c>
      <c r="AM86" s="3">
        <v>70.2746670554214</v>
      </c>
      <c r="AN86" s="3">
        <v>265.391842089201</v>
      </c>
      <c r="AO86" s="3">
        <v>38.238022613715</v>
      </c>
      <c r="AP86" s="3">
        <v>55.0218459065697</v>
      </c>
      <c r="AQ86" s="3">
        <v>36.3344736601177</v>
      </c>
      <c r="AR86" s="3">
        <v>34.129153508501</v>
      </c>
      <c r="AS86" s="3">
        <v>74.7158632684461</v>
      </c>
      <c r="AT86" s="3">
        <v>54.5371134142607</v>
      </c>
      <c r="AU86" s="3">
        <v>28.9943277963795</v>
      </c>
      <c r="AV86" s="3">
        <v>49.4140895039688</v>
      </c>
      <c r="AW86" s="3">
        <v>175.595639140098</v>
      </c>
      <c r="AX86" s="3">
        <v>143.66111194276</v>
      </c>
      <c r="AY86" s="3">
        <v>62.7600001284951</v>
      </c>
      <c r="AZ86" s="3">
        <v>130.518895354872</v>
      </c>
      <c r="BA86" s="3">
        <v>20.213947346336</v>
      </c>
      <c r="BB86" s="3">
        <v>39.5266645218419</v>
      </c>
      <c r="BC86" s="3">
        <v>86.0651868128428</v>
      </c>
      <c r="BD86" s="3">
        <v>80.1752220349986</v>
      </c>
      <c r="BE86" s="3">
        <v>73.4795858167742</v>
      </c>
      <c r="BF86" s="3">
        <v>178.541299261336</v>
      </c>
      <c r="BG86" s="3">
        <v>44.8013839092469</v>
      </c>
      <c r="BH86" s="3">
        <v>159.745122649302</v>
      </c>
      <c r="BI86" s="3">
        <v>28.5120474664788</v>
      </c>
      <c r="BJ86" s="3">
        <v>215.153326624867</v>
      </c>
      <c r="BK86" s="3">
        <v>51.4453611670462</v>
      </c>
      <c r="BL86" s="3">
        <v>19.177977321631</v>
      </c>
      <c r="BM86" s="3">
        <v>99.3904402526487</v>
      </c>
      <c r="BN86" s="3">
        <v>37.7896481139061</v>
      </c>
      <c r="BO86" s="3">
        <v>346.585395954881</v>
      </c>
      <c r="BP86" s="3">
        <v>41.6395476161314</v>
      </c>
      <c r="BQ86" s="3">
        <v>219.793939370863</v>
      </c>
      <c r="BR86" s="3">
        <v>39.8508838769856</v>
      </c>
      <c r="BS86" s="3">
        <v>28.8197820505594</v>
      </c>
      <c r="BT86" s="3">
        <v>75.9441939628996</v>
      </c>
      <c r="BU86" s="3">
        <v>75.2278889871439</v>
      </c>
      <c r="BV86" s="3">
        <v>64.7496971973782</v>
      </c>
      <c r="BW86" s="3">
        <v>76.7834121886484</v>
      </c>
      <c r="BX86" s="3">
        <v>61.1120775603947</v>
      </c>
      <c r="BY86" s="3">
        <v>39.3127219179732</v>
      </c>
      <c r="BZ86" s="3">
        <v>278.773549367773</v>
      </c>
      <c r="CA86" s="3">
        <v>85.4625279482711</v>
      </c>
      <c r="CB86" s="3">
        <v>198.016387915835</v>
      </c>
      <c r="CC86" s="3">
        <v>114.79101089164</v>
      </c>
      <c r="CD86" s="3">
        <v>69.0661348948608</v>
      </c>
      <c r="CE86" s="3">
        <v>205.255622054841</v>
      </c>
      <c r="CF86" s="3">
        <v>172.006667636885</v>
      </c>
      <c r="CG86" s="3">
        <v>108.596315685071</v>
      </c>
      <c r="CH86" s="3">
        <v>118.862114080308</v>
      </c>
      <c r="CI86" s="3">
        <v>106.457770243361</v>
      </c>
      <c r="CJ86" s="3">
        <v>90.2287970354261</v>
      </c>
      <c r="CK86" s="3">
        <v>77.4185064406001</v>
      </c>
      <c r="CL86" s="3">
        <v>119.641052848414</v>
      </c>
      <c r="CM86" s="3">
        <v>14.4642391149105</v>
      </c>
      <c r="CN86" s="3">
        <v>138.940224443276</v>
      </c>
      <c r="CO86" s="3">
        <v>51.4626814836886</v>
      </c>
      <c r="CP86" s="3">
        <v>206.463304289043</v>
      </c>
      <c r="CQ86" s="3">
        <v>60.3652715490202</v>
      </c>
      <c r="CR86" s="3">
        <v>176.392298433639</v>
      </c>
      <c r="CS86" s="3">
        <v>50.9937125697981</v>
      </c>
      <c r="CT86" s="3">
        <v>239.015031674489</v>
      </c>
      <c r="CU86" s="3">
        <v>91.8389374200817</v>
      </c>
      <c r="CV86" s="3">
        <v>75.3019020003418</v>
      </c>
      <c r="CW86" s="3">
        <v>45.9990969293298</v>
      </c>
      <c r="CX86" s="3">
        <v>51.7416820202634</v>
      </c>
      <c r="CY86" s="3">
        <v>76.3748771883812</v>
      </c>
      <c r="CZ86" s="3">
        <v>114.897086016742</v>
      </c>
      <c r="DA86" s="3">
        <v>38.4673540299584</v>
      </c>
      <c r="DB86" s="3">
        <v>87.3873682524028</v>
      </c>
      <c r="DC86" s="3">
        <v>26.1932131116481</v>
      </c>
      <c r="DD86" s="3">
        <v>89.7120433655716</v>
      </c>
      <c r="DE86" s="3">
        <v>137.608947753906</v>
      </c>
      <c r="DF86" s="3">
        <v>8.1904826402337</v>
      </c>
      <c r="DG86" s="3">
        <v>44.3469626289089</v>
      </c>
      <c r="DH86" s="3">
        <v>28.0120583381626</v>
      </c>
      <c r="DI86" s="3">
        <v>232.577376267833</v>
      </c>
      <c r="DJ86" s="3">
        <v>26.0594079779329</v>
      </c>
      <c r="DK86" s="3">
        <v>193.663685447291</v>
      </c>
      <c r="DL86" s="3">
        <v>120.696430494568</v>
      </c>
      <c r="DM86" s="3">
        <v>26.2206254353461</v>
      </c>
      <c r="DN86" s="3">
        <v>104.53318379885</v>
      </c>
      <c r="DO86" s="3">
        <v>137.85610425421</v>
      </c>
      <c r="DP86" s="3">
        <v>55.1952584445682</v>
      </c>
      <c r="DQ86" s="3">
        <v>54.2527114875298</v>
      </c>
      <c r="DR86" s="3">
        <v>50.1484438053234</v>
      </c>
      <c r="DS86" s="3">
        <v>32.9937480849073</v>
      </c>
      <c r="DT86" s="3">
        <v>47.8394645841175</v>
      </c>
      <c r="DU86" s="3">
        <v>89.5618028196704</v>
      </c>
      <c r="DV86" s="3">
        <v>91.5341633697403</v>
      </c>
      <c r="DW86" s="3">
        <v>110.267980287957</v>
      </c>
      <c r="DX86" s="3">
        <v>260.088633615218</v>
      </c>
      <c r="DY86" s="3">
        <v>372.085709344768</v>
      </c>
      <c r="DZ86" s="3">
        <v>18.7035114806197</v>
      </c>
      <c r="EA86" s="3">
        <v>81.6593629413724</v>
      </c>
      <c r="EB86" s="3">
        <v>11.7085822820529</v>
      </c>
      <c r="EC86" s="3">
        <v>248.212825727125</v>
      </c>
      <c r="ED86" s="3">
        <v>56.3777227813391</v>
      </c>
      <c r="EE86" s="3">
        <v>46.2412144490056</v>
      </c>
      <c r="EF86" s="3">
        <v>190.269621072261</v>
      </c>
      <c r="EG86" s="3">
        <v>22.1596260763737</v>
      </c>
      <c r="EH86" s="3">
        <v>41.0013803281676</v>
      </c>
      <c r="EI86" s="3">
        <v>12.602145758975</v>
      </c>
      <c r="EJ86" s="3">
        <v>136.947897493262</v>
      </c>
      <c r="EK86" s="3">
        <v>399.014761865857</v>
      </c>
      <c r="EL86" s="3">
        <v>100.357193158369</v>
      </c>
      <c r="EM86" s="3">
        <v>108.535057703143</v>
      </c>
      <c r="EN86" s="3">
        <v>104.235201238101</v>
      </c>
      <c r="EO86" s="3">
        <v>49.7261497134918</v>
      </c>
      <c r="EP86" s="3">
        <v>362.702136930668</v>
      </c>
      <c r="EQ86" s="3">
        <v>40.5010136109887</v>
      </c>
      <c r="ER86" s="3">
        <v>21.1316225326387</v>
      </c>
      <c r="ES86" s="3">
        <v>25.4512841270636</v>
      </c>
      <c r="ET86" s="3">
        <v>262.371138723273</v>
      </c>
      <c r="EU86" s="3">
        <v>186.589039421497</v>
      </c>
      <c r="EV86" s="3">
        <v>16.7568257959662</v>
      </c>
      <c r="EW86" s="3">
        <v>46.3257669291428</v>
      </c>
      <c r="EX86" s="3">
        <v>144.771469318598</v>
      </c>
      <c r="EY86" s="3">
        <v>21.9611130011082</v>
      </c>
      <c r="EZ86" s="3">
        <v>120.393764187619</v>
      </c>
      <c r="FA86" s="3">
        <v>48.7443642452866</v>
      </c>
      <c r="FB86" s="3">
        <v>14.7702683861611</v>
      </c>
      <c r="FC86" s="3">
        <v>13.6115816974193</v>
      </c>
      <c r="FD86" s="3">
        <v>278.169429110215</v>
      </c>
      <c r="FE86" s="3">
        <v>115.299138167314</v>
      </c>
      <c r="FF86" s="3">
        <v>11.6295628072659</v>
      </c>
      <c r="FG86" s="3">
        <v>110.136052583393</v>
      </c>
      <c r="FH86" s="3">
        <v>44.0742102102333</v>
      </c>
      <c r="FI86" s="3">
        <v>30.5764931355468</v>
      </c>
      <c r="FJ86" s="3">
        <v>45.6675800422829</v>
      </c>
      <c r="FK86" s="3">
        <v>72.3392359644542</v>
      </c>
      <c r="FL86" s="3">
        <v>181.516250597494</v>
      </c>
      <c r="FM86" s="3">
        <v>305.550979050242</v>
      </c>
      <c r="FN86" s="3">
        <v>156.197169940045</v>
      </c>
      <c r="FO86" s="3">
        <v>44.8122142950635</v>
      </c>
      <c r="FP86" s="3">
        <v>44.350622645871</v>
      </c>
      <c r="FQ86" s="3">
        <v>72.8330174872757</v>
      </c>
      <c r="FR86" s="3">
        <v>329.392525369672</v>
      </c>
      <c r="FS86" s="3">
        <v>122.031086308329</v>
      </c>
      <c r="FT86" s="3">
        <v>51.9545585147009</v>
      </c>
      <c r="FU86" s="3">
        <v>193.080275950346</v>
      </c>
      <c r="FV86" s="3">
        <v>68.2475954767573</v>
      </c>
      <c r="FW86" s="3">
        <v>176.761769436383</v>
      </c>
      <c r="FX86" s="3">
        <v>265.166465138875</v>
      </c>
      <c r="FY86" s="3">
        <v>51.989127540886</v>
      </c>
      <c r="FZ86" s="3">
        <v>104.878352423816</v>
      </c>
      <c r="GA86" s="3">
        <v>43.9025705960541</v>
      </c>
      <c r="GB86" s="3">
        <v>146.744473909077</v>
      </c>
      <c r="GC86" s="3">
        <v>86.2838923057717</v>
      </c>
      <c r="GD86" s="3">
        <v>105.817388465826</v>
      </c>
      <c r="GE86" s="3">
        <v>121.417217064105</v>
      </c>
      <c r="GF86" s="3">
        <v>45.2786842145418</v>
      </c>
      <c r="GG86" s="3">
        <v>30.1358607736265</v>
      </c>
      <c r="GH86" s="3">
        <v>25.3588468540971</v>
      </c>
      <c r="GI86" s="3">
        <v>39.7185195037252</v>
      </c>
      <c r="GJ86" s="3">
        <v>68.9461532327835</v>
      </c>
      <c r="GK86" s="3">
        <v>64.1132679454907</v>
      </c>
      <c r="GL86" s="3">
        <v>214.549532961264</v>
      </c>
      <c r="GM86" s="3">
        <v>163.556953666279</v>
      </c>
      <c r="GN86" s="3">
        <v>123.976248331553</v>
      </c>
      <c r="GO86" s="3">
        <v>78.1193886949423</v>
      </c>
      <c r="GP86" s="3">
        <v>43.9535195977732</v>
      </c>
      <c r="GQ86" s="3">
        <v>73.764825532689</v>
      </c>
      <c r="GR86" s="3">
        <v>54.100028816572</v>
      </c>
      <c r="GS86" s="3">
        <v>528.67394778603</v>
      </c>
      <c r="GT86" s="3">
        <v>19.2112136310813</v>
      </c>
      <c r="GU86" s="3">
        <v>133.943968680459</v>
      </c>
      <c r="GV86" s="3">
        <v>277.675813023561</v>
      </c>
      <c r="GW86" s="3">
        <v>34.9063609477531</v>
      </c>
      <c r="GX86" s="3">
        <v>226.568014885533</v>
      </c>
      <c r="GY86" s="3">
        <v>59.2996223669758</v>
      </c>
      <c r="GZ86" s="3">
        <v>84.0117756278747</v>
      </c>
      <c r="HA86" s="3">
        <v>51.5474377241734</v>
      </c>
      <c r="HB86" s="3">
        <v>13.2726302635286</v>
      </c>
      <c r="HC86" s="3">
        <v>18.1080932179992</v>
      </c>
      <c r="HD86" s="3">
        <v>32.9503966686706</v>
      </c>
      <c r="HE86" s="3">
        <v>55.4176817410777</v>
      </c>
      <c r="HF86" s="3">
        <v>58.539474650707</v>
      </c>
      <c r="HG86" s="3">
        <v>461.701578240646</v>
      </c>
      <c r="HH86" s="3">
        <v>20.2952380781387</v>
      </c>
      <c r="HI86" s="3">
        <v>79.8733138678858</v>
      </c>
      <c r="HJ86" s="3">
        <v>51.7750178955119</v>
      </c>
      <c r="HK86" s="3">
        <v>50.2261918448469</v>
      </c>
      <c r="HL86" s="3">
        <v>126.030137249819</v>
      </c>
      <c r="HM86" s="3">
        <v>30.4674007190438</v>
      </c>
      <c r="HN86" s="3">
        <v>45.107136166865</v>
      </c>
      <c r="HO86" s="3">
        <v>121.541856045829</v>
      </c>
      <c r="HP86" s="3">
        <v>88.6013026545426</v>
      </c>
      <c r="HQ86" s="3">
        <v>261.899548616873</v>
      </c>
      <c r="HR86" s="3">
        <v>42.3654679348358</v>
      </c>
      <c r="HS86" s="3">
        <v>88.6983369358208</v>
      </c>
      <c r="HT86" s="3">
        <v>66.324633243863</v>
      </c>
      <c r="HU86" s="3">
        <v>132.594915559611</v>
      </c>
      <c r="HV86" s="3">
        <v>53.2191121059642</v>
      </c>
      <c r="HW86" s="3">
        <v>64.790787559436</v>
      </c>
      <c r="HX86" s="3">
        <v>134.930363598554</v>
      </c>
      <c r="HY86" s="3">
        <v>23.8072226278764</v>
      </c>
      <c r="HZ86" s="3">
        <v>67.2566550183563</v>
      </c>
      <c r="IA86" s="3">
        <v>187.28260155405</v>
      </c>
      <c r="IB86" s="3">
        <v>61.474959482061</v>
      </c>
      <c r="IC86" s="3">
        <v>74.4034760720913</v>
      </c>
      <c r="ID86" s="3">
        <v>145.097186228208</v>
      </c>
      <c r="IE86" s="3">
        <v>513.495790180407</v>
      </c>
      <c r="IF86" s="3">
        <v>15.050133327186</v>
      </c>
      <c r="IG86" s="3">
        <v>98.7467029559257</v>
      </c>
      <c r="IH86" s="3">
        <v>240.055154606355</v>
      </c>
      <c r="II86" s="3">
        <v>411.05062676315</v>
      </c>
      <c r="IJ86" s="3">
        <v>111.376826746233</v>
      </c>
      <c r="IK86" s="3">
        <v>89.1625634004831</v>
      </c>
      <c r="IL86" s="3">
        <v>94.377979863652</v>
      </c>
      <c r="IM86" s="3">
        <v>54.2579089657947</v>
      </c>
      <c r="IN86" s="3">
        <v>233.613701764174</v>
      </c>
      <c r="IO86" s="3">
        <v>102.632137823533</v>
      </c>
      <c r="IP86" s="3">
        <v>22.4078372266093</v>
      </c>
      <c r="IQ86" s="3">
        <v>157.862500973399</v>
      </c>
      <c r="IR86" s="3">
        <v>51.3635127828308</v>
      </c>
      <c r="IS86" s="3">
        <v>73.1477503181106</v>
      </c>
      <c r="IT86" s="3">
        <v>53.8032784276239</v>
      </c>
      <c r="IU86" s="3">
        <v>66.1862414580579</v>
      </c>
      <c r="IV86" s="3">
        <v>210.548844840171</v>
      </c>
      <c r="IW86" s="3">
        <v>155.358100362094</v>
      </c>
      <c r="IX86" s="3">
        <v>229.86397421685</v>
      </c>
      <c r="IY86" s="3">
        <v>67.6809013321239</v>
      </c>
      <c r="IZ86" s="3">
        <v>16.4953584699058</v>
      </c>
      <c r="JA86" s="3">
        <v>45.8502668565634</v>
      </c>
      <c r="JB86" s="3">
        <v>119.242751616961</v>
      </c>
      <c r="JC86" s="3">
        <v>171.859867046993</v>
      </c>
      <c r="JD86" s="3">
        <v>63.3555395333655</v>
      </c>
      <c r="JE86" s="3">
        <v>495.925870313596</v>
      </c>
      <c r="JF86" s="3">
        <v>132.140051805973</v>
      </c>
      <c r="JG86" s="3">
        <v>129.863861540136</v>
      </c>
      <c r="JH86" s="3">
        <v>57.7824857537744</v>
      </c>
      <c r="JI86" s="3">
        <v>151.96316073518</v>
      </c>
      <c r="JJ86" s="3">
        <v>48.2343014008504</v>
      </c>
      <c r="JK86" s="3">
        <v>331.140472366456</v>
      </c>
      <c r="JL86" s="3">
        <v>192.095134652055</v>
      </c>
      <c r="JM86" s="3">
        <v>139.530977670802</v>
      </c>
      <c r="JN86" s="3">
        <v>200.667640886634</v>
      </c>
      <c r="JO86" s="3">
        <v>50.4085258251791</v>
      </c>
      <c r="JP86" s="3">
        <v>151.907201650813</v>
      </c>
      <c r="JQ86" s="3">
        <v>199.050525866057</v>
      </c>
      <c r="JR86" s="3">
        <v>232.125788638466</v>
      </c>
      <c r="JS86" s="3">
        <v>41.2488425344478</v>
      </c>
      <c r="JT86" s="3">
        <v>45.0016040825322</v>
      </c>
      <c r="JU86" s="3">
        <v>265.20710553621</v>
      </c>
      <c r="JV86" s="3">
        <v>37.4177322232411</v>
      </c>
      <c r="JW86" s="3">
        <v>52.2855264764083</v>
      </c>
      <c r="JX86" s="3">
        <v>77.5111841973585</v>
      </c>
      <c r="JY86" s="3">
        <v>55.4559613736701</v>
      </c>
      <c r="JZ86" s="3">
        <v>29.3148749685968</v>
      </c>
      <c r="KA86" s="3">
        <v>108.07786438456</v>
      </c>
      <c r="KB86" s="3">
        <v>17.5093232600263</v>
      </c>
      <c r="KC86" s="3">
        <v>45.8500004641783</v>
      </c>
      <c r="KD86" s="3">
        <v>27.8365596771443</v>
      </c>
      <c r="KE86" s="3">
        <v>105.608067958799</v>
      </c>
      <c r="KF86" s="3">
        <v>57.1769208026086</v>
      </c>
      <c r="KG86" s="3">
        <v>39.3593928099331</v>
      </c>
      <c r="KH86" s="3">
        <v>98.3195309314263</v>
      </c>
      <c r="KI86" s="3">
        <v>98.7245271459742</v>
      </c>
      <c r="KJ86" s="3">
        <v>149.56470909621</v>
      </c>
      <c r="KK86" s="3">
        <v>157.344023834885</v>
      </c>
      <c r="KL86" s="3">
        <v>24.3473528795347</v>
      </c>
      <c r="KM86" s="3">
        <v>50.7806787296545</v>
      </c>
      <c r="KN86" s="3">
        <v>59.5792222229581</v>
      </c>
      <c r="KO86" s="3">
        <v>73.0733044139125</v>
      </c>
      <c r="KP86" s="3">
        <v>53.802705306007</v>
      </c>
      <c r="KQ86" s="3">
        <v>157.994658460396</v>
      </c>
      <c r="KR86" s="3">
        <v>41.9829086936348</v>
      </c>
      <c r="KS86" s="3">
        <v>41.494927149521</v>
      </c>
      <c r="KT86" s="3">
        <v>20.2771068781738</v>
      </c>
      <c r="KU86" s="3">
        <v>206.678364540015</v>
      </c>
      <c r="KV86" s="3">
        <v>31.8862083808303</v>
      </c>
      <c r="KW86" s="3">
        <v>97.781417505938</v>
      </c>
      <c r="KX86" s="3">
        <v>40.7874731442642</v>
      </c>
      <c r="KY86" s="3">
        <v>36.322681298413</v>
      </c>
      <c r="KZ86" s="3">
        <v>17.2605229887502</v>
      </c>
      <c r="LA86" s="3">
        <v>13.5208447399382</v>
      </c>
      <c r="LB86" s="3">
        <v>39.5584284099732</v>
      </c>
      <c r="LC86" s="3">
        <v>21.0497168566566</v>
      </c>
      <c r="LD86" s="3">
        <v>293.46332186204</v>
      </c>
      <c r="LE86" s="3">
        <v>34.1916986496958</v>
      </c>
      <c r="LF86" s="3">
        <v>4.52763115396723</v>
      </c>
      <c r="LG86" s="3">
        <v>11.8844805743223</v>
      </c>
      <c r="LH86" s="3">
        <v>33.6417523311532</v>
      </c>
      <c r="LI86" s="3">
        <v>18.1621053093358</v>
      </c>
      <c r="LJ86" s="3">
        <v>37.2480353867061</v>
      </c>
      <c r="LK86" s="3">
        <v>31.7860058897121</v>
      </c>
      <c r="LL86" s="3">
        <v>21.6001412393333</v>
      </c>
    </row>
    <row r="87">
      <c r="A87" s="9">
        <v>44228.0</v>
      </c>
      <c r="B87" s="3">
        <v>129.009849940441</v>
      </c>
      <c r="C87" s="3">
        <v>90.438635197868</v>
      </c>
      <c r="D87" s="3">
        <v>114.964597916861</v>
      </c>
      <c r="E87" s="3">
        <v>241.109097810108</v>
      </c>
      <c r="F87" s="3">
        <v>483.196316367701</v>
      </c>
      <c r="G87" s="3">
        <v>145.031371817615</v>
      </c>
      <c r="H87" s="3">
        <v>49.7363130569586</v>
      </c>
      <c r="I87" s="3">
        <v>155.870556963992</v>
      </c>
      <c r="J87" s="3">
        <v>297.67868202611</v>
      </c>
      <c r="K87" s="3">
        <v>64.6631983860154</v>
      </c>
      <c r="L87" s="3">
        <v>68.9400358913236</v>
      </c>
      <c r="M87" s="3">
        <v>24.2015564538156</v>
      </c>
      <c r="N87" s="3">
        <v>42.9993146296031</v>
      </c>
      <c r="O87" s="3">
        <v>38.2686210125748</v>
      </c>
      <c r="P87" s="3">
        <v>120.8339835507</v>
      </c>
      <c r="Q87" s="3">
        <v>104.996315604762</v>
      </c>
      <c r="R87" s="3">
        <v>96.167302525692</v>
      </c>
      <c r="S87" s="3">
        <v>106.415825853257</v>
      </c>
      <c r="T87" s="3">
        <v>107.199343386964</v>
      </c>
      <c r="U87" s="3">
        <v>116.417222972919</v>
      </c>
      <c r="V87" s="3">
        <v>208.004975055265</v>
      </c>
      <c r="W87" s="3">
        <v>203.156654252666</v>
      </c>
      <c r="X87" s="3">
        <v>204.394210184772</v>
      </c>
      <c r="Y87" s="3">
        <v>163.288170663934</v>
      </c>
      <c r="Z87" s="3">
        <v>237.147542004489</v>
      </c>
      <c r="AA87" s="3">
        <v>31.314548142478</v>
      </c>
      <c r="AB87" s="3">
        <v>149.705263238204</v>
      </c>
      <c r="AC87" s="3">
        <v>153.597199372252</v>
      </c>
      <c r="AD87" s="3">
        <v>161.539068564166</v>
      </c>
      <c r="AE87" s="3">
        <v>122.546478758678</v>
      </c>
      <c r="AF87" s="4">
        <v>1189.80236495169</v>
      </c>
      <c r="AG87" s="3">
        <v>211.547104283383</v>
      </c>
      <c r="AH87" s="3">
        <v>30.3748357477876</v>
      </c>
      <c r="AI87" s="3">
        <v>71.2235871325357</v>
      </c>
      <c r="AJ87" s="3">
        <v>97.3591908070441</v>
      </c>
      <c r="AK87" s="3">
        <v>233.418465327387</v>
      </c>
      <c r="AL87" s="3">
        <v>22.4072578583542</v>
      </c>
      <c r="AM87" s="3">
        <v>70.1476355979517</v>
      </c>
      <c r="AN87" s="3">
        <v>275.270527889854</v>
      </c>
      <c r="AO87" s="3">
        <v>37.521775687468</v>
      </c>
      <c r="AP87" s="3">
        <v>52.5785449702093</v>
      </c>
      <c r="AQ87" s="3">
        <v>38.3044731742457</v>
      </c>
      <c r="AR87" s="3">
        <v>36.2423928335291</v>
      </c>
      <c r="AS87" s="3">
        <v>77.2618751611235</v>
      </c>
      <c r="AT87" s="3">
        <v>55.3009888591559</v>
      </c>
      <c r="AU87" s="3">
        <v>29.3328836216523</v>
      </c>
      <c r="AV87" s="3">
        <v>47.5003048216747</v>
      </c>
      <c r="AW87" s="3">
        <v>187.111405766723</v>
      </c>
      <c r="AX87" s="3">
        <v>152.743143979838</v>
      </c>
      <c r="AY87" s="3">
        <v>70.1734205547132</v>
      </c>
      <c r="AZ87" s="3">
        <v>135.820629685235</v>
      </c>
      <c r="BA87" s="3">
        <v>22.5599998172961</v>
      </c>
      <c r="BB87" s="3">
        <v>41.1376809787778</v>
      </c>
      <c r="BC87" s="3">
        <v>80.7690267066501</v>
      </c>
      <c r="BD87" s="3">
        <v>83.1351081589097</v>
      </c>
      <c r="BE87" s="3">
        <v>71.2504358723373</v>
      </c>
      <c r="BF87" s="3">
        <v>169.502697474188</v>
      </c>
      <c r="BG87" s="3">
        <v>46.9033453083749</v>
      </c>
      <c r="BH87" s="3">
        <v>162.385475532788</v>
      </c>
      <c r="BI87" s="3">
        <v>29.7144105810868</v>
      </c>
      <c r="BJ87" s="3">
        <v>220.152624173285</v>
      </c>
      <c r="BK87" s="3">
        <v>50.0657138838375</v>
      </c>
      <c r="BL87" s="3">
        <v>19.0834433591655</v>
      </c>
      <c r="BM87" s="3">
        <v>107.754115749347</v>
      </c>
      <c r="BN87" s="3">
        <v>41.2168943452446</v>
      </c>
      <c r="BO87" s="3">
        <v>335.15049921072</v>
      </c>
      <c r="BP87" s="3">
        <v>41.1552985819145</v>
      </c>
      <c r="BQ87" s="3">
        <v>237.045734690733</v>
      </c>
      <c r="BR87" s="3">
        <v>41.1665129622599</v>
      </c>
      <c r="BS87" s="3">
        <v>28.4689848369308</v>
      </c>
      <c r="BT87" s="3">
        <v>77.4403235525103</v>
      </c>
      <c r="BU87" s="3">
        <v>71.2380131232968</v>
      </c>
      <c r="BV87" s="3">
        <v>63.3572283027956</v>
      </c>
      <c r="BW87" s="3">
        <v>79.877330178747</v>
      </c>
      <c r="BX87" s="3">
        <v>60.7540118966017</v>
      </c>
      <c r="BY87" s="3">
        <v>43.0580493590431</v>
      </c>
      <c r="BZ87" s="3">
        <v>302.363892653416</v>
      </c>
      <c r="CA87" s="3">
        <v>84.7787030692806</v>
      </c>
      <c r="CB87" s="3">
        <v>186.561198835077</v>
      </c>
      <c r="CC87" s="3">
        <v>112.97615425279</v>
      </c>
      <c r="CD87" s="3">
        <v>76.2332357376683</v>
      </c>
      <c r="CE87" s="3">
        <v>205.27675652606</v>
      </c>
      <c r="CF87" s="3">
        <v>183.66553541099</v>
      </c>
      <c r="CG87" s="3">
        <v>105.487104917827</v>
      </c>
      <c r="CH87" s="3">
        <v>115.271495431228</v>
      </c>
      <c r="CI87" s="3">
        <v>113.78533418552</v>
      </c>
      <c r="CJ87" s="3">
        <v>90.3478123021988</v>
      </c>
      <c r="CK87" s="3">
        <v>77.8571817965096</v>
      </c>
      <c r="CL87" s="3">
        <v>107.129736649363</v>
      </c>
      <c r="CM87" s="3">
        <v>15.6645147432458</v>
      </c>
      <c r="CN87" s="3">
        <v>140.026073973524</v>
      </c>
      <c r="CO87" s="3">
        <v>56.8734645639853</v>
      </c>
      <c r="CP87" s="3">
        <v>202.699791532779</v>
      </c>
      <c r="CQ87" s="3">
        <v>60.7336305599364</v>
      </c>
      <c r="CR87" s="3">
        <v>171.696580778117</v>
      </c>
      <c r="CS87" s="3">
        <v>48.1031262579825</v>
      </c>
      <c r="CT87" s="3">
        <v>263.369851595072</v>
      </c>
      <c r="CU87" s="3">
        <v>94.4543061600989</v>
      </c>
      <c r="CV87" s="3">
        <v>78.4744669713991</v>
      </c>
      <c r="CW87" s="3">
        <v>49.5202557908635</v>
      </c>
      <c r="CX87" s="3">
        <v>56.8862870190629</v>
      </c>
      <c r="CY87" s="3">
        <v>73.0655716464098</v>
      </c>
      <c r="CZ87" s="3">
        <v>116.023604387162</v>
      </c>
      <c r="DA87" s="3">
        <v>38.3129679994439</v>
      </c>
      <c r="DB87" s="3">
        <v>85.082631362112</v>
      </c>
      <c r="DC87" s="3">
        <v>26.043942033377</v>
      </c>
      <c r="DD87" s="3">
        <v>89.2139692638958</v>
      </c>
      <c r="DE87" s="3">
        <v>148.724736063104</v>
      </c>
      <c r="DF87" s="3">
        <v>9.39235455142276</v>
      </c>
      <c r="DG87" s="3">
        <v>42.7213921181574</v>
      </c>
      <c r="DH87" s="3">
        <v>31.1462341164986</v>
      </c>
      <c r="DI87" s="3">
        <v>236.084163542328</v>
      </c>
      <c r="DJ87" s="3">
        <v>27.8545295201274</v>
      </c>
      <c r="DK87" s="3">
        <v>198.780526412161</v>
      </c>
      <c r="DL87" s="3">
        <v>122.394544919754</v>
      </c>
      <c r="DM87" s="3">
        <v>28.3886822196839</v>
      </c>
      <c r="DN87" s="3">
        <v>97.876968823618</v>
      </c>
      <c r="DO87" s="3">
        <v>147.308319549604</v>
      </c>
      <c r="DP87" s="3">
        <v>57.8154360608231</v>
      </c>
      <c r="DQ87" s="3">
        <v>55.4842287578909</v>
      </c>
      <c r="DR87" s="3">
        <v>50.1017173115037</v>
      </c>
      <c r="DS87" s="3">
        <v>33.2029509417878</v>
      </c>
      <c r="DT87" s="3">
        <v>51.8465013893318</v>
      </c>
      <c r="DU87" s="3">
        <v>102.336837050279</v>
      </c>
      <c r="DV87" s="3">
        <v>91.3466202488086</v>
      </c>
      <c r="DW87" s="3">
        <v>114.168397955807</v>
      </c>
      <c r="DX87" s="3">
        <v>276.322074312377</v>
      </c>
      <c r="DY87" s="3">
        <v>358.912031021428</v>
      </c>
      <c r="DZ87" s="3">
        <v>18.8545682902062</v>
      </c>
      <c r="EA87" s="3">
        <v>79.5475311029282</v>
      </c>
      <c r="EB87" s="3">
        <v>12.1864388329616</v>
      </c>
      <c r="EC87" s="3">
        <v>248.448032335311</v>
      </c>
      <c r="ED87" s="3">
        <v>57.9515335437785</v>
      </c>
      <c r="EE87" s="3">
        <v>46.1230793876002</v>
      </c>
      <c r="EF87" s="3">
        <v>187.159965196466</v>
      </c>
      <c r="EG87" s="3">
        <v>23.5702663328614</v>
      </c>
      <c r="EH87" s="3">
        <v>42.9388962630102</v>
      </c>
      <c r="EI87" s="3">
        <v>13.2851984284582</v>
      </c>
      <c r="EJ87" s="3">
        <v>136.749342108372</v>
      </c>
      <c r="EK87" s="3">
        <v>367.763168836092</v>
      </c>
      <c r="EL87" s="3">
        <v>97.2742455516529</v>
      </c>
      <c r="EM87" s="3">
        <v>107.157455131486</v>
      </c>
      <c r="EN87" s="3">
        <v>119.528439496197</v>
      </c>
      <c r="EO87" s="3">
        <v>54.515906335794</v>
      </c>
      <c r="EP87" s="3">
        <v>388.132702323523</v>
      </c>
      <c r="EQ87" s="3">
        <v>39.0663403859231</v>
      </c>
      <c r="ER87" s="3">
        <v>22.0494149326702</v>
      </c>
      <c r="ES87" s="3">
        <v>27.7418575289068</v>
      </c>
      <c r="ET87" s="3">
        <v>255.251578080027</v>
      </c>
      <c r="EU87" s="3">
        <v>183.218471948408</v>
      </c>
      <c r="EV87" s="3">
        <v>18.9766655468459</v>
      </c>
      <c r="EW87" s="3">
        <v>48.8838305399675</v>
      </c>
      <c r="EX87" s="3">
        <v>146.715137295764</v>
      </c>
      <c r="EY87" s="3">
        <v>21.9271353411909</v>
      </c>
      <c r="EZ87" s="3">
        <v>127.851926941862</v>
      </c>
      <c r="FA87" s="3">
        <v>47.4130615896156</v>
      </c>
      <c r="FB87" s="3">
        <v>15.9037566478308</v>
      </c>
      <c r="FC87" s="3">
        <v>14.8568356218785</v>
      </c>
      <c r="FD87" s="3">
        <v>297.098392158378</v>
      </c>
      <c r="FE87" s="3">
        <v>114.117898813533</v>
      </c>
      <c r="FF87" s="3">
        <v>11.724521349315</v>
      </c>
      <c r="FG87" s="3">
        <v>122.658684379176</v>
      </c>
      <c r="FH87" s="3">
        <v>44.1923847501109</v>
      </c>
      <c r="FI87" s="3">
        <v>30.8052973899458</v>
      </c>
      <c r="FJ87" s="3">
        <v>47.4388160984375</v>
      </c>
      <c r="FK87" s="3">
        <v>80.8071015577968</v>
      </c>
      <c r="FL87" s="3">
        <v>194.38586689465</v>
      </c>
      <c r="FM87" s="3">
        <v>303.101134713512</v>
      </c>
      <c r="FN87" s="3">
        <v>159.850757354671</v>
      </c>
      <c r="FO87" s="3">
        <v>46.52600710256</v>
      </c>
      <c r="FP87" s="3">
        <v>49.2875600298928</v>
      </c>
      <c r="FQ87" s="3">
        <v>75.2776885204602</v>
      </c>
      <c r="FR87" s="3">
        <v>332.545958982299</v>
      </c>
      <c r="FS87" s="3">
        <v>129.244234501989</v>
      </c>
      <c r="FT87" s="3">
        <v>51.1591633089263</v>
      </c>
      <c r="FU87" s="3">
        <v>193.808801866497</v>
      </c>
      <c r="FV87" s="3">
        <v>71.1384808992251</v>
      </c>
      <c r="FW87" s="3">
        <v>176.249762960976</v>
      </c>
      <c r="FX87" s="3">
        <v>268.268615928008</v>
      </c>
      <c r="FY87" s="3">
        <v>50.1995304347384</v>
      </c>
      <c r="FZ87" s="3">
        <v>104.615236571563</v>
      </c>
      <c r="GA87" s="3">
        <v>48.4130991189146</v>
      </c>
      <c r="GB87" s="3">
        <v>162.736842908357</v>
      </c>
      <c r="GC87" s="3">
        <v>81.1787883116488</v>
      </c>
      <c r="GD87" s="3">
        <v>108.816681997244</v>
      </c>
      <c r="GE87" s="3">
        <v>126.49424716574</v>
      </c>
      <c r="GF87" s="3">
        <v>45.0344737203498</v>
      </c>
      <c r="GG87" s="3">
        <v>31.3939407061959</v>
      </c>
      <c r="GH87" s="3">
        <v>26.7860070827196</v>
      </c>
      <c r="GI87" s="3">
        <v>45.6047276273659</v>
      </c>
      <c r="GJ87" s="3">
        <v>63.7156220347797</v>
      </c>
      <c r="GK87" s="3">
        <v>65.6392423374414</v>
      </c>
      <c r="GL87" s="3">
        <v>232.059512224854</v>
      </c>
      <c r="GM87" s="3">
        <v>171.962178234806</v>
      </c>
      <c r="GN87" s="3">
        <v>128.446043879823</v>
      </c>
      <c r="GO87" s="3">
        <v>83.6668855289345</v>
      </c>
      <c r="GP87" s="3">
        <v>44.8397246210317</v>
      </c>
      <c r="GQ87" s="3">
        <v>73.0985355000579</v>
      </c>
      <c r="GR87" s="3">
        <v>50.5457849322111</v>
      </c>
      <c r="GS87" s="3">
        <v>548.368682861328</v>
      </c>
      <c r="GT87" s="3">
        <v>19.6456812307132</v>
      </c>
      <c r="GU87" s="3">
        <v>133.80251162479</v>
      </c>
      <c r="GV87" s="3">
        <v>279.754637921726</v>
      </c>
      <c r="GW87" s="3">
        <v>35.8625800525162</v>
      </c>
      <c r="GX87" s="3">
        <v>231.377635713177</v>
      </c>
      <c r="GY87" s="3">
        <v>61.7317161542002</v>
      </c>
      <c r="GZ87" s="3">
        <v>85.1062287347982</v>
      </c>
      <c r="HA87" s="3">
        <v>52.5707070521289</v>
      </c>
      <c r="HB87" s="3">
        <v>14.2252978127514</v>
      </c>
      <c r="HC87" s="3">
        <v>21.4162102079018</v>
      </c>
      <c r="HD87" s="3">
        <v>35.5858606431671</v>
      </c>
      <c r="HE87" s="3">
        <v>58.0794080686777</v>
      </c>
      <c r="HF87" s="3">
        <v>59.5332346934505</v>
      </c>
      <c r="HG87" s="3">
        <v>448.046316046464</v>
      </c>
      <c r="HH87" s="3">
        <v>23.8557746948812</v>
      </c>
      <c r="HI87" s="3">
        <v>81.6234087354907</v>
      </c>
      <c r="HJ87" s="3">
        <v>54.4141230726122</v>
      </c>
      <c r="HK87" s="3">
        <v>50.509458845333</v>
      </c>
      <c r="HL87" s="3">
        <v>120.952062178463</v>
      </c>
      <c r="HM87" s="3">
        <v>28.938943896386</v>
      </c>
      <c r="HN87" s="3">
        <v>47.3634832970366</v>
      </c>
      <c r="HO87" s="3">
        <v>116.096845166093</v>
      </c>
      <c r="HP87" s="3">
        <v>82.7951347138066</v>
      </c>
      <c r="HQ87" s="3">
        <v>262.863972402502</v>
      </c>
      <c r="HR87" s="3">
        <v>44.9698092764428</v>
      </c>
      <c r="HS87" s="3">
        <v>95.2317041132292</v>
      </c>
      <c r="HT87" s="3">
        <v>68.8511134559982</v>
      </c>
      <c r="HU87" s="3">
        <v>140.71118035932</v>
      </c>
      <c r="HV87" s="3">
        <v>52.2517576295484</v>
      </c>
      <c r="HW87" s="3">
        <v>64.0607023482135</v>
      </c>
      <c r="HX87" s="3">
        <v>128.238863129747</v>
      </c>
      <c r="HY87" s="3">
        <v>23.6510149542453</v>
      </c>
      <c r="HZ87" s="3">
        <v>69.0520026714752</v>
      </c>
      <c r="IA87" s="3">
        <v>197.117164610808</v>
      </c>
      <c r="IB87" s="3">
        <v>66.517906205497</v>
      </c>
      <c r="IC87" s="3">
        <v>76.732989284685</v>
      </c>
      <c r="ID87" s="3">
        <v>134.842932423184</v>
      </c>
      <c r="IE87" s="3">
        <v>484.156315853721</v>
      </c>
      <c r="IF87" s="3">
        <v>16.8087189641688</v>
      </c>
      <c r="IG87" s="3">
        <v>101.849969852364</v>
      </c>
      <c r="IH87" s="3">
        <v>230.678962427768</v>
      </c>
      <c r="II87" s="3">
        <v>385.095276628636</v>
      </c>
      <c r="IJ87" s="3">
        <v>113.928671302457</v>
      </c>
      <c r="IK87" s="3">
        <v>85.9803394329967</v>
      </c>
      <c r="IL87" s="3">
        <v>95.4620465653133</v>
      </c>
      <c r="IM87" s="3">
        <v>55.6270608073162</v>
      </c>
      <c r="IN87" s="3">
        <v>227.807182999928</v>
      </c>
      <c r="IO87" s="3">
        <v>101.700761389691</v>
      </c>
      <c r="IP87" s="3">
        <v>24.1941596331695</v>
      </c>
      <c r="IQ87" s="3">
        <v>172.600755552817</v>
      </c>
      <c r="IR87" s="3">
        <v>51.298842407538</v>
      </c>
      <c r="IS87" s="3">
        <v>84.8444021549782</v>
      </c>
      <c r="IT87" s="3">
        <v>54.6814649609268</v>
      </c>
      <c r="IU87" s="3">
        <v>64.8787188064232</v>
      </c>
      <c r="IV87" s="3">
        <v>214.073248753006</v>
      </c>
      <c r="IW87" s="3">
        <v>155.141826877028</v>
      </c>
      <c r="IX87" s="3">
        <v>231.731797080094</v>
      </c>
      <c r="IY87" s="3">
        <v>69.055866741786</v>
      </c>
      <c r="IZ87" s="3">
        <v>16.457865945628</v>
      </c>
      <c r="JA87" s="3">
        <v>42.3528186741294</v>
      </c>
      <c r="JB87" s="3">
        <v>121.085982068545</v>
      </c>
      <c r="JC87" s="3">
        <v>171.970958357052</v>
      </c>
      <c r="JD87" s="3">
        <v>64.0056398385158</v>
      </c>
      <c r="JE87" s="3">
        <v>483.853627023872</v>
      </c>
      <c r="JF87" s="3">
        <v>136.849289656954</v>
      </c>
      <c r="JG87" s="3">
        <v>133.795361809708</v>
      </c>
      <c r="JH87" s="3">
        <v>59.597841443187</v>
      </c>
      <c r="JI87" s="3">
        <v>157.517163463503</v>
      </c>
      <c r="JJ87" s="3">
        <v>49.2456220429161</v>
      </c>
      <c r="JK87" s="3">
        <v>311.66045906039</v>
      </c>
      <c r="JL87" s="3">
        <v>189.414578476654</v>
      </c>
      <c r="JM87" s="3">
        <v>140.71608050267</v>
      </c>
      <c r="JN87" s="3">
        <v>202.016722476358</v>
      </c>
      <c r="JO87" s="3">
        <v>58.1056588689511</v>
      </c>
      <c r="JP87" s="3">
        <v>154.632431769085</v>
      </c>
      <c r="JQ87" s="3">
        <v>198.573157059519</v>
      </c>
      <c r="JR87" s="3">
        <v>214.718158922697</v>
      </c>
      <c r="JS87" s="3">
        <v>43.7965971787</v>
      </c>
      <c r="JT87" s="3">
        <v>43.7071436956165</v>
      </c>
      <c r="JU87" s="3">
        <v>281.640525416324</v>
      </c>
      <c r="JV87" s="3">
        <v>39.3034034133671</v>
      </c>
      <c r="JW87" s="3">
        <v>64.0305261110005</v>
      </c>
      <c r="JX87" s="3">
        <v>74.2597833989915</v>
      </c>
      <c r="JY87" s="3">
        <v>59.2436869328788</v>
      </c>
      <c r="JZ87" s="3">
        <v>31.4322154595439</v>
      </c>
      <c r="KA87" s="3">
        <v>105.552957193002</v>
      </c>
      <c r="KB87" s="3">
        <v>18.2759008220231</v>
      </c>
      <c r="KC87" s="3">
        <v>44.1960900391063</v>
      </c>
      <c r="KD87" s="3">
        <v>28.9756904934802</v>
      </c>
      <c r="KE87" s="3">
        <v>116.537971678929</v>
      </c>
      <c r="KF87" s="3">
        <v>54.6126240762158</v>
      </c>
      <c r="KG87" s="3">
        <v>43.9089679308836</v>
      </c>
      <c r="KH87" s="3">
        <v>94.5850246814304</v>
      </c>
      <c r="KI87" s="3">
        <v>97.4220589292864</v>
      </c>
      <c r="KJ87" s="3">
        <v>150.697337254858</v>
      </c>
      <c r="KK87" s="3">
        <v>155.434594946432</v>
      </c>
      <c r="KL87" s="3">
        <v>25.4716280553424</v>
      </c>
      <c r="KM87" s="3">
        <v>53.4447184365688</v>
      </c>
      <c r="KN87" s="3">
        <v>68.1409087166315</v>
      </c>
      <c r="KO87" s="3">
        <v>69.4912508368164</v>
      </c>
      <c r="KP87" s="3">
        <v>51.0680206445455</v>
      </c>
      <c r="KQ87" s="3">
        <v>160.319031764338</v>
      </c>
      <c r="KR87" s="3">
        <v>40.6808719703787</v>
      </c>
      <c r="KS87" s="3">
        <v>43.354314364329</v>
      </c>
      <c r="KT87" s="3">
        <v>21.1484705461057</v>
      </c>
      <c r="KU87" s="3">
        <v>226.816831905627</v>
      </c>
      <c r="KV87" s="3">
        <v>33.5747205846645</v>
      </c>
      <c r="KW87" s="3">
        <v>93.6153564778672</v>
      </c>
      <c r="KX87" s="3">
        <v>43.1010774327612</v>
      </c>
      <c r="KY87" s="3">
        <v>35.4710682292372</v>
      </c>
      <c r="KZ87" s="3">
        <v>17.984125882902</v>
      </c>
      <c r="LA87" s="3">
        <v>13.4940954276328</v>
      </c>
      <c r="LB87" s="3">
        <v>38.476255511941</v>
      </c>
      <c r="LC87" s="3">
        <v>21.8611698948673</v>
      </c>
      <c r="LD87" s="3">
        <v>309.485516763177</v>
      </c>
      <c r="LE87" s="3">
        <v>34.9455641909813</v>
      </c>
      <c r="LF87" s="3">
        <v>4.53326796730866</v>
      </c>
      <c r="LG87" s="3">
        <v>11.6109636305203</v>
      </c>
      <c r="LH87" s="3">
        <v>38.9416292634527</v>
      </c>
      <c r="LI87" s="3">
        <v>21.2950000261006</v>
      </c>
      <c r="LJ87" s="3">
        <v>33.0751867540484</v>
      </c>
      <c r="LK87" s="3">
        <v>31.8330038562043</v>
      </c>
      <c r="LL87" s="3">
        <v>23.1107125540471</v>
      </c>
    </row>
    <row r="88">
      <c r="A88" s="9">
        <v>44256.0</v>
      </c>
      <c r="B88" s="3">
        <v>119.45635320235</v>
      </c>
      <c r="C88" s="3">
        <v>90.824901702029</v>
      </c>
      <c r="D88" s="3">
        <v>110.613012825652</v>
      </c>
      <c r="E88" s="3">
        <v>249.672552071286</v>
      </c>
      <c r="F88" s="3">
        <v>451.753262063731</v>
      </c>
      <c r="G88" s="3">
        <v>141.686676642763</v>
      </c>
      <c r="H88" s="3">
        <v>52.2013235092299</v>
      </c>
      <c r="I88" s="3">
        <v>169.469788656649</v>
      </c>
      <c r="J88" s="3">
        <v>268.835868503736</v>
      </c>
      <c r="K88" s="3">
        <v>68.8652473698433</v>
      </c>
      <c r="L88" s="3">
        <v>70.9766540307993</v>
      </c>
      <c r="M88" s="3">
        <v>23.7851164527187</v>
      </c>
      <c r="N88" s="3">
        <v>46.3189631250955</v>
      </c>
      <c r="O88" s="3">
        <v>42.8445859351612</v>
      </c>
      <c r="P88" s="3">
        <v>128.464730620411</v>
      </c>
      <c r="Q88" s="3">
        <v>98.4880439094875</v>
      </c>
      <c r="R88" s="3">
        <v>103.107568870549</v>
      </c>
      <c r="S88" s="3">
        <v>112.881484522829</v>
      </c>
      <c r="T88" s="3">
        <v>114.480527082637</v>
      </c>
      <c r="U88" s="3">
        <v>119.922857254736</v>
      </c>
      <c r="V88" s="3">
        <v>211.247787725741</v>
      </c>
      <c r="W88" s="3">
        <v>213.202403277552</v>
      </c>
      <c r="X88" s="3">
        <v>195.410176004305</v>
      </c>
      <c r="Y88" s="3">
        <v>153.571414449941</v>
      </c>
      <c r="Z88" s="3">
        <v>246.860412005295</v>
      </c>
      <c r="AA88" s="3">
        <v>30.8317366369459</v>
      </c>
      <c r="AB88" s="3">
        <v>146.516738891602</v>
      </c>
      <c r="AC88" s="3">
        <v>161.931661388171</v>
      </c>
      <c r="AD88" s="3">
        <v>169.859294631807</v>
      </c>
      <c r="AE88" s="3">
        <v>136.268216490724</v>
      </c>
      <c r="AF88" s="4">
        <v>1290.52695896315</v>
      </c>
      <c r="AG88" s="3">
        <v>244.480869790782</v>
      </c>
      <c r="AH88" s="3">
        <v>34.0753353252659</v>
      </c>
      <c r="AI88" s="3">
        <v>73.4602653018813</v>
      </c>
      <c r="AJ88" s="3">
        <v>94.528020539726</v>
      </c>
      <c r="AK88" s="3">
        <v>223.25036990667</v>
      </c>
      <c r="AL88" s="3">
        <v>23.7374827737412</v>
      </c>
      <c r="AM88" s="3">
        <v>66.147886572059</v>
      </c>
      <c r="AN88" s="3">
        <v>268.5313044009</v>
      </c>
      <c r="AO88" s="3">
        <v>40.5844461175617</v>
      </c>
      <c r="AP88" s="3">
        <v>53.2812628084693</v>
      </c>
      <c r="AQ88" s="3">
        <v>38.6647827314294</v>
      </c>
      <c r="AR88" s="3">
        <v>39.5872054642926</v>
      </c>
      <c r="AS88" s="3">
        <v>85.0740188446106</v>
      </c>
      <c r="AT88" s="3">
        <v>62.4090799905158</v>
      </c>
      <c r="AU88" s="3">
        <v>31.1827801809432</v>
      </c>
      <c r="AV88" s="3">
        <v>51.2540308500622</v>
      </c>
      <c r="AW88" s="3">
        <v>206.815079551369</v>
      </c>
      <c r="AX88" s="3">
        <v>156.327010670778</v>
      </c>
      <c r="AY88" s="3">
        <v>77.4936964615532</v>
      </c>
      <c r="AZ88" s="3">
        <v>134.807797730557</v>
      </c>
      <c r="BA88" s="3">
        <v>27.2954347444617</v>
      </c>
      <c r="BB88" s="3">
        <v>43.8438966587181</v>
      </c>
      <c r="BC88" s="3">
        <v>86.2156292165869</v>
      </c>
      <c r="BD88" s="3">
        <v>95.1067855583547</v>
      </c>
      <c r="BE88" s="3">
        <v>69.5857095556928</v>
      </c>
      <c r="BF88" s="3">
        <v>166.739364393194</v>
      </c>
      <c r="BG88" s="3">
        <v>50.08177587902</v>
      </c>
      <c r="BH88" s="3">
        <v>174.772471142727</v>
      </c>
      <c r="BI88" s="3">
        <v>28.6278000292571</v>
      </c>
      <c r="BJ88" s="3">
        <v>240.720202674351</v>
      </c>
      <c r="BK88" s="3">
        <v>51.5573496052858</v>
      </c>
      <c r="BL88" s="3">
        <v>19.4610497550162</v>
      </c>
      <c r="BM88" s="3">
        <v>118.460857336241</v>
      </c>
      <c r="BN88" s="3">
        <v>48.1962064182202</v>
      </c>
      <c r="BO88" s="3">
        <v>316.444646312391</v>
      </c>
      <c r="BP88" s="3">
        <v>42.5304233435459</v>
      </c>
      <c r="BQ88" s="3">
        <v>210.570829828578</v>
      </c>
      <c r="BR88" s="3">
        <v>43.2028293014417</v>
      </c>
      <c r="BS88" s="3">
        <v>29.6584584575851</v>
      </c>
      <c r="BT88" s="3">
        <v>78.4101563334861</v>
      </c>
      <c r="BU88" s="3">
        <v>71.9883672421348</v>
      </c>
      <c r="BV88" s="3">
        <v>64.1585499163932</v>
      </c>
      <c r="BW88" s="3">
        <v>91.2562619699134</v>
      </c>
      <c r="BX88" s="3">
        <v>61.8170860022671</v>
      </c>
      <c r="BY88" s="3">
        <v>47.4231183670075</v>
      </c>
      <c r="BZ88" s="3">
        <v>345.454995155515</v>
      </c>
      <c r="CA88" s="3">
        <v>89.3965495972154</v>
      </c>
      <c r="CB88" s="3">
        <v>180.283080441061</v>
      </c>
      <c r="CC88" s="3">
        <v>113.317221185809</v>
      </c>
      <c r="CD88" s="3">
        <v>79.8491521538663</v>
      </c>
      <c r="CE88" s="3">
        <v>191.48946839187</v>
      </c>
      <c r="CF88" s="3">
        <v>189.709869331114</v>
      </c>
      <c r="CG88" s="3">
        <v>107.811086737591</v>
      </c>
      <c r="CH88" s="3">
        <v>127.304348707281</v>
      </c>
      <c r="CI88" s="3">
        <v>123.700932857932</v>
      </c>
      <c r="CJ88" s="3">
        <v>95.3193991837205</v>
      </c>
      <c r="CK88" s="3">
        <v>78.9922397688798</v>
      </c>
      <c r="CL88" s="3">
        <v>107.425434941831</v>
      </c>
      <c r="CM88" s="3">
        <v>18.4942254604907</v>
      </c>
      <c r="CN88" s="3">
        <v>129.207548704642</v>
      </c>
      <c r="CO88" s="3">
        <v>53.741043062523</v>
      </c>
      <c r="CP88" s="3">
        <v>202.503109141907</v>
      </c>
      <c r="CQ88" s="3">
        <v>62.1454627439</v>
      </c>
      <c r="CR88" s="3">
        <v>168.839072462678</v>
      </c>
      <c r="CS88" s="3">
        <v>49.0343185841821</v>
      </c>
      <c r="CT88" s="3">
        <v>273.606118320341</v>
      </c>
      <c r="CU88" s="3">
        <v>99.4346621731886</v>
      </c>
      <c r="CV88" s="3">
        <v>82.8969938023462</v>
      </c>
      <c r="CW88" s="3">
        <v>58.1317711799618</v>
      </c>
      <c r="CX88" s="3">
        <v>61.5039548773118</v>
      </c>
      <c r="CY88" s="3">
        <v>71.7974872468892</v>
      </c>
      <c r="CZ88" s="3">
        <v>127.789995446174</v>
      </c>
      <c r="DA88" s="3">
        <v>39.1078589658971</v>
      </c>
      <c r="DB88" s="3">
        <v>81.8830435379692</v>
      </c>
      <c r="DC88" s="3">
        <v>26.2125717809835</v>
      </c>
      <c r="DD88" s="3">
        <v>96.1178358748002</v>
      </c>
      <c r="DE88" s="3">
        <v>171.260434689729</v>
      </c>
      <c r="DF88" s="3">
        <v>10.192659788739</v>
      </c>
      <c r="DG88" s="3">
        <v>43.3483779872996</v>
      </c>
      <c r="DH88" s="3">
        <v>32.5080471567127</v>
      </c>
      <c r="DI88" s="3">
        <v>248.977086316753</v>
      </c>
      <c r="DJ88" s="3">
        <v>29.4042566925853</v>
      </c>
      <c r="DK88" s="3">
        <v>197.936304175335</v>
      </c>
      <c r="DL88" s="3">
        <v>130.932277144239</v>
      </c>
      <c r="DM88" s="3">
        <v>32.2444724773357</v>
      </c>
      <c r="DN88" s="3">
        <v>97.2811504037877</v>
      </c>
      <c r="DO88" s="3">
        <v>159.724750091362</v>
      </c>
      <c r="DP88" s="3">
        <v>64.6290399577426</v>
      </c>
      <c r="DQ88" s="3">
        <v>54.6844774488417</v>
      </c>
      <c r="DR88" s="3">
        <v>51.5179768425076</v>
      </c>
      <c r="DS88" s="3">
        <v>36.0549750480788</v>
      </c>
      <c r="DT88" s="3">
        <v>54.847809201252</v>
      </c>
      <c r="DU88" s="3">
        <v>102.058541085719</v>
      </c>
      <c r="DV88" s="3">
        <v>103.388003027151</v>
      </c>
      <c r="DW88" s="3">
        <v>115.848190988513</v>
      </c>
      <c r="DX88" s="3">
        <v>305.352113403594</v>
      </c>
      <c r="DY88" s="3">
        <v>378.501663379826</v>
      </c>
      <c r="DZ88" s="3">
        <v>21.249025595447</v>
      </c>
      <c r="EA88" s="3">
        <v>82.3487981523295</v>
      </c>
      <c r="EB88" s="3">
        <v>13.3894704864619</v>
      </c>
      <c r="EC88" s="3">
        <v>253.307787933895</v>
      </c>
      <c r="ED88" s="3">
        <v>66.5788437360267</v>
      </c>
      <c r="EE88" s="3">
        <v>55.1277014252874</v>
      </c>
      <c r="EF88" s="3">
        <v>196.194108014099</v>
      </c>
      <c r="EG88" s="3">
        <v>26.721147694335</v>
      </c>
      <c r="EH88" s="3">
        <v>42.8715941734851</v>
      </c>
      <c r="EI88" s="3">
        <v>14.8847706482759</v>
      </c>
      <c r="EJ88" s="3">
        <v>141.219682039202</v>
      </c>
      <c r="EK88" s="3">
        <v>391.796499209329</v>
      </c>
      <c r="EL88" s="3">
        <v>103.35599995871</v>
      </c>
      <c r="EM88" s="3">
        <v>107.556739091366</v>
      </c>
      <c r="EN88" s="3">
        <v>122.204765107552</v>
      </c>
      <c r="EO88" s="3">
        <v>57.2275257786522</v>
      </c>
      <c r="EP88" s="3">
        <v>376.041402424192</v>
      </c>
      <c r="EQ88" s="3">
        <v>42.9845202082975</v>
      </c>
      <c r="ER88" s="3">
        <v>24.8949946452678</v>
      </c>
      <c r="ES88" s="3">
        <v>30.7134429639795</v>
      </c>
      <c r="ET88" s="3">
        <v>240.54239057458</v>
      </c>
      <c r="EU88" s="3">
        <v>197.458322561523</v>
      </c>
      <c r="EV88" s="3">
        <v>21.0076606550896</v>
      </c>
      <c r="EW88" s="3">
        <v>54.7688032941457</v>
      </c>
      <c r="EX88" s="3">
        <v>144.04802862748</v>
      </c>
      <c r="EY88" s="3">
        <v>22.420938640607</v>
      </c>
      <c r="EZ88" s="3">
        <v>137.532972877711</v>
      </c>
      <c r="FA88" s="3">
        <v>49.7356299954918</v>
      </c>
      <c r="FB88" s="3">
        <v>16.9854168440333</v>
      </c>
      <c r="FC88" s="3">
        <v>16.159882309397</v>
      </c>
      <c r="FD88" s="3">
        <v>289.057191896093</v>
      </c>
      <c r="FE88" s="3">
        <v>116.471668176644</v>
      </c>
      <c r="FF88" s="3">
        <v>12.7040988351616</v>
      </c>
      <c r="FG88" s="3">
        <v>129.819783583931</v>
      </c>
      <c r="FH88" s="3">
        <v>45.5861831961881</v>
      </c>
      <c r="FI88" s="3">
        <v>32.5407794189354</v>
      </c>
      <c r="FJ88" s="3">
        <v>50.2424109530773</v>
      </c>
      <c r="FK88" s="3">
        <v>84.4673880416681</v>
      </c>
      <c r="FL88" s="3">
        <v>186.564792658579</v>
      </c>
      <c r="FM88" s="3">
        <v>316.248115179728</v>
      </c>
      <c r="FN88" s="3">
        <v>161.238087678498</v>
      </c>
      <c r="FO88" s="3">
        <v>46.6435861096</v>
      </c>
      <c r="FP88" s="3">
        <v>56.6526039642762</v>
      </c>
      <c r="FQ88" s="3">
        <v>83.8794158748772</v>
      </c>
      <c r="FR88" s="3">
        <v>358.5854595165</v>
      </c>
      <c r="FS88" s="3">
        <v>144.801447584372</v>
      </c>
      <c r="FT88" s="3">
        <v>52.8767888203344</v>
      </c>
      <c r="FU88" s="3">
        <v>199.455146614848</v>
      </c>
      <c r="FV88" s="3">
        <v>69.6637113537068</v>
      </c>
      <c r="FW88" s="3">
        <v>180.48976834316</v>
      </c>
      <c r="FX88" s="3">
        <v>281.926325975086</v>
      </c>
      <c r="FY88" s="3">
        <v>51.7186361965364</v>
      </c>
      <c r="FZ88" s="3">
        <v>105.622986052466</v>
      </c>
      <c r="GA88" s="3">
        <v>53.4600730299208</v>
      </c>
      <c r="GB88" s="3">
        <v>185.669131071671</v>
      </c>
      <c r="GC88" s="3">
        <v>80.2102043179146</v>
      </c>
      <c r="GD88" s="3">
        <v>111.784997480855</v>
      </c>
      <c r="GE88" s="3">
        <v>133.086633972993</v>
      </c>
      <c r="GF88" s="3">
        <v>44.2399999369746</v>
      </c>
      <c r="GG88" s="3">
        <v>35.4614949337824</v>
      </c>
      <c r="GH88" s="3">
        <v>29.6084434326824</v>
      </c>
      <c r="GI88" s="3">
        <v>50.3443998607473</v>
      </c>
      <c r="GJ88" s="3">
        <v>64.089558442364</v>
      </c>
      <c r="GK88" s="3">
        <v>71.6535189062671</v>
      </c>
      <c r="GL88" s="3">
        <v>226.467794542703</v>
      </c>
      <c r="GM88" s="3">
        <v>173.324176314058</v>
      </c>
      <c r="GN88" s="3">
        <v>136.138686837377</v>
      </c>
      <c r="GO88" s="3">
        <v>86.8266674886298</v>
      </c>
      <c r="GP88" s="3">
        <v>45.7993853038265</v>
      </c>
      <c r="GQ88" s="3">
        <v>67.1295805134074</v>
      </c>
      <c r="GR88" s="3">
        <v>51.8004335903164</v>
      </c>
      <c r="GS88" s="3">
        <v>518.77630814262</v>
      </c>
      <c r="GT88" s="3">
        <v>20.0845201102406</v>
      </c>
      <c r="GU88" s="3">
        <v>130.696662011996</v>
      </c>
      <c r="GV88" s="3">
        <v>289.947898358479</v>
      </c>
      <c r="GW88" s="3">
        <v>34.4497270893132</v>
      </c>
      <c r="GX88" s="3">
        <v>241.225236036005</v>
      </c>
      <c r="GY88" s="3">
        <v>61.5207823554845</v>
      </c>
      <c r="GZ88" s="3">
        <v>90.2239201319916</v>
      </c>
      <c r="HA88" s="3">
        <v>64.9866348842323</v>
      </c>
      <c r="HB88" s="3">
        <v>12.8818783122947</v>
      </c>
      <c r="HC88" s="3">
        <v>24.6189199261696</v>
      </c>
      <c r="HD88" s="3">
        <v>39.6581403546726</v>
      </c>
      <c r="HE88" s="3">
        <v>66.0404072710798</v>
      </c>
      <c r="HF88" s="3">
        <v>64.3094851699496</v>
      </c>
      <c r="HG88" s="3">
        <v>479.661307293436</v>
      </c>
      <c r="HH88" s="3">
        <v>27.3440369917107</v>
      </c>
      <c r="HI88" s="3">
        <v>86.2441292844094</v>
      </c>
      <c r="HJ88" s="3">
        <v>53.7944556513462</v>
      </c>
      <c r="HK88" s="3">
        <v>50.6702493972978</v>
      </c>
      <c r="HL88" s="3">
        <v>121.253121784814</v>
      </c>
      <c r="HM88" s="3">
        <v>29.3695393301321</v>
      </c>
      <c r="HN88" s="3">
        <v>52.1866664605226</v>
      </c>
      <c r="HO88" s="3">
        <v>116.731788827808</v>
      </c>
      <c r="HP88" s="3">
        <v>87.0908007094806</v>
      </c>
      <c r="HQ88" s="3">
        <v>291.308238191987</v>
      </c>
      <c r="HR88" s="3">
        <v>46.6201419015725</v>
      </c>
      <c r="HS88" s="3">
        <v>91.5308073365144</v>
      </c>
      <c r="HT88" s="3">
        <v>71.6834586924748</v>
      </c>
      <c r="HU88" s="3">
        <v>151.905177297782</v>
      </c>
      <c r="HV88" s="3">
        <v>56.7759289911195</v>
      </c>
      <c r="HW88" s="3">
        <v>65.8664452031345</v>
      </c>
      <c r="HX88" s="3">
        <v>136.775270631563</v>
      </c>
      <c r="HY88" s="3">
        <v>24.3085079505815</v>
      </c>
      <c r="HZ88" s="3">
        <v>76.415708200309</v>
      </c>
      <c r="IA88" s="3">
        <v>202.438045515734</v>
      </c>
      <c r="IB88" s="3">
        <v>72.8035460710297</v>
      </c>
      <c r="IC88" s="3">
        <v>84.6216068531625</v>
      </c>
      <c r="ID88" s="3">
        <v>121.135176657266</v>
      </c>
      <c r="IE88" s="3">
        <v>469.682828156844</v>
      </c>
      <c r="IF88" s="3">
        <v>18.0326627759652</v>
      </c>
      <c r="IG88" s="3">
        <v>111.020623587033</v>
      </c>
      <c r="IH88" s="3">
        <v>243.712975291302</v>
      </c>
      <c r="II88" s="3">
        <v>383.990014869815</v>
      </c>
      <c r="IJ88" s="3">
        <v>114.61033053535</v>
      </c>
      <c r="IK88" s="3">
        <v>90.7807568111685</v>
      </c>
      <c r="IL88" s="3">
        <v>99.1568535571714</v>
      </c>
      <c r="IM88" s="3">
        <v>61.9132472999867</v>
      </c>
      <c r="IN88" s="3">
        <v>229.218652393862</v>
      </c>
      <c r="IO88" s="3">
        <v>108.464082280706</v>
      </c>
      <c r="IP88" s="3">
        <v>26.3451544817534</v>
      </c>
      <c r="IQ88" s="3">
        <v>199.644454753859</v>
      </c>
      <c r="IR88" s="3">
        <v>51.7712116261595</v>
      </c>
      <c r="IS88" s="3">
        <v>92.0992000209243</v>
      </c>
      <c r="IT88" s="3">
        <v>55.7345097542795</v>
      </c>
      <c r="IU88" s="3">
        <v>72.0824884651245</v>
      </c>
      <c r="IV88" s="3">
        <v>215.197666799508</v>
      </c>
      <c r="IW88" s="3">
        <v>170.653232699722</v>
      </c>
      <c r="IX88" s="3">
        <v>228.537223244572</v>
      </c>
      <c r="IY88" s="3">
        <v>72.4901133595008</v>
      </c>
      <c r="IZ88" s="3">
        <v>16.9385709934564</v>
      </c>
      <c r="JA88" s="3">
        <v>43.3832869536217</v>
      </c>
      <c r="JB88" s="3">
        <v>122.724358729831</v>
      </c>
      <c r="JC88" s="3">
        <v>167.671048381833</v>
      </c>
      <c r="JD88" s="3">
        <v>62.0883669802377</v>
      </c>
      <c r="JE88" s="3">
        <v>446.26474471516</v>
      </c>
      <c r="JF88" s="3">
        <v>146.12333071586</v>
      </c>
      <c r="JG88" s="3">
        <v>141.02558829234</v>
      </c>
      <c r="JH88" s="3">
        <v>66.3098265289279</v>
      </c>
      <c r="JI88" s="3">
        <v>158.6904117748</v>
      </c>
      <c r="JJ88" s="3">
        <v>53.1755228015199</v>
      </c>
      <c r="JK88" s="3">
        <v>337.240509865482</v>
      </c>
      <c r="JL88" s="3">
        <v>195.562504920058</v>
      </c>
      <c r="JM88" s="3">
        <v>142.707114800921</v>
      </c>
      <c r="JN88" s="3">
        <v>210.388954131735</v>
      </c>
      <c r="JO88" s="3">
        <v>66.6839444832465</v>
      </c>
      <c r="JP88" s="3">
        <v>163.412244971095</v>
      </c>
      <c r="JQ88" s="3">
        <v>193.07978256889</v>
      </c>
      <c r="JR88" s="3">
        <v>214.081956614619</v>
      </c>
      <c r="JS88" s="3">
        <v>47.5449001877994</v>
      </c>
      <c r="JT88" s="3">
        <v>44.3866469384716</v>
      </c>
      <c r="JU88" s="3">
        <v>272.096087248429</v>
      </c>
      <c r="JV88" s="3">
        <v>41.0081418588235</v>
      </c>
      <c r="JW88" s="3">
        <v>68.228478556094</v>
      </c>
      <c r="JX88" s="3">
        <v>77.7323148632187</v>
      </c>
      <c r="JY88" s="3">
        <v>64.426582634149</v>
      </c>
      <c r="JZ88" s="3">
        <v>35.4028064972686</v>
      </c>
      <c r="KA88" s="3">
        <v>114.428765057567</v>
      </c>
      <c r="KB88" s="3">
        <v>19.3572778695148</v>
      </c>
      <c r="KC88" s="3">
        <v>41.5746582169289</v>
      </c>
      <c r="KD88" s="3">
        <v>29.4584611527737</v>
      </c>
      <c r="KE88" s="3">
        <v>130.319925021398</v>
      </c>
      <c r="KF88" s="3">
        <v>55.5508702589947</v>
      </c>
      <c r="KG88" s="3">
        <v>50.1334533659043</v>
      </c>
      <c r="KH88" s="3">
        <v>97.9158243861477</v>
      </c>
      <c r="KI88" s="3">
        <v>99.4037028451045</v>
      </c>
      <c r="KJ88" s="3">
        <v>150.459851234567</v>
      </c>
      <c r="KK88" s="3">
        <v>148.340096433484</v>
      </c>
      <c r="KL88" s="3">
        <v>27.1730328965929</v>
      </c>
      <c r="KM88" s="3">
        <v>58.2460267669922</v>
      </c>
      <c r="KN88" s="3">
        <v>70.3559947583312</v>
      </c>
      <c r="KO88" s="3">
        <v>68.9293589156682</v>
      </c>
      <c r="KP88" s="3">
        <v>57.8388455862279</v>
      </c>
      <c r="KQ88" s="3">
        <v>173.67717634029</v>
      </c>
      <c r="KR88" s="3">
        <v>42.343744743194</v>
      </c>
      <c r="KS88" s="3">
        <v>49.8945249371204</v>
      </c>
      <c r="KT88" s="3">
        <v>21.7814130852403</v>
      </c>
      <c r="KU88" s="3">
        <v>240.025139346188</v>
      </c>
      <c r="KV88" s="3">
        <v>40.0216110198639</v>
      </c>
      <c r="KW88" s="3">
        <v>102.297853585962</v>
      </c>
      <c r="KX88" s="3">
        <v>42.1335109653376</v>
      </c>
      <c r="KY88" s="3">
        <v>39.0060496292756</v>
      </c>
      <c r="KZ88" s="3">
        <v>18.9391927380926</v>
      </c>
      <c r="LA88" s="3">
        <v>14.6071401029167</v>
      </c>
      <c r="LB88" s="3">
        <v>37.3579721800912</v>
      </c>
      <c r="LC88" s="3">
        <v>24.3573003925253</v>
      </c>
      <c r="LD88" s="3">
        <v>328.589819415846</v>
      </c>
      <c r="LE88" s="3">
        <v>36.1267719913924</v>
      </c>
      <c r="LF88" s="3">
        <v>5.0272451459409</v>
      </c>
      <c r="LG88" s="3">
        <v>11.3019872998813</v>
      </c>
      <c r="LH88" s="3">
        <v>44.9961033072379</v>
      </c>
      <c r="LI88" s="3">
        <v>22.790434712949</v>
      </c>
      <c r="LJ88" s="3">
        <v>34.0049493897968</v>
      </c>
      <c r="LK88" s="3">
        <v>34.5154698653772</v>
      </c>
      <c r="LL88" s="3">
        <v>25.9747479873424</v>
      </c>
    </row>
    <row r="89">
      <c r="A89" s="9">
        <v>44287.0</v>
      </c>
      <c r="B89" s="3">
        <v>129.017687411917</v>
      </c>
      <c r="C89" s="3">
        <v>93.4663384978124</v>
      </c>
      <c r="D89" s="3">
        <v>113.28515317278</v>
      </c>
      <c r="E89" s="3">
        <v>272.154172190825</v>
      </c>
      <c r="F89" s="3">
        <v>508.148574102493</v>
      </c>
      <c r="G89" s="3">
        <v>148.7107209614</v>
      </c>
      <c r="H89" s="3">
        <v>54.0541211277529</v>
      </c>
      <c r="I89" s="3">
        <v>177.09567880887</v>
      </c>
      <c r="J89" s="3">
        <v>292.71809387207</v>
      </c>
      <c r="K89" s="3">
        <v>74.3763864441891</v>
      </c>
      <c r="L89" s="3">
        <v>75.9183241703611</v>
      </c>
      <c r="M89" s="3">
        <v>24.8629555209261</v>
      </c>
      <c r="N89" s="3">
        <v>48.2958043810546</v>
      </c>
      <c r="O89" s="3">
        <v>43.1638211398791</v>
      </c>
      <c r="P89" s="3">
        <v>140.878672952226</v>
      </c>
      <c r="Q89" s="3">
        <v>105.692380995977</v>
      </c>
      <c r="R89" s="3">
        <v>110.267337826524</v>
      </c>
      <c r="S89" s="3">
        <v>126.814489863305</v>
      </c>
      <c r="T89" s="3">
        <v>131.937551837593</v>
      </c>
      <c r="U89" s="3">
        <v>129.310777937582</v>
      </c>
      <c r="V89" s="3">
        <v>222.498050006631</v>
      </c>
      <c r="W89" s="3">
        <v>231.627294204819</v>
      </c>
      <c r="X89" s="3">
        <v>221.820688496634</v>
      </c>
      <c r="Y89" s="3">
        <v>167.497677757627</v>
      </c>
      <c r="Z89" s="3">
        <v>261.410017489936</v>
      </c>
      <c r="AA89" s="3">
        <v>32.7816187848877</v>
      </c>
      <c r="AB89" s="3">
        <v>142.214047023228</v>
      </c>
      <c r="AC89" s="3">
        <v>167.639684892325</v>
      </c>
      <c r="AD89" s="3">
        <v>186.995480346766</v>
      </c>
      <c r="AE89" s="3">
        <v>141.113410053931</v>
      </c>
      <c r="AF89" s="4">
        <v>1457.04690115792</v>
      </c>
      <c r="AG89" s="3">
        <v>245.904523940313</v>
      </c>
      <c r="AH89" s="3">
        <v>36.0069089882702</v>
      </c>
      <c r="AI89" s="3">
        <v>78.8381363154889</v>
      </c>
      <c r="AJ89" s="3">
        <v>101.953474937594</v>
      </c>
      <c r="AK89" s="3">
        <v>232.462225729934</v>
      </c>
      <c r="AL89" s="3">
        <v>25.2449456521019</v>
      </c>
      <c r="AM89" s="3">
        <v>69.263752961288</v>
      </c>
      <c r="AN89" s="3">
        <v>268.667858305432</v>
      </c>
      <c r="AO89" s="3">
        <v>42.5677250261949</v>
      </c>
      <c r="AP89" s="3">
        <v>55.7369021983289</v>
      </c>
      <c r="AQ89" s="3">
        <v>40.8716668628511</v>
      </c>
      <c r="AR89" s="3">
        <v>40.2654647091571</v>
      </c>
      <c r="AS89" s="3">
        <v>87.0474068875792</v>
      </c>
      <c r="AT89" s="3">
        <v>62.6553597285915</v>
      </c>
      <c r="AU89" s="3">
        <v>31.7809113051392</v>
      </c>
      <c r="AV89" s="3">
        <v>54.8381005309115</v>
      </c>
      <c r="AW89" s="3">
        <v>213.939186901</v>
      </c>
      <c r="AX89" s="3">
        <v>153.86851082193</v>
      </c>
      <c r="AY89" s="3">
        <v>81.4697625296456</v>
      </c>
      <c r="AZ89" s="3">
        <v>151.915103105159</v>
      </c>
      <c r="BA89" s="3">
        <v>27.6876189368112</v>
      </c>
      <c r="BB89" s="3">
        <v>43.4948476289394</v>
      </c>
      <c r="BC89" s="3">
        <v>88.9461892982072</v>
      </c>
      <c r="BD89" s="3">
        <v>97.4642638805633</v>
      </c>
      <c r="BE89" s="3">
        <v>72.8740650812106</v>
      </c>
      <c r="BF89" s="3">
        <v>170.116616014386</v>
      </c>
      <c r="BG89" s="3">
        <v>49.1523736883033</v>
      </c>
      <c r="BH89" s="3">
        <v>173.759865342953</v>
      </c>
      <c r="BI89" s="3">
        <v>30.0681761787051</v>
      </c>
      <c r="BJ89" s="3">
        <v>236.302416243091</v>
      </c>
      <c r="BK89" s="3">
        <v>55.9326114353322</v>
      </c>
      <c r="BL89" s="3">
        <v>21.5072617476129</v>
      </c>
      <c r="BM89" s="3">
        <v>126.045356017522</v>
      </c>
      <c r="BN89" s="3">
        <v>44.8459283636093</v>
      </c>
      <c r="BO89" s="3">
        <v>349.456743473582</v>
      </c>
      <c r="BP89" s="3">
        <v>43.3709176924467</v>
      </c>
      <c r="BQ89" s="3">
        <v>227.739409741888</v>
      </c>
      <c r="BR89" s="3">
        <v>46.2244269124513</v>
      </c>
      <c r="BS89" s="3">
        <v>31.5896367806075</v>
      </c>
      <c r="BT89" s="3">
        <v>80.1421901617687</v>
      </c>
      <c r="BU89" s="3">
        <v>75.326825024883</v>
      </c>
      <c r="BV89" s="3">
        <v>66.5222007950964</v>
      </c>
      <c r="BW89" s="3">
        <v>88.6050385043914</v>
      </c>
      <c r="BX89" s="3">
        <v>66.1016453073504</v>
      </c>
      <c r="BY89" s="3">
        <v>46.8580675400137</v>
      </c>
      <c r="BZ89" s="3">
        <v>359.148453979516</v>
      </c>
      <c r="CA89" s="3">
        <v>94.0267969059495</v>
      </c>
      <c r="CB89" s="3">
        <v>200.406210903639</v>
      </c>
      <c r="CC89" s="3">
        <v>120.422499781584</v>
      </c>
      <c r="CD89" s="3">
        <v>91.7025895097868</v>
      </c>
      <c r="CE89" s="3">
        <v>211.470075841932</v>
      </c>
      <c r="CF89" s="3">
        <v>183.857030902379</v>
      </c>
      <c r="CG89" s="3">
        <v>116.32571429298</v>
      </c>
      <c r="CH89" s="3">
        <v>136.15005812437</v>
      </c>
      <c r="CI89" s="3">
        <v>127.029934601504</v>
      </c>
      <c r="CJ89" s="3">
        <v>103.412804144812</v>
      </c>
      <c r="CK89" s="3">
        <v>85.0936323090366</v>
      </c>
      <c r="CL89" s="3">
        <v>110.460238320487</v>
      </c>
      <c r="CM89" s="3">
        <v>17.8828378742757</v>
      </c>
      <c r="CN89" s="3">
        <v>138.806841681429</v>
      </c>
      <c r="CO89" s="3">
        <v>57.86166448974</v>
      </c>
      <c r="CP89" s="3">
        <v>211.456605445026</v>
      </c>
      <c r="CQ89" s="3">
        <v>66.9215353400932</v>
      </c>
      <c r="CR89" s="3">
        <v>195.312704623543</v>
      </c>
      <c r="CS89" s="3">
        <v>50.9038189209253</v>
      </c>
      <c r="CT89" s="3">
        <v>290.597119110832</v>
      </c>
      <c r="CU89" s="3">
        <v>100.194259328383</v>
      </c>
      <c r="CV89" s="3">
        <v>84.541751835091</v>
      </c>
      <c r="CW89" s="3">
        <v>58.472683246358</v>
      </c>
      <c r="CX89" s="3">
        <v>63.4619793382472</v>
      </c>
      <c r="CY89" s="3">
        <v>76.4273645565943</v>
      </c>
      <c r="CZ89" s="3">
        <v>132.468777999739</v>
      </c>
      <c r="DA89" s="3">
        <v>43.1758158471273</v>
      </c>
      <c r="DB89" s="3">
        <v>89.8814284915016</v>
      </c>
      <c r="DC89" s="3">
        <v>28.1369562345607</v>
      </c>
      <c r="DD89" s="3">
        <v>104.9894735806</v>
      </c>
      <c r="DE89" s="3">
        <v>174.651666913714</v>
      </c>
      <c r="DF89" s="3">
        <v>9.96382620459654</v>
      </c>
      <c r="DG89" s="3">
        <v>46.5935328592656</v>
      </c>
      <c r="DH89" s="3">
        <v>34.2443287476752</v>
      </c>
      <c r="DI89" s="3">
        <v>265.662917065142</v>
      </c>
      <c r="DJ89" s="3">
        <v>30.7293207275806</v>
      </c>
      <c r="DK89" s="3">
        <v>206.816429138184</v>
      </c>
      <c r="DL89" s="3">
        <v>138.264590622389</v>
      </c>
      <c r="DM89" s="3">
        <v>33.2991271604369</v>
      </c>
      <c r="DN89" s="3">
        <v>103.095784955851</v>
      </c>
      <c r="DO89" s="3">
        <v>169.928936757763</v>
      </c>
      <c r="DP89" s="3">
        <v>65.7531610785698</v>
      </c>
      <c r="DQ89" s="3">
        <v>56.1616146142538</v>
      </c>
      <c r="DR89" s="3">
        <v>54.1391881119442</v>
      </c>
      <c r="DS89" s="3">
        <v>40.3920378267099</v>
      </c>
      <c r="DT89" s="3">
        <v>57.1123571710314</v>
      </c>
      <c r="DU89" s="3">
        <v>113.141614677197</v>
      </c>
      <c r="DV89" s="3">
        <v>108.386839485786</v>
      </c>
      <c r="DW89" s="3">
        <v>126.524586710107</v>
      </c>
      <c r="DX89" s="3">
        <v>305.644202262582</v>
      </c>
      <c r="DY89" s="3">
        <v>395.088017710058</v>
      </c>
      <c r="DZ89" s="3">
        <v>19.350675832835</v>
      </c>
      <c r="EA89" s="3">
        <v>83.6597476258993</v>
      </c>
      <c r="EB89" s="3">
        <v>13.2269756446557</v>
      </c>
      <c r="EC89" s="3">
        <v>292.177369154543</v>
      </c>
      <c r="ED89" s="3">
        <v>67.9300685471038</v>
      </c>
      <c r="EE89" s="3">
        <v>62.0191020615815</v>
      </c>
      <c r="EF89" s="3">
        <v>208.600782178613</v>
      </c>
      <c r="EG89" s="3">
        <v>29.6277817463825</v>
      </c>
      <c r="EH89" s="3">
        <v>42.1192594609393</v>
      </c>
      <c r="EI89" s="3">
        <v>15.3034338625338</v>
      </c>
      <c r="EJ89" s="3">
        <v>148.025140992764</v>
      </c>
      <c r="EK89" s="3">
        <v>416.945862001678</v>
      </c>
      <c r="EL89" s="3">
        <v>110.918131215966</v>
      </c>
      <c r="EM89" s="3">
        <v>112.408400083819</v>
      </c>
      <c r="EN89" s="3">
        <v>127.590214683497</v>
      </c>
      <c r="EO89" s="3">
        <v>57.4443880988856</v>
      </c>
      <c r="EP89" s="3">
        <v>400.737173041433</v>
      </c>
      <c r="EQ89" s="3">
        <v>45.0572702424713</v>
      </c>
      <c r="ER89" s="3">
        <v>26.2041111198193</v>
      </c>
      <c r="ES89" s="3">
        <v>33.0624612693347</v>
      </c>
      <c r="ET89" s="3">
        <v>271.34150877453</v>
      </c>
      <c r="EU89" s="3">
        <v>206.0599180568</v>
      </c>
      <c r="EV89" s="3">
        <v>22.4788746446508</v>
      </c>
      <c r="EW89" s="3">
        <v>56.881161041949</v>
      </c>
      <c r="EX89" s="3">
        <v>146.521231169427</v>
      </c>
      <c r="EY89" s="3">
        <v>23.1330931233316</v>
      </c>
      <c r="EZ89" s="3">
        <v>137.852560644905</v>
      </c>
      <c r="FA89" s="3">
        <v>52.0361693705603</v>
      </c>
      <c r="FB89" s="3">
        <v>17.2261857899597</v>
      </c>
      <c r="FC89" s="3">
        <v>16.9960947719226</v>
      </c>
      <c r="FD89" s="3">
        <v>323.008768213621</v>
      </c>
      <c r="FE89" s="3">
        <v>119.272633403044</v>
      </c>
      <c r="FF89" s="3">
        <v>13.3374452194546</v>
      </c>
      <c r="FG89" s="3">
        <v>129.786427634103</v>
      </c>
      <c r="FH89" s="3">
        <v>47.8516257679432</v>
      </c>
      <c r="FI89" s="3">
        <v>34.2778177387284</v>
      </c>
      <c r="FJ89" s="3">
        <v>53.327474720867</v>
      </c>
      <c r="FK89" s="3">
        <v>95.0924230518477</v>
      </c>
      <c r="FL89" s="3">
        <v>177.741773990857</v>
      </c>
      <c r="FM89" s="3">
        <v>345.349551843058</v>
      </c>
      <c r="FN89" s="3">
        <v>185.332832251336</v>
      </c>
      <c r="FO89" s="3">
        <v>54.3470955679487</v>
      </c>
      <c r="FP89" s="3">
        <v>59.3462614530766</v>
      </c>
      <c r="FQ89" s="3">
        <v>83.0884024349823</v>
      </c>
      <c r="FR89" s="3">
        <v>371.751332530024</v>
      </c>
      <c r="FS89" s="3">
        <v>144.696412220948</v>
      </c>
      <c r="FT89" s="3">
        <v>58.9952354102534</v>
      </c>
      <c r="FU89" s="3">
        <v>213.005106464889</v>
      </c>
      <c r="FV89" s="3">
        <v>73.6281041695788</v>
      </c>
      <c r="FW89" s="3">
        <v>187.822788059257</v>
      </c>
      <c r="FX89" s="3">
        <v>308.802276290745</v>
      </c>
      <c r="FY89" s="3">
        <v>54.1297832869446</v>
      </c>
      <c r="FZ89" s="3">
        <v>113.092057347708</v>
      </c>
      <c r="GA89" s="3">
        <v>55.5755123580098</v>
      </c>
      <c r="GB89" s="3">
        <v>202.379286266509</v>
      </c>
      <c r="GC89" s="3">
        <v>83.1140641219096</v>
      </c>
      <c r="GD89" s="3">
        <v>121.200571624655</v>
      </c>
      <c r="GE89" s="3">
        <v>140.818137205102</v>
      </c>
      <c r="GF89" s="3">
        <v>48.03630956014</v>
      </c>
      <c r="GG89" s="3">
        <v>36.5632097046227</v>
      </c>
      <c r="GH89" s="3">
        <v>30.7295183397692</v>
      </c>
      <c r="GI89" s="3">
        <v>48.7350126550292</v>
      </c>
      <c r="GJ89" s="3">
        <v>65.4704365796147</v>
      </c>
      <c r="GK89" s="3">
        <v>70.5505046636796</v>
      </c>
      <c r="GL89" s="3">
        <v>247.190952367285</v>
      </c>
      <c r="GM89" s="3">
        <v>180.254004831957</v>
      </c>
      <c r="GN89" s="3">
        <v>136.581992714868</v>
      </c>
      <c r="GO89" s="3">
        <v>88.6708296803448</v>
      </c>
      <c r="GP89" s="3">
        <v>49.8247568294655</v>
      </c>
      <c r="GQ89" s="3">
        <v>71.3075650867074</v>
      </c>
      <c r="GR89" s="3">
        <v>55.7063868965887</v>
      </c>
      <c r="GS89" s="3">
        <v>532.973807198661</v>
      </c>
      <c r="GT89" s="3">
        <v>22.1188272761828</v>
      </c>
      <c r="GU89" s="3">
        <v>126.930506682368</v>
      </c>
      <c r="GV89" s="3">
        <v>319.913314828391</v>
      </c>
      <c r="GW89" s="3">
        <v>33.3096518879525</v>
      </c>
      <c r="GX89" s="3">
        <v>254.291968422015</v>
      </c>
      <c r="GY89" s="3">
        <v>68.814286262286</v>
      </c>
      <c r="GZ89" s="3">
        <v>96.3252157716391</v>
      </c>
      <c r="HA89" s="3">
        <v>75.3640601558746</v>
      </c>
      <c r="HB89" s="3">
        <v>14.9399945734448</v>
      </c>
      <c r="HC89" s="3">
        <v>25.6749577236197</v>
      </c>
      <c r="HD89" s="3">
        <v>41.5026191528813</v>
      </c>
      <c r="HE89" s="3">
        <v>69.6661549771508</v>
      </c>
      <c r="HF89" s="3">
        <v>71.64527083407</v>
      </c>
      <c r="HG89" s="3">
        <v>524.569053286598</v>
      </c>
      <c r="HH89" s="3">
        <v>24.094701011393</v>
      </c>
      <c r="HI89" s="3">
        <v>87.8396661355081</v>
      </c>
      <c r="HJ89" s="3">
        <v>53.0517708603284</v>
      </c>
      <c r="HK89" s="3">
        <v>54.7861075311909</v>
      </c>
      <c r="HL89" s="3">
        <v>128.984136404437</v>
      </c>
      <c r="HM89" s="3">
        <v>31.5035412001167</v>
      </c>
      <c r="HN89" s="3">
        <v>54.7260791707197</v>
      </c>
      <c r="HO89" s="3">
        <v>122.691247443559</v>
      </c>
      <c r="HP89" s="3">
        <v>93.7190921139116</v>
      </c>
      <c r="HQ89" s="3">
        <v>301.088588272722</v>
      </c>
      <c r="HR89" s="3">
        <v>52.5744571347617</v>
      </c>
      <c r="HS89" s="3">
        <v>101.568411651202</v>
      </c>
      <c r="HT89" s="3">
        <v>75.7427109497025</v>
      </c>
      <c r="HU89" s="3">
        <v>155.353463989455</v>
      </c>
      <c r="HV89" s="3">
        <v>60.0324371886904</v>
      </c>
      <c r="HW89" s="3">
        <v>70.2839978003239</v>
      </c>
      <c r="HX89" s="3">
        <v>151.125411815668</v>
      </c>
      <c r="HY89" s="3">
        <v>25.0185298001423</v>
      </c>
      <c r="HZ89" s="3">
        <v>80.9401609437484</v>
      </c>
      <c r="IA89" s="3">
        <v>226.117392220869</v>
      </c>
      <c r="IB89" s="3">
        <v>68.0100400023348</v>
      </c>
      <c r="IC89" s="3">
        <v>94.0049716527485</v>
      </c>
      <c r="ID89" s="3">
        <v>126.969808033495</v>
      </c>
      <c r="IE89" s="3">
        <v>488.007380894252</v>
      </c>
      <c r="IF89" s="3">
        <v>18.0770578038355</v>
      </c>
      <c r="IG89" s="3">
        <v>114.953183502426</v>
      </c>
      <c r="IH89" s="3">
        <v>248.334430608108</v>
      </c>
      <c r="II89" s="3">
        <v>417.474970220773</v>
      </c>
      <c r="IJ89" s="3">
        <v>121.687999623507</v>
      </c>
      <c r="IK89" s="3">
        <v>98.7817222777839</v>
      </c>
      <c r="IL89" s="3">
        <v>105.56017484292</v>
      </c>
      <c r="IM89" s="3">
        <v>63.9138350301454</v>
      </c>
      <c r="IN89" s="3">
        <v>253.843827366988</v>
      </c>
      <c r="IO89" s="3">
        <v>115.564121307082</v>
      </c>
      <c r="IP89" s="3">
        <v>24.8377701243873</v>
      </c>
      <c r="IQ89" s="3">
        <v>214.383110515748</v>
      </c>
      <c r="IR89" s="3">
        <v>55.4167367275324</v>
      </c>
      <c r="IS89" s="3">
        <v>95.1541161552212</v>
      </c>
      <c r="IT89" s="3">
        <v>60.2743854007124</v>
      </c>
      <c r="IU89" s="3">
        <v>73.7045966881274</v>
      </c>
      <c r="IV89" s="3">
        <v>222.027871102537</v>
      </c>
      <c r="IW89" s="3">
        <v>182.19775980625</v>
      </c>
      <c r="IX89" s="3">
        <v>246.169156243076</v>
      </c>
      <c r="IY89" s="3">
        <v>73.8577774748901</v>
      </c>
      <c r="IZ89" s="3">
        <v>17.6971914860993</v>
      </c>
      <c r="JA89" s="3">
        <v>47.3166391606324</v>
      </c>
      <c r="JB89" s="3">
        <v>125.213916707234</v>
      </c>
      <c r="JC89" s="3">
        <v>187.336884393103</v>
      </c>
      <c r="JD89" s="3">
        <v>65.0864044661194</v>
      </c>
      <c r="JE89" s="3">
        <v>474.968596652067</v>
      </c>
      <c r="JF89" s="3">
        <v>151.321165958036</v>
      </c>
      <c r="JG89" s="3">
        <v>142.37112846452</v>
      </c>
      <c r="JH89" s="3">
        <v>69.3081618841878</v>
      </c>
      <c r="JI89" s="3">
        <v>171.310852946626</v>
      </c>
      <c r="JJ89" s="3">
        <v>58.8697528113572</v>
      </c>
      <c r="JK89" s="3">
        <v>364.440338440058</v>
      </c>
      <c r="JL89" s="3">
        <v>204.802157335292</v>
      </c>
      <c r="JM89" s="3">
        <v>157.985386071101</v>
      </c>
      <c r="JN89" s="3">
        <v>218.841066613951</v>
      </c>
      <c r="JO89" s="3">
        <v>62.8912122289868</v>
      </c>
      <c r="JP89" s="3">
        <v>169.448451301533</v>
      </c>
      <c r="JQ89" s="3">
        <v>209.101667131696</v>
      </c>
      <c r="JR89" s="3">
        <v>216.161666870117</v>
      </c>
      <c r="JS89" s="3">
        <v>48.123801870538</v>
      </c>
      <c r="JT89" s="3">
        <v>45.8367011005314</v>
      </c>
      <c r="JU89" s="3">
        <v>300.71380905878</v>
      </c>
      <c r="JV89" s="3">
        <v>43.2546408388597</v>
      </c>
      <c r="JW89" s="3">
        <v>70.5123810541062</v>
      </c>
      <c r="JX89" s="3">
        <v>83.8813895462045</v>
      </c>
      <c r="JY89" s="3">
        <v>67.6453995995749</v>
      </c>
      <c r="JZ89" s="3">
        <v>38.5865873707422</v>
      </c>
      <c r="KA89" s="3">
        <v>126.417788155362</v>
      </c>
      <c r="KB89" s="3">
        <v>19.5769570371819</v>
      </c>
      <c r="KC89" s="3">
        <v>44.0114156679041</v>
      </c>
      <c r="KD89" s="3">
        <v>32.3451449884163</v>
      </c>
      <c r="KE89" s="3">
        <v>126.192874863089</v>
      </c>
      <c r="KF89" s="3">
        <v>61.6008953861607</v>
      </c>
      <c r="KG89" s="3">
        <v>48.6755484145716</v>
      </c>
      <c r="KH89" s="3">
        <v>103.842891176051</v>
      </c>
      <c r="KI89" s="3">
        <v>108.356615045448</v>
      </c>
      <c r="KJ89" s="3">
        <v>161.162697612007</v>
      </c>
      <c r="KK89" s="3">
        <v>160.024326766303</v>
      </c>
      <c r="KL89" s="3">
        <v>29.5331770021847</v>
      </c>
      <c r="KM89" s="3">
        <v>59.6070627413805</v>
      </c>
      <c r="KN89" s="3">
        <v>76.2577931592052</v>
      </c>
      <c r="KO89" s="3">
        <v>74.1924678502284</v>
      </c>
      <c r="KP89" s="3">
        <v>61.2784070627182</v>
      </c>
      <c r="KQ89" s="3">
        <v>195.595795909422</v>
      </c>
      <c r="KR89" s="3">
        <v>44.3716573730649</v>
      </c>
      <c r="KS89" s="3">
        <v>52.4683174527823</v>
      </c>
      <c r="KT89" s="3">
        <v>23.0321552746589</v>
      </c>
      <c r="KU89" s="3">
        <v>252.014890469859</v>
      </c>
      <c r="KV89" s="3">
        <v>39.1365163758159</v>
      </c>
      <c r="KW89" s="3">
        <v>106.904235081714</v>
      </c>
      <c r="KX89" s="3">
        <v>43.2629994412184</v>
      </c>
      <c r="KY89" s="3">
        <v>40.7256395330298</v>
      </c>
      <c r="KZ89" s="3">
        <v>19.941340356454</v>
      </c>
      <c r="LA89" s="3">
        <v>13.0228885136267</v>
      </c>
      <c r="LB89" s="3">
        <v>37.0160012412722</v>
      </c>
      <c r="LC89" s="3">
        <v>24.8192009027091</v>
      </c>
      <c r="LD89" s="3">
        <v>339.894028506147</v>
      </c>
      <c r="LE89" s="3">
        <v>36.7336667348563</v>
      </c>
      <c r="LF89" s="3">
        <v>6.00361545527704</v>
      </c>
      <c r="LG89" s="3">
        <v>11.2532549300079</v>
      </c>
      <c r="LH89" s="3">
        <v>46.2665441099865</v>
      </c>
      <c r="LI89" s="3">
        <v>22.8083334423247</v>
      </c>
      <c r="LJ89" s="3">
        <v>41.3616604344894</v>
      </c>
      <c r="LK89" s="3">
        <v>32.7635588875776</v>
      </c>
      <c r="LL89" s="3">
        <v>22.803793603987</v>
      </c>
    </row>
    <row r="90">
      <c r="A90" s="9">
        <v>44317.0</v>
      </c>
      <c r="B90" s="3">
        <v>124.452450227441</v>
      </c>
      <c r="C90" s="3">
        <v>99.7686166165819</v>
      </c>
      <c r="D90" s="3">
        <v>109.90854367191</v>
      </c>
      <c r="E90" s="3">
        <v>272.161377314654</v>
      </c>
      <c r="F90" s="3">
        <v>490.091249847412</v>
      </c>
      <c r="G90" s="3">
        <v>144.794460580694</v>
      </c>
      <c r="H90" s="3">
        <v>60.7590469015958</v>
      </c>
      <c r="I90" s="3">
        <v>179.656961395321</v>
      </c>
      <c r="J90" s="3">
        <v>280.658751678467</v>
      </c>
      <c r="K90" s="3">
        <v>75.5043009154801</v>
      </c>
      <c r="L90" s="3">
        <v>75.9070473584697</v>
      </c>
      <c r="M90" s="3">
        <v>22.8473158762249</v>
      </c>
      <c r="N90" s="3">
        <v>51.2471598561234</v>
      </c>
      <c r="O90" s="3">
        <v>46.6162188019489</v>
      </c>
      <c r="P90" s="3">
        <v>148.801733446228</v>
      </c>
      <c r="Q90" s="3">
        <v>111.822249984741</v>
      </c>
      <c r="R90" s="3">
        <v>122.055351958528</v>
      </c>
      <c r="S90" s="3">
        <v>132.264187324328</v>
      </c>
      <c r="T90" s="3">
        <v>124.812543681537</v>
      </c>
      <c r="U90" s="3">
        <v>131.087214116718</v>
      </c>
      <c r="V90" s="3">
        <v>221.483891268464</v>
      </c>
      <c r="W90" s="3">
        <v>243.283693138892</v>
      </c>
      <c r="X90" s="3">
        <v>223.5622261774</v>
      </c>
      <c r="Y90" s="3">
        <v>162.689211654663</v>
      </c>
      <c r="Z90" s="3">
        <v>270.632157834362</v>
      </c>
      <c r="AA90" s="3">
        <v>32.0833559290422</v>
      </c>
      <c r="AB90" s="3">
        <v>141.355500030518</v>
      </c>
      <c r="AC90" s="3">
        <v>174.457928094904</v>
      </c>
      <c r="AD90" s="3">
        <v>205.478992381003</v>
      </c>
      <c r="AE90" s="3">
        <v>149.358460073173</v>
      </c>
      <c r="AF90" s="4">
        <v>1479.13399658203</v>
      </c>
      <c r="AG90" s="3">
        <v>232.596249771118</v>
      </c>
      <c r="AH90" s="3">
        <v>38.1845177126944</v>
      </c>
      <c r="AI90" s="3">
        <v>77.2348336710293</v>
      </c>
      <c r="AJ90" s="3">
        <v>101.188321138316</v>
      </c>
      <c r="AK90" s="3">
        <v>224.946751787417</v>
      </c>
      <c r="AL90" s="3">
        <v>28.0986939395033</v>
      </c>
      <c r="AM90" s="3">
        <v>73.3554152848552</v>
      </c>
      <c r="AN90" s="3">
        <v>276.101499938965</v>
      </c>
      <c r="AO90" s="3">
        <v>45.8795077833684</v>
      </c>
      <c r="AP90" s="3">
        <v>56.6587366744184</v>
      </c>
      <c r="AQ90" s="3">
        <v>42.390749835968</v>
      </c>
      <c r="AR90" s="3">
        <v>42.3905153563047</v>
      </c>
      <c r="AS90" s="3">
        <v>90.5290894441431</v>
      </c>
      <c r="AT90" s="3">
        <v>66.1118629460322</v>
      </c>
      <c r="AU90" s="3">
        <v>32.3693834227457</v>
      </c>
      <c r="AV90" s="3">
        <v>51.7547394901294</v>
      </c>
      <c r="AW90" s="3">
        <v>221.301485123898</v>
      </c>
      <c r="AX90" s="3">
        <v>159.421116742327</v>
      </c>
      <c r="AY90" s="3">
        <v>86.4732498168945</v>
      </c>
      <c r="AZ90" s="3">
        <v>154.922782121251</v>
      </c>
      <c r="BA90" s="3">
        <v>27.2710000038147</v>
      </c>
      <c r="BB90" s="3">
        <v>48.9196980209405</v>
      </c>
      <c r="BC90" s="3">
        <v>89.1546639051989</v>
      </c>
      <c r="BD90" s="3">
        <v>108.351140709471</v>
      </c>
      <c r="BE90" s="3">
        <v>76.0286135671558</v>
      </c>
      <c r="BF90" s="3">
        <v>162.380314466135</v>
      </c>
      <c r="BG90" s="3">
        <v>51.0501728138846</v>
      </c>
      <c r="BH90" s="3">
        <v>179.42813706171</v>
      </c>
      <c r="BI90" s="3">
        <v>27.4826351165771</v>
      </c>
      <c r="BJ90" s="3">
        <v>236.882298527484</v>
      </c>
      <c r="BK90" s="3">
        <v>57.1112624759606</v>
      </c>
      <c r="BL90" s="3">
        <v>22.3912521942287</v>
      </c>
      <c r="BM90" s="3">
        <v>145.917423241958</v>
      </c>
      <c r="BN90" s="3">
        <v>48.6630687475508</v>
      </c>
      <c r="BO90" s="3">
        <v>363.82393100939</v>
      </c>
      <c r="BP90" s="3">
        <v>43.3321815696604</v>
      </c>
      <c r="BQ90" s="3">
        <v>219.39135639609</v>
      </c>
      <c r="BR90" s="3">
        <v>46.8280424446962</v>
      </c>
      <c r="BS90" s="3">
        <v>31.9428679855646</v>
      </c>
      <c r="BT90" s="3">
        <v>80.79587774963</v>
      </c>
      <c r="BU90" s="3">
        <v>69.2957025270198</v>
      </c>
      <c r="BV90" s="3">
        <v>75.8938250678135</v>
      </c>
      <c r="BW90" s="3">
        <v>91.7584393761413</v>
      </c>
      <c r="BX90" s="3">
        <v>66.0612268558881</v>
      </c>
      <c r="BY90" s="3">
        <v>45.170339314648</v>
      </c>
      <c r="BZ90" s="3">
        <v>355.234359140369</v>
      </c>
      <c r="CA90" s="3">
        <v>106.887978557686</v>
      </c>
      <c r="CB90" s="3">
        <v>197.533380986275</v>
      </c>
      <c r="CC90" s="3">
        <v>124.69381036202</v>
      </c>
      <c r="CD90" s="3">
        <v>93.3037753032854</v>
      </c>
      <c r="CE90" s="3">
        <v>222.147097323258</v>
      </c>
      <c r="CF90" s="3">
        <v>175.494995552139</v>
      </c>
      <c r="CG90" s="3">
        <v>110.470000076294</v>
      </c>
      <c r="CH90" s="3">
        <v>142.845599699312</v>
      </c>
      <c r="CI90" s="3">
        <v>123.82749460379</v>
      </c>
      <c r="CJ90" s="3">
        <v>105.57974812968</v>
      </c>
      <c r="CK90" s="3">
        <v>88.0238035068346</v>
      </c>
      <c r="CL90" s="3">
        <v>123.091000175476</v>
      </c>
      <c r="CM90" s="3">
        <v>20.5339468742388</v>
      </c>
      <c r="CN90" s="3">
        <v>137.640404885166</v>
      </c>
      <c r="CO90" s="3">
        <v>55.8485151191029</v>
      </c>
      <c r="CP90" s="3">
        <v>211.793275765307</v>
      </c>
      <c r="CQ90" s="3">
        <v>68.7072485395232</v>
      </c>
      <c r="CR90" s="3">
        <v>230.342070383942</v>
      </c>
      <c r="CS90" s="3">
        <v>49.2097936495385</v>
      </c>
      <c r="CT90" s="3">
        <v>283.262030783141</v>
      </c>
      <c r="CU90" s="3">
        <v>110.381781497203</v>
      </c>
      <c r="CV90" s="3">
        <v>86.7872581422511</v>
      </c>
      <c r="CW90" s="3">
        <v>65.5521076551041</v>
      </c>
      <c r="CX90" s="3">
        <v>64.6482976598634</v>
      </c>
      <c r="CY90" s="3">
        <v>73.3704077334656</v>
      </c>
      <c r="CZ90" s="3">
        <v>136.135931979062</v>
      </c>
      <c r="DA90" s="3">
        <v>44.3818839332632</v>
      </c>
      <c r="DB90" s="3">
        <v>92.2517499923706</v>
      </c>
      <c r="DC90" s="3">
        <v>28.2195851022311</v>
      </c>
      <c r="DD90" s="3">
        <v>113.979571069423</v>
      </c>
      <c r="DE90" s="3">
        <v>171.140000915527</v>
      </c>
      <c r="DF90" s="3">
        <v>10.0569756615202</v>
      </c>
      <c r="DG90" s="3">
        <v>48.4974458060036</v>
      </c>
      <c r="DH90" s="3">
        <v>39.7311372987754</v>
      </c>
      <c r="DI90" s="3">
        <v>287.089504314232</v>
      </c>
      <c r="DJ90" s="3">
        <v>32.5754856702049</v>
      </c>
      <c r="DK90" s="3">
        <v>182.498750305176</v>
      </c>
      <c r="DL90" s="3">
        <v>137.305788301425</v>
      </c>
      <c r="DM90" s="3">
        <v>36.2443034986481</v>
      </c>
      <c r="DN90" s="3">
        <v>106.02167455155</v>
      </c>
      <c r="DO90" s="3">
        <v>175.652239848928</v>
      </c>
      <c r="DP90" s="3">
        <v>64.9745488844715</v>
      </c>
      <c r="DQ90" s="3">
        <v>57.7536141866487</v>
      </c>
      <c r="DR90" s="3">
        <v>55.6842154461648</v>
      </c>
      <c r="DS90" s="3">
        <v>39.5717844710813</v>
      </c>
      <c r="DT90" s="3">
        <v>55.374119212145</v>
      </c>
      <c r="DU90" s="3">
        <v>115.020752752518</v>
      </c>
      <c r="DV90" s="3">
        <v>118.662479550244</v>
      </c>
      <c r="DW90" s="3">
        <v>128.356621821428</v>
      </c>
      <c r="DX90" s="3">
        <v>330.276184456613</v>
      </c>
      <c r="DY90" s="3">
        <v>442.084554064552</v>
      </c>
      <c r="DZ90" s="3">
        <v>21.0616482444237</v>
      </c>
      <c r="EA90" s="3">
        <v>83.4307641775124</v>
      </c>
      <c r="EB90" s="3">
        <v>13.1255835088993</v>
      </c>
      <c r="EC90" s="3">
        <v>295.881661983056</v>
      </c>
      <c r="ED90" s="3">
        <v>78.2071467268012</v>
      </c>
      <c r="EE90" s="3">
        <v>60.5961612724732</v>
      </c>
      <c r="EF90" s="3">
        <v>209.562596651159</v>
      </c>
      <c r="EG90" s="3">
        <v>29.2784242509052</v>
      </c>
      <c r="EH90" s="3">
        <v>42.8996123964389</v>
      </c>
      <c r="EI90" s="3">
        <v>15.0858408565224</v>
      </c>
      <c r="EJ90" s="3">
        <v>157.878086220982</v>
      </c>
      <c r="EK90" s="3">
        <v>437.968036823867</v>
      </c>
      <c r="EL90" s="3">
        <v>117.746999605099</v>
      </c>
      <c r="EM90" s="3">
        <v>107.631102303432</v>
      </c>
      <c r="EN90" s="3">
        <v>127.867768379038</v>
      </c>
      <c r="EO90" s="3">
        <v>51.3697690900456</v>
      </c>
      <c r="EP90" s="3">
        <v>406.184552304792</v>
      </c>
      <c r="EQ90" s="3">
        <v>50.0876830734803</v>
      </c>
      <c r="ER90" s="3">
        <v>28.5396916822981</v>
      </c>
      <c r="ES90" s="3">
        <v>35.8503988371222</v>
      </c>
      <c r="ET90" s="3">
        <v>278.484833526611</v>
      </c>
      <c r="EU90" s="3">
        <v>215.101601757399</v>
      </c>
      <c r="EV90" s="3">
        <v>23.5169952917103</v>
      </c>
      <c r="EW90" s="3">
        <v>59.5473861502962</v>
      </c>
      <c r="EX90" s="3">
        <v>152.403783033526</v>
      </c>
      <c r="EY90" s="3">
        <v>23.9421084076484</v>
      </c>
      <c r="EZ90" s="3">
        <v>145.33321718404</v>
      </c>
      <c r="FA90" s="3">
        <v>54.2517970131349</v>
      </c>
      <c r="FB90" s="3">
        <v>19.0276761580772</v>
      </c>
      <c r="FC90" s="3">
        <v>17.8230564718226</v>
      </c>
      <c r="FD90" s="3">
        <v>295.447643695786</v>
      </c>
      <c r="FE90" s="3">
        <v>116.86074116666</v>
      </c>
      <c r="FF90" s="3">
        <v>14.6606916302151</v>
      </c>
      <c r="FG90" s="3">
        <v>123.201000785828</v>
      </c>
      <c r="FH90" s="3">
        <v>48.762103691438</v>
      </c>
      <c r="FI90" s="3">
        <v>34.174708507615</v>
      </c>
      <c r="FJ90" s="3">
        <v>57.0323791639849</v>
      </c>
      <c r="FK90" s="3">
        <v>92.4290464030844</v>
      </c>
      <c r="FL90" s="3">
        <v>188.141569024576</v>
      </c>
      <c r="FM90" s="3">
        <v>350.302902268688</v>
      </c>
      <c r="FN90" s="3">
        <v>184.524274717691</v>
      </c>
      <c r="FO90" s="3">
        <v>51.7178580674653</v>
      </c>
      <c r="FP90" s="3">
        <v>57.9731080206373</v>
      </c>
      <c r="FQ90" s="3">
        <v>88.0500085125194</v>
      </c>
      <c r="FR90" s="3">
        <v>359.866771771673</v>
      </c>
      <c r="FS90" s="3">
        <v>138.787889819637</v>
      </c>
      <c r="FT90" s="3">
        <v>59.0617865550234</v>
      </c>
      <c r="FU90" s="3">
        <v>214.041948897721</v>
      </c>
      <c r="FV90" s="3">
        <v>69.2543315634531</v>
      </c>
      <c r="FW90" s="3">
        <v>191.599588283399</v>
      </c>
      <c r="FX90" s="3">
        <v>319.484944496474</v>
      </c>
      <c r="FY90" s="3">
        <v>57.084995735407</v>
      </c>
      <c r="FZ90" s="3">
        <v>114.040862072797</v>
      </c>
      <c r="GA90" s="3">
        <v>58.3088122825123</v>
      </c>
      <c r="GB90" s="3">
        <v>216.021751403809</v>
      </c>
      <c r="GC90" s="3">
        <v>83.5887347459038</v>
      </c>
      <c r="GD90" s="3">
        <v>129.28263069361</v>
      </c>
      <c r="GE90" s="3">
        <v>144.946852859534</v>
      </c>
      <c r="GF90" s="3">
        <v>46.3078751564026</v>
      </c>
      <c r="GG90" s="3">
        <v>36.6221995852149</v>
      </c>
      <c r="GH90" s="3">
        <v>33.0240678237795</v>
      </c>
      <c r="GI90" s="3">
        <v>54.28674190946</v>
      </c>
      <c r="GJ90" s="3">
        <v>66.4284075775323</v>
      </c>
      <c r="GK90" s="3">
        <v>76.6224449054396</v>
      </c>
      <c r="GL90" s="3">
        <v>240.053017821749</v>
      </c>
      <c r="GM90" s="3">
        <v>189.012166829609</v>
      </c>
      <c r="GN90" s="3">
        <v>143.13446174607</v>
      </c>
      <c r="GO90" s="3">
        <v>80.1212928800409</v>
      </c>
      <c r="GP90" s="3">
        <v>51.6403145887136</v>
      </c>
      <c r="GQ90" s="3">
        <v>67.317528951096</v>
      </c>
      <c r="GR90" s="3">
        <v>61.6287402166179</v>
      </c>
      <c r="GS90" s="3">
        <v>496.819246673584</v>
      </c>
      <c r="GT90" s="3">
        <v>22.6808711675008</v>
      </c>
      <c r="GU90" s="3">
        <v>128.712883868544</v>
      </c>
      <c r="GV90" s="3">
        <v>347.799985095446</v>
      </c>
      <c r="GW90" s="3">
        <v>30.4146089621675</v>
      </c>
      <c r="GX90" s="3">
        <v>262.866654985671</v>
      </c>
      <c r="GY90" s="3">
        <v>70.7435009997266</v>
      </c>
      <c r="GZ90" s="3">
        <v>105.42993239094</v>
      </c>
      <c r="HA90" s="3">
        <v>93.5005333638318</v>
      </c>
      <c r="HB90" s="3">
        <v>14.6542393516515</v>
      </c>
      <c r="HC90" s="3">
        <v>25.7633017763022</v>
      </c>
      <c r="HD90" s="3">
        <v>43.6893503082046</v>
      </c>
      <c r="HE90" s="3">
        <v>73.1510057661576</v>
      </c>
      <c r="HF90" s="3">
        <v>74.5897138524985</v>
      </c>
      <c r="HG90" s="3">
        <v>549.639747619629</v>
      </c>
      <c r="HH90" s="3">
        <v>24.6990073572268</v>
      </c>
      <c r="HI90" s="3">
        <v>90.6247030410206</v>
      </c>
      <c r="HJ90" s="3">
        <v>52.749970437628</v>
      </c>
      <c r="HK90" s="3">
        <v>55.0898927107387</v>
      </c>
      <c r="HL90" s="3">
        <v>131.396338813598</v>
      </c>
      <c r="HM90" s="3">
        <v>33.3972378836546</v>
      </c>
      <c r="HN90" s="3">
        <v>57.2463171513769</v>
      </c>
      <c r="HO90" s="3">
        <v>124.429786821783</v>
      </c>
      <c r="HP90" s="3">
        <v>97.8922744829601</v>
      </c>
      <c r="HQ90" s="3">
        <v>295.93442046679</v>
      </c>
      <c r="HR90" s="3">
        <v>56.2075645744772</v>
      </c>
      <c r="HS90" s="3">
        <v>104.847339635373</v>
      </c>
      <c r="HT90" s="3">
        <v>79.892304599184</v>
      </c>
      <c r="HU90" s="3">
        <v>169.268021265791</v>
      </c>
      <c r="HV90" s="3">
        <v>64.2441563041649</v>
      </c>
      <c r="HW90" s="3">
        <v>72.8608302652116</v>
      </c>
      <c r="HX90" s="3">
        <v>166.84166696155</v>
      </c>
      <c r="HY90" s="3">
        <v>25.2296991450209</v>
      </c>
      <c r="HZ90" s="3">
        <v>88.561864028855</v>
      </c>
      <c r="IA90" s="3">
        <v>234.701732546021</v>
      </c>
      <c r="IB90" s="3">
        <v>73.6100521562677</v>
      </c>
      <c r="IC90" s="3">
        <v>95.1412782011315</v>
      </c>
      <c r="ID90" s="3">
        <v>121.829245143665</v>
      </c>
      <c r="IE90" s="3">
        <v>502.49649810791</v>
      </c>
      <c r="IF90" s="3">
        <v>19.5117561802173</v>
      </c>
      <c r="IG90" s="3">
        <v>119.640656707667</v>
      </c>
      <c r="IH90" s="3">
        <v>247.799140173579</v>
      </c>
      <c r="II90" s="3">
        <v>432.343087513617</v>
      </c>
      <c r="IJ90" s="3">
        <v>122.116366687271</v>
      </c>
      <c r="IK90" s="3">
        <v>104.056395656563</v>
      </c>
      <c r="IL90" s="3">
        <v>104.00963978783</v>
      </c>
      <c r="IM90" s="3">
        <v>68.1429648411468</v>
      </c>
      <c r="IN90" s="3">
        <v>274.947342485582</v>
      </c>
      <c r="IO90" s="3">
        <v>120.384805188252</v>
      </c>
      <c r="IP90" s="3">
        <v>29.1952414940633</v>
      </c>
      <c r="IQ90" s="3">
        <v>227.588023047</v>
      </c>
      <c r="IR90" s="3">
        <v>56.4749461153493</v>
      </c>
      <c r="IS90" s="3">
        <v>100.186381909464</v>
      </c>
      <c r="IT90" s="3">
        <v>60.8845173143848</v>
      </c>
      <c r="IU90" s="3">
        <v>75.9245020102669</v>
      </c>
      <c r="IV90" s="3">
        <v>225.317907478516</v>
      </c>
      <c r="IW90" s="3">
        <v>190.393617442275</v>
      </c>
      <c r="IX90" s="3">
        <v>244.068311056393</v>
      </c>
      <c r="IY90" s="3">
        <v>75.1126384821344</v>
      </c>
      <c r="IZ90" s="3">
        <v>18.0641853413809</v>
      </c>
      <c r="JA90" s="3">
        <v>51.9786174215519</v>
      </c>
      <c r="JB90" s="3">
        <v>126.664344505339</v>
      </c>
      <c r="JC90" s="3">
        <v>197.317848278712</v>
      </c>
      <c r="JD90" s="3">
        <v>66.2770690776942</v>
      </c>
      <c r="JE90" s="3">
        <v>458.733210314602</v>
      </c>
      <c r="JF90" s="3">
        <v>159.793100558029</v>
      </c>
      <c r="JG90" s="3">
        <v>146.412662665127</v>
      </c>
      <c r="JH90" s="3">
        <v>71.1905507313294</v>
      </c>
      <c r="JI90" s="3">
        <v>166.225921955466</v>
      </c>
      <c r="JJ90" s="3">
        <v>66.6380163501443</v>
      </c>
      <c r="JK90" s="3">
        <v>389.870078348849</v>
      </c>
      <c r="JL90" s="3">
        <v>206.684006796045</v>
      </c>
      <c r="JM90" s="3">
        <v>187.490179777202</v>
      </c>
      <c r="JN90" s="3">
        <v>221.68864840729</v>
      </c>
      <c r="JO90" s="3">
        <v>69.4268144923872</v>
      </c>
      <c r="JP90" s="3">
        <v>182.012141679405</v>
      </c>
      <c r="JQ90" s="3">
        <v>220.861999893188</v>
      </c>
      <c r="JR90" s="3">
        <v>213.375999450684</v>
      </c>
      <c r="JS90" s="3">
        <v>47.6228257038031</v>
      </c>
      <c r="JT90" s="3">
        <v>45.9661274095638</v>
      </c>
      <c r="JU90" s="3">
        <v>312.026750946045</v>
      </c>
      <c r="JV90" s="3">
        <v>43.6267724443872</v>
      </c>
      <c r="JW90" s="3">
        <v>71.1787504196167</v>
      </c>
      <c r="JX90" s="3">
        <v>85.0616366809052</v>
      </c>
      <c r="JY90" s="3">
        <v>66.711715557129</v>
      </c>
      <c r="JZ90" s="3">
        <v>42.372861084876</v>
      </c>
      <c r="KA90" s="3">
        <v>132.759169535862</v>
      </c>
      <c r="KB90" s="3">
        <v>21.1513217515899</v>
      </c>
      <c r="KC90" s="3">
        <v>44.617996215677</v>
      </c>
      <c r="KD90" s="3">
        <v>32.5633688813936</v>
      </c>
      <c r="KE90" s="3">
        <v>124.539590865769</v>
      </c>
      <c r="KF90" s="3">
        <v>63.2446544211116</v>
      </c>
      <c r="KG90" s="3">
        <v>52.114621354352</v>
      </c>
      <c r="KH90" s="3">
        <v>111.421832683189</v>
      </c>
      <c r="KI90" s="3">
        <v>111.909210122665</v>
      </c>
      <c r="KJ90" s="3">
        <v>159.224009655915</v>
      </c>
      <c r="KK90" s="3">
        <v>167.352753959665</v>
      </c>
      <c r="KL90" s="3">
        <v>30.3745161533852</v>
      </c>
      <c r="KM90" s="3">
        <v>64.8868080377351</v>
      </c>
      <c r="KN90" s="3">
        <v>81.4707840586245</v>
      </c>
      <c r="KO90" s="3">
        <v>73.4788077618288</v>
      </c>
      <c r="KP90" s="3">
        <v>63.5744947205332</v>
      </c>
      <c r="KQ90" s="3">
        <v>202.781707929467</v>
      </c>
      <c r="KR90" s="3">
        <v>52.2172891223462</v>
      </c>
      <c r="KS90" s="3">
        <v>56.3331394489937</v>
      </c>
      <c r="KT90" s="3">
        <v>24.4630460816143</v>
      </c>
      <c r="KU90" s="3">
        <v>252.948160764788</v>
      </c>
      <c r="KV90" s="3">
        <v>39.9751278323032</v>
      </c>
      <c r="KW90" s="3">
        <v>112.882230626913</v>
      </c>
      <c r="KX90" s="3">
        <v>40.9419864029122</v>
      </c>
      <c r="KY90" s="3">
        <v>46.2328963334663</v>
      </c>
      <c r="KZ90" s="3">
        <v>19.3604076229115</v>
      </c>
      <c r="LA90" s="3">
        <v>15.8848346914401</v>
      </c>
      <c r="LB90" s="3">
        <v>39.8548660475519</v>
      </c>
      <c r="LC90" s="3">
        <v>26.3860762384347</v>
      </c>
      <c r="LD90" s="3">
        <v>361.097630278703</v>
      </c>
      <c r="LE90" s="3">
        <v>38.7382687796725</v>
      </c>
      <c r="LF90" s="3">
        <v>6.35851054321653</v>
      </c>
      <c r="LG90" s="3">
        <v>10.6360448388808</v>
      </c>
      <c r="LH90" s="3">
        <v>45.3581100360095</v>
      </c>
      <c r="LI90" s="3">
        <v>22.9197501659393</v>
      </c>
      <c r="LJ90" s="3">
        <v>45.2185701302781</v>
      </c>
      <c r="LK90" s="3">
        <v>33.9030416756846</v>
      </c>
      <c r="LL90" s="3">
        <v>24.7771320985708</v>
      </c>
    </row>
    <row r="91">
      <c r="A91" s="9">
        <v>44348.0</v>
      </c>
      <c r="B91" s="3">
        <v>127.256693943508</v>
      </c>
      <c r="C91" s="3">
        <v>98.2733506947661</v>
      </c>
      <c r="D91" s="3">
        <v>103.29432972087</v>
      </c>
      <c r="E91" s="3">
        <v>271.967730332037</v>
      </c>
      <c r="F91" s="3">
        <v>544.45454753529</v>
      </c>
      <c r="G91" s="3">
        <v>156.071241412472</v>
      </c>
      <c r="H91" s="3">
        <v>59.1339733731994</v>
      </c>
      <c r="I91" s="3">
        <v>183.424025822835</v>
      </c>
      <c r="J91" s="3">
        <v>282.171816739169</v>
      </c>
      <c r="K91" s="3">
        <v>75.483761809429</v>
      </c>
      <c r="L91" s="3">
        <v>74.0877884197234</v>
      </c>
      <c r="M91" s="3">
        <v>22.9710523576384</v>
      </c>
      <c r="N91" s="3">
        <v>50.7897740632008</v>
      </c>
      <c r="O91" s="3">
        <v>46.5158391823651</v>
      </c>
      <c r="P91" s="3">
        <v>149.468742184432</v>
      </c>
      <c r="Q91" s="3">
        <v>116.582045468417</v>
      </c>
      <c r="R91" s="3">
        <v>120.115526328464</v>
      </c>
      <c r="S91" s="3">
        <v>132.330272948165</v>
      </c>
      <c r="T91" s="3">
        <v>133.390793405471</v>
      </c>
      <c r="U91" s="3">
        <v>131.948695640483</v>
      </c>
      <c r="V91" s="3">
        <v>214.683693121539</v>
      </c>
      <c r="W91" s="3">
        <v>240.015415015808</v>
      </c>
      <c r="X91" s="3">
        <v>240.367706804192</v>
      </c>
      <c r="Y91" s="3">
        <v>168.193476243453</v>
      </c>
      <c r="Z91" s="3">
        <v>271.498090617412</v>
      </c>
      <c r="AA91" s="3">
        <v>32.8225046399262</v>
      </c>
      <c r="AB91" s="3">
        <v>155.236818486994</v>
      </c>
      <c r="AC91" s="3">
        <v>187.001091040956</v>
      </c>
      <c r="AD91" s="3">
        <v>202.339921543761</v>
      </c>
      <c r="AE91" s="3">
        <v>157.079124670208</v>
      </c>
      <c r="AF91" s="4">
        <v>1416.67249922319</v>
      </c>
      <c r="AG91" s="3">
        <v>246.741137071089</v>
      </c>
      <c r="AH91" s="3">
        <v>38.0166164512246</v>
      </c>
      <c r="AI91" s="3">
        <v>75.3350093624568</v>
      </c>
      <c r="AJ91" s="3">
        <v>97.5910334873513</v>
      </c>
      <c r="AK91" s="3">
        <v>223.351284769459</v>
      </c>
      <c r="AL91" s="3">
        <v>28.3359720661616</v>
      </c>
      <c r="AM91" s="3">
        <v>71.7850375096537</v>
      </c>
      <c r="AN91" s="3">
        <v>358.332044428045</v>
      </c>
      <c r="AO91" s="3">
        <v>45.2635356707038</v>
      </c>
      <c r="AP91" s="3">
        <v>57.3671906772368</v>
      </c>
      <c r="AQ91" s="3">
        <v>42.8913634907116</v>
      </c>
      <c r="AR91" s="3">
        <v>42.7452031165952</v>
      </c>
      <c r="AS91" s="3">
        <v>98.7643998704958</v>
      </c>
      <c r="AT91" s="3">
        <v>64.7658811721352</v>
      </c>
      <c r="AU91" s="3">
        <v>31.6410445370234</v>
      </c>
      <c r="AV91" s="3">
        <v>51.9358817770399</v>
      </c>
      <c r="AW91" s="3">
        <v>208.985195607949</v>
      </c>
      <c r="AX91" s="3">
        <v>155.836970962381</v>
      </c>
      <c r="AY91" s="3">
        <v>88.0440913113681</v>
      </c>
      <c r="AZ91" s="3">
        <v>165.693605801949</v>
      </c>
      <c r="BA91" s="3">
        <v>29.0406818389893</v>
      </c>
      <c r="BB91" s="3">
        <v>49.0443799226942</v>
      </c>
      <c r="BC91" s="3">
        <v>87.9708718344948</v>
      </c>
      <c r="BD91" s="3">
        <v>109.195719220537</v>
      </c>
      <c r="BE91" s="3">
        <v>75.5077504652103</v>
      </c>
      <c r="BF91" s="3">
        <v>157.692148313987</v>
      </c>
      <c r="BG91" s="3">
        <v>51.2967135304837</v>
      </c>
      <c r="BH91" s="3">
        <v>183.407582193491</v>
      </c>
      <c r="BI91" s="3">
        <v>28.0726546374234</v>
      </c>
      <c r="BJ91" s="3">
        <v>226.924385867148</v>
      </c>
      <c r="BK91" s="3">
        <v>54.0771486166344</v>
      </c>
      <c r="BL91" s="3">
        <v>23.03398543505</v>
      </c>
      <c r="BM91" s="3">
        <v>148.716258047582</v>
      </c>
      <c r="BN91" s="3">
        <v>52.7472596558229</v>
      </c>
      <c r="BO91" s="3">
        <v>368.571113436639</v>
      </c>
      <c r="BP91" s="3">
        <v>41.2833858733377</v>
      </c>
      <c r="BQ91" s="3">
        <v>239.324632210699</v>
      </c>
      <c r="BR91" s="3">
        <v>47.7075299132382</v>
      </c>
      <c r="BS91" s="3">
        <v>30.9598453794593</v>
      </c>
      <c r="BT91" s="3">
        <v>82.9222349384038</v>
      </c>
      <c r="BU91" s="3">
        <v>66.6961727553982</v>
      </c>
      <c r="BV91" s="3">
        <v>75.3276896274852</v>
      </c>
      <c r="BW91" s="3">
        <v>93.0544845310845</v>
      </c>
      <c r="BX91" s="3">
        <v>64.9897031756015</v>
      </c>
      <c r="BY91" s="3">
        <v>44.9691398762026</v>
      </c>
      <c r="BZ91" s="3">
        <v>330.753107549915</v>
      </c>
      <c r="CA91" s="3">
        <v>111.677513883149</v>
      </c>
      <c r="CB91" s="3">
        <v>198.942475457041</v>
      </c>
      <c r="CC91" s="3">
        <v>119.58670322113</v>
      </c>
      <c r="CD91" s="3">
        <v>87.516343081093</v>
      </c>
      <c r="CE91" s="3">
        <v>221.464403050465</v>
      </c>
      <c r="CF91" s="3">
        <v>174.052770963566</v>
      </c>
      <c r="CG91" s="3">
        <v>100.120909083973</v>
      </c>
      <c r="CH91" s="3">
        <v>142.956855572064</v>
      </c>
      <c r="CI91" s="3">
        <v>121.412050094139</v>
      </c>
      <c r="CJ91" s="3">
        <v>101.971805096531</v>
      </c>
      <c r="CK91" s="3">
        <v>87.6353673800909</v>
      </c>
      <c r="CL91" s="3">
        <v>121.402272657915</v>
      </c>
      <c r="CM91" s="3">
        <v>23.8075049789587</v>
      </c>
      <c r="CN91" s="3">
        <v>140.357182236649</v>
      </c>
      <c r="CO91" s="3">
        <v>61.5400750599255</v>
      </c>
      <c r="CP91" s="3">
        <v>203.003804242918</v>
      </c>
      <c r="CQ91" s="3">
        <v>66.8406226029358</v>
      </c>
      <c r="CR91" s="3">
        <v>228.029398188691</v>
      </c>
      <c r="CS91" s="3">
        <v>48.2191628087115</v>
      </c>
      <c r="CT91" s="3">
        <v>289.096235914406</v>
      </c>
      <c r="CU91" s="3">
        <v>108.43929766365</v>
      </c>
      <c r="CV91" s="3">
        <v>89.4566593669569</v>
      </c>
      <c r="CW91" s="3">
        <v>69.4629091145095</v>
      </c>
      <c r="CX91" s="3">
        <v>68.9219481329334</v>
      </c>
      <c r="CY91" s="3">
        <v>71.4336823725846</v>
      </c>
      <c r="CZ91" s="3">
        <v>137.171751888854</v>
      </c>
      <c r="DA91" s="3">
        <v>43.7752440986306</v>
      </c>
      <c r="DB91" s="3">
        <v>99.9604544206099</v>
      </c>
      <c r="DC91" s="3">
        <v>28.676362926157</v>
      </c>
      <c r="DD91" s="3">
        <v>119.657895464103</v>
      </c>
      <c r="DE91" s="3">
        <v>169.64954549616</v>
      </c>
      <c r="DF91" s="3">
        <v>12.388336659493</v>
      </c>
      <c r="DG91" s="3">
        <v>47.6354327324966</v>
      </c>
      <c r="DH91" s="3">
        <v>36.996753630844</v>
      </c>
      <c r="DI91" s="3">
        <v>278.06095249285</v>
      </c>
      <c r="DJ91" s="3">
        <v>32.9728131021236</v>
      </c>
      <c r="DK91" s="3">
        <v>187.535226648504</v>
      </c>
      <c r="DL91" s="3">
        <v>133.885497821194</v>
      </c>
      <c r="DM91" s="3">
        <v>34.6589636231761</v>
      </c>
      <c r="DN91" s="3">
        <v>104.80007229082</v>
      </c>
      <c r="DO91" s="3">
        <v>175.005106228826</v>
      </c>
      <c r="DP91" s="3">
        <v>66.1690126344998</v>
      </c>
      <c r="DQ91" s="3">
        <v>58.2580180645075</v>
      </c>
      <c r="DR91" s="3">
        <v>54.5896160964435</v>
      </c>
      <c r="DS91" s="3">
        <v>37.3781281146954</v>
      </c>
      <c r="DT91" s="3">
        <v>59.3984334197353</v>
      </c>
      <c r="DU91" s="3">
        <v>120.563435618415</v>
      </c>
      <c r="DV91" s="3">
        <v>115.999579232483</v>
      </c>
      <c r="DW91" s="3">
        <v>131.275243278079</v>
      </c>
      <c r="DX91" s="3">
        <v>341.038107243779</v>
      </c>
      <c r="DY91" s="3">
        <v>435.461399740591</v>
      </c>
      <c r="DZ91" s="3">
        <v>22.3986144976913</v>
      </c>
      <c r="EA91" s="3">
        <v>81.6218908643698</v>
      </c>
      <c r="EB91" s="3">
        <v>12.3617973412843</v>
      </c>
      <c r="EC91" s="3">
        <v>285.061662531047</v>
      </c>
      <c r="ED91" s="3">
        <v>84.341761658357</v>
      </c>
      <c r="EE91" s="3">
        <v>59.3558896930702</v>
      </c>
      <c r="EF91" s="3">
        <v>207.200655709272</v>
      </c>
      <c r="EG91" s="3">
        <v>26.4667931953467</v>
      </c>
      <c r="EH91" s="3">
        <v>43.4831872916203</v>
      </c>
      <c r="EI91" s="3">
        <v>15.4218350565238</v>
      </c>
      <c r="EJ91" s="3">
        <v>160.598393980659</v>
      </c>
      <c r="EK91" s="3">
        <v>417.49857607389</v>
      </c>
      <c r="EL91" s="3">
        <v>120.158247964427</v>
      </c>
      <c r="EM91" s="3">
        <v>108.646989925006</v>
      </c>
      <c r="EN91" s="3">
        <v>132.071628767926</v>
      </c>
      <c r="EO91" s="3">
        <v>52.0413092186539</v>
      </c>
      <c r="EP91" s="3">
        <v>459.345003465961</v>
      </c>
      <c r="EQ91" s="3">
        <v>50.399320572658</v>
      </c>
      <c r="ER91" s="3">
        <v>29.0092325812699</v>
      </c>
      <c r="ES91" s="3">
        <v>38.6180147505674</v>
      </c>
      <c r="ET91" s="3">
        <v>290.299999583851</v>
      </c>
      <c r="EU91" s="3">
        <v>209.835436775546</v>
      </c>
      <c r="EV91" s="3">
        <v>24.02385677088</v>
      </c>
      <c r="EW91" s="3">
        <v>61.6506130504455</v>
      </c>
      <c r="EX91" s="3">
        <v>149.155018981902</v>
      </c>
      <c r="EY91" s="3">
        <v>25.2311483943584</v>
      </c>
      <c r="EZ91" s="3">
        <v>142.787823964622</v>
      </c>
      <c r="FA91" s="3">
        <v>53.8292496007719</v>
      </c>
      <c r="FB91" s="3">
        <v>18.1385699286208</v>
      </c>
      <c r="FC91" s="3">
        <v>18.3818452215469</v>
      </c>
      <c r="FD91" s="3">
        <v>304.292627486107</v>
      </c>
      <c r="FE91" s="3">
        <v>114.961976414127</v>
      </c>
      <c r="FF91" s="3">
        <v>14.9542924605089</v>
      </c>
      <c r="FG91" s="3">
        <v>118.374090368097</v>
      </c>
      <c r="FH91" s="3">
        <v>49.3832629889383</v>
      </c>
      <c r="FI91" s="3">
        <v>35.8346244367329</v>
      </c>
      <c r="FJ91" s="3">
        <v>55.2260107190662</v>
      </c>
      <c r="FK91" s="3">
        <v>88.3338610799308</v>
      </c>
      <c r="FL91" s="3">
        <v>212.271177624772</v>
      </c>
      <c r="FM91" s="3">
        <v>349.877904970976</v>
      </c>
      <c r="FN91" s="3">
        <v>177.638338359038</v>
      </c>
      <c r="FO91" s="3">
        <v>54.1644948733962</v>
      </c>
      <c r="FP91" s="3">
        <v>54.0977774244712</v>
      </c>
      <c r="FQ91" s="3">
        <v>86.0933382135136</v>
      </c>
      <c r="FR91" s="3">
        <v>360.277878611506</v>
      </c>
      <c r="FS91" s="3">
        <v>138.133026449888</v>
      </c>
      <c r="FT91" s="3">
        <v>55.125906827723</v>
      </c>
      <c r="FU91" s="3">
        <v>215.579361324819</v>
      </c>
      <c r="FV91" s="3">
        <v>71.1962852822618</v>
      </c>
      <c r="FW91" s="3">
        <v>187.71330487151</v>
      </c>
      <c r="FX91" s="3">
        <v>338.163628575995</v>
      </c>
      <c r="FY91" s="3">
        <v>57.784195643081</v>
      </c>
      <c r="FZ91" s="3">
        <v>112.245504314143</v>
      </c>
      <c r="GA91" s="3">
        <v>56.3142117404717</v>
      </c>
      <c r="GB91" s="3">
        <v>193.644319707697</v>
      </c>
      <c r="GC91" s="3">
        <v>81.9224104584894</v>
      </c>
      <c r="GD91" s="3">
        <v>131.763745049896</v>
      </c>
      <c r="GE91" s="3">
        <v>143.39112581472</v>
      </c>
      <c r="GF91" s="3">
        <v>46.3955681540749</v>
      </c>
      <c r="GG91" s="3">
        <v>36.0915895077078</v>
      </c>
      <c r="GH91" s="3">
        <v>31.138258694212</v>
      </c>
      <c r="GI91" s="3">
        <v>57.1409155331842</v>
      </c>
      <c r="GJ91" s="3">
        <v>67.6626628811804</v>
      </c>
      <c r="GK91" s="3">
        <v>79.7916662873461</v>
      </c>
      <c r="GL91" s="3">
        <v>251.188112501248</v>
      </c>
      <c r="GM91" s="3">
        <v>202.352786325998</v>
      </c>
      <c r="GN91" s="3">
        <v>136.833006298986</v>
      </c>
      <c r="GO91" s="3">
        <v>79.5427405978462</v>
      </c>
      <c r="GP91" s="3">
        <v>55.1050186460531</v>
      </c>
      <c r="GQ91" s="3">
        <v>67.271089968625</v>
      </c>
      <c r="GR91" s="3">
        <v>59.4860789242328</v>
      </c>
      <c r="GS91" s="3">
        <v>503.397502552379</v>
      </c>
      <c r="GT91" s="3">
        <v>22.4743800522761</v>
      </c>
      <c r="GU91" s="3">
        <v>130.289588255189</v>
      </c>
      <c r="GV91" s="3">
        <v>350.672691071005</v>
      </c>
      <c r="GW91" s="3">
        <v>32.6634779523807</v>
      </c>
      <c r="GX91" s="3">
        <v>251.096365291003</v>
      </c>
      <c r="GY91" s="3">
        <v>74.0209939549857</v>
      </c>
      <c r="GZ91" s="3">
        <v>104.102706192774</v>
      </c>
      <c r="HA91" s="3">
        <v>96.1157810166853</v>
      </c>
      <c r="HB91" s="3">
        <v>18.1094442236084</v>
      </c>
      <c r="HC91" s="3">
        <v>25.0774261501202</v>
      </c>
      <c r="HD91" s="3">
        <v>45.1545433576843</v>
      </c>
      <c r="HE91" s="3">
        <v>71.9858724327704</v>
      </c>
      <c r="HF91" s="3">
        <v>75.843996149322</v>
      </c>
      <c r="HG91" s="3">
        <v>540.274770563299</v>
      </c>
      <c r="HH91" s="3">
        <v>28.5408696086509</v>
      </c>
      <c r="HI91" s="3">
        <v>94.2738366214252</v>
      </c>
      <c r="HJ91" s="3">
        <v>51.9341515261528</v>
      </c>
      <c r="HK91" s="3">
        <v>53.9287954070543</v>
      </c>
      <c r="HL91" s="3">
        <v>133.145631839308</v>
      </c>
      <c r="HM91" s="3">
        <v>33.1547727228812</v>
      </c>
      <c r="HN91" s="3">
        <v>56.5125810823139</v>
      </c>
      <c r="HO91" s="3">
        <v>122.495429412673</v>
      </c>
      <c r="HP91" s="3">
        <v>91.3409204064382</v>
      </c>
      <c r="HQ91" s="3">
        <v>286.059549421042</v>
      </c>
      <c r="HR91" s="3">
        <v>53.0552981262288</v>
      </c>
      <c r="HS91" s="3">
        <v>111.122984509869</v>
      </c>
      <c r="HT91" s="3">
        <v>81.498089349341</v>
      </c>
      <c r="HU91" s="3">
        <v>165.315381884891</v>
      </c>
      <c r="HV91" s="3">
        <v>64.1302807751937</v>
      </c>
      <c r="HW91" s="3">
        <v>72.2412563120034</v>
      </c>
      <c r="HX91" s="3">
        <v>163.765458785089</v>
      </c>
      <c r="HY91" s="3">
        <v>24.9851818412776</v>
      </c>
      <c r="HZ91" s="3">
        <v>88.4627161869744</v>
      </c>
      <c r="IA91" s="3">
        <v>251.989310800726</v>
      </c>
      <c r="IB91" s="3">
        <v>77.9041784248484</v>
      </c>
      <c r="IC91" s="3">
        <v>91.023742898092</v>
      </c>
      <c r="ID91" s="3">
        <v>125.611256473938</v>
      </c>
      <c r="IE91" s="3">
        <v>527.369999972257</v>
      </c>
      <c r="IF91" s="3">
        <v>18.4131405214524</v>
      </c>
      <c r="IG91" s="3">
        <v>109.980340482814</v>
      </c>
      <c r="IH91" s="3">
        <v>262.78775241012</v>
      </c>
      <c r="II91" s="3">
        <v>447.030434252408</v>
      </c>
      <c r="IJ91" s="3">
        <v>115.640368304171</v>
      </c>
      <c r="IK91" s="3">
        <v>103.598769955321</v>
      </c>
      <c r="IL91" s="3">
        <v>103.528913247007</v>
      </c>
      <c r="IM91" s="3">
        <v>70.1009101325967</v>
      </c>
      <c r="IN91" s="3">
        <v>267.300430493232</v>
      </c>
      <c r="IO91" s="3">
        <v>119.623352294073</v>
      </c>
      <c r="IP91" s="3">
        <v>31.7314684181253</v>
      </c>
      <c r="IQ91" s="3">
        <v>213.493390964288</v>
      </c>
      <c r="IR91" s="3">
        <v>54.9540284013264</v>
      </c>
      <c r="IS91" s="3">
        <v>107.619833755196</v>
      </c>
      <c r="IT91" s="3">
        <v>61.2478653867539</v>
      </c>
      <c r="IU91" s="3">
        <v>74.376035978018</v>
      </c>
      <c r="IV91" s="3">
        <v>221.71579332304</v>
      </c>
      <c r="IW91" s="3">
        <v>182.887047607218</v>
      </c>
      <c r="IX91" s="3">
        <v>246.89098973966</v>
      </c>
      <c r="IY91" s="3">
        <v>71.209344393579</v>
      </c>
      <c r="IZ91" s="3">
        <v>16.9090468350164</v>
      </c>
      <c r="JA91" s="3">
        <v>52.0315106389</v>
      </c>
      <c r="JB91" s="3">
        <v>128.358327118262</v>
      </c>
      <c r="JC91" s="3">
        <v>214.036383182104</v>
      </c>
      <c r="JD91" s="3">
        <v>62.3287408296571</v>
      </c>
      <c r="JE91" s="3">
        <v>468.183636662121</v>
      </c>
      <c r="JF91" s="3">
        <v>166.606611423686</v>
      </c>
      <c r="JG91" s="3">
        <v>142.414904955953</v>
      </c>
      <c r="JH91" s="3">
        <v>68.6052646792028</v>
      </c>
      <c r="JI91" s="3">
        <v>170.723491192572</v>
      </c>
      <c r="JJ91" s="3">
        <v>67.5302193916628</v>
      </c>
      <c r="JK91" s="3">
        <v>380.416807503036</v>
      </c>
      <c r="JL91" s="3">
        <v>204.418432143687</v>
      </c>
      <c r="JM91" s="3">
        <v>180.849566148978</v>
      </c>
      <c r="JN91" s="3">
        <v>226.877036905584</v>
      </c>
      <c r="JO91" s="3">
        <v>71.7894839855663</v>
      </c>
      <c r="JP91" s="3">
        <v>170.288634386627</v>
      </c>
      <c r="JQ91" s="3">
        <v>222.410226648504</v>
      </c>
      <c r="JR91" s="3">
        <v>198.943864995783</v>
      </c>
      <c r="JS91" s="3">
        <v>50.4898460389331</v>
      </c>
      <c r="JT91" s="3">
        <v>45.0755200826423</v>
      </c>
      <c r="JU91" s="3">
        <v>334.781816655939</v>
      </c>
      <c r="JV91" s="3">
        <v>43.0258658908383</v>
      </c>
      <c r="JW91" s="3">
        <v>73.0843174674294</v>
      </c>
      <c r="JX91" s="3">
        <v>81.4671347342564</v>
      </c>
      <c r="JY91" s="3">
        <v>72.6318736104624</v>
      </c>
      <c r="JZ91" s="3">
        <v>41.5247068987876</v>
      </c>
      <c r="KA91" s="3">
        <v>132.144496301095</v>
      </c>
      <c r="KB91" s="3">
        <v>22.5926682171828</v>
      </c>
      <c r="KC91" s="3">
        <v>44.0691201194528</v>
      </c>
      <c r="KD91" s="3">
        <v>29.9452675341412</v>
      </c>
      <c r="KE91" s="3">
        <v>124.469820620814</v>
      </c>
      <c r="KF91" s="3">
        <v>60.9056290795336</v>
      </c>
      <c r="KG91" s="3">
        <v>54.6713505074676</v>
      </c>
      <c r="KH91" s="3">
        <v>112.959752997198</v>
      </c>
      <c r="KI91" s="3">
        <v>110.399406424784</v>
      </c>
      <c r="KJ91" s="3">
        <v>152.000540834962</v>
      </c>
      <c r="KK91" s="3">
        <v>176.245959778452</v>
      </c>
      <c r="KL91" s="3">
        <v>29.305156547765</v>
      </c>
      <c r="KM91" s="3">
        <v>62.2988062373555</v>
      </c>
      <c r="KN91" s="3">
        <v>82.591182608189</v>
      </c>
      <c r="KO91" s="3">
        <v>70.3686545523851</v>
      </c>
      <c r="KP91" s="3">
        <v>61.2899629718242</v>
      </c>
      <c r="KQ91" s="3">
        <v>187.037172214224</v>
      </c>
      <c r="KR91" s="3">
        <v>54.5834853924342</v>
      </c>
      <c r="KS91" s="3">
        <v>54.6753302359889</v>
      </c>
      <c r="KT91" s="3">
        <v>23.7051160728643</v>
      </c>
      <c r="KU91" s="3">
        <v>270.09226802234</v>
      </c>
      <c r="KV91" s="3">
        <v>42.2813649912094</v>
      </c>
      <c r="KW91" s="3">
        <v>108.174872016855</v>
      </c>
      <c r="KX91" s="3">
        <v>43.0397766983848</v>
      </c>
      <c r="KY91" s="3">
        <v>44.2283302609946</v>
      </c>
      <c r="KZ91" s="3">
        <v>18.8100856737211</v>
      </c>
      <c r="LA91" s="3">
        <v>15.8357773247022</v>
      </c>
      <c r="LB91" s="3">
        <v>42.3721750722838</v>
      </c>
      <c r="LC91" s="3">
        <v>26.2719082025089</v>
      </c>
      <c r="LD91" s="3">
        <v>344.702546037813</v>
      </c>
      <c r="LE91" s="3">
        <v>38.6793747505698</v>
      </c>
      <c r="LF91" s="3">
        <v>6.82776314565161</v>
      </c>
      <c r="LG91" s="3">
        <v>10.2423539197571</v>
      </c>
      <c r="LH91" s="3">
        <v>42.2402488174341</v>
      </c>
      <c r="LI91" s="3">
        <v>21.3140909021551</v>
      </c>
      <c r="LJ91" s="3">
        <v>44.0984419860243</v>
      </c>
      <c r="LK91" s="3">
        <v>30.8060025262928</v>
      </c>
      <c r="LL91" s="3">
        <v>28.647704532825</v>
      </c>
    </row>
    <row r="92">
      <c r="A92" s="9">
        <v>44378.0</v>
      </c>
      <c r="B92" s="3">
        <v>142.099808766856</v>
      </c>
      <c r="C92" s="3">
        <v>101.652152423818</v>
      </c>
      <c r="D92" s="3">
        <v>111.153071678788</v>
      </c>
      <c r="E92" s="3">
        <v>297.122415624364</v>
      </c>
      <c r="F92" s="3">
        <v>608.245954241071</v>
      </c>
      <c r="G92" s="3">
        <v>154.970943503798</v>
      </c>
      <c r="H92" s="3">
        <v>54.0681505546011</v>
      </c>
      <c r="I92" s="3">
        <v>190.071351555779</v>
      </c>
      <c r="J92" s="3">
        <v>300.789523170108</v>
      </c>
      <c r="K92" s="3">
        <v>74.7374236241549</v>
      </c>
      <c r="L92" s="3">
        <v>75.6863167520854</v>
      </c>
      <c r="M92" s="3">
        <v>22.2205458203961</v>
      </c>
      <c r="N92" s="3">
        <v>49.3349987992399</v>
      </c>
      <c r="O92" s="3">
        <v>43.4934017744915</v>
      </c>
      <c r="P92" s="3">
        <v>146.255125939061</v>
      </c>
      <c r="Q92" s="3">
        <v>117.671904972621</v>
      </c>
      <c r="R92" s="3">
        <v>119.647550502185</v>
      </c>
      <c r="S92" s="3">
        <v>131.801664302207</v>
      </c>
      <c r="T92" s="3">
        <v>131.670611788685</v>
      </c>
      <c r="U92" s="3">
        <v>132.729800168801</v>
      </c>
      <c r="V92" s="3">
        <v>219.503173728664</v>
      </c>
      <c r="W92" s="3">
        <v>235.404854704208</v>
      </c>
      <c r="X92" s="3">
        <v>252.985043136135</v>
      </c>
      <c r="Y92" s="3">
        <v>180.717940194266</v>
      </c>
      <c r="Z92" s="3">
        <v>264.379344536787</v>
      </c>
      <c r="AA92" s="3">
        <v>33.7545794041493</v>
      </c>
      <c r="AB92" s="3">
        <v>156.649285452706</v>
      </c>
      <c r="AC92" s="3">
        <v>197.908357139059</v>
      </c>
      <c r="AD92" s="3">
        <v>195.361208327075</v>
      </c>
      <c r="AE92" s="3">
        <v>163.227964277006</v>
      </c>
      <c r="AF92" s="4">
        <v>1582.40452357701</v>
      </c>
      <c r="AG92" s="3">
        <v>227.738571893601</v>
      </c>
      <c r="AH92" s="3">
        <v>35.6207481276002</v>
      </c>
      <c r="AI92" s="3">
        <v>74.3571159582324</v>
      </c>
      <c r="AJ92" s="3">
        <v>96.3685446396462</v>
      </c>
      <c r="AK92" s="3">
        <v>231.028223869144</v>
      </c>
      <c r="AL92" s="3">
        <v>25.8083373880132</v>
      </c>
      <c r="AM92" s="3">
        <v>68.439310282548</v>
      </c>
      <c r="AN92" s="3">
        <v>338.200476510184</v>
      </c>
      <c r="AO92" s="3">
        <v>44.5581145098076</v>
      </c>
      <c r="AP92" s="3">
        <v>58.8839655329689</v>
      </c>
      <c r="AQ92" s="3">
        <v>43.5766666049049</v>
      </c>
      <c r="AR92" s="3">
        <v>39.7363866184152</v>
      </c>
      <c r="AS92" s="3">
        <v>96.1044651302735</v>
      </c>
      <c r="AT92" s="3">
        <v>59.3884380785901</v>
      </c>
      <c r="AU92" s="3">
        <v>29.8135916846037</v>
      </c>
      <c r="AV92" s="3">
        <v>52.8308036154382</v>
      </c>
      <c r="AW92" s="3">
        <v>197.271193435348</v>
      </c>
      <c r="AX92" s="3">
        <v>155.993590032098</v>
      </c>
      <c r="AY92" s="3">
        <v>86.5271430242629</v>
      </c>
      <c r="AZ92" s="3">
        <v>167.791145172635</v>
      </c>
      <c r="BA92" s="3">
        <v>23.0883332207089</v>
      </c>
      <c r="BB92" s="3">
        <v>45.4349725225355</v>
      </c>
      <c r="BC92" s="3">
        <v>84.3236305158322</v>
      </c>
      <c r="BD92" s="3">
        <v>106.855091277246</v>
      </c>
      <c r="BE92" s="3">
        <v>75.9082128337421</v>
      </c>
      <c r="BF92" s="3">
        <v>163.185173073533</v>
      </c>
      <c r="BG92" s="3">
        <v>52.5479524065594</v>
      </c>
      <c r="BH92" s="3">
        <v>178.890999768527</v>
      </c>
      <c r="BI92" s="3">
        <v>33.2976239068168</v>
      </c>
      <c r="BJ92" s="3">
        <v>217.517664849111</v>
      </c>
      <c r="BK92" s="3">
        <v>54.7933741877879</v>
      </c>
      <c r="BL92" s="3">
        <v>22.9696685170007</v>
      </c>
      <c r="BM92" s="3">
        <v>148.170471789641</v>
      </c>
      <c r="BN92" s="3">
        <v>50.9805936185447</v>
      </c>
      <c r="BO92" s="3">
        <v>393.956393004053</v>
      </c>
      <c r="BP92" s="3">
        <v>40.1061297480168</v>
      </c>
      <c r="BQ92" s="3">
        <v>242.897838801466</v>
      </c>
      <c r="BR92" s="3">
        <v>48.5156034244029</v>
      </c>
      <c r="BS92" s="3">
        <v>30.5729454708932</v>
      </c>
      <c r="BT92" s="3">
        <v>88.7747382788106</v>
      </c>
      <c r="BU92" s="3">
        <v>65.5812673480418</v>
      </c>
      <c r="BV92" s="3">
        <v>73.0582685683352</v>
      </c>
      <c r="BW92" s="3">
        <v>88.2783256243474</v>
      </c>
      <c r="BX92" s="3">
        <v>64.4982646835372</v>
      </c>
      <c r="BY92" s="3">
        <v>40.946017531574</v>
      </c>
      <c r="BZ92" s="3">
        <v>334.716208261851</v>
      </c>
      <c r="CA92" s="3">
        <v>112.822732398752</v>
      </c>
      <c r="CB92" s="3">
        <v>212.316913002668</v>
      </c>
      <c r="CC92" s="3">
        <v>126.850377291945</v>
      </c>
      <c r="CD92" s="3">
        <v>87.3290205579354</v>
      </c>
      <c r="CE92" s="3">
        <v>247.199994288035</v>
      </c>
      <c r="CF92" s="3">
        <v>175.627271104962</v>
      </c>
      <c r="CG92" s="3">
        <v>99.0983330862863</v>
      </c>
      <c r="CH92" s="3">
        <v>150.463648403908</v>
      </c>
      <c r="CI92" s="3">
        <v>129.439905689688</v>
      </c>
      <c r="CJ92" s="3">
        <v>102.735023210959</v>
      </c>
      <c r="CK92" s="3">
        <v>89.2704251070144</v>
      </c>
      <c r="CL92" s="3">
        <v>120.620476132347</v>
      </c>
      <c r="CM92" s="3">
        <v>22.048911219011</v>
      </c>
      <c r="CN92" s="3">
        <v>139.989896470245</v>
      </c>
      <c r="CO92" s="3">
        <v>65.666193362819</v>
      </c>
      <c r="CP92" s="3">
        <v>205.723372754297</v>
      </c>
      <c r="CQ92" s="3">
        <v>64.9433176164255</v>
      </c>
      <c r="CR92" s="3">
        <v>244.629601486554</v>
      </c>
      <c r="CS92" s="3">
        <v>48.9661213254003</v>
      </c>
      <c r="CT92" s="3">
        <v>307.859304808204</v>
      </c>
      <c r="CU92" s="3">
        <v>99.6113670542811</v>
      </c>
      <c r="CV92" s="3">
        <v>90.5087324521404</v>
      </c>
      <c r="CW92" s="3">
        <v>63.9481274328404</v>
      </c>
      <c r="CX92" s="3">
        <v>72.1662688417362</v>
      </c>
      <c r="CY92" s="3">
        <v>73.9759457071991</v>
      </c>
      <c r="CZ92" s="3">
        <v>144.593284279377</v>
      </c>
      <c r="DA92" s="3">
        <v>42.7701050481713</v>
      </c>
      <c r="DB92" s="3">
        <v>107.500238146101</v>
      </c>
      <c r="DC92" s="3">
        <v>28.8396442229994</v>
      </c>
      <c r="DD92" s="3">
        <v>122.695028677117</v>
      </c>
      <c r="DE92" s="3">
        <v>162.150238400414</v>
      </c>
      <c r="DF92" s="3">
        <v>11.5534124704194</v>
      </c>
      <c r="DG92" s="3">
        <v>49.1799577731126</v>
      </c>
      <c r="DH92" s="3">
        <v>33.8206341727484</v>
      </c>
      <c r="DI92" s="3">
        <v>274.488895830461</v>
      </c>
      <c r="DJ92" s="3">
        <v>32.7829697740694</v>
      </c>
      <c r="DK92" s="3">
        <v>190.986190795898</v>
      </c>
      <c r="DL92" s="3">
        <v>134.802431935537</v>
      </c>
      <c r="DM92" s="3">
        <v>32.2400713713038</v>
      </c>
      <c r="DN92" s="3">
        <v>96.5844751257777</v>
      </c>
      <c r="DO92" s="3">
        <v>176.349550200439</v>
      </c>
      <c r="DP92" s="3">
        <v>63.4815884321428</v>
      </c>
      <c r="DQ92" s="3">
        <v>59.4707183570995</v>
      </c>
      <c r="DR92" s="3">
        <v>53.173374530857</v>
      </c>
      <c r="DS92" s="3">
        <v>36.5563587343033</v>
      </c>
      <c r="DT92" s="3">
        <v>55.4721005283791</v>
      </c>
      <c r="DU92" s="3">
        <v>127.990488468783</v>
      </c>
      <c r="DV92" s="3">
        <v>116.885095293873</v>
      </c>
      <c r="DW92" s="3">
        <v>138.305642861936</v>
      </c>
      <c r="DX92" s="3">
        <v>339.01337759394</v>
      </c>
      <c r="DY92" s="3">
        <v>436.411611016798</v>
      </c>
      <c r="DZ92" s="3">
        <v>20.182001658095</v>
      </c>
      <c r="EA92" s="3">
        <v>83.6217238581275</v>
      </c>
      <c r="EB92" s="3">
        <v>11.8880546652672</v>
      </c>
      <c r="EC92" s="3">
        <v>296.9915562083</v>
      </c>
      <c r="ED92" s="3">
        <v>76.3123468770622</v>
      </c>
      <c r="EE92" s="3">
        <v>57.6530758822155</v>
      </c>
      <c r="EF92" s="3">
        <v>210.785724215534</v>
      </c>
      <c r="EG92" s="3">
        <v>25.7964627305606</v>
      </c>
      <c r="EH92" s="3">
        <v>42.9102813750779</v>
      </c>
      <c r="EI92" s="3">
        <v>14.3728886774261</v>
      </c>
      <c r="EJ92" s="3">
        <v>164.224200324491</v>
      </c>
      <c r="EK92" s="3">
        <v>443.544599072123</v>
      </c>
      <c r="EL92" s="3">
        <v>115.311426864298</v>
      </c>
      <c r="EM92" s="3">
        <v>113.69601872923</v>
      </c>
      <c r="EN92" s="3">
        <v>132.983945695351</v>
      </c>
      <c r="EO92" s="3">
        <v>50.563994026128</v>
      </c>
      <c r="EP92" s="3">
        <v>499.013383418194</v>
      </c>
      <c r="EQ92" s="3">
        <v>48.3628472230017</v>
      </c>
      <c r="ER92" s="3">
        <v>29.314601669425</v>
      </c>
      <c r="ES92" s="3">
        <v>37.5853450732087</v>
      </c>
      <c r="ET92" s="3">
        <v>318.982301257906</v>
      </c>
      <c r="EU92" s="3">
        <v>209.122369751605</v>
      </c>
      <c r="EV92" s="3">
        <v>21.8971789899265</v>
      </c>
      <c r="EW92" s="3">
        <v>64.5248765217146</v>
      </c>
      <c r="EX92" s="3">
        <v>153.469425157927</v>
      </c>
      <c r="EY92" s="3">
        <v>24.9405720499981</v>
      </c>
      <c r="EZ92" s="3">
        <v>139.03624844731</v>
      </c>
      <c r="FA92" s="3">
        <v>52.8670386050008</v>
      </c>
      <c r="FB92" s="3">
        <v>16.5337133436961</v>
      </c>
      <c r="FC92" s="3">
        <v>17.9692445370348</v>
      </c>
      <c r="FD92" s="3">
        <v>299.450287911572</v>
      </c>
      <c r="FE92" s="3">
        <v>119.499238185655</v>
      </c>
      <c r="FF92" s="3">
        <v>14.4947471301475</v>
      </c>
      <c r="FG92" s="3">
        <v>133.355714343843</v>
      </c>
      <c r="FH92" s="3">
        <v>50.1146928937015</v>
      </c>
      <c r="FI92" s="3">
        <v>36.2737161596692</v>
      </c>
      <c r="FJ92" s="3">
        <v>53.1927745469546</v>
      </c>
      <c r="FK92" s="3">
        <v>92.0535644594072</v>
      </c>
      <c r="FL92" s="3">
        <v>228.866954182884</v>
      </c>
      <c r="FM92" s="3">
        <v>343.680920786172</v>
      </c>
      <c r="FN92" s="3">
        <v>181.961870092638</v>
      </c>
      <c r="FO92" s="3">
        <v>52.6752075205954</v>
      </c>
      <c r="FP92" s="3">
        <v>49.1625732181621</v>
      </c>
      <c r="FQ92" s="3">
        <v>79.1009477103633</v>
      </c>
      <c r="FR92" s="3">
        <v>372.874867516451</v>
      </c>
      <c r="FS92" s="3">
        <v>136.091134777386</v>
      </c>
      <c r="FT92" s="3">
        <v>55.1089279604533</v>
      </c>
      <c r="FU92" s="3">
        <v>218.844162937165</v>
      </c>
      <c r="FV92" s="3">
        <v>66.1299095008686</v>
      </c>
      <c r="FW92" s="3">
        <v>190.636670458674</v>
      </c>
      <c r="FX92" s="3">
        <v>364.342566194696</v>
      </c>
      <c r="FY92" s="3">
        <v>58.4362943565763</v>
      </c>
      <c r="FZ92" s="3">
        <v>115.317464447253</v>
      </c>
      <c r="GA92" s="3">
        <v>52.2846422375717</v>
      </c>
      <c r="GB92" s="3">
        <v>192.227618626186</v>
      </c>
      <c r="GC92" s="3">
        <v>80.670457637823</v>
      </c>
      <c r="GD92" s="3">
        <v>136.20924696294</v>
      </c>
      <c r="GE92" s="3">
        <v>143.606044415045</v>
      </c>
      <c r="GF92" s="3">
        <v>46.4100000290644</v>
      </c>
      <c r="GG92" s="3">
        <v>35.5850795540989</v>
      </c>
      <c r="GH92" s="3">
        <v>28.5814649054183</v>
      </c>
      <c r="GI92" s="3">
        <v>51.236473645385</v>
      </c>
      <c r="GJ92" s="3">
        <v>69.8607648564871</v>
      </c>
      <c r="GK92" s="3">
        <v>82.1796725933853</v>
      </c>
      <c r="GL92" s="3">
        <v>273.128926932694</v>
      </c>
      <c r="GM92" s="3">
        <v>212.31665534599</v>
      </c>
      <c r="GN92" s="3">
        <v>122.554265126056</v>
      </c>
      <c r="GO92" s="3">
        <v>75.7156269503856</v>
      </c>
      <c r="GP92" s="3">
        <v>57.3530324033768</v>
      </c>
      <c r="GQ92" s="3">
        <v>69.8238371775042</v>
      </c>
      <c r="GR92" s="3">
        <v>55.03729880246</v>
      </c>
      <c r="GS92" s="3">
        <v>528.631187802269</v>
      </c>
      <c r="GT92" s="3">
        <v>22.2086641995969</v>
      </c>
      <c r="GU92" s="3">
        <v>154.776779342776</v>
      </c>
      <c r="GV92" s="3">
        <v>344.506591282768</v>
      </c>
      <c r="GW92" s="3">
        <v>36.3323133147048</v>
      </c>
      <c r="GX92" s="3">
        <v>243.393569711011</v>
      </c>
      <c r="GY92" s="3">
        <v>73.1963365496579</v>
      </c>
      <c r="GZ92" s="3">
        <v>101.264304544689</v>
      </c>
      <c r="HA92" s="3">
        <v>90.8289934201624</v>
      </c>
      <c r="HB92" s="3">
        <v>19.6292466678234</v>
      </c>
      <c r="HC92" s="3">
        <v>24.156907763994</v>
      </c>
      <c r="HD92" s="3">
        <v>44.6591137331949</v>
      </c>
      <c r="HE92" s="3">
        <v>67.8416935358339</v>
      </c>
      <c r="HF92" s="3">
        <v>82.132837706444</v>
      </c>
      <c r="HG92" s="3">
        <v>596.413571312314</v>
      </c>
      <c r="HH92" s="3">
        <v>27.2070389929191</v>
      </c>
      <c r="HI92" s="3">
        <v>101.031782784444</v>
      </c>
      <c r="HJ92" s="3">
        <v>49.6842263205538</v>
      </c>
      <c r="HK92" s="3">
        <v>54.1430856417849</v>
      </c>
      <c r="HL92" s="3">
        <v>138.98446426876</v>
      </c>
      <c r="HM92" s="3">
        <v>34.3075480061263</v>
      </c>
      <c r="HN92" s="3">
        <v>54.7554631005407</v>
      </c>
      <c r="HO92" s="3">
        <v>126.362896699018</v>
      </c>
      <c r="HP92" s="3">
        <v>91.8482971533891</v>
      </c>
      <c r="HQ92" s="3">
        <v>291.098182875194</v>
      </c>
      <c r="HR92" s="3">
        <v>51.26275777228</v>
      </c>
      <c r="HS92" s="3">
        <v>114.563095204504</v>
      </c>
      <c r="HT92" s="3">
        <v>82.2317831476783</v>
      </c>
      <c r="HU92" s="3">
        <v>162.383919823639</v>
      </c>
      <c r="HV92" s="3">
        <v>66.0532131967205</v>
      </c>
      <c r="HW92" s="3">
        <v>71.6584414289411</v>
      </c>
      <c r="HX92" s="3">
        <v>156.121646541907</v>
      </c>
      <c r="HY92" s="3">
        <v>24.7840231523481</v>
      </c>
      <c r="HZ92" s="3">
        <v>84.8700472371593</v>
      </c>
      <c r="IA92" s="3">
        <v>264.806084439639</v>
      </c>
      <c r="IB92" s="3">
        <v>67.9533243347073</v>
      </c>
      <c r="IC92" s="3">
        <v>88.4393591941057</v>
      </c>
      <c r="ID92" s="3">
        <v>131.849155247508</v>
      </c>
      <c r="IE92" s="3">
        <v>580.966904413132</v>
      </c>
      <c r="IF92" s="3">
        <v>16.826996144396</v>
      </c>
      <c r="IG92" s="3">
        <v>103.423987902626</v>
      </c>
      <c r="IH92" s="3">
        <v>275.90169690199</v>
      </c>
      <c r="II92" s="3">
        <v>474.970645206469</v>
      </c>
      <c r="IJ92" s="3">
        <v>117.67968630484</v>
      </c>
      <c r="IK92" s="3">
        <v>108.852806079118</v>
      </c>
      <c r="IL92" s="3">
        <v>110.245712147293</v>
      </c>
      <c r="IM92" s="3">
        <v>66.2425869346812</v>
      </c>
      <c r="IN92" s="3">
        <v>271.749011920483</v>
      </c>
      <c r="IO92" s="3">
        <v>116.975300630634</v>
      </c>
      <c r="IP92" s="3">
        <v>27.7968537058594</v>
      </c>
      <c r="IQ92" s="3">
        <v>203.654704330294</v>
      </c>
      <c r="IR92" s="3">
        <v>54.6418463810067</v>
      </c>
      <c r="IS92" s="3">
        <v>104.090698612555</v>
      </c>
      <c r="IT92" s="3">
        <v>59.1339459251855</v>
      </c>
      <c r="IU92" s="3">
        <v>74.5679139382093</v>
      </c>
      <c r="IV92" s="3">
        <v>215.113587183707</v>
      </c>
      <c r="IW92" s="3">
        <v>182.670605923792</v>
      </c>
      <c r="IX92" s="3">
        <v>252.774491178569</v>
      </c>
      <c r="IY92" s="3">
        <v>67.5191057243125</v>
      </c>
      <c r="IZ92" s="3">
        <v>16.848302473125</v>
      </c>
      <c r="JA92" s="3">
        <v>46.3745525268844</v>
      </c>
      <c r="JB92" s="3">
        <v>130.766446350468</v>
      </c>
      <c r="JC92" s="3">
        <v>231.411196136943</v>
      </c>
      <c r="JD92" s="3">
        <v>64.1738449187635</v>
      </c>
      <c r="JE92" s="3">
        <v>516.026520953926</v>
      </c>
      <c r="JF92" s="3">
        <v>177.295071621299</v>
      </c>
      <c r="JG92" s="3">
        <v>140.387224586231</v>
      </c>
      <c r="JH92" s="3">
        <v>64.9204796622754</v>
      </c>
      <c r="JI92" s="3">
        <v>171.496795647891</v>
      </c>
      <c r="JJ92" s="3">
        <v>67.402053446881</v>
      </c>
      <c r="JK92" s="3">
        <v>393.026991589222</v>
      </c>
      <c r="JL92" s="3">
        <v>203.198340016442</v>
      </c>
      <c r="JM92" s="3">
        <v>183.042155908419</v>
      </c>
      <c r="JN92" s="3">
        <v>236.94776385134</v>
      </c>
      <c r="JO92" s="3">
        <v>60.6265766152748</v>
      </c>
      <c r="JP92" s="3">
        <v>170.432522632314</v>
      </c>
      <c r="JQ92" s="3">
        <v>227.293333507719</v>
      </c>
      <c r="JR92" s="3">
        <v>199.349048069545</v>
      </c>
      <c r="JS92" s="3">
        <v>51.9089523847595</v>
      </c>
      <c r="JT92" s="3">
        <v>45.0130095512948</v>
      </c>
      <c r="JU92" s="3">
        <v>371.18999953497</v>
      </c>
      <c r="JV92" s="3">
        <v>38.0826994081357</v>
      </c>
      <c r="JW92" s="3">
        <v>66.6502381279355</v>
      </c>
      <c r="JX92" s="3">
        <v>82.5612482913292</v>
      </c>
      <c r="JY92" s="3">
        <v>78.6056214048116</v>
      </c>
      <c r="JZ92" s="3">
        <v>40.7687258064434</v>
      </c>
      <c r="KA92" s="3">
        <v>136.695153343054</v>
      </c>
      <c r="KB92" s="3">
        <v>21.5158469523604</v>
      </c>
      <c r="KC92" s="3">
        <v>44.7297446966538</v>
      </c>
      <c r="KD92" s="3">
        <v>29.3824810539175</v>
      </c>
      <c r="KE92" s="3">
        <v>107.210154130243</v>
      </c>
      <c r="KF92" s="3">
        <v>60.722332148407</v>
      </c>
      <c r="KG92" s="3">
        <v>51.7911265814562</v>
      </c>
      <c r="KH92" s="3">
        <v>116.617418479937</v>
      </c>
      <c r="KI92" s="3">
        <v>111.727129335635</v>
      </c>
      <c r="KJ92" s="3">
        <v>150.201090865305</v>
      </c>
      <c r="KK92" s="3">
        <v>192.556933848174</v>
      </c>
      <c r="KL92" s="3">
        <v>30.1036217347256</v>
      </c>
      <c r="KM92" s="3">
        <v>57.6901463169849</v>
      </c>
      <c r="KN92" s="3">
        <v>82.342951950581</v>
      </c>
      <c r="KO92" s="3">
        <v>71.2190624568651</v>
      </c>
      <c r="KP92" s="3">
        <v>59.5176875969917</v>
      </c>
      <c r="KQ92" s="3">
        <v>184.278006682221</v>
      </c>
      <c r="KR92" s="3">
        <v>53.2371401949186</v>
      </c>
      <c r="KS92" s="3">
        <v>50.9113804206941</v>
      </c>
      <c r="KT92" s="3">
        <v>23.2693719522101</v>
      </c>
      <c r="KU92" s="3">
        <v>284.896532445432</v>
      </c>
      <c r="KV92" s="3">
        <v>39.3147662911682</v>
      </c>
      <c r="KW92" s="3">
        <v>102.758575510046</v>
      </c>
      <c r="KX92" s="3">
        <v>43.938377380958</v>
      </c>
      <c r="KY92" s="3">
        <v>41.6148938036455</v>
      </c>
      <c r="KZ92" s="3">
        <v>18.1693204030781</v>
      </c>
      <c r="LA92" s="3">
        <v>13.7240452533622</v>
      </c>
      <c r="LB92" s="3">
        <v>41.9887525002895</v>
      </c>
      <c r="LC92" s="3">
        <v>24.3521207505216</v>
      </c>
      <c r="LD92" s="3">
        <v>345.895716555426</v>
      </c>
      <c r="LE92" s="3">
        <v>38.3559961043709</v>
      </c>
      <c r="LF92" s="3">
        <v>6.43933489014571</v>
      </c>
      <c r="LG92" s="3">
        <v>9.68588042826451</v>
      </c>
      <c r="LH92" s="3">
        <v>40.0483964414153</v>
      </c>
      <c r="LI92" s="3">
        <v>20.4659522374471</v>
      </c>
      <c r="LJ92" s="3">
        <v>40.5012657719385</v>
      </c>
      <c r="LK92" s="3">
        <v>30.0234593752933</v>
      </c>
      <c r="LL92" s="3">
        <v>26.3829722308368</v>
      </c>
    </row>
    <row r="93">
      <c r="A93" s="9">
        <v>44409.0</v>
      </c>
      <c r="B93" s="3">
        <v>145.377388418804</v>
      </c>
      <c r="C93" s="3">
        <v>102.569581352203</v>
      </c>
      <c r="D93" s="3">
        <v>116.060450130474</v>
      </c>
      <c r="E93" s="3">
        <v>310.804556184289</v>
      </c>
      <c r="F93" s="3">
        <v>639.00204745206</v>
      </c>
      <c r="G93" s="3">
        <v>158.34714191879</v>
      </c>
      <c r="H93" s="3">
        <v>55.3834644295193</v>
      </c>
      <c r="I93" s="3">
        <v>197.212924913522</v>
      </c>
      <c r="J93" s="3">
        <v>327.695001081987</v>
      </c>
      <c r="K93" s="3">
        <v>79.0542383806182</v>
      </c>
      <c r="L93" s="3">
        <v>78.994508943904</v>
      </c>
      <c r="M93" s="3">
        <v>21.7847495098835</v>
      </c>
      <c r="N93" s="3">
        <v>52.1404834761308</v>
      </c>
      <c r="O93" s="3">
        <v>48.5346806575562</v>
      </c>
      <c r="P93" s="3">
        <v>154.188093948405</v>
      </c>
      <c r="Q93" s="3">
        <v>114.735681707209</v>
      </c>
      <c r="R93" s="3">
        <v>122.45843837046</v>
      </c>
      <c r="S93" s="3">
        <v>132.791668943792</v>
      </c>
      <c r="T93" s="3">
        <v>131.11146922938</v>
      </c>
      <c r="U93" s="3">
        <v>133.608334872585</v>
      </c>
      <c r="V93" s="3">
        <v>205.298343078751</v>
      </c>
      <c r="W93" s="3">
        <v>253.392360249809</v>
      </c>
      <c r="X93" s="3">
        <v>256.455335231655</v>
      </c>
      <c r="Y93" s="3">
        <v>165.591966108842</v>
      </c>
      <c r="Z93" s="3">
        <v>254.484021432716</v>
      </c>
      <c r="AA93" s="3">
        <v>35.974501625194</v>
      </c>
      <c r="AB93" s="3">
        <v>160.729999542236</v>
      </c>
      <c r="AC93" s="3">
        <v>200.63911493962</v>
      </c>
      <c r="AD93" s="3">
        <v>205.822284782063</v>
      </c>
      <c r="AE93" s="3">
        <v>159.004210861797</v>
      </c>
      <c r="AF93" s="4">
        <v>1617.32499278675</v>
      </c>
      <c r="AG93" s="3">
        <v>225.287727009166</v>
      </c>
      <c r="AH93" s="3">
        <v>37.284132528173</v>
      </c>
      <c r="AI93" s="3">
        <v>69.0409792216214</v>
      </c>
      <c r="AJ93" s="3">
        <v>99.2708231010609</v>
      </c>
      <c r="AK93" s="3">
        <v>229.324203580214</v>
      </c>
      <c r="AL93" s="3">
        <v>26.9809020484848</v>
      </c>
      <c r="AM93" s="3">
        <v>65.628413051177</v>
      </c>
      <c r="AN93" s="3">
        <v>340.692726828835</v>
      </c>
      <c r="AO93" s="3">
        <v>48.3098309937067</v>
      </c>
      <c r="AP93" s="3">
        <v>59.4319843638723</v>
      </c>
      <c r="AQ93" s="3">
        <v>44.5297731919722</v>
      </c>
      <c r="AR93" s="3">
        <v>37.659190658187</v>
      </c>
      <c r="AS93" s="3">
        <v>95.5550796347595</v>
      </c>
      <c r="AT93" s="3">
        <v>62.7881417430069</v>
      </c>
      <c r="AU93" s="3">
        <v>28.6888743807865</v>
      </c>
      <c r="AV93" s="3">
        <v>48.0888771187074</v>
      </c>
      <c r="AW93" s="3">
        <v>197.406178514043</v>
      </c>
      <c r="AX93" s="3">
        <v>171.08819047439</v>
      </c>
      <c r="AY93" s="3">
        <v>94.9870451146906</v>
      </c>
      <c r="AZ93" s="3">
        <v>164.266317849858</v>
      </c>
      <c r="BA93" s="3">
        <v>22.8070454163985</v>
      </c>
      <c r="BB93" s="3">
        <v>42.898758245452</v>
      </c>
      <c r="BC93" s="3">
        <v>82.3265110428077</v>
      </c>
      <c r="BD93" s="3">
        <v>110.907958018138</v>
      </c>
      <c r="BE93" s="3">
        <v>72.3703946047854</v>
      </c>
      <c r="BF93" s="3">
        <v>150.792814302454</v>
      </c>
      <c r="BG93" s="3">
        <v>53.5495001784111</v>
      </c>
      <c r="BH93" s="3">
        <v>174.045403755125</v>
      </c>
      <c r="BI93" s="3">
        <v>37.7890364040028</v>
      </c>
      <c r="BJ93" s="3">
        <v>214.95428142009</v>
      </c>
      <c r="BK93" s="3">
        <v>57.3885439522194</v>
      </c>
      <c r="BL93" s="3">
        <v>23.919639089711</v>
      </c>
      <c r="BM93" s="3">
        <v>158.632840036737</v>
      </c>
      <c r="BN93" s="3">
        <v>49.0690650895524</v>
      </c>
      <c r="BO93" s="3">
        <v>427.31590581654</v>
      </c>
      <c r="BP93" s="3">
        <v>37.9233435356178</v>
      </c>
      <c r="BQ93" s="3">
        <v>251.356521364976</v>
      </c>
      <c r="BR93" s="3">
        <v>51.1852536829447</v>
      </c>
      <c r="BS93" s="3">
        <v>31.7154144900415</v>
      </c>
      <c r="BT93" s="3">
        <v>90.4386742236237</v>
      </c>
      <c r="BU93" s="3">
        <v>71.7535897743588</v>
      </c>
      <c r="BV93" s="3">
        <v>74.6822160434117</v>
      </c>
      <c r="BW93" s="3">
        <v>86.9067962117984</v>
      </c>
      <c r="BX93" s="3">
        <v>66.2832954711728</v>
      </c>
      <c r="BY93" s="3">
        <v>39.1870907629533</v>
      </c>
      <c r="BZ93" s="3">
        <v>354.837653496016</v>
      </c>
      <c r="CA93" s="3">
        <v>120.106491474106</v>
      </c>
      <c r="CB93" s="3">
        <v>221.23607450514</v>
      </c>
      <c r="CC93" s="3">
        <v>138.781752713549</v>
      </c>
      <c r="CD93" s="3">
        <v>92.9060006806143</v>
      </c>
      <c r="CE93" s="3">
        <v>274.626121741489</v>
      </c>
      <c r="CF93" s="3">
        <v>175.028669993291</v>
      </c>
      <c r="CG93" s="3">
        <v>99.4415907426314</v>
      </c>
      <c r="CH93" s="3">
        <v>164.216393484437</v>
      </c>
      <c r="CI93" s="3">
        <v>127.502222487829</v>
      </c>
      <c r="CJ93" s="3">
        <v>106.942579453423</v>
      </c>
      <c r="CK93" s="3">
        <v>92.8860859391568</v>
      </c>
      <c r="CL93" s="3">
        <v>130.682500145652</v>
      </c>
      <c r="CM93" s="3">
        <v>22.2313151691286</v>
      </c>
      <c r="CN93" s="3">
        <v>137.701754236952</v>
      </c>
      <c r="CO93" s="3">
        <v>66.7864949108533</v>
      </c>
      <c r="CP93" s="3">
        <v>212.3812117294</v>
      </c>
      <c r="CQ93" s="3">
        <v>67.4549479225834</v>
      </c>
      <c r="CR93" s="3">
        <v>253.87833066826</v>
      </c>
      <c r="CS93" s="3">
        <v>49.0148779338882</v>
      </c>
      <c r="CT93" s="3">
        <v>314.177373607833</v>
      </c>
      <c r="CU93" s="3">
        <v>100.327854291233</v>
      </c>
      <c r="CV93" s="3">
        <v>95.4386556470418</v>
      </c>
      <c r="CW93" s="3">
        <v>56.9673614606729</v>
      </c>
      <c r="CX93" s="3">
        <v>72.7703951345677</v>
      </c>
      <c r="CY93" s="3">
        <v>78.8957994632582</v>
      </c>
      <c r="CZ93" s="3">
        <v>156.91775772125</v>
      </c>
      <c r="DA93" s="3">
        <v>46.0862269119228</v>
      </c>
      <c r="DB93" s="3">
        <v>115.367726759477</v>
      </c>
      <c r="DC93" s="3">
        <v>30.5933166819029</v>
      </c>
      <c r="DD93" s="3">
        <v>119.020787383583</v>
      </c>
      <c r="DE93" s="3">
        <v>147.443637154319</v>
      </c>
      <c r="DF93" s="3">
        <v>10.8956390823929</v>
      </c>
      <c r="DG93" s="3">
        <v>50.9092394920705</v>
      </c>
      <c r="DH93" s="3">
        <v>34.1914085166014</v>
      </c>
      <c r="DI93" s="3">
        <v>254.883368670632</v>
      </c>
      <c r="DJ93" s="3">
        <v>33.6301684632215</v>
      </c>
      <c r="DK93" s="3">
        <v>205.832500457764</v>
      </c>
      <c r="DL93" s="3">
        <v>121.264924036852</v>
      </c>
      <c r="DM93" s="3">
        <v>33.1516026381591</v>
      </c>
      <c r="DN93" s="3">
        <v>85.8830433570602</v>
      </c>
      <c r="DO93" s="3">
        <v>183.594530031935</v>
      </c>
      <c r="DP93" s="3">
        <v>63.3999064467705</v>
      </c>
      <c r="DQ93" s="3">
        <v>61.3612626369615</v>
      </c>
      <c r="DR93" s="3">
        <v>52.5715851412632</v>
      </c>
      <c r="DS93" s="3">
        <v>36.589056949497</v>
      </c>
      <c r="DT93" s="3">
        <v>50.789633271478</v>
      </c>
      <c r="DU93" s="3">
        <v>137.695074028537</v>
      </c>
      <c r="DV93" s="3">
        <v>113.491728121544</v>
      </c>
      <c r="DW93" s="3">
        <v>154.481133455706</v>
      </c>
      <c r="DX93" s="3">
        <v>366.584267861119</v>
      </c>
      <c r="DY93" s="3">
        <v>421.357537688832</v>
      </c>
      <c r="DZ93" s="3">
        <v>18.653977270118</v>
      </c>
      <c r="EA93" s="3">
        <v>85.5092738707707</v>
      </c>
      <c r="EB93" s="3">
        <v>12.656043347435</v>
      </c>
      <c r="EC93" s="3">
        <v>301.025055804614</v>
      </c>
      <c r="ED93" s="3">
        <v>66.6881466695363</v>
      </c>
      <c r="EE93" s="3">
        <v>61.9114287813806</v>
      </c>
      <c r="EF93" s="3">
        <v>215.343288845281</v>
      </c>
      <c r="EG93" s="3">
        <v>25.9824362198284</v>
      </c>
      <c r="EH93" s="3">
        <v>41.4611033592951</v>
      </c>
      <c r="EI93" s="3">
        <v>13.8455586620326</v>
      </c>
      <c r="EJ93" s="3">
        <v>165.64292018016</v>
      </c>
      <c r="EK93" s="3">
        <v>401.61800190828</v>
      </c>
      <c r="EL93" s="3">
        <v>116.340305263388</v>
      </c>
      <c r="EM93" s="3">
        <v>112.918586347557</v>
      </c>
      <c r="EN93" s="3">
        <v>137.611538171929</v>
      </c>
      <c r="EO93" s="3">
        <v>49.2907891526627</v>
      </c>
      <c r="EP93" s="3">
        <v>531.201347765415</v>
      </c>
      <c r="EQ93" s="3">
        <v>47.8610547991161</v>
      </c>
      <c r="ER93" s="3">
        <v>32.2846680270773</v>
      </c>
      <c r="ES93" s="3">
        <v>39.4085942701233</v>
      </c>
      <c r="ET93" s="3">
        <v>342.110153198242</v>
      </c>
      <c r="EU93" s="3">
        <v>212.602066311218</v>
      </c>
      <c r="EV93" s="3">
        <v>21.3446991158114</v>
      </c>
      <c r="EW93" s="3">
        <v>67.542278122612</v>
      </c>
      <c r="EX93" s="3">
        <v>158.82099904485</v>
      </c>
      <c r="EY93" s="3">
        <v>26.2288856722463</v>
      </c>
      <c r="EZ93" s="3">
        <v>143.112656499213</v>
      </c>
      <c r="FA93" s="3">
        <v>53.4145270910893</v>
      </c>
      <c r="FB93" s="3">
        <v>17.0057786872932</v>
      </c>
      <c r="FC93" s="3">
        <v>18.5567014058938</v>
      </c>
      <c r="FD93" s="3">
        <v>324.363299209125</v>
      </c>
      <c r="FE93" s="3">
        <v>119.943207789046</v>
      </c>
      <c r="FF93" s="3">
        <v>13.7426412403454</v>
      </c>
      <c r="FG93" s="3">
        <v>129.838408903642</v>
      </c>
      <c r="FH93" s="3">
        <v>50.9201123620413</v>
      </c>
      <c r="FI93" s="3">
        <v>40.9644351513278</v>
      </c>
      <c r="FJ93" s="3">
        <v>54.4303680706652</v>
      </c>
      <c r="FK93" s="3">
        <v>97.9566451955327</v>
      </c>
      <c r="FL93" s="3">
        <v>254.868915081405</v>
      </c>
      <c r="FM93" s="3">
        <v>328.66405117801</v>
      </c>
      <c r="FN93" s="3">
        <v>184.284810841199</v>
      </c>
      <c r="FO93" s="3">
        <v>51.4034729599891</v>
      </c>
      <c r="FP93" s="3">
        <v>47.3887878298133</v>
      </c>
      <c r="FQ93" s="3">
        <v>80.6074825578484</v>
      </c>
      <c r="FR93" s="3">
        <v>355.970455774626</v>
      </c>
      <c r="FS93" s="3">
        <v>132.678775968818</v>
      </c>
      <c r="FT93" s="3">
        <v>57.2402105164676</v>
      </c>
      <c r="FU93" s="3">
        <v>219.498239834548</v>
      </c>
      <c r="FV93" s="3">
        <v>70.3473340763727</v>
      </c>
      <c r="FW93" s="3">
        <v>196.319703440804</v>
      </c>
      <c r="FX93" s="3">
        <v>368.810165171993</v>
      </c>
      <c r="FY93" s="3">
        <v>57.5761367084606</v>
      </c>
      <c r="FZ93" s="3">
        <v>117.658703224136</v>
      </c>
      <c r="GA93" s="3">
        <v>54.9764088934221</v>
      </c>
      <c r="GB93" s="3">
        <v>201.436136072332</v>
      </c>
      <c r="GC93" s="3">
        <v>79.6493936569642</v>
      </c>
      <c r="GD93" s="3">
        <v>145.867982315675</v>
      </c>
      <c r="GE93" s="3">
        <v>142.603764530119</v>
      </c>
      <c r="GF93" s="3">
        <v>48.2945453470403</v>
      </c>
      <c r="GG93" s="3">
        <v>36.2951916873486</v>
      </c>
      <c r="GH93" s="3">
        <v>29.7446411401586</v>
      </c>
      <c r="GI93" s="3">
        <v>52.717730626887</v>
      </c>
      <c r="GJ93" s="3">
        <v>69.1740040271897</v>
      </c>
      <c r="GK93" s="3">
        <v>90.4655056150449</v>
      </c>
      <c r="GL93" s="3">
        <v>285.71390535194</v>
      </c>
      <c r="GM93" s="3">
        <v>223.826758484664</v>
      </c>
      <c r="GN93" s="3">
        <v>123.0891659497</v>
      </c>
      <c r="GO93" s="3">
        <v>73.0433293555406</v>
      </c>
      <c r="GP93" s="3">
        <v>60.3415340316014</v>
      </c>
      <c r="GQ93" s="3">
        <v>75.8110809200109</v>
      </c>
      <c r="GR93" s="3">
        <v>51.9406386429143</v>
      </c>
      <c r="GS93" s="3">
        <v>531.115678960627</v>
      </c>
      <c r="GT93" s="3">
        <v>22.5115194487557</v>
      </c>
      <c r="GU93" s="3">
        <v>162.66379646238</v>
      </c>
      <c r="GV93" s="3">
        <v>343.967071993306</v>
      </c>
      <c r="GW93" s="3">
        <v>38.9527626580962</v>
      </c>
      <c r="GX93" s="3">
        <v>242.919590087342</v>
      </c>
      <c r="GY93" s="3">
        <v>75.6764958476554</v>
      </c>
      <c r="GZ93" s="3">
        <v>103.440976086328</v>
      </c>
      <c r="HA93" s="3">
        <v>110.114140205538</v>
      </c>
      <c r="HB93" s="3">
        <v>20.6388372792887</v>
      </c>
      <c r="HC93" s="3">
        <v>22.602949158436</v>
      </c>
      <c r="HD93" s="3">
        <v>43.4162213498504</v>
      </c>
      <c r="HE93" s="3">
        <v>65.0855589798801</v>
      </c>
      <c r="HF93" s="3">
        <v>84.978889910875</v>
      </c>
      <c r="HG93" s="3">
        <v>601.015004938299</v>
      </c>
      <c r="HH93" s="3">
        <v>24.1480578040773</v>
      </c>
      <c r="HI93" s="3">
        <v>105.233570341515</v>
      </c>
      <c r="HJ93" s="3">
        <v>46.5091684438344</v>
      </c>
      <c r="HK93" s="3">
        <v>56.7977652479641</v>
      </c>
      <c r="HL93" s="3">
        <v>141.188825498343</v>
      </c>
      <c r="HM93" s="3">
        <v>40.1858592244449</v>
      </c>
      <c r="HN93" s="3">
        <v>57.9509913815059</v>
      </c>
      <c r="HO93" s="3">
        <v>131.282274410628</v>
      </c>
      <c r="HP93" s="3">
        <v>91.9254307298488</v>
      </c>
      <c r="HQ93" s="3">
        <v>283.76590146878</v>
      </c>
      <c r="HR93" s="3">
        <v>51.8158473430476</v>
      </c>
      <c r="HS93" s="3">
        <v>119.525144195462</v>
      </c>
      <c r="HT93" s="3">
        <v>84.1162407615362</v>
      </c>
      <c r="HU93" s="3">
        <v>165.469212966279</v>
      </c>
      <c r="HV93" s="3">
        <v>74.022087252442</v>
      </c>
      <c r="HW93" s="3">
        <v>68.3319240459042</v>
      </c>
      <c r="HX93" s="3">
        <v>154.590937941613</v>
      </c>
      <c r="HY93" s="3">
        <v>25.5085260153401</v>
      </c>
      <c r="HZ93" s="3">
        <v>89.2566667256208</v>
      </c>
      <c r="IA93" s="3">
        <v>269.230053046966</v>
      </c>
      <c r="IB93" s="3">
        <v>62.9418579724201</v>
      </c>
      <c r="IC93" s="3">
        <v>95.6767097344883</v>
      </c>
      <c r="ID93" s="3">
        <v>135.022688810026</v>
      </c>
      <c r="IE93" s="3">
        <v>632.114316073331</v>
      </c>
      <c r="IF93" s="3">
        <v>17.435157805344</v>
      </c>
      <c r="IG93" s="3">
        <v>110.699740478184</v>
      </c>
      <c r="IH93" s="3">
        <v>297.824134058561</v>
      </c>
      <c r="II93" s="3">
        <v>473.723370839259</v>
      </c>
      <c r="IJ93" s="3">
        <v>117.744148151534</v>
      </c>
      <c r="IK93" s="3">
        <v>115.150428740689</v>
      </c>
      <c r="IL93" s="3">
        <v>108.259664872913</v>
      </c>
      <c r="IM93" s="3">
        <v>69.0953316259207</v>
      </c>
      <c r="IN93" s="3">
        <v>292.045417994629</v>
      </c>
      <c r="IO93" s="3">
        <v>116.376784869709</v>
      </c>
      <c r="IP93" s="3">
        <v>26.1649360526208</v>
      </c>
      <c r="IQ93" s="3">
        <v>205.444519590085</v>
      </c>
      <c r="IR93" s="3">
        <v>57.5746698621722</v>
      </c>
      <c r="IS93" s="3">
        <v>108.130851749789</v>
      </c>
      <c r="IT93" s="3">
        <v>59.1731621366699</v>
      </c>
      <c r="IU93" s="3">
        <v>79.7010776269849</v>
      </c>
      <c r="IV93" s="3">
        <v>205.717599476276</v>
      </c>
      <c r="IW93" s="3">
        <v>174.858984253353</v>
      </c>
      <c r="IX93" s="3">
        <v>256.012609221585</v>
      </c>
      <c r="IY93" s="3">
        <v>70.2960367781371</v>
      </c>
      <c r="IZ93" s="3">
        <v>16.5824252559887</v>
      </c>
      <c r="JA93" s="3">
        <v>44.2031152882776</v>
      </c>
      <c r="JB93" s="3">
        <v>142.597790688305</v>
      </c>
      <c r="JC93" s="3">
        <v>234.600287141209</v>
      </c>
      <c r="JD93" s="3">
        <v>67.8469926606121</v>
      </c>
      <c r="JE93" s="3">
        <v>542.021776246572</v>
      </c>
      <c r="JF93" s="3">
        <v>186.89125245997</v>
      </c>
      <c r="JG93" s="3">
        <v>145.533485294879</v>
      </c>
      <c r="JH93" s="3">
        <v>69.87269659097</v>
      </c>
      <c r="JI93" s="3">
        <v>172.347225387363</v>
      </c>
      <c r="JJ93" s="3">
        <v>71.8916226747844</v>
      </c>
      <c r="JK93" s="3">
        <v>397.055473158736</v>
      </c>
      <c r="JL93" s="3">
        <v>205.470060325881</v>
      </c>
      <c r="JM93" s="3">
        <v>170.144431319983</v>
      </c>
      <c r="JN93" s="3">
        <v>229.121936607168</v>
      </c>
      <c r="JO93" s="3">
        <v>58.3792002503232</v>
      </c>
      <c r="JP93" s="3">
        <v>180.091181272405</v>
      </c>
      <c r="JQ93" s="3">
        <v>213.122500332919</v>
      </c>
      <c r="JR93" s="3">
        <v>198.052955280651</v>
      </c>
      <c r="JS93" s="3">
        <v>49.8129922346602</v>
      </c>
      <c r="JT93" s="3">
        <v>44.535491706763</v>
      </c>
      <c r="JU93" s="3">
        <v>401.138181513006</v>
      </c>
      <c r="JV93" s="3">
        <v>39.1763761353406</v>
      </c>
      <c r="JW93" s="3">
        <v>63.6561366861517</v>
      </c>
      <c r="JX93" s="3">
        <v>85.460290474555</v>
      </c>
      <c r="JY93" s="3">
        <v>77.5614390220277</v>
      </c>
      <c r="JZ93" s="3">
        <v>44.4328836607905</v>
      </c>
      <c r="KA93" s="3">
        <v>142.632663406998</v>
      </c>
      <c r="KB93" s="3">
        <v>20.5765540430406</v>
      </c>
      <c r="KC93" s="3">
        <v>46.9476845404592</v>
      </c>
      <c r="KD93" s="3">
        <v>29.5855771865762</v>
      </c>
      <c r="KE93" s="3">
        <v>94.3736773126396</v>
      </c>
      <c r="KF93" s="3">
        <v>61.7097756853348</v>
      </c>
      <c r="KG93" s="3">
        <v>49.461832096957</v>
      </c>
      <c r="KH93" s="3">
        <v>125.798162316582</v>
      </c>
      <c r="KI93" s="3">
        <v>125.118362968076</v>
      </c>
      <c r="KJ93" s="3">
        <v>140.291014480376</v>
      </c>
      <c r="KK93" s="3">
        <v>197.252342844986</v>
      </c>
      <c r="KL93" s="3">
        <v>31.2097794098941</v>
      </c>
      <c r="KM93" s="3">
        <v>61.3325154416406</v>
      </c>
      <c r="KN93" s="3">
        <v>93.5920185998818</v>
      </c>
      <c r="KO93" s="3">
        <v>68.8624915819204</v>
      </c>
      <c r="KP93" s="3">
        <v>57.4068138705459</v>
      </c>
      <c r="KQ93" s="3">
        <v>187.834391006784</v>
      </c>
      <c r="KR93" s="3">
        <v>55.9097025851203</v>
      </c>
      <c r="KS93" s="3">
        <v>55.8949485091377</v>
      </c>
      <c r="KT93" s="3">
        <v>21.7757504523358</v>
      </c>
      <c r="KU93" s="3">
        <v>283.149299793722</v>
      </c>
      <c r="KV93" s="3">
        <v>36.9340352027876</v>
      </c>
      <c r="KW93" s="3">
        <v>108.054438610181</v>
      </c>
      <c r="KX93" s="3">
        <v>44.6796876194238</v>
      </c>
      <c r="KY93" s="3">
        <v>41.0298194085713</v>
      </c>
      <c r="KZ93" s="3">
        <v>17.343085124847</v>
      </c>
      <c r="LA93" s="3">
        <v>12.578264696848</v>
      </c>
      <c r="LB93" s="3">
        <v>39.0689742065347</v>
      </c>
      <c r="LC93" s="3">
        <v>23.5701941138719</v>
      </c>
      <c r="LD93" s="3">
        <v>368.356549538056</v>
      </c>
      <c r="LE93" s="3">
        <v>36.8361391584441</v>
      </c>
      <c r="LF93" s="3">
        <v>6.2882390155044</v>
      </c>
      <c r="LG93" s="3">
        <v>8.99082234833903</v>
      </c>
      <c r="LH93" s="3">
        <v>42.7646145161076</v>
      </c>
      <c r="LI93" s="3">
        <v>24.0668182373047</v>
      </c>
      <c r="LJ93" s="3">
        <v>37.6447369617384</v>
      </c>
      <c r="LK93" s="3">
        <v>30.1424224591333</v>
      </c>
      <c r="LL93" s="3">
        <v>23.3132445333736</v>
      </c>
    </row>
    <row r="94">
      <c r="A94" s="9">
        <v>44440.0</v>
      </c>
      <c r="B94" s="3">
        <v>146.045089632821</v>
      </c>
      <c r="C94" s="3">
        <v>94.7793432094249</v>
      </c>
      <c r="D94" s="3">
        <v>117.743176093746</v>
      </c>
      <c r="E94" s="3">
        <v>321.435512969571</v>
      </c>
      <c r="F94" s="3">
        <v>640.747860863095</v>
      </c>
      <c r="G94" s="3">
        <v>160.290593978601</v>
      </c>
      <c r="H94" s="3">
        <v>55.6980652775112</v>
      </c>
      <c r="I94" s="3">
        <v>188.02737120614</v>
      </c>
      <c r="J94" s="3">
        <v>288.799761817569</v>
      </c>
      <c r="K94" s="3">
        <v>77.1690405868257</v>
      </c>
      <c r="L94" s="3">
        <v>76.1479025624274</v>
      </c>
      <c r="M94" s="3">
        <v>21.4997403883332</v>
      </c>
      <c r="N94" s="3">
        <v>50.1356554040008</v>
      </c>
      <c r="O94" s="3">
        <v>50.7011380669212</v>
      </c>
      <c r="P94" s="3">
        <v>155.309282770348</v>
      </c>
      <c r="Q94" s="3">
        <v>110.565237499419</v>
      </c>
      <c r="R94" s="3">
        <v>120.835076493587</v>
      </c>
      <c r="S94" s="3">
        <v>134.612428797059</v>
      </c>
      <c r="T94" s="3">
        <v>133.188979400023</v>
      </c>
      <c r="U94" s="3">
        <v>127.922878895784</v>
      </c>
      <c r="V94" s="3">
        <v>196.159606485406</v>
      </c>
      <c r="W94" s="3">
        <v>255.510499735252</v>
      </c>
      <c r="X94" s="3">
        <v>262.804448727178</v>
      </c>
      <c r="Y94" s="3">
        <v>171.490619841076</v>
      </c>
      <c r="Z94" s="3">
        <v>242.690842908673</v>
      </c>
      <c r="AA94" s="3">
        <v>36.6895765172169</v>
      </c>
      <c r="AB94" s="3">
        <v>149.500951857794</v>
      </c>
      <c r="AC94" s="3">
        <v>200.707064852501</v>
      </c>
      <c r="AD94" s="3">
        <v>208.383160922358</v>
      </c>
      <c r="AE94" s="3">
        <v>157.779078065941</v>
      </c>
      <c r="AF94" s="4">
        <v>1607.05023484003</v>
      </c>
      <c r="AG94" s="3">
        <v>216.390000479562</v>
      </c>
      <c r="AH94" s="3">
        <v>37.8000471801693</v>
      </c>
      <c r="AI94" s="3">
        <v>75.4052778985357</v>
      </c>
      <c r="AJ94" s="3">
        <v>95.4080528619042</v>
      </c>
      <c r="AK94" s="3">
        <v>238.454050210503</v>
      </c>
      <c r="AL94" s="3">
        <v>26.5891341649579</v>
      </c>
      <c r="AM94" s="3">
        <v>65.9450585274589</v>
      </c>
      <c r="AN94" s="3">
        <v>304.534999302455</v>
      </c>
      <c r="AO94" s="3">
        <v>46.932071007889</v>
      </c>
      <c r="AP94" s="3">
        <v>54.4959822028269</v>
      </c>
      <c r="AQ94" s="3">
        <v>44.6035712105887</v>
      </c>
      <c r="AR94" s="3">
        <v>36.233263705961</v>
      </c>
      <c r="AS94" s="3">
        <v>92.7857224492142</v>
      </c>
      <c r="AT94" s="3">
        <v>61.8757675981824</v>
      </c>
      <c r="AU94" s="3">
        <v>28.8541909749837</v>
      </c>
      <c r="AV94" s="3">
        <v>47.7139908438238</v>
      </c>
      <c r="AW94" s="3">
        <v>188.448618429202</v>
      </c>
      <c r="AX94" s="3">
        <v>170.841822522584</v>
      </c>
      <c r="AY94" s="3">
        <v>97.0130951291039</v>
      </c>
      <c r="AZ94" s="3">
        <v>160.020983816661</v>
      </c>
      <c r="BA94" s="3">
        <v>23.9097619283767</v>
      </c>
      <c r="BB94" s="3">
        <v>46.076037984511</v>
      </c>
      <c r="BC94" s="3">
        <v>81.5506387586536</v>
      </c>
      <c r="BD94" s="3">
        <v>108.124129938964</v>
      </c>
      <c r="BE94" s="3">
        <v>70.8670195298184</v>
      </c>
      <c r="BF94" s="3">
        <v>150.944964077987</v>
      </c>
      <c r="BG94" s="3">
        <v>52.5907075416825</v>
      </c>
      <c r="BH94" s="3">
        <v>164.63388889535</v>
      </c>
      <c r="BI94" s="3">
        <v>37.9534571511405</v>
      </c>
      <c r="BJ94" s="3">
        <v>212.019005946045</v>
      </c>
      <c r="BK94" s="3">
        <v>56.4213141440228</v>
      </c>
      <c r="BL94" s="3">
        <v>23.317211384882</v>
      </c>
      <c r="BM94" s="3">
        <v>150.556620807153</v>
      </c>
      <c r="BN94" s="3">
        <v>53.0172220324576</v>
      </c>
      <c r="BO94" s="3">
        <v>438.744655061476</v>
      </c>
      <c r="BP94" s="3">
        <v>38.2536632895295</v>
      </c>
      <c r="BQ94" s="3">
        <v>263.310965995077</v>
      </c>
      <c r="BR94" s="3">
        <v>51.5326379753596</v>
      </c>
      <c r="BS94" s="3">
        <v>29.5987710328925</v>
      </c>
      <c r="BT94" s="3">
        <v>92.0060542903703</v>
      </c>
      <c r="BU94" s="3">
        <v>72.4489720999199</v>
      </c>
      <c r="BV94" s="3">
        <v>76.2237708257288</v>
      </c>
      <c r="BW94" s="3">
        <v>86.4772732275541</v>
      </c>
      <c r="BX94" s="3">
        <v>65.4097328925032</v>
      </c>
      <c r="BY94" s="3">
        <v>40.4863378937514</v>
      </c>
      <c r="BZ94" s="3">
        <v>342.573593911777</v>
      </c>
      <c r="CA94" s="3">
        <v>115.321441139374</v>
      </c>
      <c r="CB94" s="3">
        <v>208.345625467367</v>
      </c>
      <c r="CC94" s="3">
        <v>143.22918633498</v>
      </c>
      <c r="CD94" s="3">
        <v>87.0509795642411</v>
      </c>
      <c r="CE94" s="3">
        <v>282.730706097459</v>
      </c>
      <c r="CF94" s="3">
        <v>177.887444526523</v>
      </c>
      <c r="CG94" s="3">
        <v>89.8071430751256</v>
      </c>
      <c r="CH94" s="3">
        <v>160.148189932367</v>
      </c>
      <c r="CI94" s="3">
        <v>134.34924386639</v>
      </c>
      <c r="CJ94" s="3">
        <v>104.394732790066</v>
      </c>
      <c r="CK94" s="3">
        <v>88.978527370371</v>
      </c>
      <c r="CL94" s="3">
        <v>124.345715477353</v>
      </c>
      <c r="CM94" s="3">
        <v>25.0999151274119</v>
      </c>
      <c r="CN94" s="3">
        <v>135.505742440715</v>
      </c>
      <c r="CO94" s="3">
        <v>68.9617959301943</v>
      </c>
      <c r="CP94" s="3">
        <v>213.779927260502</v>
      </c>
      <c r="CQ94" s="3">
        <v>66.2541362678695</v>
      </c>
      <c r="CR94" s="3">
        <v>262.955215697041</v>
      </c>
      <c r="CS94" s="3">
        <v>49.9339990165682</v>
      </c>
      <c r="CT94" s="3">
        <v>310.510280360584</v>
      </c>
      <c r="CU94" s="3">
        <v>94.7928489108918</v>
      </c>
      <c r="CV94" s="3">
        <v>92.2433186000933</v>
      </c>
      <c r="CW94" s="3">
        <v>60.6570313841238</v>
      </c>
      <c r="CX94" s="3">
        <v>72.1974959561719</v>
      </c>
      <c r="CY94" s="3">
        <v>75.9729517821066</v>
      </c>
      <c r="CZ94" s="3">
        <v>150.477448072874</v>
      </c>
      <c r="DA94" s="3">
        <v>46.1496208297679</v>
      </c>
      <c r="DB94" s="3">
        <v>119.315951937721</v>
      </c>
      <c r="DC94" s="3">
        <v>31.5795117816513</v>
      </c>
      <c r="DD94" s="3">
        <v>119.120690360039</v>
      </c>
      <c r="DE94" s="3">
        <v>154.165237426758</v>
      </c>
      <c r="DF94" s="3">
        <v>10.8408929407142</v>
      </c>
      <c r="DG94" s="3">
        <v>49.4776615240216</v>
      </c>
      <c r="DH94" s="3">
        <v>32.3683550450878</v>
      </c>
      <c r="DI94" s="3">
        <v>232.886825464872</v>
      </c>
      <c r="DJ94" s="3">
        <v>32.9324113778855</v>
      </c>
      <c r="DK94" s="3">
        <v>202.964761643183</v>
      </c>
      <c r="DL94" s="3">
        <v>114.917562278283</v>
      </c>
      <c r="DM94" s="3">
        <v>34.9398283981474</v>
      </c>
      <c r="DN94" s="3">
        <v>86.7078553483071</v>
      </c>
      <c r="DO94" s="3">
        <v>183.861341660324</v>
      </c>
      <c r="DP94" s="3">
        <v>63.0676174609444</v>
      </c>
      <c r="DQ94" s="3">
        <v>62.1501414975241</v>
      </c>
      <c r="DR94" s="3">
        <v>52.6457079703602</v>
      </c>
      <c r="DS94" s="3">
        <v>34.7642758449602</v>
      </c>
      <c r="DT94" s="3">
        <v>49.3309429345697</v>
      </c>
      <c r="DU94" s="3">
        <v>140.874295473015</v>
      </c>
      <c r="DV94" s="3">
        <v>111.909688648154</v>
      </c>
      <c r="DW94" s="3">
        <v>156.298856820463</v>
      </c>
      <c r="DX94" s="3">
        <v>365.303806141319</v>
      </c>
      <c r="DY94" s="3">
        <v>398.138110030488</v>
      </c>
      <c r="DZ94" s="3">
        <v>19.3758799088082</v>
      </c>
      <c r="EA94" s="3">
        <v>83.9216816530116</v>
      </c>
      <c r="EB94" s="3">
        <v>12.9716253944129</v>
      </c>
      <c r="EC94" s="3">
        <v>307.441437087534</v>
      </c>
      <c r="ED94" s="3">
        <v>68.9209951248653</v>
      </c>
      <c r="EE94" s="3">
        <v>64.7231908489667</v>
      </c>
      <c r="EF94" s="3">
        <v>206.660678704183</v>
      </c>
      <c r="EG94" s="3">
        <v>25.2783666702418</v>
      </c>
      <c r="EH94" s="3">
        <v>38.0542316680706</v>
      </c>
      <c r="EI94" s="3">
        <v>14.4416946878175</v>
      </c>
      <c r="EJ94" s="3">
        <v>162.313778599799</v>
      </c>
      <c r="EK94" s="3">
        <v>393.371668184542</v>
      </c>
      <c r="EL94" s="3">
        <v>113.610051317367</v>
      </c>
      <c r="EM94" s="3">
        <v>113.36582946743</v>
      </c>
      <c r="EN94" s="3">
        <v>128.292888199676</v>
      </c>
      <c r="EO94" s="3">
        <v>49.6846696022048</v>
      </c>
      <c r="EP94" s="3">
        <v>550.852170028428</v>
      </c>
      <c r="EQ94" s="3">
        <v>47.1747894682157</v>
      </c>
      <c r="ER94" s="3">
        <v>32.9900465316549</v>
      </c>
      <c r="ES94" s="3">
        <v>40.153610865905</v>
      </c>
      <c r="ET94" s="3">
        <v>346.422063191732</v>
      </c>
      <c r="EU94" s="3">
        <v>202.34867799301</v>
      </c>
      <c r="EV94" s="3">
        <v>21.5359283500843</v>
      </c>
      <c r="EW94" s="3">
        <v>68.1643954321796</v>
      </c>
      <c r="EX94" s="3">
        <v>152.145801587353</v>
      </c>
      <c r="EY94" s="3">
        <v>25.8988557727702</v>
      </c>
      <c r="EZ94" s="3">
        <v>145.302611494671</v>
      </c>
      <c r="FA94" s="3">
        <v>53.1277283130969</v>
      </c>
      <c r="FB94" s="3">
        <v>17.4573434112549</v>
      </c>
      <c r="FC94" s="3">
        <v>18.7812434669824</v>
      </c>
      <c r="FD94" s="3">
        <v>340.415715235238</v>
      </c>
      <c r="FE94" s="3">
        <v>121.158685657178</v>
      </c>
      <c r="FF94" s="3">
        <v>13.352693312533</v>
      </c>
      <c r="FG94" s="3">
        <v>135.823809305827</v>
      </c>
      <c r="FH94" s="3">
        <v>49.7082904470188</v>
      </c>
      <c r="FI94" s="3">
        <v>39.6522106046906</v>
      </c>
      <c r="FJ94" s="3">
        <v>53.2243599284823</v>
      </c>
      <c r="FK94" s="3">
        <v>92.6592341201952</v>
      </c>
      <c r="FL94" s="3">
        <v>230.880833924421</v>
      </c>
      <c r="FM94" s="3">
        <v>318.942088412452</v>
      </c>
      <c r="FN94" s="3">
        <v>193.007898724896</v>
      </c>
      <c r="FO94" s="3">
        <v>50.7540879103742</v>
      </c>
      <c r="FP94" s="3">
        <v>47.5336905577052</v>
      </c>
      <c r="FQ94" s="3">
        <v>75.8190027842666</v>
      </c>
      <c r="FR94" s="3">
        <v>340.683423733581</v>
      </c>
      <c r="FS94" s="3">
        <v>138.749648739051</v>
      </c>
      <c r="FT94" s="3">
        <v>54.5995062475485</v>
      </c>
      <c r="FU94" s="3">
        <v>224.226241866445</v>
      </c>
      <c r="FV94" s="3">
        <v>74.7546796698322</v>
      </c>
      <c r="FW94" s="3">
        <v>200.754099995057</v>
      </c>
      <c r="FX94" s="3">
        <v>365.159668313</v>
      </c>
      <c r="FY94" s="3">
        <v>55.6216570645809</v>
      </c>
      <c r="FZ94" s="3">
        <v>118.594638185695</v>
      </c>
      <c r="GA94" s="3">
        <v>55.4826526516582</v>
      </c>
      <c r="GB94" s="3">
        <v>187.642618088495</v>
      </c>
      <c r="GC94" s="3">
        <v>79.8697410616097</v>
      </c>
      <c r="GD94" s="3">
        <v>150.486361909745</v>
      </c>
      <c r="GE94" s="3">
        <v>133.665963585418</v>
      </c>
      <c r="GF94" s="3">
        <v>47.1338096800304</v>
      </c>
      <c r="GG94" s="3">
        <v>37.4466702054414</v>
      </c>
      <c r="GH94" s="3">
        <v>31.1808954661317</v>
      </c>
      <c r="GI94" s="3">
        <v>54.8817658070354</v>
      </c>
      <c r="GJ94" s="3">
        <v>66.9273370636311</v>
      </c>
      <c r="GK94" s="3">
        <v>91.4157415722712</v>
      </c>
      <c r="GL94" s="3">
        <v>289.364801309769</v>
      </c>
      <c r="GM94" s="3">
        <v>231.174403658139</v>
      </c>
      <c r="GN94" s="3">
        <v>125.989619578385</v>
      </c>
      <c r="GO94" s="3">
        <v>71.8308154813396</v>
      </c>
      <c r="GP94" s="3">
        <v>62.1446593727143</v>
      </c>
      <c r="GQ94" s="3">
        <v>76.4285515477594</v>
      </c>
      <c r="GR94" s="3">
        <v>49.9316600774065</v>
      </c>
      <c r="GS94" s="3">
        <v>590.10023571196</v>
      </c>
      <c r="GT94" s="3">
        <v>21.7830807610874</v>
      </c>
      <c r="GU94" s="3">
        <v>150.597978757706</v>
      </c>
      <c r="GV94" s="3">
        <v>338.465797948264</v>
      </c>
      <c r="GW94" s="3">
        <v>38.9525877512393</v>
      </c>
      <c r="GX94" s="3">
        <v>229.474234125131</v>
      </c>
      <c r="GY94" s="3">
        <v>83.6809132550469</v>
      </c>
      <c r="GZ94" s="3">
        <v>100.303874433178</v>
      </c>
      <c r="HA94" s="3">
        <v>101.35231265857</v>
      </c>
      <c r="HB94" s="3">
        <v>21.925702844635</v>
      </c>
      <c r="HC94" s="3">
        <v>22.0617142869125</v>
      </c>
      <c r="HD94" s="3">
        <v>45.7016659054924</v>
      </c>
      <c r="HE94" s="3">
        <v>65.1843865906038</v>
      </c>
      <c r="HF94" s="3">
        <v>84.4017103185679</v>
      </c>
      <c r="HG94" s="3">
        <v>602.081423804874</v>
      </c>
      <c r="HH94" s="3">
        <v>25.9966935041444</v>
      </c>
      <c r="HI94" s="3">
        <v>100.841183559106</v>
      </c>
      <c r="HJ94" s="3">
        <v>47.1600917235374</v>
      </c>
      <c r="HK94" s="3">
        <v>55.8446398627658</v>
      </c>
      <c r="HL94" s="3">
        <v>140.982799041603</v>
      </c>
      <c r="HM94" s="3">
        <v>38.1977518947945</v>
      </c>
      <c r="HN94" s="3">
        <v>58.051322375641</v>
      </c>
      <c r="HO94" s="3">
        <v>131.721020703983</v>
      </c>
      <c r="HP94" s="3">
        <v>88.7601589332178</v>
      </c>
      <c r="HQ94" s="3">
        <v>275.258290967878</v>
      </c>
      <c r="HR94" s="3">
        <v>47.3818745222636</v>
      </c>
      <c r="HS94" s="3">
        <v>120.507804638491</v>
      </c>
      <c r="HT94" s="3">
        <v>85.405949680237</v>
      </c>
      <c r="HU94" s="3">
        <v>168.187015920921</v>
      </c>
      <c r="HV94" s="3">
        <v>72.7857875301737</v>
      </c>
      <c r="HW94" s="3">
        <v>63.9483716467329</v>
      </c>
      <c r="HX94" s="3">
        <v>141.07477371052</v>
      </c>
      <c r="HY94" s="3">
        <v>25.8632273952069</v>
      </c>
      <c r="HZ94" s="3">
        <v>89.0770329553843</v>
      </c>
      <c r="IA94" s="3">
        <v>270.681891537369</v>
      </c>
      <c r="IB94" s="3">
        <v>59.9740057574123</v>
      </c>
      <c r="IC94" s="3">
        <v>114.640713267093</v>
      </c>
      <c r="ID94" s="3">
        <v>128.506546988722</v>
      </c>
      <c r="IE94" s="3">
        <v>647.733097621373</v>
      </c>
      <c r="IF94" s="3">
        <v>17.555515290753</v>
      </c>
      <c r="IG94" s="3">
        <v>105.374629241247</v>
      </c>
      <c r="IH94" s="3">
        <v>293.786059657606</v>
      </c>
      <c r="II94" s="3">
        <v>460.629844145109</v>
      </c>
      <c r="IJ94" s="3">
        <v>110.283636723833</v>
      </c>
      <c r="IK94" s="3">
        <v>118.380205324522</v>
      </c>
      <c r="IL94" s="3">
        <v>107.009783447385</v>
      </c>
      <c r="IM94" s="3">
        <v>69.2137174123368</v>
      </c>
      <c r="IN94" s="3">
        <v>286.784036624019</v>
      </c>
      <c r="IO94" s="3">
        <v>109.418253361755</v>
      </c>
      <c r="IP94" s="3">
        <v>26.6296583758917</v>
      </c>
      <c r="IQ94" s="3">
        <v>200.324792999751</v>
      </c>
      <c r="IR94" s="3">
        <v>57.2783567106339</v>
      </c>
      <c r="IS94" s="3">
        <v>110.214462929812</v>
      </c>
      <c r="IT94" s="3">
        <v>59.1811003167047</v>
      </c>
      <c r="IU94" s="3">
        <v>77.8027512557947</v>
      </c>
      <c r="IV94" s="3">
        <v>203.40709536322</v>
      </c>
      <c r="IW94" s="3">
        <v>166.745709313206</v>
      </c>
      <c r="IX94" s="3">
        <v>264.025528120637</v>
      </c>
      <c r="IY94" s="3">
        <v>71.2402544542036</v>
      </c>
      <c r="IZ94" s="3">
        <v>16.3303787032193</v>
      </c>
      <c r="JA94" s="3">
        <v>42.2807634974219</v>
      </c>
      <c r="JB94" s="3">
        <v>137.432562288496</v>
      </c>
      <c r="JC94" s="3">
        <v>222.658652438481</v>
      </c>
      <c r="JD94" s="3">
        <v>66.628176686193</v>
      </c>
      <c r="JE94" s="3">
        <v>574.499413733172</v>
      </c>
      <c r="JF94" s="3">
        <v>185.430910180901</v>
      </c>
      <c r="JG94" s="3">
        <v>146.165938968129</v>
      </c>
      <c r="JH94" s="3">
        <v>69.5598155680649</v>
      </c>
      <c r="JI94" s="3">
        <v>176.388183735295</v>
      </c>
      <c r="JJ94" s="3">
        <v>70.5655160960801</v>
      </c>
      <c r="JK94" s="3">
        <v>393.027317683924</v>
      </c>
      <c r="JL94" s="3">
        <v>191.312822205659</v>
      </c>
      <c r="JM94" s="3">
        <v>168.775497567934</v>
      </c>
      <c r="JN94" s="3">
        <v>220.096651581003</v>
      </c>
      <c r="JO94" s="3">
        <v>59.2748923249539</v>
      </c>
      <c r="JP94" s="3">
        <v>171.70977646106</v>
      </c>
      <c r="JQ94" s="3">
        <v>217.569284711565</v>
      </c>
      <c r="JR94" s="3">
        <v>188.516904921759</v>
      </c>
      <c r="JS94" s="3">
        <v>49.7320219464812</v>
      </c>
      <c r="JT94" s="3">
        <v>43.84021239532</v>
      </c>
      <c r="JU94" s="3">
        <v>402.507380894252</v>
      </c>
      <c r="JV94" s="3">
        <v>40.3671431035537</v>
      </c>
      <c r="JW94" s="3">
        <v>58.4288093021938</v>
      </c>
      <c r="JX94" s="3">
        <v>82.7304968492027</v>
      </c>
      <c r="JY94" s="3">
        <v>78.3932093116843</v>
      </c>
      <c r="JZ94" s="3">
        <v>42.1103850737748</v>
      </c>
      <c r="KA94" s="3">
        <v>145.961924847777</v>
      </c>
      <c r="KB94" s="3">
        <v>21.2745519466419</v>
      </c>
      <c r="KC94" s="3">
        <v>46.0068317471346</v>
      </c>
      <c r="KD94" s="3">
        <v>30.7705180403759</v>
      </c>
      <c r="KE94" s="3">
        <v>89.5255051819447</v>
      </c>
      <c r="KF94" s="3">
        <v>58.9372502885321</v>
      </c>
      <c r="KG94" s="3">
        <v>49.5713208606331</v>
      </c>
      <c r="KH94" s="3">
        <v>128.355357622953</v>
      </c>
      <c r="KI94" s="3">
        <v>119.992020130862</v>
      </c>
      <c r="KJ94" s="3">
        <v>138.82224359008</v>
      </c>
      <c r="KK94" s="3">
        <v>197.005348871846</v>
      </c>
      <c r="KL94" s="3">
        <v>33.6474120739563</v>
      </c>
      <c r="KM94" s="3">
        <v>63.7151361533194</v>
      </c>
      <c r="KN94" s="3">
        <v>94.7830737613252</v>
      </c>
      <c r="KO94" s="3">
        <v>61.8198574992685</v>
      </c>
      <c r="KP94" s="3">
        <v>57.5197628971483</v>
      </c>
      <c r="KQ94" s="3">
        <v>181.113941261294</v>
      </c>
      <c r="KR94" s="3">
        <v>54.635355819192</v>
      </c>
      <c r="KS94" s="3">
        <v>55.9319284607723</v>
      </c>
      <c r="KT94" s="3">
        <v>21.5172213512307</v>
      </c>
      <c r="KU94" s="3">
        <v>289.024014660503</v>
      </c>
      <c r="KV94" s="3">
        <v>37.1923327490433</v>
      </c>
      <c r="KW94" s="3">
        <v>110.572458500691</v>
      </c>
      <c r="KX94" s="3">
        <v>46.0563098104189</v>
      </c>
      <c r="KY94" s="3">
        <v>39.7472934354689</v>
      </c>
      <c r="KZ94" s="3">
        <v>16.5435206693872</v>
      </c>
      <c r="LA94" s="3">
        <v>12.6205966821386</v>
      </c>
      <c r="LB94" s="3">
        <v>39.5684975030723</v>
      </c>
      <c r="LC94" s="3">
        <v>22.6249928291856</v>
      </c>
      <c r="LD94" s="3">
        <v>353.27953860576</v>
      </c>
      <c r="LE94" s="3">
        <v>33.4886483953473</v>
      </c>
      <c r="LF94" s="3">
        <v>6.50097863798895</v>
      </c>
      <c r="LG94" s="3">
        <v>9.5772128500536</v>
      </c>
      <c r="LH94" s="3">
        <v>42.0091659287042</v>
      </c>
      <c r="LI94" s="3">
        <v>21.7590475536528</v>
      </c>
      <c r="LJ94" s="3">
        <v>35.8556359512279</v>
      </c>
      <c r="LK94" s="3">
        <v>24.8667341594001</v>
      </c>
      <c r="LL94" s="3">
        <v>23.6667352379269</v>
      </c>
    </row>
    <row r="95">
      <c r="A95" s="9">
        <v>44470.0</v>
      </c>
      <c r="B95" s="3">
        <v>142.718087133554</v>
      </c>
      <c r="C95" s="3">
        <v>96.1109547664012</v>
      </c>
      <c r="D95" s="3">
        <v>113.410899381013</v>
      </c>
      <c r="E95" s="3">
        <v>323.690368233635</v>
      </c>
      <c r="F95" s="3">
        <v>607.97261991955</v>
      </c>
      <c r="G95" s="3">
        <v>161.50039394234</v>
      </c>
      <c r="H95" s="3">
        <v>58.760532612715</v>
      </c>
      <c r="I95" s="3">
        <v>197.138283795595</v>
      </c>
      <c r="J95" s="3">
        <v>292.656429472424</v>
      </c>
      <c r="K95" s="3">
        <v>75.4675339009812</v>
      </c>
      <c r="L95" s="3">
        <v>74.1585276396463</v>
      </c>
      <c r="M95" s="3">
        <v>21.8418416762371</v>
      </c>
      <c r="N95" s="3">
        <v>50.9606076395485</v>
      </c>
      <c r="O95" s="3">
        <v>53.9109095353084</v>
      </c>
      <c r="P95" s="3">
        <v>153.072500572945</v>
      </c>
      <c r="Q95" s="3">
        <v>105.080000196184</v>
      </c>
      <c r="R95" s="3">
        <v>116.833031781544</v>
      </c>
      <c r="S95" s="3">
        <v>125.711834917148</v>
      </c>
      <c r="T95" s="3">
        <v>127.549188333953</v>
      </c>
      <c r="U95" s="3">
        <v>125.098456383647</v>
      </c>
      <c r="V95" s="3">
        <v>187.826868791271</v>
      </c>
      <c r="W95" s="3">
        <v>271.973768644875</v>
      </c>
      <c r="X95" s="3">
        <v>247.072759393351</v>
      </c>
      <c r="Y95" s="3">
        <v>166.56436920166</v>
      </c>
      <c r="Z95" s="3">
        <v>258.809067815366</v>
      </c>
      <c r="AA95" s="3">
        <v>36.9746571389459</v>
      </c>
      <c r="AB95" s="3">
        <v>165.02380952381</v>
      </c>
      <c r="AC95" s="3">
        <v>205.747804912008</v>
      </c>
      <c r="AD95" s="3">
        <v>200.23492936461</v>
      </c>
      <c r="AE95" s="3">
        <v>168.903926950496</v>
      </c>
      <c r="AF95" s="4">
        <v>1735.45809500558</v>
      </c>
      <c r="AG95" s="3">
        <v>218.44976189023</v>
      </c>
      <c r="AH95" s="3">
        <v>41.8995267555272</v>
      </c>
      <c r="AI95" s="3">
        <v>74.2639363340871</v>
      </c>
      <c r="AJ95" s="3">
        <v>97.945813621193</v>
      </c>
      <c r="AK95" s="3">
        <v>225.375885890882</v>
      </c>
      <c r="AL95" s="3">
        <v>25.8529324220703</v>
      </c>
      <c r="AM95" s="3">
        <v>64.6497496656871</v>
      </c>
      <c r="AN95" s="3">
        <v>276.167380923317</v>
      </c>
      <c r="AO95" s="3">
        <v>50.9733928843705</v>
      </c>
      <c r="AP95" s="3">
        <v>51.1157747708193</v>
      </c>
      <c r="AQ95" s="3">
        <v>43.4230954306466</v>
      </c>
      <c r="AR95" s="3">
        <v>38.3814937670308</v>
      </c>
      <c r="AS95" s="3">
        <v>96.3143469572467</v>
      </c>
      <c r="AT95" s="3">
        <v>62.7737925564875</v>
      </c>
      <c r="AU95" s="3">
        <v>28.870914289153</v>
      </c>
      <c r="AV95" s="3">
        <v>44.8596854712259</v>
      </c>
      <c r="AW95" s="3">
        <v>184.324806376282</v>
      </c>
      <c r="AX95" s="3">
        <v>174.229459780623</v>
      </c>
      <c r="AY95" s="3">
        <v>100.981190817697</v>
      </c>
      <c r="AZ95" s="3">
        <v>148.377460632334</v>
      </c>
      <c r="BA95" s="3">
        <v>23.5021428153628</v>
      </c>
      <c r="BB95" s="3">
        <v>56.0713377426829</v>
      </c>
      <c r="BC95" s="3">
        <v>86.1246146009764</v>
      </c>
      <c r="BD95" s="3">
        <v>109.499734383326</v>
      </c>
      <c r="BE95" s="3">
        <v>69.7247777849148</v>
      </c>
      <c r="BF95" s="3">
        <v>146.457145342571</v>
      </c>
      <c r="BG95" s="3">
        <v>49.4525455351775</v>
      </c>
      <c r="BH95" s="3">
        <v>178.043668449895</v>
      </c>
      <c r="BI95" s="3">
        <v>36.2828571682884</v>
      </c>
      <c r="BJ95" s="3">
        <v>217.02589713578</v>
      </c>
      <c r="BK95" s="3">
        <v>54.5678411409326</v>
      </c>
      <c r="BL95" s="3">
        <v>23.9296950116973</v>
      </c>
      <c r="BM95" s="3">
        <v>155.469449947468</v>
      </c>
      <c r="BN95" s="3">
        <v>65.4882959620263</v>
      </c>
      <c r="BO95" s="3">
        <v>442.792327548725</v>
      </c>
      <c r="BP95" s="3">
        <v>37.1346139603217</v>
      </c>
      <c r="BQ95" s="3">
        <v>283.620145797615</v>
      </c>
      <c r="BR95" s="3">
        <v>49.9691191723718</v>
      </c>
      <c r="BS95" s="3">
        <v>32.1724771776891</v>
      </c>
      <c r="BT95" s="3">
        <v>95.6163646242616</v>
      </c>
      <c r="BU95" s="3">
        <v>73.1684421160862</v>
      </c>
      <c r="BV95" s="3">
        <v>76.4923196598806</v>
      </c>
      <c r="BW95" s="3">
        <v>96.3202995113277</v>
      </c>
      <c r="BX95" s="3">
        <v>64.2064847887057</v>
      </c>
      <c r="BY95" s="3">
        <v>41.0986168045223</v>
      </c>
      <c r="BZ95" s="3">
        <v>324.692725618981</v>
      </c>
      <c r="CA95" s="3">
        <v>116.574138254553</v>
      </c>
      <c r="CB95" s="3">
        <v>203.229344952033</v>
      </c>
      <c r="CC95" s="3">
        <v>134.472892673215</v>
      </c>
      <c r="CD95" s="3">
        <v>83.6884049859431</v>
      </c>
      <c r="CE95" s="3">
        <v>266.226391170372</v>
      </c>
      <c r="CF95" s="3">
        <v>170.805643146115</v>
      </c>
      <c r="CG95" s="3">
        <v>100.529285067604</v>
      </c>
      <c r="CH95" s="3">
        <v>156.289128452369</v>
      </c>
      <c r="CI95" s="3">
        <v>133.708274787969</v>
      </c>
      <c r="CJ95" s="3">
        <v>102.627234735018</v>
      </c>
      <c r="CK95" s="3">
        <v>88.8148253520513</v>
      </c>
      <c r="CL95" s="3">
        <v>113.031904674712</v>
      </c>
      <c r="CM95" s="3">
        <v>32.8044942430465</v>
      </c>
      <c r="CN95" s="3">
        <v>136.789790208044</v>
      </c>
      <c r="CO95" s="3">
        <v>69.9875114551676</v>
      </c>
      <c r="CP95" s="3">
        <v>209.968382752442</v>
      </c>
      <c r="CQ95" s="3">
        <v>66.6469346955184</v>
      </c>
      <c r="CR95" s="3">
        <v>256.904590980134</v>
      </c>
      <c r="CS95" s="3">
        <v>50.5202088739771</v>
      </c>
      <c r="CT95" s="3">
        <v>301.670013753407</v>
      </c>
      <c r="CU95" s="3">
        <v>94.7563639441347</v>
      </c>
      <c r="CV95" s="3">
        <v>89.1164370278559</v>
      </c>
      <c r="CW95" s="3">
        <v>75.0650167246651</v>
      </c>
      <c r="CX95" s="3">
        <v>74.5231222814006</v>
      </c>
      <c r="CY95" s="3">
        <v>75.7043287616963</v>
      </c>
      <c r="CZ95" s="3">
        <v>148.802541815749</v>
      </c>
      <c r="DA95" s="3">
        <v>43.5412013786677</v>
      </c>
      <c r="DB95" s="3">
        <v>112.52095249721</v>
      </c>
      <c r="DC95" s="3">
        <v>31.7521201959139</v>
      </c>
      <c r="DD95" s="3">
        <v>113.619247213059</v>
      </c>
      <c r="DE95" s="3">
        <v>167.391666230701</v>
      </c>
      <c r="DF95" s="3">
        <v>12.6159825067656</v>
      </c>
      <c r="DG95" s="3">
        <v>50.1285999739699</v>
      </c>
      <c r="DH95" s="3">
        <v>34.515576427163</v>
      </c>
      <c r="DI95" s="3">
        <v>213.642834560442</v>
      </c>
      <c r="DJ95" s="3">
        <v>32.1380642708836</v>
      </c>
      <c r="DK95" s="3">
        <v>204.188333057222</v>
      </c>
      <c r="DL95" s="3">
        <v>111.268855888111</v>
      </c>
      <c r="DM95" s="3">
        <v>38.7479155700942</v>
      </c>
      <c r="DN95" s="3">
        <v>83.3485060106397</v>
      </c>
      <c r="DO95" s="3">
        <v>189.639302585404</v>
      </c>
      <c r="DP95" s="3">
        <v>64.1457171668641</v>
      </c>
      <c r="DQ95" s="3">
        <v>59.0590829089506</v>
      </c>
      <c r="DR95" s="3">
        <v>55.6324519995131</v>
      </c>
      <c r="DS95" s="3">
        <v>33.5428957590782</v>
      </c>
      <c r="DT95" s="3">
        <v>55.1135050623645</v>
      </c>
      <c r="DU95" s="3">
        <v>139.362714854654</v>
      </c>
      <c r="DV95" s="3">
        <v>117.401967011518</v>
      </c>
      <c r="DW95" s="3">
        <v>144.758876493469</v>
      </c>
      <c r="DX95" s="3">
        <v>366.556651136912</v>
      </c>
      <c r="DY95" s="3">
        <v>409.300443581462</v>
      </c>
      <c r="DZ95" s="3">
        <v>23.477580893996</v>
      </c>
      <c r="EA95" s="3">
        <v>78.8393578233248</v>
      </c>
      <c r="EB95" s="3">
        <v>13.8164193409159</v>
      </c>
      <c r="EC95" s="3">
        <v>322.26320187732</v>
      </c>
      <c r="ED95" s="3">
        <v>83.3904670595592</v>
      </c>
      <c r="EE95" s="3">
        <v>67.6312205468354</v>
      </c>
      <c r="EF95" s="3">
        <v>203.630264935923</v>
      </c>
      <c r="EG95" s="3">
        <v>25.7739521687932</v>
      </c>
      <c r="EH95" s="3">
        <v>38.0673970857464</v>
      </c>
      <c r="EI95" s="3">
        <v>14.5772206146605</v>
      </c>
      <c r="EJ95" s="3">
        <v>166.078772597138</v>
      </c>
      <c r="EK95" s="3">
        <v>419.90270469092</v>
      </c>
      <c r="EL95" s="3">
        <v>113.548265958452</v>
      </c>
      <c r="EM95" s="3">
        <v>122.349367726748</v>
      </c>
      <c r="EN95" s="3">
        <v>130.768656395305</v>
      </c>
      <c r="EO95" s="3">
        <v>48.3857554330554</v>
      </c>
      <c r="EP95" s="3">
        <v>550.175615070288</v>
      </c>
      <c r="EQ95" s="3">
        <v>45.9877687049265</v>
      </c>
      <c r="ER95" s="3">
        <v>33.0370393947737</v>
      </c>
      <c r="ES95" s="3">
        <v>39.2054349048891</v>
      </c>
      <c r="ET95" s="3">
        <v>336.799682617188</v>
      </c>
      <c r="EU95" s="3">
        <v>202.904801425612</v>
      </c>
      <c r="EV95" s="3">
        <v>21.6028321793565</v>
      </c>
      <c r="EW95" s="3">
        <v>65.9618681527659</v>
      </c>
      <c r="EX95" s="3">
        <v>147.205607768518</v>
      </c>
      <c r="EY95" s="3">
        <v>26.0976876978564</v>
      </c>
      <c r="EZ95" s="3">
        <v>153.75980939063</v>
      </c>
      <c r="FA95" s="3">
        <v>52.2931129197085</v>
      </c>
      <c r="FB95" s="3">
        <v>19.5813990670923</v>
      </c>
      <c r="FC95" s="3">
        <v>19.3946283170842</v>
      </c>
      <c r="FD95" s="3">
        <v>322.983730564115</v>
      </c>
      <c r="FE95" s="3">
        <v>117.221936815525</v>
      </c>
      <c r="FF95" s="3">
        <v>14.4601532323735</v>
      </c>
      <c r="FG95" s="3">
        <v>134.238809313093</v>
      </c>
      <c r="FH95" s="3">
        <v>49.217600000118</v>
      </c>
      <c r="FI95" s="3">
        <v>36.847721256361</v>
      </c>
      <c r="FJ95" s="3">
        <v>56.0780386022579</v>
      </c>
      <c r="FK95" s="3">
        <v>89.8145307237524</v>
      </c>
      <c r="FL95" s="3">
        <v>230.935887158983</v>
      </c>
      <c r="FM95" s="3">
        <v>325.5623214279</v>
      </c>
      <c r="FN95" s="3">
        <v>204.180763674383</v>
      </c>
      <c r="FO95" s="3">
        <v>47.4652411394578</v>
      </c>
      <c r="FP95" s="3">
        <v>48.299237838731</v>
      </c>
      <c r="FQ95" s="3">
        <v>78.1688872152159</v>
      </c>
      <c r="FR95" s="3">
        <v>344.063578003931</v>
      </c>
      <c r="FS95" s="3">
        <v>152.359180562941</v>
      </c>
      <c r="FT95" s="3">
        <v>55.6574732712344</v>
      </c>
      <c r="FU95" s="3">
        <v>225.891199321721</v>
      </c>
      <c r="FV95" s="3">
        <v>69.4762999535375</v>
      </c>
      <c r="FW95" s="3">
        <v>199.102420837402</v>
      </c>
      <c r="FX95" s="3">
        <v>362.001044235613</v>
      </c>
      <c r="FY95" s="3">
        <v>55.3733480441098</v>
      </c>
      <c r="FZ95" s="3">
        <v>112.663432199108</v>
      </c>
      <c r="GA95" s="3">
        <v>58.6040360348509</v>
      </c>
      <c r="GB95" s="3">
        <v>184.964999244327</v>
      </c>
      <c r="GC95" s="3">
        <v>74.9272140748779</v>
      </c>
      <c r="GD95" s="3">
        <v>154.499894683784</v>
      </c>
      <c r="GE95" s="3">
        <v>129.975675573901</v>
      </c>
      <c r="GF95" s="3">
        <v>43.4032143184117</v>
      </c>
      <c r="GG95" s="3">
        <v>36.1189588580485</v>
      </c>
      <c r="GH95" s="3">
        <v>38.1356424121192</v>
      </c>
      <c r="GI95" s="3">
        <v>60.7687577222703</v>
      </c>
      <c r="GJ95" s="3">
        <v>73.8020873162591</v>
      </c>
      <c r="GK95" s="3">
        <v>89.5465328028198</v>
      </c>
      <c r="GL95" s="3">
        <v>294.508647129177</v>
      </c>
      <c r="GM95" s="3">
        <v>232.147490569427</v>
      </c>
      <c r="GN95" s="3">
        <v>137.751277296532</v>
      </c>
      <c r="GO95" s="3">
        <v>67.5282060427747</v>
      </c>
      <c r="GP95" s="3">
        <v>63.5225304028536</v>
      </c>
      <c r="GQ95" s="3">
        <v>75.447910599674</v>
      </c>
      <c r="GR95" s="3">
        <v>49.8433187188774</v>
      </c>
      <c r="GS95" s="3">
        <v>640.711661202567</v>
      </c>
      <c r="GT95" s="3">
        <v>22.0123487537605</v>
      </c>
      <c r="GU95" s="3">
        <v>150.055021798196</v>
      </c>
      <c r="GV95" s="3">
        <v>366.367470876214</v>
      </c>
      <c r="GW95" s="3">
        <v>36.8664047586927</v>
      </c>
      <c r="GX95" s="3">
        <v>252.634446347805</v>
      </c>
      <c r="GY95" s="3">
        <v>83.995744015032</v>
      </c>
      <c r="GZ95" s="3">
        <v>106.336383126823</v>
      </c>
      <c r="HA95" s="3">
        <v>97.3939019299154</v>
      </c>
      <c r="HB95" s="3">
        <v>22.0040389350615</v>
      </c>
      <c r="HC95" s="3">
        <v>23.0635290219521</v>
      </c>
      <c r="HD95" s="3">
        <v>52.816538003776</v>
      </c>
      <c r="HE95" s="3">
        <v>65.8887629964627</v>
      </c>
      <c r="HF95" s="3">
        <v>90.3968492220909</v>
      </c>
      <c r="HG95" s="3">
        <v>628.331429617746</v>
      </c>
      <c r="HH95" s="3">
        <v>31.8176474640346</v>
      </c>
      <c r="HI95" s="3">
        <v>109.323143052203</v>
      </c>
      <c r="HJ95" s="3">
        <v>48.7236300753248</v>
      </c>
      <c r="HK95" s="3">
        <v>55.4341834164336</v>
      </c>
      <c r="HL95" s="3">
        <v>143.577687966183</v>
      </c>
      <c r="HM95" s="3">
        <v>36.1747233359981</v>
      </c>
      <c r="HN95" s="3">
        <v>60.6287909515144</v>
      </c>
      <c r="HO95" s="3">
        <v>130.027925118734</v>
      </c>
      <c r="HP95" s="3">
        <v>88.3976017488106</v>
      </c>
      <c r="HQ95" s="3">
        <v>281.055674208896</v>
      </c>
      <c r="HR95" s="3">
        <v>46.7371571423443</v>
      </c>
      <c r="HS95" s="3">
        <v>124.766500814861</v>
      </c>
      <c r="HT95" s="3">
        <v>81.3453392340626</v>
      </c>
      <c r="HU95" s="3">
        <v>180.891371176245</v>
      </c>
      <c r="HV95" s="3">
        <v>69.4226616053493</v>
      </c>
      <c r="HW95" s="3">
        <v>58.7917670832407</v>
      </c>
      <c r="HX95" s="3">
        <v>146.053224852578</v>
      </c>
      <c r="HY95" s="3">
        <v>25.4705276200862</v>
      </c>
      <c r="HZ95" s="3">
        <v>94.5791307190716</v>
      </c>
      <c r="IA95" s="3">
        <v>270.486486620675</v>
      </c>
      <c r="IB95" s="3">
        <v>70.7550399579184</v>
      </c>
      <c r="IC95" s="3">
        <v>114.159516048432</v>
      </c>
      <c r="ID95" s="3">
        <v>120.60964762447</v>
      </c>
      <c r="IE95" s="3">
        <v>565.236668178013</v>
      </c>
      <c r="IF95" s="3">
        <v>19.7963390776367</v>
      </c>
      <c r="IG95" s="3">
        <v>109.998969757266</v>
      </c>
      <c r="IH95" s="3">
        <v>290.801014114048</v>
      </c>
      <c r="II95" s="3">
        <v>457.761967330768</v>
      </c>
      <c r="IJ95" s="3">
        <v>105.445429026035</v>
      </c>
      <c r="IK95" s="3">
        <v>122.117645309941</v>
      </c>
      <c r="IL95" s="3">
        <v>104.346850655274</v>
      </c>
      <c r="IM95" s="3">
        <v>75.5861081741944</v>
      </c>
      <c r="IN95" s="3">
        <v>290.179846713092</v>
      </c>
      <c r="IO95" s="3">
        <v>110.128992301312</v>
      </c>
      <c r="IP95" s="3">
        <v>30.7728750904592</v>
      </c>
      <c r="IQ95" s="3">
        <v>196.720422436125</v>
      </c>
      <c r="IR95" s="3">
        <v>55.3209008753562</v>
      </c>
      <c r="IS95" s="3">
        <v>115.949386426224</v>
      </c>
      <c r="IT95" s="3">
        <v>57.7711469275681</v>
      </c>
      <c r="IU95" s="3">
        <v>83.5763068226842</v>
      </c>
      <c r="IV95" s="3">
        <v>207.018698634111</v>
      </c>
      <c r="IW95" s="3">
        <v>162.143762490483</v>
      </c>
      <c r="IX95" s="3">
        <v>257.302559597704</v>
      </c>
      <c r="IY95" s="3">
        <v>73.8868415516301</v>
      </c>
      <c r="IZ95" s="3">
        <v>15.8658434704596</v>
      </c>
      <c r="JA95" s="3">
        <v>41.4695325318762</v>
      </c>
      <c r="JB95" s="3">
        <v>138.042226233389</v>
      </c>
      <c r="JC95" s="3">
        <v>223.107656019453</v>
      </c>
      <c r="JD95" s="3">
        <v>61.446548276924</v>
      </c>
      <c r="JE95" s="3">
        <v>587.126535797184</v>
      </c>
      <c r="JF95" s="3">
        <v>174.819861768498</v>
      </c>
      <c r="JG95" s="3">
        <v>146.899886214093</v>
      </c>
      <c r="JH95" s="3">
        <v>72.4685108491008</v>
      </c>
      <c r="JI95" s="3">
        <v>176.67396712768</v>
      </c>
      <c r="JJ95" s="3">
        <v>72.2421509951095</v>
      </c>
      <c r="JK95" s="3">
        <v>403.226177968698</v>
      </c>
      <c r="JL95" s="3">
        <v>207.236956212793</v>
      </c>
      <c r="JM95" s="3">
        <v>170.740562477797</v>
      </c>
      <c r="JN95" s="3">
        <v>221.229837955574</v>
      </c>
      <c r="JO95" s="3">
        <v>70.2762401044144</v>
      </c>
      <c r="JP95" s="3">
        <v>174.342920428282</v>
      </c>
      <c r="JQ95" s="3">
        <v>211.646905444917</v>
      </c>
      <c r="JR95" s="3">
        <v>181.8573815482</v>
      </c>
      <c r="JS95" s="3">
        <v>49.0405787938609</v>
      </c>
      <c r="JT95" s="3">
        <v>43.0214857119074</v>
      </c>
      <c r="JU95" s="3">
        <v>352.334286644345</v>
      </c>
      <c r="JV95" s="3">
        <v>39.1443935572111</v>
      </c>
      <c r="JW95" s="3">
        <v>56.0047617412749</v>
      </c>
      <c r="JX95" s="3">
        <v>80.2180957592632</v>
      </c>
      <c r="JY95" s="3">
        <v>75.6073026057169</v>
      </c>
      <c r="JZ95" s="3">
        <v>44.7755044875966</v>
      </c>
      <c r="KA95" s="3">
        <v>148.348759802865</v>
      </c>
      <c r="KB95" s="3">
        <v>24.0872819470853</v>
      </c>
      <c r="KC95" s="3">
        <v>45.3493523941601</v>
      </c>
      <c r="KD95" s="3">
        <v>31.8301043652509</v>
      </c>
      <c r="KE95" s="3">
        <v>87.6437056454058</v>
      </c>
      <c r="KF95" s="3">
        <v>57.8707826354954</v>
      </c>
      <c r="KG95" s="3">
        <v>55.5227271919882</v>
      </c>
      <c r="KH95" s="3">
        <v>119.682374534061</v>
      </c>
      <c r="KI95" s="3">
        <v>117.325698483702</v>
      </c>
      <c r="KJ95" s="3">
        <v>138.952512386729</v>
      </c>
      <c r="KK95" s="3">
        <v>196.687038537952</v>
      </c>
      <c r="KL95" s="3">
        <v>33.2394609526953</v>
      </c>
      <c r="KM95" s="3">
        <v>72.2632112859698</v>
      </c>
      <c r="KN95" s="3">
        <v>100.109523620415</v>
      </c>
      <c r="KO95" s="3">
        <v>62.5491773842019</v>
      </c>
      <c r="KP95" s="3">
        <v>54.3187698354426</v>
      </c>
      <c r="KQ95" s="3">
        <v>172.856425468936</v>
      </c>
      <c r="KR95" s="3">
        <v>54.1933356628404</v>
      </c>
      <c r="KS95" s="3">
        <v>60.9864836348015</v>
      </c>
      <c r="KT95" s="3">
        <v>19.5629603093588</v>
      </c>
      <c r="KU95" s="3">
        <v>295.705335468421</v>
      </c>
      <c r="KV95" s="3">
        <v>38.8765711856015</v>
      </c>
      <c r="KW95" s="3">
        <v>108.12942204047</v>
      </c>
      <c r="KX95" s="3">
        <v>46.7218878794648</v>
      </c>
      <c r="KY95" s="3">
        <v>39.3602024322401</v>
      </c>
      <c r="KZ95" s="3">
        <v>15.9577838834977</v>
      </c>
      <c r="LA95" s="3">
        <v>13.9199399638102</v>
      </c>
      <c r="LB95" s="3">
        <v>41.6447188482678</v>
      </c>
      <c r="LC95" s="3">
        <v>24.3351094110689</v>
      </c>
      <c r="LD95" s="3">
        <v>360.465942640759</v>
      </c>
      <c r="LE95" s="3">
        <v>33.3211059810624</v>
      </c>
      <c r="LF95" s="3">
        <v>6.84245853826861</v>
      </c>
      <c r="LG95" s="3">
        <v>10.8207203828319</v>
      </c>
      <c r="LH95" s="3">
        <v>36.9036670890424</v>
      </c>
      <c r="LI95" s="3">
        <v>20.8307142711821</v>
      </c>
      <c r="LJ95" s="3">
        <v>34.7516088217238</v>
      </c>
      <c r="LK95" s="3">
        <v>24.7550319157183</v>
      </c>
      <c r="LL95" s="3">
        <v>28.1813041259944</v>
      </c>
    </row>
    <row r="96">
      <c r="A96" s="9">
        <v>44501.0</v>
      </c>
      <c r="B96" s="3">
        <v>151.407911713685</v>
      </c>
      <c r="C96" s="3">
        <v>103.215171804403</v>
      </c>
      <c r="D96" s="3">
        <v>119.837450045152</v>
      </c>
      <c r="E96" s="3">
        <v>349.067944279978</v>
      </c>
      <c r="F96" s="3">
        <v>664.128808884394</v>
      </c>
      <c r="G96" s="3">
        <v>172.590058349446</v>
      </c>
      <c r="H96" s="3">
        <v>60.1775441577207</v>
      </c>
      <c r="I96" s="3">
        <v>216.236857738067</v>
      </c>
      <c r="J96" s="3">
        <v>310.091664995466</v>
      </c>
      <c r="K96" s="3">
        <v>76.8409826834413</v>
      </c>
      <c r="L96" s="3">
        <v>74.4679880037177</v>
      </c>
      <c r="M96" s="3">
        <v>22.3003861803058</v>
      </c>
      <c r="N96" s="3">
        <v>52.150651704535</v>
      </c>
      <c r="O96" s="3">
        <v>53.8401615529733</v>
      </c>
      <c r="P96" s="3">
        <v>151.859717553685</v>
      </c>
      <c r="Q96" s="3">
        <v>110.032143002465</v>
      </c>
      <c r="R96" s="3">
        <v>106.677869302629</v>
      </c>
      <c r="S96" s="3">
        <v>126.686997629574</v>
      </c>
      <c r="T96" s="3">
        <v>146.250823134491</v>
      </c>
      <c r="U96" s="3">
        <v>137.218002608699</v>
      </c>
      <c r="V96" s="3">
        <v>188.87715234331</v>
      </c>
      <c r="W96" s="3">
        <v>289.376076282737</v>
      </c>
      <c r="X96" s="3">
        <v>244.834792897106</v>
      </c>
      <c r="Y96" s="3">
        <v>175.905059087844</v>
      </c>
      <c r="Z96" s="3">
        <v>278.256935483048</v>
      </c>
      <c r="AA96" s="3">
        <v>39.8422136377431</v>
      </c>
      <c r="AB96" s="3">
        <v>172.667857942127</v>
      </c>
      <c r="AC96" s="3">
        <v>215.423192610031</v>
      </c>
      <c r="AD96" s="3">
        <v>209.219363365752</v>
      </c>
      <c r="AE96" s="3">
        <v>167.021224289872</v>
      </c>
      <c r="AF96" s="4">
        <v>1850.86000279018</v>
      </c>
      <c r="AG96" s="3">
        <v>216.152858552479</v>
      </c>
      <c r="AH96" s="3">
        <v>43.1484712712138</v>
      </c>
      <c r="AI96" s="3">
        <v>72.7351477176609</v>
      </c>
      <c r="AJ96" s="3">
        <v>110.354438811142</v>
      </c>
      <c r="AK96" s="3">
        <v>227.565189282603</v>
      </c>
      <c r="AL96" s="3">
        <v>30.119328232018</v>
      </c>
      <c r="AM96" s="3">
        <v>68.580421545826</v>
      </c>
      <c r="AN96" s="3">
        <v>262.971429007394</v>
      </c>
      <c r="AO96" s="3">
        <v>53.0592936282963</v>
      </c>
      <c r="AP96" s="3">
        <v>51.431504692996</v>
      </c>
      <c r="AQ96" s="3">
        <v>41.5899997892834</v>
      </c>
      <c r="AR96" s="3">
        <v>39.3648624118932</v>
      </c>
      <c r="AS96" s="3">
        <v>97.3860840634327</v>
      </c>
      <c r="AT96" s="3">
        <v>59.910258714659</v>
      </c>
      <c r="AU96" s="3">
        <v>27.8768275404546</v>
      </c>
      <c r="AV96" s="3">
        <v>45.346283502478</v>
      </c>
      <c r="AW96" s="3">
        <v>192.461367778279</v>
      </c>
      <c r="AX96" s="3">
        <v>181.633808296839</v>
      </c>
      <c r="AY96" s="3">
        <v>102.90428561256</v>
      </c>
      <c r="AZ96" s="3">
        <v>155.570538354222</v>
      </c>
      <c r="BA96" s="3">
        <v>21.7716666630336</v>
      </c>
      <c r="BB96" s="3">
        <v>58.7743929358965</v>
      </c>
      <c r="BC96" s="3">
        <v>87.4645180760375</v>
      </c>
      <c r="BD96" s="3">
        <v>111.501768231791</v>
      </c>
      <c r="BE96" s="3">
        <v>71.6851819003611</v>
      </c>
      <c r="BF96" s="3">
        <v>151.529707003913</v>
      </c>
      <c r="BG96" s="3">
        <v>48.0036968482644</v>
      </c>
      <c r="BH96" s="3">
        <v>190.984070043603</v>
      </c>
      <c r="BI96" s="3">
        <v>35.52449517023</v>
      </c>
      <c r="BJ96" s="3">
        <v>213.885328072425</v>
      </c>
      <c r="BK96" s="3">
        <v>55.0032733988399</v>
      </c>
      <c r="BL96" s="3">
        <v>24.4173218439054</v>
      </c>
      <c r="BM96" s="3">
        <v>144.189773096637</v>
      </c>
      <c r="BN96" s="3">
        <v>65.0068665703067</v>
      </c>
      <c r="BO96" s="3">
        <v>500.388285727357</v>
      </c>
      <c r="BP96" s="3">
        <v>37.0174529676377</v>
      </c>
      <c r="BQ96" s="3">
        <v>299.571292160352</v>
      </c>
      <c r="BR96" s="3">
        <v>50.7767794115968</v>
      </c>
      <c r="BS96" s="3">
        <v>34.1448688198339</v>
      </c>
      <c r="BT96" s="3">
        <v>101.840439223408</v>
      </c>
      <c r="BU96" s="3">
        <v>76.3910178960597</v>
      </c>
      <c r="BV96" s="3">
        <v>83.5720803315783</v>
      </c>
      <c r="BW96" s="3">
        <v>101.382716505777</v>
      </c>
      <c r="BX96" s="3">
        <v>64.6782260481545</v>
      </c>
      <c r="BY96" s="3">
        <v>40.2709159873582</v>
      </c>
      <c r="BZ96" s="3">
        <v>339.742686675182</v>
      </c>
      <c r="CA96" s="3">
        <v>107.916173082922</v>
      </c>
      <c r="CB96" s="3">
        <v>212.779737903188</v>
      </c>
      <c r="CC96" s="3">
        <v>138.063644254737</v>
      </c>
      <c r="CD96" s="3">
        <v>93.5931414898737</v>
      </c>
      <c r="CE96" s="3">
        <v>270.719995698504</v>
      </c>
      <c r="CF96" s="3">
        <v>159.576037348282</v>
      </c>
      <c r="CG96" s="3">
        <v>124.173571813674</v>
      </c>
      <c r="CH96" s="3">
        <v>166.021109340895</v>
      </c>
      <c r="CI96" s="3">
        <v>131.75478942689</v>
      </c>
      <c r="CJ96" s="3">
        <v>100.959972014679</v>
      </c>
      <c r="CK96" s="3">
        <v>88.7039169112036</v>
      </c>
      <c r="CL96" s="3">
        <v>103.47023827689</v>
      </c>
      <c r="CM96" s="3">
        <v>35.32081705135</v>
      </c>
      <c r="CN96" s="3">
        <v>134.008042663155</v>
      </c>
      <c r="CO96" s="3">
        <v>69.4017626756012</v>
      </c>
      <c r="CP96" s="3">
        <v>222.034265300398</v>
      </c>
      <c r="CQ96" s="3">
        <v>69.6938525526237</v>
      </c>
      <c r="CR96" s="3">
        <v>276.546649240529</v>
      </c>
      <c r="CS96" s="3">
        <v>56.0225288402512</v>
      </c>
      <c r="CT96" s="3">
        <v>327.527375557361</v>
      </c>
      <c r="CU96" s="3">
        <v>99.9826764983374</v>
      </c>
      <c r="CV96" s="3">
        <v>89.3094332888536</v>
      </c>
      <c r="CW96" s="3">
        <v>76.708973071799</v>
      </c>
      <c r="CX96" s="3">
        <v>75.7665075062967</v>
      </c>
      <c r="CY96" s="3">
        <v>74.2330426809532</v>
      </c>
      <c r="CZ96" s="3">
        <v>162.095484521827</v>
      </c>
      <c r="DA96" s="3">
        <v>44.3940570946677</v>
      </c>
      <c r="DB96" s="3">
        <v>116.176666441418</v>
      </c>
      <c r="DC96" s="3">
        <v>34.462151951121</v>
      </c>
      <c r="DD96" s="3">
        <v>121.96029122567</v>
      </c>
      <c r="DE96" s="3">
        <v>174.038095746722</v>
      </c>
      <c r="DF96" s="3">
        <v>15.9255189565445</v>
      </c>
      <c r="DG96" s="3">
        <v>55.1365323991103</v>
      </c>
      <c r="DH96" s="3">
        <v>36.8077103610486</v>
      </c>
      <c r="DI96" s="3">
        <v>229.432028403248</v>
      </c>
      <c r="DJ96" s="3">
        <v>34.33743542635</v>
      </c>
      <c r="DK96" s="3">
        <v>227.202856154669</v>
      </c>
      <c r="DL96" s="3">
        <v>103.302527416877</v>
      </c>
      <c r="DM96" s="3">
        <v>38.7472862041572</v>
      </c>
      <c r="DN96" s="3">
        <v>94.4915317318214</v>
      </c>
      <c r="DO96" s="3">
        <v>185.719819736979</v>
      </c>
      <c r="DP96" s="3">
        <v>64.089149621757</v>
      </c>
      <c r="DQ96" s="3">
        <v>59.3172188029064</v>
      </c>
      <c r="DR96" s="3">
        <v>56.7195816542217</v>
      </c>
      <c r="DS96" s="3">
        <v>34.5337029291067</v>
      </c>
      <c r="DT96" s="3">
        <v>58.7723419927831</v>
      </c>
      <c r="DU96" s="3">
        <v>146.468633223724</v>
      </c>
      <c r="DV96" s="3">
        <v>123.913168706339</v>
      </c>
      <c r="DW96" s="3">
        <v>132.245128234022</v>
      </c>
      <c r="DX96" s="3">
        <v>368.626007952067</v>
      </c>
      <c r="DY96" s="3">
        <v>468.394814293447</v>
      </c>
      <c r="DZ96" s="3">
        <v>22.3427037159867</v>
      </c>
      <c r="EA96" s="3">
        <v>85.6881750202716</v>
      </c>
      <c r="EB96" s="3">
        <v>13.7184419817014</v>
      </c>
      <c r="EC96" s="3">
        <v>355.706965051432</v>
      </c>
      <c r="ED96" s="3">
        <v>77.6729212084282</v>
      </c>
      <c r="EE96" s="3">
        <v>66.7179711137002</v>
      </c>
      <c r="EF96" s="3">
        <v>205.657221656957</v>
      </c>
      <c r="EG96" s="3">
        <v>28.8837039109051</v>
      </c>
      <c r="EH96" s="3">
        <v>39.1887974649339</v>
      </c>
      <c r="EI96" s="3">
        <v>15.3038508448276</v>
      </c>
      <c r="EJ96" s="3">
        <v>165.944254752273</v>
      </c>
      <c r="EK96" s="3">
        <v>432.29084529886</v>
      </c>
      <c r="EL96" s="3">
        <v>104.038111856523</v>
      </c>
      <c r="EM96" s="3">
        <v>128.94499208935</v>
      </c>
      <c r="EN96" s="3">
        <v>134.876752106541</v>
      </c>
      <c r="EO96" s="3">
        <v>46.4430295176994</v>
      </c>
      <c r="EP96" s="3">
        <v>626.563510184137</v>
      </c>
      <c r="EQ96" s="3">
        <v>42.1877537952667</v>
      </c>
      <c r="ER96" s="3">
        <v>31.3900378913231</v>
      </c>
      <c r="ES96" s="3">
        <v>41.3656862730132</v>
      </c>
      <c r="ET96" s="3">
        <v>352.65976242792</v>
      </c>
      <c r="EU96" s="3">
        <v>219.507586742067</v>
      </c>
      <c r="EV96" s="3">
        <v>21.8904697755237</v>
      </c>
      <c r="EW96" s="3">
        <v>71.3890299259691</v>
      </c>
      <c r="EX96" s="3">
        <v>148.275962717414</v>
      </c>
      <c r="EY96" s="3">
        <v>29.0100321737178</v>
      </c>
      <c r="EZ96" s="3">
        <v>152.134835633805</v>
      </c>
      <c r="FA96" s="3">
        <v>52.7139907945901</v>
      </c>
      <c r="FB96" s="3">
        <v>20.0150945095985</v>
      </c>
      <c r="FC96" s="3">
        <v>20.5217011540934</v>
      </c>
      <c r="FD96" s="3">
        <v>394.931387836029</v>
      </c>
      <c r="FE96" s="3">
        <v>118.738116900505</v>
      </c>
      <c r="FF96" s="3">
        <v>13.7930689623024</v>
      </c>
      <c r="FG96" s="3">
        <v>147.920713515509</v>
      </c>
      <c r="FH96" s="3">
        <v>50.6587526989149</v>
      </c>
      <c r="FI96" s="3">
        <v>39.2521250924155</v>
      </c>
      <c r="FJ96" s="3">
        <v>56.0145467074807</v>
      </c>
      <c r="FK96" s="3">
        <v>98.5812429692123</v>
      </c>
      <c r="FL96" s="3">
        <v>252.342897850434</v>
      </c>
      <c r="FM96" s="3">
        <v>310.58207505507</v>
      </c>
      <c r="FN96" s="3">
        <v>226.59484439891</v>
      </c>
      <c r="FO96" s="3">
        <v>53.0876095929135</v>
      </c>
      <c r="FP96" s="3">
        <v>45.828974862634</v>
      </c>
      <c r="FQ96" s="3">
        <v>74.5486058485512</v>
      </c>
      <c r="FR96" s="3">
        <v>335.62857257644</v>
      </c>
      <c r="FS96" s="3">
        <v>154.144738912471</v>
      </c>
      <c r="FT96" s="3">
        <v>62.4849229911669</v>
      </c>
      <c r="FU96" s="3">
        <v>234.058064216059</v>
      </c>
      <c r="FV96" s="3">
        <v>77.5350588345926</v>
      </c>
      <c r="FW96" s="3">
        <v>217.397006173383</v>
      </c>
      <c r="FX96" s="3">
        <v>380.023633081003</v>
      </c>
      <c r="FY96" s="3">
        <v>57.0773297757276</v>
      </c>
      <c r="FZ96" s="3">
        <v>107.364853041159</v>
      </c>
      <c r="GA96" s="3">
        <v>57.2307587046398</v>
      </c>
      <c r="GB96" s="3">
        <v>176.628094991048</v>
      </c>
      <c r="GC96" s="3">
        <v>77.7226495720279</v>
      </c>
      <c r="GD96" s="3">
        <v>159.015384851762</v>
      </c>
      <c r="GE96" s="3">
        <v>131.148915649199</v>
      </c>
      <c r="GF96" s="3">
        <v>44.7874999273391</v>
      </c>
      <c r="GG96" s="3">
        <v>33.9472445761714</v>
      </c>
      <c r="GH96" s="3">
        <v>34.7828667721938</v>
      </c>
      <c r="GI96" s="3">
        <v>59.5842698052185</v>
      </c>
      <c r="GJ96" s="3">
        <v>75.5145675033278</v>
      </c>
      <c r="GK96" s="3">
        <v>89.5796295235048</v>
      </c>
      <c r="GL96" s="3">
        <v>327.118147304358</v>
      </c>
      <c r="GM96" s="3">
        <v>242.671265392673</v>
      </c>
      <c r="GN96" s="3">
        <v>141.173740360821</v>
      </c>
      <c r="GO96" s="3">
        <v>75.8947477617533</v>
      </c>
      <c r="GP96" s="3">
        <v>66.607400019896</v>
      </c>
      <c r="GQ96" s="3">
        <v>79.6382792118532</v>
      </c>
      <c r="GR96" s="3">
        <v>50.331330810497</v>
      </c>
      <c r="GS96" s="3">
        <v>669.443809872582</v>
      </c>
      <c r="GT96" s="3">
        <v>22.6546895307537</v>
      </c>
      <c r="GU96" s="3">
        <v>163.854034873067</v>
      </c>
      <c r="GV96" s="3">
        <v>340.04506319096</v>
      </c>
      <c r="GW96" s="3">
        <v>33.1704115313628</v>
      </c>
      <c r="GX96" s="3">
        <v>260.598083559706</v>
      </c>
      <c r="GY96" s="3">
        <v>82.6858750987591</v>
      </c>
      <c r="GZ96" s="3">
        <v>110.542060218961</v>
      </c>
      <c r="HA96" s="3">
        <v>107.112834278416</v>
      </c>
      <c r="HB96" s="3">
        <v>30.3260360833668</v>
      </c>
      <c r="HC96" s="3">
        <v>22.4694759173985</v>
      </c>
      <c r="HD96" s="3">
        <v>53.6002146984192</v>
      </c>
      <c r="HE96" s="3">
        <v>61.2161873177178</v>
      </c>
      <c r="HF96" s="3">
        <v>90.0406137664056</v>
      </c>
      <c r="HG96" s="3">
        <v>639.727852957589</v>
      </c>
      <c r="HH96" s="3">
        <v>30.8705328203185</v>
      </c>
      <c r="HI96" s="3">
        <v>113.816507536788</v>
      </c>
      <c r="HJ96" s="3">
        <v>51.1200356940107</v>
      </c>
      <c r="HK96" s="3">
        <v>56.6222314039757</v>
      </c>
      <c r="HL96" s="3">
        <v>148.879942942031</v>
      </c>
      <c r="HM96" s="3">
        <v>42.3688515690748</v>
      </c>
      <c r="HN96" s="3">
        <v>62.6084936890788</v>
      </c>
      <c r="HO96" s="3">
        <v>135.098348338402</v>
      </c>
      <c r="HP96" s="3">
        <v>89.9493178604406</v>
      </c>
      <c r="HQ96" s="3">
        <v>307.976634864212</v>
      </c>
      <c r="HR96" s="3">
        <v>49.2379947814619</v>
      </c>
      <c r="HS96" s="3">
        <v>136.688063733742</v>
      </c>
      <c r="HT96" s="3">
        <v>78.0044551489305</v>
      </c>
      <c r="HU96" s="3">
        <v>181.247832588152</v>
      </c>
      <c r="HV96" s="3">
        <v>72.3790552960804</v>
      </c>
      <c r="HW96" s="3">
        <v>56.664950255684</v>
      </c>
      <c r="HX96" s="3">
        <v>151.734200041788</v>
      </c>
      <c r="HY96" s="3">
        <v>25.4961403982498</v>
      </c>
      <c r="HZ96" s="3">
        <v>94.0606822339528</v>
      </c>
      <c r="IA96" s="3">
        <v>283.85437748991</v>
      </c>
      <c r="IB96" s="3">
        <v>66.9062864244388</v>
      </c>
      <c r="IC96" s="3">
        <v>118.053390747069</v>
      </c>
      <c r="ID96" s="3">
        <v>156.121523764844</v>
      </c>
      <c r="IE96" s="3">
        <v>638.543815976098</v>
      </c>
      <c r="IF96" s="3">
        <v>21.0373551601075</v>
      </c>
      <c r="IG96" s="3">
        <v>115.020599996309</v>
      </c>
      <c r="IH96" s="3">
        <v>320.555884048757</v>
      </c>
      <c r="II96" s="3">
        <v>476.19313389811</v>
      </c>
      <c r="IJ96" s="3">
        <v>111.226230238259</v>
      </c>
      <c r="IK96" s="3">
        <v>129.465918688984</v>
      </c>
      <c r="IL96" s="3">
        <v>104.424026932577</v>
      </c>
      <c r="IM96" s="3">
        <v>77.9237953749026</v>
      </c>
      <c r="IN96" s="3">
        <v>316.26336557178</v>
      </c>
      <c r="IO96" s="3">
        <v>115.312662508038</v>
      </c>
      <c r="IP96" s="3">
        <v>30.1362652509977</v>
      </c>
      <c r="IQ96" s="3">
        <v>197.486002816649</v>
      </c>
      <c r="IR96" s="3">
        <v>55.5274239820234</v>
      </c>
      <c r="IS96" s="3">
        <v>136.897033687208</v>
      </c>
      <c r="IT96" s="3">
        <v>56.4289173319884</v>
      </c>
      <c r="IU96" s="3">
        <v>86.7619126379851</v>
      </c>
      <c r="IV96" s="3">
        <v>217.270495423946</v>
      </c>
      <c r="IW96" s="3">
        <v>168.345013012365</v>
      </c>
      <c r="IX96" s="3">
        <v>254.085260431049</v>
      </c>
      <c r="IY96" s="3">
        <v>70.3830792119334</v>
      </c>
      <c r="IZ96" s="3">
        <v>15.1195833240555</v>
      </c>
      <c r="JA96" s="3">
        <v>42.3467962121964</v>
      </c>
      <c r="JB96" s="3">
        <v>151.930047184412</v>
      </c>
      <c r="JC96" s="3">
        <v>234.045838767589</v>
      </c>
      <c r="JD96" s="3">
        <v>66.6904312605526</v>
      </c>
      <c r="JE96" s="3">
        <v>628.774870485023</v>
      </c>
      <c r="JF96" s="3">
        <v>186.315171680527</v>
      </c>
      <c r="JG96" s="3">
        <v>146.991573693491</v>
      </c>
      <c r="JH96" s="3">
        <v>74.3541862339803</v>
      </c>
      <c r="JI96" s="3">
        <v>175.003361030938</v>
      </c>
      <c r="JJ96" s="3">
        <v>75.2517288310228</v>
      </c>
      <c r="JK96" s="3">
        <v>431.79423764097</v>
      </c>
      <c r="JL96" s="3">
        <v>223.725306822407</v>
      </c>
      <c r="JM96" s="3">
        <v>185.590091766374</v>
      </c>
      <c r="JN96" s="3">
        <v>202.55207560702</v>
      </c>
      <c r="JO96" s="3">
        <v>67.1187625041666</v>
      </c>
      <c r="JP96" s="3">
        <v>193.850874274929</v>
      </c>
      <c r="JQ96" s="3">
        <v>236.073334103539</v>
      </c>
      <c r="JR96" s="3">
        <v>187.533333188012</v>
      </c>
      <c r="JS96" s="3">
        <v>46.8350407563464</v>
      </c>
      <c r="JT96" s="3">
        <v>42.3352967282488</v>
      </c>
      <c r="JU96" s="3">
        <v>347.431666782924</v>
      </c>
      <c r="JV96" s="3">
        <v>39.5142201933125</v>
      </c>
      <c r="JW96" s="3">
        <v>57.0809524172828</v>
      </c>
      <c r="JX96" s="3">
        <v>81.0071800181787</v>
      </c>
      <c r="JY96" s="3">
        <v>77.0266381130403</v>
      </c>
      <c r="JZ96" s="3">
        <v>46.4942259366546</v>
      </c>
      <c r="KA96" s="3">
        <v>154.338261716311</v>
      </c>
      <c r="KB96" s="3">
        <v>23.9605744754685</v>
      </c>
      <c r="KC96" s="3">
        <v>46.6864281888426</v>
      </c>
      <c r="KD96" s="3">
        <v>32.8858329772382</v>
      </c>
      <c r="KE96" s="3">
        <v>90.6015833847107</v>
      </c>
      <c r="KF96" s="3">
        <v>57.9213375521355</v>
      </c>
      <c r="KG96" s="3">
        <v>56.978333352862</v>
      </c>
      <c r="KH96" s="3">
        <v>123.965312274774</v>
      </c>
      <c r="KI96" s="3">
        <v>118.462396907417</v>
      </c>
      <c r="KJ96" s="3">
        <v>126.517079619089</v>
      </c>
      <c r="KK96" s="3">
        <v>212.997460818433</v>
      </c>
      <c r="KL96" s="3">
        <v>36.8220292438722</v>
      </c>
      <c r="KM96" s="3">
        <v>75.1699831780371</v>
      </c>
      <c r="KN96" s="3">
        <v>107.945310483697</v>
      </c>
      <c r="KO96" s="3">
        <v>66.1585287838314</v>
      </c>
      <c r="KP96" s="3">
        <v>51.2874701223332</v>
      </c>
      <c r="KQ96" s="3">
        <v>190.039557019097</v>
      </c>
      <c r="KR96" s="3">
        <v>60.0389525475305</v>
      </c>
      <c r="KS96" s="3">
        <v>60.0959613316519</v>
      </c>
      <c r="KT96" s="3">
        <v>20.5190015352809</v>
      </c>
      <c r="KU96" s="3">
        <v>305.442146030813</v>
      </c>
      <c r="KV96" s="3">
        <v>39.3571613659791</v>
      </c>
      <c r="KW96" s="3">
        <v>117.627025063402</v>
      </c>
      <c r="KX96" s="3">
        <v>51.6378279267661</v>
      </c>
      <c r="KY96" s="3">
        <v>37.1094240509044</v>
      </c>
      <c r="KZ96" s="3">
        <v>13.8996939125863</v>
      </c>
      <c r="LA96" s="3">
        <v>12.97380067686</v>
      </c>
      <c r="LB96" s="3">
        <v>38.7151216336093</v>
      </c>
      <c r="LC96" s="3">
        <v>23.1489211776789</v>
      </c>
      <c r="LD96" s="3">
        <v>407.300896027865</v>
      </c>
      <c r="LE96" s="3">
        <v>30.8145778564054</v>
      </c>
      <c r="LF96" s="3">
        <v>7.32873474247368</v>
      </c>
      <c r="LG96" s="3">
        <v>12.0395517683005</v>
      </c>
      <c r="LH96" s="3">
        <v>44.1963737133458</v>
      </c>
      <c r="LI96" s="3">
        <v>25.1969046365647</v>
      </c>
      <c r="LJ96" s="3">
        <v>36.0968484264994</v>
      </c>
      <c r="LK96" s="3">
        <v>27.4595893372066</v>
      </c>
      <c r="LL96" s="3">
        <v>26.4005917175934</v>
      </c>
    </row>
    <row r="97">
      <c r="A97" s="9">
        <v>44531.0</v>
      </c>
      <c r="B97" s="3">
        <v>170.560187025405</v>
      </c>
      <c r="C97" s="3">
        <v>112.695516992584</v>
      </c>
      <c r="D97" s="3">
        <v>127.266608966033</v>
      </c>
      <c r="E97" s="3">
        <v>370.22800288385</v>
      </c>
      <c r="F97" s="3">
        <v>604.84477372603</v>
      </c>
      <c r="G97" s="3">
        <v>168.179735961883</v>
      </c>
      <c r="H97" s="3">
        <v>59.8947999983112</v>
      </c>
      <c r="I97" s="3">
        <v>221.09974267751</v>
      </c>
      <c r="J97" s="3">
        <v>272.613862817938</v>
      </c>
      <c r="K97" s="3">
        <v>79.1603332380272</v>
      </c>
      <c r="L97" s="3">
        <v>76.2970354907067</v>
      </c>
      <c r="M97" s="3">
        <v>21.7001639214127</v>
      </c>
      <c r="N97" s="3">
        <v>53.0643086667374</v>
      </c>
      <c r="O97" s="3">
        <v>51.1761896071815</v>
      </c>
      <c r="P97" s="3">
        <v>145.361472908512</v>
      </c>
      <c r="Q97" s="3">
        <v>114.471363414418</v>
      </c>
      <c r="R97" s="3">
        <v>103.869625605942</v>
      </c>
      <c r="S97" s="3">
        <v>124.209858378643</v>
      </c>
      <c r="T97" s="3">
        <v>148.533836199177</v>
      </c>
      <c r="U97" s="3">
        <v>139.261690364666</v>
      </c>
      <c r="V97" s="3">
        <v>196.705634538834</v>
      </c>
      <c r="W97" s="3">
        <v>284.00391362883</v>
      </c>
      <c r="X97" s="3">
        <v>251.387045903396</v>
      </c>
      <c r="Y97" s="3">
        <v>171.088250593706</v>
      </c>
      <c r="Z97" s="3">
        <v>274.145727797948</v>
      </c>
      <c r="AA97" s="3">
        <v>40.6632028909656</v>
      </c>
      <c r="AB97" s="3">
        <v>163.267046494917</v>
      </c>
      <c r="AC97" s="3">
        <v>219.608579096418</v>
      </c>
      <c r="AD97" s="3">
        <v>200.457558497841</v>
      </c>
      <c r="AE97" s="3">
        <v>155.66140784683</v>
      </c>
      <c r="AF97" s="4">
        <v>1989.24226518111</v>
      </c>
      <c r="AG97" s="3">
        <v>200.321364316073</v>
      </c>
      <c r="AH97" s="3">
        <v>40.9782055500983</v>
      </c>
      <c r="AI97" s="3">
        <v>76.4145506987677</v>
      </c>
      <c r="AJ97" s="3">
        <v>88.6206342575347</v>
      </c>
      <c r="AK97" s="3">
        <v>231.91733536506</v>
      </c>
      <c r="AL97" s="3">
        <v>28.5111368377168</v>
      </c>
      <c r="AM97" s="3">
        <v>68.6555272834621</v>
      </c>
      <c r="AN97" s="3">
        <v>233.857044219971</v>
      </c>
      <c r="AO97" s="3">
        <v>51.5529091330236</v>
      </c>
      <c r="AP97" s="3">
        <v>52.5521522592294</v>
      </c>
      <c r="AQ97" s="3">
        <v>41.196136561307</v>
      </c>
      <c r="AR97" s="3">
        <v>37.4656001379891</v>
      </c>
      <c r="AS97" s="3">
        <v>95.2678665283456</v>
      </c>
      <c r="AT97" s="3">
        <v>54.1298089368642</v>
      </c>
      <c r="AU97" s="3">
        <v>28.5734853783683</v>
      </c>
      <c r="AV97" s="3">
        <v>45.3923391121379</v>
      </c>
      <c r="AW97" s="3">
        <v>189.927216816672</v>
      </c>
      <c r="AX97" s="3">
        <v>180.390542092086</v>
      </c>
      <c r="AY97" s="3">
        <v>103.458181381226</v>
      </c>
      <c r="AZ97" s="3">
        <v>168.292675784944</v>
      </c>
      <c r="BA97" s="3">
        <v>19.1004547205838</v>
      </c>
      <c r="BB97" s="3">
        <v>61.0886380599811</v>
      </c>
      <c r="BC97" s="3">
        <v>94.13067993773</v>
      </c>
      <c r="BD97" s="3">
        <v>105.810110648813</v>
      </c>
      <c r="BE97" s="3">
        <v>74.9212294957543</v>
      </c>
      <c r="BF97" s="3">
        <v>154.998606140675</v>
      </c>
      <c r="BG97" s="3">
        <v>45.1503811192045</v>
      </c>
      <c r="BH97" s="3">
        <v>195.32479333951</v>
      </c>
      <c r="BI97" s="3">
        <v>34.0043953548778</v>
      </c>
      <c r="BJ97" s="3">
        <v>199.775152940567</v>
      </c>
      <c r="BK97" s="3">
        <v>57.3997222186672</v>
      </c>
      <c r="BL97" s="3">
        <v>25.3666211137638</v>
      </c>
      <c r="BM97" s="3">
        <v>137.090537419672</v>
      </c>
      <c r="BN97" s="3">
        <v>63.9251026983226</v>
      </c>
      <c r="BO97" s="3">
        <v>525.048726804218</v>
      </c>
      <c r="BP97" s="3">
        <v>38.1621878711823</v>
      </c>
      <c r="BQ97" s="3">
        <v>256.4602864031</v>
      </c>
      <c r="BR97" s="3">
        <v>54.0073992038954</v>
      </c>
      <c r="BS97" s="3">
        <v>34.990980677628</v>
      </c>
      <c r="BT97" s="3">
        <v>102.700449249872</v>
      </c>
      <c r="BU97" s="3">
        <v>79.5913217401281</v>
      </c>
      <c r="BV97" s="3">
        <v>88.1622842428217</v>
      </c>
      <c r="BW97" s="3">
        <v>103.644800258739</v>
      </c>
      <c r="BX97" s="3">
        <v>66.2970626528995</v>
      </c>
      <c r="BY97" s="3">
        <v>37.0846886387662</v>
      </c>
      <c r="BZ97" s="3">
        <v>335.536816315525</v>
      </c>
      <c r="CA97" s="3">
        <v>106.115123266797</v>
      </c>
      <c r="CB97" s="3">
        <v>213.411977562662</v>
      </c>
      <c r="CC97" s="3">
        <v>153.843118849125</v>
      </c>
      <c r="CD97" s="3">
        <v>102.2088746903</v>
      </c>
      <c r="CE97" s="3">
        <v>278.538209910707</v>
      </c>
      <c r="CF97" s="3">
        <v>148.889084493567</v>
      </c>
      <c r="CG97" s="3">
        <v>138.100455197421</v>
      </c>
      <c r="CH97" s="3">
        <v>165.636644529098</v>
      </c>
      <c r="CI97" s="3">
        <v>130.873745007494</v>
      </c>
      <c r="CJ97" s="3">
        <v>104.688590951025</v>
      </c>
      <c r="CK97" s="3">
        <v>90.5176670320328</v>
      </c>
      <c r="CL97" s="3">
        <v>106.054999438199</v>
      </c>
      <c r="CM97" s="3">
        <v>35.3053918805318</v>
      </c>
      <c r="CN97" s="3">
        <v>126.408824634767</v>
      </c>
      <c r="CO97" s="3">
        <v>62.0090820002684</v>
      </c>
      <c r="CP97" s="3">
        <v>220.851960377364</v>
      </c>
      <c r="CQ97" s="3">
        <v>74.5613625784696</v>
      </c>
      <c r="CR97" s="3">
        <v>281.984325415006</v>
      </c>
      <c r="CS97" s="3">
        <v>58.4432029562694</v>
      </c>
      <c r="CT97" s="3">
        <v>338.773674640735</v>
      </c>
      <c r="CU97" s="3">
        <v>103.493800823566</v>
      </c>
      <c r="CV97" s="3">
        <v>85.7311150655356</v>
      </c>
      <c r="CW97" s="3">
        <v>74.1749973538007</v>
      </c>
      <c r="CX97" s="3">
        <v>77.3821807590951</v>
      </c>
      <c r="CY97" s="3">
        <v>78.3501415859797</v>
      </c>
      <c r="CZ97" s="3">
        <v>159.908782388709</v>
      </c>
      <c r="DA97" s="3">
        <v>46.1751377657971</v>
      </c>
      <c r="DB97" s="3">
        <v>120.923409375277</v>
      </c>
      <c r="DC97" s="3">
        <v>34.7212987116046</v>
      </c>
      <c r="DD97" s="3">
        <v>125.380373483502</v>
      </c>
      <c r="DE97" s="3">
        <v>168.463409423828</v>
      </c>
      <c r="DF97" s="3">
        <v>16.446694415626</v>
      </c>
      <c r="DG97" s="3">
        <v>57.8415247754274</v>
      </c>
      <c r="DH97" s="3">
        <v>37.0943400437803</v>
      </c>
      <c r="DI97" s="3">
        <v>231.89483494255</v>
      </c>
      <c r="DJ97" s="3">
        <v>35.3189035394343</v>
      </c>
      <c r="DK97" s="3">
        <v>233.41295485063</v>
      </c>
      <c r="DL97" s="3">
        <v>99.0879153071633</v>
      </c>
      <c r="DM97" s="3">
        <v>38.0630251727413</v>
      </c>
      <c r="DN97" s="3">
        <v>96.965012405806</v>
      </c>
      <c r="DO97" s="3">
        <v>188.61283881877</v>
      </c>
      <c r="DP97" s="3">
        <v>57.8895290112665</v>
      </c>
      <c r="DQ97" s="3">
        <v>62.7595983258422</v>
      </c>
      <c r="DR97" s="3">
        <v>59.0360356130594</v>
      </c>
      <c r="DS97" s="3">
        <v>33.8434258528592</v>
      </c>
      <c r="DT97" s="3">
        <v>56.8661076611084</v>
      </c>
      <c r="DU97" s="3">
        <v>144.614682607314</v>
      </c>
      <c r="DV97" s="3">
        <v>123.940277023504</v>
      </c>
      <c r="DW97" s="3">
        <v>124.974431387102</v>
      </c>
      <c r="DX97" s="3">
        <v>357.140974256768</v>
      </c>
      <c r="DY97" s="3">
        <v>488.78034296554</v>
      </c>
      <c r="DZ97" s="3">
        <v>21.49721316287</v>
      </c>
      <c r="EA97" s="3">
        <v>86.9276409827818</v>
      </c>
      <c r="EB97" s="3">
        <v>13.1109888526125</v>
      </c>
      <c r="EC97" s="3">
        <v>375.029195385531</v>
      </c>
      <c r="ED97" s="3">
        <v>72.813579645816</v>
      </c>
      <c r="EE97" s="3">
        <v>63.7627247085967</v>
      </c>
      <c r="EF97" s="3">
        <v>193.15491929605</v>
      </c>
      <c r="EG97" s="3">
        <v>33.3489783279143</v>
      </c>
      <c r="EH97" s="3">
        <v>42.0868608086569</v>
      </c>
      <c r="EI97" s="3">
        <v>14.4384533121912</v>
      </c>
      <c r="EJ97" s="3">
        <v>174.291258235304</v>
      </c>
      <c r="EK97" s="3">
        <v>438.529115864182</v>
      </c>
      <c r="EL97" s="3">
        <v>109.990191604345</v>
      </c>
      <c r="EM97" s="3">
        <v>128.796091873367</v>
      </c>
      <c r="EN97" s="3">
        <v>132.158869104665</v>
      </c>
      <c r="EO97" s="3">
        <v>47.1382685225151</v>
      </c>
      <c r="EP97" s="3">
        <v>635.186863998676</v>
      </c>
      <c r="EQ97" s="3">
        <v>40.1086763919081</v>
      </c>
      <c r="ER97" s="3">
        <v>32.4022019438635</v>
      </c>
      <c r="ES97" s="3">
        <v>43.9156341399377</v>
      </c>
      <c r="ET97" s="3">
        <v>342.803632562811</v>
      </c>
      <c r="EU97" s="3">
        <v>223.513645225784</v>
      </c>
      <c r="EV97" s="3">
        <v>19.9770477746553</v>
      </c>
      <c r="EW97" s="3">
        <v>72.9936320588386</v>
      </c>
      <c r="EX97" s="3">
        <v>152.741241677827</v>
      </c>
      <c r="EY97" s="3">
        <v>30.8641402977299</v>
      </c>
      <c r="EZ97" s="3">
        <v>145.313157833477</v>
      </c>
      <c r="FA97" s="3">
        <v>53.4373974688311</v>
      </c>
      <c r="FB97" s="3">
        <v>19.5422324547546</v>
      </c>
      <c r="FC97" s="3">
        <v>20.3262241725889</v>
      </c>
      <c r="FD97" s="3">
        <v>398.713945158288</v>
      </c>
      <c r="FE97" s="3">
        <v>123.567625826913</v>
      </c>
      <c r="FF97" s="3">
        <v>13.1488962924518</v>
      </c>
      <c r="FG97" s="3">
        <v>138.350907759233</v>
      </c>
      <c r="FH97" s="3">
        <v>51.8642370565154</v>
      </c>
      <c r="FI97" s="3">
        <v>41.5567933495501</v>
      </c>
      <c r="FJ97" s="3">
        <v>56.0558363858959</v>
      </c>
      <c r="FK97" s="3">
        <v>104.071415722367</v>
      </c>
      <c r="FL97" s="3">
        <v>253.044091240381</v>
      </c>
      <c r="FM97" s="3">
        <v>317.456687518603</v>
      </c>
      <c r="FN97" s="3">
        <v>237.870336249887</v>
      </c>
      <c r="FO97" s="3">
        <v>59.7005850683076</v>
      </c>
      <c r="FP97" s="3">
        <v>40.1283903718404</v>
      </c>
      <c r="FQ97" s="3">
        <v>72.7810429850062</v>
      </c>
      <c r="FR97" s="3">
        <v>338.043071976778</v>
      </c>
      <c r="FS97" s="3">
        <v>152.716131369426</v>
      </c>
      <c r="FT97" s="3">
        <v>64.3854940159285</v>
      </c>
      <c r="FU97" s="3">
        <v>244.196888306487</v>
      </c>
      <c r="FV97" s="3">
        <v>81.2688917073625</v>
      </c>
      <c r="FW97" s="3">
        <v>229.380485742959</v>
      </c>
      <c r="FX97" s="3">
        <v>383.551490924531</v>
      </c>
      <c r="FY97" s="3">
        <v>58.5745410447158</v>
      </c>
      <c r="FZ97" s="3">
        <v>96.8841520837531</v>
      </c>
      <c r="GA97" s="3">
        <v>55.305479185592</v>
      </c>
      <c r="GB97" s="3">
        <v>173.98818137429</v>
      </c>
      <c r="GC97" s="3">
        <v>85.9868122500594</v>
      </c>
      <c r="GD97" s="3">
        <v>163.446170765168</v>
      </c>
      <c r="GE97" s="3">
        <v>128.135622845634</v>
      </c>
      <c r="GF97" s="3">
        <v>45.1513636328957</v>
      </c>
      <c r="GG97" s="3">
        <v>35.3157624355288</v>
      </c>
      <c r="GH97" s="3">
        <v>34.5188526722976</v>
      </c>
      <c r="GI97" s="3">
        <v>58.816823314474</v>
      </c>
      <c r="GJ97" s="3">
        <v>68.4327358554016</v>
      </c>
      <c r="GK97" s="3">
        <v>88.7717333848525</v>
      </c>
      <c r="GL97" s="3">
        <v>324.389219716313</v>
      </c>
      <c r="GM97" s="3">
        <v>250.8445815866</v>
      </c>
      <c r="GN97" s="3">
        <v>136.545958144529</v>
      </c>
      <c r="GO97" s="3">
        <v>85.5143357755654</v>
      </c>
      <c r="GP97" s="3">
        <v>65.1809918135452</v>
      </c>
      <c r="GQ97" s="3">
        <v>83.7731010518188</v>
      </c>
      <c r="GR97" s="3">
        <v>51.6354714265697</v>
      </c>
      <c r="GS97" s="3">
        <v>610.026364413174</v>
      </c>
      <c r="GT97" s="3">
        <v>23.7217219048751</v>
      </c>
      <c r="GU97" s="3">
        <v>160.325562573134</v>
      </c>
      <c r="GV97" s="3">
        <v>355.227065664784</v>
      </c>
      <c r="GW97" s="3">
        <v>36.1693383512456</v>
      </c>
      <c r="GX97" s="3">
        <v>267.785235899735</v>
      </c>
      <c r="GY97" s="3">
        <v>83.0430840772554</v>
      </c>
      <c r="GZ97" s="3">
        <v>106.866617131626</v>
      </c>
      <c r="HA97" s="3">
        <v>107.649774463503</v>
      </c>
      <c r="HB97" s="3">
        <v>29.9770769612853</v>
      </c>
      <c r="HC97" s="3">
        <v>21.1773032822561</v>
      </c>
      <c r="HD97" s="3">
        <v>50.4218823955754</v>
      </c>
      <c r="HE97" s="3">
        <v>64.1128145791386</v>
      </c>
      <c r="HF97" s="3">
        <v>88.651909672333</v>
      </c>
      <c r="HG97" s="3">
        <v>677.635678378018</v>
      </c>
      <c r="HH97" s="3">
        <v>28.2249830742162</v>
      </c>
      <c r="HI97" s="3">
        <v>116.384334458574</v>
      </c>
      <c r="HJ97" s="3">
        <v>50.1654743923324</v>
      </c>
      <c r="HK97" s="3">
        <v>58.1459025458508</v>
      </c>
      <c r="HL97" s="3">
        <v>154.545618589856</v>
      </c>
      <c r="HM97" s="3">
        <v>48.3435886611305</v>
      </c>
      <c r="HN97" s="3">
        <v>64.0242338883832</v>
      </c>
      <c r="HO97" s="3">
        <v>144.452796777918</v>
      </c>
      <c r="HP97" s="3">
        <v>95.2834434867648</v>
      </c>
      <c r="HQ97" s="3">
        <v>297.898552470089</v>
      </c>
      <c r="HR97" s="3">
        <v>52.7142852650541</v>
      </c>
      <c r="HS97" s="3">
        <v>147.336259058298</v>
      </c>
      <c r="HT97" s="3">
        <v>77.7831310960697</v>
      </c>
      <c r="HU97" s="3">
        <v>175.98431597792</v>
      </c>
      <c r="HV97" s="3">
        <v>69.4323163588001</v>
      </c>
      <c r="HW97" s="3">
        <v>58.8841652831992</v>
      </c>
      <c r="HX97" s="3">
        <v>155.658929582545</v>
      </c>
      <c r="HY97" s="3">
        <v>26.2135728039962</v>
      </c>
      <c r="HZ97" s="3">
        <v>91.9440444682987</v>
      </c>
      <c r="IA97" s="3">
        <v>305.702183453522</v>
      </c>
      <c r="IB97" s="3">
        <v>63.9704429260487</v>
      </c>
      <c r="IC97" s="3">
        <v>112.13288188927</v>
      </c>
      <c r="ID97" s="3">
        <v>169.627301310915</v>
      </c>
      <c r="IE97" s="3">
        <v>637.41977483576</v>
      </c>
      <c r="IF97" s="3">
        <v>19.3173730262677</v>
      </c>
      <c r="IG97" s="3">
        <v>108.900392147215</v>
      </c>
      <c r="IH97" s="3">
        <v>326.982335457031</v>
      </c>
      <c r="II97" s="3">
        <v>467.013172556228</v>
      </c>
      <c r="IJ97" s="3">
        <v>106.831807822235</v>
      </c>
      <c r="IK97" s="3">
        <v>130.299782494113</v>
      </c>
      <c r="IL97" s="3">
        <v>105.724911270876</v>
      </c>
      <c r="IM97" s="3">
        <v>78.6900941599291</v>
      </c>
      <c r="IN97" s="3">
        <v>333.436839338001</v>
      </c>
      <c r="IO97" s="3">
        <v>120.721808028375</v>
      </c>
      <c r="IP97" s="3">
        <v>28.0412250203512</v>
      </c>
      <c r="IQ97" s="3">
        <v>196.414818144165</v>
      </c>
      <c r="IR97" s="3">
        <v>58.5999953643971</v>
      </c>
      <c r="IS97" s="3">
        <v>129.060250303345</v>
      </c>
      <c r="IT97" s="3">
        <v>57.6204315627338</v>
      </c>
      <c r="IU97" s="3">
        <v>82.8737305028782</v>
      </c>
      <c r="IV97" s="3">
        <v>228.2344697632</v>
      </c>
      <c r="IW97" s="3">
        <v>167.269966554006</v>
      </c>
      <c r="IX97" s="3">
        <v>249.291733532257</v>
      </c>
      <c r="IY97" s="3">
        <v>67.9946094710433</v>
      </c>
      <c r="IZ97" s="3">
        <v>14.4749244479689</v>
      </c>
      <c r="JA97" s="3">
        <v>41.6726253920776</v>
      </c>
      <c r="JB97" s="3">
        <v>151.257863036316</v>
      </c>
      <c r="JC97" s="3">
        <v>214.323601281752</v>
      </c>
      <c r="JD97" s="3">
        <v>69.978852019598</v>
      </c>
      <c r="JE97" s="3">
        <v>641.007749981784</v>
      </c>
      <c r="JF97" s="3">
        <v>172.163747761657</v>
      </c>
      <c r="JG97" s="3">
        <v>145.094360747558</v>
      </c>
      <c r="JH97" s="3">
        <v>77.0291179242488</v>
      </c>
      <c r="JI97" s="3">
        <v>175.565878262548</v>
      </c>
      <c r="JJ97" s="3">
        <v>74.3746800937879</v>
      </c>
      <c r="JK97" s="3">
        <v>460.203296038957</v>
      </c>
      <c r="JL97" s="3">
        <v>228.302611865328</v>
      </c>
      <c r="JM97" s="3">
        <v>183.888416242024</v>
      </c>
      <c r="JN97" s="3">
        <v>205.508795084948</v>
      </c>
      <c r="JO97" s="3">
        <v>64.2655255752528</v>
      </c>
      <c r="JP97" s="3">
        <v>197.437904991434</v>
      </c>
      <c r="JQ97" s="3">
        <v>244.581816586581</v>
      </c>
      <c r="JR97" s="3">
        <v>212.751136779785</v>
      </c>
      <c r="JS97" s="3">
        <v>43.4941098349596</v>
      </c>
      <c r="JT97" s="3">
        <v>41.9653775011582</v>
      </c>
      <c r="JU97" s="3">
        <v>349.886135448109</v>
      </c>
      <c r="JV97" s="3">
        <v>40.46204622291</v>
      </c>
      <c r="JW97" s="3">
        <v>59.0772730220448</v>
      </c>
      <c r="JX97" s="3">
        <v>84.87545746631</v>
      </c>
      <c r="JY97" s="3">
        <v>76.3996515783776</v>
      </c>
      <c r="JZ97" s="3">
        <v>44.9593920918002</v>
      </c>
      <c r="KA97" s="3">
        <v>155.754242101433</v>
      </c>
      <c r="KB97" s="3">
        <v>22.6500175293014</v>
      </c>
      <c r="KC97" s="3">
        <v>44.8184278553775</v>
      </c>
      <c r="KD97" s="3">
        <v>34.3112752764152</v>
      </c>
      <c r="KE97" s="3">
        <v>82.8644845226757</v>
      </c>
      <c r="KF97" s="3">
        <v>60.2049866287172</v>
      </c>
      <c r="KG97" s="3">
        <v>55.1151270107174</v>
      </c>
      <c r="KH97" s="3">
        <v>115.282245106902</v>
      </c>
      <c r="KI97" s="3">
        <v>125.216966624184</v>
      </c>
      <c r="KJ97" s="3">
        <v>117.765902239362</v>
      </c>
      <c r="KK97" s="3">
        <v>227.011602633372</v>
      </c>
      <c r="KL97" s="3">
        <v>38.4196004693384</v>
      </c>
      <c r="KM97" s="3">
        <v>72.7030215753354</v>
      </c>
      <c r="KN97" s="3">
        <v>101.185518938542</v>
      </c>
      <c r="KO97" s="3">
        <v>64.6247671174347</v>
      </c>
      <c r="KP97" s="3">
        <v>50.3829568178786</v>
      </c>
      <c r="KQ97" s="3">
        <v>193.75449542005</v>
      </c>
      <c r="KR97" s="3">
        <v>61.2613784708028</v>
      </c>
      <c r="KS97" s="3">
        <v>55.95082784027</v>
      </c>
      <c r="KT97" s="3">
        <v>19.3258066947151</v>
      </c>
      <c r="KU97" s="3">
        <v>306.565960930083</v>
      </c>
      <c r="KV97" s="3">
        <v>36.9210341196879</v>
      </c>
      <c r="KW97" s="3">
        <v>100.805209414383</v>
      </c>
      <c r="KX97" s="3">
        <v>57.9178325343028</v>
      </c>
      <c r="KY97" s="3">
        <v>35.0376701509662</v>
      </c>
      <c r="KZ97" s="3">
        <v>14.1230380030002</v>
      </c>
      <c r="LA97" s="3">
        <v>12.639936670215</v>
      </c>
      <c r="LB97" s="3">
        <v>34.3700940959388</v>
      </c>
      <c r="LC97" s="3">
        <v>21.548020032411</v>
      </c>
      <c r="LD97" s="3">
        <v>421.993900848923</v>
      </c>
      <c r="LE97" s="3">
        <v>28.3351845198586</v>
      </c>
      <c r="LF97" s="3">
        <v>7.14631310012065</v>
      </c>
      <c r="LG97" s="3">
        <v>12.1069677661857</v>
      </c>
      <c r="LH97" s="3">
        <v>38.9500532598147</v>
      </c>
      <c r="LI97" s="3">
        <v>22.1702273108742</v>
      </c>
      <c r="LJ97" s="3">
        <v>35.1477397883466</v>
      </c>
      <c r="LK97" s="3">
        <v>18.684654951495</v>
      </c>
      <c r="LL97" s="3">
        <v>20.9801437332923</v>
      </c>
    </row>
    <row r="98">
      <c r="A98" s="9">
        <v>44562.0</v>
      </c>
      <c r="B98" s="3">
        <v>167.291147119435</v>
      </c>
      <c r="C98" s="3">
        <v>120.157000249901</v>
      </c>
      <c r="D98" s="3">
        <v>122.013839004466</v>
      </c>
      <c r="E98" s="3">
        <v>345.65923161463</v>
      </c>
      <c r="F98" s="3">
        <v>519.437249755859</v>
      </c>
      <c r="G98" s="3">
        <v>157.88462113711</v>
      </c>
      <c r="H98" s="3">
        <v>65.249665447449</v>
      </c>
      <c r="I98" s="3">
        <v>211.601394728746</v>
      </c>
      <c r="J98" s="3">
        <v>255.478002166748</v>
      </c>
      <c r="K98" s="3">
        <v>79.9487022316618</v>
      </c>
      <c r="L98" s="3">
        <v>80.117566889575</v>
      </c>
      <c r="M98" s="3">
        <v>20.8508324984057</v>
      </c>
      <c r="N98" s="3">
        <v>57.7615075449622</v>
      </c>
      <c r="O98" s="3">
        <v>55.2777569674909</v>
      </c>
      <c r="P98" s="3">
        <v>145.531119097314</v>
      </c>
      <c r="Q98" s="3">
        <v>113.125749969482</v>
      </c>
      <c r="R98" s="3">
        <v>112.790721970763</v>
      </c>
      <c r="S98" s="3">
        <v>120.070661951706</v>
      </c>
      <c r="T98" s="3">
        <v>143.723902859935</v>
      </c>
      <c r="U98" s="3">
        <v>137.06790391353</v>
      </c>
      <c r="V98" s="3">
        <v>207.494252163857</v>
      </c>
      <c r="W98" s="3">
        <v>298.063839272716</v>
      </c>
      <c r="X98" s="3">
        <v>234.027077660051</v>
      </c>
      <c r="Y98" s="3">
        <v>155.820611572266</v>
      </c>
      <c r="Z98" s="3">
        <v>268.620779639897</v>
      </c>
      <c r="AA98" s="3">
        <v>39.1867830372777</v>
      </c>
      <c r="AB98" s="3">
        <v>152.194999694824</v>
      </c>
      <c r="AC98" s="3">
        <v>222.749495352663</v>
      </c>
      <c r="AD98" s="3">
        <v>196.652215357241</v>
      </c>
      <c r="AE98" s="3">
        <v>163.699123610878</v>
      </c>
      <c r="AF98" s="4">
        <v>1992.39049072266</v>
      </c>
      <c r="AG98" s="3">
        <v>210.150751113892</v>
      </c>
      <c r="AH98" s="3">
        <v>43.4308384172634</v>
      </c>
      <c r="AI98" s="3">
        <v>79.8603187796759</v>
      </c>
      <c r="AJ98" s="3">
        <v>87.5890500821513</v>
      </c>
      <c r="AK98" s="3">
        <v>240.14765462271</v>
      </c>
      <c r="AL98" s="3">
        <v>28.9140418933307</v>
      </c>
      <c r="AM98" s="3">
        <v>64.8608694022926</v>
      </c>
      <c r="AN98" s="3">
        <v>230.83750038147</v>
      </c>
      <c r="AO98" s="3">
        <v>54.7662268960412</v>
      </c>
      <c r="AP98" s="3">
        <v>56.4458794478449</v>
      </c>
      <c r="AQ98" s="3">
        <v>43.2355003356934</v>
      </c>
      <c r="AR98" s="3">
        <v>39.182572161492</v>
      </c>
      <c r="AS98" s="3">
        <v>101.035143201394</v>
      </c>
      <c r="AT98" s="3">
        <v>57.4094747420139</v>
      </c>
      <c r="AU98" s="3">
        <v>30.2218212362607</v>
      </c>
      <c r="AV98" s="3">
        <v>48.2944598713791</v>
      </c>
      <c r="AW98" s="3">
        <v>204.640949719427</v>
      </c>
      <c r="AX98" s="3">
        <v>186.861568460582</v>
      </c>
      <c r="AY98" s="3">
        <v>102.752000045776</v>
      </c>
      <c r="AZ98" s="3">
        <v>160.891451257709</v>
      </c>
      <c r="BA98" s="3">
        <v>21.0659999847412</v>
      </c>
      <c r="BB98" s="3">
        <v>64.3240825840008</v>
      </c>
      <c r="BC98" s="3">
        <v>99.4052985507823</v>
      </c>
      <c r="BD98" s="3">
        <v>107.799684462993</v>
      </c>
      <c r="BE98" s="3">
        <v>77.3634933570718</v>
      </c>
      <c r="BF98" s="3">
        <v>160.492095331085</v>
      </c>
      <c r="BG98" s="3">
        <v>45.8730475015603</v>
      </c>
      <c r="BH98" s="3">
        <v>195.795062887829</v>
      </c>
      <c r="BI98" s="3">
        <v>30.0824349403381</v>
      </c>
      <c r="BJ98" s="3">
        <v>211.074098407731</v>
      </c>
      <c r="BK98" s="3">
        <v>58.1246005198549</v>
      </c>
      <c r="BL98" s="3">
        <v>25.3841740608091</v>
      </c>
      <c r="BM98" s="3">
        <v>142.522227785463</v>
      </c>
      <c r="BN98" s="3">
        <v>74.4511389110077</v>
      </c>
      <c r="BO98" s="3">
        <v>490.689307716605</v>
      </c>
      <c r="BP98" s="3">
        <v>40.7981870719458</v>
      </c>
      <c r="BQ98" s="3">
        <v>227.120931658334</v>
      </c>
      <c r="BR98" s="3">
        <v>53.8739951158224</v>
      </c>
      <c r="BS98" s="3">
        <v>34.3317235968354</v>
      </c>
      <c r="BT98" s="3">
        <v>92.2232151959786</v>
      </c>
      <c r="BU98" s="3">
        <v>82.2402031696596</v>
      </c>
      <c r="BV98" s="3">
        <v>94.1450108040018</v>
      </c>
      <c r="BW98" s="3">
        <v>113.195250800342</v>
      </c>
      <c r="BX98" s="3">
        <v>68.6900527932879</v>
      </c>
      <c r="BY98" s="3">
        <v>39.0995346997285</v>
      </c>
      <c r="BZ98" s="3">
        <v>357.866303585287</v>
      </c>
      <c r="CA98" s="3">
        <v>112.77710161314</v>
      </c>
      <c r="CB98" s="3">
        <v>210.636343477444</v>
      </c>
      <c r="CC98" s="3">
        <v>137.312752170808</v>
      </c>
      <c r="CD98" s="3">
        <v>92.1013333860418</v>
      </c>
      <c r="CE98" s="3">
        <v>255.585163119333</v>
      </c>
      <c r="CF98" s="3">
        <v>146.99235999902</v>
      </c>
      <c r="CG98" s="3">
        <v>133.805501174927</v>
      </c>
      <c r="CH98" s="3">
        <v>169.794414869212</v>
      </c>
      <c r="CI98" s="3">
        <v>127.897534442906</v>
      </c>
      <c r="CJ98" s="3">
        <v>107.682224163481</v>
      </c>
      <c r="CK98" s="3">
        <v>91.4900797774507</v>
      </c>
      <c r="CL98" s="3">
        <v>112.029000091553</v>
      </c>
      <c r="CM98" s="3">
        <v>41.4181510349356</v>
      </c>
      <c r="CN98" s="3">
        <v>130.831184325776</v>
      </c>
      <c r="CO98" s="3">
        <v>58.728782669356</v>
      </c>
      <c r="CP98" s="3">
        <v>205.193678894874</v>
      </c>
      <c r="CQ98" s="3">
        <v>75.3058462642098</v>
      </c>
      <c r="CR98" s="3">
        <v>246.185630696565</v>
      </c>
      <c r="CS98" s="3">
        <v>56.1709502109781</v>
      </c>
      <c r="CT98" s="3">
        <v>311.382513145219</v>
      </c>
      <c r="CU98" s="3">
        <v>109.754891415503</v>
      </c>
      <c r="CV98" s="3">
        <v>88.3508094422962</v>
      </c>
      <c r="CW98" s="3">
        <v>87.5798047573705</v>
      </c>
      <c r="CX98" s="3">
        <v>79.6104382698733</v>
      </c>
      <c r="CY98" s="3">
        <v>77.8856433844104</v>
      </c>
      <c r="CZ98" s="3">
        <v>156.513286645</v>
      </c>
      <c r="DA98" s="3">
        <v>47.129177202623</v>
      </c>
      <c r="DB98" s="3">
        <v>116.761250495911</v>
      </c>
      <c r="DC98" s="3">
        <v>36.1737465809894</v>
      </c>
      <c r="DD98" s="3">
        <v>117.429427535429</v>
      </c>
      <c r="DE98" s="3">
        <v>178.971750640869</v>
      </c>
      <c r="DF98" s="3">
        <v>18.4639381418942</v>
      </c>
      <c r="DG98" s="3">
        <v>54.4928585856068</v>
      </c>
      <c r="DH98" s="3">
        <v>39.528254988979</v>
      </c>
      <c r="DI98" s="3">
        <v>237.956203812158</v>
      </c>
      <c r="DJ98" s="3">
        <v>36.562072298219</v>
      </c>
      <c r="DK98" s="3">
        <v>226.564749908447</v>
      </c>
      <c r="DL98" s="3">
        <v>106.091603571373</v>
      </c>
      <c r="DM98" s="3">
        <v>41.623671512453</v>
      </c>
      <c r="DN98" s="3">
        <v>100.43265833548</v>
      </c>
      <c r="DO98" s="3">
        <v>196.209251204603</v>
      </c>
      <c r="DP98" s="3">
        <v>60.0594566498685</v>
      </c>
      <c r="DQ98" s="3">
        <v>62.1971606532963</v>
      </c>
      <c r="DR98" s="3">
        <v>62.1527474229052</v>
      </c>
      <c r="DS98" s="3">
        <v>34.3840020694317</v>
      </c>
      <c r="DT98" s="3">
        <v>56.5095442834696</v>
      </c>
      <c r="DU98" s="3">
        <v>135.623651496626</v>
      </c>
      <c r="DV98" s="3">
        <v>125.486539748689</v>
      </c>
      <c r="DW98" s="3">
        <v>119.201376768555</v>
      </c>
      <c r="DX98" s="3">
        <v>342.70704513327</v>
      </c>
      <c r="DY98" s="3">
        <v>485.03390869733</v>
      </c>
      <c r="DZ98" s="3">
        <v>26.3883249156887</v>
      </c>
      <c r="EA98" s="3">
        <v>86.3975741725186</v>
      </c>
      <c r="EB98" s="3">
        <v>14.1727715046278</v>
      </c>
      <c r="EC98" s="3">
        <v>350.351597310807</v>
      </c>
      <c r="ED98" s="3">
        <v>84.5724585258805</v>
      </c>
      <c r="EE98" s="3">
        <v>66.6813383152646</v>
      </c>
      <c r="EF98" s="3">
        <v>196.746571119155</v>
      </c>
      <c r="EG98" s="3">
        <v>33.798803018399</v>
      </c>
      <c r="EH98" s="3">
        <v>44.5309140134781</v>
      </c>
      <c r="EI98" s="3">
        <v>15.3027980237593</v>
      </c>
      <c r="EJ98" s="3">
        <v>183.871030762523</v>
      </c>
      <c r="EK98" s="3">
        <v>384.512367959819</v>
      </c>
      <c r="EL98" s="3">
        <v>117.142027138136</v>
      </c>
      <c r="EM98" s="3">
        <v>123.382959471089</v>
      </c>
      <c r="EN98" s="3">
        <v>129.173177024248</v>
      </c>
      <c r="EO98" s="3">
        <v>49.0722467999378</v>
      </c>
      <c r="EP98" s="3">
        <v>548.089765844209</v>
      </c>
      <c r="EQ98" s="3">
        <v>41.8677228191066</v>
      </c>
      <c r="ER98" s="3">
        <v>32.6849713185539</v>
      </c>
      <c r="ES98" s="3">
        <v>40.7488047629098</v>
      </c>
      <c r="ET98" s="3">
        <v>305.107750701904</v>
      </c>
      <c r="EU98" s="3">
        <v>224.820256987586</v>
      </c>
      <c r="EV98" s="3">
        <v>20.2685548367439</v>
      </c>
      <c r="EW98" s="3">
        <v>70.9834983853958</v>
      </c>
      <c r="EX98" s="3">
        <v>155.213005008115</v>
      </c>
      <c r="EY98" s="3">
        <v>31.2410137712917</v>
      </c>
      <c r="EZ98" s="3">
        <v>144.03809447722</v>
      </c>
      <c r="FA98" s="3">
        <v>55.7477158715012</v>
      </c>
      <c r="FB98" s="3">
        <v>21.7697122450163</v>
      </c>
      <c r="FC98" s="3">
        <v>21.4140333361225</v>
      </c>
      <c r="FD98" s="3">
        <v>392.221878988957</v>
      </c>
      <c r="FE98" s="3">
        <v>126.816624967203</v>
      </c>
      <c r="FF98" s="3">
        <v>14.4309235604328</v>
      </c>
      <c r="FG98" s="3">
        <v>114.757000160217</v>
      </c>
      <c r="FH98" s="3">
        <v>55.1315283778079</v>
      </c>
      <c r="FI98" s="3">
        <v>43.80449255065</v>
      </c>
      <c r="FJ98" s="3">
        <v>58.9511423918827</v>
      </c>
      <c r="FK98" s="3">
        <v>94.9853690732537</v>
      </c>
      <c r="FL98" s="3">
        <v>243.680069859093</v>
      </c>
      <c r="FM98" s="3">
        <v>343.301343587612</v>
      </c>
      <c r="FN98" s="3">
        <v>227.670561916675</v>
      </c>
      <c r="FO98" s="3">
        <v>56.7352150910607</v>
      </c>
      <c r="FP98" s="3">
        <v>42.2314901851276</v>
      </c>
      <c r="FQ98" s="3">
        <v>79.1979358427944</v>
      </c>
      <c r="FR98" s="3">
        <v>357.1971211105</v>
      </c>
      <c r="FS98" s="3">
        <v>156.953931977632</v>
      </c>
      <c r="FT98" s="3">
        <v>62.4451891560308</v>
      </c>
      <c r="FU98" s="3">
        <v>242.383022457366</v>
      </c>
      <c r="FV98" s="3">
        <v>75.3673598141331</v>
      </c>
      <c r="FW98" s="3">
        <v>246.670722277753</v>
      </c>
      <c r="FX98" s="3">
        <v>346.139088100306</v>
      </c>
      <c r="FY98" s="3">
        <v>62.439568407791</v>
      </c>
      <c r="FZ98" s="3">
        <v>96.7896028625714</v>
      </c>
      <c r="GA98" s="3">
        <v>60.4810531754546</v>
      </c>
      <c r="GB98" s="3">
        <v>168.445250701904</v>
      </c>
      <c r="GC98" s="3">
        <v>90.1551999984315</v>
      </c>
      <c r="GD98" s="3">
        <v>153.855800192461</v>
      </c>
      <c r="GE98" s="3">
        <v>128.463881358328</v>
      </c>
      <c r="GF98" s="3">
        <v>45.206875038147</v>
      </c>
      <c r="GG98" s="3">
        <v>38.8206250267223</v>
      </c>
      <c r="GH98" s="3">
        <v>37.9625430067279</v>
      </c>
      <c r="GI98" s="3">
        <v>66.4609675733238</v>
      </c>
      <c r="GJ98" s="3">
        <v>73.3697453905657</v>
      </c>
      <c r="GK98" s="3">
        <v>90.5310838795104</v>
      </c>
      <c r="GL98" s="3">
        <v>301.946743899748</v>
      </c>
      <c r="GM98" s="3">
        <v>238.022255789883</v>
      </c>
      <c r="GN98" s="3">
        <v>155.404195455277</v>
      </c>
      <c r="GO98" s="3">
        <v>87.9612571161514</v>
      </c>
      <c r="GP98" s="3">
        <v>59.2469955242017</v>
      </c>
      <c r="GQ98" s="3">
        <v>76.5390209102148</v>
      </c>
      <c r="GR98" s="3">
        <v>55.2522721467543</v>
      </c>
      <c r="GS98" s="3">
        <v>489.954250335693</v>
      </c>
      <c r="GT98" s="3">
        <v>25.0673724518737</v>
      </c>
      <c r="GU98" s="3">
        <v>145.142562486159</v>
      </c>
      <c r="GV98" s="3">
        <v>376.947379153721</v>
      </c>
      <c r="GW98" s="3">
        <v>36.6298009509473</v>
      </c>
      <c r="GX98" s="3">
        <v>265.114523325151</v>
      </c>
      <c r="GY98" s="3">
        <v>83.9888682644437</v>
      </c>
      <c r="GZ98" s="3">
        <v>111.970107822971</v>
      </c>
      <c r="HA98" s="3">
        <v>102.233789782553</v>
      </c>
      <c r="HB98" s="3">
        <v>25.8296667129287</v>
      </c>
      <c r="HC98" s="3">
        <v>21.4922377384632</v>
      </c>
      <c r="HD98" s="3">
        <v>51.4347217112163</v>
      </c>
      <c r="HE98" s="3">
        <v>69.0319874252196</v>
      </c>
      <c r="HF98" s="3">
        <v>81.3425819465493</v>
      </c>
      <c r="HG98" s="3">
        <v>669.043748474121</v>
      </c>
      <c r="HH98" s="3">
        <v>33.3817768863872</v>
      </c>
      <c r="HI98" s="3">
        <v>114.092065668803</v>
      </c>
      <c r="HJ98" s="3">
        <v>54.5816358303807</v>
      </c>
      <c r="HK98" s="3">
        <v>59.3140870444517</v>
      </c>
      <c r="HL98" s="3">
        <v>158.911171289988</v>
      </c>
      <c r="HM98" s="3">
        <v>46.9459889394099</v>
      </c>
      <c r="HN98" s="3">
        <v>67.0344146676091</v>
      </c>
      <c r="HO98" s="3">
        <v>148.562982824022</v>
      </c>
      <c r="HP98" s="3">
        <v>104.384880098537</v>
      </c>
      <c r="HQ98" s="3">
        <v>304.829291937365</v>
      </c>
      <c r="HR98" s="3">
        <v>52.3758737126194</v>
      </c>
      <c r="HS98" s="3">
        <v>142.36474166264</v>
      </c>
      <c r="HT98" s="3">
        <v>85.94370939935</v>
      </c>
      <c r="HU98" s="3">
        <v>188.805053410246</v>
      </c>
      <c r="HV98" s="3">
        <v>64.1262904624445</v>
      </c>
      <c r="HW98" s="3">
        <v>61.3933825019753</v>
      </c>
      <c r="HX98" s="3">
        <v>153.789091622494</v>
      </c>
      <c r="HY98" s="3">
        <v>26.916973509161</v>
      </c>
      <c r="HZ98" s="3">
        <v>97.749623943469</v>
      </c>
      <c r="IA98" s="3">
        <v>309.92111202801</v>
      </c>
      <c r="IB98" s="3">
        <v>74.9555496697666</v>
      </c>
      <c r="IC98" s="3">
        <v>104.381194306884</v>
      </c>
      <c r="ID98" s="3">
        <v>165.597899950275</v>
      </c>
      <c r="IE98" s="3">
        <v>614.344250488281</v>
      </c>
      <c r="IF98" s="3">
        <v>20.930857929104</v>
      </c>
      <c r="IG98" s="3">
        <v>106.363630980764</v>
      </c>
      <c r="IH98" s="3">
        <v>302.776951358403</v>
      </c>
      <c r="II98" s="3">
        <v>442.012385353496</v>
      </c>
      <c r="IJ98" s="3">
        <v>98.8853000261532</v>
      </c>
      <c r="IK98" s="3">
        <v>125.148844734054</v>
      </c>
      <c r="IL98" s="3">
        <v>95.6211181439585</v>
      </c>
      <c r="IM98" s="3">
        <v>86.8549822750764</v>
      </c>
      <c r="IN98" s="3">
        <v>302.615201512336</v>
      </c>
      <c r="IO98" s="3">
        <v>128.364954981769</v>
      </c>
      <c r="IP98" s="3">
        <v>34.2620251463237</v>
      </c>
      <c r="IQ98" s="3">
        <v>197.875397983882</v>
      </c>
      <c r="IR98" s="3">
        <v>60.6750977080517</v>
      </c>
      <c r="IS98" s="3">
        <v>130.042713489714</v>
      </c>
      <c r="IT98" s="3">
        <v>61.7126223249256</v>
      </c>
      <c r="IU98" s="3">
        <v>87.757098560398</v>
      </c>
      <c r="IV98" s="3">
        <v>234.032354743947</v>
      </c>
      <c r="IW98" s="3">
        <v>166.385353378382</v>
      </c>
      <c r="IX98" s="3">
        <v>252.244509054499</v>
      </c>
      <c r="IY98" s="3">
        <v>72.5035746924374</v>
      </c>
      <c r="IZ98" s="3">
        <v>16.3577912527716</v>
      </c>
      <c r="JA98" s="3">
        <v>45.2169766018434</v>
      </c>
      <c r="JB98" s="3">
        <v>147.684582390758</v>
      </c>
      <c r="JC98" s="3">
        <v>205.639297628462</v>
      </c>
      <c r="JD98" s="3">
        <v>68.4209890542412</v>
      </c>
      <c r="JE98" s="3">
        <v>593.94357947971</v>
      </c>
      <c r="JF98" s="3">
        <v>152.996471568508</v>
      </c>
      <c r="JG98" s="3">
        <v>153.964078980309</v>
      </c>
      <c r="JH98" s="3">
        <v>82.8081397925554</v>
      </c>
      <c r="JI98" s="3">
        <v>166.822660001674</v>
      </c>
      <c r="JJ98" s="3">
        <v>73.9391518086869</v>
      </c>
      <c r="JK98" s="3">
        <v>449.651052725576</v>
      </c>
      <c r="JL98" s="3">
        <v>230.414892838095</v>
      </c>
      <c r="JM98" s="3">
        <v>184.252639359747</v>
      </c>
      <c r="JN98" s="3">
        <v>209.659999753848</v>
      </c>
      <c r="JO98" s="3">
        <v>74.0118425073282</v>
      </c>
      <c r="JP98" s="3">
        <v>191.071557722366</v>
      </c>
      <c r="JQ98" s="3">
        <v>227.752000427246</v>
      </c>
      <c r="JR98" s="3">
        <v>227.255499649048</v>
      </c>
      <c r="JS98" s="3">
        <v>46.7713152993146</v>
      </c>
      <c r="JT98" s="3">
        <v>43.6621022337272</v>
      </c>
      <c r="JU98" s="3">
        <v>333.239750671387</v>
      </c>
      <c r="JV98" s="3">
        <v>43.4590193653118</v>
      </c>
      <c r="JW98" s="3">
        <v>61.6870000839233</v>
      </c>
      <c r="JX98" s="3">
        <v>86.5605033275775</v>
      </c>
      <c r="JY98" s="3">
        <v>79.3797599375501</v>
      </c>
      <c r="JZ98" s="3">
        <v>50.2468124909362</v>
      </c>
      <c r="KA98" s="3">
        <v>148.543187471299</v>
      </c>
      <c r="KB98" s="3">
        <v>24.572917467158</v>
      </c>
      <c r="KC98" s="3">
        <v>45.2917071398963</v>
      </c>
      <c r="KD98" s="3">
        <v>34.7075201684418</v>
      </c>
      <c r="KE98" s="3">
        <v>84.5392051718522</v>
      </c>
      <c r="KF98" s="3">
        <v>62.0347098480236</v>
      </c>
      <c r="KG98" s="3">
        <v>63.9135282720997</v>
      </c>
      <c r="KH98" s="3">
        <v>106.714737012702</v>
      </c>
      <c r="KI98" s="3">
        <v>121.387662250429</v>
      </c>
      <c r="KJ98" s="3">
        <v>118.696055334296</v>
      </c>
      <c r="KK98" s="3">
        <v>201.567360734888</v>
      </c>
      <c r="KL98" s="3">
        <v>37.0459939739561</v>
      </c>
      <c r="KM98" s="3">
        <v>81.3201085975612</v>
      </c>
      <c r="KN98" s="3">
        <v>102.931062016581</v>
      </c>
      <c r="KO98" s="3">
        <v>62.1478511098985</v>
      </c>
      <c r="KP98" s="3">
        <v>51.5360807509318</v>
      </c>
      <c r="KQ98" s="3">
        <v>184.857429430001</v>
      </c>
      <c r="KR98" s="3">
        <v>63.0714062278027</v>
      </c>
      <c r="KS98" s="3">
        <v>59.5551524065602</v>
      </c>
      <c r="KT98" s="3">
        <v>20.4002429583607</v>
      </c>
      <c r="KU98" s="3">
        <v>304.88995355107</v>
      </c>
      <c r="KV98" s="3">
        <v>38.9163108459971</v>
      </c>
      <c r="KW98" s="3">
        <v>100.836262922615</v>
      </c>
      <c r="KX98" s="3">
        <v>55.5102030346277</v>
      </c>
      <c r="KY98" s="3">
        <v>35.041856158381</v>
      </c>
      <c r="KZ98" s="3">
        <v>14.7360960117972</v>
      </c>
      <c r="LA98" s="3">
        <v>15.1535203423304</v>
      </c>
      <c r="LB98" s="3">
        <v>36.0496068961816</v>
      </c>
      <c r="LC98" s="3">
        <v>23.9595511863152</v>
      </c>
      <c r="LD98" s="3">
        <v>397.504486002055</v>
      </c>
      <c r="LE98" s="3">
        <v>29.9911849701192</v>
      </c>
      <c r="LF98" s="3">
        <v>6.63930009927163</v>
      </c>
      <c r="LG98" s="3">
        <v>12.339087402662</v>
      </c>
      <c r="LH98" s="3">
        <v>41.1306989101425</v>
      </c>
      <c r="LI98" s="3">
        <v>19.4342500209808</v>
      </c>
      <c r="LJ98" s="3">
        <v>34.612719251806</v>
      </c>
      <c r="LK98" s="3">
        <v>20.0704199276526</v>
      </c>
      <c r="LL98" s="3">
        <v>24.9052517671796</v>
      </c>
    </row>
    <row r="99">
      <c r="A99" s="9">
        <v>44593.0</v>
      </c>
      <c r="B99" s="3">
        <v>167.175331153071</v>
      </c>
      <c r="C99" s="3">
        <v>127.825694239164</v>
      </c>
      <c r="D99" s="3">
        <v>117.315867107805</v>
      </c>
      <c r="E99" s="3">
        <v>319.975667616525</v>
      </c>
      <c r="F99" s="3">
        <v>485.273420635023</v>
      </c>
      <c r="G99" s="3">
        <v>153.036685958756</v>
      </c>
      <c r="H99" s="3">
        <v>71.0475990081064</v>
      </c>
      <c r="I99" s="3">
        <v>191.404270529828</v>
      </c>
      <c r="J99" s="3">
        <v>231.643947400545</v>
      </c>
      <c r="K99" s="3">
        <v>78.4606742722011</v>
      </c>
      <c r="L99" s="3">
        <v>78.8128610542581</v>
      </c>
      <c r="M99" s="3">
        <v>19.7518657958934</v>
      </c>
      <c r="N99" s="3">
        <v>59.4976181404832</v>
      </c>
      <c r="O99" s="3">
        <v>56.8527306507125</v>
      </c>
      <c r="P99" s="3">
        <v>152.50146307182</v>
      </c>
      <c r="Q99" s="3">
        <v>108.987631546824</v>
      </c>
      <c r="R99" s="3">
        <v>113.882255335494</v>
      </c>
      <c r="S99" s="3">
        <v>112.645867375872</v>
      </c>
      <c r="T99" s="3">
        <v>132.521593076043</v>
      </c>
      <c r="U99" s="3">
        <v>129.584245225598</v>
      </c>
      <c r="V99" s="3">
        <v>206.327668697861</v>
      </c>
      <c r="W99" s="3">
        <v>291.685994756247</v>
      </c>
      <c r="X99" s="3">
        <v>217.517410992951</v>
      </c>
      <c r="Y99" s="3">
        <v>153.753934759843</v>
      </c>
      <c r="Z99" s="3">
        <v>233.529139815859</v>
      </c>
      <c r="AA99" s="3">
        <v>37.4014129615825</v>
      </c>
      <c r="AB99" s="3">
        <v>136.597893162778</v>
      </c>
      <c r="AC99" s="3">
        <v>217.776101590737</v>
      </c>
      <c r="AD99" s="3">
        <v>176.280315327591</v>
      </c>
      <c r="AE99" s="3">
        <v>183.603051952263</v>
      </c>
      <c r="AF99" s="4">
        <v>1937.26105057566</v>
      </c>
      <c r="AG99" s="3">
        <v>208.539735492907</v>
      </c>
      <c r="AH99" s="3">
        <v>43.3265966910078</v>
      </c>
      <c r="AI99" s="3">
        <v>79.422725856619</v>
      </c>
      <c r="AJ99" s="3">
        <v>85.2322110988603</v>
      </c>
      <c r="AK99" s="3">
        <v>249.583018941707</v>
      </c>
      <c r="AL99" s="3">
        <v>26.478962719803</v>
      </c>
      <c r="AM99" s="3">
        <v>63.939825784917</v>
      </c>
      <c r="AN99" s="3">
        <v>215.865788911518</v>
      </c>
      <c r="AO99" s="3">
        <v>54.0655526396089</v>
      </c>
      <c r="AP99" s="3">
        <v>59.2375016028092</v>
      </c>
      <c r="AQ99" s="3">
        <v>43.316052487022</v>
      </c>
      <c r="AR99" s="3">
        <v>36.732596976321</v>
      </c>
      <c r="AS99" s="3">
        <v>99.2863569232654</v>
      </c>
      <c r="AT99" s="3">
        <v>58.1407502501951</v>
      </c>
      <c r="AU99" s="3">
        <v>31.0046864663553</v>
      </c>
      <c r="AV99" s="3">
        <v>49.3065755485141</v>
      </c>
      <c r="AW99" s="3">
        <v>186.213827462117</v>
      </c>
      <c r="AX99" s="3">
        <v>195.132306778255</v>
      </c>
      <c r="AY99" s="3">
        <v>100.461578971461</v>
      </c>
      <c r="AZ99" s="3">
        <v>147.369824583458</v>
      </c>
      <c r="BA99" s="3">
        <v>21.5315789674458</v>
      </c>
      <c r="BB99" s="3">
        <v>70.1601269768633</v>
      </c>
      <c r="BC99" s="3">
        <v>85.2349241937639</v>
      </c>
      <c r="BD99" s="3">
        <v>113.003769305643</v>
      </c>
      <c r="BE99" s="3">
        <v>74.3110359246755</v>
      </c>
      <c r="BF99" s="3">
        <v>135.384332877851</v>
      </c>
      <c r="BG99" s="3">
        <v>43.9896593508288</v>
      </c>
      <c r="BH99" s="3">
        <v>208.300160638153</v>
      </c>
      <c r="BI99" s="3">
        <v>30.2272947211015</v>
      </c>
      <c r="BJ99" s="3">
        <v>203.083470938789</v>
      </c>
      <c r="BK99" s="3">
        <v>57.8767435827348</v>
      </c>
      <c r="BL99" s="3">
        <v>25.4436672091732</v>
      </c>
      <c r="BM99" s="3">
        <v>144.51848745704</v>
      </c>
      <c r="BN99" s="3">
        <v>81.3997751201353</v>
      </c>
      <c r="BO99" s="3">
        <v>492.41967048876</v>
      </c>
      <c r="BP99" s="3">
        <v>40.0502592241141</v>
      </c>
      <c r="BQ99" s="3">
        <v>209.975095098648</v>
      </c>
      <c r="BR99" s="3">
        <v>50.2404954619225</v>
      </c>
      <c r="BS99" s="3">
        <v>32.9236750242283</v>
      </c>
      <c r="BT99" s="3">
        <v>88.1429826676032</v>
      </c>
      <c r="BU99" s="3">
        <v>83.1867701184007</v>
      </c>
      <c r="BV99" s="3">
        <v>94.6176328621632</v>
      </c>
      <c r="BW99" s="3">
        <v>121.577469793402</v>
      </c>
      <c r="BX99" s="3">
        <v>69.1133628009294</v>
      </c>
      <c r="BY99" s="3">
        <v>41.0967803958825</v>
      </c>
      <c r="BZ99" s="3">
        <v>358.806671119679</v>
      </c>
      <c r="CA99" s="3">
        <v>113.516172322364</v>
      </c>
      <c r="CB99" s="3">
        <v>190.610533351313</v>
      </c>
      <c r="CC99" s="3">
        <v>124.45173573151</v>
      </c>
      <c r="CD99" s="3">
        <v>82.5547227823108</v>
      </c>
      <c r="CE99" s="3">
        <v>243.098165881723</v>
      </c>
      <c r="CF99" s="3">
        <v>146.077514058348</v>
      </c>
      <c r="CG99" s="3">
        <v>136.913683841103</v>
      </c>
      <c r="CH99" s="3">
        <v>155.593763377901</v>
      </c>
      <c r="CI99" s="3">
        <v>128.669141309559</v>
      </c>
      <c r="CJ99" s="3">
        <v>107.326234000643</v>
      </c>
      <c r="CK99" s="3">
        <v>90.0537709217534</v>
      </c>
      <c r="CL99" s="3">
        <v>112.681842603182</v>
      </c>
      <c r="CM99" s="3">
        <v>44.8809289596529</v>
      </c>
      <c r="CN99" s="3">
        <v>130.069404063727</v>
      </c>
      <c r="CO99" s="3">
        <v>54.1228734586317</v>
      </c>
      <c r="CP99" s="3">
        <v>177.105063334774</v>
      </c>
      <c r="CQ99" s="3">
        <v>76.6312175682354</v>
      </c>
      <c r="CR99" s="3">
        <v>221.154449172618</v>
      </c>
      <c r="CS99" s="3">
        <v>53.4272088536375</v>
      </c>
      <c r="CT99" s="3">
        <v>292.162986181598</v>
      </c>
      <c r="CU99" s="3">
        <v>108.741559541804</v>
      </c>
      <c r="CV99" s="3">
        <v>88.7192643597709</v>
      </c>
      <c r="CW99" s="3">
        <v>96.6517518401552</v>
      </c>
      <c r="CX99" s="3">
        <v>77.4893247047184</v>
      </c>
      <c r="CY99" s="3">
        <v>75.1149408280796</v>
      </c>
      <c r="CZ99" s="3">
        <v>145.965848906684</v>
      </c>
      <c r="DA99" s="3">
        <v>46.3633709683032</v>
      </c>
      <c r="DB99" s="3">
        <v>109.61526328639</v>
      </c>
      <c r="DC99" s="3">
        <v>37.9231538342436</v>
      </c>
      <c r="DD99" s="3">
        <v>104.414883958014</v>
      </c>
      <c r="DE99" s="3">
        <v>196.36131567704</v>
      </c>
      <c r="DF99" s="3">
        <v>14.9233988867294</v>
      </c>
      <c r="DG99" s="3">
        <v>49.2470751922182</v>
      </c>
      <c r="DH99" s="3">
        <v>40.1140017588385</v>
      </c>
      <c r="DI99" s="3">
        <v>219.479039283327</v>
      </c>
      <c r="DJ99" s="3">
        <v>36.8142951446679</v>
      </c>
      <c r="DK99" s="3">
        <v>201.079210783306</v>
      </c>
      <c r="DL99" s="3">
        <v>98.7425603932158</v>
      </c>
      <c r="DM99" s="3">
        <v>42.3643976076903</v>
      </c>
      <c r="DN99" s="3">
        <v>105.214827665446</v>
      </c>
      <c r="DO99" s="3">
        <v>201.77520966309</v>
      </c>
      <c r="DP99" s="3">
        <v>59.6959414317241</v>
      </c>
      <c r="DQ99" s="3">
        <v>55.4574858356865</v>
      </c>
      <c r="DR99" s="3">
        <v>61.4973892621493</v>
      </c>
      <c r="DS99" s="3">
        <v>38.0663159075725</v>
      </c>
      <c r="DT99" s="3">
        <v>48.2966039522051</v>
      </c>
      <c r="DU99" s="3">
        <v>136.565687679348</v>
      </c>
      <c r="DV99" s="3">
        <v>118.198443685099</v>
      </c>
      <c r="DW99" s="3">
        <v>111.181747962473</v>
      </c>
      <c r="DX99" s="3">
        <v>329.570676103996</v>
      </c>
      <c r="DY99" s="3">
        <v>465.137833027016</v>
      </c>
      <c r="DZ99" s="3">
        <v>30.5328587594786</v>
      </c>
      <c r="EA99" s="3">
        <v>83.8605135695565</v>
      </c>
      <c r="EB99" s="3">
        <v>13.6406309241518</v>
      </c>
      <c r="EC99" s="3">
        <v>321.215267619903</v>
      </c>
      <c r="ED99" s="3">
        <v>90.7665353203566</v>
      </c>
      <c r="EE99" s="3">
        <v>66.5471768430497</v>
      </c>
      <c r="EF99" s="3">
        <v>178.644240144187</v>
      </c>
      <c r="EG99" s="3">
        <v>33.2036353077209</v>
      </c>
      <c r="EH99" s="3">
        <v>43.4518553082475</v>
      </c>
      <c r="EI99" s="3">
        <v>15.9722431663914</v>
      </c>
      <c r="EJ99" s="3">
        <v>189.568009882284</v>
      </c>
      <c r="EK99" s="3">
        <v>412.639435694876</v>
      </c>
      <c r="EL99" s="3">
        <v>115.278068367859</v>
      </c>
      <c r="EM99" s="3">
        <v>121.101534392875</v>
      </c>
      <c r="EN99" s="3">
        <v>121.945018489788</v>
      </c>
      <c r="EO99" s="3">
        <v>44.4488941498319</v>
      </c>
      <c r="EP99" s="3">
        <v>514.215631944698</v>
      </c>
      <c r="EQ99" s="3">
        <v>40.5870184215446</v>
      </c>
      <c r="ER99" s="3">
        <v>32.31998491595</v>
      </c>
      <c r="ES99" s="3">
        <v>39.9135891341873</v>
      </c>
      <c r="ET99" s="3">
        <v>285.948947304174</v>
      </c>
      <c r="EU99" s="3">
        <v>207.482878486635</v>
      </c>
      <c r="EV99" s="3">
        <v>19.6254682710132</v>
      </c>
      <c r="EW99" s="3">
        <v>62.6480130634294</v>
      </c>
      <c r="EX99" s="3">
        <v>153.71762975097</v>
      </c>
      <c r="EY99" s="3">
        <v>31.672094218777</v>
      </c>
      <c r="EZ99" s="3">
        <v>139.365717887531</v>
      </c>
      <c r="FA99" s="3">
        <v>54.0372362389957</v>
      </c>
      <c r="FB99" s="3">
        <v>22.037143154761</v>
      </c>
      <c r="FC99" s="3">
        <v>20.9272483187125</v>
      </c>
      <c r="FD99" s="3">
        <v>361.291137125581</v>
      </c>
      <c r="FE99" s="3">
        <v>119.04741529352</v>
      </c>
      <c r="FF99" s="3">
        <v>14.4916601409748</v>
      </c>
      <c r="FG99" s="3">
        <v>107.756579549689</v>
      </c>
      <c r="FH99" s="3">
        <v>56.0356505238602</v>
      </c>
      <c r="FI99" s="3">
        <v>42.3624347314169</v>
      </c>
      <c r="FJ99" s="3">
        <v>60.4205167556398</v>
      </c>
      <c r="FK99" s="3">
        <v>84.7888662591478</v>
      </c>
      <c r="FL99" s="3">
        <v>235.593536791087</v>
      </c>
      <c r="FM99" s="3">
        <v>362.651598562602</v>
      </c>
      <c r="FN99" s="3">
        <v>213.439293432203</v>
      </c>
      <c r="FO99" s="3">
        <v>50.1589823174381</v>
      </c>
      <c r="FP99" s="3">
        <v>43.0904302164033</v>
      </c>
      <c r="FQ99" s="3">
        <v>81.512391786844</v>
      </c>
      <c r="FR99" s="3">
        <v>369.219012999323</v>
      </c>
      <c r="FS99" s="3">
        <v>165.985770605013</v>
      </c>
      <c r="FT99" s="3">
        <v>55.5485118147799</v>
      </c>
      <c r="FU99" s="3">
        <v>237.893550414107</v>
      </c>
      <c r="FV99" s="3">
        <v>69.538818727021</v>
      </c>
      <c r="FW99" s="3">
        <v>265.650313405926</v>
      </c>
      <c r="FX99" s="3">
        <v>324.037167692225</v>
      </c>
      <c r="FY99" s="3">
        <v>61.9494675760982</v>
      </c>
      <c r="FZ99" s="3">
        <v>94.4634718535878</v>
      </c>
      <c r="GA99" s="3">
        <v>63.3653210517172</v>
      </c>
      <c r="GB99" s="3">
        <v>148.473684612073</v>
      </c>
      <c r="GC99" s="3">
        <v>93.5899680858735</v>
      </c>
      <c r="GD99" s="3">
        <v>146.893013354134</v>
      </c>
      <c r="GE99" s="3">
        <v>114.717319010069</v>
      </c>
      <c r="GF99" s="3">
        <v>41.8427632984362</v>
      </c>
      <c r="GG99" s="3">
        <v>39.5273218170352</v>
      </c>
      <c r="GH99" s="3">
        <v>42.3019027190765</v>
      </c>
      <c r="GI99" s="3">
        <v>72.7286427436634</v>
      </c>
      <c r="GJ99" s="3">
        <v>70.9854543289905</v>
      </c>
      <c r="GK99" s="3">
        <v>90.9427026104186</v>
      </c>
      <c r="GL99" s="3">
        <v>291.350633476703</v>
      </c>
      <c r="GM99" s="3">
        <v>216.023736348807</v>
      </c>
      <c r="GN99" s="3">
        <v>163.256121099663</v>
      </c>
      <c r="GO99" s="3">
        <v>86.2662689030586</v>
      </c>
      <c r="GP99" s="3">
        <v>55.762704787452</v>
      </c>
      <c r="GQ99" s="3">
        <v>69.9244473228866</v>
      </c>
      <c r="GR99" s="3">
        <v>57.9419812245462</v>
      </c>
      <c r="GS99" s="3">
        <v>400.881841559159</v>
      </c>
      <c r="GT99" s="3">
        <v>26.0108258399672</v>
      </c>
      <c r="GU99" s="3">
        <v>137.411722714271</v>
      </c>
      <c r="GV99" s="3">
        <v>369.292151456653</v>
      </c>
      <c r="GW99" s="3">
        <v>35.5487160970958</v>
      </c>
      <c r="GX99" s="3">
        <v>252.143741270921</v>
      </c>
      <c r="GY99" s="3">
        <v>80.9475054899495</v>
      </c>
      <c r="GZ99" s="3">
        <v>108.876032811812</v>
      </c>
      <c r="HA99" s="3">
        <v>112.69570480715</v>
      </c>
      <c r="HB99" s="3">
        <v>24.5525080392919</v>
      </c>
      <c r="HC99" s="3">
        <v>21.8482350482902</v>
      </c>
      <c r="HD99" s="3">
        <v>53.7634700905122</v>
      </c>
      <c r="HE99" s="3">
        <v>74.5952995890879</v>
      </c>
      <c r="HF99" s="3">
        <v>75.425381471845</v>
      </c>
      <c r="HG99" s="3">
        <v>655.894733629729</v>
      </c>
      <c r="HH99" s="3">
        <v>38.5667002622311</v>
      </c>
      <c r="HI99" s="3">
        <v>109.357254666525</v>
      </c>
      <c r="HJ99" s="3">
        <v>55.0750371406617</v>
      </c>
      <c r="HK99" s="3">
        <v>59.1609698590511</v>
      </c>
      <c r="HL99" s="3">
        <v>155.204296849264</v>
      </c>
      <c r="HM99" s="3">
        <v>43.3436523759526</v>
      </c>
      <c r="HN99" s="3">
        <v>66.5591519295336</v>
      </c>
      <c r="HO99" s="3">
        <v>147.241282636085</v>
      </c>
      <c r="HP99" s="3">
        <v>103.631925535908</v>
      </c>
      <c r="HQ99" s="3">
        <v>291.477012878017</v>
      </c>
      <c r="HR99" s="3">
        <v>47.7894703311532</v>
      </c>
      <c r="HS99" s="3">
        <v>136.30250981708</v>
      </c>
      <c r="HT99" s="3">
        <v>90.8617449397915</v>
      </c>
      <c r="HU99" s="3">
        <v>182.49776953613</v>
      </c>
      <c r="HV99" s="3">
        <v>57.0108515624379</v>
      </c>
      <c r="HW99" s="3">
        <v>61.230774139873</v>
      </c>
      <c r="HX99" s="3">
        <v>141.84857808362</v>
      </c>
      <c r="HY99" s="3">
        <v>25.4138332487502</v>
      </c>
      <c r="HZ99" s="3">
        <v>100.6624237536</v>
      </c>
      <c r="IA99" s="3">
        <v>308.882371127159</v>
      </c>
      <c r="IB99" s="3">
        <v>78.4264662259395</v>
      </c>
      <c r="IC99" s="3">
        <v>102.318935095354</v>
      </c>
      <c r="ID99" s="3">
        <v>161.30643989107</v>
      </c>
      <c r="IE99" s="3">
        <v>619.216841848273</v>
      </c>
      <c r="IF99" s="3">
        <v>21.3041736989069</v>
      </c>
      <c r="IG99" s="3">
        <v>115.927410781655</v>
      </c>
      <c r="IH99" s="3">
        <v>260.691172951872</v>
      </c>
      <c r="II99" s="3">
        <v>436.13155607203</v>
      </c>
      <c r="IJ99" s="3">
        <v>90.8559725725796</v>
      </c>
      <c r="IK99" s="3">
        <v>117.182218646891</v>
      </c>
      <c r="IL99" s="3">
        <v>88.212148402357</v>
      </c>
      <c r="IM99" s="3">
        <v>84.9803077883904</v>
      </c>
      <c r="IN99" s="3">
        <v>267.506271406937</v>
      </c>
      <c r="IO99" s="3">
        <v>125.184707318093</v>
      </c>
      <c r="IP99" s="3">
        <v>37.4302471061487</v>
      </c>
      <c r="IQ99" s="3">
        <v>196.065216625614</v>
      </c>
      <c r="IR99" s="3">
        <v>59.1388629909974</v>
      </c>
      <c r="IS99" s="3">
        <v>119.658130984939</v>
      </c>
      <c r="IT99" s="3">
        <v>62.2353904821516</v>
      </c>
      <c r="IU99" s="3">
        <v>86.2884936001913</v>
      </c>
      <c r="IV99" s="3">
        <v>218.930296193631</v>
      </c>
      <c r="IW99" s="3">
        <v>148.171864487416</v>
      </c>
      <c r="IX99" s="3">
        <v>245.647964106633</v>
      </c>
      <c r="IY99" s="3">
        <v>76.161639289432</v>
      </c>
      <c r="IZ99" s="3">
        <v>15.096890788046</v>
      </c>
      <c r="JA99" s="3">
        <v>45.089044014398</v>
      </c>
      <c r="JB99" s="3">
        <v>137.930298570194</v>
      </c>
      <c r="JC99" s="3">
        <v>191.623660050377</v>
      </c>
      <c r="JD99" s="3">
        <v>65.106453057649</v>
      </c>
      <c r="JE99" s="3">
        <v>561.399552743859</v>
      </c>
      <c r="JF99" s="3">
        <v>129.356866192706</v>
      </c>
      <c r="JG99" s="3">
        <v>160.672552358563</v>
      </c>
      <c r="JH99" s="3">
        <v>85.6267272002624</v>
      </c>
      <c r="JI99" s="3">
        <v>157.379922549868</v>
      </c>
      <c r="JJ99" s="3">
        <v>69.2643848158576</v>
      </c>
      <c r="JK99" s="3">
        <v>456.25871197915</v>
      </c>
      <c r="JL99" s="3">
        <v>229.2571931773</v>
      </c>
      <c r="JM99" s="3">
        <v>193.625860824042</v>
      </c>
      <c r="JN99" s="3">
        <v>220.201816547248</v>
      </c>
      <c r="JO99" s="3">
        <v>80.0946191921707</v>
      </c>
      <c r="JP99" s="3">
        <v>180.735308575335</v>
      </c>
      <c r="JQ99" s="3">
        <v>213.843683744732</v>
      </c>
      <c r="JR99" s="3">
        <v>236.577897322805</v>
      </c>
      <c r="JS99" s="3">
        <v>46.2659414573461</v>
      </c>
      <c r="JT99" s="3">
        <v>43.9719437164288</v>
      </c>
      <c r="JU99" s="3">
        <v>321.447896053917</v>
      </c>
      <c r="JV99" s="3">
        <v>39.7007514789742</v>
      </c>
      <c r="JW99" s="3">
        <v>53.2692105142694</v>
      </c>
      <c r="JX99" s="3">
        <v>83.2394039051498</v>
      </c>
      <c r="JY99" s="3">
        <v>75.5101188861635</v>
      </c>
      <c r="JZ99" s="3">
        <v>52.2373244784774</v>
      </c>
      <c r="KA99" s="3">
        <v>137.267563626447</v>
      </c>
      <c r="KB99" s="3">
        <v>26.0863746553939</v>
      </c>
      <c r="KC99" s="3">
        <v>43.792562653179</v>
      </c>
      <c r="KD99" s="3">
        <v>35.7271904469208</v>
      </c>
      <c r="KE99" s="3">
        <v>87.9919620070204</v>
      </c>
      <c r="KF99" s="3">
        <v>60.968045346386</v>
      </c>
      <c r="KG99" s="3">
        <v>71.4410062728666</v>
      </c>
      <c r="KH99" s="3">
        <v>88.7781712631114</v>
      </c>
      <c r="KI99" s="3">
        <v>117.165173846268</v>
      </c>
      <c r="KJ99" s="3">
        <v>114.283826496316</v>
      </c>
      <c r="KK99" s="3">
        <v>190.997224847273</v>
      </c>
      <c r="KL99" s="3">
        <v>35.5893477075259</v>
      </c>
      <c r="KM99" s="3">
        <v>83.2427826865924</v>
      </c>
      <c r="KN99" s="3">
        <v>110.929102303315</v>
      </c>
      <c r="KO99" s="3">
        <v>54.3846160598825</v>
      </c>
      <c r="KP99" s="3">
        <v>51.4388859926012</v>
      </c>
      <c r="KQ99" s="3">
        <v>171.888289703076</v>
      </c>
      <c r="KR99" s="3">
        <v>62.4931877117971</v>
      </c>
      <c r="KS99" s="3">
        <v>59.4241576468867</v>
      </c>
      <c r="KT99" s="3">
        <v>21.1021048056832</v>
      </c>
      <c r="KU99" s="3">
        <v>287.463097338761</v>
      </c>
      <c r="KV99" s="3">
        <v>38.1292226878385</v>
      </c>
      <c r="KW99" s="3">
        <v>97.9232771275894</v>
      </c>
      <c r="KX99" s="3">
        <v>54.8457511157241</v>
      </c>
      <c r="KY99" s="3">
        <v>32.8435964053396</v>
      </c>
      <c r="KZ99" s="3">
        <v>15.3058855638795</v>
      </c>
      <c r="LA99" s="3">
        <v>16.1505220775011</v>
      </c>
      <c r="LB99" s="3">
        <v>33.8942073992833</v>
      </c>
      <c r="LC99" s="3">
        <v>25.3685929788697</v>
      </c>
      <c r="LD99" s="3">
        <v>372.007862118658</v>
      </c>
      <c r="LE99" s="3">
        <v>30.2898074859269</v>
      </c>
      <c r="LF99" s="3">
        <v>6.3949051997599</v>
      </c>
      <c r="LG99" s="3">
        <v>11.6038830714884</v>
      </c>
      <c r="LH99" s="3">
        <v>45.713561689354</v>
      </c>
      <c r="LI99" s="3">
        <v>18.1163158165781</v>
      </c>
      <c r="LJ99" s="3">
        <v>37.8714680242504</v>
      </c>
      <c r="LK99" s="3">
        <v>19.3674409601408</v>
      </c>
      <c r="LL99" s="3">
        <v>29.3436179262492</v>
      </c>
    </row>
    <row r="100">
      <c r="A100" s="9">
        <v>44621.0</v>
      </c>
      <c r="B100" s="3">
        <v>162.605389420451</v>
      </c>
      <c r="C100" s="3">
        <v>138.544387974521</v>
      </c>
      <c r="D100" s="3">
        <v>112.465480979186</v>
      </c>
      <c r="E100" s="3">
        <v>307.126465024641</v>
      </c>
      <c r="F100" s="3">
        <v>445.347824760105</v>
      </c>
      <c r="G100" s="3">
        <v>150.799985005335</v>
      </c>
      <c r="H100" s="3">
        <v>79.2492756311973</v>
      </c>
      <c r="I100" s="3">
        <v>200.45673445418</v>
      </c>
      <c r="J100" s="3">
        <v>208.283911995266</v>
      </c>
      <c r="K100" s="3">
        <v>81.543102584836</v>
      </c>
      <c r="L100" s="3">
        <v>85.9835013977876</v>
      </c>
      <c r="M100" s="3">
        <v>20.9168952202166</v>
      </c>
      <c r="N100" s="3">
        <v>58.3525042018342</v>
      </c>
      <c r="O100" s="3">
        <v>56.4063761645484</v>
      </c>
      <c r="P100" s="3">
        <v>166.243830982922</v>
      </c>
      <c r="Q100" s="3">
        <v>113.624783391538</v>
      </c>
      <c r="R100" s="3">
        <v>121.590778014639</v>
      </c>
      <c r="S100" s="3">
        <v>110.577873814819</v>
      </c>
      <c r="T100" s="3">
        <v>127.740313850412</v>
      </c>
      <c r="U100" s="3">
        <v>129.133349334533</v>
      </c>
      <c r="V100" s="3">
        <v>214.708663283366</v>
      </c>
      <c r="W100" s="3">
        <v>279.531578735832</v>
      </c>
      <c r="X100" s="3">
        <v>217.028539807623</v>
      </c>
      <c r="Y100" s="3">
        <v>154.371490146803</v>
      </c>
      <c r="Z100" s="3">
        <v>216.228354865265</v>
      </c>
      <c r="AA100" s="3">
        <v>36.5070275540228</v>
      </c>
      <c r="AB100" s="3">
        <v>114.160869432532</v>
      </c>
      <c r="AC100" s="3">
        <v>220.633239795583</v>
      </c>
      <c r="AD100" s="3">
        <v>161.443396416138</v>
      </c>
      <c r="AE100" s="3">
        <v>173.879701844278</v>
      </c>
      <c r="AF100" s="4">
        <v>1935.60305388077</v>
      </c>
      <c r="AG100" s="3">
        <v>186.189565243928</v>
      </c>
      <c r="AH100" s="3">
        <v>39.1668955037554</v>
      </c>
      <c r="AI100" s="3">
        <v>74.6480748555957</v>
      </c>
      <c r="AJ100" s="3">
        <v>86.9308438395327</v>
      </c>
      <c r="AK100" s="3">
        <v>248.261712856908</v>
      </c>
      <c r="AL100" s="3">
        <v>24.1712997860763</v>
      </c>
      <c r="AM100" s="3">
        <v>63.0208891578949</v>
      </c>
      <c r="AN100" s="3">
        <v>206.825434477433</v>
      </c>
      <c r="AO100" s="3">
        <v>46.9540595960054</v>
      </c>
      <c r="AP100" s="3">
        <v>62.5707412818644</v>
      </c>
      <c r="AQ100" s="3">
        <v>43.3321739694347</v>
      </c>
      <c r="AR100" s="3">
        <v>32.2349333569181</v>
      </c>
      <c r="AS100" s="3">
        <v>105.461453435019</v>
      </c>
      <c r="AT100" s="3">
        <v>50.2733330925724</v>
      </c>
      <c r="AU100" s="3">
        <v>28.6345313010655</v>
      </c>
      <c r="AV100" s="3">
        <v>51.3111043290582</v>
      </c>
      <c r="AW100" s="3">
        <v>200.535930371208</v>
      </c>
      <c r="AX100" s="3">
        <v>199.493070003898</v>
      </c>
      <c r="AY100" s="3">
        <v>90.6947815936544</v>
      </c>
      <c r="AZ100" s="3">
        <v>151.8979787485</v>
      </c>
      <c r="BA100" s="3">
        <v>18.3617390342381</v>
      </c>
      <c r="BB100" s="3">
        <v>90.317503174681</v>
      </c>
      <c r="BC100" s="3">
        <v>97.4053666644849</v>
      </c>
      <c r="BD100" s="3">
        <v>119.063854222433</v>
      </c>
      <c r="BE100" s="3">
        <v>70.0785276279752</v>
      </c>
      <c r="BF100" s="3">
        <v>125.480178203288</v>
      </c>
      <c r="BG100" s="3">
        <v>42.6650795039375</v>
      </c>
      <c r="BH100" s="3">
        <v>208.894500783028</v>
      </c>
      <c r="BI100" s="3">
        <v>30.1227738338968</v>
      </c>
      <c r="BJ100" s="3">
        <v>189.313316149325</v>
      </c>
      <c r="BK100" s="3">
        <v>61.3002589129631</v>
      </c>
      <c r="BL100" s="3">
        <v>27.0492630035639</v>
      </c>
      <c r="BM100" s="3">
        <v>127.57781127404</v>
      </c>
      <c r="BN100" s="3">
        <v>89.5256732288256</v>
      </c>
      <c r="BO100" s="3">
        <v>522.521168580393</v>
      </c>
      <c r="BP100" s="3">
        <v>39.6155603380135</v>
      </c>
      <c r="BQ100" s="3">
        <v>206.713032941283</v>
      </c>
      <c r="BR100" s="3">
        <v>50.4938201106963</v>
      </c>
      <c r="BS100" s="3">
        <v>34.6354727470081</v>
      </c>
      <c r="BT100" s="3">
        <v>91.4098878582117</v>
      </c>
      <c r="BU100" s="3">
        <v>85.4790028039737</v>
      </c>
      <c r="BV100" s="3">
        <v>95.1315499227596</v>
      </c>
      <c r="BW100" s="3">
        <v>146.023115440431</v>
      </c>
      <c r="BX100" s="3">
        <v>72.0527646899723</v>
      </c>
      <c r="BY100" s="3">
        <v>35.4333585352646</v>
      </c>
      <c r="BZ100" s="3">
        <v>382.943032603445</v>
      </c>
      <c r="CA100" s="3">
        <v>104.154704068266</v>
      </c>
      <c r="CB100" s="3">
        <v>205.034625491326</v>
      </c>
      <c r="CC100" s="3">
        <v>131.093201546296</v>
      </c>
      <c r="CD100" s="3">
        <v>79.6158856322493</v>
      </c>
      <c r="CE100" s="3">
        <v>244.101160900964</v>
      </c>
      <c r="CF100" s="3">
        <v>136.782196192064</v>
      </c>
      <c r="CG100" s="3">
        <v>151.145435167396</v>
      </c>
      <c r="CH100" s="3">
        <v>149.756468209479</v>
      </c>
      <c r="CI100" s="3">
        <v>117.949164514246</v>
      </c>
      <c r="CJ100" s="3">
        <v>115.278110436537</v>
      </c>
      <c r="CK100" s="3">
        <v>95.0822472725277</v>
      </c>
      <c r="CL100" s="3">
        <v>112.15934753418</v>
      </c>
      <c r="CM100" s="3">
        <v>50.1549377042331</v>
      </c>
      <c r="CN100" s="3">
        <v>123.733810999987</v>
      </c>
      <c r="CO100" s="3">
        <v>52.1547355661805</v>
      </c>
      <c r="CP100" s="3">
        <v>165.099880230781</v>
      </c>
      <c r="CQ100" s="3">
        <v>81.8928895720438</v>
      </c>
      <c r="CR100" s="3">
        <v>226.752716207218</v>
      </c>
      <c r="CS100" s="3">
        <v>58.2708295449688</v>
      </c>
      <c r="CT100" s="3">
        <v>264.296302923544</v>
      </c>
      <c r="CU100" s="3">
        <v>99.7137009545297</v>
      </c>
      <c r="CV100" s="3">
        <v>89.6990999452022</v>
      </c>
      <c r="CW100" s="3">
        <v>102.504483376651</v>
      </c>
      <c r="CX100" s="3">
        <v>78.4259635843707</v>
      </c>
      <c r="CY100" s="3">
        <v>76.012912639934</v>
      </c>
      <c r="CZ100" s="3">
        <v>144.802397375674</v>
      </c>
      <c r="DA100" s="3">
        <v>48.3647887364712</v>
      </c>
      <c r="DB100" s="3">
        <v>110.199999436088</v>
      </c>
      <c r="DC100" s="3">
        <v>39.9411585955567</v>
      </c>
      <c r="DD100" s="3">
        <v>99.1270141121052</v>
      </c>
      <c r="DE100" s="3">
        <v>186.19086953868</v>
      </c>
      <c r="DF100" s="3">
        <v>13.7754014723164</v>
      </c>
      <c r="DG100" s="3">
        <v>51.9794641736485</v>
      </c>
      <c r="DH100" s="3">
        <v>46.2613475820383</v>
      </c>
      <c r="DI100" s="3">
        <v>208.099476061789</v>
      </c>
      <c r="DJ100" s="3">
        <v>39.1608448925209</v>
      </c>
      <c r="DK100" s="3">
        <v>202.426304029382</v>
      </c>
      <c r="DL100" s="3">
        <v>87.4761967732862</v>
      </c>
      <c r="DM100" s="3">
        <v>40.3067996176548</v>
      </c>
      <c r="DN100" s="3">
        <v>115.887191269033</v>
      </c>
      <c r="DO100" s="3">
        <v>222.507424490853</v>
      </c>
      <c r="DP100" s="3">
        <v>57.0600479951298</v>
      </c>
      <c r="DQ100" s="3">
        <v>53.0262754576845</v>
      </c>
      <c r="DR100" s="3">
        <v>59.2263997603406</v>
      </c>
      <c r="DS100" s="3">
        <v>34.7083360362318</v>
      </c>
      <c r="DT100" s="3">
        <v>42.3978285026271</v>
      </c>
      <c r="DU100" s="3">
        <v>134.54176440972</v>
      </c>
      <c r="DV100" s="3">
        <v>116.567859244597</v>
      </c>
      <c r="DW100" s="3">
        <v>106.379227900208</v>
      </c>
      <c r="DX100" s="3">
        <v>310.085645897725</v>
      </c>
      <c r="DY100" s="3">
        <v>481.749016288786</v>
      </c>
      <c r="DZ100" s="3">
        <v>34.3425202149142</v>
      </c>
      <c r="EA100" s="3">
        <v>78.4326715318434</v>
      </c>
      <c r="EB100" s="3">
        <v>13.0200311460777</v>
      </c>
      <c r="EC100" s="3">
        <v>299.059067208869</v>
      </c>
      <c r="ED100" s="3">
        <v>97.1993068700588</v>
      </c>
      <c r="EE100" s="3">
        <v>65.7161305216882</v>
      </c>
      <c r="EF100" s="3">
        <v>179.313783972195</v>
      </c>
      <c r="EG100" s="3">
        <v>33.3179046192346</v>
      </c>
      <c r="EH100" s="3">
        <v>45.9988213201544</v>
      </c>
      <c r="EI100" s="3">
        <v>16.0978236647004</v>
      </c>
      <c r="EJ100" s="3">
        <v>196.416127291841</v>
      </c>
      <c r="EK100" s="3">
        <v>424.650511944986</v>
      </c>
      <c r="EL100" s="3">
        <v>112.829378552937</v>
      </c>
      <c r="EM100" s="3">
        <v>126.783715574152</v>
      </c>
      <c r="EN100" s="3">
        <v>115.209548542941</v>
      </c>
      <c r="EO100" s="3">
        <v>45.0454337196773</v>
      </c>
      <c r="EP100" s="3">
        <v>454.613792697302</v>
      </c>
      <c r="EQ100" s="3">
        <v>38.4987696386658</v>
      </c>
      <c r="ER100" s="3">
        <v>31.7122006351179</v>
      </c>
      <c r="ES100" s="3">
        <v>45.8813622388109</v>
      </c>
      <c r="ET100" s="3">
        <v>286.179999310037</v>
      </c>
      <c r="EU100" s="3">
        <v>196.739681191173</v>
      </c>
      <c r="EV100" s="3">
        <v>18.3834679116075</v>
      </c>
      <c r="EW100" s="3">
        <v>59.7711709619623</v>
      </c>
      <c r="EX100" s="3">
        <v>159.487975220166</v>
      </c>
      <c r="EY100" s="3">
        <v>32.3060388456813</v>
      </c>
      <c r="EZ100" s="3">
        <v>126.00834168908</v>
      </c>
      <c r="FA100" s="3">
        <v>53.2429522646996</v>
      </c>
      <c r="FB100" s="3">
        <v>20.2646195777298</v>
      </c>
      <c r="FC100" s="3">
        <v>21.0764825984763</v>
      </c>
      <c r="FD100" s="3">
        <v>337.472795078</v>
      </c>
      <c r="FE100" s="3">
        <v>111.434650995398</v>
      </c>
      <c r="FF100" s="3">
        <v>15.3852257896894</v>
      </c>
      <c r="FG100" s="3">
        <v>101.654782170835</v>
      </c>
      <c r="FH100" s="3">
        <v>55.6931125611272</v>
      </c>
      <c r="FI100" s="3">
        <v>52.1977987973584</v>
      </c>
      <c r="FJ100" s="3">
        <v>62.1401828691592</v>
      </c>
      <c r="FK100" s="3">
        <v>80.6685521921662</v>
      </c>
      <c r="FL100" s="3">
        <v>267.52239962323</v>
      </c>
      <c r="FM100" s="3">
        <v>413.320234784492</v>
      </c>
      <c r="FN100" s="3">
        <v>210.651443941977</v>
      </c>
      <c r="FO100" s="3">
        <v>45.9970029692442</v>
      </c>
      <c r="FP100" s="3">
        <v>40.3266393799974</v>
      </c>
      <c r="FQ100" s="3">
        <v>83.6369495512045</v>
      </c>
      <c r="FR100" s="3">
        <v>335.181899908036</v>
      </c>
      <c r="FS100" s="3">
        <v>162.656346837212</v>
      </c>
      <c r="FT100" s="3">
        <v>51.65588428938</v>
      </c>
      <c r="FU100" s="3">
        <v>221.55186981453</v>
      </c>
      <c r="FV100" s="3">
        <v>68.8699698809755</v>
      </c>
      <c r="FW100" s="3">
        <v>286.388950149549</v>
      </c>
      <c r="FX100" s="3">
        <v>315.553386142128</v>
      </c>
      <c r="FY100" s="3">
        <v>57.6513171243251</v>
      </c>
      <c r="FZ100" s="3">
        <v>98.2964125271436</v>
      </c>
      <c r="GA100" s="3">
        <v>61.7089219263724</v>
      </c>
      <c r="GB100" s="3">
        <v>136.000217437744</v>
      </c>
      <c r="GC100" s="3">
        <v>92.0499563244542</v>
      </c>
      <c r="GD100" s="3">
        <v>152.857316868688</v>
      </c>
      <c r="GE100" s="3">
        <v>108.660869570219</v>
      </c>
      <c r="GF100" s="3">
        <v>39.398369581803</v>
      </c>
      <c r="GG100" s="3">
        <v>40.7395153046426</v>
      </c>
      <c r="GH100" s="3">
        <v>57.7584030119232</v>
      </c>
      <c r="GI100" s="3">
        <v>73.8629918233493</v>
      </c>
      <c r="GJ100" s="3">
        <v>72.7727486601028</v>
      </c>
      <c r="GK100" s="3">
        <v>80.7226782458717</v>
      </c>
      <c r="GL100" s="3">
        <v>288.771157262041</v>
      </c>
      <c r="GM100" s="3">
        <v>219.187867184153</v>
      </c>
      <c r="GN100" s="3">
        <v>161.480807108255</v>
      </c>
      <c r="GO100" s="3">
        <v>77.9945756460766</v>
      </c>
      <c r="GP100" s="3">
        <v>55.3888505846811</v>
      </c>
      <c r="GQ100" s="3">
        <v>76.0973119662622</v>
      </c>
      <c r="GR100" s="3">
        <v>68.0662173033162</v>
      </c>
      <c r="GS100" s="3">
        <v>368.005871980087</v>
      </c>
      <c r="GT100" s="3">
        <v>27.3748169899649</v>
      </c>
      <c r="GU100" s="3">
        <v>125.263815161849</v>
      </c>
      <c r="GV100" s="3">
        <v>428.444980012421</v>
      </c>
      <c r="GW100" s="3">
        <v>34.4733545106881</v>
      </c>
      <c r="GX100" s="3">
        <v>257.83227943291</v>
      </c>
      <c r="GY100" s="3">
        <v>77.7320825186876</v>
      </c>
      <c r="GZ100" s="3">
        <v>102.373609521802</v>
      </c>
      <c r="HA100" s="3">
        <v>133.696468049038</v>
      </c>
      <c r="HB100" s="3">
        <v>24.7694200374005</v>
      </c>
      <c r="HC100" s="3">
        <v>21.2325658951598</v>
      </c>
      <c r="HD100" s="3">
        <v>58.3222884579611</v>
      </c>
      <c r="HE100" s="3">
        <v>74.5414038154953</v>
      </c>
      <c r="HF100" s="3">
        <v>76.0054498732432</v>
      </c>
      <c r="HG100" s="3">
        <v>683.641955831776</v>
      </c>
      <c r="HH100" s="3">
        <v>53.6763087520436</v>
      </c>
      <c r="HI100" s="3">
        <v>115.367090356773</v>
      </c>
      <c r="HJ100" s="3">
        <v>52.0551267918476</v>
      </c>
      <c r="HK100" s="3">
        <v>60.9600910931393</v>
      </c>
      <c r="HL100" s="3">
        <v>149.623965232984</v>
      </c>
      <c r="HM100" s="3">
        <v>44.1342248285502</v>
      </c>
      <c r="HN100" s="3">
        <v>62.9178737548875</v>
      </c>
      <c r="HO100" s="3">
        <v>140.237449941047</v>
      </c>
      <c r="HP100" s="3">
        <v>106.124180345117</v>
      </c>
      <c r="HQ100" s="3">
        <v>274.057003837359</v>
      </c>
      <c r="HR100" s="3">
        <v>45.2234500399184</v>
      </c>
      <c r="HS100" s="3">
        <v>141.961929628384</v>
      </c>
      <c r="HT100" s="3">
        <v>81.1708534537555</v>
      </c>
      <c r="HU100" s="3">
        <v>168.446530907939</v>
      </c>
      <c r="HV100" s="3">
        <v>53.7116301698355</v>
      </c>
      <c r="HW100" s="3">
        <v>65.3604281787893</v>
      </c>
      <c r="HX100" s="3">
        <v>120.068364000375</v>
      </c>
      <c r="HY100" s="3">
        <v>24.3096856096266</v>
      </c>
      <c r="HZ100" s="3">
        <v>98.550243143269</v>
      </c>
      <c r="IA100" s="3">
        <v>321.935698579692</v>
      </c>
      <c r="IB100" s="3">
        <v>73.5135424117723</v>
      </c>
      <c r="IC100" s="3">
        <v>122.162869266701</v>
      </c>
      <c r="ID100" s="3">
        <v>146.455680169989</v>
      </c>
      <c r="IE100" s="3">
        <v>657.037824547809</v>
      </c>
      <c r="IF100" s="3">
        <v>20.1641111036737</v>
      </c>
      <c r="IG100" s="3">
        <v>108.10241301838</v>
      </c>
      <c r="IH100" s="3">
        <v>257.564450631186</v>
      </c>
      <c r="II100" s="3">
        <v>447.153309838619</v>
      </c>
      <c r="IJ100" s="3">
        <v>87.6701110593372</v>
      </c>
      <c r="IK100" s="3">
        <v>123.937671366336</v>
      </c>
      <c r="IL100" s="3">
        <v>82.2904078882775</v>
      </c>
      <c r="IM100" s="3">
        <v>81.7920635719975</v>
      </c>
      <c r="IN100" s="3">
        <v>242.261324601555</v>
      </c>
      <c r="IO100" s="3">
        <v>120.069419242336</v>
      </c>
      <c r="IP100" s="3">
        <v>38.8636740202189</v>
      </c>
      <c r="IQ100" s="3">
        <v>193.573452739722</v>
      </c>
      <c r="IR100" s="3">
        <v>61.780809789803</v>
      </c>
      <c r="IS100" s="3">
        <v>112.641232638434</v>
      </c>
      <c r="IT100" s="3">
        <v>71.2277963652782</v>
      </c>
      <c r="IU100" s="3">
        <v>77.3958986023934</v>
      </c>
      <c r="IV100" s="3">
        <v>212.964436688833</v>
      </c>
      <c r="IW100" s="3">
        <v>135.202517449022</v>
      </c>
      <c r="IX100" s="3">
        <v>252.691495426589</v>
      </c>
      <c r="IY100" s="3">
        <v>75.1576137650643</v>
      </c>
      <c r="IZ100" s="3">
        <v>14.7611388072368</v>
      </c>
      <c r="JA100" s="3">
        <v>48.1333991907928</v>
      </c>
      <c r="JB100" s="3">
        <v>126.411536542109</v>
      </c>
      <c r="JC100" s="3">
        <v>202.020639456413</v>
      </c>
      <c r="JD100" s="3">
        <v>59.3767739895377</v>
      </c>
      <c r="JE100" s="3">
        <v>558.014967469046</v>
      </c>
      <c r="JF100" s="3">
        <v>127.229294300052</v>
      </c>
      <c r="JG100" s="3">
        <v>168.114086882366</v>
      </c>
      <c r="JH100" s="3">
        <v>81.7384598114264</v>
      </c>
      <c r="JI100" s="3">
        <v>162.749713618028</v>
      </c>
      <c r="JJ100" s="3">
        <v>72.5184605021897</v>
      </c>
      <c r="JK100" s="3">
        <v>477.509126621769</v>
      </c>
      <c r="JL100" s="3">
        <v>246.307452063631</v>
      </c>
      <c r="JM100" s="3">
        <v>190.450126520839</v>
      </c>
      <c r="JN100" s="3">
        <v>205.595766157054</v>
      </c>
      <c r="JO100" s="3">
        <v>83.0742844197656</v>
      </c>
      <c r="JP100" s="3">
        <v>176.122945390977</v>
      </c>
      <c r="JQ100" s="3">
        <v>213.910435552182</v>
      </c>
      <c r="JR100" s="3">
        <v>245.169564620308</v>
      </c>
      <c r="JS100" s="3">
        <v>52.804288622564</v>
      </c>
      <c r="JT100" s="3">
        <v>43.2601324023987</v>
      </c>
      <c r="JU100" s="3">
        <v>322.909128603728</v>
      </c>
      <c r="JV100" s="3">
        <v>39.2874836626836</v>
      </c>
      <c r="JW100" s="3">
        <v>48.914782565573</v>
      </c>
      <c r="JX100" s="3">
        <v>86.3506297082958</v>
      </c>
      <c r="JY100" s="3">
        <v>84.2945034556616</v>
      </c>
      <c r="JZ100" s="3">
        <v>46.8553466267899</v>
      </c>
      <c r="KA100" s="3">
        <v>147.253130947653</v>
      </c>
      <c r="KB100" s="3">
        <v>28.2348383164926</v>
      </c>
      <c r="KC100" s="3">
        <v>45.7106159169245</v>
      </c>
      <c r="KD100" s="3">
        <v>35.4061296959773</v>
      </c>
      <c r="KE100" s="3">
        <v>76.8189607404722</v>
      </c>
      <c r="KF100" s="3">
        <v>63.6196383159419</v>
      </c>
      <c r="KG100" s="3">
        <v>74.6965966011328</v>
      </c>
      <c r="KH100" s="3">
        <v>83.6736687761941</v>
      </c>
      <c r="KI100" s="3">
        <v>112.39384050525</v>
      </c>
      <c r="KJ100" s="3">
        <v>118.944837744455</v>
      </c>
      <c r="KK100" s="3">
        <v>186.192380078062</v>
      </c>
      <c r="KL100" s="3">
        <v>37.8284469563373</v>
      </c>
      <c r="KM100" s="3">
        <v>79.7032332371712</v>
      </c>
      <c r="KN100" s="3">
        <v>107.685724367015</v>
      </c>
      <c r="KO100" s="3">
        <v>49.9464475997244</v>
      </c>
      <c r="KP100" s="3">
        <v>47.5738557778004</v>
      </c>
      <c r="KQ100" s="3">
        <v>163.687113092246</v>
      </c>
      <c r="KR100" s="3">
        <v>63.1819954036679</v>
      </c>
      <c r="KS100" s="3">
        <v>54.1000116102228</v>
      </c>
      <c r="KT100" s="3">
        <v>19.9227225299195</v>
      </c>
      <c r="KU100" s="3">
        <v>302.922955377604</v>
      </c>
      <c r="KV100" s="3">
        <v>40.8942445110856</v>
      </c>
      <c r="KW100" s="3">
        <v>80.2746540663736</v>
      </c>
      <c r="KX100" s="3">
        <v>56.3330145451698</v>
      </c>
      <c r="KY100" s="3">
        <v>31.6585990486272</v>
      </c>
      <c r="KZ100" s="3">
        <v>14.6074014229789</v>
      </c>
      <c r="LA100" s="3">
        <v>18.7575094748485</v>
      </c>
      <c r="LB100" s="3">
        <v>34.5947874455321</v>
      </c>
      <c r="LC100" s="3">
        <v>26.4744415870387</v>
      </c>
      <c r="LD100" s="3">
        <v>373.21817900274</v>
      </c>
      <c r="LE100" s="3">
        <v>31.2739133208446</v>
      </c>
      <c r="LF100" s="3">
        <v>6.80402034793432</v>
      </c>
      <c r="LG100" s="3">
        <v>11.4198360241678</v>
      </c>
      <c r="LH100" s="3">
        <v>46.2149840770951</v>
      </c>
      <c r="LI100" s="3">
        <v>16.5467391843381</v>
      </c>
      <c r="LJ100" s="3">
        <v>37.2311398090232</v>
      </c>
      <c r="LK100" s="3">
        <v>22.6830624358377</v>
      </c>
      <c r="LL100" s="3">
        <v>36.5027400464022</v>
      </c>
    </row>
    <row r="101">
      <c r="A101" s="9">
        <v>44652.0</v>
      </c>
      <c r="B101" s="3">
        <v>164.665605590578</v>
      </c>
      <c r="C101" s="3">
        <v>144.773083867245</v>
      </c>
      <c r="D101" s="3">
        <v>112.881545080596</v>
      </c>
      <c r="E101" s="3">
        <v>311.473999733035</v>
      </c>
      <c r="F101" s="3">
        <v>430.337249755859</v>
      </c>
      <c r="G101" s="3">
        <v>151.016593498362</v>
      </c>
      <c r="H101" s="3">
        <v>87.3767207411999</v>
      </c>
      <c r="I101" s="3">
        <v>217.985393801634</v>
      </c>
      <c r="J101" s="3">
        <v>199.258749771118</v>
      </c>
      <c r="K101" s="3">
        <v>88.2873123148697</v>
      </c>
      <c r="L101" s="3">
        <v>91.5519024576954</v>
      </c>
      <c r="M101" s="3">
        <v>21.8542037027061</v>
      </c>
      <c r="N101" s="3">
        <v>59.9708893058591</v>
      </c>
      <c r="O101" s="3">
        <v>58.1876088099099</v>
      </c>
      <c r="P101" s="3">
        <v>177.475231613817</v>
      </c>
      <c r="Q101" s="3">
        <v>118.583000183105</v>
      </c>
      <c r="R101" s="3">
        <v>128.30926600384</v>
      </c>
      <c r="S101" s="3">
        <v>106.896143764697</v>
      </c>
      <c r="T101" s="3">
        <v>114.481955316736</v>
      </c>
      <c r="U101" s="3">
        <v>127.585033006906</v>
      </c>
      <c r="V101" s="3">
        <v>228.404635254127</v>
      </c>
      <c r="W101" s="3">
        <v>275.37830057537</v>
      </c>
      <c r="X101" s="3">
        <v>237.018121022622</v>
      </c>
      <c r="Y101" s="3">
        <v>151.899136924744</v>
      </c>
      <c r="Z101" s="3">
        <v>230.284633324893</v>
      </c>
      <c r="AA101" s="3">
        <v>35.141303113876</v>
      </c>
      <c r="AB101" s="3">
        <v>109.618000411987</v>
      </c>
      <c r="AC101" s="3">
        <v>224.809957741377</v>
      </c>
      <c r="AD101" s="3">
        <v>165.862223072266</v>
      </c>
      <c r="AE101" s="3">
        <v>175.937331317831</v>
      </c>
      <c r="AF101" s="4">
        <v>2132.12598876953</v>
      </c>
      <c r="AG101" s="3">
        <v>176.898499298096</v>
      </c>
      <c r="AH101" s="3">
        <v>35.9813437713712</v>
      </c>
      <c r="AI101" s="3">
        <v>70.5180410420739</v>
      </c>
      <c r="AJ101" s="3">
        <v>81.9874954952477</v>
      </c>
      <c r="AK101" s="3">
        <v>252.53709562771</v>
      </c>
      <c r="AL101" s="3">
        <v>23.035952360062</v>
      </c>
      <c r="AM101" s="3">
        <v>65.2538307559067</v>
      </c>
      <c r="AN101" s="3">
        <v>212.360498809814</v>
      </c>
      <c r="AO101" s="3">
        <v>42.4048155961914</v>
      </c>
      <c r="AP101" s="3">
        <v>68.1175865406126</v>
      </c>
      <c r="AQ101" s="3">
        <v>44.3677500724793</v>
      </c>
      <c r="AR101" s="3">
        <v>31.7285308563154</v>
      </c>
      <c r="AS101" s="3">
        <v>106.276572255198</v>
      </c>
      <c r="AT101" s="3">
        <v>45.6859474346177</v>
      </c>
      <c r="AU101" s="3">
        <v>31.0126023229502</v>
      </c>
      <c r="AV101" s="3">
        <v>56.9262451807666</v>
      </c>
      <c r="AW101" s="3">
        <v>207.701300067926</v>
      </c>
      <c r="AX101" s="3">
        <v>203.085247115147</v>
      </c>
      <c r="AY101" s="3">
        <v>86.7784997940063</v>
      </c>
      <c r="AZ101" s="3">
        <v>167.274440356175</v>
      </c>
      <c r="BA101" s="3">
        <v>19.0197499275208</v>
      </c>
      <c r="BB101" s="3">
        <v>97.3805788386178</v>
      </c>
      <c r="BC101" s="3">
        <v>96.1049846578991</v>
      </c>
      <c r="BD101" s="3">
        <v>127.033314081161</v>
      </c>
      <c r="BE101" s="3">
        <v>74.5446744666047</v>
      </c>
      <c r="BF101" s="3">
        <v>133.782281262086</v>
      </c>
      <c r="BG101" s="3">
        <v>42.7702672781117</v>
      </c>
      <c r="BH101" s="3">
        <v>204.056772423412</v>
      </c>
      <c r="BI101" s="3">
        <v>30.9776498317719</v>
      </c>
      <c r="BJ101" s="3">
        <v>183.800854478562</v>
      </c>
      <c r="BK101" s="3">
        <v>65.6328826838505</v>
      </c>
      <c r="BL101" s="3">
        <v>29.6033779315763</v>
      </c>
      <c r="BM101" s="3">
        <v>125.411536087995</v>
      </c>
      <c r="BN101" s="3">
        <v>88.9792900598727</v>
      </c>
      <c r="BO101" s="3">
        <v>557.013040144441</v>
      </c>
      <c r="BP101" s="3">
        <v>42.1541959988716</v>
      </c>
      <c r="BQ101" s="3">
        <v>190.228244909507</v>
      </c>
      <c r="BR101" s="3">
        <v>48.1850479100668</v>
      </c>
      <c r="BS101" s="3">
        <v>33.7137447714362</v>
      </c>
      <c r="BT101" s="3">
        <v>97.426178796826</v>
      </c>
      <c r="BU101" s="3">
        <v>82.131017737271</v>
      </c>
      <c r="BV101" s="3">
        <v>92.8876129224707</v>
      </c>
      <c r="BW101" s="3">
        <v>148.843321956206</v>
      </c>
      <c r="BX101" s="3">
        <v>75.6124489555616</v>
      </c>
      <c r="BY101" s="3">
        <v>40.4702347523814</v>
      </c>
      <c r="BZ101" s="3">
        <v>397.902950751312</v>
      </c>
      <c r="CA101" s="3">
        <v>105.481098996594</v>
      </c>
      <c r="CB101" s="3">
        <v>232.568512450602</v>
      </c>
      <c r="CC101" s="3">
        <v>128.931212696607</v>
      </c>
      <c r="CD101" s="3">
        <v>70.9656906812975</v>
      </c>
      <c r="CE101" s="3">
        <v>243.115035917195</v>
      </c>
      <c r="CF101" s="3">
        <v>125.518882978093</v>
      </c>
      <c r="CG101" s="3">
        <v>165.830249786377</v>
      </c>
      <c r="CH101" s="3">
        <v>142.711297116528</v>
      </c>
      <c r="CI101" s="3">
        <v>119.533674009793</v>
      </c>
      <c r="CJ101" s="3">
        <v>124.065105434072</v>
      </c>
      <c r="CK101" s="3">
        <v>102.054465360405</v>
      </c>
      <c r="CL101" s="3">
        <v>116.250500297546</v>
      </c>
      <c r="CM101" s="3">
        <v>51.8777124112662</v>
      </c>
      <c r="CN101" s="3">
        <v>122.261283394491</v>
      </c>
      <c r="CO101" s="3">
        <v>51.5367458582353</v>
      </c>
      <c r="CP101" s="3">
        <v>172.450243761344</v>
      </c>
      <c r="CQ101" s="3">
        <v>87.9946801324122</v>
      </c>
      <c r="CR101" s="3">
        <v>212.529688751159</v>
      </c>
      <c r="CS101" s="3">
        <v>63.303194317063</v>
      </c>
      <c r="CT101" s="3">
        <v>256.055210001773</v>
      </c>
      <c r="CU101" s="3">
        <v>98.0444796883753</v>
      </c>
      <c r="CV101" s="3">
        <v>88.9002955004411</v>
      </c>
      <c r="CW101" s="3">
        <v>104.459502513421</v>
      </c>
      <c r="CX101" s="3">
        <v>80.8002639070925</v>
      </c>
      <c r="CY101" s="3">
        <v>81.9710389291057</v>
      </c>
      <c r="CZ101" s="3">
        <v>139.03477331992</v>
      </c>
      <c r="DA101" s="3">
        <v>53.4254501493876</v>
      </c>
      <c r="DB101" s="3">
        <v>119.842499732971</v>
      </c>
      <c r="DC101" s="3">
        <v>44.1167129914998</v>
      </c>
      <c r="DD101" s="3">
        <v>95.2786360269966</v>
      </c>
      <c r="DE101" s="3">
        <v>185.247499847412</v>
      </c>
      <c r="DF101" s="3">
        <v>12.7606286054108</v>
      </c>
      <c r="DG101" s="3">
        <v>53.6234034049631</v>
      </c>
      <c r="DH101" s="3">
        <v>45.0048342812849</v>
      </c>
      <c r="DI101" s="3">
        <v>195.0136283218</v>
      </c>
      <c r="DJ101" s="3">
        <v>41.6508396624513</v>
      </c>
      <c r="DK101" s="3">
        <v>200.854251098633</v>
      </c>
      <c r="DL101" s="3">
        <v>94.598002984696</v>
      </c>
      <c r="DM101" s="3">
        <v>35.5669877737634</v>
      </c>
      <c r="DN101" s="3">
        <v>124.458716588784</v>
      </c>
      <c r="DO101" s="3">
        <v>227.699877476727</v>
      </c>
      <c r="DP101" s="3">
        <v>54.3212424654953</v>
      </c>
      <c r="DQ101" s="3">
        <v>55.2378154443973</v>
      </c>
      <c r="DR101" s="3">
        <v>64.6785110782841</v>
      </c>
      <c r="DS101" s="3">
        <v>31.9572185732341</v>
      </c>
      <c r="DT101" s="3">
        <v>39.3207246615808</v>
      </c>
      <c r="DU101" s="3">
        <v>128.166561633675</v>
      </c>
      <c r="DV101" s="3">
        <v>122.604351783913</v>
      </c>
      <c r="DW101" s="3">
        <v>105.711863139929</v>
      </c>
      <c r="DX101" s="3">
        <v>299.666091416264</v>
      </c>
      <c r="DY101" s="3">
        <v>496.110516576919</v>
      </c>
      <c r="DZ101" s="3">
        <v>36.6390527098829</v>
      </c>
      <c r="EA101" s="3">
        <v>76.1498491395829</v>
      </c>
      <c r="EB101" s="3">
        <v>12.1382942624068</v>
      </c>
      <c r="EC101" s="3">
        <v>284.282561260377</v>
      </c>
      <c r="ED101" s="3">
        <v>105.764009865865</v>
      </c>
      <c r="EE101" s="3">
        <v>68.569446615505</v>
      </c>
      <c r="EF101" s="3">
        <v>182.080352765779</v>
      </c>
      <c r="EG101" s="3">
        <v>34.1512759768018</v>
      </c>
      <c r="EH101" s="3">
        <v>48.7447018614815</v>
      </c>
      <c r="EI101" s="3">
        <v>17.2116240343282</v>
      </c>
      <c r="EJ101" s="3">
        <v>210.390459304022</v>
      </c>
      <c r="EK101" s="3">
        <v>440.0930055759</v>
      </c>
      <c r="EL101" s="3">
        <v>116.657169664413</v>
      </c>
      <c r="EM101" s="3">
        <v>119.445922719201</v>
      </c>
      <c r="EN101" s="3">
        <v>115.74891255732</v>
      </c>
      <c r="EO101" s="3">
        <v>43.9388678169901</v>
      </c>
      <c r="EP101" s="3">
        <v>458.304661658446</v>
      </c>
      <c r="EQ101" s="3">
        <v>41.4046855950539</v>
      </c>
      <c r="ER101" s="3">
        <v>31.2259345219318</v>
      </c>
      <c r="ES101" s="3">
        <v>50.2585630044167</v>
      </c>
      <c r="ET101" s="3">
        <v>277.630750656128</v>
      </c>
      <c r="EU101" s="3">
        <v>190.278078520242</v>
      </c>
      <c r="EV101" s="3">
        <v>18.5548102248204</v>
      </c>
      <c r="EW101" s="3">
        <v>59.5055638633346</v>
      </c>
      <c r="EX101" s="3">
        <v>167.137363160248</v>
      </c>
      <c r="EY101" s="3">
        <v>32.5371594356229</v>
      </c>
      <c r="EZ101" s="3">
        <v>119.657297507075</v>
      </c>
      <c r="FA101" s="3">
        <v>57.8198033248847</v>
      </c>
      <c r="FB101" s="3">
        <v>17.8928086504917</v>
      </c>
      <c r="FC101" s="3">
        <v>22.0751228232107</v>
      </c>
      <c r="FD101" s="3">
        <v>326.572097105026</v>
      </c>
      <c r="FE101" s="3">
        <v>117.945302535944</v>
      </c>
      <c r="FF101" s="3">
        <v>16.2022940594913</v>
      </c>
      <c r="FG101" s="3">
        <v>94.1782503128052</v>
      </c>
      <c r="FH101" s="3">
        <v>59.3788460712106</v>
      </c>
      <c r="FI101" s="3">
        <v>54.4381898462072</v>
      </c>
      <c r="FJ101" s="3">
        <v>64.0090989931652</v>
      </c>
      <c r="FK101" s="3">
        <v>72.4403891034982</v>
      </c>
      <c r="FL101" s="3">
        <v>288.789609620588</v>
      </c>
      <c r="FM101" s="3">
        <v>422.408844308441</v>
      </c>
      <c r="FN101" s="3">
        <v>191.353370878682</v>
      </c>
      <c r="FO101" s="3">
        <v>42.1224920506038</v>
      </c>
      <c r="FP101" s="3">
        <v>43.3191015726089</v>
      </c>
      <c r="FQ101" s="3">
        <v>86.7934975523743</v>
      </c>
      <c r="FR101" s="3">
        <v>351.724218891898</v>
      </c>
      <c r="FS101" s="3">
        <v>171.624214696037</v>
      </c>
      <c r="FT101" s="3">
        <v>48.7585764844658</v>
      </c>
      <c r="FU101" s="3">
        <v>235.649593108631</v>
      </c>
      <c r="FV101" s="3">
        <v>64.3163723547904</v>
      </c>
      <c r="FW101" s="3">
        <v>314.324655044969</v>
      </c>
      <c r="FX101" s="3">
        <v>323.918071732645</v>
      </c>
      <c r="FY101" s="3">
        <v>60.039601993949</v>
      </c>
      <c r="FZ101" s="3">
        <v>101.272172380659</v>
      </c>
      <c r="GA101" s="3">
        <v>64.0710361383467</v>
      </c>
      <c r="GB101" s="3">
        <v>126.202000427246</v>
      </c>
      <c r="GC101" s="3">
        <v>96.2731683969113</v>
      </c>
      <c r="GD101" s="3">
        <v>164.97696298429</v>
      </c>
      <c r="GE101" s="3">
        <v>109.64587749093</v>
      </c>
      <c r="GF101" s="3">
        <v>41.8948750495911</v>
      </c>
      <c r="GG101" s="3">
        <v>43.2645663884475</v>
      </c>
      <c r="GH101" s="3">
        <v>66.0387047291263</v>
      </c>
      <c r="GI101" s="3">
        <v>81.8495848699485</v>
      </c>
      <c r="GJ101" s="3">
        <v>79.3198443010919</v>
      </c>
      <c r="GK101" s="3">
        <v>76.9951066242649</v>
      </c>
      <c r="GL101" s="3">
        <v>282.953591466121</v>
      </c>
      <c r="GM101" s="3">
        <v>224.43326288496</v>
      </c>
      <c r="GN101" s="3">
        <v>151.710396374614</v>
      </c>
      <c r="GO101" s="3">
        <v>70.5505265160518</v>
      </c>
      <c r="GP101" s="3">
        <v>56.078334071373</v>
      </c>
      <c r="GQ101" s="3">
        <v>75.3491411178794</v>
      </c>
      <c r="GR101" s="3">
        <v>71.9159976791648</v>
      </c>
      <c r="GS101" s="3">
        <v>298.882248306274</v>
      </c>
      <c r="GT101" s="3">
        <v>28.5392936278841</v>
      </c>
      <c r="GU101" s="3">
        <v>124.677316605427</v>
      </c>
      <c r="GV101" s="3">
        <v>436.604479613492</v>
      </c>
      <c r="GW101" s="3">
        <v>35.1935358923518</v>
      </c>
      <c r="GX101" s="3">
        <v>246.16882800536</v>
      </c>
      <c r="GY101" s="3">
        <v>72.6249237642657</v>
      </c>
      <c r="GZ101" s="3">
        <v>101.690890161573</v>
      </c>
      <c r="HA101" s="3">
        <v>152.395584814578</v>
      </c>
      <c r="HB101" s="3">
        <v>22.121559433041</v>
      </c>
      <c r="HC101" s="3">
        <v>20.7070196889769</v>
      </c>
      <c r="HD101" s="3">
        <v>60.1900855025682</v>
      </c>
      <c r="HE101" s="3">
        <v>72.876232823435</v>
      </c>
      <c r="HF101" s="3">
        <v>76.1510430148639</v>
      </c>
      <c r="HG101" s="3">
        <v>704.896994018555</v>
      </c>
      <c r="HH101" s="3">
        <v>56.1693810819636</v>
      </c>
      <c r="HI101" s="3">
        <v>125.889931863044</v>
      </c>
      <c r="HJ101" s="3">
        <v>49.7061385516428</v>
      </c>
      <c r="HK101" s="3">
        <v>65.5691632127294</v>
      </c>
      <c r="HL101" s="3">
        <v>159.454012361985</v>
      </c>
      <c r="HM101" s="3">
        <v>44.4559338408975</v>
      </c>
      <c r="HN101" s="3">
        <v>66.4619360778869</v>
      </c>
      <c r="HO101" s="3">
        <v>147.995948357058</v>
      </c>
      <c r="HP101" s="3">
        <v>109.529920842257</v>
      </c>
      <c r="HQ101" s="3">
        <v>265.645036268963</v>
      </c>
      <c r="HR101" s="3">
        <v>41.2271253121778</v>
      </c>
      <c r="HS101" s="3">
        <v>154.274204836083</v>
      </c>
      <c r="HT101" s="3">
        <v>87.2815261957568</v>
      </c>
      <c r="HU101" s="3">
        <v>158.244682665382</v>
      </c>
      <c r="HV101" s="3">
        <v>50.8944943762453</v>
      </c>
      <c r="HW101" s="3">
        <v>68.3643925478076</v>
      </c>
      <c r="HX101" s="3">
        <v>124.205497857006</v>
      </c>
      <c r="HY101" s="3">
        <v>26.5812424797711</v>
      </c>
      <c r="HZ101" s="3">
        <v>101.50987612225</v>
      </c>
      <c r="IA101" s="3">
        <v>350.079266637593</v>
      </c>
      <c r="IB101" s="3">
        <v>76.7732691810095</v>
      </c>
      <c r="IC101" s="3">
        <v>128.393631377659</v>
      </c>
      <c r="ID101" s="3">
        <v>131.398312737373</v>
      </c>
      <c r="IE101" s="3">
        <v>704.956001281738</v>
      </c>
      <c r="IF101" s="3">
        <v>18.810563782869</v>
      </c>
      <c r="IG101" s="3">
        <v>101.762388609813</v>
      </c>
      <c r="IH101" s="3">
        <v>254.356835257522</v>
      </c>
      <c r="II101" s="3">
        <v>464.195946490629</v>
      </c>
      <c r="IJ101" s="3">
        <v>97.3891515064157</v>
      </c>
      <c r="IK101" s="3">
        <v>129.412121720102</v>
      </c>
      <c r="IL101" s="3">
        <v>75.6713301729769</v>
      </c>
      <c r="IM101" s="3">
        <v>73.9466798953989</v>
      </c>
      <c r="IN101" s="3">
        <v>253.224480727961</v>
      </c>
      <c r="IO101" s="3">
        <v>127.744026191013</v>
      </c>
      <c r="IP101" s="3">
        <v>39.1691740472184</v>
      </c>
      <c r="IQ101" s="3">
        <v>200.002976202817</v>
      </c>
      <c r="IR101" s="3">
        <v>67.726354876823</v>
      </c>
      <c r="IS101" s="3">
        <v>108.996526063519</v>
      </c>
      <c r="IT101" s="3">
        <v>77.2272372495628</v>
      </c>
      <c r="IU101" s="3">
        <v>70.4217592204008</v>
      </c>
      <c r="IV101" s="3">
        <v>236.010086451165</v>
      </c>
      <c r="IW101" s="3">
        <v>126.434358171054</v>
      </c>
      <c r="IX101" s="3">
        <v>253.923714732447</v>
      </c>
      <c r="IY101" s="3">
        <v>80.0255392880293</v>
      </c>
      <c r="IZ101" s="3">
        <v>15.9937357608673</v>
      </c>
      <c r="JA101" s="3">
        <v>49.6232341729595</v>
      </c>
      <c r="JB101" s="3">
        <v>119.891963698964</v>
      </c>
      <c r="JC101" s="3">
        <v>214.771479230928</v>
      </c>
      <c r="JD101" s="3">
        <v>59.9304518995099</v>
      </c>
      <c r="JE101" s="3">
        <v>569.15542074311</v>
      </c>
      <c r="JF101" s="3">
        <v>125.826204307141</v>
      </c>
      <c r="JG101" s="3">
        <v>169.999751091145</v>
      </c>
      <c r="JH101" s="3">
        <v>85.8905622244383</v>
      </c>
      <c r="JI101" s="3">
        <v>161.924372245351</v>
      </c>
      <c r="JJ101" s="3">
        <v>69.3893227481826</v>
      </c>
      <c r="JK101" s="3">
        <v>507.136632144617</v>
      </c>
      <c r="JL101" s="3">
        <v>229.091222786623</v>
      </c>
      <c r="JM101" s="3">
        <v>171.134196640124</v>
      </c>
      <c r="JN101" s="3">
        <v>211.705425670172</v>
      </c>
      <c r="JO101" s="3">
        <v>96.3347483824343</v>
      </c>
      <c r="JP101" s="3">
        <v>173.357056503187</v>
      </c>
      <c r="JQ101" s="3">
        <v>214.067750930786</v>
      </c>
      <c r="JR101" s="3">
        <v>276.024498748779</v>
      </c>
      <c r="JS101" s="3">
        <v>54.3881709697809</v>
      </c>
      <c r="JT101" s="3">
        <v>43.4287234336076</v>
      </c>
      <c r="JU101" s="3">
        <v>302.234250640869</v>
      </c>
      <c r="JV101" s="3">
        <v>37.2601178983592</v>
      </c>
      <c r="JW101" s="3">
        <v>48.8110000610352</v>
      </c>
      <c r="JX101" s="3">
        <v>93.737516665425</v>
      </c>
      <c r="JY101" s="3">
        <v>89.0237815508375</v>
      </c>
      <c r="JZ101" s="3">
        <v>43.8010798259216</v>
      </c>
      <c r="KA101" s="3">
        <v>154.828173732693</v>
      </c>
      <c r="KB101" s="3">
        <v>30.1631048864996</v>
      </c>
      <c r="KC101" s="3">
        <v>49.840000520307</v>
      </c>
      <c r="KD101" s="3">
        <v>36.2837533696971</v>
      </c>
      <c r="KE101" s="3">
        <v>72.9253138774538</v>
      </c>
      <c r="KF101" s="3">
        <v>67.6901987114538</v>
      </c>
      <c r="KG101" s="3">
        <v>77.6280063710213</v>
      </c>
      <c r="KH101" s="3">
        <v>82.207322650015</v>
      </c>
      <c r="KI101" s="3">
        <v>114.113513338082</v>
      </c>
      <c r="KJ101" s="3">
        <v>124.407388274878</v>
      </c>
      <c r="KK101" s="3">
        <v>181.828048178342</v>
      </c>
      <c r="KL101" s="3">
        <v>37.074661743033</v>
      </c>
      <c r="KM101" s="3">
        <v>75.2136243863824</v>
      </c>
      <c r="KN101" s="3">
        <v>102.99403745142</v>
      </c>
      <c r="KO101" s="3">
        <v>49.6507169398373</v>
      </c>
      <c r="KP101" s="3">
        <v>42.9424059528128</v>
      </c>
      <c r="KQ101" s="3">
        <v>150.776478551506</v>
      </c>
      <c r="KR101" s="3">
        <v>63.3154636289244</v>
      </c>
      <c r="KS101" s="3">
        <v>54.6009531879044</v>
      </c>
      <c r="KT101" s="3">
        <v>19.939929910971</v>
      </c>
      <c r="KU101" s="3">
        <v>313.6194828368</v>
      </c>
      <c r="KV101" s="3">
        <v>37.878210043137</v>
      </c>
      <c r="KW101" s="3">
        <v>75.5544136528295</v>
      </c>
      <c r="KX101" s="3">
        <v>55.6520154424794</v>
      </c>
      <c r="KY101" s="3">
        <v>31.3737627779551</v>
      </c>
      <c r="KZ101" s="3">
        <v>15.3550061003909</v>
      </c>
      <c r="LA101" s="3">
        <v>18.9423417170342</v>
      </c>
      <c r="LB101" s="3">
        <v>32.8521426491564</v>
      </c>
      <c r="LC101" s="3">
        <v>29.335555158072</v>
      </c>
      <c r="LD101" s="3">
        <v>362.492940560012</v>
      </c>
      <c r="LE101" s="3">
        <v>33.2640062112662</v>
      </c>
      <c r="LF101" s="3">
        <v>6.39785835442864</v>
      </c>
      <c r="LG101" s="3">
        <v>12.2875179527437</v>
      </c>
      <c r="LH101" s="3">
        <v>47.12776013263</v>
      </c>
      <c r="LI101" s="3">
        <v>16.0435000181198</v>
      </c>
      <c r="LJ101" s="3">
        <v>36.1400021063867</v>
      </c>
      <c r="LK101" s="3">
        <v>24.8456931078515</v>
      </c>
      <c r="LL101" s="3">
        <v>41.0533026482319</v>
      </c>
    </row>
    <row r="102">
      <c r="A102" s="9">
        <v>44682.0</v>
      </c>
      <c r="B102" s="3">
        <v>146.342727618045</v>
      </c>
      <c r="C102" s="3">
        <v>136.251248855092</v>
      </c>
      <c r="D102" s="3">
        <v>106.29437499727</v>
      </c>
      <c r="E102" s="3">
        <v>278.132485763007</v>
      </c>
      <c r="F102" s="3">
        <v>401.250476655506</v>
      </c>
      <c r="G102" s="3">
        <v>151.954593007764</v>
      </c>
      <c r="H102" s="3">
        <v>81.4161402465922</v>
      </c>
      <c r="I102" s="3">
        <v>202.457686351257</v>
      </c>
      <c r="J102" s="3">
        <v>191.862142653692</v>
      </c>
      <c r="K102" s="3">
        <v>85.9922498788413</v>
      </c>
      <c r="L102" s="3">
        <v>90.782420731413</v>
      </c>
      <c r="M102" s="3">
        <v>19.1073206637278</v>
      </c>
      <c r="N102" s="3">
        <v>54.062927596713</v>
      </c>
      <c r="O102" s="3">
        <v>55.3695892386117</v>
      </c>
      <c r="P102" s="3">
        <v>173.332853767334</v>
      </c>
      <c r="Q102" s="3">
        <v>99.9416663760231</v>
      </c>
      <c r="R102" s="3">
        <v>120.601148738052</v>
      </c>
      <c r="S102" s="3">
        <v>107.803595807487</v>
      </c>
      <c r="T102" s="3">
        <v>108.393957032382</v>
      </c>
      <c r="U102" s="3">
        <v>118.851814033983</v>
      </c>
      <c r="V102" s="3">
        <v>224.295489981727</v>
      </c>
      <c r="W102" s="3">
        <v>254.574870043506</v>
      </c>
      <c r="X102" s="3">
        <v>220.486297362708</v>
      </c>
      <c r="Y102" s="3">
        <v>112.379250117711</v>
      </c>
      <c r="Z102" s="3">
        <v>221.170278308266</v>
      </c>
      <c r="AA102" s="3">
        <v>34.0349758901141</v>
      </c>
      <c r="AB102" s="3">
        <v>98.7397620791481</v>
      </c>
      <c r="AC102" s="3">
        <v>189.245322993933</v>
      </c>
      <c r="AD102" s="3">
        <v>165.306314871628</v>
      </c>
      <c r="AE102" s="3">
        <v>156.975944176095</v>
      </c>
      <c r="AF102" s="4">
        <v>1960.7554640997</v>
      </c>
      <c r="AG102" s="3">
        <v>133.280952271961</v>
      </c>
      <c r="AH102" s="3">
        <v>33.4687914869912</v>
      </c>
      <c r="AI102" s="3">
        <v>68.2304252296871</v>
      </c>
      <c r="AJ102" s="3">
        <v>74.2738330251303</v>
      </c>
      <c r="AK102" s="3">
        <v>242.187057514302</v>
      </c>
      <c r="AL102" s="3">
        <v>22.2471135616434</v>
      </c>
      <c r="AM102" s="3">
        <v>62.5748942964359</v>
      </c>
      <c r="AN102" s="3">
        <v>199.693094889323</v>
      </c>
      <c r="AO102" s="3">
        <v>40.2487264296079</v>
      </c>
      <c r="AP102" s="3">
        <v>68.4704150314451</v>
      </c>
      <c r="AQ102" s="3">
        <v>40.2933332352411</v>
      </c>
      <c r="AR102" s="3">
        <v>32.212118277217</v>
      </c>
      <c r="AS102" s="3">
        <v>95.650048350204</v>
      </c>
      <c r="AT102" s="3">
        <v>45.5399206318646</v>
      </c>
      <c r="AU102" s="3">
        <v>30.3852448351252</v>
      </c>
      <c r="AV102" s="3">
        <v>53.3871268556322</v>
      </c>
      <c r="AW102" s="3">
        <v>198.658025138975</v>
      </c>
      <c r="AX102" s="3">
        <v>198.973544587464</v>
      </c>
      <c r="AY102" s="3">
        <v>80.8504762195405</v>
      </c>
      <c r="AZ102" s="3">
        <v>156.962342138009</v>
      </c>
      <c r="BA102" s="3">
        <v>14.4657143184117</v>
      </c>
      <c r="BB102" s="3">
        <v>94.1508399161721</v>
      </c>
      <c r="BC102" s="3">
        <v>99.5860434682617</v>
      </c>
      <c r="BD102" s="3">
        <v>116.212579851032</v>
      </c>
      <c r="BE102" s="3">
        <v>72.0841217671801</v>
      </c>
      <c r="BF102" s="3">
        <v>136.948679200002</v>
      </c>
      <c r="BG102" s="3">
        <v>38.4491366215298</v>
      </c>
      <c r="BH102" s="3">
        <v>175.918492071092</v>
      </c>
      <c r="BI102" s="3">
        <v>26.6359809239705</v>
      </c>
      <c r="BJ102" s="3">
        <v>188.072379678088</v>
      </c>
      <c r="BK102" s="3">
        <v>63.7818727914834</v>
      </c>
      <c r="BL102" s="3">
        <v>28.8769513261399</v>
      </c>
      <c r="BM102" s="3">
        <v>115.09331983741</v>
      </c>
      <c r="BN102" s="3">
        <v>94.4863614803492</v>
      </c>
      <c r="BO102" s="3">
        <v>461.456864407862</v>
      </c>
      <c r="BP102" s="3">
        <v>44.2885532389758</v>
      </c>
      <c r="BQ102" s="3">
        <v>164.293067370663</v>
      </c>
      <c r="BR102" s="3">
        <v>43.4005021635278</v>
      </c>
      <c r="BS102" s="3">
        <v>31.7044731262525</v>
      </c>
      <c r="BT102" s="3">
        <v>88.3486073549088</v>
      </c>
      <c r="BU102" s="3">
        <v>71.174385663752</v>
      </c>
      <c r="BV102" s="3">
        <v>88.3151986268813</v>
      </c>
      <c r="BW102" s="3">
        <v>152.236774702716</v>
      </c>
      <c r="BX102" s="3">
        <v>73.0553894704135</v>
      </c>
      <c r="BY102" s="3">
        <v>39.3417146530323</v>
      </c>
      <c r="BZ102" s="3">
        <v>350.238498678692</v>
      </c>
      <c r="CA102" s="3">
        <v>101.665872065266</v>
      </c>
      <c r="CB102" s="3">
        <v>211.564230541969</v>
      </c>
      <c r="CC102" s="3">
        <v>130.195889989683</v>
      </c>
      <c r="CD102" s="3">
        <v>67.8625434988612</v>
      </c>
      <c r="CE102" s="3">
        <v>218.393503283738</v>
      </c>
      <c r="CF102" s="3">
        <v>106.250045873362</v>
      </c>
      <c r="CG102" s="3">
        <v>153.240238189697</v>
      </c>
      <c r="CH102" s="3">
        <v>127.790100571034</v>
      </c>
      <c r="CI102" s="3">
        <v>113.175033021271</v>
      </c>
      <c r="CJ102" s="3">
        <v>118.890993817638</v>
      </c>
      <c r="CK102" s="3">
        <v>99.2851893791518</v>
      </c>
      <c r="CL102" s="3">
        <v>100.406429109119</v>
      </c>
      <c r="CM102" s="3">
        <v>58.6991126224194</v>
      </c>
      <c r="CN102" s="3">
        <v>124.27876862458</v>
      </c>
      <c r="CO102" s="3">
        <v>44.9495053930865</v>
      </c>
      <c r="CP102" s="3">
        <v>157.373690218917</v>
      </c>
      <c r="CQ102" s="3">
        <v>87.2929023535086</v>
      </c>
      <c r="CR102" s="3">
        <v>195.313553099324</v>
      </c>
      <c r="CS102" s="3">
        <v>60.1611662704668</v>
      </c>
      <c r="CT102" s="3">
        <v>228.828685359471</v>
      </c>
      <c r="CU102" s="3">
        <v>94.754226648202</v>
      </c>
      <c r="CV102" s="3">
        <v>81.1498288445292</v>
      </c>
      <c r="CW102" s="3">
        <v>109.681098236629</v>
      </c>
      <c r="CX102" s="3">
        <v>68.0723616411401</v>
      </c>
      <c r="CY102" s="3">
        <v>80.9969924314282</v>
      </c>
      <c r="CZ102" s="3">
        <v>134.987624967747</v>
      </c>
      <c r="DA102" s="3">
        <v>51.8820882507895</v>
      </c>
      <c r="DB102" s="3">
        <v>98.2252380734398</v>
      </c>
      <c r="DC102" s="3">
        <v>43.2334227640259</v>
      </c>
      <c r="DD102" s="3">
        <v>103.793259883455</v>
      </c>
      <c r="DE102" s="3">
        <v>132.960951850528</v>
      </c>
      <c r="DF102" s="3">
        <v>11.0952012730437</v>
      </c>
      <c r="DG102" s="3">
        <v>49.5080111601482</v>
      </c>
      <c r="DH102" s="3">
        <v>36.0615218895897</v>
      </c>
      <c r="DI102" s="3">
        <v>195.671907299999</v>
      </c>
      <c r="DJ102" s="3">
        <v>38.397398317147</v>
      </c>
      <c r="DK102" s="3">
        <v>165.176190694173</v>
      </c>
      <c r="DL102" s="3">
        <v>92.1224587783671</v>
      </c>
      <c r="DM102" s="3">
        <v>33.0955056404427</v>
      </c>
      <c r="DN102" s="3">
        <v>110.849345731102</v>
      </c>
      <c r="DO102" s="3">
        <v>214.211922188947</v>
      </c>
      <c r="DP102" s="3">
        <v>46.6031181603397</v>
      </c>
      <c r="DQ102" s="3">
        <v>56.0641931771766</v>
      </c>
      <c r="DR102" s="3">
        <v>64.3154533352469</v>
      </c>
      <c r="DS102" s="3">
        <v>32.2418329010966</v>
      </c>
      <c r="DT102" s="3">
        <v>36.7199776873825</v>
      </c>
      <c r="DU102" s="3">
        <v>112.583933117198</v>
      </c>
      <c r="DV102" s="3">
        <v>123.494259418196</v>
      </c>
      <c r="DW102" s="3">
        <v>96.9199333280062</v>
      </c>
      <c r="DX102" s="3">
        <v>289.442132635733</v>
      </c>
      <c r="DY102" s="3">
        <v>465.03344038155</v>
      </c>
      <c r="DZ102" s="3">
        <v>35.3089303298551</v>
      </c>
      <c r="EA102" s="3">
        <v>78.9122845586578</v>
      </c>
      <c r="EB102" s="3">
        <v>11.6765057137297</v>
      </c>
      <c r="EC102" s="3">
        <v>275.639145565906</v>
      </c>
      <c r="ED102" s="3">
        <v>109.712199951416</v>
      </c>
      <c r="EE102" s="3">
        <v>66.2315721434829</v>
      </c>
      <c r="EF102" s="3">
        <v>184.04916790394</v>
      </c>
      <c r="EG102" s="3">
        <v>33.6186172366201</v>
      </c>
      <c r="EH102" s="3">
        <v>46.6687504329669</v>
      </c>
      <c r="EI102" s="3">
        <v>17.298710845097</v>
      </c>
      <c r="EJ102" s="3">
        <v>205.353454096971</v>
      </c>
      <c r="EK102" s="3">
        <v>427.579355742891</v>
      </c>
      <c r="EL102" s="3">
        <v>119.801139403146</v>
      </c>
      <c r="EM102" s="3">
        <v>96.6691977363156</v>
      </c>
      <c r="EN102" s="3">
        <v>117.15170678411</v>
      </c>
      <c r="EO102" s="3">
        <v>40.908908468151</v>
      </c>
      <c r="EP102" s="3">
        <v>379.254471798801</v>
      </c>
      <c r="EQ102" s="3">
        <v>42.154285529566</v>
      </c>
      <c r="ER102" s="3">
        <v>28.691962713389</v>
      </c>
      <c r="ES102" s="3">
        <v>46.9135704354209</v>
      </c>
      <c r="ET102" s="3">
        <v>223.594286600749</v>
      </c>
      <c r="EU102" s="3">
        <v>192.675932813552</v>
      </c>
      <c r="EV102" s="3">
        <v>16.2877541998807</v>
      </c>
      <c r="EW102" s="3">
        <v>49.8984147799936</v>
      </c>
      <c r="EX102" s="3">
        <v>164.527529752767</v>
      </c>
      <c r="EY102" s="3">
        <v>28.5106299777295</v>
      </c>
      <c r="EZ102" s="3">
        <v>113.75414974662</v>
      </c>
      <c r="FA102" s="3">
        <v>60.1247464255469</v>
      </c>
      <c r="FB102" s="3">
        <v>16.497020513758</v>
      </c>
      <c r="FC102" s="3">
        <v>20.5907287907069</v>
      </c>
      <c r="FD102" s="3">
        <v>325.522387263302</v>
      </c>
      <c r="FE102" s="3">
        <v>122.61798740347</v>
      </c>
      <c r="FF102" s="3">
        <v>16.3560966817353</v>
      </c>
      <c r="FG102" s="3">
        <v>93.454047975086</v>
      </c>
      <c r="FH102" s="3">
        <v>58.8272565085905</v>
      </c>
      <c r="FI102" s="3">
        <v>49.5179887216503</v>
      </c>
      <c r="FJ102" s="3">
        <v>62.9590573688285</v>
      </c>
      <c r="FK102" s="3">
        <v>71.3132325293646</v>
      </c>
      <c r="FL102" s="3">
        <v>290.00484496676</v>
      </c>
      <c r="FM102" s="3">
        <v>408.518264812396</v>
      </c>
      <c r="FN102" s="3">
        <v>182.658263415136</v>
      </c>
      <c r="FO102" s="3">
        <v>42.0013823119629</v>
      </c>
      <c r="FP102" s="3">
        <v>42.3170079873259</v>
      </c>
      <c r="FQ102" s="3">
        <v>90.348557251412</v>
      </c>
      <c r="FR102" s="3">
        <v>336.739199637652</v>
      </c>
      <c r="FS102" s="3">
        <v>162.272040763886</v>
      </c>
      <c r="FT102" s="3">
        <v>51.8756325774741</v>
      </c>
      <c r="FU102" s="3">
        <v>229.453877407421</v>
      </c>
      <c r="FV102" s="3">
        <v>64.1233130297656</v>
      </c>
      <c r="FW102" s="3">
        <v>319.884938717957</v>
      </c>
      <c r="FX102" s="3">
        <v>286.936418564628</v>
      </c>
      <c r="FY102" s="3">
        <v>60.012887669238</v>
      </c>
      <c r="FZ102" s="3">
        <v>94.4992043930059</v>
      </c>
      <c r="GA102" s="3">
        <v>60.0403121561779</v>
      </c>
      <c r="GB102" s="3">
        <v>142.003571646554</v>
      </c>
      <c r="GC102" s="3">
        <v>90.5464522653669</v>
      </c>
      <c r="GD102" s="3">
        <v>151.638347814127</v>
      </c>
      <c r="GE102" s="3">
        <v>109.970078871307</v>
      </c>
      <c r="GF102" s="3">
        <v>43.3207144964309</v>
      </c>
      <c r="GG102" s="3">
        <v>42.6923740017119</v>
      </c>
      <c r="GH102" s="3">
        <v>57.7432283442225</v>
      </c>
      <c r="GI102" s="3">
        <v>90.0821400699989</v>
      </c>
      <c r="GJ102" s="3">
        <v>83.971432925112</v>
      </c>
      <c r="GK102" s="3">
        <v>74.8640382546908</v>
      </c>
      <c r="GL102" s="3">
        <v>260.796723062536</v>
      </c>
      <c r="GM102" s="3">
        <v>204.52377196048</v>
      </c>
      <c r="GN102" s="3">
        <v>154.492538205729</v>
      </c>
      <c r="GO102" s="3">
        <v>68.913176915565</v>
      </c>
      <c r="GP102" s="3">
        <v>47.853547144972</v>
      </c>
      <c r="GQ102" s="3">
        <v>66.9593727594072</v>
      </c>
      <c r="GR102" s="3">
        <v>62.3129190585328</v>
      </c>
      <c r="GS102" s="3">
        <v>186.15642838251</v>
      </c>
      <c r="GT102" s="3">
        <v>27.6052199585385</v>
      </c>
      <c r="GU102" s="3">
        <v>109.129643643543</v>
      </c>
      <c r="GV102" s="3">
        <v>437.519180306695</v>
      </c>
      <c r="GW102" s="3">
        <v>39.5404986704944</v>
      </c>
      <c r="GX102" s="3">
        <v>230.920620731674</v>
      </c>
      <c r="GY102" s="3">
        <v>66.6618718626697</v>
      </c>
      <c r="GZ102" s="3">
        <v>96.1217581470837</v>
      </c>
      <c r="HA102" s="3">
        <v>126.504510097208</v>
      </c>
      <c r="HB102" s="3">
        <v>17.7285163953064</v>
      </c>
      <c r="HC102" s="3">
        <v>17.5534758783782</v>
      </c>
      <c r="HD102" s="3">
        <v>56.2183415016534</v>
      </c>
      <c r="HE102" s="3">
        <v>69.22436942532</v>
      </c>
      <c r="HF102" s="3">
        <v>68.4867679687207</v>
      </c>
      <c r="HG102" s="3">
        <v>614.882148379371</v>
      </c>
      <c r="HH102" s="3">
        <v>61.5524622125862</v>
      </c>
      <c r="HI102" s="3">
        <v>112.646719798735</v>
      </c>
      <c r="HJ102" s="3">
        <v>49.4742089101825</v>
      </c>
      <c r="HK102" s="3">
        <v>62.3985033581762</v>
      </c>
      <c r="HL102" s="3">
        <v>156.580300739637</v>
      </c>
      <c r="HM102" s="3">
        <v>44.1408670846532</v>
      </c>
      <c r="HN102" s="3">
        <v>64.0441805132357</v>
      </c>
      <c r="HO102" s="3">
        <v>141.094753180319</v>
      </c>
      <c r="HP102" s="3">
        <v>108.660320405301</v>
      </c>
      <c r="HQ102" s="3">
        <v>258.021325730561</v>
      </c>
      <c r="HR102" s="3">
        <v>41.7924930457931</v>
      </c>
      <c r="HS102" s="3">
        <v>120.589762188178</v>
      </c>
      <c r="HT102" s="3">
        <v>89.3987521438673</v>
      </c>
      <c r="HU102" s="3">
        <v>146.584864051088</v>
      </c>
      <c r="HV102" s="3">
        <v>48.1791801761267</v>
      </c>
      <c r="HW102" s="3">
        <v>66.6178020544479</v>
      </c>
      <c r="HX102" s="3">
        <v>119.496355655343</v>
      </c>
      <c r="HY102" s="3">
        <v>26.4531403845993</v>
      </c>
      <c r="HZ102" s="3">
        <v>91.3283144579444</v>
      </c>
      <c r="IA102" s="3">
        <v>284.526926637328</v>
      </c>
      <c r="IB102" s="3">
        <v>85.9553083430286</v>
      </c>
      <c r="IC102" s="3">
        <v>114.924288363777</v>
      </c>
      <c r="ID102" s="3">
        <v>128.047108200452</v>
      </c>
      <c r="IE102" s="3">
        <v>654.569519042969</v>
      </c>
      <c r="IF102" s="3">
        <v>18.3999198819369</v>
      </c>
      <c r="IG102" s="3">
        <v>91.5537535202008</v>
      </c>
      <c r="IH102" s="3">
        <v>198.176859162782</v>
      </c>
      <c r="II102" s="3">
        <v>427.147935522795</v>
      </c>
      <c r="IJ102" s="3">
        <v>87.1537196041367</v>
      </c>
      <c r="IK102" s="3">
        <v>126.80960460549</v>
      </c>
      <c r="IL102" s="3">
        <v>69.8782012066384</v>
      </c>
      <c r="IM102" s="3">
        <v>63.7908298063203</v>
      </c>
      <c r="IN102" s="3">
        <v>262.252991775882</v>
      </c>
      <c r="IO102" s="3">
        <v>124.068837940834</v>
      </c>
      <c r="IP102" s="3">
        <v>39.663325883181</v>
      </c>
      <c r="IQ102" s="3">
        <v>202.484428156623</v>
      </c>
      <c r="IR102" s="3">
        <v>67.2533311420369</v>
      </c>
      <c r="IS102" s="3">
        <v>98.482085929346</v>
      </c>
      <c r="IT102" s="3">
        <v>74.5618882948444</v>
      </c>
      <c r="IU102" s="3">
        <v>62.7336750843301</v>
      </c>
      <c r="IV102" s="3">
        <v>235.935234599775</v>
      </c>
      <c r="IW102" s="3">
        <v>109.239256862476</v>
      </c>
      <c r="IX102" s="3">
        <v>227.562575139041</v>
      </c>
      <c r="IY102" s="3">
        <v>77.03774640255</v>
      </c>
      <c r="IZ102" s="3">
        <v>17.0516866993802</v>
      </c>
      <c r="JA102" s="3">
        <v>49.8697321838274</v>
      </c>
      <c r="JB102" s="3">
        <v>119.986975630238</v>
      </c>
      <c r="JC102" s="3">
        <v>181.320756956166</v>
      </c>
      <c r="JD102" s="3">
        <v>57.5799177495783</v>
      </c>
      <c r="JE102" s="3">
        <v>540.677014502531</v>
      </c>
      <c r="JF102" s="3">
        <v>109.758726195078</v>
      </c>
      <c r="JG102" s="3">
        <v>163.658490867485</v>
      </c>
      <c r="JH102" s="3">
        <v>82.3308867637205</v>
      </c>
      <c r="JI102" s="3">
        <v>158.111972240949</v>
      </c>
      <c r="JJ102" s="3">
        <v>65.1454246767172</v>
      </c>
      <c r="JK102" s="3">
        <v>472.577855372588</v>
      </c>
      <c r="JL102" s="3">
        <v>211.238461409211</v>
      </c>
      <c r="JM102" s="3">
        <v>159.70102618447</v>
      </c>
      <c r="JN102" s="3">
        <v>198.962064434407</v>
      </c>
      <c r="JO102" s="3">
        <v>115.01355001688</v>
      </c>
      <c r="JP102" s="3">
        <v>162.509472883739</v>
      </c>
      <c r="JQ102" s="3">
        <v>170.180476960682</v>
      </c>
      <c r="JR102" s="3">
        <v>258.138809567406</v>
      </c>
      <c r="JS102" s="3">
        <v>50.5227941894201</v>
      </c>
      <c r="JT102" s="3">
        <v>40.7452339448159</v>
      </c>
      <c r="JU102" s="3">
        <v>322.039761497861</v>
      </c>
      <c r="JV102" s="3">
        <v>35.9831929016529</v>
      </c>
      <c r="JW102" s="3">
        <v>58.5773807707287</v>
      </c>
      <c r="JX102" s="3">
        <v>93.814342971883</v>
      </c>
      <c r="JY102" s="3">
        <v>82.2333039462764</v>
      </c>
      <c r="JZ102" s="3">
        <v>40.663431105176</v>
      </c>
      <c r="KA102" s="3">
        <v>151.106187294638</v>
      </c>
      <c r="KB102" s="3">
        <v>31.1533818969607</v>
      </c>
      <c r="KC102" s="3">
        <v>44.4609883503666</v>
      </c>
      <c r="KD102" s="3">
        <v>35.5650635002534</v>
      </c>
      <c r="KE102" s="3">
        <v>63.2847805807217</v>
      </c>
      <c r="KF102" s="3">
        <v>67.7773829154989</v>
      </c>
      <c r="KG102" s="3">
        <v>83.1395103754892</v>
      </c>
      <c r="KH102" s="3">
        <v>80.5480752551439</v>
      </c>
      <c r="KI102" s="3">
        <v>107.982226952616</v>
      </c>
      <c r="KJ102" s="3">
        <v>115.831679634595</v>
      </c>
      <c r="KK102" s="3">
        <v>162.111835609639</v>
      </c>
      <c r="KL102" s="3">
        <v>32.5583566548792</v>
      </c>
      <c r="KM102" s="3">
        <v>68.3771288550456</v>
      </c>
      <c r="KN102" s="3">
        <v>86.6276994549947</v>
      </c>
      <c r="KO102" s="3">
        <v>43.0711571862909</v>
      </c>
      <c r="KP102" s="3">
        <v>36.7841511620309</v>
      </c>
      <c r="KQ102" s="3">
        <v>156.350419226675</v>
      </c>
      <c r="KR102" s="3">
        <v>59.8172813607344</v>
      </c>
      <c r="KS102" s="3">
        <v>47.5970285409097</v>
      </c>
      <c r="KT102" s="3">
        <v>19.3669023304674</v>
      </c>
      <c r="KU102" s="3">
        <v>266.721295857842</v>
      </c>
      <c r="KV102" s="3">
        <v>32.2753711620926</v>
      </c>
      <c r="KW102" s="3">
        <v>67.254585312393</v>
      </c>
      <c r="KX102" s="3">
        <v>53.4057485131903</v>
      </c>
      <c r="KY102" s="3">
        <v>32.4509126256624</v>
      </c>
      <c r="KZ102" s="3">
        <v>14.0067314078582</v>
      </c>
      <c r="LA102" s="3">
        <v>17.873924473334</v>
      </c>
      <c r="LB102" s="3">
        <v>33.1947783875722</v>
      </c>
      <c r="LC102" s="3">
        <v>31.7654891071719</v>
      </c>
      <c r="LD102" s="3">
        <v>332.244459619637</v>
      </c>
      <c r="LE102" s="3">
        <v>28.8568622383206</v>
      </c>
      <c r="LF102" s="3">
        <v>5.57100025020758</v>
      </c>
      <c r="LG102" s="3">
        <v>12.1180869602093</v>
      </c>
      <c r="LH102" s="3">
        <v>37.6411069808186</v>
      </c>
      <c r="LI102" s="3">
        <v>11.2314285096668</v>
      </c>
      <c r="LJ102" s="3">
        <v>34.1128958798404</v>
      </c>
      <c r="LK102" s="3">
        <v>21.4759964563011</v>
      </c>
      <c r="LL102" s="3">
        <v>42.6008597632859</v>
      </c>
    </row>
    <row r="103">
      <c r="A103" s="9">
        <v>44713.0</v>
      </c>
      <c r="B103" s="3">
        <v>137.995651750363</v>
      </c>
      <c r="C103" s="3">
        <v>131.651776206573</v>
      </c>
      <c r="D103" s="3">
        <v>103.736840236175</v>
      </c>
      <c r="E103" s="3">
        <v>277.543713738822</v>
      </c>
      <c r="F103" s="3">
        <v>391.395714169457</v>
      </c>
      <c r="G103" s="3">
        <v>147.486967695754</v>
      </c>
      <c r="H103" s="3">
        <v>76.5667347181011</v>
      </c>
      <c r="I103" s="3">
        <v>201.487059418585</v>
      </c>
      <c r="J103" s="3">
        <v>186.678809756324</v>
      </c>
      <c r="K103" s="3">
        <v>81.5483477926507</v>
      </c>
      <c r="L103" s="3">
        <v>86.8531276442311</v>
      </c>
      <c r="M103" s="3">
        <v>19.1654573776806</v>
      </c>
      <c r="N103" s="3">
        <v>53.0283859209697</v>
      </c>
      <c r="O103" s="3">
        <v>50.6986203277198</v>
      </c>
      <c r="P103" s="3">
        <v>167.293763105448</v>
      </c>
      <c r="Q103" s="3">
        <v>95.0149997529529</v>
      </c>
      <c r="R103" s="3">
        <v>118.590935105774</v>
      </c>
      <c r="S103" s="3">
        <v>99.9490587651303</v>
      </c>
      <c r="T103" s="3">
        <v>99.346608436124</v>
      </c>
      <c r="U103" s="3">
        <v>112.575935113681</v>
      </c>
      <c r="V103" s="3">
        <v>224.24608146904</v>
      </c>
      <c r="W103" s="3">
        <v>243.237470232267</v>
      </c>
      <c r="X103" s="3">
        <v>232.145021051327</v>
      </c>
      <c r="Y103" s="3">
        <v>112.988928295317</v>
      </c>
      <c r="Z103" s="3">
        <v>228.970146725615</v>
      </c>
      <c r="AA103" s="3">
        <v>32.5359182314513</v>
      </c>
      <c r="AB103" s="3">
        <v>98.6011899312337</v>
      </c>
      <c r="AC103" s="3">
        <v>177.911610694743</v>
      </c>
      <c r="AD103" s="3">
        <v>159.476351584151</v>
      </c>
      <c r="AE103" s="3">
        <v>146.427603395975</v>
      </c>
      <c r="AF103" s="4">
        <v>2075.90643019903</v>
      </c>
      <c r="AG103" s="3">
        <v>134.554048447382</v>
      </c>
      <c r="AH103" s="3">
        <v>31.3055623140977</v>
      </c>
      <c r="AI103" s="3">
        <v>64.3484537628782</v>
      </c>
      <c r="AJ103" s="3">
        <v>65.0187568136639</v>
      </c>
      <c r="AK103" s="3">
        <v>236.786137470821</v>
      </c>
      <c r="AL103" s="3">
        <v>21.6435106287495</v>
      </c>
      <c r="AM103" s="3">
        <v>65.4544659175713</v>
      </c>
      <c r="AN103" s="3">
        <v>201.77023824056</v>
      </c>
      <c r="AO103" s="3">
        <v>39.6985362992473</v>
      </c>
      <c r="AP103" s="3">
        <v>67.9658883500346</v>
      </c>
      <c r="AQ103" s="3">
        <v>37.7509521302723</v>
      </c>
      <c r="AR103" s="3">
        <v>31.2753873366328</v>
      </c>
      <c r="AS103" s="3">
        <v>81.7885871829251</v>
      </c>
      <c r="AT103" s="3">
        <v>43.8710312987335</v>
      </c>
      <c r="AU103" s="3">
        <v>28.9673204826667</v>
      </c>
      <c r="AV103" s="3">
        <v>49.7343802704842</v>
      </c>
      <c r="AW103" s="3">
        <v>193.392801935341</v>
      </c>
      <c r="AX103" s="3">
        <v>191.52601555793</v>
      </c>
      <c r="AY103" s="3">
        <v>74.4680951436361</v>
      </c>
      <c r="AZ103" s="3">
        <v>150.083862482059</v>
      </c>
      <c r="BA103" s="3">
        <v>11.0002380779811</v>
      </c>
      <c r="BB103" s="3">
        <v>84.9756984743113</v>
      </c>
      <c r="BC103" s="3">
        <v>97.127968039435</v>
      </c>
      <c r="BD103" s="3">
        <v>111.768724912756</v>
      </c>
      <c r="BE103" s="3">
        <v>72.6098831663006</v>
      </c>
      <c r="BF103" s="3">
        <v>123.079674052504</v>
      </c>
      <c r="BG103" s="3">
        <v>37.4654201716149</v>
      </c>
      <c r="BH103" s="3">
        <v>177.967795786597</v>
      </c>
      <c r="BI103" s="3">
        <v>26.1821856725784</v>
      </c>
      <c r="BJ103" s="3">
        <v>188.080742823563</v>
      </c>
      <c r="BK103" s="3">
        <v>61.3512972680575</v>
      </c>
      <c r="BL103" s="3">
        <v>27.6388083878621</v>
      </c>
      <c r="BM103" s="3">
        <v>107.762506186312</v>
      </c>
      <c r="BN103" s="3">
        <v>95.8299180841772</v>
      </c>
      <c r="BO103" s="3">
        <v>448.67983911593</v>
      </c>
      <c r="BP103" s="3">
        <v>42.8419268230703</v>
      </c>
      <c r="BQ103" s="3">
        <v>174.136421119732</v>
      </c>
      <c r="BR103" s="3">
        <v>40.3344600454648</v>
      </c>
      <c r="BS103" s="3">
        <v>29.2132815508459</v>
      </c>
      <c r="BT103" s="3">
        <v>87.707546329591</v>
      </c>
      <c r="BU103" s="3">
        <v>67.1520126854181</v>
      </c>
      <c r="BV103" s="3">
        <v>84.5023075241678</v>
      </c>
      <c r="BW103" s="3">
        <v>147.575734460422</v>
      </c>
      <c r="BX103" s="3">
        <v>69.5507397388898</v>
      </c>
      <c r="BY103" s="3">
        <v>33.1427460439826</v>
      </c>
      <c r="BZ103" s="3">
        <v>319.04966727972</v>
      </c>
      <c r="CA103" s="3">
        <v>94.5658829676158</v>
      </c>
      <c r="CB103" s="3">
        <v>224.539006828235</v>
      </c>
      <c r="CC103" s="3">
        <v>126.958757781404</v>
      </c>
      <c r="CD103" s="3">
        <v>67.0394886378485</v>
      </c>
      <c r="CE103" s="3">
        <v>222.645855191893</v>
      </c>
      <c r="CF103" s="3">
        <v>98.6416564980919</v>
      </c>
      <c r="CG103" s="3">
        <v>156.748571123396</v>
      </c>
      <c r="CH103" s="3">
        <v>121.873794278019</v>
      </c>
      <c r="CI103" s="3">
        <v>108.036136483573</v>
      </c>
      <c r="CJ103" s="3">
        <v>114.303509306994</v>
      </c>
      <c r="CK103" s="3">
        <v>95.3621582872984</v>
      </c>
      <c r="CL103" s="3">
        <v>88.0133336385091</v>
      </c>
      <c r="CM103" s="3">
        <v>57.9878537164141</v>
      </c>
      <c r="CN103" s="3">
        <v>129.957037325814</v>
      </c>
      <c r="CO103" s="3">
        <v>42.2110670660124</v>
      </c>
      <c r="CP103" s="3">
        <v>152.930831647713</v>
      </c>
      <c r="CQ103" s="3">
        <v>85.625293428583</v>
      </c>
      <c r="CR103" s="3">
        <v>182.662778745001</v>
      </c>
      <c r="CS103" s="3">
        <v>57.2204107376738</v>
      </c>
      <c r="CT103" s="3">
        <v>243.062533660405</v>
      </c>
      <c r="CU103" s="3">
        <v>89.5981181619326</v>
      </c>
      <c r="CV103" s="3">
        <v>80.2417605261917</v>
      </c>
      <c r="CW103" s="3">
        <v>112.186893204895</v>
      </c>
      <c r="CX103" s="3">
        <v>65.0599580551316</v>
      </c>
      <c r="CY103" s="3">
        <v>77.23400622427</v>
      </c>
      <c r="CZ103" s="3">
        <v>128.176431135393</v>
      </c>
      <c r="DA103" s="3">
        <v>49.4834681145561</v>
      </c>
      <c r="DB103" s="3">
        <v>93.5580954778762</v>
      </c>
      <c r="DC103" s="3">
        <v>40.9657333740506</v>
      </c>
      <c r="DD103" s="3">
        <v>97.8503601800616</v>
      </c>
      <c r="DE103" s="3">
        <v>110.811906178792</v>
      </c>
      <c r="DF103" s="3">
        <v>10.2709739639618</v>
      </c>
      <c r="DG103" s="3">
        <v>48.1250411041094</v>
      </c>
      <c r="DH103" s="3">
        <v>34.7743770996742</v>
      </c>
      <c r="DI103" s="3">
        <v>213.189986742294</v>
      </c>
      <c r="DJ103" s="3">
        <v>35.2202509576505</v>
      </c>
      <c r="DK103" s="3">
        <v>157.289048331124</v>
      </c>
      <c r="DL103" s="3">
        <v>91.2136729258735</v>
      </c>
      <c r="DM103" s="3">
        <v>32.1298952581853</v>
      </c>
      <c r="DN103" s="3">
        <v>103.135569016609</v>
      </c>
      <c r="DO103" s="3">
        <v>209.154585912021</v>
      </c>
      <c r="DP103" s="3">
        <v>43.14452331185</v>
      </c>
      <c r="DQ103" s="3">
        <v>55.3677354277877</v>
      </c>
      <c r="DR103" s="3">
        <v>62.9867994485417</v>
      </c>
      <c r="DS103" s="3">
        <v>30.840413204046</v>
      </c>
      <c r="DT103" s="3">
        <v>33.9981301609192</v>
      </c>
      <c r="DU103" s="3">
        <v>111.954097847181</v>
      </c>
      <c r="DV103" s="3">
        <v>126.093687421775</v>
      </c>
      <c r="DW103" s="3">
        <v>93.5741487531661</v>
      </c>
      <c r="DX103" s="3">
        <v>279.941742772165</v>
      </c>
      <c r="DY103" s="3">
        <v>461.483311397354</v>
      </c>
      <c r="DZ103" s="3">
        <v>34.8910650835083</v>
      </c>
      <c r="EA103" s="3">
        <v>75.3847284535924</v>
      </c>
      <c r="EB103" s="3">
        <v>11.1698446941883</v>
      </c>
      <c r="EC103" s="3">
        <v>267.28077655429</v>
      </c>
      <c r="ED103" s="3">
        <v>112.679020650914</v>
      </c>
      <c r="EE103" s="3">
        <v>64.2551488281124</v>
      </c>
      <c r="EF103" s="3">
        <v>175.313009254897</v>
      </c>
      <c r="EG103" s="3">
        <v>32.7908812017047</v>
      </c>
      <c r="EH103" s="3">
        <v>42.3249295234337</v>
      </c>
      <c r="EI103" s="3">
        <v>15.7322548092031</v>
      </c>
      <c r="EJ103" s="3">
        <v>200.218637789648</v>
      </c>
      <c r="EK103" s="3">
        <v>435.774837615826</v>
      </c>
      <c r="EL103" s="3">
        <v>124.748468543949</v>
      </c>
      <c r="EM103" s="3">
        <v>93.9992974865348</v>
      </c>
      <c r="EN103" s="3">
        <v>112.816488662855</v>
      </c>
      <c r="EO103" s="3">
        <v>37.3679331248338</v>
      </c>
      <c r="EP103" s="3">
        <v>385.76920647783</v>
      </c>
      <c r="EQ103" s="3">
        <v>39.2705959754874</v>
      </c>
      <c r="ER103" s="3">
        <v>26.1710521378172</v>
      </c>
      <c r="ES103" s="3">
        <v>45.3272029313512</v>
      </c>
      <c r="ET103" s="3">
        <v>206.226667495001</v>
      </c>
      <c r="EU103" s="3">
        <v>180.332433963837</v>
      </c>
      <c r="EV103" s="3">
        <v>15.3703922589911</v>
      </c>
      <c r="EW103" s="3">
        <v>47.6641347053055</v>
      </c>
      <c r="EX103" s="3">
        <v>162.844645802355</v>
      </c>
      <c r="EY103" s="3">
        <v>27.2602885505865</v>
      </c>
      <c r="EZ103" s="3">
        <v>111.483077480332</v>
      </c>
      <c r="FA103" s="3">
        <v>59.4360157697964</v>
      </c>
      <c r="FB103" s="3">
        <v>15.778870178863</v>
      </c>
      <c r="FC103" s="3">
        <v>18.3281221408098</v>
      </c>
      <c r="FD103" s="3">
        <v>327.718538324875</v>
      </c>
      <c r="FE103" s="3">
        <v>117.616517886496</v>
      </c>
      <c r="FF103" s="3">
        <v>15.4953359081187</v>
      </c>
      <c r="FG103" s="3">
        <v>94.0876194181896</v>
      </c>
      <c r="FH103" s="3">
        <v>57.1225170825354</v>
      </c>
      <c r="FI103" s="3">
        <v>47.1059675224872</v>
      </c>
      <c r="FJ103" s="3">
        <v>60.0976371175568</v>
      </c>
      <c r="FK103" s="3">
        <v>68.0306707363282</v>
      </c>
      <c r="FL103" s="3">
        <v>299.471451117141</v>
      </c>
      <c r="FM103" s="3">
        <v>399.258023221584</v>
      </c>
      <c r="FN103" s="3">
        <v>173.358785451738</v>
      </c>
      <c r="FO103" s="3">
        <v>40.5554592245939</v>
      </c>
      <c r="FP103" s="3">
        <v>37.3108416938657</v>
      </c>
      <c r="FQ103" s="3">
        <v>85.2582697219964</v>
      </c>
      <c r="FR103" s="3">
        <v>328.438446921274</v>
      </c>
      <c r="FS103" s="3">
        <v>150.624440129256</v>
      </c>
      <c r="FT103" s="3">
        <v>49.9757927057603</v>
      </c>
      <c r="FU103" s="3">
        <v>229.807079715558</v>
      </c>
      <c r="FV103" s="3">
        <v>60.3333833296212</v>
      </c>
      <c r="FW103" s="3">
        <v>311.259221522917</v>
      </c>
      <c r="FX103" s="3">
        <v>266.279124889832</v>
      </c>
      <c r="FY103" s="3">
        <v>57.2204051002859</v>
      </c>
      <c r="FZ103" s="3">
        <v>84.7730512767068</v>
      </c>
      <c r="GA103" s="3">
        <v>59.0901394439992</v>
      </c>
      <c r="GB103" s="3">
        <v>130.107380094982</v>
      </c>
      <c r="GC103" s="3">
        <v>81.8427286101421</v>
      </c>
      <c r="GD103" s="3">
        <v>147.655453656144</v>
      </c>
      <c r="GE103" s="3">
        <v>102.318726197509</v>
      </c>
      <c r="GF103" s="3">
        <v>44.9738093784877</v>
      </c>
      <c r="GG103" s="3">
        <v>37.9069849798414</v>
      </c>
      <c r="GH103" s="3">
        <v>49.7590987889904</v>
      </c>
      <c r="GI103" s="3">
        <v>92.5887245987477</v>
      </c>
      <c r="GJ103" s="3">
        <v>82.8940257825163</v>
      </c>
      <c r="GK103" s="3">
        <v>71.7833863868306</v>
      </c>
      <c r="GL103" s="3">
        <v>253.902525286665</v>
      </c>
      <c r="GM103" s="3">
        <v>205.474139048983</v>
      </c>
      <c r="GN103" s="3">
        <v>154.618131265608</v>
      </c>
      <c r="GO103" s="3">
        <v>61.0816935144926</v>
      </c>
      <c r="GP103" s="3">
        <v>49.0163157802904</v>
      </c>
      <c r="GQ103" s="3">
        <v>70.9817050059738</v>
      </c>
      <c r="GR103" s="3">
        <v>59.4968837720343</v>
      </c>
      <c r="GS103" s="3">
        <v>184.869286310105</v>
      </c>
      <c r="GT103" s="3">
        <v>26.7925341106758</v>
      </c>
      <c r="GU103" s="3">
        <v>108.512822158369</v>
      </c>
      <c r="GV103" s="3">
        <v>445.779322619956</v>
      </c>
      <c r="GW103" s="3">
        <v>37.7966521417266</v>
      </c>
      <c r="GX103" s="3">
        <v>218.376486914679</v>
      </c>
      <c r="GY103" s="3">
        <v>62.8024793494622</v>
      </c>
      <c r="GZ103" s="3">
        <v>92.0980100010865</v>
      </c>
      <c r="HA103" s="3">
        <v>113.154951857517</v>
      </c>
      <c r="HB103" s="3">
        <v>17.0335223291877</v>
      </c>
      <c r="HC103" s="3">
        <v>15.7614419349467</v>
      </c>
      <c r="HD103" s="3">
        <v>52.8692677474978</v>
      </c>
      <c r="HE103" s="3">
        <v>61.4847703805504</v>
      </c>
      <c r="HF103" s="3">
        <v>66.9939462690293</v>
      </c>
      <c r="HG103" s="3">
        <v>618.880715506417</v>
      </c>
      <c r="HH103" s="3">
        <v>60.5725696195989</v>
      </c>
      <c r="HI103" s="3">
        <v>111.483447306609</v>
      </c>
      <c r="HJ103" s="3">
        <v>50.3881259697123</v>
      </c>
      <c r="HK103" s="3">
        <v>58.3177360604672</v>
      </c>
      <c r="HL103" s="3">
        <v>151.724545423894</v>
      </c>
      <c r="HM103" s="3">
        <v>44.1970475805155</v>
      </c>
      <c r="HN103" s="3">
        <v>62.0475583353098</v>
      </c>
      <c r="HO103" s="3">
        <v>131.64903391021</v>
      </c>
      <c r="HP103" s="3">
        <v>111.737468927799</v>
      </c>
      <c r="HQ103" s="3">
        <v>249.18136155947</v>
      </c>
      <c r="HR103" s="3">
        <v>40.1151025272957</v>
      </c>
      <c r="HS103" s="3">
        <v>110.418585095588</v>
      </c>
      <c r="HT103" s="3">
        <v>88.4599192702675</v>
      </c>
      <c r="HU103" s="3">
        <v>144.810779021234</v>
      </c>
      <c r="HV103" s="3">
        <v>45.4795545634767</v>
      </c>
      <c r="HW103" s="3">
        <v>64.5864169772507</v>
      </c>
      <c r="HX103" s="3">
        <v>112.894382701727</v>
      </c>
      <c r="HY103" s="3">
        <v>25.3562365612773</v>
      </c>
      <c r="HZ103" s="3">
        <v>87.0979650578208</v>
      </c>
      <c r="IA103" s="3">
        <v>272.325228776603</v>
      </c>
      <c r="IB103" s="3">
        <v>89.2736224513137</v>
      </c>
      <c r="IC103" s="3">
        <v>123.518588002689</v>
      </c>
      <c r="ID103" s="3">
        <v>124.165972968071</v>
      </c>
      <c r="IE103" s="3">
        <v>595.237140473865</v>
      </c>
      <c r="IF103" s="3">
        <v>17.9365127953904</v>
      </c>
      <c r="IG103" s="3">
        <v>90.8867426475343</v>
      </c>
      <c r="IH103" s="3">
        <v>195.875606809055</v>
      </c>
      <c r="II103" s="3">
        <v>394.845757076168</v>
      </c>
      <c r="IJ103" s="3">
        <v>74.7975099980232</v>
      </c>
      <c r="IK103" s="3">
        <v>123.843933726951</v>
      </c>
      <c r="IL103" s="3">
        <v>71.6115802460875</v>
      </c>
      <c r="IM103" s="3">
        <v>62.0392481077398</v>
      </c>
      <c r="IN103" s="3">
        <v>236.31688238061</v>
      </c>
      <c r="IO103" s="3">
        <v>116.183464052996</v>
      </c>
      <c r="IP103" s="3">
        <v>39.8389093179651</v>
      </c>
      <c r="IQ103" s="3">
        <v>194.341353328038</v>
      </c>
      <c r="IR103" s="3">
        <v>64.4927211440179</v>
      </c>
      <c r="IS103" s="3">
        <v>87.6474436724562</v>
      </c>
      <c r="IT103" s="3">
        <v>69.6829233560211</v>
      </c>
      <c r="IU103" s="3">
        <v>59.9493655660032</v>
      </c>
      <c r="IV103" s="3">
        <v>230.504414048872</v>
      </c>
      <c r="IW103" s="3">
        <v>100.228771378927</v>
      </c>
      <c r="IX103" s="3">
        <v>204.375454624744</v>
      </c>
      <c r="IY103" s="3">
        <v>76.7506569977241</v>
      </c>
      <c r="IZ103" s="3">
        <v>17.3166197053921</v>
      </c>
      <c r="JA103" s="3">
        <v>49.5424666363833</v>
      </c>
      <c r="JB103" s="3">
        <v>116.745249165756</v>
      </c>
      <c r="JC103" s="3">
        <v>138.509259497044</v>
      </c>
      <c r="JD103" s="3">
        <v>56.9414017056006</v>
      </c>
      <c r="JE103" s="3">
        <v>530.762530047933</v>
      </c>
      <c r="JF103" s="3">
        <v>104.09881889241</v>
      </c>
      <c r="JG103" s="3">
        <v>160.232785492946</v>
      </c>
      <c r="JH103" s="3">
        <v>78.692942270392</v>
      </c>
      <c r="JI103" s="3">
        <v>148.170054460931</v>
      </c>
      <c r="JJ103" s="3">
        <v>62.2067371677311</v>
      </c>
      <c r="JK103" s="3">
        <v>468.164009371105</v>
      </c>
      <c r="JL103" s="3">
        <v>202.568770891678</v>
      </c>
      <c r="JM103" s="3">
        <v>161.154840417886</v>
      </c>
      <c r="JN103" s="3">
        <v>197.729176958011</v>
      </c>
      <c r="JO103" s="3">
        <v>115.910259657838</v>
      </c>
      <c r="JP103" s="3">
        <v>150.114451638681</v>
      </c>
      <c r="JQ103" s="3">
        <v>168.112856547038</v>
      </c>
      <c r="JR103" s="3">
        <v>268.338572547549</v>
      </c>
      <c r="JS103" s="3">
        <v>46.9977971121968</v>
      </c>
      <c r="JT103" s="3">
        <v>42.1849408147676</v>
      </c>
      <c r="JU103" s="3">
        <v>326.437619163876</v>
      </c>
      <c r="JV103" s="3">
        <v>34.8465736528215</v>
      </c>
      <c r="JW103" s="3">
        <v>51.8492858523414</v>
      </c>
      <c r="JX103" s="3">
        <v>89.9411224115924</v>
      </c>
      <c r="JY103" s="3">
        <v>77.1596594775948</v>
      </c>
      <c r="JZ103" s="3">
        <v>38.2462165992639</v>
      </c>
      <c r="KA103" s="3">
        <v>144.949796448474</v>
      </c>
      <c r="KB103" s="3">
        <v>29.4371735793375</v>
      </c>
      <c r="KC103" s="3">
        <v>39.3570276185601</v>
      </c>
      <c r="KD103" s="3">
        <v>32.3439689598056</v>
      </c>
      <c r="KE103" s="3">
        <v>59.263440603824</v>
      </c>
      <c r="KF103" s="3">
        <v>64.037480616722</v>
      </c>
      <c r="KG103" s="3">
        <v>86.5823258833583</v>
      </c>
      <c r="KH103" s="3">
        <v>77.2305444156703</v>
      </c>
      <c r="KI103" s="3">
        <v>109.416723055351</v>
      </c>
      <c r="KJ103" s="3">
        <v>108.513312392291</v>
      </c>
      <c r="KK103" s="3">
        <v>162.253821852624</v>
      </c>
      <c r="KL103" s="3">
        <v>33.5513507942656</v>
      </c>
      <c r="KM103" s="3">
        <v>67.4327814383252</v>
      </c>
      <c r="KN103" s="3">
        <v>77.1865632293663</v>
      </c>
      <c r="KO103" s="3">
        <v>42.7966860762388</v>
      </c>
      <c r="KP103" s="3">
        <v>35.5750796103981</v>
      </c>
      <c r="KQ103" s="3">
        <v>141.716341496961</v>
      </c>
      <c r="KR103" s="3">
        <v>56.6626061988445</v>
      </c>
      <c r="KS103" s="3">
        <v>43.2276797526003</v>
      </c>
      <c r="KT103" s="3">
        <v>17.6551358043393</v>
      </c>
      <c r="KU103" s="3">
        <v>240.264394410133</v>
      </c>
      <c r="KV103" s="3">
        <v>27.9762641126619</v>
      </c>
      <c r="KW103" s="3">
        <v>64.2609446488212</v>
      </c>
      <c r="KX103" s="3">
        <v>49.913042586043</v>
      </c>
      <c r="KY103" s="3">
        <v>31.9812409350991</v>
      </c>
      <c r="KZ103" s="3">
        <v>13.7743384380656</v>
      </c>
      <c r="LA103" s="3">
        <v>17.8757825324342</v>
      </c>
      <c r="LB103" s="3">
        <v>36.5510340453318</v>
      </c>
      <c r="LC103" s="3">
        <v>31.9362824692759</v>
      </c>
      <c r="LD103" s="3">
        <v>314.394271948262</v>
      </c>
      <c r="LE103" s="3">
        <v>28.091455382716</v>
      </c>
      <c r="LF103" s="3">
        <v>5.69450958650987</v>
      </c>
      <c r="LG103" s="3">
        <v>10.8136024215005</v>
      </c>
      <c r="LH103" s="3">
        <v>32.8145504196051</v>
      </c>
      <c r="LI103" s="3">
        <v>9.78619048708961</v>
      </c>
      <c r="LJ103" s="3">
        <v>31.3747778871274</v>
      </c>
      <c r="LK103" s="3">
        <v>22.5586154359672</v>
      </c>
      <c r="LL103" s="3">
        <v>41.4111260025772</v>
      </c>
    </row>
    <row r="104">
      <c r="A104" s="9">
        <v>44743.0</v>
      </c>
      <c r="B104" s="3">
        <v>147.053833780983</v>
      </c>
      <c r="C104" s="3">
        <v>136.585822290226</v>
      </c>
      <c r="D104" s="3">
        <v>103.252776538797</v>
      </c>
      <c r="E104" s="3">
        <v>270.859457424585</v>
      </c>
      <c r="F104" s="3">
        <v>386.330249023437</v>
      </c>
      <c r="G104" s="3">
        <v>148.858658293838</v>
      </c>
      <c r="H104" s="3">
        <v>69.8535107005676</v>
      </c>
      <c r="I104" s="3">
        <v>206.733462846527</v>
      </c>
      <c r="J104" s="3">
        <v>185.601500701904</v>
      </c>
      <c r="K104" s="3">
        <v>81.5892013949119</v>
      </c>
      <c r="L104" s="3">
        <v>86.1067366965284</v>
      </c>
      <c r="M104" s="3">
        <v>19.1067938582168</v>
      </c>
      <c r="N104" s="3">
        <v>52.375036693207</v>
      </c>
      <c r="O104" s="3">
        <v>48.3237524443453</v>
      </c>
      <c r="P104" s="3">
        <v>163.988756784627</v>
      </c>
      <c r="Q104" s="3">
        <v>91.3655006408691</v>
      </c>
      <c r="R104" s="3">
        <v>115.476013332424</v>
      </c>
      <c r="S104" s="3">
        <v>97.0297812381262</v>
      </c>
      <c r="T104" s="3">
        <v>92.7727938972243</v>
      </c>
      <c r="U104" s="3">
        <v>111.586505043926</v>
      </c>
      <c r="V104" s="3">
        <v>228.652669784689</v>
      </c>
      <c r="W104" s="3">
        <v>230.322201428171</v>
      </c>
      <c r="X104" s="3">
        <v>237.162840168097</v>
      </c>
      <c r="Y104" s="3">
        <v>116.552749443054</v>
      </c>
      <c r="Z104" s="3">
        <v>219.60742287485</v>
      </c>
      <c r="AA104" s="3">
        <v>32.9969534372083</v>
      </c>
      <c r="AB104" s="3">
        <v>94.0372499465942</v>
      </c>
      <c r="AC104" s="3">
        <v>178.879359645141</v>
      </c>
      <c r="AD104" s="3">
        <v>163.626734962514</v>
      </c>
      <c r="AE104" s="3">
        <v>140.209178841728</v>
      </c>
      <c r="AF104" s="4">
        <v>2161.81226806641</v>
      </c>
      <c r="AG104" s="3">
        <v>148.614999771118</v>
      </c>
      <c r="AH104" s="3">
        <v>30.1464525827252</v>
      </c>
      <c r="AI104" s="3">
        <v>60.4329830987098</v>
      </c>
      <c r="AJ104" s="3">
        <v>64.9045143391738</v>
      </c>
      <c r="AK104" s="3">
        <v>232.621207873782</v>
      </c>
      <c r="AL104" s="3">
        <v>21.7739974037879</v>
      </c>
      <c r="AM104" s="3">
        <v>68.5483555240343</v>
      </c>
      <c r="AN104" s="3">
        <v>213.299750137329</v>
      </c>
      <c r="AO104" s="3">
        <v>38.9458738144659</v>
      </c>
      <c r="AP104" s="3">
        <v>67.2421765772186</v>
      </c>
      <c r="AQ104" s="3">
        <v>38.0212495803833</v>
      </c>
      <c r="AR104" s="3">
        <v>29.8463776628452</v>
      </c>
      <c r="AS104" s="3">
        <v>76.3351669171847</v>
      </c>
      <c r="AT104" s="3">
        <v>44.2931165409954</v>
      </c>
      <c r="AU104" s="3">
        <v>30.2849120620779</v>
      </c>
      <c r="AV104" s="3">
        <v>52.0416908122539</v>
      </c>
      <c r="AW104" s="3">
        <v>169.778286082215</v>
      </c>
      <c r="AX104" s="3">
        <v>181.732754557316</v>
      </c>
      <c r="AY104" s="3">
        <v>78.5824998855591</v>
      </c>
      <c r="AZ104" s="3">
        <v>150.900666024543</v>
      </c>
      <c r="BA104" s="3">
        <v>9.18950002193451</v>
      </c>
      <c r="BB104" s="3">
        <v>81.9582612995232</v>
      </c>
      <c r="BC104" s="3">
        <v>94.2433826182723</v>
      </c>
      <c r="BD104" s="3">
        <v>105.912577093219</v>
      </c>
      <c r="BE104" s="3">
        <v>73.6895179112312</v>
      </c>
      <c r="BF104" s="3">
        <v>134.232261011816</v>
      </c>
      <c r="BG104" s="3">
        <v>37.5977279190092</v>
      </c>
      <c r="BH104" s="3">
        <v>178.699252509898</v>
      </c>
      <c r="BI104" s="3">
        <v>27.006329870224</v>
      </c>
      <c r="BJ104" s="3">
        <v>189.17865990916</v>
      </c>
      <c r="BK104" s="3">
        <v>61.0314539407258</v>
      </c>
      <c r="BL104" s="3">
        <v>27.8243376469842</v>
      </c>
      <c r="BM104" s="3">
        <v>102.879239891923</v>
      </c>
      <c r="BN104" s="3">
        <v>80.0007082927886</v>
      </c>
      <c r="BO104" s="3">
        <v>490.693045109613</v>
      </c>
      <c r="BP104" s="3">
        <v>44.7449084476136</v>
      </c>
      <c r="BQ104" s="3">
        <v>172.657887273093</v>
      </c>
      <c r="BR104" s="3">
        <v>40.1912426789682</v>
      </c>
      <c r="BS104" s="3">
        <v>28.7234167984858</v>
      </c>
      <c r="BT104" s="3">
        <v>91.1041602876927</v>
      </c>
      <c r="BU104" s="3">
        <v>64.3705558271643</v>
      </c>
      <c r="BV104" s="3">
        <v>85.7474179175694</v>
      </c>
      <c r="BW104" s="3">
        <v>130.721195402558</v>
      </c>
      <c r="BX104" s="3">
        <v>69.8490239185677</v>
      </c>
      <c r="BY104" s="3">
        <v>30.1807540066118</v>
      </c>
      <c r="BZ104" s="3">
        <v>297.219238570644</v>
      </c>
      <c r="CA104" s="3">
        <v>94.6092234836698</v>
      </c>
      <c r="CB104" s="3">
        <v>237.093500297938</v>
      </c>
      <c r="CC104" s="3">
        <v>127.571536399272</v>
      </c>
      <c r="CD104" s="3">
        <v>72.2256056575999</v>
      </c>
      <c r="CE104" s="3">
        <v>231.739006649044</v>
      </c>
      <c r="CF104" s="3">
        <v>97.0656366715242</v>
      </c>
      <c r="CG104" s="3">
        <v>165.95625</v>
      </c>
      <c r="CH104" s="3">
        <v>120.028943965492</v>
      </c>
      <c r="CI104" s="3">
        <v>108.408283984807</v>
      </c>
      <c r="CJ104" s="3">
        <v>114.911654176101</v>
      </c>
      <c r="CK104" s="3">
        <v>96.2336227136769</v>
      </c>
      <c r="CL104" s="3">
        <v>84.3182502746582</v>
      </c>
      <c r="CM104" s="3">
        <v>48.0066736600141</v>
      </c>
      <c r="CN104" s="3">
        <v>124.467821696136</v>
      </c>
      <c r="CO104" s="3">
        <v>42.3753583485433</v>
      </c>
      <c r="CP104" s="3">
        <v>153.685186513574</v>
      </c>
      <c r="CQ104" s="3">
        <v>85.7195599364956</v>
      </c>
      <c r="CR104" s="3">
        <v>190.42944578789</v>
      </c>
      <c r="CS104" s="3">
        <v>56.0027552522971</v>
      </c>
      <c r="CT104" s="3">
        <v>244.158200317468</v>
      </c>
      <c r="CU104" s="3">
        <v>83.1536971664786</v>
      </c>
      <c r="CV104" s="3">
        <v>77.4788467462141</v>
      </c>
      <c r="CW104" s="3">
        <v>92.0861931912907</v>
      </c>
      <c r="CX104" s="3">
        <v>65.5786164774934</v>
      </c>
      <c r="CY104" s="3">
        <v>76.0694894059025</v>
      </c>
      <c r="CZ104" s="3">
        <v>126.891316097887</v>
      </c>
      <c r="DA104" s="3">
        <v>48.6706208078852</v>
      </c>
      <c r="DB104" s="3">
        <v>99.6352502822876</v>
      </c>
      <c r="DC104" s="3">
        <v>40.4580379681564</v>
      </c>
      <c r="DD104" s="3">
        <v>95.8178197968242</v>
      </c>
      <c r="DE104" s="3">
        <v>97.125500869751</v>
      </c>
      <c r="DF104" s="3">
        <v>10.0972684724931</v>
      </c>
      <c r="DG104" s="3">
        <v>45.8635623704156</v>
      </c>
      <c r="DH104" s="3">
        <v>26.8827034705484</v>
      </c>
      <c r="DI104" s="3">
        <v>213.273806465923</v>
      </c>
      <c r="DJ104" s="3">
        <v>34.2932324270085</v>
      </c>
      <c r="DK104" s="3">
        <v>154.696999359131</v>
      </c>
      <c r="DL104" s="3">
        <v>89.7035052800125</v>
      </c>
      <c r="DM104" s="3">
        <v>30.2792318163523</v>
      </c>
      <c r="DN104" s="3">
        <v>97.1150102536413</v>
      </c>
      <c r="DO104" s="3">
        <v>205.982358320856</v>
      </c>
      <c r="DP104" s="3">
        <v>40.4189955012401</v>
      </c>
      <c r="DQ104" s="3">
        <v>55.9874675777274</v>
      </c>
      <c r="DR104" s="3">
        <v>68.7939527072358</v>
      </c>
      <c r="DS104" s="3">
        <v>30.8438627752127</v>
      </c>
      <c r="DT104" s="3">
        <v>32.3188120637521</v>
      </c>
      <c r="DU104" s="3">
        <v>111.930867804364</v>
      </c>
      <c r="DV104" s="3">
        <v>131.30386117737</v>
      </c>
      <c r="DW104" s="3">
        <v>95.1184803450002</v>
      </c>
      <c r="DX104" s="3">
        <v>286.509376390134</v>
      </c>
      <c r="DY104" s="3">
        <v>460.981424721728</v>
      </c>
      <c r="DZ104" s="3">
        <v>27.5491636830371</v>
      </c>
      <c r="EA104" s="3">
        <v>71.8823779588356</v>
      </c>
      <c r="EB104" s="3">
        <v>11.1619639140545</v>
      </c>
      <c r="EC104" s="3">
        <v>274.535984612931</v>
      </c>
      <c r="ED104" s="3">
        <v>98.1923957476646</v>
      </c>
      <c r="EE104" s="3">
        <v>60.8613276392706</v>
      </c>
      <c r="EF104" s="3">
        <v>167.768595984925</v>
      </c>
      <c r="EG104" s="3">
        <v>29.3820132284248</v>
      </c>
      <c r="EH104" s="3">
        <v>44.2055957950338</v>
      </c>
      <c r="EI104" s="3">
        <v>14.5097288539898</v>
      </c>
      <c r="EJ104" s="3">
        <v>206.343443900786</v>
      </c>
      <c r="EK104" s="3">
        <v>471.905963373934</v>
      </c>
      <c r="EL104" s="3">
        <v>120.878838012416</v>
      </c>
      <c r="EM104" s="3">
        <v>93.3622392711185</v>
      </c>
      <c r="EN104" s="3">
        <v>110.136058622385</v>
      </c>
      <c r="EO104" s="3">
        <v>36.1039800900884</v>
      </c>
      <c r="EP104" s="3">
        <v>401.98693752949</v>
      </c>
      <c r="EQ104" s="3">
        <v>37.6325060975156</v>
      </c>
      <c r="ER104" s="3">
        <v>25.8910908073142</v>
      </c>
      <c r="ES104" s="3">
        <v>43.1402378206204</v>
      </c>
      <c r="ET104" s="3">
        <v>211.811000061035</v>
      </c>
      <c r="EU104" s="3">
        <v>176.233521945223</v>
      </c>
      <c r="EV104" s="3">
        <v>14.5928985157628</v>
      </c>
      <c r="EW104" s="3">
        <v>46.044819218367</v>
      </c>
      <c r="EX104" s="3">
        <v>162.694044024014</v>
      </c>
      <c r="EY104" s="3">
        <v>26.4402172590848</v>
      </c>
      <c r="EZ104" s="3">
        <v>106.028138583722</v>
      </c>
      <c r="FA104" s="3">
        <v>62.107333059006</v>
      </c>
      <c r="FB104" s="3">
        <v>15.3171139272049</v>
      </c>
      <c r="FC104" s="3">
        <v>18.3081638512123</v>
      </c>
      <c r="FD104" s="3">
        <v>321.647964227051</v>
      </c>
      <c r="FE104" s="3">
        <v>122.221759576445</v>
      </c>
      <c r="FF104" s="3">
        <v>14.7369296129542</v>
      </c>
      <c r="FG104" s="3">
        <v>93.4420003890991</v>
      </c>
      <c r="FH104" s="3">
        <v>58.144277187145</v>
      </c>
      <c r="FI104" s="3">
        <v>44.5173109629157</v>
      </c>
      <c r="FJ104" s="3">
        <v>57.2069799960613</v>
      </c>
      <c r="FK104" s="3">
        <v>74.300997302019</v>
      </c>
      <c r="FL104" s="3">
        <v>320.116002655429</v>
      </c>
      <c r="FM104" s="3">
        <v>381.023359563258</v>
      </c>
      <c r="FN104" s="3">
        <v>175.990161793958</v>
      </c>
      <c r="FO104" s="3">
        <v>37.832963971804</v>
      </c>
      <c r="FP104" s="3">
        <v>36.7820208696115</v>
      </c>
      <c r="FQ104" s="3">
        <v>75.9026648671424</v>
      </c>
      <c r="FR104" s="3">
        <v>327.463841832382</v>
      </c>
      <c r="FS104" s="3">
        <v>141.930822055167</v>
      </c>
      <c r="FT104" s="3">
        <v>51.1908614555616</v>
      </c>
      <c r="FU104" s="3">
        <v>239.872980965967</v>
      </c>
      <c r="FV104" s="3">
        <v>58.7334993392655</v>
      </c>
      <c r="FW104" s="3">
        <v>325.122512761851</v>
      </c>
      <c r="FX104" s="3">
        <v>279.639796515783</v>
      </c>
      <c r="FY104" s="3">
        <v>58.4657115135661</v>
      </c>
      <c r="FZ104" s="3">
        <v>83.5667848203567</v>
      </c>
      <c r="GA104" s="3">
        <v>56.6515373228308</v>
      </c>
      <c r="GB104" s="3">
        <v>128.341999816894</v>
      </c>
      <c r="GC104" s="3">
        <v>78.8566632476048</v>
      </c>
      <c r="GD104" s="3">
        <v>149.846314805636</v>
      </c>
      <c r="GE104" s="3">
        <v>98.7612712860601</v>
      </c>
      <c r="GF104" s="3">
        <v>48.2503750801086</v>
      </c>
      <c r="GG104" s="3">
        <v>34.3967086430641</v>
      </c>
      <c r="GH104" s="3">
        <v>44.234953857348</v>
      </c>
      <c r="GI104" s="3">
        <v>80.5371715495023</v>
      </c>
      <c r="GJ104" s="3">
        <v>85.9658492869678</v>
      </c>
      <c r="GK104" s="3">
        <v>71.9539674881308</v>
      </c>
      <c r="GL104" s="3">
        <v>256.261497361981</v>
      </c>
      <c r="GM104" s="3">
        <v>211.570200541943</v>
      </c>
      <c r="GN104" s="3">
        <v>149.269703937691</v>
      </c>
      <c r="GO104" s="3">
        <v>58.7468742742976</v>
      </c>
      <c r="GP104" s="3">
        <v>52.3194785270177</v>
      </c>
      <c r="GQ104" s="3">
        <v>74.9286978422598</v>
      </c>
      <c r="GR104" s="3">
        <v>49.5661959076388</v>
      </c>
      <c r="GS104" s="3">
        <v>197.661250305176</v>
      </c>
      <c r="GT104" s="3">
        <v>26.3950573029773</v>
      </c>
      <c r="GU104" s="3">
        <v>103.038086781068</v>
      </c>
      <c r="GV104" s="3">
        <v>444.862627685258</v>
      </c>
      <c r="GW104" s="3">
        <v>33.98368398766</v>
      </c>
      <c r="GX104" s="3">
        <v>219.65702599019</v>
      </c>
      <c r="GY104" s="3">
        <v>62.8420300760608</v>
      </c>
      <c r="GZ104" s="3">
        <v>88.9150086218107</v>
      </c>
      <c r="HA104" s="3">
        <v>111.20277325223</v>
      </c>
      <c r="HB104" s="3">
        <v>16.2284645736126</v>
      </c>
      <c r="HC104" s="3">
        <v>15.7151836083051</v>
      </c>
      <c r="HD104" s="3">
        <v>49.8125485988878</v>
      </c>
      <c r="HE104" s="3">
        <v>60.9723475771411</v>
      </c>
      <c r="HF104" s="3">
        <v>69.9430751833571</v>
      </c>
      <c r="HG104" s="3">
        <v>671.523501586914</v>
      </c>
      <c r="HH104" s="3">
        <v>58.8662095527244</v>
      </c>
      <c r="HI104" s="3">
        <v>110.230038247494</v>
      </c>
      <c r="HJ104" s="3">
        <v>49.1770779969004</v>
      </c>
      <c r="HK104" s="3">
        <v>56.6642144656278</v>
      </c>
      <c r="HL104" s="3">
        <v>158.417235638741</v>
      </c>
      <c r="HM104" s="3">
        <v>45.1701472133565</v>
      </c>
      <c r="HN104" s="3">
        <v>59.5184320769662</v>
      </c>
      <c r="HO104" s="3">
        <v>134.902617419334</v>
      </c>
      <c r="HP104" s="3">
        <v>111.925366661886</v>
      </c>
      <c r="HQ104" s="3">
        <v>248.392522198017</v>
      </c>
      <c r="HR104" s="3">
        <v>42.8147658042169</v>
      </c>
      <c r="HS104" s="3">
        <v>114.884744385497</v>
      </c>
      <c r="HT104" s="3">
        <v>82.7036549886311</v>
      </c>
      <c r="HU104" s="3">
        <v>143.495162018407</v>
      </c>
      <c r="HV104" s="3">
        <v>45.3705877728467</v>
      </c>
      <c r="HW104" s="3">
        <v>63.5791310147589</v>
      </c>
      <c r="HX104" s="3">
        <v>114.633399178438</v>
      </c>
      <c r="HY104" s="3">
        <v>25.1780719488945</v>
      </c>
      <c r="HZ104" s="3">
        <v>84.5120102050688</v>
      </c>
      <c r="IA104" s="3">
        <v>277.571080282941</v>
      </c>
      <c r="IB104" s="3">
        <v>76.2233647765064</v>
      </c>
      <c r="IC104" s="3">
        <v>130.554288838226</v>
      </c>
      <c r="ID104" s="3">
        <v>133.12839311885</v>
      </c>
      <c r="IE104" s="3">
        <v>595.978503417969</v>
      </c>
      <c r="IF104" s="3">
        <v>17.5907454863612</v>
      </c>
      <c r="IG104" s="3">
        <v>88.7078029419658</v>
      </c>
      <c r="IH104" s="3">
        <v>203.188850865035</v>
      </c>
      <c r="II104" s="3">
        <v>398.299994182626</v>
      </c>
      <c r="IJ104" s="3">
        <v>75.7473383764017</v>
      </c>
      <c r="IK104" s="3">
        <v>126.532991857599</v>
      </c>
      <c r="IL104" s="3">
        <v>75.9813481109965</v>
      </c>
      <c r="IM104" s="3">
        <v>60.868286322541</v>
      </c>
      <c r="IN104" s="3">
        <v>238.552229876963</v>
      </c>
      <c r="IO104" s="3">
        <v>120.99639859268</v>
      </c>
      <c r="IP104" s="3">
        <v>32.4265714171033</v>
      </c>
      <c r="IQ104" s="3">
        <v>192.330695806668</v>
      </c>
      <c r="IR104" s="3">
        <v>65.6006069849451</v>
      </c>
      <c r="IS104" s="3">
        <v>86.4412739210357</v>
      </c>
      <c r="IT104" s="3">
        <v>70.3538337357308</v>
      </c>
      <c r="IU104" s="3">
        <v>59.6123786556232</v>
      </c>
      <c r="IV104" s="3">
        <v>233.44349794121</v>
      </c>
      <c r="IW104" s="3">
        <v>99.8681089147792</v>
      </c>
      <c r="IX104" s="3">
        <v>195.514269011412</v>
      </c>
      <c r="IY104" s="3">
        <v>80.8498800090968</v>
      </c>
      <c r="IZ104" s="3">
        <v>17.0615735193351</v>
      </c>
      <c r="JA104" s="3">
        <v>53.2358535498832</v>
      </c>
      <c r="JB104" s="3">
        <v>113.746468263239</v>
      </c>
      <c r="JC104" s="3">
        <v>139.83246131713</v>
      </c>
      <c r="JD104" s="3">
        <v>57.871363495512</v>
      </c>
      <c r="JE104" s="3">
        <v>549.496292239511</v>
      </c>
      <c r="JF104" s="3">
        <v>104.998306330542</v>
      </c>
      <c r="JG104" s="3">
        <v>153.862466449501</v>
      </c>
      <c r="JH104" s="3">
        <v>77.1326894274837</v>
      </c>
      <c r="JI104" s="3">
        <v>148.688458465484</v>
      </c>
      <c r="JJ104" s="3">
        <v>61.8739851376087</v>
      </c>
      <c r="JK104" s="3">
        <v>502.31928078692</v>
      </c>
      <c r="JL104" s="3">
        <v>200.665235662393</v>
      </c>
      <c r="JM104" s="3">
        <v>166.110694584855</v>
      </c>
      <c r="JN104" s="3">
        <v>203.477233306969</v>
      </c>
      <c r="JO104" s="3">
        <v>98.4545129638547</v>
      </c>
      <c r="JP104" s="3">
        <v>148.054400070222</v>
      </c>
      <c r="JQ104" s="3">
        <v>178.284999465942</v>
      </c>
      <c r="JR104" s="3">
        <v>287.527251434326</v>
      </c>
      <c r="JS104" s="3">
        <v>46.835230715865</v>
      </c>
      <c r="JT104" s="3">
        <v>41.1629486865272</v>
      </c>
      <c r="JU104" s="3">
        <v>341.84700012207</v>
      </c>
      <c r="JV104" s="3">
        <v>32.2276314181168</v>
      </c>
      <c r="JW104" s="3">
        <v>46.5074999809265</v>
      </c>
      <c r="JX104" s="3">
        <v>91.3296784229709</v>
      </c>
      <c r="JY104" s="3">
        <v>76.9396266088727</v>
      </c>
      <c r="JZ104" s="3">
        <v>38.4623477240471</v>
      </c>
      <c r="KA104" s="3">
        <v>148.255942636942</v>
      </c>
      <c r="KB104" s="3">
        <v>28.179695398747</v>
      </c>
      <c r="KC104" s="3">
        <v>40.8700708526085</v>
      </c>
      <c r="KD104" s="3">
        <v>31.8799185414434</v>
      </c>
      <c r="KE104" s="3">
        <v>57.4261334756447</v>
      </c>
      <c r="KF104" s="3">
        <v>64.1360875169468</v>
      </c>
      <c r="KG104" s="3">
        <v>80.1312578159771</v>
      </c>
      <c r="KH104" s="3">
        <v>78.4557144605339</v>
      </c>
      <c r="KI104" s="3">
        <v>112.768097017791</v>
      </c>
      <c r="KJ104" s="3">
        <v>104.057630936921</v>
      </c>
      <c r="KK104" s="3">
        <v>171.550001662923</v>
      </c>
      <c r="KL104" s="3">
        <v>33.9534703285904</v>
      </c>
      <c r="KM104" s="3">
        <v>66.2695521923781</v>
      </c>
      <c r="KN104" s="3">
        <v>72.8172953142729</v>
      </c>
      <c r="KO104" s="3">
        <v>41.5422115152766</v>
      </c>
      <c r="KP104" s="3">
        <v>33.8685598154942</v>
      </c>
      <c r="KQ104" s="3">
        <v>141.961370172722</v>
      </c>
      <c r="KR104" s="3">
        <v>55.0640191029497</v>
      </c>
      <c r="KS104" s="3">
        <v>41.2558663009127</v>
      </c>
      <c r="KT104" s="3">
        <v>17.6337919662771</v>
      </c>
      <c r="KU104" s="3">
        <v>243.418072658118</v>
      </c>
      <c r="KV104" s="3">
        <v>26.9445997202259</v>
      </c>
      <c r="KW104" s="3">
        <v>58.5364556600459</v>
      </c>
      <c r="KX104" s="3">
        <v>47.4465520040968</v>
      </c>
      <c r="KY104" s="3">
        <v>32.8364242206539</v>
      </c>
      <c r="KZ104" s="3">
        <v>13.7035813669759</v>
      </c>
      <c r="LA104" s="3">
        <v>15.0706798306169</v>
      </c>
      <c r="LB104" s="3">
        <v>38.1733327643694</v>
      </c>
      <c r="LC104" s="3">
        <v>30.0548956884329</v>
      </c>
      <c r="LD104" s="3">
        <v>313.203772615059</v>
      </c>
      <c r="LE104" s="3">
        <v>27.751975346147</v>
      </c>
      <c r="LF104" s="3">
        <v>6.67515557692048</v>
      </c>
      <c r="LG104" s="3">
        <v>10.3261288230196</v>
      </c>
      <c r="LH104" s="3">
        <v>22.9541904890778</v>
      </c>
      <c r="LI104" s="3">
        <v>8.63049988746643</v>
      </c>
      <c r="LJ104" s="3">
        <v>31.9654646533344</v>
      </c>
      <c r="LK104" s="3">
        <v>19.4621033727749</v>
      </c>
      <c r="LL104" s="3">
        <v>37.3177790510648</v>
      </c>
    </row>
    <row r="105">
      <c r="A105" s="9">
        <v>44774.0</v>
      </c>
      <c r="B105" s="3">
        <v>164.87147597682</v>
      </c>
      <c r="C105" s="3">
        <v>127.223966008288</v>
      </c>
      <c r="D105" s="3">
        <v>102.927297493098</v>
      </c>
      <c r="E105" s="3">
        <v>298.043702547725</v>
      </c>
      <c r="F105" s="3">
        <v>419.258043372113</v>
      </c>
      <c r="G105" s="3">
        <v>161.957188150101</v>
      </c>
      <c r="H105" s="3">
        <v>80.4242916361821</v>
      </c>
      <c r="I105" s="3">
        <v>238.731846705149</v>
      </c>
      <c r="J105" s="3">
        <v>220.147825158161</v>
      </c>
      <c r="K105" s="3">
        <v>87.3034765592853</v>
      </c>
      <c r="L105" s="3">
        <v>93.036555445177</v>
      </c>
      <c r="M105" s="3">
        <v>22.7199088067439</v>
      </c>
      <c r="N105" s="3">
        <v>58.0352872131602</v>
      </c>
      <c r="O105" s="3">
        <v>51.0477050106182</v>
      </c>
      <c r="P105" s="3">
        <v>156.90052171556</v>
      </c>
      <c r="Q105" s="3">
        <v>95.0143477398416</v>
      </c>
      <c r="R105" s="3">
        <v>116.051377047011</v>
      </c>
      <c r="S105" s="3">
        <v>99.8512001601176</v>
      </c>
      <c r="T105" s="3">
        <v>102.181792767183</v>
      </c>
      <c r="U105" s="3">
        <v>124.30043656899</v>
      </c>
      <c r="V105" s="3">
        <v>228.932145023035</v>
      </c>
      <c r="W105" s="3">
        <v>267.528294609506</v>
      </c>
      <c r="X105" s="3">
        <v>249.242190916017</v>
      </c>
      <c r="Y105" s="3">
        <v>137.653696640678</v>
      </c>
      <c r="Z105" s="3">
        <v>245.276735501947</v>
      </c>
      <c r="AA105" s="3">
        <v>37.8197827017938</v>
      </c>
      <c r="AB105" s="3">
        <v>102.148913176163</v>
      </c>
      <c r="AC105" s="3">
        <v>192.708729423116</v>
      </c>
      <c r="AD105" s="3">
        <v>186.700988195385</v>
      </c>
      <c r="AE105" s="3">
        <v>154.036209298576</v>
      </c>
      <c r="AF105" s="4">
        <v>2226.04131814708</v>
      </c>
      <c r="AG105" s="3">
        <v>165.915217855702</v>
      </c>
      <c r="AH105" s="3">
        <v>32.4074987528847</v>
      </c>
      <c r="AI105" s="3">
        <v>55.4468891918977</v>
      </c>
      <c r="AJ105" s="3">
        <v>69.5367614750107</v>
      </c>
      <c r="AK105" s="3">
        <v>246.982205410222</v>
      </c>
      <c r="AL105" s="3">
        <v>24.3643846534419</v>
      </c>
      <c r="AM105" s="3">
        <v>73.1735828869867</v>
      </c>
      <c r="AN105" s="3">
        <v>211.520869711171</v>
      </c>
      <c r="AO105" s="3">
        <v>40.1566262570021</v>
      </c>
      <c r="AP105" s="3">
        <v>65.7920825029191</v>
      </c>
      <c r="AQ105" s="3">
        <v>41.4119563724684</v>
      </c>
      <c r="AR105" s="3">
        <v>32.8261522928848</v>
      </c>
      <c r="AS105" s="3">
        <v>73.9586634192865</v>
      </c>
      <c r="AT105" s="3">
        <v>47.2975011769733</v>
      </c>
      <c r="AU105" s="3">
        <v>31.1205019170108</v>
      </c>
      <c r="AV105" s="3">
        <v>62.365402173296</v>
      </c>
      <c r="AW105" s="3">
        <v>182.774783770813</v>
      </c>
      <c r="AX105" s="3">
        <v>185.574473485156</v>
      </c>
      <c r="AY105" s="3">
        <v>83.5706518422002</v>
      </c>
      <c r="AZ105" s="3">
        <v>155.869611349132</v>
      </c>
      <c r="BA105" s="3">
        <v>9.99326094337132</v>
      </c>
      <c r="BB105" s="3">
        <v>99.0154104843664</v>
      </c>
      <c r="BC105" s="3">
        <v>107.414428174219</v>
      </c>
      <c r="BD105" s="3">
        <v>93.9575252048494</v>
      </c>
      <c r="BE105" s="3">
        <v>76.1147412934748</v>
      </c>
      <c r="BF105" s="3">
        <v>135.168770119562</v>
      </c>
      <c r="BG105" s="3">
        <v>35.4143202574406</v>
      </c>
      <c r="BH105" s="3">
        <v>175.731632280749</v>
      </c>
      <c r="BI105" s="3">
        <v>32.6992431308912</v>
      </c>
      <c r="BJ105" s="3">
        <v>210.056671494237</v>
      </c>
      <c r="BK105" s="3">
        <v>64.2468800016899</v>
      </c>
      <c r="BL105" s="3">
        <v>30.0399274323995</v>
      </c>
      <c r="BM105" s="3">
        <v>105.393130186002</v>
      </c>
      <c r="BN105" s="3">
        <v>92.9051211266074</v>
      </c>
      <c r="BO105" s="3">
        <v>522.865093273261</v>
      </c>
      <c r="BP105" s="3">
        <v>46.4321028492686</v>
      </c>
      <c r="BQ105" s="3">
        <v>180.130629150606</v>
      </c>
      <c r="BR105" s="3">
        <v>42.8504460227753</v>
      </c>
      <c r="BS105" s="3">
        <v>32.2089274547937</v>
      </c>
      <c r="BT105" s="3">
        <v>100.219023854151</v>
      </c>
      <c r="BU105" s="3">
        <v>65.0135734950208</v>
      </c>
      <c r="BV105" s="3">
        <v>93.098740948838</v>
      </c>
      <c r="BW105" s="3">
        <v>144.284959371556</v>
      </c>
      <c r="BX105" s="3">
        <v>73.8376553386242</v>
      </c>
      <c r="BY105" s="3">
        <v>32.7854234803007</v>
      </c>
      <c r="BZ105" s="3">
        <v>348.368280513411</v>
      </c>
      <c r="CA105" s="3">
        <v>98.7211425636217</v>
      </c>
      <c r="CB105" s="3">
        <v>239.237056315588</v>
      </c>
      <c r="CC105" s="3">
        <v>128.529069141184</v>
      </c>
      <c r="CD105" s="3">
        <v>74.1043904373786</v>
      </c>
      <c r="CE105" s="3">
        <v>252.98389398608</v>
      </c>
      <c r="CF105" s="3">
        <v>113.261890272943</v>
      </c>
      <c r="CG105" s="3">
        <v>160.879780976669</v>
      </c>
      <c r="CH105" s="3">
        <v>129.794616514838</v>
      </c>
      <c r="CI105" s="3">
        <v>117.20917153153</v>
      </c>
      <c r="CJ105" s="3">
        <v>122.006532986856</v>
      </c>
      <c r="CK105" s="3">
        <v>100.161397151746</v>
      </c>
      <c r="CL105" s="3">
        <v>89.4402170595916</v>
      </c>
      <c r="CM105" s="3">
        <v>56.5598008347406</v>
      </c>
      <c r="CN105" s="3">
        <v>128.651764759958</v>
      </c>
      <c r="CO105" s="3">
        <v>44.9733173638872</v>
      </c>
      <c r="CP105" s="3">
        <v>164.353198758879</v>
      </c>
      <c r="CQ105" s="3">
        <v>91.1407660135181</v>
      </c>
      <c r="CR105" s="3">
        <v>205.646275073621</v>
      </c>
      <c r="CS105" s="3">
        <v>62.3663359664044</v>
      </c>
      <c r="CT105" s="3">
        <v>258.276047079119</v>
      </c>
      <c r="CU105" s="3">
        <v>88.385533228708</v>
      </c>
      <c r="CV105" s="3">
        <v>83.5452219414717</v>
      </c>
      <c r="CW105" s="3">
        <v>102.056748457532</v>
      </c>
      <c r="CX105" s="3">
        <v>69.5389730553832</v>
      </c>
      <c r="CY105" s="3">
        <v>82.981962080901</v>
      </c>
      <c r="CZ105" s="3">
        <v>142.337128947184</v>
      </c>
      <c r="DA105" s="3">
        <v>52.9648605932428</v>
      </c>
      <c r="DB105" s="3">
        <v>99.551956674327</v>
      </c>
      <c r="DC105" s="3">
        <v>41.6542082288373</v>
      </c>
      <c r="DD105" s="3">
        <v>102.494699386015</v>
      </c>
      <c r="DE105" s="3">
        <v>107.133478247601</v>
      </c>
      <c r="DF105" s="3">
        <v>13.0310170882032</v>
      </c>
      <c r="DG105" s="3">
        <v>50.1979187678014</v>
      </c>
      <c r="DH105" s="3">
        <v>29.5973837186346</v>
      </c>
      <c r="DI105" s="3">
        <v>216.994614179526</v>
      </c>
      <c r="DJ105" s="3">
        <v>36.4524908796673</v>
      </c>
      <c r="DK105" s="3">
        <v>167.947390680728</v>
      </c>
      <c r="DL105" s="3">
        <v>92.2275139601178</v>
      </c>
      <c r="DM105" s="3">
        <v>31.9460180522584</v>
      </c>
      <c r="DN105" s="3">
        <v>102.414320378437</v>
      </c>
      <c r="DO105" s="3">
        <v>221.311999535196</v>
      </c>
      <c r="DP105" s="3">
        <v>47.1891975192791</v>
      </c>
      <c r="DQ105" s="3">
        <v>57.2183212857705</v>
      </c>
      <c r="DR105" s="3">
        <v>70.8279730824066</v>
      </c>
      <c r="DS105" s="3">
        <v>33.221749202552</v>
      </c>
      <c r="DT105" s="3">
        <v>37.2852372679911</v>
      </c>
      <c r="DU105" s="3">
        <v>115.921731157213</v>
      </c>
      <c r="DV105" s="3">
        <v>145.957261737966</v>
      </c>
      <c r="DW105" s="3">
        <v>90.6173310051894</v>
      </c>
      <c r="DX105" s="3">
        <v>318.834222269152</v>
      </c>
      <c r="DY105" s="3">
        <v>554.02216088496</v>
      </c>
      <c r="DZ105" s="3">
        <v>27.9992153862888</v>
      </c>
      <c r="EA105" s="3">
        <v>72.0732019814095</v>
      </c>
      <c r="EB105" s="3">
        <v>12.2025636679914</v>
      </c>
      <c r="EC105" s="3">
        <v>290.211020370276</v>
      </c>
      <c r="ED105" s="3">
        <v>110.032840181176</v>
      </c>
      <c r="EE105" s="3">
        <v>63.0088428934946</v>
      </c>
      <c r="EF105" s="3">
        <v>186.817671831506</v>
      </c>
      <c r="EG105" s="3">
        <v>30.4893664169072</v>
      </c>
      <c r="EH105" s="3">
        <v>46.451836556524</v>
      </c>
      <c r="EI105" s="3">
        <v>16.2999187338357</v>
      </c>
      <c r="EJ105" s="3">
        <v>216.473597862307</v>
      </c>
      <c r="EK105" s="3">
        <v>478.550372310886</v>
      </c>
      <c r="EL105" s="3">
        <v>120.633828452414</v>
      </c>
      <c r="EM105" s="3">
        <v>102.352503192482</v>
      </c>
      <c r="EN105" s="3">
        <v>112.192270800039</v>
      </c>
      <c r="EO105" s="3">
        <v>33.285886627695</v>
      </c>
      <c r="EP105" s="3">
        <v>455.69653874533</v>
      </c>
      <c r="EQ105" s="3">
        <v>38.4403783216767</v>
      </c>
      <c r="ER105" s="3">
        <v>26.7362751812077</v>
      </c>
      <c r="ES105" s="3">
        <v>48.2197835625817</v>
      </c>
      <c r="ET105" s="3">
        <v>228.550869485606</v>
      </c>
      <c r="EU105" s="3">
        <v>196.799268483037</v>
      </c>
      <c r="EV105" s="3">
        <v>16.0219045506815</v>
      </c>
      <c r="EW105" s="3">
        <v>52.6240101530758</v>
      </c>
      <c r="EX105" s="3">
        <v>156.552829533785</v>
      </c>
      <c r="EY105" s="3">
        <v>26.9173529476365</v>
      </c>
      <c r="EZ105" s="3">
        <v>109.468432356758</v>
      </c>
      <c r="FA105" s="3">
        <v>64.5516504864653</v>
      </c>
      <c r="FB105" s="3">
        <v>16.2147979130659</v>
      </c>
      <c r="FC105" s="3">
        <v>19.7654255990078</v>
      </c>
      <c r="FD105" s="3">
        <v>364.136900983938</v>
      </c>
      <c r="FE105" s="3">
        <v>122.416251307761</v>
      </c>
      <c r="FF105" s="3">
        <v>16.0370139349001</v>
      </c>
      <c r="FG105" s="3">
        <v>96.9445641559103</v>
      </c>
      <c r="FH105" s="3">
        <v>59.2228384222437</v>
      </c>
      <c r="FI105" s="3">
        <v>45.4725554854312</v>
      </c>
      <c r="FJ105" s="3">
        <v>56.3412038396717</v>
      </c>
      <c r="FK105" s="3">
        <v>78.9977895926645</v>
      </c>
      <c r="FL105" s="3">
        <v>306.387322051568</v>
      </c>
      <c r="FM105" s="3">
        <v>403.995797853234</v>
      </c>
      <c r="FN105" s="3">
        <v>193.42184176525</v>
      </c>
      <c r="FO105" s="3">
        <v>42.6575290334217</v>
      </c>
      <c r="FP105" s="3">
        <v>36.5281399828607</v>
      </c>
      <c r="FQ105" s="3">
        <v>77.0533655409845</v>
      </c>
      <c r="FR105" s="3">
        <v>342.609082801911</v>
      </c>
      <c r="FS105" s="3">
        <v>156.12736058344</v>
      </c>
      <c r="FT105" s="3">
        <v>51.1472157236113</v>
      </c>
      <c r="FU105" s="3">
        <v>246.752675900509</v>
      </c>
      <c r="FV105" s="3">
        <v>66.7691346191656</v>
      </c>
      <c r="FW105" s="3">
        <v>353.174002318463</v>
      </c>
      <c r="FX105" s="3">
        <v>302.380680623568</v>
      </c>
      <c r="FY105" s="3">
        <v>60.4255083218833</v>
      </c>
      <c r="FZ105" s="3">
        <v>86.0153745338722</v>
      </c>
      <c r="GA105" s="3">
        <v>60.849101229866</v>
      </c>
      <c r="GB105" s="3">
        <v>119.191956727401</v>
      </c>
      <c r="GC105" s="3">
        <v>84.5781994374562</v>
      </c>
      <c r="GD105" s="3">
        <v>162.421934249456</v>
      </c>
      <c r="GE105" s="3">
        <v>107.07501089109</v>
      </c>
      <c r="GF105" s="3">
        <v>45.6852173183275</v>
      </c>
      <c r="GG105" s="3">
        <v>36.4339343716396</v>
      </c>
      <c r="GH105" s="3">
        <v>51.8425165206985</v>
      </c>
      <c r="GI105" s="3">
        <v>92.5333148634202</v>
      </c>
      <c r="GJ105" s="3">
        <v>83.2892684622069</v>
      </c>
      <c r="GK105" s="3">
        <v>80.7959654214341</v>
      </c>
      <c r="GL105" s="3">
        <v>275.159525935731</v>
      </c>
      <c r="GM105" s="3">
        <v>241.406225743144</v>
      </c>
      <c r="GN105" s="3">
        <v>168.558052092272</v>
      </c>
      <c r="GO105" s="3">
        <v>60.0073692561525</v>
      </c>
      <c r="GP105" s="3">
        <v>59.3873432829524</v>
      </c>
      <c r="GQ105" s="3">
        <v>82.7363378355671</v>
      </c>
      <c r="GR105" s="3">
        <v>40.8345315913917</v>
      </c>
      <c r="GS105" s="3">
        <v>232.876521898353</v>
      </c>
      <c r="GT105" s="3">
        <v>28.2104870219041</v>
      </c>
      <c r="GU105" s="3">
        <v>108.864887460953</v>
      </c>
      <c r="GV105" s="3">
        <v>463.673485333774</v>
      </c>
      <c r="GW105" s="3">
        <v>37.8286445770728</v>
      </c>
      <c r="GX105" s="3">
        <v>241.082543147241</v>
      </c>
      <c r="GY105" s="3">
        <v>69.2258660878331</v>
      </c>
      <c r="GZ105" s="3">
        <v>91.4531847566177</v>
      </c>
      <c r="HA105" s="3">
        <v>133.342041810069</v>
      </c>
      <c r="HB105" s="3">
        <v>17.712726376457</v>
      </c>
      <c r="HC105" s="3">
        <v>17.3213291396194</v>
      </c>
      <c r="HD105" s="3">
        <v>55.2705632022802</v>
      </c>
      <c r="HE105" s="3">
        <v>64.9735789822013</v>
      </c>
      <c r="HF105" s="3">
        <v>74.4328049554142</v>
      </c>
      <c r="HG105" s="3">
        <v>717.628699261209</v>
      </c>
      <c r="HH105" s="3">
        <v>64.3995338303843</v>
      </c>
      <c r="HI105" s="3">
        <v>123.475803108852</v>
      </c>
      <c r="HJ105" s="3">
        <v>54.2237444901497</v>
      </c>
      <c r="HK105" s="3">
        <v>61.2938025657845</v>
      </c>
      <c r="HL105" s="3">
        <v>164.525287022621</v>
      </c>
      <c r="HM105" s="3">
        <v>42.8749324603927</v>
      </c>
      <c r="HN105" s="3">
        <v>68.3755408889242</v>
      </c>
      <c r="HO105" s="3">
        <v>136.516519569691</v>
      </c>
      <c r="HP105" s="3">
        <v>118.26288998488</v>
      </c>
      <c r="HQ105" s="3">
        <v>280.900438875838</v>
      </c>
      <c r="HR105" s="3">
        <v>41.7004590944529</v>
      </c>
      <c r="HS105" s="3">
        <v>122.982178191296</v>
      </c>
      <c r="HT105" s="3">
        <v>86.4618240581229</v>
      </c>
      <c r="HU105" s="3">
        <v>151.137618468248</v>
      </c>
      <c r="HV105" s="3">
        <v>47.0552546933815</v>
      </c>
      <c r="HW105" s="3">
        <v>68.8406202743657</v>
      </c>
      <c r="HX105" s="3">
        <v>124.325164877668</v>
      </c>
      <c r="HY105" s="3">
        <v>27.2048430303882</v>
      </c>
      <c r="HZ105" s="3">
        <v>89.1158449839784</v>
      </c>
      <c r="IA105" s="3">
        <v>310.551050232703</v>
      </c>
      <c r="IB105" s="3">
        <v>81.134918442554</v>
      </c>
      <c r="IC105" s="3">
        <v>140.436194892291</v>
      </c>
      <c r="ID105" s="3">
        <v>137.251815293703</v>
      </c>
      <c r="IE105" s="3">
        <v>612.924352231233</v>
      </c>
      <c r="IF105" s="3">
        <v>19.6692262382276</v>
      </c>
      <c r="IG105" s="3">
        <v>91.824554621795</v>
      </c>
      <c r="IH105" s="3">
        <v>238.846906332077</v>
      </c>
      <c r="II105" s="3">
        <v>421.058552995906</v>
      </c>
      <c r="IJ105" s="3">
        <v>84.953399419312</v>
      </c>
      <c r="IK105" s="3">
        <v>139.330465363675</v>
      </c>
      <c r="IL105" s="3">
        <v>81.6261190460402</v>
      </c>
      <c r="IM105" s="3">
        <v>69.3940684952842</v>
      </c>
      <c r="IN105" s="3">
        <v>237.406094553462</v>
      </c>
      <c r="IO105" s="3">
        <v>127.289239656315</v>
      </c>
      <c r="IP105" s="3">
        <v>34.9907348005908</v>
      </c>
      <c r="IQ105" s="3">
        <v>211.667373500783</v>
      </c>
      <c r="IR105" s="3">
        <v>71.4719251310368</v>
      </c>
      <c r="IS105" s="3">
        <v>94.1802757716354</v>
      </c>
      <c r="IT105" s="3">
        <v>76.7547737979301</v>
      </c>
      <c r="IU105" s="3">
        <v>65.3121459710592</v>
      </c>
      <c r="IV105" s="3">
        <v>239.180480262481</v>
      </c>
      <c r="IW105" s="3">
        <v>87.336923615685</v>
      </c>
      <c r="IX105" s="3">
        <v>209.794495873743</v>
      </c>
      <c r="IY105" s="3">
        <v>79.3469703421376</v>
      </c>
      <c r="IZ105" s="3">
        <v>15.5786405577831</v>
      </c>
      <c r="JA105" s="3">
        <v>51.3763428162276</v>
      </c>
      <c r="JB105" s="3">
        <v>127.519389493647</v>
      </c>
      <c r="JC105" s="3">
        <v>155.600815103236</v>
      </c>
      <c r="JD105" s="3">
        <v>61.9423291840499</v>
      </c>
      <c r="JE105" s="3">
        <v>580.251036287603</v>
      </c>
      <c r="JF105" s="3">
        <v>112.966586161857</v>
      </c>
      <c r="JG105" s="3">
        <v>157.544960423432</v>
      </c>
      <c r="JH105" s="3">
        <v>75.218876062341</v>
      </c>
      <c r="JI105" s="3">
        <v>166.11419989708</v>
      </c>
      <c r="JJ105" s="3">
        <v>65.5950271584734</v>
      </c>
      <c r="JK105" s="3">
        <v>518.37184181681</v>
      </c>
      <c r="JL105" s="3">
        <v>220.210518669846</v>
      </c>
      <c r="JM105" s="3">
        <v>181.777639679086</v>
      </c>
      <c r="JN105" s="3">
        <v>206.102052127473</v>
      </c>
      <c r="JO105" s="3">
        <v>107.148117063956</v>
      </c>
      <c r="JP105" s="3">
        <v>168.707387857731</v>
      </c>
      <c r="JQ105" s="3">
        <v>195.968695267387</v>
      </c>
      <c r="JR105" s="3">
        <v>289.208914051885</v>
      </c>
      <c r="JS105" s="3">
        <v>45.5772169632434</v>
      </c>
      <c r="JT105" s="3">
        <v>37.5406871937355</v>
      </c>
      <c r="JU105" s="3">
        <v>326.857175080673</v>
      </c>
      <c r="JV105" s="3">
        <v>32.7288417978867</v>
      </c>
      <c r="JW105" s="3">
        <v>47.3908696381942</v>
      </c>
      <c r="JX105" s="3">
        <v>96.7099674435628</v>
      </c>
      <c r="JY105" s="3">
        <v>75.2919564806759</v>
      </c>
      <c r="JZ105" s="3">
        <v>41.7114395418395</v>
      </c>
      <c r="KA105" s="3">
        <v>164.250434875755</v>
      </c>
      <c r="KB105" s="3">
        <v>30.019176313755</v>
      </c>
      <c r="KC105" s="3">
        <v>42.86781041379</v>
      </c>
      <c r="KD105" s="3">
        <v>32.7366331911828</v>
      </c>
      <c r="KE105" s="3">
        <v>63.4350775096411</v>
      </c>
      <c r="KF105" s="3">
        <v>69.1398467935833</v>
      </c>
      <c r="KG105" s="3">
        <v>86.5913083690539</v>
      </c>
      <c r="KH105" s="3">
        <v>94.9293798011156</v>
      </c>
      <c r="KI105" s="3">
        <v>111.835552930074</v>
      </c>
      <c r="KJ105" s="3">
        <v>110.292449858157</v>
      </c>
      <c r="KK105" s="3">
        <v>166.057430935816</v>
      </c>
      <c r="KL105" s="3">
        <v>33.574594035346</v>
      </c>
      <c r="KM105" s="3">
        <v>71.4375556178703</v>
      </c>
      <c r="KN105" s="3">
        <v>74.4527877354714</v>
      </c>
      <c r="KO105" s="3">
        <v>40.6181955489922</v>
      </c>
      <c r="KP105" s="3">
        <v>33.9168383738457</v>
      </c>
      <c r="KQ105" s="3">
        <v>144.36427558883</v>
      </c>
      <c r="KR105" s="3">
        <v>54.2939243506405</v>
      </c>
      <c r="KS105" s="3">
        <v>41.8221689650336</v>
      </c>
      <c r="KT105" s="3">
        <v>18.2171435228082</v>
      </c>
      <c r="KU105" s="3">
        <v>257.500992402025</v>
      </c>
      <c r="KV105" s="3">
        <v>26.7085649837451</v>
      </c>
      <c r="KW105" s="3">
        <v>65.1739038700648</v>
      </c>
      <c r="KX105" s="3">
        <v>51.1580586060605</v>
      </c>
      <c r="KY105" s="3">
        <v>35.4747294281429</v>
      </c>
      <c r="KZ105" s="3">
        <v>13.3325707410123</v>
      </c>
      <c r="LA105" s="3">
        <v>17.4088172062884</v>
      </c>
      <c r="LB105" s="3">
        <v>37.9923197944885</v>
      </c>
      <c r="LC105" s="3">
        <v>34.8940085774163</v>
      </c>
      <c r="LD105" s="3">
        <v>353.489498056722</v>
      </c>
      <c r="LE105" s="3">
        <v>31.631156869237</v>
      </c>
      <c r="LF105" s="3">
        <v>8.26718730046838</v>
      </c>
      <c r="LG105" s="3">
        <v>11.76926566907</v>
      </c>
      <c r="LH105" s="3">
        <v>24.4776496514676</v>
      </c>
      <c r="LI105" s="3">
        <v>9.35130438597306</v>
      </c>
      <c r="LJ105" s="3">
        <v>37.7262159719341</v>
      </c>
      <c r="LK105" s="3">
        <v>20.3358853119025</v>
      </c>
      <c r="LL105" s="3">
        <v>38.8189106913243</v>
      </c>
    </row>
    <row r="106">
      <c r="A106" s="9">
        <v>44805.0</v>
      </c>
      <c r="B106" s="3">
        <v>151.298898814065</v>
      </c>
      <c r="C106" s="3">
        <v>128.030501857688</v>
      </c>
      <c r="D106" s="3">
        <v>97.958422202648</v>
      </c>
      <c r="E106" s="3">
        <v>264.281625099775</v>
      </c>
      <c r="F106" s="3">
        <v>326.456191289993</v>
      </c>
      <c r="G106" s="3">
        <v>141.842908446788</v>
      </c>
      <c r="H106" s="3">
        <v>80.4001848682991</v>
      </c>
      <c r="I106" s="3">
        <v>223.530884710575</v>
      </c>
      <c r="J106" s="3">
        <v>197.61523837135</v>
      </c>
      <c r="K106" s="3">
        <v>84.6182333323637</v>
      </c>
      <c r="L106" s="3">
        <v>91.0594580111218</v>
      </c>
      <c r="M106" s="3">
        <v>23.5786172100662</v>
      </c>
      <c r="N106" s="3">
        <v>56.4704910441062</v>
      </c>
      <c r="O106" s="3">
        <v>49.4889573829567</v>
      </c>
      <c r="P106" s="3">
        <v>148.368166967039</v>
      </c>
      <c r="Q106" s="3">
        <v>86.5088097708566</v>
      </c>
      <c r="R106" s="3">
        <v>118.88256298138</v>
      </c>
      <c r="S106" s="3">
        <v>90.8481613532137</v>
      </c>
      <c r="T106" s="3">
        <v>87.0844130303375</v>
      </c>
      <c r="U106" s="3">
        <v>117.204062022349</v>
      </c>
      <c r="V106" s="3">
        <v>217.408312537832</v>
      </c>
      <c r="W106" s="3">
        <v>260.801285473376</v>
      </c>
      <c r="X106" s="3">
        <v>223.779368852557</v>
      </c>
      <c r="Y106" s="3">
        <v>123.188810076032</v>
      </c>
      <c r="Z106" s="3">
        <v>230.569494944783</v>
      </c>
      <c r="AA106" s="3">
        <v>35.201913206689</v>
      </c>
      <c r="AB106" s="3">
        <v>90.6026184445336</v>
      </c>
      <c r="AC106" s="3">
        <v>181.484497489963</v>
      </c>
      <c r="AD106" s="3">
        <v>170.612541458592</v>
      </c>
      <c r="AE106" s="3">
        <v>144.277062194039</v>
      </c>
      <c r="AF106" s="4">
        <v>2141.65308198475</v>
      </c>
      <c r="AG106" s="3">
        <v>144.144761766706</v>
      </c>
      <c r="AH106" s="3">
        <v>31.1425509383679</v>
      </c>
      <c r="AI106" s="3">
        <v>53.4434549201954</v>
      </c>
      <c r="AJ106" s="3">
        <v>63.5861817373791</v>
      </c>
      <c r="AK106" s="3">
        <v>238.352686506187</v>
      </c>
      <c r="AL106" s="3">
        <v>21.6652056730943</v>
      </c>
      <c r="AM106" s="3">
        <v>68.3199513564908</v>
      </c>
      <c r="AN106" s="3">
        <v>212.451428004674</v>
      </c>
      <c r="AO106" s="3">
        <v>38.8062173640263</v>
      </c>
      <c r="AP106" s="3">
        <v>63.5403008728701</v>
      </c>
      <c r="AQ106" s="3">
        <v>40.6704762776693</v>
      </c>
      <c r="AR106" s="3">
        <v>30.7153943822422</v>
      </c>
      <c r="AS106" s="3">
        <v>69.0316718342099</v>
      </c>
      <c r="AT106" s="3">
        <v>42.8093792630651</v>
      </c>
      <c r="AU106" s="3">
        <v>30.4316586917124</v>
      </c>
      <c r="AV106" s="3">
        <v>64.6985979072931</v>
      </c>
      <c r="AW106" s="3">
        <v>169.026889252474</v>
      </c>
      <c r="AX106" s="3">
        <v>181.287267919895</v>
      </c>
      <c r="AY106" s="3">
        <v>75.1769051324754</v>
      </c>
      <c r="AZ106" s="3">
        <v>142.73447436373</v>
      </c>
      <c r="BA106" s="3">
        <v>9.78595230692909</v>
      </c>
      <c r="BB106" s="3">
        <v>95.4932477957312</v>
      </c>
      <c r="BC106" s="3">
        <v>100.162197351823</v>
      </c>
      <c r="BD106" s="3">
        <v>90.438529071962</v>
      </c>
      <c r="BE106" s="3">
        <v>71.5248399234503</v>
      </c>
      <c r="BF106" s="3">
        <v>131.655955561764</v>
      </c>
      <c r="BG106" s="3">
        <v>31.1366489769767</v>
      </c>
      <c r="BH106" s="3">
        <v>167.41182262712</v>
      </c>
      <c r="BI106" s="3">
        <v>32.8173095158168</v>
      </c>
      <c r="BJ106" s="3">
        <v>199.194305505643</v>
      </c>
      <c r="BK106" s="3">
        <v>61.6047059302232</v>
      </c>
      <c r="BL106" s="3">
        <v>29.7509266886187</v>
      </c>
      <c r="BM106" s="3">
        <v>95.8975837048512</v>
      </c>
      <c r="BN106" s="3">
        <v>99.638082649924</v>
      </c>
      <c r="BO106" s="3">
        <v>486.061645199254</v>
      </c>
      <c r="BP106" s="3">
        <v>44.3985601037016</v>
      </c>
      <c r="BQ106" s="3">
        <v>151.711434425017</v>
      </c>
      <c r="BR106" s="3">
        <v>39.8938623898787</v>
      </c>
      <c r="BS106" s="3">
        <v>29.013594208528</v>
      </c>
      <c r="BT106" s="3">
        <v>94.9075428613463</v>
      </c>
      <c r="BU106" s="3">
        <v>59.3411729189995</v>
      </c>
      <c r="BV106" s="3">
        <v>91.2821462469248</v>
      </c>
      <c r="BW106" s="3">
        <v>140.967057386411</v>
      </c>
      <c r="BX106" s="3">
        <v>71.054899263535</v>
      </c>
      <c r="BY106" s="3">
        <v>30.5422021360251</v>
      </c>
      <c r="BZ106" s="3">
        <v>342.860917955486</v>
      </c>
      <c r="CA106" s="3">
        <v>92.563020333334</v>
      </c>
      <c r="CB106" s="3">
        <v>231.853949966587</v>
      </c>
      <c r="CC106" s="3">
        <v>118.936803260921</v>
      </c>
      <c r="CD106" s="3">
        <v>69.2506290743586</v>
      </c>
      <c r="CE106" s="3">
        <v>240.386299295677</v>
      </c>
      <c r="CF106" s="3">
        <v>105.659482858507</v>
      </c>
      <c r="CG106" s="3">
        <v>139.79904683431</v>
      </c>
      <c r="CH106" s="3">
        <v>120.336512229131</v>
      </c>
      <c r="CI106" s="3">
        <v>117.386086066461</v>
      </c>
      <c r="CJ106" s="3">
        <v>118.853934084101</v>
      </c>
      <c r="CK106" s="3">
        <v>95.9035437948706</v>
      </c>
      <c r="CL106" s="3">
        <v>89.0026185171945</v>
      </c>
      <c r="CM106" s="3">
        <v>57.9764453789379</v>
      </c>
      <c r="CN106" s="3">
        <v>120.72782294158</v>
      </c>
      <c r="CO106" s="3">
        <v>39.4715098828724</v>
      </c>
      <c r="CP106" s="3">
        <v>154.356095841735</v>
      </c>
      <c r="CQ106" s="3">
        <v>89.4460061673745</v>
      </c>
      <c r="CR106" s="3">
        <v>180.188195141578</v>
      </c>
      <c r="CS106" s="3">
        <v>59.4828725219747</v>
      </c>
      <c r="CT106" s="3">
        <v>230.585638054071</v>
      </c>
      <c r="CU106" s="3">
        <v>74.8324940846114</v>
      </c>
      <c r="CV106" s="3">
        <v>75.3240757323277</v>
      </c>
      <c r="CW106" s="3">
        <v>105.964765854622</v>
      </c>
      <c r="CX106" s="3">
        <v>65.0112260420564</v>
      </c>
      <c r="CY106" s="3">
        <v>79.7168709543215</v>
      </c>
      <c r="CZ106" s="3">
        <v>133.71710157519</v>
      </c>
      <c r="DA106" s="3">
        <v>51.05053227766</v>
      </c>
      <c r="DB106" s="3">
        <v>89.267142704555</v>
      </c>
      <c r="DC106" s="3">
        <v>39.3592231618279</v>
      </c>
      <c r="DD106" s="3">
        <v>92.6678169959229</v>
      </c>
      <c r="DE106" s="3">
        <v>100.817380995978</v>
      </c>
      <c r="DF106" s="3">
        <v>11.641513482747</v>
      </c>
      <c r="DG106" s="3">
        <v>45.7549521123645</v>
      </c>
      <c r="DH106" s="3">
        <v>27.8937356821359</v>
      </c>
      <c r="DI106" s="3">
        <v>169.88803102253</v>
      </c>
      <c r="DJ106" s="3">
        <v>36.621947838665</v>
      </c>
      <c r="DK106" s="3">
        <v>151.278570992606</v>
      </c>
      <c r="DL106" s="3">
        <v>79.3142218499583</v>
      </c>
      <c r="DM106" s="3">
        <v>30.6059975872891</v>
      </c>
      <c r="DN106" s="3">
        <v>99.3680142110999</v>
      </c>
      <c r="DO106" s="3">
        <v>213.830536224718</v>
      </c>
      <c r="DP106" s="3">
        <v>42.2126274415808</v>
      </c>
      <c r="DQ106" s="3">
        <v>58.82150659712</v>
      </c>
      <c r="DR106" s="3">
        <v>70.7970689509646</v>
      </c>
      <c r="DS106" s="3">
        <v>29.6912547750571</v>
      </c>
      <c r="DT106" s="3">
        <v>37.3746882483086</v>
      </c>
      <c r="DU106" s="3">
        <v>103.068037049199</v>
      </c>
      <c r="DV106" s="3">
        <v>146.872158740322</v>
      </c>
      <c r="DW106" s="3">
        <v>81.7470073047682</v>
      </c>
      <c r="DX106" s="3">
        <v>301.137322204361</v>
      </c>
      <c r="DY106" s="3">
        <v>521.343469125787</v>
      </c>
      <c r="DZ106" s="3">
        <v>26.4861311094853</v>
      </c>
      <c r="EA106" s="3">
        <v>68.0798780203042</v>
      </c>
      <c r="EB106" s="3">
        <v>12.106334090573</v>
      </c>
      <c r="EC106" s="3">
        <v>265.879543139952</v>
      </c>
      <c r="ED106" s="3">
        <v>113.131375396584</v>
      </c>
      <c r="EE106" s="3">
        <v>61.5054687790494</v>
      </c>
      <c r="EF106" s="3">
        <v>171.496540441523</v>
      </c>
      <c r="EG106" s="3">
        <v>24.5618299714132</v>
      </c>
      <c r="EH106" s="3">
        <v>43.0129567355334</v>
      </c>
      <c r="EI106" s="3">
        <v>15.0890354104528</v>
      </c>
      <c r="EJ106" s="3">
        <v>212.178260738842</v>
      </c>
      <c r="EK106" s="3">
        <v>476.896110672332</v>
      </c>
      <c r="EL106" s="3">
        <v>114.430576821028</v>
      </c>
      <c r="EM106" s="3">
        <v>94.2233293171005</v>
      </c>
      <c r="EN106" s="3">
        <v>96.6561639406983</v>
      </c>
      <c r="EO106" s="3">
        <v>27.7606230186715</v>
      </c>
      <c r="EP106" s="3">
        <v>411.724035497846</v>
      </c>
      <c r="EQ106" s="3">
        <v>33.291736230956</v>
      </c>
      <c r="ER106" s="3">
        <v>24.7760199990358</v>
      </c>
      <c r="ES106" s="3">
        <v>46.632095876529</v>
      </c>
      <c r="ET106" s="3">
        <v>202.028094700405</v>
      </c>
      <c r="EU106" s="3">
        <v>183.808179204379</v>
      </c>
      <c r="EV106" s="3">
        <v>14.3448562564244</v>
      </c>
      <c r="EW106" s="3">
        <v>50.9333972179072</v>
      </c>
      <c r="EX106" s="3">
        <v>154.081157055089</v>
      </c>
      <c r="EY106" s="3">
        <v>25.8140220334488</v>
      </c>
      <c r="EZ106" s="3">
        <v>106.204263242401</v>
      </c>
      <c r="FA106" s="3">
        <v>62.4845199696587</v>
      </c>
      <c r="FB106" s="3">
        <v>15.2143266567285</v>
      </c>
      <c r="FC106" s="3">
        <v>18.1718472573212</v>
      </c>
      <c r="FD106" s="3">
        <v>321.665470911215</v>
      </c>
      <c r="FE106" s="3">
        <v>112.572360313345</v>
      </c>
      <c r="FF106" s="3">
        <v>15.3846798545165</v>
      </c>
      <c r="FG106" s="3">
        <v>83.4228570120675</v>
      </c>
      <c r="FH106" s="3">
        <v>55.7747643490588</v>
      </c>
      <c r="FI106" s="3">
        <v>44.9759077950738</v>
      </c>
      <c r="FJ106" s="3">
        <v>53.469889081312</v>
      </c>
      <c r="FK106" s="3">
        <v>71.7208953584662</v>
      </c>
      <c r="FL106" s="3">
        <v>305.658843159526</v>
      </c>
      <c r="FM106" s="3">
        <v>389.667456524837</v>
      </c>
      <c r="FN106" s="3">
        <v>184.420981803686</v>
      </c>
      <c r="FO106" s="3">
        <v>35.7979603730121</v>
      </c>
      <c r="FP106" s="3">
        <v>33.4536749813465</v>
      </c>
      <c r="FQ106" s="3">
        <v>69.2878593047818</v>
      </c>
      <c r="FR106" s="3">
        <v>307.651508167733</v>
      </c>
      <c r="FS106" s="3">
        <v>148.167782228582</v>
      </c>
      <c r="FT106" s="3">
        <v>46.8537121861776</v>
      </c>
      <c r="FU106" s="3">
        <v>238.198785547832</v>
      </c>
      <c r="FV106" s="3">
        <v>61.3824012630742</v>
      </c>
      <c r="FW106" s="3">
        <v>347.918825304748</v>
      </c>
      <c r="FX106" s="3">
        <v>269.714826534999</v>
      </c>
      <c r="FY106" s="3">
        <v>56.2271074477946</v>
      </c>
      <c r="FZ106" s="3">
        <v>80.6249981427695</v>
      </c>
      <c r="GA106" s="3">
        <v>60.1143079570045</v>
      </c>
      <c r="GB106" s="3">
        <v>101.287380763463</v>
      </c>
      <c r="GC106" s="3">
        <v>74.5380675421762</v>
      </c>
      <c r="GD106" s="3">
        <v>152.400270902502</v>
      </c>
      <c r="GE106" s="3">
        <v>88.3884635768647</v>
      </c>
      <c r="GF106" s="3">
        <v>44.3846425556001</v>
      </c>
      <c r="GG106" s="3">
        <v>35.3602059312235</v>
      </c>
      <c r="GH106" s="3">
        <v>49.2299753550231</v>
      </c>
      <c r="GI106" s="3">
        <v>92.1882468030498</v>
      </c>
      <c r="GJ106" s="3">
        <v>81.3212786691007</v>
      </c>
      <c r="GK106" s="3">
        <v>78.5045766533097</v>
      </c>
      <c r="GL106" s="3">
        <v>243.422430231643</v>
      </c>
      <c r="GM106" s="3">
        <v>232.46518320431</v>
      </c>
      <c r="GN106" s="3">
        <v>168.748165530346</v>
      </c>
      <c r="GO106" s="3">
        <v>52.053435660402</v>
      </c>
      <c r="GP106" s="3">
        <v>57.8672234302149</v>
      </c>
      <c r="GQ106" s="3">
        <v>80.4360273029752</v>
      </c>
      <c r="GR106" s="3">
        <v>39.1041293719064</v>
      </c>
      <c r="GS106" s="3">
        <v>231.629763648624</v>
      </c>
      <c r="GT106" s="3">
        <v>26.5811414079006</v>
      </c>
      <c r="GU106" s="3">
        <v>99.2838211581022</v>
      </c>
      <c r="GV106" s="3">
        <v>465.541794577848</v>
      </c>
      <c r="GW106" s="3">
        <v>38.9894924868707</v>
      </c>
      <c r="GX106" s="3">
        <v>220.25726570376</v>
      </c>
      <c r="GY106" s="3">
        <v>63.8899615713816</v>
      </c>
      <c r="GZ106" s="3">
        <v>85.4884451505711</v>
      </c>
      <c r="HA106" s="3">
        <v>116.626295304151</v>
      </c>
      <c r="HB106" s="3">
        <v>13.1754321624889</v>
      </c>
      <c r="HC106" s="3">
        <v>15.9664632857831</v>
      </c>
      <c r="HD106" s="3">
        <v>51.7088244939853</v>
      </c>
      <c r="HE106" s="3">
        <v>61.3033578625398</v>
      </c>
      <c r="HF106" s="3">
        <v>67.3200109493405</v>
      </c>
      <c r="HG106" s="3">
        <v>703.612141927083</v>
      </c>
      <c r="HH106" s="3">
        <v>62.1470099879451</v>
      </c>
      <c r="HI106" s="3">
        <v>112.269696735362</v>
      </c>
      <c r="HJ106" s="3">
        <v>50.9958803235802</v>
      </c>
      <c r="HK106" s="3">
        <v>59.4406031792213</v>
      </c>
      <c r="HL106" s="3">
        <v>158.531289335201</v>
      </c>
      <c r="HM106" s="3">
        <v>39.9766683960958</v>
      </c>
      <c r="HN106" s="3">
        <v>69.5352803112732</v>
      </c>
      <c r="HO106" s="3">
        <v>128.118438072312</v>
      </c>
      <c r="HP106" s="3">
        <v>120.297111634671</v>
      </c>
      <c r="HQ106" s="3">
        <v>252.681376526934</v>
      </c>
      <c r="HR106" s="3">
        <v>38.753519406515</v>
      </c>
      <c r="HS106" s="3">
        <v>107.992740260829</v>
      </c>
      <c r="HT106" s="3">
        <v>82.2875706164613</v>
      </c>
      <c r="HU106" s="3">
        <v>142.693665082477</v>
      </c>
      <c r="HV106" s="3">
        <v>41.8055856532069</v>
      </c>
      <c r="HW106" s="3">
        <v>66.1361870852133</v>
      </c>
      <c r="HX106" s="3">
        <v>114.084411168763</v>
      </c>
      <c r="HY106" s="3">
        <v>26.413121555788</v>
      </c>
      <c r="HZ106" s="3">
        <v>83.0776359852875</v>
      </c>
      <c r="IA106" s="3">
        <v>288.338732098248</v>
      </c>
      <c r="IB106" s="3">
        <v>76.7161787314916</v>
      </c>
      <c r="IC106" s="3">
        <v>136.715660084723</v>
      </c>
      <c r="ID106" s="3">
        <v>118.560758572864</v>
      </c>
      <c r="IE106" s="3">
        <v>678.534994942801</v>
      </c>
      <c r="IF106" s="3">
        <v>19.3676214308621</v>
      </c>
      <c r="IG106" s="3">
        <v>86.2417284509189</v>
      </c>
      <c r="IH106" s="3">
        <v>225.748077111045</v>
      </c>
      <c r="II106" s="3">
        <v>381.77705744264</v>
      </c>
      <c r="IJ106" s="3">
        <v>86.1543489739119</v>
      </c>
      <c r="IK106" s="3">
        <v>138.915488829336</v>
      </c>
      <c r="IL106" s="3">
        <v>83.1007776569821</v>
      </c>
      <c r="IM106" s="3">
        <v>69.8612165805952</v>
      </c>
      <c r="IN106" s="3">
        <v>218.493535085704</v>
      </c>
      <c r="IO106" s="3">
        <v>129.743412279531</v>
      </c>
      <c r="IP106" s="3">
        <v>35.756216215772</v>
      </c>
      <c r="IQ106" s="3">
        <v>202.177764745666</v>
      </c>
      <c r="IR106" s="3">
        <v>70.1990467528235</v>
      </c>
      <c r="IS106" s="3">
        <v>85.4567748349218</v>
      </c>
      <c r="IT106" s="3">
        <v>77.0769108248988</v>
      </c>
      <c r="IU106" s="3">
        <v>62.1866396616743</v>
      </c>
      <c r="IV106" s="3">
        <v>232.651401752016</v>
      </c>
      <c r="IW106" s="3">
        <v>77.4308815685386</v>
      </c>
      <c r="IX106" s="3">
        <v>208.329342740514</v>
      </c>
      <c r="IY106" s="3">
        <v>73.5693389389871</v>
      </c>
      <c r="IZ106" s="3">
        <v>14.1652954458725</v>
      </c>
      <c r="JA106" s="3">
        <v>47.0896655025163</v>
      </c>
      <c r="JB106" s="3">
        <v>117.230130042635</v>
      </c>
      <c r="JC106" s="3">
        <v>150.827567579771</v>
      </c>
      <c r="JD106" s="3">
        <v>61.5122949126648</v>
      </c>
      <c r="JE106" s="3">
        <v>535.816782561634</v>
      </c>
      <c r="JF106" s="3">
        <v>102.722756988892</v>
      </c>
      <c r="JG106" s="3">
        <v>152.628988495954</v>
      </c>
      <c r="JH106" s="3">
        <v>66.5811446981084</v>
      </c>
      <c r="JI106" s="3">
        <v>153.30921859728</v>
      </c>
      <c r="JJ106" s="3">
        <v>62.0140635539397</v>
      </c>
      <c r="JK106" s="3">
        <v>500.151934001704</v>
      </c>
      <c r="JL106" s="3">
        <v>204.78062208261</v>
      </c>
      <c r="JM106" s="3">
        <v>165.192074714107</v>
      </c>
      <c r="JN106" s="3">
        <v>188.887398256858</v>
      </c>
      <c r="JO106" s="3">
        <v>101.001153304509</v>
      </c>
      <c r="JP106" s="3">
        <v>159.307777597756</v>
      </c>
      <c r="JQ106" s="3">
        <v>178.947617667062</v>
      </c>
      <c r="JR106" s="3">
        <v>286.060240246001</v>
      </c>
      <c r="JS106" s="3">
        <v>41.9173971963003</v>
      </c>
      <c r="JT106" s="3">
        <v>34.2798019158762</v>
      </c>
      <c r="JU106" s="3">
        <v>289.930713471912</v>
      </c>
      <c r="JV106" s="3">
        <v>29.2059741911957</v>
      </c>
      <c r="JW106" s="3">
        <v>37.497619447254</v>
      </c>
      <c r="JX106" s="3">
        <v>93.2971122424945</v>
      </c>
      <c r="JY106" s="3">
        <v>67.3603252307791</v>
      </c>
      <c r="JZ106" s="3">
        <v>40.1609944712086</v>
      </c>
      <c r="KA106" s="3">
        <v>162.813597302384</v>
      </c>
      <c r="KB106" s="3">
        <v>28.2362578062878</v>
      </c>
      <c r="KC106" s="3">
        <v>43.2208195915472</v>
      </c>
      <c r="KD106" s="3">
        <v>28.6878546218911</v>
      </c>
      <c r="KE106" s="3">
        <v>61.9257192506012</v>
      </c>
      <c r="KF106" s="3">
        <v>67.4777814925874</v>
      </c>
      <c r="KG106" s="3">
        <v>85.6750176628498</v>
      </c>
      <c r="KH106" s="3">
        <v>90.2749855538801</v>
      </c>
      <c r="KI106" s="3">
        <v>108.12596606123</v>
      </c>
      <c r="KJ106" s="3">
        <v>107.79578413519</v>
      </c>
      <c r="KK106" s="3">
        <v>152.175400510257</v>
      </c>
      <c r="KL106" s="3">
        <v>32.9178182522762</v>
      </c>
      <c r="KM106" s="3">
        <v>69.1202380088671</v>
      </c>
      <c r="KN106" s="3">
        <v>72.2039659891621</v>
      </c>
      <c r="KO106" s="3">
        <v>35.3575940653677</v>
      </c>
      <c r="KP106" s="3">
        <v>29.8943305240013</v>
      </c>
      <c r="KQ106" s="3">
        <v>128.402548919335</v>
      </c>
      <c r="KR106" s="3">
        <v>47.3042837742042</v>
      </c>
      <c r="KS106" s="3">
        <v>40.3531710094904</v>
      </c>
      <c r="KT106" s="3">
        <v>14.7017979249691</v>
      </c>
      <c r="KU106" s="3">
        <v>234.705525633658</v>
      </c>
      <c r="KV106" s="3">
        <v>24.0243790644496</v>
      </c>
      <c r="KW106" s="3">
        <v>52.9845868779722</v>
      </c>
      <c r="KX106" s="3">
        <v>46.7201106613557</v>
      </c>
      <c r="KY106" s="3">
        <v>32.1818692317107</v>
      </c>
      <c r="KZ106" s="3">
        <v>11.8800290792434</v>
      </c>
      <c r="LA106" s="3">
        <v>16.1834562173098</v>
      </c>
      <c r="LB106" s="3">
        <v>35.7829578135325</v>
      </c>
      <c r="LC106" s="3">
        <v>36.3226628976869</v>
      </c>
      <c r="LD106" s="3">
        <v>329.77784856137</v>
      </c>
      <c r="LE106" s="3">
        <v>26.4086856548546</v>
      </c>
      <c r="LF106" s="3">
        <v>7.87172249713555</v>
      </c>
      <c r="LG106" s="3">
        <v>12.7850396747492</v>
      </c>
      <c r="LH106" s="3">
        <v>22.8535485479643</v>
      </c>
      <c r="LI106" s="3">
        <v>8.20571438471476</v>
      </c>
      <c r="LJ106" s="3">
        <v>37.5680899489794</v>
      </c>
      <c r="LK106" s="3">
        <v>16.7233396699081</v>
      </c>
      <c r="LL106" s="3">
        <v>37.5106223307757</v>
      </c>
    </row>
    <row r="107">
      <c r="A107" s="9">
        <v>44835.0</v>
      </c>
      <c r="B107" s="3">
        <v>142.818253283348</v>
      </c>
      <c r="C107" s="3">
        <v>131.597446855806</v>
      </c>
      <c r="D107" s="3">
        <v>95.4905011907974</v>
      </c>
      <c r="E107" s="3">
        <v>258.509508050636</v>
      </c>
      <c r="F107" s="3">
        <v>300.357379005069</v>
      </c>
      <c r="G107" s="3">
        <v>137.773799234215</v>
      </c>
      <c r="H107" s="3">
        <v>82.8265701956108</v>
      </c>
      <c r="I107" s="3">
        <v>222.000764294105</v>
      </c>
      <c r="J107" s="3">
        <v>200.987380618141</v>
      </c>
      <c r="K107" s="3">
        <v>73.5518627626268</v>
      </c>
      <c r="L107" s="3">
        <v>78.6724131293645</v>
      </c>
      <c r="M107" s="3">
        <v>22.8488053077868</v>
      </c>
      <c r="N107" s="3">
        <v>57.1379621158726</v>
      </c>
      <c r="O107" s="3">
        <v>49.323238151853</v>
      </c>
      <c r="P107" s="3">
        <v>141.379425560195</v>
      </c>
      <c r="Q107" s="3">
        <v>83.8859527224586</v>
      </c>
      <c r="R107" s="3">
        <v>121.636500404593</v>
      </c>
      <c r="S107" s="3">
        <v>92.2818315741629</v>
      </c>
      <c r="T107" s="3">
        <v>80.8433326310113</v>
      </c>
      <c r="U107" s="3">
        <v>117.494877891195</v>
      </c>
      <c r="V107" s="3">
        <v>231.588455623326</v>
      </c>
      <c r="W107" s="3">
        <v>265.557480169227</v>
      </c>
      <c r="X107" s="3">
        <v>182.586633294743</v>
      </c>
      <c r="Y107" s="3">
        <v>114.292618887765</v>
      </c>
      <c r="Z107" s="3">
        <v>227.881298886635</v>
      </c>
      <c r="AA107" s="3">
        <v>34.6710550988809</v>
      </c>
      <c r="AB107" s="3">
        <v>86.1580950419108</v>
      </c>
      <c r="AC107" s="3">
        <v>162.5651785687</v>
      </c>
      <c r="AD107" s="3">
        <v>162.962975101712</v>
      </c>
      <c r="AE107" s="3">
        <v>138.247580640871</v>
      </c>
      <c r="AF107" s="4">
        <v>2308.4138125465</v>
      </c>
      <c r="AG107" s="3">
        <v>135.575237092518</v>
      </c>
      <c r="AH107" s="3">
        <v>31.101135978443</v>
      </c>
      <c r="AI107" s="3">
        <v>52.3994339517052</v>
      </c>
      <c r="AJ107" s="3">
        <v>58.7662125986348</v>
      </c>
      <c r="AK107" s="3">
        <v>219.943027535316</v>
      </c>
      <c r="AL107" s="3">
        <v>20.1124932776718</v>
      </c>
      <c r="AM107" s="3">
        <v>63.5901687845042</v>
      </c>
      <c r="AN107" s="3">
        <v>267.420713878813</v>
      </c>
      <c r="AO107" s="3">
        <v>37.1051698963091</v>
      </c>
      <c r="AP107" s="3">
        <v>65.0616014810916</v>
      </c>
      <c r="AQ107" s="3">
        <v>40.788571312314</v>
      </c>
      <c r="AR107" s="3">
        <v>29.4166985667155</v>
      </c>
      <c r="AS107" s="3">
        <v>63.6191933427874</v>
      </c>
      <c r="AT107" s="3">
        <v>39.6618732213144</v>
      </c>
      <c r="AU107" s="3">
        <v>30.7845758474032</v>
      </c>
      <c r="AV107" s="3">
        <v>67.6354228727537</v>
      </c>
      <c r="AW107" s="3">
        <v>178.423487441657</v>
      </c>
      <c r="AX107" s="3">
        <v>188.377113497078</v>
      </c>
      <c r="AY107" s="3">
        <v>70.0857142493838</v>
      </c>
      <c r="AZ107" s="3">
        <v>117.271168135396</v>
      </c>
      <c r="BA107" s="3">
        <v>7.66404762722197</v>
      </c>
      <c r="BB107" s="3">
        <v>98.9437111538168</v>
      </c>
      <c r="BC107" s="3">
        <v>90.3426557351503</v>
      </c>
      <c r="BD107" s="3">
        <v>92.3598289618882</v>
      </c>
      <c r="BE107" s="3">
        <v>67.4405198681101</v>
      </c>
      <c r="BF107" s="3">
        <v>125.015480275358</v>
      </c>
      <c r="BG107" s="3">
        <v>28.5496129438616</v>
      </c>
      <c r="BH107" s="3">
        <v>153.470396091074</v>
      </c>
      <c r="BI107" s="3">
        <v>30.3895618802025</v>
      </c>
      <c r="BJ107" s="3">
        <v>212.910175028194</v>
      </c>
      <c r="BK107" s="3">
        <v>52.150290914682</v>
      </c>
      <c r="BL107" s="3">
        <v>25.6984889310524</v>
      </c>
      <c r="BM107" s="3">
        <v>93.3606047467653</v>
      </c>
      <c r="BN107" s="3">
        <v>111.381367931633</v>
      </c>
      <c r="BO107" s="3">
        <v>461.832020701657</v>
      </c>
      <c r="BP107" s="3">
        <v>46.182908145682</v>
      </c>
      <c r="BQ107" s="3">
        <v>152.484738014328</v>
      </c>
      <c r="BR107" s="3">
        <v>39.1952415745325</v>
      </c>
      <c r="BS107" s="3">
        <v>26.9459607925043</v>
      </c>
      <c r="BT107" s="3">
        <v>94.4154352486581</v>
      </c>
      <c r="BU107" s="3">
        <v>57.6585428409235</v>
      </c>
      <c r="BV107" s="3">
        <v>84.7727342061638</v>
      </c>
      <c r="BW107" s="3">
        <v>151.3364864357</v>
      </c>
      <c r="BX107" s="3">
        <v>59.4069486813837</v>
      </c>
      <c r="BY107" s="3">
        <v>31.0286020707934</v>
      </c>
      <c r="BZ107" s="3">
        <v>358.414406573882</v>
      </c>
      <c r="CA107" s="3">
        <v>90.7920180783642</v>
      </c>
      <c r="CB107" s="3">
        <v>233.562023784399</v>
      </c>
      <c r="CC107" s="3">
        <v>125.494581779679</v>
      </c>
      <c r="CD107" s="3">
        <v>70.6175599164607</v>
      </c>
      <c r="CE107" s="3">
        <v>227.026028605551</v>
      </c>
      <c r="CF107" s="3">
        <v>98.2392463266583</v>
      </c>
      <c r="CG107" s="3">
        <v>144.362618582589</v>
      </c>
      <c r="CH107" s="3">
        <v>119.725276190173</v>
      </c>
      <c r="CI107" s="3">
        <v>122.74017370436</v>
      </c>
      <c r="CJ107" s="3">
        <v>101.187442512027</v>
      </c>
      <c r="CK107" s="3">
        <v>82.3963468482638</v>
      </c>
      <c r="CL107" s="3">
        <v>88.4611909048898</v>
      </c>
      <c r="CM107" s="3">
        <v>63.948764020336</v>
      </c>
      <c r="CN107" s="3">
        <v>121.63889066483</v>
      </c>
      <c r="CO107" s="3">
        <v>36.5154096630257</v>
      </c>
      <c r="CP107" s="3">
        <v>143.846652002652</v>
      </c>
      <c r="CQ107" s="3">
        <v>78.1576551782619</v>
      </c>
      <c r="CR107" s="3">
        <v>163.461851867536</v>
      </c>
      <c r="CS107" s="3">
        <v>52.2751881028393</v>
      </c>
      <c r="CT107" s="3">
        <v>203.741723491878</v>
      </c>
      <c r="CU107" s="3">
        <v>68.4333672917804</v>
      </c>
      <c r="CV107" s="3">
        <v>77.1829344145004</v>
      </c>
      <c r="CW107" s="3">
        <v>115.859978663487</v>
      </c>
      <c r="CX107" s="3">
        <v>58.4901475638929</v>
      </c>
      <c r="CY107" s="3">
        <v>68.3226252252252</v>
      </c>
      <c r="CZ107" s="3">
        <v>135.725192435686</v>
      </c>
      <c r="DA107" s="3">
        <v>45.9814188642792</v>
      </c>
      <c r="DB107" s="3">
        <v>83.7266669500442</v>
      </c>
      <c r="DC107" s="3">
        <v>34.4740959554441</v>
      </c>
      <c r="DD107" s="3">
        <v>89.4799459199772</v>
      </c>
      <c r="DE107" s="3">
        <v>95.4361901056199</v>
      </c>
      <c r="DF107" s="3">
        <v>10.1767086265195</v>
      </c>
      <c r="DG107" s="3">
        <v>44.0315204932565</v>
      </c>
      <c r="DH107" s="3">
        <v>29.0103561722004</v>
      </c>
      <c r="DI107" s="3">
        <v>147.944420300776</v>
      </c>
      <c r="DJ107" s="3">
        <v>33.7101410016534</v>
      </c>
      <c r="DK107" s="3">
        <v>145.326665969122</v>
      </c>
      <c r="DL107" s="3">
        <v>73.4831318740946</v>
      </c>
      <c r="DM107" s="3">
        <v>30.7885326523752</v>
      </c>
      <c r="DN107" s="3">
        <v>106.582272634172</v>
      </c>
      <c r="DO107" s="3">
        <v>222.254856882653</v>
      </c>
      <c r="DP107" s="3">
        <v>42.8497431323903</v>
      </c>
      <c r="DQ107" s="3">
        <v>61.8316892507069</v>
      </c>
      <c r="DR107" s="3">
        <v>72.182149037705</v>
      </c>
      <c r="DS107" s="3">
        <v>28.9489236524493</v>
      </c>
      <c r="DT107" s="3">
        <v>33.8314899758388</v>
      </c>
      <c r="DU107" s="3">
        <v>98.3593923583245</v>
      </c>
      <c r="DV107" s="3">
        <v>152.113889150705</v>
      </c>
      <c r="DW107" s="3">
        <v>78.1766520484552</v>
      </c>
      <c r="DX107" s="3">
        <v>295.52036279593</v>
      </c>
      <c r="DY107" s="3">
        <v>510.824455290913</v>
      </c>
      <c r="DZ107" s="3">
        <v>30.2312796026568</v>
      </c>
      <c r="EA107" s="3">
        <v>60.1438409970325</v>
      </c>
      <c r="EB107" s="3">
        <v>12.506061338587</v>
      </c>
      <c r="EC107" s="3">
        <v>268.445537191022</v>
      </c>
      <c r="ED107" s="3">
        <v>126.182320648288</v>
      </c>
      <c r="EE107" s="3">
        <v>63.5015620587315</v>
      </c>
      <c r="EF107" s="3">
        <v>172.563973630454</v>
      </c>
      <c r="EG107" s="3">
        <v>24.200960624045</v>
      </c>
      <c r="EH107" s="3">
        <v>42.355337155515</v>
      </c>
      <c r="EI107" s="3">
        <v>15.3080998231087</v>
      </c>
      <c r="EJ107" s="3">
        <v>215.837346982528</v>
      </c>
      <c r="EK107" s="3">
        <v>501.036152281533</v>
      </c>
      <c r="EL107" s="3">
        <v>114.245390557865</v>
      </c>
      <c r="EM107" s="3">
        <v>89.8505589842159</v>
      </c>
      <c r="EN107" s="3">
        <v>85.9272173820936</v>
      </c>
      <c r="EO107" s="3">
        <v>25.3390132251629</v>
      </c>
      <c r="EP107" s="3">
        <v>400.461886536886</v>
      </c>
      <c r="EQ107" s="3">
        <v>29.2681016191938</v>
      </c>
      <c r="ER107" s="3">
        <v>25.6473690813592</v>
      </c>
      <c r="ES107" s="3">
        <v>43.2073140464386</v>
      </c>
      <c r="ET107" s="3">
        <v>207.712856474377</v>
      </c>
      <c r="EU107" s="3">
        <v>184.85402549264</v>
      </c>
      <c r="EV107" s="3">
        <v>13.1858373447046</v>
      </c>
      <c r="EW107" s="3">
        <v>50.6454275696415</v>
      </c>
      <c r="EX107" s="3">
        <v>155.430512651258</v>
      </c>
      <c r="EY107" s="3">
        <v>26.1277806124653</v>
      </c>
      <c r="EZ107" s="3">
        <v>107.993478976637</v>
      </c>
      <c r="FA107" s="3">
        <v>62.9641169621795</v>
      </c>
      <c r="FB107" s="3">
        <v>14.7439338405596</v>
      </c>
      <c r="FC107" s="3">
        <v>17.5264813292971</v>
      </c>
      <c r="FD107" s="3">
        <v>289.58320996385</v>
      </c>
      <c r="FE107" s="3">
        <v>106.252209193394</v>
      </c>
      <c r="FF107" s="3">
        <v>15.2454744453572</v>
      </c>
      <c r="FG107" s="3">
        <v>62.2149997892834</v>
      </c>
      <c r="FH107" s="3">
        <v>52.9005460561815</v>
      </c>
      <c r="FI107" s="3">
        <v>42.114667522919</v>
      </c>
      <c r="FJ107" s="3">
        <v>53.4007092748559</v>
      </c>
      <c r="FK107" s="3">
        <v>72.5144799952527</v>
      </c>
      <c r="FL107" s="3">
        <v>330.060747193963</v>
      </c>
      <c r="FM107" s="3">
        <v>402.789248250924</v>
      </c>
      <c r="FN107" s="3">
        <v>183.896814485017</v>
      </c>
      <c r="FO107" s="3">
        <v>31.9241164783416</v>
      </c>
      <c r="FP107" s="3">
        <v>31.5296182430891</v>
      </c>
      <c r="FQ107" s="3">
        <v>70.3097191504709</v>
      </c>
      <c r="FR107" s="3">
        <v>296.915790823279</v>
      </c>
      <c r="FS107" s="3">
        <v>144.918727335044</v>
      </c>
      <c r="FT107" s="3">
        <v>45.6790045379916</v>
      </c>
      <c r="FU107" s="3">
        <v>234.983329571596</v>
      </c>
      <c r="FV107" s="3">
        <v>58.9873658435992</v>
      </c>
      <c r="FW107" s="3">
        <v>358.121218798182</v>
      </c>
      <c r="FX107" s="3">
        <v>244.093967275557</v>
      </c>
      <c r="FY107" s="3">
        <v>54.6632366127656</v>
      </c>
      <c r="FZ107" s="3">
        <v>78.2374483575681</v>
      </c>
      <c r="GA107" s="3">
        <v>62.0821119646952</v>
      </c>
      <c r="GB107" s="3">
        <v>96.4300001235235</v>
      </c>
      <c r="GC107" s="3">
        <v>71.1910411976155</v>
      </c>
      <c r="GD107" s="3">
        <v>151.262487799537</v>
      </c>
      <c r="GE107" s="3">
        <v>86.7068077662373</v>
      </c>
      <c r="GF107" s="3">
        <v>45.1496428535098</v>
      </c>
      <c r="GG107" s="3">
        <v>36.6938181697114</v>
      </c>
      <c r="GH107" s="3">
        <v>48.4897128577536</v>
      </c>
      <c r="GI107" s="3">
        <v>103.161295243738</v>
      </c>
      <c r="GJ107" s="3">
        <v>87.6530436194803</v>
      </c>
      <c r="GK107" s="3">
        <v>73.1628723795013</v>
      </c>
      <c r="GL107" s="3">
        <v>232.061185339296</v>
      </c>
      <c r="GM107" s="3">
        <v>224.845334812602</v>
      </c>
      <c r="GN107" s="3">
        <v>162.335524618603</v>
      </c>
      <c r="GO107" s="3">
        <v>53.0277865928316</v>
      </c>
      <c r="GP107" s="3">
        <v>56.5947281575886</v>
      </c>
      <c r="GQ107" s="3">
        <v>71.4537685950024</v>
      </c>
      <c r="GR107" s="3">
        <v>39.3251275364112</v>
      </c>
      <c r="GS107" s="3">
        <v>255.745953877767</v>
      </c>
      <c r="GT107" s="3">
        <v>23.1755911134125</v>
      </c>
      <c r="GU107" s="3">
        <v>86.2126146938404</v>
      </c>
      <c r="GV107" s="3">
        <v>487.290636087558</v>
      </c>
      <c r="GW107" s="3">
        <v>38.9128514624157</v>
      </c>
      <c r="GX107" s="3">
        <v>205.788667207629</v>
      </c>
      <c r="GY107" s="3">
        <v>61.7080648341714</v>
      </c>
      <c r="GZ107" s="3">
        <v>77.9329719534333</v>
      </c>
      <c r="HA107" s="3">
        <v>120.296310654225</v>
      </c>
      <c r="HB107" s="3">
        <v>12.4274931468007</v>
      </c>
      <c r="HC107" s="3">
        <v>15.9778700060948</v>
      </c>
      <c r="HD107" s="3">
        <v>49.4063141539421</v>
      </c>
      <c r="HE107" s="3">
        <v>63.3700810582159</v>
      </c>
      <c r="HF107" s="3">
        <v>65.9597800588075</v>
      </c>
      <c r="HG107" s="3">
        <v>749.725000290644</v>
      </c>
      <c r="HH107" s="3">
        <v>66.4739457717718</v>
      </c>
      <c r="HI107" s="3">
        <v>105.615293478869</v>
      </c>
      <c r="HJ107" s="3">
        <v>53.6297547229882</v>
      </c>
      <c r="HK107" s="3">
        <v>51.616274338402</v>
      </c>
      <c r="HL107" s="3">
        <v>160.64016833355</v>
      </c>
      <c r="HM107" s="3">
        <v>38.6922719013277</v>
      </c>
      <c r="HN107" s="3">
        <v>72.9018159925442</v>
      </c>
      <c r="HO107" s="3">
        <v>120.905216065305</v>
      </c>
      <c r="HP107" s="3">
        <v>118.615175495386</v>
      </c>
      <c r="HQ107" s="3">
        <v>257.698322926247</v>
      </c>
      <c r="HR107" s="3">
        <v>38.3566203695364</v>
      </c>
      <c r="HS107" s="3">
        <v>97.7580212335711</v>
      </c>
      <c r="HT107" s="3">
        <v>77.2867940866729</v>
      </c>
      <c r="HU107" s="3">
        <v>140.933120739566</v>
      </c>
      <c r="HV107" s="3">
        <v>40.0517254779623</v>
      </c>
      <c r="HW107" s="3">
        <v>57.8012463989829</v>
      </c>
      <c r="HX107" s="3">
        <v>108.460442270263</v>
      </c>
      <c r="HY107" s="3">
        <v>23.4922203138351</v>
      </c>
      <c r="HZ107" s="3">
        <v>85.9156498979281</v>
      </c>
      <c r="IA107" s="3">
        <v>268.570597739847</v>
      </c>
      <c r="IB107" s="3">
        <v>88.437820968776</v>
      </c>
      <c r="IC107" s="3">
        <v>132.959425778793</v>
      </c>
      <c r="ID107" s="3">
        <v>110.019953141624</v>
      </c>
      <c r="IE107" s="3">
        <v>731.530952090309</v>
      </c>
      <c r="IF107" s="3">
        <v>18.7651966143445</v>
      </c>
      <c r="IG107" s="3">
        <v>87.5019026640631</v>
      </c>
      <c r="IH107" s="3">
        <v>224.41766765478</v>
      </c>
      <c r="II107" s="3">
        <v>372.177823969667</v>
      </c>
      <c r="IJ107" s="3">
        <v>85.5194479843523</v>
      </c>
      <c r="IK107" s="3">
        <v>129.626713148103</v>
      </c>
      <c r="IL107" s="3">
        <v>82.7179789159966</v>
      </c>
      <c r="IM107" s="3">
        <v>70.4463070853331</v>
      </c>
      <c r="IN107" s="3">
        <v>207.761591929334</v>
      </c>
      <c r="IO107" s="3">
        <v>132.680180481944</v>
      </c>
      <c r="IP107" s="3">
        <v>43.0894473419392</v>
      </c>
      <c r="IQ107" s="3">
        <v>200.22394039072</v>
      </c>
      <c r="IR107" s="3">
        <v>59.9711462668964</v>
      </c>
      <c r="IS107" s="3">
        <v>86.6479324766031</v>
      </c>
      <c r="IT107" s="3">
        <v>68.5481841682666</v>
      </c>
      <c r="IU107" s="3">
        <v>60.9557219892841</v>
      </c>
      <c r="IV107" s="3">
        <v>222.491730424964</v>
      </c>
      <c r="IW107" s="3">
        <v>71.111300341977</v>
      </c>
      <c r="IX107" s="3">
        <v>211.571124425352</v>
      </c>
      <c r="IY107" s="3">
        <v>72.5506654510483</v>
      </c>
      <c r="IZ107" s="3">
        <v>14.0903711120629</v>
      </c>
      <c r="JA107" s="3">
        <v>45.8859145348021</v>
      </c>
      <c r="JB107" s="3">
        <v>110.655213669815</v>
      </c>
      <c r="JC107" s="3">
        <v>146.996079252884</v>
      </c>
      <c r="JD107" s="3">
        <v>64.5474511679343</v>
      </c>
      <c r="JE107" s="3">
        <v>509.169198297115</v>
      </c>
      <c r="JF107" s="3">
        <v>95.3969499055992</v>
      </c>
      <c r="JG107" s="3">
        <v>159.979431272564</v>
      </c>
      <c r="JH107" s="3">
        <v>60.9990958003818</v>
      </c>
      <c r="JI107" s="3">
        <v>147.465611161528</v>
      </c>
      <c r="JJ107" s="3">
        <v>62.611397566089</v>
      </c>
      <c r="JK107" s="3">
        <v>506.224681190897</v>
      </c>
      <c r="JL107" s="3">
        <v>186.152026128466</v>
      </c>
      <c r="JM107" s="3">
        <v>149.687172917399</v>
      </c>
      <c r="JN107" s="3">
        <v>185.472624066232</v>
      </c>
      <c r="JO107" s="3">
        <v>112.009478671284</v>
      </c>
      <c r="JP107" s="3">
        <v>155.404000904714</v>
      </c>
      <c r="JQ107" s="3">
        <v>182.027618771508</v>
      </c>
      <c r="JR107" s="3">
        <v>299.390478224981</v>
      </c>
      <c r="JS107" s="3">
        <v>35.1347468560261</v>
      </c>
      <c r="JT107" s="3">
        <v>31.6980822182215</v>
      </c>
      <c r="JU107" s="3">
        <v>283.84928894043</v>
      </c>
      <c r="JV107" s="3">
        <v>28.6211188550264</v>
      </c>
      <c r="JW107" s="3">
        <v>34.8421427408854</v>
      </c>
      <c r="JX107" s="3">
        <v>80.6119285566352</v>
      </c>
      <c r="JY107" s="3">
        <v>56.3702979419643</v>
      </c>
      <c r="JZ107" s="3">
        <v>40.8542471742197</v>
      </c>
      <c r="KA107" s="3">
        <v>154.320657265199</v>
      </c>
      <c r="KB107" s="3">
        <v>27.4527530794115</v>
      </c>
      <c r="KC107" s="3">
        <v>43.5266458308595</v>
      </c>
      <c r="KD107" s="3">
        <v>27.281606762353</v>
      </c>
      <c r="KE107" s="3">
        <v>59.8910949174527</v>
      </c>
      <c r="KF107" s="3">
        <v>57.2270942436505</v>
      </c>
      <c r="KG107" s="3">
        <v>94.579951559866</v>
      </c>
      <c r="KH107" s="3">
        <v>90.5462528526232</v>
      </c>
      <c r="KI107" s="3">
        <v>105.768852676242</v>
      </c>
      <c r="KJ107" s="3">
        <v>107.542372530467</v>
      </c>
      <c r="KK107" s="3">
        <v>146.037690392491</v>
      </c>
      <c r="KL107" s="3">
        <v>34.9869833601684</v>
      </c>
      <c r="KM107" s="3">
        <v>62.6306425231705</v>
      </c>
      <c r="KN107" s="3">
        <v>73.3652740044154</v>
      </c>
      <c r="KO107" s="3">
        <v>26.6202150841514</v>
      </c>
      <c r="KP107" s="3">
        <v>28.0557040699656</v>
      </c>
      <c r="KQ107" s="3">
        <v>121.58831595496</v>
      </c>
      <c r="KR107" s="3">
        <v>44.17980555387</v>
      </c>
      <c r="KS107" s="3">
        <v>42.2089130706696</v>
      </c>
      <c r="KT107" s="3">
        <v>13.3960170606134</v>
      </c>
      <c r="KU107" s="3">
        <v>210.068859119184</v>
      </c>
      <c r="KV107" s="3">
        <v>21.03704748958</v>
      </c>
      <c r="KW107" s="3">
        <v>49.1642554622151</v>
      </c>
      <c r="KX107" s="3">
        <v>43.2109604548572</v>
      </c>
      <c r="KY107" s="3">
        <v>29.3939397966407</v>
      </c>
      <c r="KZ107" s="3">
        <v>11.6258234784204</v>
      </c>
      <c r="LA107" s="3">
        <v>18.9098283165584</v>
      </c>
      <c r="LB107" s="3">
        <v>36.5107175983127</v>
      </c>
      <c r="LC107" s="3">
        <v>39.5686994590941</v>
      </c>
      <c r="LD107" s="3">
        <v>317.21797283399</v>
      </c>
      <c r="LE107" s="3">
        <v>24.9833048508681</v>
      </c>
      <c r="LF107" s="3">
        <v>6.8575555855331</v>
      </c>
      <c r="LG107" s="3">
        <v>14.348855366239</v>
      </c>
      <c r="LH107" s="3">
        <v>22.9537593250704</v>
      </c>
      <c r="LI107" s="3">
        <v>7.12047620046706</v>
      </c>
      <c r="LJ107" s="3">
        <v>35.5857975044779</v>
      </c>
      <c r="LK107" s="3">
        <v>17.6641917328988</v>
      </c>
      <c r="LL107" s="3">
        <v>39.5677057463255</v>
      </c>
    </row>
    <row r="108">
      <c r="A108" s="9">
        <v>44866.0</v>
      </c>
      <c r="B108" s="3">
        <v>144.397043291259</v>
      </c>
      <c r="C108" s="3">
        <v>139.998329746781</v>
      </c>
      <c r="D108" s="3">
        <v>98.0474876908567</v>
      </c>
      <c r="E108" s="3">
        <v>274.232694700686</v>
      </c>
      <c r="F108" s="3">
        <v>322.740950084868</v>
      </c>
      <c r="G108" s="3">
        <v>151.48251448652</v>
      </c>
      <c r="H108" s="3">
        <v>90.1429270897297</v>
      </c>
      <c r="I108" s="3">
        <v>239.098336597399</v>
      </c>
      <c r="J108" s="3">
        <v>207.312619527181</v>
      </c>
      <c r="K108" s="3">
        <v>78.5379561045329</v>
      </c>
      <c r="L108" s="3">
        <v>83.8403742372038</v>
      </c>
      <c r="M108" s="3">
        <v>25.5511432382113</v>
      </c>
      <c r="N108" s="3">
        <v>66.3383970482959</v>
      </c>
      <c r="O108" s="3">
        <v>56.7671917064894</v>
      </c>
      <c r="P108" s="3">
        <v>121.117306343693</v>
      </c>
      <c r="Q108" s="3">
        <v>89.5983334495908</v>
      </c>
      <c r="R108" s="3">
        <v>123.73047684022</v>
      </c>
      <c r="S108" s="3">
        <v>106.993425286294</v>
      </c>
      <c r="T108" s="3">
        <v>99.2692899650405</v>
      </c>
      <c r="U108" s="3">
        <v>135.926462051293</v>
      </c>
      <c r="V108" s="3">
        <v>263.671336383722</v>
      </c>
      <c r="W108" s="3">
        <v>312.896055355898</v>
      </c>
      <c r="X108" s="3">
        <v>198.270828765151</v>
      </c>
      <c r="Y108" s="3">
        <v>94.4147618611654</v>
      </c>
      <c r="Z108" s="3">
        <v>272.450442001278</v>
      </c>
      <c r="AA108" s="3">
        <v>38.1672307476625</v>
      </c>
      <c r="AB108" s="3">
        <v>103.133333115351</v>
      </c>
      <c r="AC108" s="3">
        <v>155.090412043893</v>
      </c>
      <c r="AD108" s="3">
        <v>175.359725244755</v>
      </c>
      <c r="AE108" s="3">
        <v>146.64218354172</v>
      </c>
      <c r="AF108" s="4">
        <v>2490.72048223586</v>
      </c>
      <c r="AG108" s="3">
        <v>168.682619730632</v>
      </c>
      <c r="AH108" s="3">
        <v>34.9693283565046</v>
      </c>
      <c r="AI108" s="3">
        <v>50.7586034828567</v>
      </c>
      <c r="AJ108" s="3">
        <v>66.3959661276296</v>
      </c>
      <c r="AK108" s="3">
        <v>220.801752208701</v>
      </c>
      <c r="AL108" s="3">
        <v>22.4951789923058</v>
      </c>
      <c r="AM108" s="3">
        <v>67.0353369535114</v>
      </c>
      <c r="AN108" s="3">
        <v>293.575955345517</v>
      </c>
      <c r="AO108" s="3">
        <v>40.826814701844</v>
      </c>
      <c r="AP108" s="3">
        <v>71.1457215893059</v>
      </c>
      <c r="AQ108" s="3">
        <v>42.892142704555</v>
      </c>
      <c r="AR108" s="3">
        <v>34.5698650531398</v>
      </c>
      <c r="AS108" s="3">
        <v>62.5611163495553</v>
      </c>
      <c r="AT108" s="3">
        <v>43.718080497807</v>
      </c>
      <c r="AU108" s="3">
        <v>32.4374823611975</v>
      </c>
      <c r="AV108" s="3">
        <v>74.0086728751042</v>
      </c>
      <c r="AW108" s="3">
        <v>221.315733042835</v>
      </c>
      <c r="AX108" s="3">
        <v>204.447315752217</v>
      </c>
      <c r="AY108" s="3">
        <v>74.3435712541853</v>
      </c>
      <c r="AZ108" s="3">
        <v>119.311766102383</v>
      </c>
      <c r="BA108" s="3">
        <v>9.49714283716111</v>
      </c>
      <c r="BB108" s="3">
        <v>100.566207291308</v>
      </c>
      <c r="BC108" s="3">
        <v>89.5386766568857</v>
      </c>
      <c r="BD108" s="3">
        <v>99.0368946786178</v>
      </c>
      <c r="BE108" s="3">
        <v>71.2235153222121</v>
      </c>
      <c r="BF108" s="3">
        <v>135.902763649082</v>
      </c>
      <c r="BG108" s="3">
        <v>31.330273941721</v>
      </c>
      <c r="BH108" s="3">
        <v>153.371431951843</v>
      </c>
      <c r="BI108" s="3">
        <v>29.6294858569191</v>
      </c>
      <c r="BJ108" s="3">
        <v>231.81077667851</v>
      </c>
      <c r="BK108" s="3">
        <v>54.9321225498498</v>
      </c>
      <c r="BL108" s="3">
        <v>27.6564990661245</v>
      </c>
      <c r="BM108" s="3">
        <v>99.6642130537624</v>
      </c>
      <c r="BN108" s="3">
        <v>120.432524881703</v>
      </c>
      <c r="BO108" s="3">
        <v>495.038685797697</v>
      </c>
      <c r="BP108" s="3">
        <v>47.8506405785075</v>
      </c>
      <c r="BQ108" s="3">
        <v>150.790390148573</v>
      </c>
      <c r="BR108" s="3">
        <v>43.0934695213214</v>
      </c>
      <c r="BS108" s="3">
        <v>29.9274511182876</v>
      </c>
      <c r="BT108" s="3">
        <v>103.718565953283</v>
      </c>
      <c r="BU108" s="3">
        <v>55.9919604418337</v>
      </c>
      <c r="BV108" s="3">
        <v>90.6513945283148</v>
      </c>
      <c r="BW108" s="3">
        <v>168.13381427533</v>
      </c>
      <c r="BX108" s="3">
        <v>55.417119928411</v>
      </c>
      <c r="BY108" s="3">
        <v>33.5578855492397</v>
      </c>
      <c r="BZ108" s="3">
        <v>399.087381145147</v>
      </c>
      <c r="CA108" s="3">
        <v>99.9041204610618</v>
      </c>
      <c r="CB108" s="3">
        <v>242.750394901604</v>
      </c>
      <c r="CC108" s="3">
        <v>140.308347021201</v>
      </c>
      <c r="CD108" s="3">
        <v>78.8469090518149</v>
      </c>
      <c r="CE108" s="3">
        <v>227.642440819724</v>
      </c>
      <c r="CF108" s="3">
        <v>95.6545081719148</v>
      </c>
      <c r="CG108" s="3">
        <v>158.129285176595</v>
      </c>
      <c r="CH108" s="3">
        <v>133.759265754435</v>
      </c>
      <c r="CI108" s="3">
        <v>133.520639794186</v>
      </c>
      <c r="CJ108" s="3">
        <v>104.825456992912</v>
      </c>
      <c r="CK108" s="3">
        <v>87.8076135640948</v>
      </c>
      <c r="CL108" s="3">
        <v>70.5852386837914</v>
      </c>
      <c r="CM108" s="3">
        <v>62.5031635488407</v>
      </c>
      <c r="CN108" s="3">
        <v>127.380122290827</v>
      </c>
      <c r="CO108" s="3">
        <v>41.5100809203955</v>
      </c>
      <c r="CP108" s="3">
        <v>142.282302067884</v>
      </c>
      <c r="CQ108" s="3">
        <v>85.0637837523082</v>
      </c>
      <c r="CR108" s="3">
        <v>182.885973765099</v>
      </c>
      <c r="CS108" s="3">
        <v>55.1766746924069</v>
      </c>
      <c r="CT108" s="3">
        <v>207.746195678548</v>
      </c>
      <c r="CU108" s="3">
        <v>77.0097961637618</v>
      </c>
      <c r="CV108" s="3">
        <v>88.707359409198</v>
      </c>
      <c r="CW108" s="3">
        <v>129.12153602767</v>
      </c>
      <c r="CX108" s="3">
        <v>56.7180534141474</v>
      </c>
      <c r="CY108" s="3">
        <v>71.6441822137175</v>
      </c>
      <c r="CZ108" s="3">
        <v>155.662233859716</v>
      </c>
      <c r="DA108" s="3">
        <v>49.8075045240492</v>
      </c>
      <c r="DB108" s="3">
        <v>73.228571392241</v>
      </c>
      <c r="DC108" s="3">
        <v>35.6056751727436</v>
      </c>
      <c r="DD108" s="3">
        <v>104.446151961428</v>
      </c>
      <c r="DE108" s="3">
        <v>96.9195229666574</v>
      </c>
      <c r="DF108" s="3">
        <v>11.6326774486129</v>
      </c>
      <c r="DG108" s="3">
        <v>48.1205365290643</v>
      </c>
      <c r="DH108" s="3">
        <v>34.9271414712037</v>
      </c>
      <c r="DI108" s="3">
        <v>160.659823461282</v>
      </c>
      <c r="DJ108" s="3">
        <v>35.2702117644672</v>
      </c>
      <c r="DK108" s="3">
        <v>146.73547581264</v>
      </c>
      <c r="DL108" s="3">
        <v>61.5301529953159</v>
      </c>
      <c r="DM108" s="3">
        <v>32.43690447227</v>
      </c>
      <c r="DN108" s="3">
        <v>117.298374813318</v>
      </c>
      <c r="DO108" s="3">
        <v>237.49604426731</v>
      </c>
      <c r="DP108" s="3">
        <v>51.950831490827</v>
      </c>
      <c r="DQ108" s="3">
        <v>75.8886648677591</v>
      </c>
      <c r="DR108" s="3">
        <v>74.5677229384191</v>
      </c>
      <c r="DS108" s="3">
        <v>31.1687365829963</v>
      </c>
      <c r="DT108" s="3">
        <v>38.6106557506978</v>
      </c>
      <c r="DU108" s="3">
        <v>93.5874057367007</v>
      </c>
      <c r="DV108" s="3">
        <v>170.233741161861</v>
      </c>
      <c r="DW108" s="3">
        <v>84.8511784728225</v>
      </c>
      <c r="DX108" s="3">
        <v>351.012156214066</v>
      </c>
      <c r="DY108" s="3">
        <v>583.551325713294</v>
      </c>
      <c r="DZ108" s="3">
        <v>35.8410123342244</v>
      </c>
      <c r="EA108" s="3">
        <v>55.1969521082349</v>
      </c>
      <c r="EB108" s="3">
        <v>13.5544338253799</v>
      </c>
      <c r="EC108" s="3">
        <v>289.692896844536</v>
      </c>
      <c r="ED108" s="3">
        <v>140.003424331718</v>
      </c>
      <c r="EE108" s="3">
        <v>70.5236409105659</v>
      </c>
      <c r="EF108" s="3">
        <v>203.515065292867</v>
      </c>
      <c r="EG108" s="3">
        <v>26.8480032473138</v>
      </c>
      <c r="EH108" s="3">
        <v>44.3531087037424</v>
      </c>
      <c r="EI108" s="3">
        <v>16.0329051129935</v>
      </c>
      <c r="EJ108" s="3">
        <v>217.630359454429</v>
      </c>
      <c r="EK108" s="3">
        <v>530.210276848406</v>
      </c>
      <c r="EL108" s="3">
        <v>131.027654842655</v>
      </c>
      <c r="EM108" s="3">
        <v>98.8941168076759</v>
      </c>
      <c r="EN108" s="3">
        <v>91.3842185488757</v>
      </c>
      <c r="EO108" s="3">
        <v>28.0225122204506</v>
      </c>
      <c r="EP108" s="3">
        <v>382.624953269518</v>
      </c>
      <c r="EQ108" s="3">
        <v>31.7976817691652</v>
      </c>
      <c r="ER108" s="3">
        <v>29.2940927816265</v>
      </c>
      <c r="ES108" s="3">
        <v>47.6296097899021</v>
      </c>
      <c r="ET108" s="3">
        <v>254.585237412226</v>
      </c>
      <c r="EU108" s="3">
        <v>211.046917938559</v>
      </c>
      <c r="EV108" s="3">
        <v>16.1554929483466</v>
      </c>
      <c r="EW108" s="3">
        <v>61.5454649593743</v>
      </c>
      <c r="EX108" s="3">
        <v>163.06066171693</v>
      </c>
      <c r="EY108" s="3">
        <v>29.0410264818485</v>
      </c>
      <c r="EZ108" s="3">
        <v>125.342213967383</v>
      </c>
      <c r="FA108" s="3">
        <v>62.1041734970506</v>
      </c>
      <c r="FB108" s="3">
        <v>16.3831203188016</v>
      </c>
      <c r="FC108" s="3">
        <v>19.6485139757915</v>
      </c>
      <c r="FD108" s="3">
        <v>352.178233635884</v>
      </c>
      <c r="FE108" s="3">
        <v>118.518062225054</v>
      </c>
      <c r="FF108" s="3">
        <v>16.2753087137876</v>
      </c>
      <c r="FG108" s="3">
        <v>67.0580955687023</v>
      </c>
      <c r="FH108" s="3">
        <v>56.883226593463</v>
      </c>
      <c r="FI108" s="3">
        <v>45.4863898911583</v>
      </c>
      <c r="FJ108" s="3">
        <v>55.8568149092936</v>
      </c>
      <c r="FK108" s="3">
        <v>79.1173791460069</v>
      </c>
      <c r="FL108" s="3">
        <v>354.202341956053</v>
      </c>
      <c r="FM108" s="3">
        <v>452.511767620453</v>
      </c>
      <c r="FN108" s="3">
        <v>193.175038614427</v>
      </c>
      <c r="FO108" s="3">
        <v>39.3963524015016</v>
      </c>
      <c r="FP108" s="3">
        <v>36.1004961148908</v>
      </c>
      <c r="FQ108" s="3">
        <v>74.1030823455405</v>
      </c>
      <c r="FR108" s="3">
        <v>331.646497412763</v>
      </c>
      <c r="FS108" s="3">
        <v>154.469590390063</v>
      </c>
      <c r="FT108" s="3">
        <v>46.4687103514216</v>
      </c>
      <c r="FU108" s="3">
        <v>259.925646952094</v>
      </c>
      <c r="FV108" s="3">
        <v>68.04862204108</v>
      </c>
      <c r="FW108" s="3">
        <v>373.514309396786</v>
      </c>
      <c r="FX108" s="3">
        <v>278.507228656594</v>
      </c>
      <c r="FY108" s="3">
        <v>61.2420761068193</v>
      </c>
      <c r="FZ108" s="3">
        <v>76.3021397003566</v>
      </c>
      <c r="GA108" s="3">
        <v>70.0700695248673</v>
      </c>
      <c r="GB108" s="3">
        <v>98.4838095165434</v>
      </c>
      <c r="GC108" s="3">
        <v>78.3865311359646</v>
      </c>
      <c r="GD108" s="3">
        <v>160.96186441028</v>
      </c>
      <c r="GE108" s="3">
        <v>96.2211634914962</v>
      </c>
      <c r="GF108" s="3">
        <v>49.4375001816522</v>
      </c>
      <c r="GG108" s="3">
        <v>37.1560566943449</v>
      </c>
      <c r="GH108" s="3">
        <v>48.1928941260341</v>
      </c>
      <c r="GI108" s="3">
        <v>114.896418795457</v>
      </c>
      <c r="GJ108" s="3">
        <v>96.5825449506654</v>
      </c>
      <c r="GK108" s="3">
        <v>81.8039182329052</v>
      </c>
      <c r="GL108" s="3">
        <v>232.93656162108</v>
      </c>
      <c r="GM108" s="3">
        <v>250.15755152973</v>
      </c>
      <c r="GN108" s="3">
        <v>156.075310233312</v>
      </c>
      <c r="GO108" s="3">
        <v>56.9078786826103</v>
      </c>
      <c r="GP108" s="3">
        <v>62.7337343648351</v>
      </c>
      <c r="GQ108" s="3">
        <v>76.8015899073676</v>
      </c>
      <c r="GR108" s="3">
        <v>41.0052418057884</v>
      </c>
      <c r="GS108" s="3">
        <v>283.178809756324</v>
      </c>
      <c r="GT108" s="3">
        <v>24.2574834443765</v>
      </c>
      <c r="GU108" s="3">
        <v>97.877268775621</v>
      </c>
      <c r="GV108" s="3">
        <v>504.128212939004</v>
      </c>
      <c r="GW108" s="3">
        <v>40.4622460989575</v>
      </c>
      <c r="GX108" s="3">
        <v>231.825615708347</v>
      </c>
      <c r="GY108" s="3">
        <v>67.8278353120319</v>
      </c>
      <c r="GZ108" s="3">
        <v>82.6633289991491</v>
      </c>
      <c r="HA108" s="3">
        <v>136.508031056464</v>
      </c>
      <c r="HB108" s="3">
        <v>15.2541743149019</v>
      </c>
      <c r="HC108" s="3">
        <v>17.1859246498102</v>
      </c>
      <c r="HD108" s="3">
        <v>56.8500360054502</v>
      </c>
      <c r="HE108" s="3">
        <v>70.4946544181545</v>
      </c>
      <c r="HF108" s="3">
        <v>76.4453445008664</v>
      </c>
      <c r="HG108" s="3">
        <v>835.948807489304</v>
      </c>
      <c r="HH108" s="3">
        <v>69.6123376042562</v>
      </c>
      <c r="HI108" s="3">
        <v>112.387704487253</v>
      </c>
      <c r="HJ108" s="3">
        <v>60.5745692822736</v>
      </c>
      <c r="HK108" s="3">
        <v>53.4172927572741</v>
      </c>
      <c r="HL108" s="3">
        <v>169.372558947678</v>
      </c>
      <c r="HM108" s="3">
        <v>42.6754842898801</v>
      </c>
      <c r="HN108" s="3">
        <v>83.9391470785422</v>
      </c>
      <c r="HO108" s="3">
        <v>133.030610241577</v>
      </c>
      <c r="HP108" s="3">
        <v>124.781274989656</v>
      </c>
      <c r="HQ108" s="3">
        <v>292.564837219322</v>
      </c>
      <c r="HR108" s="3">
        <v>41.1354943186831</v>
      </c>
      <c r="HS108" s="3">
        <v>105.378970879206</v>
      </c>
      <c r="HT108" s="3">
        <v>84.0371963037634</v>
      </c>
      <c r="HU108" s="3">
        <v>147.464434460965</v>
      </c>
      <c r="HV108" s="3">
        <v>42.7631546764284</v>
      </c>
      <c r="HW108" s="3">
        <v>66.1160092824335</v>
      </c>
      <c r="HX108" s="3">
        <v>119.393759872546</v>
      </c>
      <c r="HY108" s="3">
        <v>25.594724509462</v>
      </c>
      <c r="HZ108" s="3">
        <v>95.658874665052</v>
      </c>
      <c r="IA108" s="3">
        <v>267.12001427753</v>
      </c>
      <c r="IB108" s="3">
        <v>99.8958532820578</v>
      </c>
      <c r="IC108" s="3">
        <v>145.381439390683</v>
      </c>
      <c r="ID108" s="3">
        <v>112.23833699765</v>
      </c>
      <c r="IE108" s="3">
        <v>741.24404616583</v>
      </c>
      <c r="IF108" s="3">
        <v>20.4766517184505</v>
      </c>
      <c r="IG108" s="3">
        <v>95.7965461371455</v>
      </c>
      <c r="IH108" s="3">
        <v>249.894496078716</v>
      </c>
      <c r="II108" s="3">
        <v>419.028505389608</v>
      </c>
      <c r="IJ108" s="3">
        <v>99.9452823672506</v>
      </c>
      <c r="IK108" s="3">
        <v>129.338540938563</v>
      </c>
      <c r="IL108" s="3">
        <v>90.5816488464805</v>
      </c>
      <c r="IM108" s="3">
        <v>76.957011869779</v>
      </c>
      <c r="IN108" s="3">
        <v>229.921628085611</v>
      </c>
      <c r="IO108" s="3">
        <v>137.906337363098</v>
      </c>
      <c r="IP108" s="3">
        <v>50.2080454040032</v>
      </c>
      <c r="IQ108" s="3">
        <v>220.390956690592</v>
      </c>
      <c r="IR108" s="3">
        <v>60.1480863566921</v>
      </c>
      <c r="IS108" s="3">
        <v>102.801445414695</v>
      </c>
      <c r="IT108" s="3">
        <v>72.7900612716357</v>
      </c>
      <c r="IU108" s="3">
        <v>70.7560095528463</v>
      </c>
      <c r="IV108" s="3">
        <v>240.213485878979</v>
      </c>
      <c r="IW108" s="3">
        <v>73.1655258685021</v>
      </c>
      <c r="IX108" s="3">
        <v>215.247571088459</v>
      </c>
      <c r="IY108" s="3">
        <v>79.3704919553887</v>
      </c>
      <c r="IZ108" s="3">
        <v>16.3589614715199</v>
      </c>
      <c r="JA108" s="3">
        <v>49.0772598931781</v>
      </c>
      <c r="JB108" s="3">
        <v>118.388189556034</v>
      </c>
      <c r="JC108" s="3">
        <v>152.741941101744</v>
      </c>
      <c r="JD108" s="3">
        <v>73.3600672249486</v>
      </c>
      <c r="JE108" s="3">
        <v>521.676884807252</v>
      </c>
      <c r="JF108" s="3">
        <v>106.452977431069</v>
      </c>
      <c r="JG108" s="3">
        <v>176.129961369583</v>
      </c>
      <c r="JH108" s="3">
        <v>61.5209937695014</v>
      </c>
      <c r="JI108" s="3">
        <v>161.736862204852</v>
      </c>
      <c r="JJ108" s="3">
        <v>69.5349877973434</v>
      </c>
      <c r="JK108" s="3">
        <v>515.026474075655</v>
      </c>
      <c r="JL108" s="3">
        <v>196.922625961</v>
      </c>
      <c r="JM108" s="3">
        <v>160.375525380646</v>
      </c>
      <c r="JN108" s="3">
        <v>203.041938801167</v>
      </c>
      <c r="JO108" s="3">
        <v>125.656258292006</v>
      </c>
      <c r="JP108" s="3">
        <v>172.696754360361</v>
      </c>
      <c r="JQ108" s="3">
        <v>191.605476742699</v>
      </c>
      <c r="JR108" s="3">
        <v>311.314761933826</v>
      </c>
      <c r="JS108" s="3">
        <v>39.4324316766063</v>
      </c>
      <c r="JT108" s="3">
        <v>32.7202589645182</v>
      </c>
      <c r="JU108" s="3">
        <v>321.722144717262</v>
      </c>
      <c r="JV108" s="3">
        <v>33.8882420477239</v>
      </c>
      <c r="JW108" s="3">
        <v>36.5590474264962</v>
      </c>
      <c r="JX108" s="3">
        <v>87.0259181043018</v>
      </c>
      <c r="JY108" s="3">
        <v>62.7618547403886</v>
      </c>
      <c r="JZ108" s="3">
        <v>44.3039140426055</v>
      </c>
      <c r="KA108" s="3">
        <v>154.53522592171</v>
      </c>
      <c r="KB108" s="3">
        <v>30.0907663253934</v>
      </c>
      <c r="KC108" s="3">
        <v>47.3129940645204</v>
      </c>
      <c r="KD108" s="3">
        <v>28.9840451482855</v>
      </c>
      <c r="KE108" s="3">
        <v>72.9475440028851</v>
      </c>
      <c r="KF108" s="3">
        <v>62.3724856734144</v>
      </c>
      <c r="KG108" s="3">
        <v>104.409528669833</v>
      </c>
      <c r="KH108" s="3">
        <v>107.163475014037</v>
      </c>
      <c r="KI108" s="3">
        <v>118.301222329244</v>
      </c>
      <c r="KJ108" s="3">
        <v>110.875934349546</v>
      </c>
      <c r="KK108" s="3">
        <v>141.670536589356</v>
      </c>
      <c r="KL108" s="3">
        <v>37.5432106087216</v>
      </c>
      <c r="KM108" s="3">
        <v>62.6136235517245</v>
      </c>
      <c r="KN108" s="3">
        <v>72.0875869516799</v>
      </c>
      <c r="KO108" s="3">
        <v>28.4950645437958</v>
      </c>
      <c r="KP108" s="3">
        <v>28.5154583346005</v>
      </c>
      <c r="KQ108" s="3">
        <v>126.832817309161</v>
      </c>
      <c r="KR108" s="3">
        <v>46.4948024063772</v>
      </c>
      <c r="KS108" s="3">
        <v>32.6360273220156</v>
      </c>
      <c r="KT108" s="3">
        <v>12.0601552491132</v>
      </c>
      <c r="KU108" s="3">
        <v>195.120427930734</v>
      </c>
      <c r="KV108" s="3">
        <v>23.0273352174306</v>
      </c>
      <c r="KW108" s="3">
        <v>57.5869123662798</v>
      </c>
      <c r="KX108" s="3">
        <v>48.0584329429675</v>
      </c>
      <c r="KY108" s="3">
        <v>30.9061809108994</v>
      </c>
      <c r="KZ108" s="3">
        <v>11.4579554622711</v>
      </c>
      <c r="LA108" s="3">
        <v>22.1187208768635</v>
      </c>
      <c r="LB108" s="3">
        <v>31.9521759733982</v>
      </c>
      <c r="LC108" s="3">
        <v>39.7758086899461</v>
      </c>
      <c r="LD108" s="3">
        <v>346.611125423707</v>
      </c>
      <c r="LE108" s="3">
        <v>29.5268414764953</v>
      </c>
      <c r="LF108" s="3">
        <v>7.26755558124878</v>
      </c>
      <c r="LG108" s="3">
        <v>14.9413064725907</v>
      </c>
      <c r="LH108" s="3">
        <v>24.5334705297824</v>
      </c>
      <c r="LI108" s="3">
        <v>8.88523807979765</v>
      </c>
      <c r="LJ108" s="3">
        <v>44.4487904653199</v>
      </c>
      <c r="LK108" s="3">
        <v>18.8104012922142</v>
      </c>
      <c r="LL108" s="3">
        <v>46.3031297096038</v>
      </c>
    </row>
    <row r="109">
      <c r="A109" s="9">
        <v>44896.0</v>
      </c>
      <c r="B109" s="3">
        <v>136.866912708722</v>
      </c>
      <c r="C109" s="3">
        <v>149.879312849805</v>
      </c>
      <c r="D109" s="3">
        <v>103.112551436734</v>
      </c>
      <c r="E109" s="3">
        <v>270.449812458427</v>
      </c>
      <c r="F109" s="3">
        <v>336.058333623977</v>
      </c>
      <c r="G109" s="3">
        <v>161.146757781396</v>
      </c>
      <c r="H109" s="3">
        <v>87.7301634654244</v>
      </c>
      <c r="I109" s="3">
        <v>241.417505565082</v>
      </c>
      <c r="J109" s="3">
        <v>193.504761468797</v>
      </c>
      <c r="K109" s="3">
        <v>82.9714632486255</v>
      </c>
      <c r="L109" s="3">
        <v>88.6703020685984</v>
      </c>
      <c r="M109" s="3">
        <v>26.6078664462931</v>
      </c>
      <c r="N109" s="3">
        <v>67.8508929050864</v>
      </c>
      <c r="O109" s="3">
        <v>59.7731399029</v>
      </c>
      <c r="P109" s="3">
        <v>122.166139862165</v>
      </c>
      <c r="Q109" s="3">
        <v>87.4623809087844</v>
      </c>
      <c r="R109" s="3">
        <v>125.708936573139</v>
      </c>
      <c r="S109" s="3">
        <v>105.233260915183</v>
      </c>
      <c r="T109" s="3">
        <v>102.17346433793</v>
      </c>
      <c r="U109" s="3">
        <v>138.380879637481</v>
      </c>
      <c r="V109" s="3">
        <v>256.031890011959</v>
      </c>
      <c r="W109" s="3">
        <v>307.582467122952</v>
      </c>
      <c r="X109" s="3">
        <v>199.189459576063</v>
      </c>
      <c r="Y109" s="3">
        <v>88.2102381388346</v>
      </c>
      <c r="Z109" s="3">
        <v>297.863423226836</v>
      </c>
      <c r="AA109" s="3">
        <v>38.3025140280608</v>
      </c>
      <c r="AB109" s="3">
        <v>95.7733330499558</v>
      </c>
      <c r="AC109" s="3">
        <v>154.148385048043</v>
      </c>
      <c r="AD109" s="3">
        <v>177.217023808079</v>
      </c>
      <c r="AE109" s="3">
        <v>146.754595289915</v>
      </c>
      <c r="AF109" s="4">
        <v>2445.08808244978</v>
      </c>
      <c r="AG109" s="3">
        <v>185.073333013625</v>
      </c>
      <c r="AH109" s="3">
        <v>31.2665270809894</v>
      </c>
      <c r="AI109" s="3">
        <v>48.5153861845545</v>
      </c>
      <c r="AJ109" s="3">
        <v>74.4256750549964</v>
      </c>
      <c r="AK109" s="3">
        <v>243.113597749117</v>
      </c>
      <c r="AL109" s="3">
        <v>23.853803078007</v>
      </c>
      <c r="AM109" s="3">
        <v>66.2902862998765</v>
      </c>
      <c r="AN109" s="3">
        <v>286.789999099005</v>
      </c>
      <c r="AO109" s="3">
        <v>41.6462275738519</v>
      </c>
      <c r="AP109" s="3">
        <v>69.3401235562423</v>
      </c>
      <c r="AQ109" s="3">
        <v>46.1354761577788</v>
      </c>
      <c r="AR109" s="3">
        <v>35.0574464413746</v>
      </c>
      <c r="AS109" s="3">
        <v>59.0650809285423</v>
      </c>
      <c r="AT109" s="3">
        <v>41.6128806921077</v>
      </c>
      <c r="AU109" s="3">
        <v>34.6553006960045</v>
      </c>
      <c r="AV109" s="3">
        <v>75.6100198811582</v>
      </c>
      <c r="AW109" s="3">
        <v>225.844778086684</v>
      </c>
      <c r="AX109" s="3">
        <v>210.571613585357</v>
      </c>
      <c r="AY109" s="3">
        <v>76.9578574044364</v>
      </c>
      <c r="AZ109" s="3">
        <v>122.28828960354</v>
      </c>
      <c r="BA109" s="3">
        <v>8.67452388718015</v>
      </c>
      <c r="BB109" s="3">
        <v>91.4540130185368</v>
      </c>
      <c r="BC109" s="3">
        <v>89.733649698097</v>
      </c>
      <c r="BD109" s="3">
        <v>99.5125359492833</v>
      </c>
      <c r="BE109" s="3">
        <v>74.3166250522476</v>
      </c>
      <c r="BF109" s="3">
        <v>137.124360271716</v>
      </c>
      <c r="BG109" s="3">
        <v>32.8322446772368</v>
      </c>
      <c r="BH109" s="3">
        <v>155.19824531347</v>
      </c>
      <c r="BI109" s="3">
        <v>29.735790570577</v>
      </c>
      <c r="BJ109" s="3">
        <v>230.106346232608</v>
      </c>
      <c r="BK109" s="3">
        <v>58.4666332998326</v>
      </c>
      <c r="BL109" s="3">
        <v>28.8929647660174</v>
      </c>
      <c r="BM109" s="3">
        <v>89.6549423290527</v>
      </c>
      <c r="BN109" s="3">
        <v>107.803238273153</v>
      </c>
      <c r="BO109" s="3">
        <v>456.942881782432</v>
      </c>
      <c r="BP109" s="3">
        <v>52.1722973817941</v>
      </c>
      <c r="BQ109" s="3">
        <v>131.75551752331</v>
      </c>
      <c r="BR109" s="3">
        <v>45.1385350534354</v>
      </c>
      <c r="BS109" s="3">
        <v>30.6895844346646</v>
      </c>
      <c r="BT109" s="3">
        <v>107.704021640174</v>
      </c>
      <c r="BU109" s="3">
        <v>55.9977222383452</v>
      </c>
      <c r="BV109" s="3">
        <v>90.0327330825218</v>
      </c>
      <c r="BW109" s="3">
        <v>161.179976630642</v>
      </c>
      <c r="BX109" s="3">
        <v>53.9204063482258</v>
      </c>
      <c r="BY109" s="3">
        <v>33.3239448615009</v>
      </c>
      <c r="BZ109" s="3">
        <v>423.171626629177</v>
      </c>
      <c r="CA109" s="3">
        <v>95.7996389444523</v>
      </c>
      <c r="CB109" s="3">
        <v>235.064715896891</v>
      </c>
      <c r="CC109" s="3">
        <v>145.028987386514</v>
      </c>
      <c r="CD109" s="3">
        <v>85.9802693011898</v>
      </c>
      <c r="CE109" s="3">
        <v>234.002706265415</v>
      </c>
      <c r="CF109" s="3">
        <v>89.8643719456165</v>
      </c>
      <c r="CG109" s="3">
        <v>143.902856735956</v>
      </c>
      <c r="CH109" s="3">
        <v>133.876227109161</v>
      </c>
      <c r="CI109" s="3">
        <v>131.067877011341</v>
      </c>
      <c r="CJ109" s="3">
        <v>108.824891901578</v>
      </c>
      <c r="CK109" s="3">
        <v>93.3862917164414</v>
      </c>
      <c r="CL109" s="3">
        <v>73.716190519787</v>
      </c>
      <c r="CM109" s="3">
        <v>56.6915360496892</v>
      </c>
      <c r="CN109" s="3">
        <v>123.09110310712</v>
      </c>
      <c r="CO109" s="3">
        <v>40.6800396756699</v>
      </c>
      <c r="CP109" s="3">
        <v>143.755942389173</v>
      </c>
      <c r="CQ109" s="3">
        <v>90.1384141632402</v>
      </c>
      <c r="CR109" s="3">
        <v>193.715512974438</v>
      </c>
      <c r="CS109" s="3">
        <v>59.6135958969715</v>
      </c>
      <c r="CT109" s="3">
        <v>232.169231633856</v>
      </c>
      <c r="CU109" s="3">
        <v>77.6844007648349</v>
      </c>
      <c r="CV109" s="3">
        <v>91.6785111628488</v>
      </c>
      <c r="CW109" s="3">
        <v>118.15982630296</v>
      </c>
      <c r="CX109" s="3">
        <v>56.0356619905542</v>
      </c>
      <c r="CY109" s="3">
        <v>76.892815655141</v>
      </c>
      <c r="CZ109" s="3">
        <v>153.633949235236</v>
      </c>
      <c r="DA109" s="3">
        <v>52.140406964983</v>
      </c>
      <c r="DB109" s="3">
        <v>74.279285975865</v>
      </c>
      <c r="DC109" s="3">
        <v>39.2286768557914</v>
      </c>
      <c r="DD109" s="3">
        <v>106.726818553538</v>
      </c>
      <c r="DE109" s="3">
        <v>91.7052379789807</v>
      </c>
      <c r="DF109" s="3">
        <v>10.6087101269663</v>
      </c>
      <c r="DG109" s="3">
        <v>46.6452262719893</v>
      </c>
      <c r="DH109" s="3">
        <v>37.5201920611588</v>
      </c>
      <c r="DI109" s="3">
        <v>167.064459726129</v>
      </c>
      <c r="DJ109" s="3">
        <v>38.3446879671719</v>
      </c>
      <c r="DK109" s="3">
        <v>147.03023710705</v>
      </c>
      <c r="DL109" s="3">
        <v>65.7543654863</v>
      </c>
      <c r="DM109" s="3">
        <v>29.857171525745</v>
      </c>
      <c r="DN109" s="3">
        <v>117.905042000168</v>
      </c>
      <c r="DO109" s="3">
        <v>236.71154317137</v>
      </c>
      <c r="DP109" s="3">
        <v>50.9280693939986</v>
      </c>
      <c r="DQ109" s="3">
        <v>80.0190289159797</v>
      </c>
      <c r="DR109" s="3">
        <v>79.6472450604357</v>
      </c>
      <c r="DS109" s="3">
        <v>30.6854783357004</v>
      </c>
      <c r="DT109" s="3">
        <v>35.9344160075492</v>
      </c>
      <c r="DU109" s="3">
        <v>92.1566392520696</v>
      </c>
      <c r="DV109" s="3">
        <v>170.015985618175</v>
      </c>
      <c r="DW109" s="3">
        <v>88.789706884763</v>
      </c>
      <c r="DX109" s="3">
        <v>337.199240550552</v>
      </c>
      <c r="DY109" s="3">
        <v>565.720406197002</v>
      </c>
      <c r="DZ109" s="3">
        <v>35.6317739472049</v>
      </c>
      <c r="EA109" s="3">
        <v>54.1009046019318</v>
      </c>
      <c r="EB109" s="3">
        <v>12.895723613393</v>
      </c>
      <c r="EC109" s="3">
        <v>305.609673529557</v>
      </c>
      <c r="ED109" s="3">
        <v>134.188732640343</v>
      </c>
      <c r="EE109" s="3">
        <v>72.1972102444696</v>
      </c>
      <c r="EF109" s="3">
        <v>204.779980647779</v>
      </c>
      <c r="EG109" s="3">
        <v>25.8064572129992</v>
      </c>
      <c r="EH109" s="3">
        <v>43.0732386357828</v>
      </c>
      <c r="EI109" s="3">
        <v>15.2287553138501</v>
      </c>
      <c r="EJ109" s="3">
        <v>223.97457814408</v>
      </c>
      <c r="EK109" s="3">
        <v>514.429845651191</v>
      </c>
      <c r="EL109" s="3">
        <v>133.062561709708</v>
      </c>
      <c r="EM109" s="3">
        <v>100.943813551917</v>
      </c>
      <c r="EN109" s="3">
        <v>98.4159514917416</v>
      </c>
      <c r="EO109" s="3">
        <v>26.5899594510416</v>
      </c>
      <c r="EP109" s="3">
        <v>390.137265829171</v>
      </c>
      <c r="EQ109" s="3">
        <v>32.5211742026489</v>
      </c>
      <c r="ER109" s="3">
        <v>30.4639423952937</v>
      </c>
      <c r="ES109" s="3">
        <v>48.9024392535535</v>
      </c>
      <c r="ET109" s="3">
        <v>268.25571332659</v>
      </c>
      <c r="EU109" s="3">
        <v>211.069936302362</v>
      </c>
      <c r="EV109" s="3">
        <v>16.8220568202082</v>
      </c>
      <c r="EW109" s="3">
        <v>62.1560613491255</v>
      </c>
      <c r="EX109" s="3">
        <v>166.903115196869</v>
      </c>
      <c r="EY109" s="3">
        <v>30.5195741184498</v>
      </c>
      <c r="EZ109" s="3">
        <v>124.939863152691</v>
      </c>
      <c r="FA109" s="3">
        <v>63.4321223678803</v>
      </c>
      <c r="FB109" s="3">
        <v>15.3470535921233</v>
      </c>
      <c r="FC109" s="3">
        <v>19.554362504145</v>
      </c>
      <c r="FD109" s="3">
        <v>378.662456567497</v>
      </c>
      <c r="FE109" s="3">
        <v>126.926883819062</v>
      </c>
      <c r="FF109" s="3">
        <v>16.009533475247</v>
      </c>
      <c r="FG109" s="3">
        <v>63.2599996839251</v>
      </c>
      <c r="FH109" s="3">
        <v>59.8065480590202</v>
      </c>
      <c r="FI109" s="3">
        <v>43.6501078130197</v>
      </c>
      <c r="FJ109" s="3">
        <v>56.5550605932346</v>
      </c>
      <c r="FK109" s="3">
        <v>84.5260995316795</v>
      </c>
      <c r="FL109" s="3">
        <v>359.800356241627</v>
      </c>
      <c r="FM109" s="3">
        <v>459.872025628975</v>
      </c>
      <c r="FN109" s="3">
        <v>196.256495502063</v>
      </c>
      <c r="FO109" s="3">
        <v>39.6851708855489</v>
      </c>
      <c r="FP109" s="3">
        <v>35.2179206652042</v>
      </c>
      <c r="FQ109" s="3">
        <v>74.0501047454523</v>
      </c>
      <c r="FR109" s="3">
        <v>344.735915590288</v>
      </c>
      <c r="FS109" s="3">
        <v>152.584533005029</v>
      </c>
      <c r="FT109" s="3">
        <v>46.776515001853</v>
      </c>
      <c r="FU109" s="3">
        <v>257.776007378739</v>
      </c>
      <c r="FV109" s="3">
        <v>70.5985360896704</v>
      </c>
      <c r="FW109" s="3">
        <v>373.955737061608</v>
      </c>
      <c r="FX109" s="3">
        <v>282.187743882527</v>
      </c>
      <c r="FY109" s="3">
        <v>63.5234994260816</v>
      </c>
      <c r="FZ109" s="3">
        <v>73.0842920018628</v>
      </c>
      <c r="GA109" s="3">
        <v>68.674149857534</v>
      </c>
      <c r="GB109" s="3">
        <v>98.8157139732724</v>
      </c>
      <c r="GC109" s="3">
        <v>80.7060372823166</v>
      </c>
      <c r="GD109" s="3">
        <v>164.277993054786</v>
      </c>
      <c r="GE109" s="3">
        <v>94.1195922384636</v>
      </c>
      <c r="GF109" s="3">
        <v>50.7170239403134</v>
      </c>
      <c r="GG109" s="3">
        <v>38.7262242977189</v>
      </c>
      <c r="GH109" s="3">
        <v>43.748062459</v>
      </c>
      <c r="GI109" s="3">
        <v>108.206068361299</v>
      </c>
      <c r="GJ109" s="3">
        <v>104.20560694586</v>
      </c>
      <c r="GK109" s="3">
        <v>81.8222741776649</v>
      </c>
      <c r="GL109" s="3">
        <v>241.76311064172</v>
      </c>
      <c r="GM109" s="3">
        <v>256.075476754378</v>
      </c>
      <c r="GN109" s="3">
        <v>138.725536755596</v>
      </c>
      <c r="GO109" s="3">
        <v>51.905708997443</v>
      </c>
      <c r="GP109" s="3">
        <v>61.5491409080113</v>
      </c>
      <c r="GQ109" s="3">
        <v>80.1584885991426</v>
      </c>
      <c r="GR109" s="3">
        <v>44.222859169251</v>
      </c>
      <c r="GS109" s="3">
        <v>301.875713530041</v>
      </c>
      <c r="GT109" s="3">
        <v>25.6591421501066</v>
      </c>
      <c r="GU109" s="3">
        <v>108.264277209025</v>
      </c>
      <c r="GV109" s="3">
        <v>518.218940931446</v>
      </c>
      <c r="GW109" s="3">
        <v>31.6092399435711</v>
      </c>
      <c r="GX109" s="3">
        <v>237.275180855499</v>
      </c>
      <c r="GY109" s="3">
        <v>58.9702279346258</v>
      </c>
      <c r="GZ109" s="3">
        <v>82.4226387331991</v>
      </c>
      <c r="HA109" s="3">
        <v>138.016013223662</v>
      </c>
      <c r="HB109" s="3">
        <v>16.2233188653987</v>
      </c>
      <c r="HC109" s="3">
        <v>17.895102402842</v>
      </c>
      <c r="HD109" s="3">
        <v>58.6049470025094</v>
      </c>
      <c r="HE109" s="3">
        <v>73.4036328036996</v>
      </c>
      <c r="HF109" s="3">
        <v>78.4945516763753</v>
      </c>
      <c r="HG109" s="3">
        <v>832.760949997675</v>
      </c>
      <c r="HH109" s="3">
        <v>62.3311899314209</v>
      </c>
      <c r="HI109" s="3">
        <v>111.854148736985</v>
      </c>
      <c r="HJ109" s="3">
        <v>61.3418223823118</v>
      </c>
      <c r="HK109" s="3">
        <v>56.3049186952893</v>
      </c>
      <c r="HL109" s="3">
        <v>172.059951630427</v>
      </c>
      <c r="HM109" s="3">
        <v>45.72030665125</v>
      </c>
      <c r="HN109" s="3">
        <v>81.4866029522686</v>
      </c>
      <c r="HO109" s="3">
        <v>142.958430491817</v>
      </c>
      <c r="HP109" s="3">
        <v>125.874817124239</v>
      </c>
      <c r="HQ109" s="3">
        <v>284.079657687128</v>
      </c>
      <c r="HR109" s="3">
        <v>44.3771489556162</v>
      </c>
      <c r="HS109" s="3">
        <v>108.196658064567</v>
      </c>
      <c r="HT109" s="3">
        <v>90.9697954584768</v>
      </c>
      <c r="HU109" s="3">
        <v>141.278029889612</v>
      </c>
      <c r="HV109" s="3">
        <v>43.6742366687061</v>
      </c>
      <c r="HW109" s="3">
        <v>71.1206684482308</v>
      </c>
      <c r="HX109" s="3">
        <v>124.475137485765</v>
      </c>
      <c r="HY109" s="3">
        <v>27.2164568197236</v>
      </c>
      <c r="HZ109" s="3">
        <v>91.8667161773254</v>
      </c>
      <c r="IA109" s="3">
        <v>266.950718851528</v>
      </c>
      <c r="IB109" s="3">
        <v>95.8259112775075</v>
      </c>
      <c r="IC109" s="3">
        <v>146.467722012458</v>
      </c>
      <c r="ID109" s="3">
        <v>111.516900281084</v>
      </c>
      <c r="IE109" s="3">
        <v>738.54095023019</v>
      </c>
      <c r="IF109" s="3">
        <v>19.6203044937916</v>
      </c>
      <c r="IG109" s="3">
        <v>102.689926085146</v>
      </c>
      <c r="IH109" s="3">
        <v>250.273652882993</v>
      </c>
      <c r="II109" s="3">
        <v>427.769069010035</v>
      </c>
      <c r="IJ109" s="3">
        <v>113.342703649127</v>
      </c>
      <c r="IK109" s="3">
        <v>130.149488771639</v>
      </c>
      <c r="IL109" s="3">
        <v>96.100054483428</v>
      </c>
      <c r="IM109" s="3">
        <v>77.933500434029</v>
      </c>
      <c r="IN109" s="3">
        <v>242.298345420423</v>
      </c>
      <c r="IO109" s="3">
        <v>145.849263064037</v>
      </c>
      <c r="IP109" s="3">
        <v>49.03177728507</v>
      </c>
      <c r="IQ109" s="3">
        <v>220.60522838507</v>
      </c>
      <c r="IR109" s="3">
        <v>64.7420144037136</v>
      </c>
      <c r="IS109" s="3">
        <v>104.691067701179</v>
      </c>
      <c r="IT109" s="3">
        <v>75.0299360693743</v>
      </c>
      <c r="IU109" s="3">
        <v>72.2208506425869</v>
      </c>
      <c r="IV109" s="3">
        <v>233.156165976071</v>
      </c>
      <c r="IW109" s="3">
        <v>71.8805595726035</v>
      </c>
      <c r="IX109" s="3">
        <v>237.656904771856</v>
      </c>
      <c r="IY109" s="3">
        <v>76.0113954373418</v>
      </c>
      <c r="IZ109" s="3">
        <v>16.2712036512657</v>
      </c>
      <c r="JA109" s="3">
        <v>49.5199551271251</v>
      </c>
      <c r="JB109" s="3">
        <v>115.796823050832</v>
      </c>
      <c r="JC109" s="3">
        <v>141.25892751967</v>
      </c>
      <c r="JD109" s="3">
        <v>76.6892554272282</v>
      </c>
      <c r="JE109" s="3">
        <v>548.728688384374</v>
      </c>
      <c r="JF109" s="3">
        <v>105.932724494099</v>
      </c>
      <c r="JG109" s="3">
        <v>179.755236941187</v>
      </c>
      <c r="JH109" s="3">
        <v>58.7347485373005</v>
      </c>
      <c r="JI109" s="3">
        <v>161.222175238925</v>
      </c>
      <c r="JJ109" s="3">
        <v>71.0079270570231</v>
      </c>
      <c r="JK109" s="3">
        <v>518.1023623666</v>
      </c>
      <c r="JL109" s="3">
        <v>201.130529591954</v>
      </c>
      <c r="JM109" s="3">
        <v>164.485760812573</v>
      </c>
      <c r="JN109" s="3">
        <v>206.100697269234</v>
      </c>
      <c r="JO109" s="3">
        <v>115.17601772974</v>
      </c>
      <c r="JP109" s="3">
        <v>176.440059138884</v>
      </c>
      <c r="JQ109" s="3">
        <v>201.152620224726</v>
      </c>
      <c r="JR109" s="3">
        <v>304.174046107701</v>
      </c>
      <c r="JS109" s="3">
        <v>41.7918794557858</v>
      </c>
      <c r="JT109" s="3">
        <v>32.5155238974172</v>
      </c>
      <c r="JU109" s="3">
        <v>342.573569161551</v>
      </c>
      <c r="JV109" s="3">
        <v>34.2906274645018</v>
      </c>
      <c r="JW109" s="3">
        <v>33.315476054237</v>
      </c>
      <c r="JX109" s="3">
        <v>88.9611657436484</v>
      </c>
      <c r="JY109" s="3">
        <v>62.8375167397341</v>
      </c>
      <c r="JZ109" s="3">
        <v>40.0575258389655</v>
      </c>
      <c r="KA109" s="3">
        <v>157.864034860395</v>
      </c>
      <c r="KB109" s="3">
        <v>30.087118369007</v>
      </c>
      <c r="KC109" s="3">
        <v>47.4387454304142</v>
      </c>
      <c r="KD109" s="3">
        <v>29.1270719691228</v>
      </c>
      <c r="KE109" s="3">
        <v>82.4212637755805</v>
      </c>
      <c r="KF109" s="3">
        <v>64.9988335092608</v>
      </c>
      <c r="KG109" s="3">
        <v>100.096042835007</v>
      </c>
      <c r="KH109" s="3">
        <v>108.655942113681</v>
      </c>
      <c r="KI109" s="3">
        <v>124.611913989724</v>
      </c>
      <c r="KJ109" s="3">
        <v>123.257379319597</v>
      </c>
      <c r="KK109" s="3">
        <v>146.264753251071</v>
      </c>
      <c r="KL109" s="3">
        <v>38.365121664383</v>
      </c>
      <c r="KM109" s="3">
        <v>58.6327492203114</v>
      </c>
      <c r="KN109" s="3">
        <v>70.0676963258704</v>
      </c>
      <c r="KO109" s="3">
        <v>25.964990556983</v>
      </c>
      <c r="KP109" s="3">
        <v>29.7041068192443</v>
      </c>
      <c r="KQ109" s="3">
        <v>126.356485990486</v>
      </c>
      <c r="KR109" s="3">
        <v>49.0848535472914</v>
      </c>
      <c r="KS109" s="3">
        <v>27.9760861300733</v>
      </c>
      <c r="KT109" s="3">
        <v>12.1014068448024</v>
      </c>
      <c r="KU109" s="3">
        <v>195.884162921654</v>
      </c>
      <c r="KV109" s="3">
        <v>21.1544346288868</v>
      </c>
      <c r="KW109" s="3">
        <v>71.1300730170056</v>
      </c>
      <c r="KX109" s="3">
        <v>52.6957737988895</v>
      </c>
      <c r="KY109" s="3">
        <v>29.9592982096693</v>
      </c>
      <c r="KZ109" s="3">
        <v>11.7209926369366</v>
      </c>
      <c r="LA109" s="3">
        <v>20.0418118601343</v>
      </c>
      <c r="LB109" s="3">
        <v>30.2483961575061</v>
      </c>
      <c r="LC109" s="3">
        <v>38.060239400578</v>
      </c>
      <c r="LD109" s="3">
        <v>346.197714625201</v>
      </c>
      <c r="LE109" s="3">
        <v>29.0450967647602</v>
      </c>
      <c r="LF109" s="3">
        <v>7.23822230117101</v>
      </c>
      <c r="LG109" s="3">
        <v>15.8284414338818</v>
      </c>
      <c r="LH109" s="3">
        <v>22.1993513390097</v>
      </c>
      <c r="LI109" s="3">
        <v>9.86976189840408</v>
      </c>
      <c r="LJ109" s="3">
        <v>42.4820970274642</v>
      </c>
      <c r="LK109" s="3">
        <v>16.0463244308925</v>
      </c>
      <c r="LL109" s="3">
        <v>43.7320311605915</v>
      </c>
    </row>
    <row r="110">
      <c r="A110" s="9">
        <v>44927.0</v>
      </c>
      <c r="B110" s="3">
        <v>134.042915310334</v>
      </c>
      <c r="C110" s="3">
        <v>142.198514344521</v>
      </c>
      <c r="D110" s="3">
        <v>107.213872983999</v>
      </c>
      <c r="E110" s="3">
        <v>267.612507709427</v>
      </c>
      <c r="F110" s="3">
        <v>348.769003295898</v>
      </c>
      <c r="G110" s="3">
        <v>161.331785427946</v>
      </c>
      <c r="H110" s="3">
        <v>81.023290015254</v>
      </c>
      <c r="I110" s="3">
        <v>225.499753838561</v>
      </c>
      <c r="J110" s="3">
        <v>198.940250015259</v>
      </c>
      <c r="K110" s="3">
        <v>82.3497872689733</v>
      </c>
      <c r="L110" s="3">
        <v>87.0578656105291</v>
      </c>
      <c r="M110" s="3">
        <v>25.2743260979624</v>
      </c>
      <c r="N110" s="3">
        <v>69.0817320089701</v>
      </c>
      <c r="O110" s="3">
        <v>60.5221764832328</v>
      </c>
      <c r="P110" s="3">
        <v>123.679133154914</v>
      </c>
      <c r="Q110" s="3">
        <v>87.2714998245239</v>
      </c>
      <c r="R110" s="3">
        <v>126.64986533494</v>
      </c>
      <c r="S110" s="3">
        <v>108.963051332642</v>
      </c>
      <c r="T110" s="3">
        <v>106.061323093533</v>
      </c>
      <c r="U110" s="3">
        <v>140.930166382966</v>
      </c>
      <c r="V110" s="3">
        <v>247.933974855632</v>
      </c>
      <c r="W110" s="3">
        <v>320.374094317613</v>
      </c>
      <c r="X110" s="3">
        <v>207.08358806347</v>
      </c>
      <c r="Y110" s="3">
        <v>93.8377498626709</v>
      </c>
      <c r="Z110" s="3">
        <v>293.995747980938</v>
      </c>
      <c r="AA110" s="3">
        <v>38.6416316895754</v>
      </c>
      <c r="AB110" s="3">
        <v>102.213749885559</v>
      </c>
      <c r="AC110" s="3">
        <v>157.027384153918</v>
      </c>
      <c r="AD110" s="3">
        <v>182.492131357755</v>
      </c>
      <c r="AE110" s="3">
        <v>150.955935807676</v>
      </c>
      <c r="AF110" s="4">
        <v>2393.47225341797</v>
      </c>
      <c r="AG110" s="3">
        <v>208.265999984741</v>
      </c>
      <c r="AH110" s="3">
        <v>32.4912786225224</v>
      </c>
      <c r="AI110" s="3">
        <v>43.7354234582067</v>
      </c>
      <c r="AJ110" s="3">
        <v>76.4400771883909</v>
      </c>
      <c r="AK110" s="3">
        <v>245.714321386562</v>
      </c>
      <c r="AL110" s="3">
        <v>26.5618838142283</v>
      </c>
      <c r="AM110" s="3">
        <v>64.071168830382</v>
      </c>
      <c r="AN110" s="3">
        <v>284.082748413086</v>
      </c>
      <c r="AO110" s="3">
        <v>45.58178496672</v>
      </c>
      <c r="AP110" s="3">
        <v>66.3597376137657</v>
      </c>
      <c r="AQ110" s="3">
        <v>45.9979998588562</v>
      </c>
      <c r="AR110" s="3">
        <v>37.6111162869188</v>
      </c>
      <c r="AS110" s="3">
        <v>61.5293167048872</v>
      </c>
      <c r="AT110" s="3">
        <v>45.6195482337172</v>
      </c>
      <c r="AU110" s="3">
        <v>35.0610633767441</v>
      </c>
      <c r="AV110" s="3">
        <v>73.5990649957473</v>
      </c>
      <c r="AW110" s="3">
        <v>242.669471886724</v>
      </c>
      <c r="AX110" s="3">
        <v>218.225967213088</v>
      </c>
      <c r="AY110" s="3">
        <v>82.9394998550415</v>
      </c>
      <c r="AZ110" s="3">
        <v>130.123478643627</v>
      </c>
      <c r="BA110" s="3">
        <v>10.0455000042915</v>
      </c>
      <c r="BB110" s="3">
        <v>80.7520921749438</v>
      </c>
      <c r="BC110" s="3">
        <v>89.3218354255748</v>
      </c>
      <c r="BD110" s="3">
        <v>101.022961051273</v>
      </c>
      <c r="BE110" s="3">
        <v>72.9322306379568</v>
      </c>
      <c r="BF110" s="3">
        <v>133.878354264566</v>
      </c>
      <c r="BG110" s="3">
        <v>36.2593328267828</v>
      </c>
      <c r="BH110" s="3">
        <v>158.97193011744</v>
      </c>
      <c r="BI110" s="3">
        <v>30.1668700695038</v>
      </c>
      <c r="BJ110" s="3">
        <v>232.478809155381</v>
      </c>
      <c r="BK110" s="3">
        <v>59.1572610432485</v>
      </c>
      <c r="BL110" s="3">
        <v>28.5633818169164</v>
      </c>
      <c r="BM110" s="3">
        <v>99.5186585587852</v>
      </c>
      <c r="BN110" s="3">
        <v>111.988559787445</v>
      </c>
      <c r="BO110" s="3">
        <v>465.01510605206</v>
      </c>
      <c r="BP110" s="3">
        <v>50.3844410575929</v>
      </c>
      <c r="BQ110" s="3">
        <v>148.974415591735</v>
      </c>
      <c r="BR110" s="3">
        <v>45.1430653071356</v>
      </c>
      <c r="BS110" s="3">
        <v>30.6820115874548</v>
      </c>
      <c r="BT110" s="3">
        <v>104.503995369644</v>
      </c>
      <c r="BU110" s="3">
        <v>60.0946362204024</v>
      </c>
      <c r="BV110" s="3">
        <v>82.0580220089662</v>
      </c>
      <c r="BW110" s="3">
        <v>164.012808242791</v>
      </c>
      <c r="BX110" s="3">
        <v>56.2491593202981</v>
      </c>
      <c r="BY110" s="3">
        <v>37.0404069615752</v>
      </c>
      <c r="BZ110" s="3">
        <v>411.860409056971</v>
      </c>
      <c r="CA110" s="3">
        <v>101.570410788286</v>
      </c>
      <c r="CB110" s="3">
        <v>227.337306862438</v>
      </c>
      <c r="CC110" s="3">
        <v>142.821383974692</v>
      </c>
      <c r="CD110" s="3">
        <v>92.7437403661602</v>
      </c>
      <c r="CE110" s="3">
        <v>234.486021982965</v>
      </c>
      <c r="CF110" s="3">
        <v>98.789341197173</v>
      </c>
      <c r="CG110" s="3">
        <v>146.363999176025</v>
      </c>
      <c r="CH110" s="3">
        <v>137.307948236786</v>
      </c>
      <c r="CI110" s="3">
        <v>137.097321048851</v>
      </c>
      <c r="CJ110" s="3">
        <v>108.459285185184</v>
      </c>
      <c r="CK110" s="3">
        <v>94.9606428330112</v>
      </c>
      <c r="CL110" s="3">
        <v>79.0742502212524</v>
      </c>
      <c r="CM110" s="3">
        <v>57.3533139704903</v>
      </c>
      <c r="CN110" s="3">
        <v>124.371916712221</v>
      </c>
      <c r="CO110" s="3">
        <v>44.2059041364611</v>
      </c>
      <c r="CP110" s="3">
        <v>147.986932501057</v>
      </c>
      <c r="CQ110" s="3">
        <v>89.0871765415706</v>
      </c>
      <c r="CR110" s="3">
        <v>209.936399497278</v>
      </c>
      <c r="CS110" s="3">
        <v>61.7909597678935</v>
      </c>
      <c r="CT110" s="3">
        <v>256.38121861499</v>
      </c>
      <c r="CU110" s="3">
        <v>82.3016074943205</v>
      </c>
      <c r="CV110" s="3">
        <v>89.0732908302568</v>
      </c>
      <c r="CW110" s="3">
        <v>120.063769899161</v>
      </c>
      <c r="CX110" s="3">
        <v>55.9712774766888</v>
      </c>
      <c r="CY110" s="3">
        <v>75.9411811631114</v>
      </c>
      <c r="CZ110" s="3">
        <v>155.354398495262</v>
      </c>
      <c r="DA110" s="3">
        <v>48.6334478969895</v>
      </c>
      <c r="DB110" s="3">
        <v>77.4172496795655</v>
      </c>
      <c r="DC110" s="3">
        <v>39.552356588339</v>
      </c>
      <c r="DD110" s="3">
        <v>105.084064199344</v>
      </c>
      <c r="DE110" s="3">
        <v>104.537750244141</v>
      </c>
      <c r="DF110" s="3">
        <v>10.7035686949858</v>
      </c>
      <c r="DG110" s="3">
        <v>45.9913498325549</v>
      </c>
      <c r="DH110" s="3">
        <v>42.2707821018513</v>
      </c>
      <c r="DI110" s="3">
        <v>179.347443966556</v>
      </c>
      <c r="DJ110" s="3">
        <v>38.5828198852688</v>
      </c>
      <c r="DK110" s="3">
        <v>145.007000732422</v>
      </c>
      <c r="DL110" s="3">
        <v>67.6142367215153</v>
      </c>
      <c r="DM110" s="3">
        <v>31.6704860818574</v>
      </c>
      <c r="DN110" s="3">
        <v>119.626607256381</v>
      </c>
      <c r="DO110" s="3">
        <v>227.868246018336</v>
      </c>
      <c r="DP110" s="3">
        <v>60.7757660718517</v>
      </c>
      <c r="DQ110" s="3">
        <v>78.5392645637214</v>
      </c>
      <c r="DR110" s="3">
        <v>75.3582664496811</v>
      </c>
      <c r="DS110" s="3">
        <v>33.3398243322779</v>
      </c>
      <c r="DT110" s="3">
        <v>35.5433097257268</v>
      </c>
      <c r="DU110" s="3">
        <v>92.4314298058566</v>
      </c>
      <c r="DV110" s="3">
        <v>158.865310205381</v>
      </c>
      <c r="DW110" s="3">
        <v>93.1737017622952</v>
      </c>
      <c r="DX110" s="3">
        <v>333.707350210378</v>
      </c>
      <c r="DY110" s="3">
        <v>554.033483432103</v>
      </c>
      <c r="DZ110" s="3">
        <v>38.9430244452833</v>
      </c>
      <c r="EA110" s="3">
        <v>57.4037006586875</v>
      </c>
      <c r="EB110" s="3">
        <v>13.1503128182264</v>
      </c>
      <c r="EC110" s="3">
        <v>303.333210223337</v>
      </c>
      <c r="ED110" s="3">
        <v>145.52759851268</v>
      </c>
      <c r="EE110" s="3">
        <v>73.2549342950122</v>
      </c>
      <c r="EF110" s="3">
        <v>199.832511219853</v>
      </c>
      <c r="EG110" s="3">
        <v>26.278882196115</v>
      </c>
      <c r="EH110" s="3">
        <v>42.4449506059346</v>
      </c>
      <c r="EI110" s="3">
        <v>15.6118907648153</v>
      </c>
      <c r="EJ110" s="3">
        <v>211.898048788086</v>
      </c>
      <c r="EK110" s="3">
        <v>484.071335327935</v>
      </c>
      <c r="EL110" s="3">
        <v>129.904734947589</v>
      </c>
      <c r="EM110" s="3">
        <v>103.672657294602</v>
      </c>
      <c r="EN110" s="3">
        <v>105.482526380567</v>
      </c>
      <c r="EO110" s="3">
        <v>27.8693153761625</v>
      </c>
      <c r="EP110" s="3">
        <v>391.702173447517</v>
      </c>
      <c r="EQ110" s="3">
        <v>33.8108408358911</v>
      </c>
      <c r="ER110" s="3">
        <v>33.0006925570226</v>
      </c>
      <c r="ES110" s="3">
        <v>48.2804403095725</v>
      </c>
      <c r="ET110" s="3">
        <v>257.746999359131</v>
      </c>
      <c r="EU110" s="3">
        <v>217.526024141474</v>
      </c>
      <c r="EV110" s="3">
        <v>17.0486844607188</v>
      </c>
      <c r="EW110" s="3">
        <v>64.1393325696315</v>
      </c>
      <c r="EX110" s="3">
        <v>162.034756121774</v>
      </c>
      <c r="EY110" s="3">
        <v>30.2410035197645</v>
      </c>
      <c r="EZ110" s="3">
        <v>131.016241826322</v>
      </c>
      <c r="FA110" s="3">
        <v>60.6083866330916</v>
      </c>
      <c r="FB110" s="3">
        <v>16.0270134493617</v>
      </c>
      <c r="FC110" s="3">
        <v>19.5505050282645</v>
      </c>
      <c r="FD110" s="3">
        <v>397.20240069604</v>
      </c>
      <c r="FE110" s="3">
        <v>124.816669974027</v>
      </c>
      <c r="FF110" s="3">
        <v>16.445276653656</v>
      </c>
      <c r="FG110" s="3">
        <v>65.8505001068115</v>
      </c>
      <c r="FH110" s="3">
        <v>57.7780847897065</v>
      </c>
      <c r="FI110" s="3">
        <v>43.0034411699463</v>
      </c>
      <c r="FJ110" s="3">
        <v>59.2373726489682</v>
      </c>
      <c r="FK110" s="3">
        <v>91.6729933159119</v>
      </c>
      <c r="FL110" s="3">
        <v>347.513571263254</v>
      </c>
      <c r="FM110" s="3">
        <v>434.762110378047</v>
      </c>
      <c r="FN110" s="3">
        <v>195.77153885624</v>
      </c>
      <c r="FO110" s="3">
        <v>42.2184105302047</v>
      </c>
      <c r="FP110" s="3">
        <v>34.1057629942592</v>
      </c>
      <c r="FQ110" s="3">
        <v>81.9693070043645</v>
      </c>
      <c r="FR110" s="3">
        <v>366.220097467665</v>
      </c>
      <c r="FS110" s="3">
        <v>158.029264320729</v>
      </c>
      <c r="FT110" s="3">
        <v>48.4713024476687</v>
      </c>
      <c r="FU110" s="3">
        <v>256.128405266215</v>
      </c>
      <c r="FV110" s="3">
        <v>71.2354883576614</v>
      </c>
      <c r="FW110" s="3">
        <v>375.220711427919</v>
      </c>
      <c r="FX110" s="3">
        <v>300.605580900685</v>
      </c>
      <c r="FY110" s="3">
        <v>62.6734692785114</v>
      </c>
      <c r="FZ110" s="3">
        <v>75.9489391678605</v>
      </c>
      <c r="GA110" s="3">
        <v>67.1210744780534</v>
      </c>
      <c r="GB110" s="3">
        <v>114.515000152588</v>
      </c>
      <c r="GC110" s="3">
        <v>76.6106243501355</v>
      </c>
      <c r="GD110" s="3">
        <v>166.732327907953</v>
      </c>
      <c r="GE110" s="3">
        <v>92.8464129436415</v>
      </c>
      <c r="GF110" s="3">
        <v>50.8296250343323</v>
      </c>
      <c r="GG110" s="3">
        <v>38.0944781483225</v>
      </c>
      <c r="GH110" s="3">
        <v>44.2055332147558</v>
      </c>
      <c r="GI110" s="3">
        <v>117.197872279076</v>
      </c>
      <c r="GJ110" s="3">
        <v>104.166595644515</v>
      </c>
      <c r="GK110" s="3">
        <v>85.8340217187308</v>
      </c>
      <c r="GL110" s="3">
        <v>233.070058002183</v>
      </c>
      <c r="GM110" s="3">
        <v>252.807874917103</v>
      </c>
      <c r="GN110" s="3">
        <v>140.481059568214</v>
      </c>
      <c r="GO110" s="3">
        <v>57.2738655136308</v>
      </c>
      <c r="GP110" s="3">
        <v>59.6965470846284</v>
      </c>
      <c r="GQ110" s="3">
        <v>77.4399889074148</v>
      </c>
      <c r="GR110" s="3">
        <v>49.3384889765484</v>
      </c>
      <c r="GS110" s="3">
        <v>333.608000183105</v>
      </c>
      <c r="GT110" s="3">
        <v>25.5614841549783</v>
      </c>
      <c r="GU110" s="3">
        <v>121.870163869237</v>
      </c>
      <c r="GV110" s="3">
        <v>460.862953865963</v>
      </c>
      <c r="GW110" s="3">
        <v>30.4730732977663</v>
      </c>
      <c r="GX110" s="3">
        <v>238.742744623217</v>
      </c>
      <c r="GY110" s="3">
        <v>61.6245629122265</v>
      </c>
      <c r="GZ110" s="3">
        <v>88.2602108843254</v>
      </c>
      <c r="HA110" s="3">
        <v>147.869402495757</v>
      </c>
      <c r="HB110" s="3">
        <v>17.126492990146</v>
      </c>
      <c r="HC110" s="3">
        <v>19.065875623293</v>
      </c>
      <c r="HD110" s="3">
        <v>61.5899774150745</v>
      </c>
      <c r="HE110" s="3">
        <v>79.5068100954051</v>
      </c>
      <c r="HF110" s="3">
        <v>85.0205768376106</v>
      </c>
      <c r="HG110" s="3">
        <v>811.914501953125</v>
      </c>
      <c r="HH110" s="3">
        <v>62.7547171571414</v>
      </c>
      <c r="HI110" s="3">
        <v>110.21473471008</v>
      </c>
      <c r="HJ110" s="3">
        <v>63.0340542265372</v>
      </c>
      <c r="HK110" s="3">
        <v>57.645048383015</v>
      </c>
      <c r="HL110" s="3">
        <v>164.21425570473</v>
      </c>
      <c r="HM110" s="3">
        <v>41.4602294659316</v>
      </c>
      <c r="HN110" s="3">
        <v>82.4647327206135</v>
      </c>
      <c r="HO110" s="3">
        <v>139.336988501194</v>
      </c>
      <c r="HP110" s="3">
        <v>128.153096782736</v>
      </c>
      <c r="HQ110" s="3">
        <v>301.113140796668</v>
      </c>
      <c r="HR110" s="3">
        <v>49.4803827233445</v>
      </c>
      <c r="HS110" s="3">
        <v>114.469049520664</v>
      </c>
      <c r="HT110" s="3">
        <v>92.1392418322426</v>
      </c>
      <c r="HU110" s="3">
        <v>147.209087758364</v>
      </c>
      <c r="HV110" s="3">
        <v>47.8913459081519</v>
      </c>
      <c r="HW110" s="3">
        <v>68.3878913870667</v>
      </c>
      <c r="HX110" s="3">
        <v>123.939483220233</v>
      </c>
      <c r="HY110" s="3">
        <v>27.7297087183169</v>
      </c>
      <c r="HZ110" s="3">
        <v>90.9980901514505</v>
      </c>
      <c r="IA110" s="3">
        <v>265.467772555539</v>
      </c>
      <c r="IB110" s="3">
        <v>97.2811715934464</v>
      </c>
      <c r="IC110" s="3">
        <v>144.508651353705</v>
      </c>
      <c r="ID110" s="3">
        <v>116.213571121848</v>
      </c>
      <c r="IE110" s="3">
        <v>723.882247924805</v>
      </c>
      <c r="IF110" s="3">
        <v>20.4270120757383</v>
      </c>
      <c r="IG110" s="3">
        <v>113.825636597901</v>
      </c>
      <c r="IH110" s="3">
        <v>264.476895322924</v>
      </c>
      <c r="II110" s="3">
        <v>435.835624198112</v>
      </c>
      <c r="IJ110" s="3">
        <v>115.904621667675</v>
      </c>
      <c r="IK110" s="3">
        <v>121.954088576522</v>
      </c>
      <c r="IL110" s="3">
        <v>101.121741408763</v>
      </c>
      <c r="IM110" s="3">
        <v>78.2109245641105</v>
      </c>
      <c r="IN110" s="3">
        <v>234.434524662378</v>
      </c>
      <c r="IO110" s="3">
        <v>144.338109986709</v>
      </c>
      <c r="IP110" s="3">
        <v>53.4491043426916</v>
      </c>
      <c r="IQ110" s="3">
        <v>228.232668307683</v>
      </c>
      <c r="IR110" s="3">
        <v>64.201702019953</v>
      </c>
      <c r="IS110" s="3">
        <v>109.643741408879</v>
      </c>
      <c r="IT110" s="3">
        <v>74.1719521064255</v>
      </c>
      <c r="IU110" s="3">
        <v>77.9800287742575</v>
      </c>
      <c r="IV110" s="3">
        <v>216.462373148005</v>
      </c>
      <c r="IW110" s="3">
        <v>78.5070337917852</v>
      </c>
      <c r="IX110" s="3">
        <v>249.676198835381</v>
      </c>
      <c r="IY110" s="3">
        <v>74.2155302343529</v>
      </c>
      <c r="IZ110" s="3">
        <v>17.1215209113118</v>
      </c>
      <c r="JA110" s="3">
        <v>47.8599871697845</v>
      </c>
      <c r="JB110" s="3">
        <v>118.564197011956</v>
      </c>
      <c r="JC110" s="3">
        <v>151.455053478764</v>
      </c>
      <c r="JD110" s="3">
        <v>78.8051718557012</v>
      </c>
      <c r="JE110" s="3">
        <v>569.331971325068</v>
      </c>
      <c r="JF110" s="3">
        <v>105.527407697925</v>
      </c>
      <c r="JG110" s="3">
        <v>181.520916222628</v>
      </c>
      <c r="JH110" s="3">
        <v>60.6392127443499</v>
      </c>
      <c r="JI110" s="3">
        <v>164.352851987097</v>
      </c>
      <c r="JJ110" s="3">
        <v>70.2190613474103</v>
      </c>
      <c r="JK110" s="3">
        <v>477.550882909074</v>
      </c>
      <c r="JL110" s="3">
        <v>198.283474133467</v>
      </c>
      <c r="JM110" s="3">
        <v>164.161925842679</v>
      </c>
      <c r="JN110" s="3">
        <v>217.840538049014</v>
      </c>
      <c r="JO110" s="3">
        <v>127.819191041933</v>
      </c>
      <c r="JP110" s="3">
        <v>176.49422671576</v>
      </c>
      <c r="JQ110" s="3">
        <v>211.548500061035</v>
      </c>
      <c r="JR110" s="3">
        <v>303.159248352051</v>
      </c>
      <c r="JS110" s="3">
        <v>45.5618993469074</v>
      </c>
      <c r="JT110" s="3">
        <v>35.4887792414116</v>
      </c>
      <c r="JU110" s="3">
        <v>335.235749816895</v>
      </c>
      <c r="JV110" s="3">
        <v>31.4622843454063</v>
      </c>
      <c r="JW110" s="3">
        <v>38.6357498168945</v>
      </c>
      <c r="JX110" s="3">
        <v>87.437518148926</v>
      </c>
      <c r="JY110" s="3">
        <v>67.8546056960385</v>
      </c>
      <c r="JZ110" s="3">
        <v>41.3388986715958</v>
      </c>
      <c r="KA110" s="3">
        <v>149.435763036927</v>
      </c>
      <c r="KB110" s="3">
        <v>29.0465102549506</v>
      </c>
      <c r="KC110" s="3">
        <v>46.5580455742163</v>
      </c>
      <c r="KD110" s="3">
        <v>29.5301851364848</v>
      </c>
      <c r="KE110" s="3">
        <v>95.2474719788374</v>
      </c>
      <c r="KF110" s="3">
        <v>64.9865341638982</v>
      </c>
      <c r="KG110" s="3">
        <v>104.534415084807</v>
      </c>
      <c r="KH110" s="3">
        <v>106.339408084443</v>
      </c>
      <c r="KI110" s="3">
        <v>123.875604157755</v>
      </c>
      <c r="KJ110" s="3">
        <v>123.187690706943</v>
      </c>
      <c r="KK110" s="3">
        <v>155.134693935609</v>
      </c>
      <c r="KL110" s="3">
        <v>38.7575781372569</v>
      </c>
      <c r="KM110" s="3">
        <v>61.5789194678039</v>
      </c>
      <c r="KN110" s="3">
        <v>73.4121553904136</v>
      </c>
      <c r="KO110" s="3">
        <v>27.7770123948296</v>
      </c>
      <c r="KP110" s="3">
        <v>34.0180942248692</v>
      </c>
      <c r="KQ110" s="3">
        <v>133.852512436678</v>
      </c>
      <c r="KR110" s="3">
        <v>50.650701448555</v>
      </c>
      <c r="KS110" s="3">
        <v>27.7940882852413</v>
      </c>
      <c r="KT110" s="3">
        <v>13.9356509659501</v>
      </c>
      <c r="KU110" s="3">
        <v>200.42826476349</v>
      </c>
      <c r="KV110" s="3">
        <v>21.4319919297578</v>
      </c>
      <c r="KW110" s="3">
        <v>83.2143245196332</v>
      </c>
      <c r="KX110" s="3">
        <v>55.5890336170201</v>
      </c>
      <c r="KY110" s="3">
        <v>31.1765154551659</v>
      </c>
      <c r="KZ110" s="3">
        <v>12.1027862670855</v>
      </c>
      <c r="LA110" s="3">
        <v>22.1407156482348</v>
      </c>
      <c r="LB110" s="3">
        <v>34.2128648616429</v>
      </c>
      <c r="LC110" s="3">
        <v>38.3235854751316</v>
      </c>
      <c r="LD110" s="3">
        <v>343.813069660448</v>
      </c>
      <c r="LE110" s="3">
        <v>31.515849856764</v>
      </c>
      <c r="LF110" s="3">
        <v>6.94726677229541</v>
      </c>
      <c r="LG110" s="3">
        <v>15.7568823544685</v>
      </c>
      <c r="LH110" s="3">
        <v>24.1775148886332</v>
      </c>
      <c r="LI110" s="3">
        <v>11.3344999790192</v>
      </c>
      <c r="LJ110" s="3">
        <v>42.2446907891564</v>
      </c>
      <c r="LK110" s="3">
        <v>16.09142173046</v>
      </c>
      <c r="LL110" s="3">
        <v>44.0362069559907</v>
      </c>
    </row>
    <row r="111">
      <c r="A111" s="9">
        <v>44958.0</v>
      </c>
      <c r="B111" s="3">
        <v>149.173756651465</v>
      </c>
      <c r="C111" s="3">
        <v>138.746974117303</v>
      </c>
      <c r="D111" s="3">
        <v>102.802117934869</v>
      </c>
      <c r="E111" s="3">
        <v>272.022293926961</v>
      </c>
      <c r="F111" s="3">
        <v>363.33894830001</v>
      </c>
      <c r="G111" s="3">
        <v>176.697549058092</v>
      </c>
      <c r="H111" s="3">
        <v>77.5051663994944</v>
      </c>
      <c r="I111" s="3">
        <v>215.129023331749</v>
      </c>
      <c r="J111" s="3">
        <v>217.811052422774</v>
      </c>
      <c r="K111" s="3">
        <v>80.0389941059195</v>
      </c>
      <c r="L111" s="3">
        <v>84.6582801507038</v>
      </c>
      <c r="M111" s="3">
        <v>24.3367062705857</v>
      </c>
      <c r="N111" s="3">
        <v>66.6456177515436</v>
      </c>
      <c r="O111" s="3">
        <v>57.9907157488378</v>
      </c>
      <c r="P111" s="3">
        <v>126.853535320802</v>
      </c>
      <c r="Q111" s="3">
        <v>82.1915791160182</v>
      </c>
      <c r="R111" s="3">
        <v>126.911021169955</v>
      </c>
      <c r="S111" s="3">
        <v>114.871084881563</v>
      </c>
      <c r="T111" s="3">
        <v>114.15282417658</v>
      </c>
      <c r="U111" s="3">
        <v>142.46332277202</v>
      </c>
      <c r="V111" s="3">
        <v>226.700512109437</v>
      </c>
      <c r="W111" s="3">
        <v>338.115958423482</v>
      </c>
      <c r="X111" s="3">
        <v>198.862488625479</v>
      </c>
      <c r="Y111" s="3">
        <v>99.1578949376157</v>
      </c>
      <c r="Z111" s="3">
        <v>271.52556171866</v>
      </c>
      <c r="AA111" s="3">
        <v>39.2160384026784</v>
      </c>
      <c r="AB111" s="3">
        <v>116.327895515843</v>
      </c>
      <c r="AC111" s="3">
        <v>166.524550631594</v>
      </c>
      <c r="AD111" s="3">
        <v>176.718661226673</v>
      </c>
      <c r="AE111" s="3">
        <v>172.164271659694</v>
      </c>
      <c r="AF111" s="4">
        <v>2512.29341848273</v>
      </c>
      <c r="AG111" s="3">
        <v>209.641579477411</v>
      </c>
      <c r="AH111" s="3">
        <v>33.4467480783791</v>
      </c>
      <c r="AI111" s="3">
        <v>39.8493449556314</v>
      </c>
      <c r="AJ111" s="3">
        <v>78.8704216022317</v>
      </c>
      <c r="AK111" s="3">
        <v>236.615624592653</v>
      </c>
      <c r="AL111" s="3">
        <v>28.1319961651151</v>
      </c>
      <c r="AM111" s="3">
        <v>63.5080013565688</v>
      </c>
      <c r="AN111" s="3">
        <v>281.099209434108</v>
      </c>
      <c r="AO111" s="3">
        <v>47.8561269922137</v>
      </c>
      <c r="AP111" s="3">
        <v>65.9745481962004</v>
      </c>
      <c r="AQ111" s="3">
        <v>47.1815789875231</v>
      </c>
      <c r="AR111" s="3">
        <v>41.8712605369817</v>
      </c>
      <c r="AS111" s="3">
        <v>63.1422184411262</v>
      </c>
      <c r="AT111" s="3">
        <v>47.2656064527558</v>
      </c>
      <c r="AU111" s="3">
        <v>33.1565304345859</v>
      </c>
      <c r="AV111" s="3">
        <v>75.0100810495904</v>
      </c>
      <c r="AW111" s="3">
        <v>236.623194517947</v>
      </c>
      <c r="AX111" s="3">
        <v>205.817953054864</v>
      </c>
      <c r="AY111" s="3">
        <v>86.7534211811266</v>
      </c>
      <c r="AZ111" s="3">
        <v>125.272612683601</v>
      </c>
      <c r="BA111" s="3">
        <v>11.4402631458483</v>
      </c>
      <c r="BB111" s="3">
        <v>81.6826908081012</v>
      </c>
      <c r="BC111" s="3">
        <v>96.8487844953942</v>
      </c>
      <c r="BD111" s="3">
        <v>116.134565999477</v>
      </c>
      <c r="BE111" s="3">
        <v>70.2667302567812</v>
      </c>
      <c r="BF111" s="3">
        <v>143.372698315758</v>
      </c>
      <c r="BG111" s="3">
        <v>36.5135792832239</v>
      </c>
      <c r="BH111" s="3">
        <v>167.167666524866</v>
      </c>
      <c r="BI111" s="3">
        <v>32.1673473056994</v>
      </c>
      <c r="BJ111" s="3">
        <v>237.647307867174</v>
      </c>
      <c r="BK111" s="3">
        <v>57.8045056813752</v>
      </c>
      <c r="BL111" s="3">
        <v>27.6172824271653</v>
      </c>
      <c r="BM111" s="3">
        <v>110.130093572156</v>
      </c>
      <c r="BN111" s="3">
        <v>102.830794869255</v>
      </c>
      <c r="BO111" s="3">
        <v>487.208736226751</v>
      </c>
      <c r="BP111" s="3">
        <v>48.4719521267786</v>
      </c>
      <c r="BQ111" s="3">
        <v>166.703365319453</v>
      </c>
      <c r="BR111" s="3">
        <v>45.7028204338982</v>
      </c>
      <c r="BS111" s="3">
        <v>30.4825226068294</v>
      </c>
      <c r="BT111" s="3">
        <v>104.48055582062</v>
      </c>
      <c r="BU111" s="3">
        <v>64.0913612046238</v>
      </c>
      <c r="BV111" s="3">
        <v>80.8129494231703</v>
      </c>
      <c r="BW111" s="3">
        <v>155.005930748646</v>
      </c>
      <c r="BX111" s="3">
        <v>53.2158691132901</v>
      </c>
      <c r="BY111" s="3">
        <v>37.9823215296653</v>
      </c>
      <c r="BZ111" s="3">
        <v>404.57812987951</v>
      </c>
      <c r="CA111" s="3">
        <v>108.577311402366</v>
      </c>
      <c r="CB111" s="3">
        <v>217.868772943352</v>
      </c>
      <c r="CC111" s="3">
        <v>138.612802371713</v>
      </c>
      <c r="CD111" s="3">
        <v>94.897899051458</v>
      </c>
      <c r="CE111" s="3">
        <v>226.422668222167</v>
      </c>
      <c r="CF111" s="3">
        <v>105.471256557006</v>
      </c>
      <c r="CG111" s="3">
        <v>147.900789361251</v>
      </c>
      <c r="CH111" s="3">
        <v>149.84032006262</v>
      </c>
      <c r="CI111" s="3">
        <v>137.370790156855</v>
      </c>
      <c r="CJ111" s="3">
        <v>105.598575040179</v>
      </c>
      <c r="CK111" s="3">
        <v>91.4321564363695</v>
      </c>
      <c r="CL111" s="3">
        <v>83.6205265647487</v>
      </c>
      <c r="CM111" s="3">
        <v>53.3016799081933</v>
      </c>
      <c r="CN111" s="3">
        <v>111.28789247429</v>
      </c>
      <c r="CO111" s="3">
        <v>46.3564737086892</v>
      </c>
      <c r="CP111" s="3">
        <v>152.310066582705</v>
      </c>
      <c r="CQ111" s="3">
        <v>86.4759229590105</v>
      </c>
      <c r="CR111" s="3">
        <v>210.032335803611</v>
      </c>
      <c r="CS111" s="3">
        <v>61.7585689052381</v>
      </c>
      <c r="CT111" s="3">
        <v>245.801390452312</v>
      </c>
      <c r="CU111" s="3">
        <v>81.163126922826</v>
      </c>
      <c r="CV111" s="3">
        <v>82.7781916199342</v>
      </c>
      <c r="CW111" s="3">
        <v>115.007632477529</v>
      </c>
      <c r="CX111" s="3">
        <v>59.6305170621108</v>
      </c>
      <c r="CY111" s="3">
        <v>72.9268851318928</v>
      </c>
      <c r="CZ111" s="3">
        <v>164.419937335184</v>
      </c>
      <c r="DA111" s="3">
        <v>49.0542469219001</v>
      </c>
      <c r="DB111" s="3">
        <v>78.2726317957828</v>
      </c>
      <c r="DC111" s="3">
        <v>38.4973977114186</v>
      </c>
      <c r="DD111" s="3">
        <v>108.513734092191</v>
      </c>
      <c r="DE111" s="3">
        <v>112.865262282522</v>
      </c>
      <c r="DF111" s="3">
        <v>11.299911862935</v>
      </c>
      <c r="DG111" s="3">
        <v>50.0588460601397</v>
      </c>
      <c r="DH111" s="3">
        <v>41.175365016639</v>
      </c>
      <c r="DI111" s="3">
        <v>199.657666068398</v>
      </c>
      <c r="DJ111" s="3">
        <v>37.18298191278</v>
      </c>
      <c r="DK111" s="3">
        <v>146.292368838662</v>
      </c>
      <c r="DL111" s="3">
        <v>66.4596178845955</v>
      </c>
      <c r="DM111" s="3">
        <v>33.8248716212825</v>
      </c>
      <c r="DN111" s="3">
        <v>120.130967181216</v>
      </c>
      <c r="DO111" s="3">
        <v>221.975022806661</v>
      </c>
      <c r="DP111" s="3">
        <v>65.3147149053104</v>
      </c>
      <c r="DQ111" s="3">
        <v>77.9560938347801</v>
      </c>
      <c r="DR111" s="3">
        <v>72.3022338900121</v>
      </c>
      <c r="DS111" s="3">
        <v>32.8867096987715</v>
      </c>
      <c r="DT111" s="3">
        <v>40.2166486244936</v>
      </c>
      <c r="DU111" s="3">
        <v>96.010375778795</v>
      </c>
      <c r="DV111" s="3">
        <v>164.794728941267</v>
      </c>
      <c r="DW111" s="3">
        <v>93.9412676968329</v>
      </c>
      <c r="DX111" s="3">
        <v>347.99676898359</v>
      </c>
      <c r="DY111" s="3">
        <v>651.277196843587</v>
      </c>
      <c r="DZ111" s="3">
        <v>36.5871944075198</v>
      </c>
      <c r="EA111" s="3">
        <v>53.6403777634488</v>
      </c>
      <c r="EB111" s="3">
        <v>13.8464864316873</v>
      </c>
      <c r="EC111" s="3">
        <v>299.002261012357</v>
      </c>
      <c r="ED111" s="3">
        <v>137.189135630353</v>
      </c>
      <c r="EE111" s="3">
        <v>73.711554380981</v>
      </c>
      <c r="EF111" s="3">
        <v>191.764546352773</v>
      </c>
      <c r="EG111" s="3">
        <v>27.824054409029</v>
      </c>
      <c r="EH111" s="3">
        <v>42.1918942207246</v>
      </c>
      <c r="EI111" s="3">
        <v>16.2618533096605</v>
      </c>
      <c r="EJ111" s="3">
        <v>226.272100881795</v>
      </c>
      <c r="EK111" s="3">
        <v>489.334311260535</v>
      </c>
      <c r="EL111" s="3">
        <v>124.417625404874</v>
      </c>
      <c r="EM111" s="3">
        <v>103.746486495628</v>
      </c>
      <c r="EN111" s="3">
        <v>95.127634281832</v>
      </c>
      <c r="EO111" s="3">
        <v>26.9375138301922</v>
      </c>
      <c r="EP111" s="3">
        <v>411.911956110771</v>
      </c>
      <c r="EQ111" s="3">
        <v>35.3037164827394</v>
      </c>
      <c r="ER111" s="3">
        <v>34.5509351026369</v>
      </c>
      <c r="ES111" s="3">
        <v>49.7833722730599</v>
      </c>
      <c r="ET111" s="3">
        <v>242.672632317794</v>
      </c>
      <c r="EU111" s="3">
        <v>227.548494091298</v>
      </c>
      <c r="EV111" s="3">
        <v>16.9403255005408</v>
      </c>
      <c r="EW111" s="3">
        <v>61.4678515168127</v>
      </c>
      <c r="EX111" s="3">
        <v>151.485217880024</v>
      </c>
      <c r="EY111" s="3">
        <v>29.5154635768915</v>
      </c>
      <c r="EZ111" s="3">
        <v>134.135311318758</v>
      </c>
      <c r="FA111" s="3">
        <v>59.2684973779871</v>
      </c>
      <c r="FB111" s="3">
        <v>17.0154103435366</v>
      </c>
      <c r="FC111" s="3">
        <v>19.4911615306463</v>
      </c>
      <c r="FD111" s="3">
        <v>388.939305766313</v>
      </c>
      <c r="FE111" s="3">
        <v>119.411128934646</v>
      </c>
      <c r="FF111" s="3">
        <v>16.1405558113693</v>
      </c>
      <c r="FG111" s="3">
        <v>73.3715788188734</v>
      </c>
      <c r="FH111" s="3">
        <v>56.4037542198413</v>
      </c>
      <c r="FI111" s="3">
        <v>42.3638555605002</v>
      </c>
      <c r="FJ111" s="3">
        <v>60.8866020297681</v>
      </c>
      <c r="FK111" s="3">
        <v>95.3833154537236</v>
      </c>
      <c r="FL111" s="3">
        <v>329.190243167304</v>
      </c>
      <c r="FM111" s="3">
        <v>449.540885956782</v>
      </c>
      <c r="FN111" s="3">
        <v>201.970105746635</v>
      </c>
      <c r="FO111" s="3">
        <v>46.1788675003302</v>
      </c>
      <c r="FP111" s="3">
        <v>33.4074899501433</v>
      </c>
      <c r="FQ111" s="3">
        <v>87.7187195256978</v>
      </c>
      <c r="FR111" s="3">
        <v>361.248933893101</v>
      </c>
      <c r="FS111" s="3">
        <v>170.143997992017</v>
      </c>
      <c r="FT111" s="3">
        <v>52.3988344027149</v>
      </c>
      <c r="FU111" s="3">
        <v>253.527339491146</v>
      </c>
      <c r="FV111" s="3">
        <v>79.7385570187941</v>
      </c>
      <c r="FW111" s="3">
        <v>359.924035169135</v>
      </c>
      <c r="FX111" s="3">
        <v>301.561643143298</v>
      </c>
      <c r="FY111" s="3">
        <v>62.6258857160366</v>
      </c>
      <c r="FZ111" s="3">
        <v>79.953453044822</v>
      </c>
      <c r="GA111" s="3">
        <v>67.3212171179283</v>
      </c>
      <c r="GB111" s="3">
        <v>115.659473820737</v>
      </c>
      <c r="GC111" s="3">
        <v>71.6497092440988</v>
      </c>
      <c r="GD111" s="3">
        <v>164.646812901792</v>
      </c>
      <c r="GE111" s="3">
        <v>86.7149469571462</v>
      </c>
      <c r="GF111" s="3">
        <v>51.4938158737986</v>
      </c>
      <c r="GG111" s="3">
        <v>39.75610959709</v>
      </c>
      <c r="GH111" s="3">
        <v>47.6418083269842</v>
      </c>
      <c r="GI111" s="3">
        <v>118.722117368933</v>
      </c>
      <c r="GJ111" s="3">
        <v>101.670128488174</v>
      </c>
      <c r="GK111" s="3">
        <v>92.2202006242328</v>
      </c>
      <c r="GL111" s="3">
        <v>255.965206153611</v>
      </c>
      <c r="GM111" s="3">
        <v>257.637249308196</v>
      </c>
      <c r="GN111" s="3">
        <v>146.623907963529</v>
      </c>
      <c r="GO111" s="3">
        <v>59.3917674331028</v>
      </c>
      <c r="GP111" s="3">
        <v>56.8793185186099</v>
      </c>
      <c r="GQ111" s="3">
        <v>70.4721478472905</v>
      </c>
      <c r="GR111" s="3">
        <v>44.1763408567788</v>
      </c>
      <c r="GS111" s="3">
        <v>349.203683953536</v>
      </c>
      <c r="GT111" s="3">
        <v>25.5266628574112</v>
      </c>
      <c r="GU111" s="3">
        <v>119.920451227578</v>
      </c>
      <c r="GV111" s="3">
        <v>446.316135125894</v>
      </c>
      <c r="GW111" s="3">
        <v>32.5434834492461</v>
      </c>
      <c r="GX111" s="3">
        <v>226.712399365937</v>
      </c>
      <c r="GY111" s="3">
        <v>63.7356495626842</v>
      </c>
      <c r="GZ111" s="3">
        <v>89.7781288496664</v>
      </c>
      <c r="HA111" s="3">
        <v>163.206893824472</v>
      </c>
      <c r="HB111" s="3">
        <v>21.9370697668513</v>
      </c>
      <c r="HC111" s="3">
        <v>18.8637720638619</v>
      </c>
      <c r="HD111" s="3">
        <v>62.2353879644245</v>
      </c>
      <c r="HE111" s="3">
        <v>86.1417196966387</v>
      </c>
      <c r="HF111" s="3">
        <v>85.7077943471377</v>
      </c>
      <c r="HG111" s="3">
        <v>830.744999935752</v>
      </c>
      <c r="HH111" s="3">
        <v>60.3939391144586</v>
      </c>
      <c r="HI111" s="3">
        <v>108.227369599093</v>
      </c>
      <c r="HJ111" s="3">
        <v>67.5705895951179</v>
      </c>
      <c r="HK111" s="3">
        <v>56.9916023143274</v>
      </c>
      <c r="HL111" s="3">
        <v>163.965784823675</v>
      </c>
      <c r="HM111" s="3">
        <v>38.5942308451825</v>
      </c>
      <c r="HN111" s="3">
        <v>84.5694301426201</v>
      </c>
      <c r="HO111" s="3">
        <v>132.92254715236</v>
      </c>
      <c r="HP111" s="3">
        <v>135.970537728409</v>
      </c>
      <c r="HQ111" s="3">
        <v>339.994276737864</v>
      </c>
      <c r="HR111" s="3">
        <v>54.9525321123825</v>
      </c>
      <c r="HS111" s="3">
        <v>119.822009601959</v>
      </c>
      <c r="HT111" s="3">
        <v>91.3852372856572</v>
      </c>
      <c r="HU111" s="3">
        <v>147.292115265301</v>
      </c>
      <c r="HV111" s="3">
        <v>55.1106315411712</v>
      </c>
      <c r="HW111" s="3">
        <v>68.8000675892715</v>
      </c>
      <c r="HX111" s="3">
        <v>124.924680559261</v>
      </c>
      <c r="HY111" s="3">
        <v>26.4561361320241</v>
      </c>
      <c r="HZ111" s="3">
        <v>92.567415327777</v>
      </c>
      <c r="IA111" s="3">
        <v>276.49087320502</v>
      </c>
      <c r="IB111" s="3">
        <v>95.4399971351357</v>
      </c>
      <c r="IC111" s="3">
        <v>153.983631832072</v>
      </c>
      <c r="ID111" s="3">
        <v>124.071132799419</v>
      </c>
      <c r="IE111" s="3">
        <v>755.860790051912</v>
      </c>
      <c r="IF111" s="3">
        <v>21.4647274730935</v>
      </c>
      <c r="IG111" s="3">
        <v>116.207481457584</v>
      </c>
      <c r="IH111" s="3">
        <v>280.376399655614</v>
      </c>
      <c r="II111" s="3">
        <v>423.03195191532</v>
      </c>
      <c r="IJ111" s="3">
        <v>112.186487773032</v>
      </c>
      <c r="IK111" s="3">
        <v>123.623943260965</v>
      </c>
      <c r="IL111" s="3">
        <v>101.448166577698</v>
      </c>
      <c r="IM111" s="3">
        <v>77.2425616226312</v>
      </c>
      <c r="IN111" s="3">
        <v>227.123149193651</v>
      </c>
      <c r="IO111" s="3">
        <v>140.076943119374</v>
      </c>
      <c r="IP111" s="3">
        <v>52.2781325435713</v>
      </c>
      <c r="IQ111" s="3">
        <v>238.881817611775</v>
      </c>
      <c r="IR111" s="3">
        <v>61.6821421877826</v>
      </c>
      <c r="IS111" s="3">
        <v>111.604597116498</v>
      </c>
      <c r="IT111" s="3">
        <v>73.3590940563187</v>
      </c>
      <c r="IU111" s="3">
        <v>84.9144877321341</v>
      </c>
      <c r="IV111" s="3">
        <v>221.256194779764</v>
      </c>
      <c r="IW111" s="3">
        <v>82.1760911236191</v>
      </c>
      <c r="IX111" s="3">
        <v>261.848854384595</v>
      </c>
      <c r="IY111" s="3">
        <v>72.930324223966</v>
      </c>
      <c r="IZ111" s="3">
        <v>17.1254776900452</v>
      </c>
      <c r="JA111" s="3">
        <v>49.72273393277</v>
      </c>
      <c r="JB111" s="3">
        <v>126.61370337201</v>
      </c>
      <c r="JC111" s="3">
        <v>161.916464391907</v>
      </c>
      <c r="JD111" s="3">
        <v>77.473537161829</v>
      </c>
      <c r="JE111" s="3">
        <v>562.833830482522</v>
      </c>
      <c r="JF111" s="3">
        <v>108.113609815905</v>
      </c>
      <c r="JG111" s="3">
        <v>178.021589203832</v>
      </c>
      <c r="JH111" s="3">
        <v>57.4096897802718</v>
      </c>
      <c r="JI111" s="3">
        <v>167.229359927497</v>
      </c>
      <c r="JJ111" s="3">
        <v>73.9260932817331</v>
      </c>
      <c r="JK111" s="3">
        <v>472.045973660619</v>
      </c>
      <c r="JL111" s="3">
        <v>194.544733420406</v>
      </c>
      <c r="JM111" s="3">
        <v>169.719149655598</v>
      </c>
      <c r="JN111" s="3">
        <v>222.904407109758</v>
      </c>
      <c r="JO111" s="3">
        <v>126.697370789782</v>
      </c>
      <c r="JP111" s="3">
        <v>181.14322522011</v>
      </c>
      <c r="JQ111" s="3">
        <v>209.414736296001</v>
      </c>
      <c r="JR111" s="3">
        <v>297.338684082031</v>
      </c>
      <c r="JS111" s="3">
        <v>47.2410716187782</v>
      </c>
      <c r="JT111" s="3">
        <v>34.9998028080557</v>
      </c>
      <c r="JU111" s="3">
        <v>331.296055040861</v>
      </c>
      <c r="JV111" s="3">
        <v>31.6488755363925</v>
      </c>
      <c r="JW111" s="3">
        <v>41.867105383622</v>
      </c>
      <c r="JX111" s="3">
        <v>86.0201386275819</v>
      </c>
      <c r="JY111" s="3">
        <v>71.5795148087529</v>
      </c>
      <c r="JZ111" s="3">
        <v>44.8933846285831</v>
      </c>
      <c r="KA111" s="3">
        <v>147.18076334768</v>
      </c>
      <c r="KB111" s="3">
        <v>28.5727872996665</v>
      </c>
      <c r="KC111" s="3">
        <v>46.5086013263196</v>
      </c>
      <c r="KD111" s="3">
        <v>30.8131782374887</v>
      </c>
      <c r="KE111" s="3">
        <v>104.242572299351</v>
      </c>
      <c r="KF111" s="3">
        <v>62.9775652508736</v>
      </c>
      <c r="KG111" s="3">
        <v>106.501845768517</v>
      </c>
      <c r="KH111" s="3">
        <v>102.892088520338</v>
      </c>
      <c r="KI111" s="3">
        <v>124.976154205967</v>
      </c>
      <c r="KJ111" s="3">
        <v>124.48851775861</v>
      </c>
      <c r="KK111" s="3">
        <v>163.986313990343</v>
      </c>
      <c r="KL111" s="3">
        <v>41.2553664015526</v>
      </c>
      <c r="KM111" s="3">
        <v>65.6191650206064</v>
      </c>
      <c r="KN111" s="3">
        <v>78.7133242130775</v>
      </c>
      <c r="KO111" s="3">
        <v>25.4060712408104</v>
      </c>
      <c r="KP111" s="3">
        <v>35.247796809143</v>
      </c>
      <c r="KQ111" s="3">
        <v>129.131149251007</v>
      </c>
      <c r="KR111" s="3">
        <v>49.100909277556</v>
      </c>
      <c r="KS111" s="3">
        <v>29.6630969231275</v>
      </c>
      <c r="KT111" s="3">
        <v>13.9765940181841</v>
      </c>
      <c r="KU111" s="3">
        <v>214.981770545171</v>
      </c>
      <c r="KV111" s="3">
        <v>22.1268665026068</v>
      </c>
      <c r="KW111" s="3">
        <v>83.2783432717042</v>
      </c>
      <c r="KX111" s="3">
        <v>57.4206412914409</v>
      </c>
      <c r="KY111" s="3">
        <v>31.5664059503339</v>
      </c>
      <c r="KZ111" s="3">
        <v>11.8285084101484</v>
      </c>
      <c r="LA111" s="3">
        <v>22.2148187398868</v>
      </c>
      <c r="LB111" s="3">
        <v>34.1189506356501</v>
      </c>
      <c r="LC111" s="3">
        <v>40.300574097784</v>
      </c>
      <c r="LD111" s="3">
        <v>357.036018662405</v>
      </c>
      <c r="LE111" s="3">
        <v>33.8241370305294</v>
      </c>
      <c r="LF111" s="3">
        <v>7.08326319302682</v>
      </c>
      <c r="LG111" s="3">
        <v>15.5256913427164</v>
      </c>
      <c r="LH111" s="3">
        <v>26.5519556390619</v>
      </c>
      <c r="LI111" s="3">
        <v>10.9815789774845</v>
      </c>
      <c r="LJ111" s="3">
        <v>46.6472532641498</v>
      </c>
      <c r="LK111" s="3">
        <v>19.9193182177641</v>
      </c>
      <c r="LL111" s="3">
        <v>40.4641105715803</v>
      </c>
    </row>
    <row r="112">
      <c r="A112" s="9">
        <v>44986.0</v>
      </c>
      <c r="B112" s="3">
        <v>153.333770256345</v>
      </c>
      <c r="C112" s="3">
        <v>143.449595136344</v>
      </c>
      <c r="D112" s="3">
        <v>95.190581681092</v>
      </c>
      <c r="E112" s="3">
        <v>256.414082709082</v>
      </c>
      <c r="F112" s="3">
        <v>353.619345623514</v>
      </c>
      <c r="G112" s="3">
        <v>180.679144511176</v>
      </c>
      <c r="H112" s="3">
        <v>74.187449310691</v>
      </c>
      <c r="I112" s="3">
        <v>209.064082654447</v>
      </c>
      <c r="J112" s="3">
        <v>201.01673988674</v>
      </c>
      <c r="K112" s="3">
        <v>78.8334677555066</v>
      </c>
      <c r="L112" s="3">
        <v>83.1632470780239</v>
      </c>
      <c r="M112" s="3">
        <v>21.9876982387435</v>
      </c>
      <c r="N112" s="3">
        <v>62.0303393622677</v>
      </c>
      <c r="O112" s="3">
        <v>50.2056880539262</v>
      </c>
      <c r="P112" s="3">
        <v>113.693081195121</v>
      </c>
      <c r="Q112" s="3">
        <v>74.4184785925824</v>
      </c>
      <c r="R112" s="3">
        <v>110.020130429947</v>
      </c>
      <c r="S112" s="3">
        <v>105.019396287535</v>
      </c>
      <c r="T112" s="3">
        <v>117.696882639241</v>
      </c>
      <c r="U112" s="3">
        <v>138.011147875694</v>
      </c>
      <c r="V112" s="3">
        <v>221.515281627147</v>
      </c>
      <c r="W112" s="3">
        <v>300.641789970853</v>
      </c>
      <c r="X112" s="3">
        <v>184.628300972678</v>
      </c>
      <c r="Y112" s="3">
        <v>96.4226087487262</v>
      </c>
      <c r="Z112" s="3">
        <v>267.500091862274</v>
      </c>
      <c r="AA112" s="3">
        <v>38.4498281579327</v>
      </c>
      <c r="AB112" s="3">
        <v>111.978260703709</v>
      </c>
      <c r="AC112" s="3">
        <v>154.335588171373</v>
      </c>
      <c r="AD112" s="3">
        <v>169.286688687685</v>
      </c>
      <c r="AE112" s="3">
        <v>162.051513821947</v>
      </c>
      <c r="AF112" s="4">
        <v>2418.32695206352</v>
      </c>
      <c r="AG112" s="3">
        <v>204.576304560122</v>
      </c>
      <c r="AH112" s="3">
        <v>28.4690182314708</v>
      </c>
      <c r="AI112" s="3">
        <v>37.2932713015424</v>
      </c>
      <c r="AJ112" s="3">
        <v>71.2246299044705</v>
      </c>
      <c r="AK112" s="3">
        <v>230.379268769987</v>
      </c>
      <c r="AL112" s="3">
        <v>24.7527420221548</v>
      </c>
      <c r="AM112" s="3">
        <v>61.5777227791794</v>
      </c>
      <c r="AN112" s="3">
        <v>266.651956309443</v>
      </c>
      <c r="AO112" s="3">
        <v>43.3882095286638</v>
      </c>
      <c r="AP112" s="3">
        <v>62.0320520069474</v>
      </c>
      <c r="AQ112" s="3">
        <v>47.9691307233728</v>
      </c>
      <c r="AR112" s="3">
        <v>41.4220365120772</v>
      </c>
      <c r="AS112" s="3">
        <v>49.8462975773539</v>
      </c>
      <c r="AT112" s="3">
        <v>43.8539530122204</v>
      </c>
      <c r="AU112" s="3">
        <v>32.9813100797623</v>
      </c>
      <c r="AV112" s="3">
        <v>69.3609945206002</v>
      </c>
      <c r="AW112" s="3">
        <v>222.272970166546</v>
      </c>
      <c r="AX112" s="3">
        <v>190.625109925196</v>
      </c>
      <c r="AY112" s="3">
        <v>76.3617391171663</v>
      </c>
      <c r="AZ112" s="3">
        <v>116.348733781392</v>
      </c>
      <c r="BA112" s="3">
        <v>9.71217381435892</v>
      </c>
      <c r="BB112" s="3">
        <v>73.4092238191268</v>
      </c>
      <c r="BC112" s="3">
        <v>93.9319996836491</v>
      </c>
      <c r="BD112" s="3">
        <v>106.710094821234</v>
      </c>
      <c r="BE112" s="3">
        <v>69.6495325652894</v>
      </c>
      <c r="BF112" s="3">
        <v>145.951535255582</v>
      </c>
      <c r="BG112" s="3">
        <v>34.2697467707972</v>
      </c>
      <c r="BH112" s="3">
        <v>168.177820727818</v>
      </c>
      <c r="BI112" s="3">
        <v>31.7290696683137</v>
      </c>
      <c r="BJ112" s="3">
        <v>228.309959429001</v>
      </c>
      <c r="BK112" s="3">
        <v>56.5954144496339</v>
      </c>
      <c r="BL112" s="3">
        <v>27.0476983952549</v>
      </c>
      <c r="BM112" s="3">
        <v>94.1054023715352</v>
      </c>
      <c r="BN112" s="3">
        <v>95.2882194974247</v>
      </c>
      <c r="BO112" s="3">
        <v>469.083288370815</v>
      </c>
      <c r="BP112" s="3">
        <v>50.1090328911792</v>
      </c>
      <c r="BQ112" s="3">
        <v>184.424477232303</v>
      </c>
      <c r="BR112" s="3">
        <v>46.7893652573133</v>
      </c>
      <c r="BS112" s="3">
        <v>28.8209109158424</v>
      </c>
      <c r="BT112" s="3">
        <v>104.498045394036</v>
      </c>
      <c r="BU112" s="3">
        <v>58.1137035633246</v>
      </c>
      <c r="BV112" s="3">
        <v>70.995318598732</v>
      </c>
      <c r="BW112" s="3">
        <v>148.106602507515</v>
      </c>
      <c r="BX112" s="3">
        <v>49.9654440223636</v>
      </c>
      <c r="BY112" s="3">
        <v>34.7944889386175</v>
      </c>
      <c r="BZ112" s="3">
        <v>393.375297164746</v>
      </c>
      <c r="CA112" s="3">
        <v>96.9991747811652</v>
      </c>
      <c r="CB112" s="3">
        <v>204.294026081451</v>
      </c>
      <c r="CC112" s="3">
        <v>131.119394621017</v>
      </c>
      <c r="CD112" s="3">
        <v>93.6178552436039</v>
      </c>
      <c r="CE112" s="3">
        <v>216.774622810206</v>
      </c>
      <c r="CF112" s="3">
        <v>95.1725338070394</v>
      </c>
      <c r="CG112" s="3">
        <v>141.340434198794</v>
      </c>
      <c r="CH112" s="3">
        <v>142.866664593037</v>
      </c>
      <c r="CI112" s="3">
        <v>139.433655206327</v>
      </c>
      <c r="CJ112" s="3">
        <v>100.222569374918</v>
      </c>
      <c r="CK112" s="3">
        <v>88.1491470518898</v>
      </c>
      <c r="CL112" s="3">
        <v>78.0113041089929</v>
      </c>
      <c r="CM112" s="3">
        <v>46.2901523095597</v>
      </c>
      <c r="CN112" s="3">
        <v>112.900011740948</v>
      </c>
      <c r="CO112" s="3">
        <v>41.6143096987</v>
      </c>
      <c r="CP112" s="3">
        <v>156.233968296976</v>
      </c>
      <c r="CQ112" s="3">
        <v>87.5297733454431</v>
      </c>
      <c r="CR112" s="3">
        <v>197.299171711432</v>
      </c>
      <c r="CS112" s="3">
        <v>62.2580236092414</v>
      </c>
      <c r="CT112" s="3">
        <v>234.298174273401</v>
      </c>
      <c r="CU112" s="3">
        <v>77.0128265368799</v>
      </c>
      <c r="CV112" s="3">
        <v>80.7246752100542</v>
      </c>
      <c r="CW112" s="3">
        <v>103.343938957383</v>
      </c>
      <c r="CX112" s="3">
        <v>54.5251896654961</v>
      </c>
      <c r="CY112" s="3">
        <v>69.7285626707673</v>
      </c>
      <c r="CZ112" s="3">
        <v>164.968316606095</v>
      </c>
      <c r="DA112" s="3">
        <v>47.9152637231814</v>
      </c>
      <c r="DB112" s="3">
        <v>79.7354349882706</v>
      </c>
      <c r="DC112" s="3">
        <v>38.2637834917057</v>
      </c>
      <c r="DD112" s="3">
        <v>104.50605329076</v>
      </c>
      <c r="DE112" s="3">
        <v>98.2297830996306</v>
      </c>
      <c r="DF112" s="3">
        <v>10.85038253602</v>
      </c>
      <c r="DG112" s="3">
        <v>50.0619348422544</v>
      </c>
      <c r="DH112" s="3">
        <v>38.0838493439124</v>
      </c>
      <c r="DI112" s="3">
        <v>204.181493356541</v>
      </c>
      <c r="DJ112" s="3">
        <v>36.4370393362652</v>
      </c>
      <c r="DK112" s="3">
        <v>141.88630377728</v>
      </c>
      <c r="DL112" s="3">
        <v>52.8478554134461</v>
      </c>
      <c r="DM112" s="3">
        <v>26.8042953281964</v>
      </c>
      <c r="DN112" s="3">
        <v>113.540838841728</v>
      </c>
      <c r="DO112" s="3">
        <v>214.612489978738</v>
      </c>
      <c r="DP112" s="3">
        <v>71.3205208199547</v>
      </c>
      <c r="DQ112" s="3">
        <v>74.3018450661959</v>
      </c>
      <c r="DR112" s="3">
        <v>75.6867486273358</v>
      </c>
      <c r="DS112" s="3">
        <v>31.9736296048886</v>
      </c>
      <c r="DT112" s="3">
        <v>35.6755175293557</v>
      </c>
      <c r="DU112" s="3">
        <v>97.3949793495559</v>
      </c>
      <c r="DV112" s="3">
        <v>157.144501702726</v>
      </c>
      <c r="DW112" s="3">
        <v>93.3898503956573</v>
      </c>
      <c r="DX112" s="3">
        <v>312.013587261747</v>
      </c>
      <c r="DY112" s="3">
        <v>668.631241914844</v>
      </c>
      <c r="DZ112" s="3">
        <v>32.186982394288</v>
      </c>
      <c r="EA112" s="3">
        <v>46.6069059961505</v>
      </c>
      <c r="EB112" s="3">
        <v>11.220417267642</v>
      </c>
      <c r="EC112" s="3">
        <v>275.219405336212</v>
      </c>
      <c r="ED112" s="3">
        <v>126.051930810818</v>
      </c>
      <c r="EE112" s="3">
        <v>67.8531983559925</v>
      </c>
      <c r="EF112" s="3">
        <v>184.133506928907</v>
      </c>
      <c r="EG112" s="3">
        <v>26.5022083575891</v>
      </c>
      <c r="EH112" s="3">
        <v>37.0635653864986</v>
      </c>
      <c r="EI112" s="3">
        <v>14.4725425680021</v>
      </c>
      <c r="EJ112" s="3">
        <v>233.103282748892</v>
      </c>
      <c r="EK112" s="3">
        <v>483.543369131192</v>
      </c>
      <c r="EL112" s="3">
        <v>118.215379460311</v>
      </c>
      <c r="EM112" s="3">
        <v>97.3295523807756</v>
      </c>
      <c r="EN112" s="3">
        <v>82.4806671641816</v>
      </c>
      <c r="EO112" s="3">
        <v>27.4747476402919</v>
      </c>
      <c r="EP112" s="3">
        <v>409.861314764977</v>
      </c>
      <c r="EQ112" s="3">
        <v>32.6115922760563</v>
      </c>
      <c r="ER112" s="3">
        <v>32.5430795386588</v>
      </c>
      <c r="ES112" s="3">
        <v>48.7078415933476</v>
      </c>
      <c r="ET112" s="3">
        <v>239.088043544603</v>
      </c>
      <c r="EU112" s="3">
        <v>224.076763909741</v>
      </c>
      <c r="EV112" s="3">
        <v>14.9255916293352</v>
      </c>
      <c r="EW112" s="3">
        <v>58.475256548029</v>
      </c>
      <c r="EX112" s="3">
        <v>145.120801551916</v>
      </c>
      <c r="EY112" s="3">
        <v>30.2950826893162</v>
      </c>
      <c r="EZ112" s="3">
        <v>126.027476986624</v>
      </c>
      <c r="FA112" s="3">
        <v>57.5026065143002</v>
      </c>
      <c r="FB112" s="3">
        <v>12.5926762290056</v>
      </c>
      <c r="FC112" s="3">
        <v>17.3638090921981</v>
      </c>
      <c r="FD112" s="3">
        <v>374.249341234331</v>
      </c>
      <c r="FE112" s="3">
        <v>118.911610549888</v>
      </c>
      <c r="FF112" s="3">
        <v>15.2598330442889</v>
      </c>
      <c r="FG112" s="3">
        <v>62.2749998673149</v>
      </c>
      <c r="FH112" s="3">
        <v>56.9630944360121</v>
      </c>
      <c r="FI112" s="3">
        <v>45.5115375144323</v>
      </c>
      <c r="FJ112" s="3">
        <v>56.8018965980539</v>
      </c>
      <c r="FK112" s="3">
        <v>95.2515505927383</v>
      </c>
      <c r="FL112" s="3">
        <v>321.848688941052</v>
      </c>
      <c r="FM112" s="3">
        <v>453.316603234733</v>
      </c>
      <c r="FN112" s="3">
        <v>188.681605415974</v>
      </c>
      <c r="FO112" s="3">
        <v>46.5662582446718</v>
      </c>
      <c r="FP112" s="3">
        <v>30.3950791659472</v>
      </c>
      <c r="FQ112" s="3">
        <v>81.8552926035525</v>
      </c>
      <c r="FR112" s="3">
        <v>350.361893376409</v>
      </c>
      <c r="FS112" s="3">
        <v>161.790221574241</v>
      </c>
      <c r="FT112" s="3">
        <v>48.6712300731814</v>
      </c>
      <c r="FU112" s="3">
        <v>258.285103734203</v>
      </c>
      <c r="FV112" s="3">
        <v>78.5564635966009</v>
      </c>
      <c r="FW112" s="3">
        <v>341.20122432616</v>
      </c>
      <c r="FX112" s="3">
        <v>289.736488592374</v>
      </c>
      <c r="FY112" s="3">
        <v>63.6654269635115</v>
      </c>
      <c r="FZ112" s="3">
        <v>75.3046460530527</v>
      </c>
      <c r="GA112" s="3">
        <v>57.5121221411532</v>
      </c>
      <c r="GB112" s="3">
        <v>98.2486955393916</v>
      </c>
      <c r="GC112" s="3">
        <v>70.9305453517135</v>
      </c>
      <c r="GD112" s="3">
        <v>156.364605426256</v>
      </c>
      <c r="GE112" s="3">
        <v>81.009858257168</v>
      </c>
      <c r="GF112" s="3">
        <v>51.4282610520073</v>
      </c>
      <c r="GG112" s="3">
        <v>38.8887005720914</v>
      </c>
      <c r="GH112" s="3">
        <v>45.8050933507149</v>
      </c>
      <c r="GI112" s="3">
        <v>123.492993133066</v>
      </c>
      <c r="GJ112" s="3">
        <v>101.375545133015</v>
      </c>
      <c r="GK112" s="3">
        <v>84.0664683607304</v>
      </c>
      <c r="GL112" s="3">
        <v>262.650085430504</v>
      </c>
      <c r="GM112" s="3">
        <v>263.01485631795</v>
      </c>
      <c r="GN112" s="3">
        <v>122.355111123027</v>
      </c>
      <c r="GO112" s="3">
        <v>57.0296086898509</v>
      </c>
      <c r="GP112" s="3">
        <v>52.3460496375679</v>
      </c>
      <c r="GQ112" s="3">
        <v>70.8724873781438</v>
      </c>
      <c r="GR112" s="3">
        <v>43.3661213160965</v>
      </c>
      <c r="GS112" s="3">
        <v>312.507826431938</v>
      </c>
      <c r="GT112" s="3">
        <v>25.642856146039</v>
      </c>
      <c r="GU112" s="3">
        <v>116.536750919358</v>
      </c>
      <c r="GV112" s="3">
        <v>444.43115351828</v>
      </c>
      <c r="GW112" s="3">
        <v>30.9226473099788</v>
      </c>
      <c r="GX112" s="3">
        <v>201.966793756852</v>
      </c>
      <c r="GY112" s="3">
        <v>60.0936510433999</v>
      </c>
      <c r="GZ112" s="3">
        <v>81.9943989371996</v>
      </c>
      <c r="HA112" s="3">
        <v>153.299279627799</v>
      </c>
      <c r="HB112" s="3">
        <v>25.026557517583</v>
      </c>
      <c r="HC112" s="3">
        <v>16.2247265420163</v>
      </c>
      <c r="HD112" s="3">
        <v>57.6663171457023</v>
      </c>
      <c r="HE112" s="3">
        <v>84.210837920606</v>
      </c>
      <c r="HF112" s="3">
        <v>85.2143682249658</v>
      </c>
      <c r="HG112" s="3">
        <v>823.154998779297</v>
      </c>
      <c r="HH112" s="3">
        <v>58.5139571129876</v>
      </c>
      <c r="HI112" s="3">
        <v>104.639074539078</v>
      </c>
      <c r="HJ112" s="3">
        <v>66.6843192326182</v>
      </c>
      <c r="HK112" s="3">
        <v>55.4598186812514</v>
      </c>
      <c r="HL112" s="3">
        <v>166.640532052906</v>
      </c>
      <c r="HM112" s="3">
        <v>36.0685176502771</v>
      </c>
      <c r="HN112" s="3">
        <v>71.8980966620498</v>
      </c>
      <c r="HO112" s="3">
        <v>135.265348745943</v>
      </c>
      <c r="HP112" s="3">
        <v>137.592968225617</v>
      </c>
      <c r="HQ112" s="3">
        <v>327.838494925189</v>
      </c>
      <c r="HR112" s="3">
        <v>54.6919388033969</v>
      </c>
      <c r="HS112" s="3">
        <v>113.597599122169</v>
      </c>
      <c r="HT112" s="3">
        <v>87.2791393204694</v>
      </c>
      <c r="HU112" s="3">
        <v>123.772532741976</v>
      </c>
      <c r="HV112" s="3">
        <v>52.1892912485749</v>
      </c>
      <c r="HW112" s="3">
        <v>70.9351114407245</v>
      </c>
      <c r="HX112" s="3">
        <v>123.99532411143</v>
      </c>
      <c r="HY112" s="3">
        <v>25.2645252632443</v>
      </c>
      <c r="HZ112" s="3">
        <v>79.0006211282146</v>
      </c>
      <c r="IA112" s="3">
        <v>271.881852667265</v>
      </c>
      <c r="IB112" s="3">
        <v>92.865602610803</v>
      </c>
      <c r="IC112" s="3">
        <v>160.152075565759</v>
      </c>
      <c r="ID112" s="3">
        <v>116.891343022483</v>
      </c>
      <c r="IE112" s="3">
        <v>777.478039285411</v>
      </c>
      <c r="IF112" s="3">
        <v>18.0197019475227</v>
      </c>
      <c r="IG112" s="3">
        <v>109.834457721512</v>
      </c>
      <c r="IH112" s="3">
        <v>278.920623532313</v>
      </c>
      <c r="II112" s="3">
        <v>423.132148677801</v>
      </c>
      <c r="IJ112" s="3">
        <v>103.095023697195</v>
      </c>
      <c r="IK112" s="3">
        <v>127.163296551224</v>
      </c>
      <c r="IL112" s="3">
        <v>96.6001205384614</v>
      </c>
      <c r="IM112" s="3">
        <v>60.1583511256878</v>
      </c>
      <c r="IN112" s="3">
        <v>214.399820100027</v>
      </c>
      <c r="IO112" s="3">
        <v>143.400234193568</v>
      </c>
      <c r="IP112" s="3">
        <v>47.6442232792735</v>
      </c>
      <c r="IQ112" s="3">
        <v>230.445987630427</v>
      </c>
      <c r="IR112" s="3">
        <v>62.1961743274777</v>
      </c>
      <c r="IS112" s="3">
        <v>101.152839241364</v>
      </c>
      <c r="IT112" s="3">
        <v>69.0250353298764</v>
      </c>
      <c r="IU112" s="3">
        <v>73.4481464734712</v>
      </c>
      <c r="IV112" s="3">
        <v>212.162138303521</v>
      </c>
      <c r="IW112" s="3">
        <v>75.3331000695605</v>
      </c>
      <c r="IX112" s="3">
        <v>266.696759821658</v>
      </c>
      <c r="IY112" s="3">
        <v>71.0615432588858</v>
      </c>
      <c r="IZ112" s="3">
        <v>16.4409362081751</v>
      </c>
      <c r="JA112" s="3">
        <v>49.3153638407227</v>
      </c>
      <c r="JB112" s="3">
        <v>123.322082999606</v>
      </c>
      <c r="JC112" s="3">
        <v>152.454298803937</v>
      </c>
      <c r="JD112" s="3">
        <v>73.9476207017287</v>
      </c>
      <c r="JE112" s="3">
        <v>550.568311100907</v>
      </c>
      <c r="JF112" s="3">
        <v>101.075316575433</v>
      </c>
      <c r="JG112" s="3">
        <v>166.592749970275</v>
      </c>
      <c r="JH112" s="3">
        <v>54.6757813594657</v>
      </c>
      <c r="JI112" s="3">
        <v>167.563804324975</v>
      </c>
      <c r="JJ112" s="3">
        <v>69.7439460977487</v>
      </c>
      <c r="JK112" s="3">
        <v>459.487399847764</v>
      </c>
      <c r="JL112" s="3">
        <v>189.518177215993</v>
      </c>
      <c r="JM112" s="3">
        <v>171.931999071729</v>
      </c>
      <c r="JN112" s="3">
        <v>217.371768054525</v>
      </c>
      <c r="JO112" s="3">
        <v>125.944527233869</v>
      </c>
      <c r="JP112" s="3">
        <v>168.198800626201</v>
      </c>
      <c r="JQ112" s="3">
        <v>198.329781905464</v>
      </c>
      <c r="JR112" s="3">
        <v>298.39695607061</v>
      </c>
      <c r="JS112" s="3">
        <v>42.101212162219</v>
      </c>
      <c r="JT112" s="3">
        <v>32.8050465216875</v>
      </c>
      <c r="JU112" s="3">
        <v>307.296740988026</v>
      </c>
      <c r="JV112" s="3">
        <v>29.6103752401022</v>
      </c>
      <c r="JW112" s="3">
        <v>36.2669564952021</v>
      </c>
      <c r="JX112" s="3">
        <v>85.6514424965908</v>
      </c>
      <c r="JY112" s="3">
        <v>67.585787893565</v>
      </c>
      <c r="JZ112" s="3">
        <v>38.4181937407496</v>
      </c>
      <c r="KA112" s="3">
        <v>148.819660657547</v>
      </c>
      <c r="KB112" s="3">
        <v>26.8644941686593</v>
      </c>
      <c r="KC112" s="3">
        <v>45.7158570405426</v>
      </c>
      <c r="KD112" s="3">
        <v>28.4642017151063</v>
      </c>
      <c r="KE112" s="3">
        <v>107.206325640179</v>
      </c>
      <c r="KF112" s="3">
        <v>61.0631389811028</v>
      </c>
      <c r="KG112" s="3">
        <v>100.803626680877</v>
      </c>
      <c r="KH112" s="3">
        <v>97.8663744416299</v>
      </c>
      <c r="KI112" s="3">
        <v>123.490596597586</v>
      </c>
      <c r="KJ112" s="3">
        <v>123.07215543222</v>
      </c>
      <c r="KK112" s="3">
        <v>162.308719930452</v>
      </c>
      <c r="KL112" s="3">
        <v>41.4136934006717</v>
      </c>
      <c r="KM112" s="3">
        <v>46.8281686273472</v>
      </c>
      <c r="KN112" s="3">
        <v>73.8692025382333</v>
      </c>
      <c r="KO112" s="3">
        <v>21.1055716693478</v>
      </c>
      <c r="KP112" s="3">
        <v>36.1863709187275</v>
      </c>
      <c r="KQ112" s="3">
        <v>117.967903685561</v>
      </c>
      <c r="KR112" s="3">
        <v>43.7682428701821</v>
      </c>
      <c r="KS112" s="3">
        <v>21.5255886061073</v>
      </c>
      <c r="KT112" s="3">
        <v>11.7762359170951</v>
      </c>
      <c r="KU112" s="3">
        <v>197.952664815479</v>
      </c>
      <c r="KV112" s="3">
        <v>15.8570284722861</v>
      </c>
      <c r="KW112" s="3">
        <v>77.7089629763626</v>
      </c>
      <c r="KX112" s="3">
        <v>60.6950957575687</v>
      </c>
      <c r="KY112" s="3">
        <v>29.0262163787887</v>
      </c>
      <c r="KZ112" s="3">
        <v>9.78680156659924</v>
      </c>
      <c r="LA112" s="3">
        <v>19.064731350542</v>
      </c>
      <c r="LB112" s="3">
        <v>33.7888076000485</v>
      </c>
      <c r="LC112" s="3">
        <v>38.264698785613</v>
      </c>
      <c r="LD112" s="3">
        <v>340.537205265845</v>
      </c>
      <c r="LE112" s="3">
        <v>31.5358645826164</v>
      </c>
      <c r="LF112" s="3">
        <v>6.84498554030208</v>
      </c>
      <c r="LG112" s="3">
        <v>15.8833528895309</v>
      </c>
      <c r="LH112" s="3">
        <v>20.3121962602146</v>
      </c>
      <c r="LI112" s="3">
        <v>9.08347822272259</v>
      </c>
      <c r="LJ112" s="3">
        <v>38.9188664321418</v>
      </c>
      <c r="LK112" s="3">
        <v>16.0222957354428</v>
      </c>
      <c r="LL112" s="3">
        <v>35.2551776456567</v>
      </c>
    </row>
    <row r="113">
      <c r="A113" s="9">
        <v>45017.0</v>
      </c>
      <c r="B113" s="3">
        <v>163.276117509529</v>
      </c>
      <c r="C113" s="3">
        <v>149.592127131496</v>
      </c>
      <c r="D113" s="3">
        <v>102.486081976351</v>
      </c>
      <c r="E113" s="3">
        <v>272.86811843172</v>
      </c>
      <c r="F113" s="3">
        <v>376.535789891293</v>
      </c>
      <c r="G113" s="3">
        <v>181.918156679479</v>
      </c>
      <c r="H113" s="3">
        <v>75.9420494873318</v>
      </c>
      <c r="I113" s="3">
        <v>207.103246909896</v>
      </c>
      <c r="J113" s="3">
        <v>196.438684563888</v>
      </c>
      <c r="K113" s="3">
        <v>84.2778093622613</v>
      </c>
      <c r="L113" s="3">
        <v>86.9662666695617</v>
      </c>
      <c r="M113" s="3">
        <v>22.72279499105</v>
      </c>
      <c r="N113" s="3">
        <v>63.4674985214883</v>
      </c>
      <c r="O113" s="3">
        <v>49.4349374336123</v>
      </c>
      <c r="P113" s="3">
        <v>114.552702573215</v>
      </c>
      <c r="Q113" s="3">
        <v>80.4652633666992</v>
      </c>
      <c r="R113" s="3">
        <v>110.029863440408</v>
      </c>
      <c r="S113" s="3">
        <v>101.370172636781</v>
      </c>
      <c r="T113" s="3">
        <v>112.452133953837</v>
      </c>
      <c r="U113" s="3">
        <v>136.347424070194</v>
      </c>
      <c r="V113" s="3">
        <v>233.553414891204</v>
      </c>
      <c r="W113" s="3">
        <v>297.420487524362</v>
      </c>
      <c r="X113" s="3">
        <v>193.586644966648</v>
      </c>
      <c r="Y113" s="3">
        <v>103.373684732538</v>
      </c>
      <c r="Z113" s="3">
        <v>275.136415627669</v>
      </c>
      <c r="AA113" s="3">
        <v>38.1775743789894</v>
      </c>
      <c r="AB113" s="3">
        <v>105.41157913208</v>
      </c>
      <c r="AC113" s="3">
        <v>161.378516708089</v>
      </c>
      <c r="AD113" s="3">
        <v>171.234018342156</v>
      </c>
      <c r="AE113" s="3">
        <v>157.761608540503</v>
      </c>
      <c r="AF113" s="4">
        <v>2611.91948499178</v>
      </c>
      <c r="AG113" s="3">
        <v>208.345524838096</v>
      </c>
      <c r="AH113" s="3">
        <v>27.5884847308212</v>
      </c>
      <c r="AI113" s="3">
        <v>41.3116004650713</v>
      </c>
      <c r="AJ113" s="3">
        <v>68.4915307279882</v>
      </c>
      <c r="AK113" s="3">
        <v>249.198068295379</v>
      </c>
      <c r="AL113" s="3">
        <v>24.4408320902223</v>
      </c>
      <c r="AM113" s="3">
        <v>61.7739582575278</v>
      </c>
      <c r="AN113" s="3">
        <v>287.515261198345</v>
      </c>
      <c r="AO113" s="3">
        <v>41.7735040930238</v>
      </c>
      <c r="AP113" s="3">
        <v>64.3888892044784</v>
      </c>
      <c r="AQ113" s="3">
        <v>51.2834211650648</v>
      </c>
      <c r="AR113" s="3">
        <v>41.3478384162464</v>
      </c>
      <c r="AS113" s="3">
        <v>47.2591466144675</v>
      </c>
      <c r="AT113" s="3">
        <v>44.4869041361238</v>
      </c>
      <c r="AU113" s="3">
        <v>34.3347011801783</v>
      </c>
      <c r="AV113" s="3">
        <v>77.0056092524242</v>
      </c>
      <c r="AW113" s="3">
        <v>212.855239090976</v>
      </c>
      <c r="AX113" s="3">
        <v>193.943952101577</v>
      </c>
      <c r="AY113" s="3">
        <v>71.5421054237767</v>
      </c>
      <c r="AZ113" s="3">
        <v>117.233560924577</v>
      </c>
      <c r="BA113" s="3">
        <v>9.56552630976627</v>
      </c>
      <c r="BB113" s="3">
        <v>71.1595132828903</v>
      </c>
      <c r="BC113" s="3">
        <v>91.5192715281658</v>
      </c>
      <c r="BD113" s="3">
        <v>103.258146021629</v>
      </c>
      <c r="BE113" s="3">
        <v>72.9774936190386</v>
      </c>
      <c r="BF113" s="3">
        <v>151.756296101895</v>
      </c>
      <c r="BG113" s="3">
        <v>36.1227153235162</v>
      </c>
      <c r="BH113" s="3">
        <v>174.545204961933</v>
      </c>
      <c r="BI113" s="3">
        <v>35.7472630550987</v>
      </c>
      <c r="BJ113" s="3">
        <v>221.315172108541</v>
      </c>
      <c r="BK113" s="3">
        <v>58.1892731461241</v>
      </c>
      <c r="BL113" s="3">
        <v>28.9700562639977</v>
      </c>
      <c r="BM113" s="3">
        <v>93.0400087852731</v>
      </c>
      <c r="BN113" s="3">
        <v>99.6687191142944</v>
      </c>
      <c r="BO113" s="3">
        <v>480.89096305518</v>
      </c>
      <c r="BP113" s="3">
        <v>51.6690740220327</v>
      </c>
      <c r="BQ113" s="3">
        <v>193.762750177776</v>
      </c>
      <c r="BR113" s="3">
        <v>46.8124167398133</v>
      </c>
      <c r="BS113" s="3">
        <v>29.6628034511141</v>
      </c>
      <c r="BT113" s="3">
        <v>107.958652410127</v>
      </c>
      <c r="BU113" s="3">
        <v>58.4614876097161</v>
      </c>
      <c r="BV113" s="3">
        <v>69.4292484570539</v>
      </c>
      <c r="BW113" s="3">
        <v>157.752405494678</v>
      </c>
      <c r="BX113" s="3">
        <v>52.4310548816268</v>
      </c>
      <c r="BY113" s="3">
        <v>33.5633747096678</v>
      </c>
      <c r="BZ113" s="3">
        <v>376.33889595949</v>
      </c>
      <c r="CA113" s="3">
        <v>96.950261628047</v>
      </c>
      <c r="CB113" s="3">
        <v>208.68312449096</v>
      </c>
      <c r="CC113" s="3">
        <v>138.026213288908</v>
      </c>
      <c r="CD113" s="3">
        <v>100.371078743946</v>
      </c>
      <c r="CE113" s="3">
        <v>217.884713442838</v>
      </c>
      <c r="CF113" s="3">
        <v>98.3528792131256</v>
      </c>
      <c r="CG113" s="3">
        <v>150.278421502364</v>
      </c>
      <c r="CH113" s="3">
        <v>143.180997834069</v>
      </c>
      <c r="CI113" s="3">
        <v>142.522310456836</v>
      </c>
      <c r="CJ113" s="3">
        <v>105.93015592366</v>
      </c>
      <c r="CK113" s="3">
        <v>91.4546015446165</v>
      </c>
      <c r="CL113" s="3">
        <v>84.4644735235917</v>
      </c>
      <c r="CM113" s="3">
        <v>49.8699820540587</v>
      </c>
      <c r="CN113" s="3">
        <v>125.422637070671</v>
      </c>
      <c r="CO113" s="3">
        <v>42.29410178454</v>
      </c>
      <c r="CP113" s="3">
        <v>162.079025776502</v>
      </c>
      <c r="CQ113" s="3">
        <v>92.4441935160896</v>
      </c>
      <c r="CR113" s="3">
        <v>197.212903219859</v>
      </c>
      <c r="CS113" s="3">
        <v>67.2538284682808</v>
      </c>
      <c r="CT113" s="3">
        <v>240.153336421739</v>
      </c>
      <c r="CU113" s="3">
        <v>77.2353057006308</v>
      </c>
      <c r="CV113" s="3">
        <v>81.9405445794026</v>
      </c>
      <c r="CW113" s="3">
        <v>111.975814949731</v>
      </c>
      <c r="CX113" s="3">
        <v>56.5112276799402</v>
      </c>
      <c r="CY113" s="3">
        <v>73.1167117823169</v>
      </c>
      <c r="CZ113" s="3">
        <v>158.612268358707</v>
      </c>
      <c r="DA113" s="3">
        <v>50.1529302947588</v>
      </c>
      <c r="DB113" s="3">
        <v>84.8931575574373</v>
      </c>
      <c r="DC113" s="3">
        <v>40.0287267421269</v>
      </c>
      <c r="DD113" s="3">
        <v>107.079961650474</v>
      </c>
      <c r="DE113" s="3">
        <v>92.8015785217285</v>
      </c>
      <c r="DF113" s="3">
        <v>11.0885381620575</v>
      </c>
      <c r="DG113" s="3">
        <v>50.8497204140651</v>
      </c>
      <c r="DH113" s="3">
        <v>39.3927147806734</v>
      </c>
      <c r="DI113" s="3">
        <v>221.064677643542</v>
      </c>
      <c r="DJ113" s="3">
        <v>37.9573898926598</v>
      </c>
      <c r="DK113" s="3">
        <v>140.422893724943</v>
      </c>
      <c r="DL113" s="3">
        <v>53.2993355516993</v>
      </c>
      <c r="DM113" s="3">
        <v>24.6837451808443</v>
      </c>
      <c r="DN113" s="3">
        <v>114.555069124444</v>
      </c>
      <c r="DO113" s="3">
        <v>217.458396909679</v>
      </c>
      <c r="DP113" s="3">
        <v>76.5037126276172</v>
      </c>
      <c r="DQ113" s="3">
        <v>78.1533858721052</v>
      </c>
      <c r="DR113" s="3">
        <v>81.819779268452</v>
      </c>
      <c r="DS113" s="3">
        <v>32.244813311192</v>
      </c>
      <c r="DT113" s="3">
        <v>33.821315849477</v>
      </c>
      <c r="DU113" s="3">
        <v>105.17006677464</v>
      </c>
      <c r="DV113" s="3">
        <v>157.860141458377</v>
      </c>
      <c r="DW113" s="3">
        <v>94.8396822961833</v>
      </c>
      <c r="DX113" s="3">
        <v>317.343602486402</v>
      </c>
      <c r="DY113" s="3">
        <v>653.252243772918</v>
      </c>
      <c r="DZ113" s="3">
        <v>32.2126041205026</v>
      </c>
      <c r="EA113" s="3">
        <v>48.4902332345266</v>
      </c>
      <c r="EB113" s="3">
        <v>10.3820312793475</v>
      </c>
      <c r="EC113" s="3">
        <v>281.76504283284</v>
      </c>
      <c r="ED113" s="3">
        <v>140.656690712077</v>
      </c>
      <c r="EE113" s="3">
        <v>67.2671837948707</v>
      </c>
      <c r="EF113" s="3">
        <v>187.636174722957</v>
      </c>
      <c r="EG113" s="3">
        <v>28.0320068478757</v>
      </c>
      <c r="EH113" s="3">
        <v>37.6345971994304</v>
      </c>
      <c r="EI113" s="3">
        <v>14.8007598678724</v>
      </c>
      <c r="EJ113" s="3">
        <v>249.069081290436</v>
      </c>
      <c r="EK113" s="3">
        <v>505.184826862502</v>
      </c>
      <c r="EL113" s="3">
        <v>119.500475378233</v>
      </c>
      <c r="EM113" s="3">
        <v>104.574446754029</v>
      </c>
      <c r="EN113" s="3">
        <v>89.5238569583528</v>
      </c>
      <c r="EO113" s="3">
        <v>30.743579970587</v>
      </c>
      <c r="EP113" s="3">
        <v>433.608838161884</v>
      </c>
      <c r="EQ113" s="3">
        <v>32.7776548635971</v>
      </c>
      <c r="ER113" s="3">
        <v>34.7071739852825</v>
      </c>
      <c r="ES113" s="3">
        <v>50.3290217226612</v>
      </c>
      <c r="ET113" s="3">
        <v>276.397103560598</v>
      </c>
      <c r="EU113" s="3">
        <v>225.051459218718</v>
      </c>
      <c r="EV113" s="3">
        <v>15.2188953930753</v>
      </c>
      <c r="EW113" s="3">
        <v>55.6558569273437</v>
      </c>
      <c r="EX113" s="3">
        <v>154.729110549379</v>
      </c>
      <c r="EY113" s="3">
        <v>31.0573643975708</v>
      </c>
      <c r="EZ113" s="3">
        <v>128.774169529409</v>
      </c>
      <c r="FA113" s="3">
        <v>59.8376556841054</v>
      </c>
      <c r="FB113" s="3">
        <v>10.5493622214397</v>
      </c>
      <c r="FC113" s="3">
        <v>17.5003631887033</v>
      </c>
      <c r="FD113" s="3">
        <v>369.520015662139</v>
      </c>
      <c r="FE113" s="3">
        <v>130.323225436714</v>
      </c>
      <c r="FF113" s="3">
        <v>15.820084128212</v>
      </c>
      <c r="FG113" s="3">
        <v>67.7294736159475</v>
      </c>
      <c r="FH113" s="3">
        <v>59.957738107987</v>
      </c>
      <c r="FI113" s="3">
        <v>46.1629689721539</v>
      </c>
      <c r="FJ113" s="3">
        <v>56.3627317590283</v>
      </c>
      <c r="FK113" s="3">
        <v>101.61915275084</v>
      </c>
      <c r="FL113" s="3">
        <v>367.863073110072</v>
      </c>
      <c r="FM113" s="3">
        <v>463.278351883541</v>
      </c>
      <c r="FN113" s="3">
        <v>196.629499534982</v>
      </c>
      <c r="FO113" s="3">
        <v>47.8150644701361</v>
      </c>
      <c r="FP113" s="3">
        <v>30.5197949925663</v>
      </c>
      <c r="FQ113" s="3">
        <v>85.9989818648172</v>
      </c>
      <c r="FR113" s="3">
        <v>365.105146950846</v>
      </c>
      <c r="FS113" s="3">
        <v>164.814934804479</v>
      </c>
      <c r="FT113" s="3">
        <v>48.2423727462936</v>
      </c>
      <c r="FU113" s="3">
        <v>276.740455450276</v>
      </c>
      <c r="FV113" s="3">
        <v>75.5974436703342</v>
      </c>
      <c r="FW113" s="3">
        <v>360.183316475928</v>
      </c>
      <c r="FX113" s="3">
        <v>298.936780777596</v>
      </c>
      <c r="FY113" s="3">
        <v>68.1143741459945</v>
      </c>
      <c r="FZ113" s="3">
        <v>79.6898449713818</v>
      </c>
      <c r="GA113" s="3">
        <v>56.5275053675084</v>
      </c>
      <c r="GB113" s="3">
        <v>97.6486844514546</v>
      </c>
      <c r="GC113" s="3">
        <v>82.1903848576205</v>
      </c>
      <c r="GD113" s="3">
        <v>169.639477227263</v>
      </c>
      <c r="GE113" s="3">
        <v>80.7688582024425</v>
      </c>
      <c r="GF113" s="3">
        <v>53.2136844835783</v>
      </c>
      <c r="GG113" s="3">
        <v>39.3031804513843</v>
      </c>
      <c r="GH113" s="3">
        <v>43.1103823128928</v>
      </c>
      <c r="GI113" s="3">
        <v>123.223810191202</v>
      </c>
      <c r="GJ113" s="3">
        <v>108.340978636336</v>
      </c>
      <c r="GK113" s="3">
        <v>81.9553198449234</v>
      </c>
      <c r="GL113" s="3">
        <v>284.302568863692</v>
      </c>
      <c r="GM113" s="3">
        <v>282.75865861993</v>
      </c>
      <c r="GN113" s="3">
        <v>113.495015228579</v>
      </c>
      <c r="GO113" s="3">
        <v>60.3794445770336</v>
      </c>
      <c r="GP113" s="3">
        <v>53.8605480296945</v>
      </c>
      <c r="GQ113" s="3">
        <v>74.06889201036</v>
      </c>
      <c r="GR113" s="3">
        <v>46.5954539974802</v>
      </c>
      <c r="GS113" s="3">
        <v>333.914471274928</v>
      </c>
      <c r="GT113" s="3">
        <v>26.6771199064321</v>
      </c>
      <c r="GU113" s="3">
        <v>120.958084837677</v>
      </c>
      <c r="GV113" s="3">
        <v>456.3194696795</v>
      </c>
      <c r="GW113" s="3">
        <v>32.8693097358048</v>
      </c>
      <c r="GX113" s="3">
        <v>198.344336491946</v>
      </c>
      <c r="GY113" s="3">
        <v>62.1306649922079</v>
      </c>
      <c r="GZ113" s="3">
        <v>80.1235408662771</v>
      </c>
      <c r="HA113" s="3">
        <v>145.104369857011</v>
      </c>
      <c r="HB113" s="3">
        <v>27.13337527011</v>
      </c>
      <c r="HC113" s="3">
        <v>17.0736958884279</v>
      </c>
      <c r="HD113" s="3">
        <v>60.1992409554519</v>
      </c>
      <c r="HE113" s="3">
        <v>88.4210958179084</v>
      </c>
      <c r="HF113" s="3">
        <v>92.6129272575736</v>
      </c>
      <c r="HG113" s="3">
        <v>887.241845381887</v>
      </c>
      <c r="HH113" s="3">
        <v>61.5911166946908</v>
      </c>
      <c r="HI113" s="3">
        <v>103.45565046379</v>
      </c>
      <c r="HJ113" s="3">
        <v>66.5581881957914</v>
      </c>
      <c r="HK113" s="3">
        <v>59.6358141793968</v>
      </c>
      <c r="HL113" s="3">
        <v>175.413954813251</v>
      </c>
      <c r="HM113" s="3">
        <v>36.3351339648677</v>
      </c>
      <c r="HN113" s="3">
        <v>70.2647520372589</v>
      </c>
      <c r="HO113" s="3">
        <v>145.444998872749</v>
      </c>
      <c r="HP113" s="3">
        <v>136.6202346854</v>
      </c>
      <c r="HQ113" s="3">
        <v>313.870829227807</v>
      </c>
      <c r="HR113" s="3">
        <v>60.5935229440173</v>
      </c>
      <c r="HS113" s="3">
        <v>116.573768840503</v>
      </c>
      <c r="HT113" s="3">
        <v>90.2587224809213</v>
      </c>
      <c r="HU113" s="3">
        <v>114.661459343753</v>
      </c>
      <c r="HV113" s="3">
        <v>52.4253946183693</v>
      </c>
      <c r="HW113" s="3">
        <v>73.7282204549929</v>
      </c>
      <c r="HX113" s="3">
        <v>135.081535053045</v>
      </c>
      <c r="HY113" s="3">
        <v>26.7690547483142</v>
      </c>
      <c r="HZ113" s="3">
        <v>77.9333815381217</v>
      </c>
      <c r="IA113" s="3">
        <v>278.303370336995</v>
      </c>
      <c r="IB113" s="3">
        <v>96.4092089665045</v>
      </c>
      <c r="IC113" s="3">
        <v>164.725635493833</v>
      </c>
      <c r="ID113" s="3">
        <v>115.047668941434</v>
      </c>
      <c r="IE113" s="3">
        <v>811.693944027549</v>
      </c>
      <c r="IF113" s="3">
        <v>16.9094860922693</v>
      </c>
      <c r="IG113" s="3">
        <v>112.344622248051</v>
      </c>
      <c r="IH113" s="3">
        <v>269.285267175549</v>
      </c>
      <c r="II113" s="3">
        <v>437.0358074757</v>
      </c>
      <c r="IJ113" s="3">
        <v>103.555110233896</v>
      </c>
      <c r="IK113" s="3">
        <v>134.452063788586</v>
      </c>
      <c r="IL113" s="3">
        <v>102.966787880329</v>
      </c>
      <c r="IM113" s="3">
        <v>50.3651639885658</v>
      </c>
      <c r="IN113" s="3">
        <v>225.692543625611</v>
      </c>
      <c r="IO113" s="3">
        <v>145.191165502947</v>
      </c>
      <c r="IP113" s="3">
        <v>48.7806893052692</v>
      </c>
      <c r="IQ113" s="3">
        <v>234.306779799304</v>
      </c>
      <c r="IR113" s="3">
        <v>67.6604729248412</v>
      </c>
      <c r="IS113" s="3">
        <v>100.103323273288</v>
      </c>
      <c r="IT113" s="3">
        <v>73.218431918265</v>
      </c>
      <c r="IU113" s="3">
        <v>70.1232230978734</v>
      </c>
      <c r="IV113" s="3">
        <v>220.104202798981</v>
      </c>
      <c r="IW113" s="3">
        <v>74.10605034338</v>
      </c>
      <c r="IX113" s="3">
        <v>288.98706053605</v>
      </c>
      <c r="IY113" s="3">
        <v>72.2059456620062</v>
      </c>
      <c r="IZ113" s="3">
        <v>16.9651668505986</v>
      </c>
      <c r="JA113" s="3">
        <v>53.056895794776</v>
      </c>
      <c r="JB113" s="3">
        <v>122.486579304836</v>
      </c>
      <c r="JC113" s="3">
        <v>154.21872972381</v>
      </c>
      <c r="JD113" s="3">
        <v>76.0824755059062</v>
      </c>
      <c r="JE113" s="3">
        <v>568.169199120719</v>
      </c>
      <c r="JF113" s="3">
        <v>103.23956663845</v>
      </c>
      <c r="JG113" s="3">
        <v>168.697826162141</v>
      </c>
      <c r="JH113" s="3">
        <v>57.2213914056502</v>
      </c>
      <c r="JI113" s="3">
        <v>167.582652657692</v>
      </c>
      <c r="JJ113" s="3">
        <v>68.0731892391046</v>
      </c>
      <c r="JK113" s="3">
        <v>487.342581357466</v>
      </c>
      <c r="JL113" s="3">
        <v>190.130616140812</v>
      </c>
      <c r="JM113" s="3">
        <v>175.064973551012</v>
      </c>
      <c r="JN113" s="3">
        <v>227.364964888977</v>
      </c>
      <c r="JO113" s="3">
        <v>120.618417726401</v>
      </c>
      <c r="JP113" s="3">
        <v>167.395664726576</v>
      </c>
      <c r="JQ113" s="3">
        <v>214.634211088482</v>
      </c>
      <c r="JR113" s="3">
        <v>326.979998939916</v>
      </c>
      <c r="JS113" s="3">
        <v>41.6987696492885</v>
      </c>
      <c r="JT113" s="3">
        <v>34.1631780366269</v>
      </c>
      <c r="JU113" s="3">
        <v>303.650000321238</v>
      </c>
      <c r="JV113" s="3">
        <v>31.0264736253076</v>
      </c>
      <c r="JW113" s="3">
        <v>35.2457895780864</v>
      </c>
      <c r="JX113" s="3">
        <v>90.8051435061427</v>
      </c>
      <c r="JY113" s="3">
        <v>71.2207469792394</v>
      </c>
      <c r="JZ113" s="3">
        <v>37.6713852047455</v>
      </c>
      <c r="KA113" s="3">
        <v>160.045060448685</v>
      </c>
      <c r="KB113" s="3">
        <v>27.6066820718947</v>
      </c>
      <c r="KC113" s="3">
        <v>48.9120325400092</v>
      </c>
      <c r="KD113" s="3">
        <v>29.0593619514549</v>
      </c>
      <c r="KE113" s="3">
        <v>109.213056819933</v>
      </c>
      <c r="KF113" s="3">
        <v>65.9615473605264</v>
      </c>
      <c r="KG113" s="3">
        <v>109.194271702897</v>
      </c>
      <c r="KH113" s="3">
        <v>101.00482908154</v>
      </c>
      <c r="KI113" s="3">
        <v>130.927142599757</v>
      </c>
      <c r="KJ113" s="3">
        <v>131.887034834059</v>
      </c>
      <c r="KK113" s="3">
        <v>169.275637250825</v>
      </c>
      <c r="KL113" s="3">
        <v>43.4001459313459</v>
      </c>
      <c r="KM113" s="3">
        <v>38.8383667906136</v>
      </c>
      <c r="KN113" s="3">
        <v>71.2456884100784</v>
      </c>
      <c r="KO113" s="3">
        <v>21.1594776236005</v>
      </c>
      <c r="KP113" s="3">
        <v>39.0348551063926</v>
      </c>
      <c r="KQ113" s="3">
        <v>120.861987613331</v>
      </c>
      <c r="KR113" s="3">
        <v>44.9472584700228</v>
      </c>
      <c r="KS113" s="3">
        <v>18.8844434601345</v>
      </c>
      <c r="KT113" s="3">
        <v>11.5592377878518</v>
      </c>
      <c r="KU113" s="3">
        <v>197.227390132736</v>
      </c>
      <c r="KV113" s="3">
        <v>14.7764314137155</v>
      </c>
      <c r="KW113" s="3">
        <v>86.289868356541</v>
      </c>
      <c r="KX113" s="3">
        <v>60.9285230169837</v>
      </c>
      <c r="KY113" s="3">
        <v>28.8802002420629</v>
      </c>
      <c r="KZ113" s="3">
        <v>9.57430584925394</v>
      </c>
      <c r="LA113" s="3">
        <v>17.8798740292977</v>
      </c>
      <c r="LB113" s="3">
        <v>34.4179927677472</v>
      </c>
      <c r="LC113" s="3">
        <v>37.9587167835681</v>
      </c>
      <c r="LD113" s="3">
        <v>346.414503299036</v>
      </c>
      <c r="LE113" s="3">
        <v>32.0656321525703</v>
      </c>
      <c r="LF113" s="3">
        <v>7.24119291940436</v>
      </c>
      <c r="LG113" s="3">
        <v>16.7375043046602</v>
      </c>
      <c r="LH113" s="3">
        <v>19.5511374079672</v>
      </c>
      <c r="LI113" s="3">
        <v>9.04052626459222</v>
      </c>
      <c r="LJ113" s="3">
        <v>36.1056150296179</v>
      </c>
      <c r="LK113" s="3">
        <v>15.0950352833772</v>
      </c>
      <c r="LL113" s="3">
        <v>33.7285885569503</v>
      </c>
    </row>
    <row r="114">
      <c r="A114" s="9">
        <v>45047.0</v>
      </c>
      <c r="B114" s="3">
        <v>171.172287400566</v>
      </c>
      <c r="C114" s="3">
        <v>135.720766699035</v>
      </c>
      <c r="D114" s="3">
        <v>104.583133397566</v>
      </c>
      <c r="E114" s="3">
        <v>274.947857797992</v>
      </c>
      <c r="F114" s="3">
        <v>363.788635947488</v>
      </c>
      <c r="G114" s="3">
        <v>176.453329770407</v>
      </c>
      <c r="H114" s="3">
        <v>70.7039262408913</v>
      </c>
      <c r="I114" s="3">
        <v>206.274020410721</v>
      </c>
      <c r="J114" s="3">
        <v>196.454999750311</v>
      </c>
      <c r="K114" s="3">
        <v>80.9817178887812</v>
      </c>
      <c r="L114" s="3">
        <v>82.9306292982056</v>
      </c>
      <c r="M114" s="3">
        <v>20.2828389413587</v>
      </c>
      <c r="N114" s="3">
        <v>64.2706327737475</v>
      </c>
      <c r="O114" s="3">
        <v>51.3106955974515</v>
      </c>
      <c r="P114" s="3">
        <v>124.431856078798</v>
      </c>
      <c r="Q114" s="3">
        <v>84.8327267386696</v>
      </c>
      <c r="R114" s="3">
        <v>110.440135232847</v>
      </c>
      <c r="S114" s="3">
        <v>105.832713164171</v>
      </c>
      <c r="T114" s="3">
        <v>119.651784260974</v>
      </c>
      <c r="U114" s="3">
        <v>143.719560193603</v>
      </c>
      <c r="V114" s="3">
        <v>217.203406104</v>
      </c>
      <c r="W114" s="3">
        <v>291.121596460528</v>
      </c>
      <c r="X114" s="3">
        <v>181.075910706752</v>
      </c>
      <c r="Y114" s="3">
        <v>111.767500443892</v>
      </c>
      <c r="Z114" s="3">
        <v>268.983237425825</v>
      </c>
      <c r="AA114" s="3">
        <v>37.1154973933257</v>
      </c>
      <c r="AB114" s="3">
        <v>94.1165913668546</v>
      </c>
      <c r="AC114" s="3">
        <v>166.732565641596</v>
      </c>
      <c r="AD114" s="3">
        <v>164.913681032077</v>
      </c>
      <c r="AE114" s="3">
        <v>149.478547266525</v>
      </c>
      <c r="AF114" s="4">
        <v>2621.60339910334</v>
      </c>
      <c r="AG114" s="3">
        <v>202.469318389893</v>
      </c>
      <c r="AH114" s="3">
        <v>26.6394147021802</v>
      </c>
      <c r="AI114" s="3">
        <v>41.4401856682694</v>
      </c>
      <c r="AJ114" s="3">
        <v>66.6883086546188</v>
      </c>
      <c r="AK114" s="3">
        <v>244.235309248969</v>
      </c>
      <c r="AL114" s="3">
        <v>22.6989040766492</v>
      </c>
      <c r="AM114" s="3">
        <v>61.7590239755569</v>
      </c>
      <c r="AN114" s="3">
        <v>307.805456681685</v>
      </c>
      <c r="AO114" s="3">
        <v>38.7911241206201</v>
      </c>
      <c r="AP114" s="3">
        <v>61.6654679931849</v>
      </c>
      <c r="AQ114" s="3">
        <v>52.6356817592274</v>
      </c>
      <c r="AR114" s="3">
        <v>39.2089177362076</v>
      </c>
      <c r="AS114" s="3">
        <v>44.7953512424791</v>
      </c>
      <c r="AT114" s="3">
        <v>43.0773369705362</v>
      </c>
      <c r="AU114" s="3">
        <v>33.5483274640715</v>
      </c>
      <c r="AV114" s="3">
        <v>81.1668833993056</v>
      </c>
      <c r="AW114" s="3">
        <v>206.46290916381</v>
      </c>
      <c r="AX114" s="3">
        <v>192.867558933138</v>
      </c>
      <c r="AY114" s="3">
        <v>74.9293179945512</v>
      </c>
      <c r="AZ114" s="3">
        <v>104.231830686694</v>
      </c>
      <c r="BA114" s="3">
        <v>10.4904544786973</v>
      </c>
      <c r="BB114" s="3">
        <v>64.7841618157472</v>
      </c>
      <c r="BC114" s="3">
        <v>96.2235644001797</v>
      </c>
      <c r="BD114" s="3">
        <v>98.4255260595058</v>
      </c>
      <c r="BE114" s="3">
        <v>76.3210336959648</v>
      </c>
      <c r="BF114" s="3">
        <v>157.652982202763</v>
      </c>
      <c r="BG114" s="3">
        <v>38.3305667126309</v>
      </c>
      <c r="BH114" s="3">
        <v>167.179759691444</v>
      </c>
      <c r="BI114" s="3">
        <v>41.1640637137673</v>
      </c>
      <c r="BJ114" s="3">
        <v>209.390083290793</v>
      </c>
      <c r="BK114" s="3">
        <v>56.9482944724476</v>
      </c>
      <c r="BL114" s="3">
        <v>28.0524550507051</v>
      </c>
      <c r="BM114" s="3">
        <v>91.1891148482504</v>
      </c>
      <c r="BN114" s="3">
        <v>95.8433721752968</v>
      </c>
      <c r="BO114" s="3">
        <v>480.981977858206</v>
      </c>
      <c r="BP114" s="3">
        <v>50.1479448985361</v>
      </c>
      <c r="BQ114" s="3">
        <v>203.901577817995</v>
      </c>
      <c r="BR114" s="3">
        <v>45.05538143624</v>
      </c>
      <c r="BS114" s="3">
        <v>30.807598935896</v>
      </c>
      <c r="BT114" s="3">
        <v>111.337399908087</v>
      </c>
      <c r="BU114" s="3">
        <v>60.5065623706242</v>
      </c>
      <c r="BV114" s="3">
        <v>64.705474609021</v>
      </c>
      <c r="BW114" s="3">
        <v>146.493781210512</v>
      </c>
      <c r="BX114" s="3">
        <v>49.2701709991548</v>
      </c>
      <c r="BY114" s="3">
        <v>34.2268912368496</v>
      </c>
      <c r="BZ114" s="3">
        <v>360.689230945984</v>
      </c>
      <c r="CA114" s="3">
        <v>94.3670131664608</v>
      </c>
      <c r="CB114" s="3">
        <v>206.739885779107</v>
      </c>
      <c r="CC114" s="3">
        <v>128.473954338566</v>
      </c>
      <c r="CD114" s="3">
        <v>107.347414794691</v>
      </c>
      <c r="CE114" s="3">
        <v>204.97994480637</v>
      </c>
      <c r="CF114" s="3">
        <v>93.4247294626471</v>
      </c>
      <c r="CG114" s="3">
        <v>153.080226898193</v>
      </c>
      <c r="CH114" s="3">
        <v>137.451082530052</v>
      </c>
      <c r="CI114" s="3">
        <v>146.121041832243</v>
      </c>
      <c r="CJ114" s="3">
        <v>104.024681828617</v>
      </c>
      <c r="CK114" s="3">
        <v>88.605696024308</v>
      </c>
      <c r="CL114" s="3">
        <v>94.823636488481</v>
      </c>
      <c r="CM114" s="3">
        <v>45.2251956805668</v>
      </c>
      <c r="CN114" s="3">
        <v>124.502233560709</v>
      </c>
      <c r="CO114" s="3">
        <v>42.9850638137891</v>
      </c>
      <c r="CP114" s="3">
        <v>168.644020018558</v>
      </c>
      <c r="CQ114" s="3">
        <v>91.3523517446167</v>
      </c>
      <c r="CR114" s="3">
        <v>203.165423244086</v>
      </c>
      <c r="CS114" s="3">
        <v>65.4762051728248</v>
      </c>
      <c r="CT114" s="3">
        <v>195.522787847732</v>
      </c>
      <c r="CU114" s="3">
        <v>75.8353320479773</v>
      </c>
      <c r="CV114" s="3">
        <v>79.3449182597057</v>
      </c>
      <c r="CW114" s="3">
        <v>105.46475543645</v>
      </c>
      <c r="CX114" s="3">
        <v>57.5703125214981</v>
      </c>
      <c r="CY114" s="3">
        <v>69.211628959204</v>
      </c>
      <c r="CZ114" s="3">
        <v>168.561893497426</v>
      </c>
      <c r="DA114" s="3">
        <v>48.0885417102239</v>
      </c>
      <c r="DB114" s="3">
        <v>87.0202276056463</v>
      </c>
      <c r="DC114" s="3">
        <v>38.6296863992822</v>
      </c>
      <c r="DD114" s="3">
        <v>111.790613702555</v>
      </c>
      <c r="DE114" s="3">
        <v>93.850454677235</v>
      </c>
      <c r="DF114" s="3">
        <v>10.7309264376809</v>
      </c>
      <c r="DG114" s="3">
        <v>52.3514501211068</v>
      </c>
      <c r="DH114" s="3">
        <v>34.7276826032011</v>
      </c>
      <c r="DI114" s="3">
        <v>218.561116914112</v>
      </c>
      <c r="DJ114" s="3">
        <v>35.9797755902639</v>
      </c>
      <c r="DK114" s="3">
        <v>138.815454309637</v>
      </c>
      <c r="DL114" s="3">
        <v>52.7013796671295</v>
      </c>
      <c r="DM114" s="3">
        <v>23.0094454111744</v>
      </c>
      <c r="DN114" s="3">
        <v>103.092553729109</v>
      </c>
      <c r="DO114" s="3">
        <v>202.10079358159</v>
      </c>
      <c r="DP114" s="3">
        <v>80.3032926031042</v>
      </c>
      <c r="DQ114" s="3">
        <v>73.5281409217097</v>
      </c>
      <c r="DR114" s="3">
        <v>82.662983588719</v>
      </c>
      <c r="DS114" s="3">
        <v>29.7188936302811</v>
      </c>
      <c r="DT114" s="3">
        <v>32.2229791553917</v>
      </c>
      <c r="DU114" s="3">
        <v>115.471859826311</v>
      </c>
      <c r="DV114" s="3">
        <v>158.424797599239</v>
      </c>
      <c r="DW114" s="3">
        <v>99.1228143843424</v>
      </c>
      <c r="DX114" s="3">
        <v>311.236829346938</v>
      </c>
      <c r="DY114" s="3">
        <v>665.29825707962</v>
      </c>
      <c r="DZ114" s="3">
        <v>28.770208407635</v>
      </c>
      <c r="EA114" s="3">
        <v>56.0407237764033</v>
      </c>
      <c r="EB114" s="3">
        <v>9.2604309039727</v>
      </c>
      <c r="EC114" s="3">
        <v>278.015810523313</v>
      </c>
      <c r="ED114" s="3">
        <v>130.744307113953</v>
      </c>
      <c r="EE114" s="3">
        <v>67.5482333626188</v>
      </c>
      <c r="EF114" s="3">
        <v>189.282098322571</v>
      </c>
      <c r="EG114" s="3">
        <v>28.3870704175029</v>
      </c>
      <c r="EH114" s="3">
        <v>37.3360667714273</v>
      </c>
      <c r="EI114" s="3">
        <v>15.439617551381</v>
      </c>
      <c r="EJ114" s="3">
        <v>257.619650114512</v>
      </c>
      <c r="EK114" s="3">
        <v>511.082440788031</v>
      </c>
      <c r="EL114" s="3">
        <v>117.568853719532</v>
      </c>
      <c r="EM114" s="3">
        <v>105.003055986182</v>
      </c>
      <c r="EN114" s="3">
        <v>82.3548545664173</v>
      </c>
      <c r="EO114" s="3">
        <v>29.1740892331611</v>
      </c>
      <c r="EP114" s="3">
        <v>424.732421648672</v>
      </c>
      <c r="EQ114" s="3">
        <v>29.2664388014358</v>
      </c>
      <c r="ER114" s="3">
        <v>34.2730543225698</v>
      </c>
      <c r="ES114" s="3">
        <v>51.8299458845095</v>
      </c>
      <c r="ET114" s="3">
        <v>305.374544317072</v>
      </c>
      <c r="EU114" s="3">
        <v>219.482124442676</v>
      </c>
      <c r="EV114" s="3">
        <v>14.365664900725</v>
      </c>
      <c r="EW114" s="3">
        <v>59.2170981227734</v>
      </c>
      <c r="EX114" s="3">
        <v>151.582802298485</v>
      </c>
      <c r="EY114" s="3">
        <v>28.0229092908287</v>
      </c>
      <c r="EZ114" s="3">
        <v>131.24683372709</v>
      </c>
      <c r="FA114" s="3">
        <v>61.3385366612809</v>
      </c>
      <c r="FB114" s="3">
        <v>8.83423512776771</v>
      </c>
      <c r="FC114" s="3">
        <v>16.8557972691691</v>
      </c>
      <c r="FD114" s="3">
        <v>399.094342187672</v>
      </c>
      <c r="FE114" s="3">
        <v>133.57503380247</v>
      </c>
      <c r="FF114" s="3">
        <v>15.1649979891687</v>
      </c>
      <c r="FG114" s="3">
        <v>71.5313632271506</v>
      </c>
      <c r="FH114" s="3">
        <v>59.4678688128426</v>
      </c>
      <c r="FI114" s="3">
        <v>47.06400631132</v>
      </c>
      <c r="FJ114" s="3">
        <v>57.940727655808</v>
      </c>
      <c r="FK114" s="3">
        <v>106.42442039497</v>
      </c>
      <c r="FL114" s="3">
        <v>424.010172806972</v>
      </c>
      <c r="FM114" s="3">
        <v>432.632158550763</v>
      </c>
      <c r="FN114" s="3">
        <v>197.859216536395</v>
      </c>
      <c r="FO114" s="3">
        <v>52.7573657705968</v>
      </c>
      <c r="FP114" s="3">
        <v>28.3956378641054</v>
      </c>
      <c r="FQ114" s="3">
        <v>81.9199745483076</v>
      </c>
      <c r="FR114" s="3">
        <v>375.544076073094</v>
      </c>
      <c r="FS114" s="3">
        <v>171.784012428193</v>
      </c>
      <c r="FT114" s="3">
        <v>50.7404304719785</v>
      </c>
      <c r="FU114" s="3">
        <v>281.328857077926</v>
      </c>
      <c r="FV114" s="3">
        <v>72.8161361929866</v>
      </c>
      <c r="FW114" s="3">
        <v>380.40249324337</v>
      </c>
      <c r="FX114" s="3">
        <v>305.708262239026</v>
      </c>
      <c r="FY114" s="3">
        <v>73.4171904844035</v>
      </c>
      <c r="FZ114" s="3">
        <v>83.8944526643238</v>
      </c>
      <c r="GA114" s="3">
        <v>50.5629508522723</v>
      </c>
      <c r="GB114" s="3">
        <v>97.585226579146</v>
      </c>
      <c r="GC114" s="3">
        <v>84.8582725422105</v>
      </c>
      <c r="GD114" s="3">
        <v>174.453252631585</v>
      </c>
      <c r="GE114" s="3">
        <v>77.9409866477867</v>
      </c>
      <c r="GF114" s="3">
        <v>58.6390909715132</v>
      </c>
      <c r="GG114" s="3">
        <v>39.3682630132149</v>
      </c>
      <c r="GH114" s="3">
        <v>35.3325396025994</v>
      </c>
      <c r="GI114" s="3">
        <v>106.819900087389</v>
      </c>
      <c r="GJ114" s="3">
        <v>110.021897482676</v>
      </c>
      <c r="GK114" s="3">
        <v>79.0605342195379</v>
      </c>
      <c r="GL114" s="3">
        <v>310.345652469949</v>
      </c>
      <c r="GM114" s="3">
        <v>283.707647373835</v>
      </c>
      <c r="GN114" s="3">
        <v>111.573852310055</v>
      </c>
      <c r="GO114" s="3">
        <v>63.9854077100667</v>
      </c>
      <c r="GP114" s="3">
        <v>53.2603007363338</v>
      </c>
      <c r="GQ114" s="3">
        <v>71.787162360646</v>
      </c>
      <c r="GR114" s="3">
        <v>42.7233211025126</v>
      </c>
      <c r="GS114" s="3">
        <v>346.441818930886</v>
      </c>
      <c r="GT114" s="3">
        <v>26.3317492748452</v>
      </c>
      <c r="GU114" s="3">
        <v>114.844876612571</v>
      </c>
      <c r="GV114" s="3">
        <v>430.084795162084</v>
      </c>
      <c r="GW114" s="3">
        <v>31.7439530943136</v>
      </c>
      <c r="GX114" s="3">
        <v>203.109546579434</v>
      </c>
      <c r="GY114" s="3">
        <v>62.7023992743468</v>
      </c>
      <c r="GZ114" s="3">
        <v>68.0392486392641</v>
      </c>
      <c r="HA114" s="3">
        <v>136.199631390853</v>
      </c>
      <c r="HB114" s="3">
        <v>30.9923151100769</v>
      </c>
      <c r="HC114" s="3">
        <v>17.6711660939808</v>
      </c>
      <c r="HD114" s="3">
        <v>55.9288260782057</v>
      </c>
      <c r="HE114" s="3">
        <v>86.3156298226694</v>
      </c>
      <c r="HF114" s="3">
        <v>96.7590821651005</v>
      </c>
      <c r="HG114" s="3">
        <v>936.269776777788</v>
      </c>
      <c r="HH114" s="3">
        <v>57.5040519079698</v>
      </c>
      <c r="HI114" s="3">
        <v>102.893811997637</v>
      </c>
      <c r="HJ114" s="3">
        <v>66.4078721221065</v>
      </c>
      <c r="HK114" s="3">
        <v>58.654330675665</v>
      </c>
      <c r="HL114" s="3">
        <v>180.68865776605</v>
      </c>
      <c r="HM114" s="3">
        <v>34.2321286622376</v>
      </c>
      <c r="HN114" s="3">
        <v>65.4912389265519</v>
      </c>
      <c r="HO114" s="3">
        <v>145.879770992916</v>
      </c>
      <c r="HP114" s="3">
        <v>128.476755315433</v>
      </c>
      <c r="HQ114" s="3">
        <v>322.637091978051</v>
      </c>
      <c r="HR114" s="3">
        <v>66.5281725505595</v>
      </c>
      <c r="HS114" s="3">
        <v>117.957100008164</v>
      </c>
      <c r="HT114" s="3">
        <v>86.0461506739226</v>
      </c>
      <c r="HU114" s="3">
        <v>109.347225697386</v>
      </c>
      <c r="HV114" s="3">
        <v>56.9817545156007</v>
      </c>
      <c r="HW114" s="3">
        <v>73.5619811222014</v>
      </c>
      <c r="HX114" s="3">
        <v>133.677654419524</v>
      </c>
      <c r="HY114" s="3">
        <v>26.0245825593891</v>
      </c>
      <c r="HZ114" s="3">
        <v>74.8279253301619</v>
      </c>
      <c r="IA114" s="3">
        <v>270.188441607445</v>
      </c>
      <c r="IB114" s="3">
        <v>89.3202231185519</v>
      </c>
      <c r="IC114" s="3">
        <v>170.657904525347</v>
      </c>
      <c r="ID114" s="3">
        <v>103.492831955044</v>
      </c>
      <c r="IE114" s="3">
        <v>754.411135586825</v>
      </c>
      <c r="IF114" s="3">
        <v>15.4430720951943</v>
      </c>
      <c r="IG114" s="3">
        <v>107.569243331069</v>
      </c>
      <c r="IH114" s="3">
        <v>269.969294191463</v>
      </c>
      <c r="II114" s="3">
        <v>451.497079553268</v>
      </c>
      <c r="IJ114" s="3">
        <v>101.835794845487</v>
      </c>
      <c r="IK114" s="3">
        <v>141.998975554209</v>
      </c>
      <c r="IL114" s="3">
        <v>100.99921492728</v>
      </c>
      <c r="IM114" s="3">
        <v>49.4822681716518</v>
      </c>
      <c r="IN114" s="3">
        <v>226.236677398769</v>
      </c>
      <c r="IO114" s="3">
        <v>145.302539682036</v>
      </c>
      <c r="IP114" s="3">
        <v>43.6636413264814</v>
      </c>
      <c r="IQ114" s="3">
        <v>247.623597841269</v>
      </c>
      <c r="IR114" s="3">
        <v>68.1651561874217</v>
      </c>
      <c r="IS114" s="3">
        <v>96.5318861148075</v>
      </c>
      <c r="IT114" s="3">
        <v>70.9211116160934</v>
      </c>
      <c r="IU114" s="3">
        <v>64.3831606827399</v>
      </c>
      <c r="IV114" s="3">
        <v>224.696758428477</v>
      </c>
      <c r="IW114" s="3">
        <v>76.7430285447966</v>
      </c>
      <c r="IX114" s="3">
        <v>278.671081694913</v>
      </c>
      <c r="IY114" s="3">
        <v>70.1095801732912</v>
      </c>
      <c r="IZ114" s="3">
        <v>14.8781044575349</v>
      </c>
      <c r="JA114" s="3">
        <v>59.7631796545253</v>
      </c>
      <c r="JB114" s="3">
        <v>118.823505951916</v>
      </c>
      <c r="JC114" s="3">
        <v>144.385489597908</v>
      </c>
      <c r="JD114" s="3">
        <v>76.3193916704874</v>
      </c>
      <c r="JE114" s="3">
        <v>528.058035051237</v>
      </c>
      <c r="JF114" s="3">
        <v>98.5607195312576</v>
      </c>
      <c r="JG114" s="3">
        <v>173.780173968162</v>
      </c>
      <c r="JH114" s="3">
        <v>49.6427932425201</v>
      </c>
      <c r="JI114" s="3">
        <v>159.342047310425</v>
      </c>
      <c r="JJ114" s="3">
        <v>64.5165944827659</v>
      </c>
      <c r="JK114" s="3">
        <v>472.88086867959</v>
      </c>
      <c r="JL114" s="3">
        <v>189.649136172769</v>
      </c>
      <c r="JM114" s="3">
        <v>160.104904864078</v>
      </c>
      <c r="JN114" s="3">
        <v>226.229915818169</v>
      </c>
      <c r="JO114" s="3">
        <v>105.447621187813</v>
      </c>
      <c r="JP114" s="3">
        <v>190.272168259149</v>
      </c>
      <c r="JQ114" s="3">
        <v>222.936592102051</v>
      </c>
      <c r="JR114" s="3">
        <v>341.639545787465</v>
      </c>
      <c r="JS114" s="3">
        <v>42.9976469733998</v>
      </c>
      <c r="JT114" s="3">
        <v>32.5845135563795</v>
      </c>
      <c r="JU114" s="3">
        <v>274.510681845925</v>
      </c>
      <c r="JV114" s="3">
        <v>27.7242259709738</v>
      </c>
      <c r="JW114" s="3">
        <v>35.8865906975486</v>
      </c>
      <c r="JX114" s="3">
        <v>86.4122017270435</v>
      </c>
      <c r="JY114" s="3">
        <v>73.8907205306009</v>
      </c>
      <c r="JZ114" s="3">
        <v>37.7398314882425</v>
      </c>
      <c r="KA114" s="3">
        <v>161.862436966881</v>
      </c>
      <c r="KB114" s="3">
        <v>26.8833749791616</v>
      </c>
      <c r="KC114" s="3">
        <v>49.1041466000072</v>
      </c>
      <c r="KD114" s="3">
        <v>27.9868650155312</v>
      </c>
      <c r="KE114" s="3">
        <v>105.574739907646</v>
      </c>
      <c r="KF114" s="3">
        <v>63.1704306106838</v>
      </c>
      <c r="KG114" s="3">
        <v>101.205624022669</v>
      </c>
      <c r="KH114" s="3">
        <v>102.08995813595</v>
      </c>
      <c r="KI114" s="3">
        <v>131.60187544129</v>
      </c>
      <c r="KJ114" s="3">
        <v>132.929826266003</v>
      </c>
      <c r="KK114" s="3">
        <v>174.338927369264</v>
      </c>
      <c r="KL114" s="3">
        <v>41.516692208387</v>
      </c>
      <c r="KM114" s="3">
        <v>33.690163026141</v>
      </c>
      <c r="KN114" s="3">
        <v>64.9224333956455</v>
      </c>
      <c r="KO114" s="3">
        <v>19.3539870449142</v>
      </c>
      <c r="KP114" s="3">
        <v>38.4582823103251</v>
      </c>
      <c r="KQ114" s="3">
        <v>120.716515692129</v>
      </c>
      <c r="KR114" s="3">
        <v>40.5697705544395</v>
      </c>
      <c r="KS114" s="3">
        <v>18.5811528105032</v>
      </c>
      <c r="KT114" s="3">
        <v>8.86619404934711</v>
      </c>
      <c r="KU114" s="3">
        <v>200.255517316292</v>
      </c>
      <c r="KV114" s="3">
        <v>13.1388500688251</v>
      </c>
      <c r="KW114" s="3">
        <v>84.2801489900759</v>
      </c>
      <c r="KX114" s="3">
        <v>64.8014923420304</v>
      </c>
      <c r="KY114" s="3">
        <v>29.5730268004053</v>
      </c>
      <c r="KZ114" s="3">
        <v>10.352643224407</v>
      </c>
      <c r="LA114" s="3">
        <v>14.9418237143094</v>
      </c>
      <c r="LB114" s="3">
        <v>32.7345747633517</v>
      </c>
      <c r="LC114" s="3">
        <v>42.3967094542364</v>
      </c>
      <c r="LD114" s="3">
        <v>392.261642362192</v>
      </c>
      <c r="LE114" s="3">
        <v>33.7910272657822</v>
      </c>
      <c r="LF114" s="3">
        <v>7.66160609394571</v>
      </c>
      <c r="LG114" s="3">
        <v>16.910392590351</v>
      </c>
      <c r="LH114" s="3">
        <v>17.0652567015709</v>
      </c>
      <c r="LI114" s="3">
        <v>7.7538636489348</v>
      </c>
      <c r="LJ114" s="3">
        <v>32.705658681166</v>
      </c>
      <c r="LK114" s="3">
        <v>14.2590901471289</v>
      </c>
      <c r="LL114" s="3">
        <v>29.7578330098947</v>
      </c>
    </row>
    <row r="115">
      <c r="A115" s="9">
        <v>45078.0</v>
      </c>
      <c r="B115" s="3">
        <v>182.596793357969</v>
      </c>
      <c r="C115" s="3">
        <v>127.40753325568</v>
      </c>
      <c r="D115" s="3">
        <v>101.241559807058</v>
      </c>
      <c r="E115" s="3">
        <v>301.493775813956</v>
      </c>
      <c r="F115" s="3">
        <v>466.572617303758</v>
      </c>
      <c r="G115" s="3">
        <v>180.813050744538</v>
      </c>
      <c r="H115" s="3">
        <v>69.8942123758748</v>
      </c>
      <c r="I115" s="3">
        <v>209.813090811167</v>
      </c>
      <c r="J115" s="3">
        <v>206.955476306734</v>
      </c>
      <c r="K115" s="3">
        <v>78.1082815954363</v>
      </c>
      <c r="L115" s="3">
        <v>78.8493757208084</v>
      </c>
      <c r="M115" s="3">
        <v>19.3958630454015</v>
      </c>
      <c r="N115" s="3">
        <v>65.8803683013681</v>
      </c>
      <c r="O115" s="3">
        <v>54.0691542285233</v>
      </c>
      <c r="P115" s="3">
        <v>123.291813123622</v>
      </c>
      <c r="Q115" s="3">
        <v>91.0499999636696</v>
      </c>
      <c r="R115" s="3">
        <v>106.125236104024</v>
      </c>
      <c r="S115" s="3">
        <v>112.601453286167</v>
      </c>
      <c r="T115" s="3">
        <v>136.803199319353</v>
      </c>
      <c r="U115" s="3">
        <v>152.409771829218</v>
      </c>
      <c r="V115" s="3">
        <v>212.91251736466</v>
      </c>
      <c r="W115" s="3">
        <v>311.685818546499</v>
      </c>
      <c r="X115" s="3">
        <v>179.599037500916</v>
      </c>
      <c r="Y115" s="3">
        <v>126.287142799014</v>
      </c>
      <c r="Z115" s="3">
        <v>272.800523662794</v>
      </c>
      <c r="AA115" s="3">
        <v>39.481993677281</v>
      </c>
      <c r="AB115" s="3">
        <v>98.24523744129</v>
      </c>
      <c r="AC115" s="3">
        <v>175.404491643053</v>
      </c>
      <c r="AD115" s="3">
        <v>163.150678905805</v>
      </c>
      <c r="AE115" s="3">
        <v>166.431501756475</v>
      </c>
      <c r="AF115" s="4">
        <v>2414.92975725446</v>
      </c>
      <c r="AG115" s="3">
        <v>212.629524230957</v>
      </c>
      <c r="AH115" s="3">
        <v>27.5590861823806</v>
      </c>
      <c r="AI115" s="3">
        <v>41.6694201700322</v>
      </c>
      <c r="AJ115" s="3">
        <v>72.2618558312643</v>
      </c>
      <c r="AK115" s="3">
        <v>248.312795154554</v>
      </c>
      <c r="AL115" s="3">
        <v>23.8843412409085</v>
      </c>
      <c r="AM115" s="3">
        <v>63.1391433320533</v>
      </c>
      <c r="AN115" s="3">
        <v>297.102382114955</v>
      </c>
      <c r="AO115" s="3">
        <v>41.3278157818125</v>
      </c>
      <c r="AP115" s="3">
        <v>60.0679841177831</v>
      </c>
      <c r="AQ115" s="3">
        <v>52.7009525299072</v>
      </c>
      <c r="AR115" s="3">
        <v>40.3407922414639</v>
      </c>
      <c r="AS115" s="3">
        <v>48.5375041106474</v>
      </c>
      <c r="AT115" s="3">
        <v>44.3293794622305</v>
      </c>
      <c r="AU115" s="3">
        <v>31.5577442927387</v>
      </c>
      <c r="AV115" s="3">
        <v>85.8226780705382</v>
      </c>
      <c r="AW115" s="3">
        <v>229.178456901128</v>
      </c>
      <c r="AX115" s="3">
        <v>186.786464952143</v>
      </c>
      <c r="AY115" s="3">
        <v>77.6992857796805</v>
      </c>
      <c r="AZ115" s="3">
        <v>103.054660949401</v>
      </c>
      <c r="BA115" s="3">
        <v>14.740714322953</v>
      </c>
      <c r="BB115" s="3">
        <v>65.9998748398356</v>
      </c>
      <c r="BC115" s="3">
        <v>89.1837236961837</v>
      </c>
      <c r="BD115" s="3">
        <v>95.1164423516568</v>
      </c>
      <c r="BE115" s="3">
        <v>73.2383577489902</v>
      </c>
      <c r="BF115" s="3">
        <v>149.605729871875</v>
      </c>
      <c r="BG115" s="3">
        <v>38.4959846291661</v>
      </c>
      <c r="BH115" s="3">
        <v>167.969152691465</v>
      </c>
      <c r="BI115" s="3">
        <v>41.223471232823</v>
      </c>
      <c r="BJ115" s="3">
        <v>221.534236637009</v>
      </c>
      <c r="BK115" s="3">
        <v>56.7109321293198</v>
      </c>
      <c r="BL115" s="3">
        <v>27.7295623898204</v>
      </c>
      <c r="BM115" s="3">
        <v>106.825826575884</v>
      </c>
      <c r="BN115" s="3">
        <v>97.9344156915264</v>
      </c>
      <c r="BO115" s="3">
        <v>505.440301345499</v>
      </c>
      <c r="BP115" s="3">
        <v>44.2440412118061</v>
      </c>
      <c r="BQ115" s="3">
        <v>209.816181507665</v>
      </c>
      <c r="BR115" s="3">
        <v>47.9771978810337</v>
      </c>
      <c r="BS115" s="3">
        <v>32.1103444699206</v>
      </c>
      <c r="BT115" s="3">
        <v>116.298124589517</v>
      </c>
      <c r="BU115" s="3">
        <v>61.656222261072</v>
      </c>
      <c r="BV115" s="3">
        <v>64.8676838251479</v>
      </c>
      <c r="BW115" s="3">
        <v>146.427677461154</v>
      </c>
      <c r="BX115" s="3">
        <v>48.2607333731018</v>
      </c>
      <c r="BY115" s="3">
        <v>40.7812257795272</v>
      </c>
      <c r="BZ115" s="3">
        <v>383.227766998039</v>
      </c>
      <c r="CA115" s="3">
        <v>110.16714026752</v>
      </c>
      <c r="CB115" s="3">
        <v>157.584409068337</v>
      </c>
      <c r="CC115" s="3">
        <v>132.484947413208</v>
      </c>
      <c r="CD115" s="3">
        <v>114.940445944375</v>
      </c>
      <c r="CE115" s="3">
        <v>208.133134749626</v>
      </c>
      <c r="CF115" s="3">
        <v>89.5271089261543</v>
      </c>
      <c r="CG115" s="3">
        <v>137.655000959124</v>
      </c>
      <c r="CH115" s="3">
        <v>140.001271303505</v>
      </c>
      <c r="CI115" s="3">
        <v>154.238854548327</v>
      </c>
      <c r="CJ115" s="3">
        <v>104.852071613849</v>
      </c>
      <c r="CK115" s="3">
        <v>85.0964788458032</v>
      </c>
      <c r="CL115" s="3">
        <v>97.9192862737746</v>
      </c>
      <c r="CM115" s="3">
        <v>45.4611406536712</v>
      </c>
      <c r="CN115" s="3">
        <v>126.432872189754</v>
      </c>
      <c r="CO115" s="3">
        <v>43.3453469576003</v>
      </c>
      <c r="CP115" s="3">
        <v>175.265982173194</v>
      </c>
      <c r="CQ115" s="3">
        <v>87.4736153443431</v>
      </c>
      <c r="CR115" s="3">
        <v>222.909225979017</v>
      </c>
      <c r="CS115" s="3">
        <v>63.363797056937</v>
      </c>
      <c r="CT115" s="3">
        <v>183.802680014618</v>
      </c>
      <c r="CU115" s="3">
        <v>76.6948277352858</v>
      </c>
      <c r="CV115" s="3">
        <v>83.2454630656991</v>
      </c>
      <c r="CW115" s="3">
        <v>105.11277631345</v>
      </c>
      <c r="CX115" s="3">
        <v>60.5510571965375</v>
      </c>
      <c r="CY115" s="3">
        <v>65.8480470947874</v>
      </c>
      <c r="CZ115" s="3">
        <v>187.270523891806</v>
      </c>
      <c r="DA115" s="3">
        <v>46.3789207189245</v>
      </c>
      <c r="DB115" s="3">
        <v>88.4457146780831</v>
      </c>
      <c r="DC115" s="3">
        <v>37.9489219909549</v>
      </c>
      <c r="DD115" s="3">
        <v>114.196017426044</v>
      </c>
      <c r="DE115" s="3">
        <v>107.032380966913</v>
      </c>
      <c r="DF115" s="3">
        <v>12.5961471285943</v>
      </c>
      <c r="DG115" s="3">
        <v>53.8873887295543</v>
      </c>
      <c r="DH115" s="3">
        <v>37.7468214045895</v>
      </c>
      <c r="DI115" s="3">
        <v>223.280116293504</v>
      </c>
      <c r="DJ115" s="3">
        <v>36.1992399150128</v>
      </c>
      <c r="DK115" s="3">
        <v>146.945952279227</v>
      </c>
      <c r="DL115" s="3">
        <v>52.1401129389199</v>
      </c>
      <c r="DM115" s="3">
        <v>24.3623546759487</v>
      </c>
      <c r="DN115" s="3">
        <v>99.9593347247029</v>
      </c>
      <c r="DO115" s="3">
        <v>204.888894126922</v>
      </c>
      <c r="DP115" s="3">
        <v>83.466416500775</v>
      </c>
      <c r="DQ115" s="3">
        <v>72.6578955228372</v>
      </c>
      <c r="DR115" s="3">
        <v>76.358531475429</v>
      </c>
      <c r="DS115" s="3">
        <v>31.7883993722983</v>
      </c>
      <c r="DT115" s="3">
        <v>35.94572526311</v>
      </c>
      <c r="DU115" s="3">
        <v>121.995850960754</v>
      </c>
      <c r="DV115" s="3">
        <v>152.11263993005</v>
      </c>
      <c r="DW115" s="3">
        <v>101.314712928959</v>
      </c>
      <c r="DX115" s="3">
        <v>314.297089134619</v>
      </c>
      <c r="DY115" s="3">
        <v>714.654662301994</v>
      </c>
      <c r="DZ115" s="3">
        <v>30.9011152829668</v>
      </c>
      <c r="EA115" s="3">
        <v>56.934601280777</v>
      </c>
      <c r="EB115" s="3">
        <v>9.98213996512406</v>
      </c>
      <c r="EC115" s="3">
        <v>289.958224266725</v>
      </c>
      <c r="ED115" s="3">
        <v>131.220230577538</v>
      </c>
      <c r="EE115" s="3">
        <v>68.7247377864565</v>
      </c>
      <c r="EF115" s="3">
        <v>193.941097624929</v>
      </c>
      <c r="EG115" s="3">
        <v>28.5088730874121</v>
      </c>
      <c r="EH115" s="3">
        <v>38.2134279870208</v>
      </c>
      <c r="EI115" s="3">
        <v>15.5640391825984</v>
      </c>
      <c r="EJ115" s="3">
        <v>247.103739258935</v>
      </c>
      <c r="EK115" s="3">
        <v>468.46556535031</v>
      </c>
      <c r="EL115" s="3">
        <v>126.19050516878</v>
      </c>
      <c r="EM115" s="3">
        <v>107.837590512808</v>
      </c>
      <c r="EN115" s="3">
        <v>74.952887781369</v>
      </c>
      <c r="EO115" s="3">
        <v>32.3426680080138</v>
      </c>
      <c r="EP115" s="3">
        <v>440.374851520174</v>
      </c>
      <c r="EQ115" s="3">
        <v>29.0922920637966</v>
      </c>
      <c r="ER115" s="3">
        <v>36.7786711601351</v>
      </c>
      <c r="ES115" s="3">
        <v>52.7565024922753</v>
      </c>
      <c r="ET115" s="3">
        <v>321.944047473726</v>
      </c>
      <c r="EU115" s="3">
        <v>230.915247415578</v>
      </c>
      <c r="EV115" s="3">
        <v>14.9394722811135</v>
      </c>
      <c r="EW115" s="3">
        <v>62.2026170368253</v>
      </c>
      <c r="EX115" s="3">
        <v>154.186561178302</v>
      </c>
      <c r="EY115" s="3">
        <v>29.5698210516378</v>
      </c>
      <c r="EZ115" s="3">
        <v>134.812562860038</v>
      </c>
      <c r="FA115" s="3">
        <v>58.8944137943074</v>
      </c>
      <c r="FB115" s="3">
        <v>9.14276012917174</v>
      </c>
      <c r="FC115" s="3">
        <v>17.7261801198875</v>
      </c>
      <c r="FD115" s="3">
        <v>459.870982217049</v>
      </c>
      <c r="FE115" s="3">
        <v>128.580680443161</v>
      </c>
      <c r="FF115" s="3">
        <v>15.383829845644</v>
      </c>
      <c r="FG115" s="3">
        <v>79.788809640067</v>
      </c>
      <c r="FH115" s="3">
        <v>57.8498755901902</v>
      </c>
      <c r="FI115" s="3">
        <v>44.4849836835537</v>
      </c>
      <c r="FJ115" s="3">
        <v>58.2104642177833</v>
      </c>
      <c r="FK115" s="3">
        <v>112.142430208308</v>
      </c>
      <c r="FL115" s="3">
        <v>445.826001668098</v>
      </c>
      <c r="FM115" s="3">
        <v>439.524221248766</v>
      </c>
      <c r="FN115" s="3">
        <v>207.296276814917</v>
      </c>
      <c r="FO115" s="3">
        <v>58.7529621276567</v>
      </c>
      <c r="FP115" s="3">
        <v>31.5755612251434</v>
      </c>
      <c r="FQ115" s="3">
        <v>82.7124664673694</v>
      </c>
      <c r="FR115" s="3">
        <v>372.327538416922</v>
      </c>
      <c r="FS115" s="3">
        <v>174.414810539901</v>
      </c>
      <c r="FT115" s="3">
        <v>53.315214485245</v>
      </c>
      <c r="FU115" s="3">
        <v>279.76812218304</v>
      </c>
      <c r="FV115" s="3">
        <v>79.8753126684062</v>
      </c>
      <c r="FW115" s="3">
        <v>399.411336901296</v>
      </c>
      <c r="FX115" s="3">
        <v>331.795092359618</v>
      </c>
      <c r="FY115" s="3">
        <v>70.126211023835</v>
      </c>
      <c r="FZ115" s="3">
        <v>82.0223949030087</v>
      </c>
      <c r="GA115" s="3">
        <v>51.5684125017984</v>
      </c>
      <c r="GB115" s="3">
        <v>98.9483337402344</v>
      </c>
      <c r="GC115" s="3">
        <v>87.4722267335514</v>
      </c>
      <c r="GD115" s="3">
        <v>175.921097242074</v>
      </c>
      <c r="GE115" s="3">
        <v>78.676526902308</v>
      </c>
      <c r="GF115" s="3">
        <v>58.2916666666667</v>
      </c>
      <c r="GG115" s="3">
        <v>38.8622577550829</v>
      </c>
      <c r="GH115" s="3">
        <v>33.2769886910992</v>
      </c>
      <c r="GI115" s="3">
        <v>108.542914110195</v>
      </c>
      <c r="GJ115" s="3">
        <v>106.553691393666</v>
      </c>
      <c r="GK115" s="3">
        <v>80.9116424522952</v>
      </c>
      <c r="GL115" s="3">
        <v>330.48578820887</v>
      </c>
      <c r="GM115" s="3">
        <v>276.7676414202</v>
      </c>
      <c r="GN115" s="3">
        <v>117.103142688531</v>
      </c>
      <c r="GO115" s="3">
        <v>66.3946188870075</v>
      </c>
      <c r="GP115" s="3">
        <v>51.2918312808652</v>
      </c>
      <c r="GQ115" s="3">
        <v>71.0047795049753</v>
      </c>
      <c r="GR115" s="3">
        <v>40.3446039253925</v>
      </c>
      <c r="GS115" s="3">
        <v>421.378093901135</v>
      </c>
      <c r="GT115" s="3">
        <v>25.7043975017745</v>
      </c>
      <c r="GU115" s="3">
        <v>106.636493862183</v>
      </c>
      <c r="GV115" s="3">
        <v>439.864141931022</v>
      </c>
      <c r="GW115" s="3">
        <v>33.1423473537676</v>
      </c>
      <c r="GX115" s="3">
        <v>211.41162905326</v>
      </c>
      <c r="GY115" s="3">
        <v>70.0602507814115</v>
      </c>
      <c r="GZ115" s="3">
        <v>69.7647723321672</v>
      </c>
      <c r="HA115" s="3">
        <v>146.697116430523</v>
      </c>
      <c r="HB115" s="3">
        <v>40.8377398394733</v>
      </c>
      <c r="HC115" s="3">
        <v>18.9028037081586</v>
      </c>
      <c r="HD115" s="3">
        <v>55.1632374494131</v>
      </c>
      <c r="HE115" s="3">
        <v>89.4797659753121</v>
      </c>
      <c r="HF115" s="3">
        <v>112.979458145228</v>
      </c>
      <c r="HG115" s="3">
        <v>917.337383451916</v>
      </c>
      <c r="HH115" s="3">
        <v>57.0549463101206</v>
      </c>
      <c r="HI115" s="3">
        <v>106.471761267688</v>
      </c>
      <c r="HJ115" s="3">
        <v>71.6377321114725</v>
      </c>
      <c r="HK115" s="3">
        <v>58.6774014926297</v>
      </c>
      <c r="HL115" s="3">
        <v>175.67708317169</v>
      </c>
      <c r="HM115" s="3">
        <v>34.790689568916</v>
      </c>
      <c r="HN115" s="3">
        <v>68.4429124146206</v>
      </c>
      <c r="HO115" s="3">
        <v>141.142520071037</v>
      </c>
      <c r="HP115" s="3">
        <v>127.00683493628</v>
      </c>
      <c r="HQ115" s="3">
        <v>356.689795887193</v>
      </c>
      <c r="HR115" s="3">
        <v>72.7276230769516</v>
      </c>
      <c r="HS115" s="3">
        <v>116.225253812921</v>
      </c>
      <c r="HT115" s="3">
        <v>86.3145216586375</v>
      </c>
      <c r="HU115" s="3">
        <v>116.89756904238</v>
      </c>
      <c r="HV115" s="3">
        <v>59.0834159508398</v>
      </c>
      <c r="HW115" s="3">
        <v>75.6120895905399</v>
      </c>
      <c r="HX115" s="3">
        <v>136.739750331956</v>
      </c>
      <c r="HY115" s="3">
        <v>25.201018985155</v>
      </c>
      <c r="HZ115" s="3">
        <v>79.198039701064</v>
      </c>
      <c r="IA115" s="3">
        <v>268.571202899621</v>
      </c>
      <c r="IB115" s="3">
        <v>90.572404315046</v>
      </c>
      <c r="IC115" s="3">
        <v>185.531457946637</v>
      </c>
      <c r="ID115" s="3">
        <v>114.39503422584</v>
      </c>
      <c r="IE115" s="3">
        <v>753.284531366257</v>
      </c>
      <c r="IF115" s="3">
        <v>16.6410325001228</v>
      </c>
      <c r="IG115" s="3">
        <v>114.942333704192</v>
      </c>
      <c r="IH115" s="3">
        <v>300.68370143199</v>
      </c>
      <c r="II115" s="3">
        <v>454.64627954737</v>
      </c>
      <c r="IJ115" s="3">
        <v>104.491777537044</v>
      </c>
      <c r="IK115" s="3">
        <v>142.406782347549</v>
      </c>
      <c r="IL115" s="3">
        <v>95.8243111854289</v>
      </c>
      <c r="IM115" s="3">
        <v>53.3239338313045</v>
      </c>
      <c r="IN115" s="3">
        <v>243.532870646863</v>
      </c>
      <c r="IO115" s="3">
        <v>142.231065358165</v>
      </c>
      <c r="IP115" s="3">
        <v>45.733014084382</v>
      </c>
      <c r="IQ115" s="3">
        <v>260.745221095487</v>
      </c>
      <c r="IR115" s="3">
        <v>66.6278226246709</v>
      </c>
      <c r="IS115" s="3">
        <v>101.280688571372</v>
      </c>
      <c r="IT115" s="3">
        <v>69.2490644254268</v>
      </c>
      <c r="IU115" s="3">
        <v>68.3314482510036</v>
      </c>
      <c r="IV115" s="3">
        <v>239.331561100449</v>
      </c>
      <c r="IW115" s="3">
        <v>82.5386764272052</v>
      </c>
      <c r="IX115" s="3">
        <v>284.667703251874</v>
      </c>
      <c r="IY115" s="3">
        <v>69.245313923048</v>
      </c>
      <c r="IZ115" s="3">
        <v>14.1276915982841</v>
      </c>
      <c r="JA115" s="3">
        <v>63.0165914165274</v>
      </c>
      <c r="JB115" s="3">
        <v>128.915994985194</v>
      </c>
      <c r="JC115" s="3">
        <v>125.679341375706</v>
      </c>
      <c r="JD115" s="3">
        <v>78.7714243931606</v>
      </c>
      <c r="JE115" s="3">
        <v>518.953218820247</v>
      </c>
      <c r="JF115" s="3">
        <v>103.15834501097</v>
      </c>
      <c r="JG115" s="3">
        <v>168.790945772922</v>
      </c>
      <c r="JH115" s="3">
        <v>47.8391961146701</v>
      </c>
      <c r="JI115" s="3">
        <v>166.319464430916</v>
      </c>
      <c r="JJ115" s="3">
        <v>65.2688930629126</v>
      </c>
      <c r="JK115" s="3">
        <v>468.996637470614</v>
      </c>
      <c r="JL115" s="3">
        <v>194.390247413735</v>
      </c>
      <c r="JM115" s="3">
        <v>161.276718052529</v>
      </c>
      <c r="JN115" s="3">
        <v>224.415194520633</v>
      </c>
      <c r="JO115" s="3">
        <v>107.207087198549</v>
      </c>
      <c r="JP115" s="3">
        <v>207.162068918288</v>
      </c>
      <c r="JQ115" s="3">
        <v>222.41619073777</v>
      </c>
      <c r="JR115" s="3">
        <v>340.764761061896</v>
      </c>
      <c r="JS115" s="3">
        <v>42.8585156062639</v>
      </c>
      <c r="JT115" s="3">
        <v>31.680635821387</v>
      </c>
      <c r="JU115" s="3">
        <v>259.475713820684</v>
      </c>
      <c r="JV115" s="3">
        <v>27.547256166384</v>
      </c>
      <c r="JW115" s="3">
        <v>39.2373808906192</v>
      </c>
      <c r="JX115" s="3">
        <v>84.0903681901959</v>
      </c>
      <c r="JY115" s="3">
        <v>76.3359215568284</v>
      </c>
      <c r="JZ115" s="3">
        <v>39.8030296022712</v>
      </c>
      <c r="KA115" s="3">
        <v>161.135250555135</v>
      </c>
      <c r="KB115" s="3">
        <v>28.5846166232151</v>
      </c>
      <c r="KC115" s="3">
        <v>50.1700359246632</v>
      </c>
      <c r="KD115" s="3">
        <v>29.251612599419</v>
      </c>
      <c r="KE115" s="3">
        <v>101.676078262244</v>
      </c>
      <c r="KF115" s="3">
        <v>59.5093684672195</v>
      </c>
      <c r="KG115" s="3">
        <v>100.140228696465</v>
      </c>
      <c r="KH115" s="3">
        <v>107.852600023979</v>
      </c>
      <c r="KI115" s="3">
        <v>131.185006424581</v>
      </c>
      <c r="KJ115" s="3">
        <v>136.83584922027</v>
      </c>
      <c r="KK115" s="3">
        <v>165.396216169917</v>
      </c>
      <c r="KL115" s="3">
        <v>39.2905208991557</v>
      </c>
      <c r="KM115" s="3">
        <v>38.2495234414803</v>
      </c>
      <c r="KN115" s="3">
        <v>68.8069831045346</v>
      </c>
      <c r="KO115" s="3">
        <v>18.0396307335116</v>
      </c>
      <c r="KP115" s="3">
        <v>37.5291862004327</v>
      </c>
      <c r="KQ115" s="3">
        <v>129.858128233309</v>
      </c>
      <c r="KR115" s="3">
        <v>37.8232574228257</v>
      </c>
      <c r="KS115" s="3">
        <v>21.3432655117337</v>
      </c>
      <c r="KT115" s="3">
        <v>8.06227972990882</v>
      </c>
      <c r="KU115" s="3">
        <v>215.202448843846</v>
      </c>
      <c r="KV115" s="3">
        <v>15.1053877511679</v>
      </c>
      <c r="KW115" s="3">
        <v>82.0550979136327</v>
      </c>
      <c r="KX115" s="3">
        <v>81.3265980812698</v>
      </c>
      <c r="KY115" s="3">
        <v>28.3369078238788</v>
      </c>
      <c r="KZ115" s="3">
        <v>10.2569037473455</v>
      </c>
      <c r="LA115" s="3">
        <v>15.1476270141954</v>
      </c>
      <c r="LB115" s="3">
        <v>31.9574343604263</v>
      </c>
      <c r="LC115" s="3">
        <v>43.4259155438095</v>
      </c>
      <c r="LD115" s="3">
        <v>426.927438532197</v>
      </c>
      <c r="LE115" s="3">
        <v>34.9159747567717</v>
      </c>
      <c r="LF115" s="3">
        <v>7.81466663787506</v>
      </c>
      <c r="LG115" s="3">
        <v>16.9452495680817</v>
      </c>
      <c r="LH115" s="3">
        <v>19.1053615518172</v>
      </c>
      <c r="LI115" s="3">
        <v>7.47952379499163</v>
      </c>
      <c r="LJ115" s="3">
        <v>32.8991326474765</v>
      </c>
      <c r="LK115" s="3">
        <v>17.7080863029622</v>
      </c>
      <c r="LL115" s="3">
        <v>31.8984994972242</v>
      </c>
    </row>
    <row r="116">
      <c r="A116" s="9">
        <v>45108.0</v>
      </c>
      <c r="B116" s="3">
        <v>191.01080972352</v>
      </c>
      <c r="C116" s="3">
        <v>131.234531746163</v>
      </c>
      <c r="D116" s="3">
        <v>105.976259761093</v>
      </c>
      <c r="E116" s="3">
        <v>307.323555520049</v>
      </c>
      <c r="F116" s="3">
        <v>511.259997558594</v>
      </c>
      <c r="G116" s="3">
        <v>188.15574920671</v>
      </c>
      <c r="H116" s="3">
        <v>77.3424189030048</v>
      </c>
      <c r="I116" s="3">
        <v>225.63821318315</v>
      </c>
      <c r="J116" s="3">
        <v>210.534251022339</v>
      </c>
      <c r="K116" s="3">
        <v>80.922796446934</v>
      </c>
      <c r="L116" s="3">
        <v>80.880246694404</v>
      </c>
      <c r="M116" s="3">
        <v>20.3282923729554</v>
      </c>
      <c r="N116" s="3">
        <v>68.7599322909036</v>
      </c>
      <c r="O116" s="3">
        <v>57.2184468083847</v>
      </c>
      <c r="P116" s="3">
        <v>124.968840522215</v>
      </c>
      <c r="Q116" s="3">
        <v>92.2560001373291</v>
      </c>
      <c r="R116" s="3">
        <v>104.802230690491</v>
      </c>
      <c r="S116" s="3">
        <v>118.655543098695</v>
      </c>
      <c r="T116" s="3">
        <v>140.17826049674</v>
      </c>
      <c r="U116" s="3">
        <v>156.583181688477</v>
      </c>
      <c r="V116" s="3">
        <v>219.152036328923</v>
      </c>
      <c r="W116" s="3">
        <v>336.663826807387</v>
      </c>
      <c r="X116" s="3">
        <v>182.041401392909</v>
      </c>
      <c r="Y116" s="3">
        <v>130.889500427246</v>
      </c>
      <c r="Z116" s="3">
        <v>286.143146504028</v>
      </c>
      <c r="AA116" s="3">
        <v>42.0447626382447</v>
      </c>
      <c r="AB116" s="3">
        <v>108.897749900818</v>
      </c>
      <c r="AC116" s="3">
        <v>183.179356265457</v>
      </c>
      <c r="AD116" s="3">
        <v>172.261365037511</v>
      </c>
      <c r="AE116" s="3">
        <v>168.645024612016</v>
      </c>
      <c r="AF116" s="4">
        <v>2501.21373901367</v>
      </c>
      <c r="AG116" s="3">
        <v>217.526749801636</v>
      </c>
      <c r="AH116" s="3">
        <v>29.1968167809838</v>
      </c>
      <c r="AI116" s="3">
        <v>44.7760174481451</v>
      </c>
      <c r="AJ116" s="3">
        <v>76.9929930934961</v>
      </c>
      <c r="AK116" s="3">
        <v>259.397592190809</v>
      </c>
      <c r="AL116" s="3">
        <v>26.2729653786429</v>
      </c>
      <c r="AM116" s="3">
        <v>66.1800255943275</v>
      </c>
      <c r="AN116" s="3">
        <v>276.516751861572</v>
      </c>
      <c r="AO116" s="3">
        <v>42.5639907609449</v>
      </c>
      <c r="AP116" s="3">
        <v>58.4989293922015</v>
      </c>
      <c r="AQ116" s="3">
        <v>52.6935000419617</v>
      </c>
      <c r="AR116" s="3">
        <v>44.7588810380539</v>
      </c>
      <c r="AS116" s="3">
        <v>56.7218874014849</v>
      </c>
      <c r="AT116" s="3">
        <v>44.1551899273424</v>
      </c>
      <c r="AU116" s="3">
        <v>30.4408603545296</v>
      </c>
      <c r="AV116" s="3">
        <v>90.667730663906</v>
      </c>
      <c r="AW116" s="3">
        <v>248.216787241983</v>
      </c>
      <c r="AX116" s="3">
        <v>191.627852839754</v>
      </c>
      <c r="AY116" s="3">
        <v>85.4252500534058</v>
      </c>
      <c r="AZ116" s="3">
        <v>103.170104145191</v>
      </c>
      <c r="BA116" s="3">
        <v>18.3109998226166</v>
      </c>
      <c r="BB116" s="3">
        <v>73.0435239431906</v>
      </c>
      <c r="BC116" s="3">
        <v>93.1299428403201</v>
      </c>
      <c r="BD116" s="3">
        <v>96.7922700951901</v>
      </c>
      <c r="BE116" s="3">
        <v>73.6126826231538</v>
      </c>
      <c r="BF116" s="3">
        <v>147.711486535057</v>
      </c>
      <c r="BG116" s="3">
        <v>40.8447645867856</v>
      </c>
      <c r="BH116" s="3">
        <v>173.305888339906</v>
      </c>
      <c r="BI116" s="3">
        <v>41.4308250427246</v>
      </c>
      <c r="BJ116" s="3">
        <v>244.867487961031</v>
      </c>
      <c r="BK116" s="3">
        <v>57.8640281251789</v>
      </c>
      <c r="BL116" s="3">
        <v>28.8352439098197</v>
      </c>
      <c r="BM116" s="3">
        <v>110.095272566269</v>
      </c>
      <c r="BN116" s="3">
        <v>105.084680594064</v>
      </c>
      <c r="BO116" s="3">
        <v>531.335268171001</v>
      </c>
      <c r="BP116" s="3">
        <v>43.6249965193794</v>
      </c>
      <c r="BQ116" s="3">
        <v>221.853849190178</v>
      </c>
      <c r="BR116" s="3">
        <v>49.4748342383754</v>
      </c>
      <c r="BS116" s="3">
        <v>32.7218285233617</v>
      </c>
      <c r="BT116" s="3">
        <v>119.643281208121</v>
      </c>
      <c r="BU116" s="3">
        <v>65.3255562071249</v>
      </c>
      <c r="BV116" s="3">
        <v>67.7840940473256</v>
      </c>
      <c r="BW116" s="3">
        <v>147.918085361788</v>
      </c>
      <c r="BX116" s="3">
        <v>48.8260404662321</v>
      </c>
      <c r="BY116" s="3">
        <v>46.8436652837088</v>
      </c>
      <c r="BZ116" s="3">
        <v>412.383894521868</v>
      </c>
      <c r="CA116" s="3">
        <v>109.392155998316</v>
      </c>
      <c r="CB116" s="3">
        <v>161.958454893354</v>
      </c>
      <c r="CC116" s="3">
        <v>135.356357752135</v>
      </c>
      <c r="CD116" s="3">
        <v>123.4038054223</v>
      </c>
      <c r="CE116" s="3">
        <v>215.26096425046</v>
      </c>
      <c r="CF116" s="3">
        <v>86.6856161646163</v>
      </c>
      <c r="CG116" s="3">
        <v>148.898749160767</v>
      </c>
      <c r="CH116" s="3">
        <v>145.325896751752</v>
      </c>
      <c r="CI116" s="3">
        <v>159.340636502626</v>
      </c>
      <c r="CJ116" s="3">
        <v>106.647893786881</v>
      </c>
      <c r="CK116" s="3">
        <v>86.8150923822146</v>
      </c>
      <c r="CL116" s="3">
        <v>102.940999794006</v>
      </c>
      <c r="CM116" s="3">
        <v>47.7118901839663</v>
      </c>
      <c r="CN116" s="3">
        <v>134.49053584166</v>
      </c>
      <c r="CO116" s="3">
        <v>45.0402375778761</v>
      </c>
      <c r="CP116" s="3">
        <v>183.528259885574</v>
      </c>
      <c r="CQ116" s="3">
        <v>89.1196062369333</v>
      </c>
      <c r="CR116" s="3">
        <v>220.244468459011</v>
      </c>
      <c r="CS116" s="3">
        <v>66.2251648603595</v>
      </c>
      <c r="CT116" s="3">
        <v>181.702805848002</v>
      </c>
      <c r="CU116" s="3">
        <v>81.9713230216812</v>
      </c>
      <c r="CV116" s="3">
        <v>88.4775751101906</v>
      </c>
      <c r="CW116" s="3">
        <v>114.983405396016</v>
      </c>
      <c r="CX116" s="3">
        <v>63.3357700154546</v>
      </c>
      <c r="CY116" s="3">
        <v>67.4870215722769</v>
      </c>
      <c r="CZ116" s="3">
        <v>199.943393356964</v>
      </c>
      <c r="DA116" s="3">
        <v>46.8365076464332</v>
      </c>
      <c r="DB116" s="3">
        <v>90.7604997634888</v>
      </c>
      <c r="DC116" s="3">
        <v>39.4283152475998</v>
      </c>
      <c r="DD116" s="3">
        <v>120.897687936229</v>
      </c>
      <c r="DE116" s="3">
        <v>116.994750022888</v>
      </c>
      <c r="DF116" s="3">
        <v>13.1705542077923</v>
      </c>
      <c r="DG116" s="3">
        <v>55.7349171834018</v>
      </c>
      <c r="DH116" s="3">
        <v>40.2500110549667</v>
      </c>
      <c r="DI116" s="3">
        <v>250.41534127737</v>
      </c>
      <c r="DJ116" s="3">
        <v>36.9201758843668</v>
      </c>
      <c r="DK116" s="3">
        <v>150.118251037598</v>
      </c>
      <c r="DL116" s="3">
        <v>57.8432161087676</v>
      </c>
      <c r="DM116" s="3">
        <v>26.079645572484</v>
      </c>
      <c r="DN116" s="3">
        <v>91.5677049775796</v>
      </c>
      <c r="DO116" s="3">
        <v>210.036017867169</v>
      </c>
      <c r="DP116" s="3">
        <v>88.1275747610548</v>
      </c>
      <c r="DQ116" s="3">
        <v>72.7137198343364</v>
      </c>
      <c r="DR116" s="3">
        <v>71.52789459001</v>
      </c>
      <c r="DS116" s="3">
        <v>32.693173238539</v>
      </c>
      <c r="DT116" s="3">
        <v>38.575429730895</v>
      </c>
      <c r="DU116" s="3">
        <v>122.656360890612</v>
      </c>
      <c r="DV116" s="3">
        <v>156.211117451923</v>
      </c>
      <c r="DW116" s="3">
        <v>103.030927250136</v>
      </c>
      <c r="DX116" s="3">
        <v>322.908181937191</v>
      </c>
      <c r="DY116" s="3">
        <v>756.73753583114</v>
      </c>
      <c r="DZ116" s="3">
        <v>35.6393237678806</v>
      </c>
      <c r="EA116" s="3">
        <v>59.7218296981188</v>
      </c>
      <c r="EB116" s="3">
        <v>10.7045553211162</v>
      </c>
      <c r="EC116" s="3">
        <v>306.22667180844</v>
      </c>
      <c r="ED116" s="3">
        <v>137.366748663865</v>
      </c>
      <c r="EE116" s="3">
        <v>70.9515370368775</v>
      </c>
      <c r="EF116" s="3">
        <v>199.017810874051</v>
      </c>
      <c r="EG116" s="3">
        <v>30.7661586478712</v>
      </c>
      <c r="EH116" s="3">
        <v>37.8179612097939</v>
      </c>
      <c r="EI116" s="3">
        <v>16.1647178904079</v>
      </c>
      <c r="EJ116" s="3">
        <v>232.506054282368</v>
      </c>
      <c r="EK116" s="3">
        <v>437.040230361542</v>
      </c>
      <c r="EL116" s="3">
        <v>128.800131332448</v>
      </c>
      <c r="EM116" s="3">
        <v>112.81207122335</v>
      </c>
      <c r="EN116" s="3">
        <v>78.9692903817962</v>
      </c>
      <c r="EO116" s="3">
        <v>33.1488314196418</v>
      </c>
      <c r="EP116" s="3">
        <v>477.035195373239</v>
      </c>
      <c r="EQ116" s="3">
        <v>30.1781048427583</v>
      </c>
      <c r="ER116" s="3">
        <v>34.5424831257789</v>
      </c>
      <c r="ES116" s="3">
        <v>57.3625427687846</v>
      </c>
      <c r="ET116" s="3">
        <v>338.205000305176</v>
      </c>
      <c r="EU116" s="3">
        <v>243.592210963253</v>
      </c>
      <c r="EV116" s="3">
        <v>16.0511019166357</v>
      </c>
      <c r="EW116" s="3">
        <v>66.2675343347433</v>
      </c>
      <c r="EX116" s="3">
        <v>156.821524579054</v>
      </c>
      <c r="EY116" s="3">
        <v>28.9670656252713</v>
      </c>
      <c r="EZ116" s="3">
        <v>146.047179209537</v>
      </c>
      <c r="FA116" s="3">
        <v>60.1095647481864</v>
      </c>
      <c r="FB116" s="3">
        <v>9.9073936327866</v>
      </c>
      <c r="FC116" s="3">
        <v>18.9874766671235</v>
      </c>
      <c r="FD116" s="3">
        <v>465.923576987896</v>
      </c>
      <c r="FE116" s="3">
        <v>127.491760594655</v>
      </c>
      <c r="FF116" s="3">
        <v>15.9556536331804</v>
      </c>
      <c r="FG116" s="3">
        <v>83.2944997787476</v>
      </c>
      <c r="FH116" s="3">
        <v>58.4192129377479</v>
      </c>
      <c r="FI116" s="3">
        <v>45.8637112583203</v>
      </c>
      <c r="FJ116" s="3">
        <v>60.4143930197763</v>
      </c>
      <c r="FK116" s="3">
        <v>120.86513648846</v>
      </c>
      <c r="FL116" s="3">
        <v>449.338128570259</v>
      </c>
      <c r="FM116" s="3">
        <v>440.610268361376</v>
      </c>
      <c r="FN116" s="3">
        <v>222.676326857482</v>
      </c>
      <c r="FO116" s="3">
        <v>61.242346330465</v>
      </c>
      <c r="FP116" s="3">
        <v>35.3467728380555</v>
      </c>
      <c r="FQ116" s="3">
        <v>85.0955467400185</v>
      </c>
      <c r="FR116" s="3">
        <v>393.826903030187</v>
      </c>
      <c r="FS116" s="3">
        <v>188.150019040604</v>
      </c>
      <c r="FT116" s="3">
        <v>57.6626481724703</v>
      </c>
      <c r="FU116" s="3">
        <v>284.494973124775</v>
      </c>
      <c r="FV116" s="3">
        <v>87.2296473015176</v>
      </c>
      <c r="FW116" s="3">
        <v>409.049815522801</v>
      </c>
      <c r="FX116" s="3">
        <v>347.217393690559</v>
      </c>
      <c r="FY116" s="3">
        <v>70.2139027700064</v>
      </c>
      <c r="FZ116" s="3">
        <v>84.0865609391129</v>
      </c>
      <c r="GA116" s="3">
        <v>56.9041520752442</v>
      </c>
      <c r="GB116" s="3">
        <v>109.602750015259</v>
      </c>
      <c r="GC116" s="3">
        <v>83.8517375401752</v>
      </c>
      <c r="GD116" s="3">
        <v>184.156117637162</v>
      </c>
      <c r="GE116" s="3">
        <v>81.2503419683412</v>
      </c>
      <c r="GF116" s="3">
        <v>57.1707504272461</v>
      </c>
      <c r="GG116" s="3">
        <v>40.1174520044055</v>
      </c>
      <c r="GH116" s="3">
        <v>36.0196514444908</v>
      </c>
      <c r="GI116" s="3">
        <v>118.581684748901</v>
      </c>
      <c r="GJ116" s="3">
        <v>104.092264270877</v>
      </c>
      <c r="GK116" s="3">
        <v>84.2294846385186</v>
      </c>
      <c r="GL116" s="3">
        <v>337.949470372438</v>
      </c>
      <c r="GM116" s="3">
        <v>288.586156242408</v>
      </c>
      <c r="GN116" s="3">
        <v>126.961388402395</v>
      </c>
      <c r="GO116" s="3">
        <v>64.5636968015187</v>
      </c>
      <c r="GP116" s="3">
        <v>49.1797748040346</v>
      </c>
      <c r="GQ116" s="3">
        <v>70.3587635060267</v>
      </c>
      <c r="GR116" s="3">
        <v>41.474097164098</v>
      </c>
      <c r="GS116" s="3">
        <v>439.862249755859</v>
      </c>
      <c r="GT116" s="3">
        <v>26.3392813694923</v>
      </c>
      <c r="GU116" s="3">
        <v>105.534778000445</v>
      </c>
      <c r="GV116" s="3">
        <v>441.38880488268</v>
      </c>
      <c r="GW116" s="3">
        <v>36.202672929573</v>
      </c>
      <c r="GX116" s="3">
        <v>224.637669207184</v>
      </c>
      <c r="GY116" s="3">
        <v>75.6104354577406</v>
      </c>
      <c r="GZ116" s="3">
        <v>72.419869625092</v>
      </c>
      <c r="HA116" s="3">
        <v>163.222586858182</v>
      </c>
      <c r="HB116" s="3">
        <v>44.7728029004818</v>
      </c>
      <c r="HC116" s="3">
        <v>19.527672066161</v>
      </c>
      <c r="HD116" s="3">
        <v>59.8365187682898</v>
      </c>
      <c r="HE116" s="3">
        <v>86.0804897503684</v>
      </c>
      <c r="HF116" s="3">
        <v>114.736346081016</v>
      </c>
      <c r="HG116" s="3">
        <v>952.828495788574</v>
      </c>
      <c r="HH116" s="3">
        <v>59.2177096661975</v>
      </c>
      <c r="HI116" s="3">
        <v>115.199653572306</v>
      </c>
      <c r="HJ116" s="3">
        <v>79.2303788598381</v>
      </c>
      <c r="HK116" s="3">
        <v>60.4069111364658</v>
      </c>
      <c r="HL116" s="3">
        <v>178.812356254398</v>
      </c>
      <c r="HM116" s="3">
        <v>32.9463309791459</v>
      </c>
      <c r="HN116" s="3">
        <v>75.8515530519903</v>
      </c>
      <c r="HO116" s="3">
        <v>145.255424882285</v>
      </c>
      <c r="HP116" s="3">
        <v>122.317768892482</v>
      </c>
      <c r="HQ116" s="3">
        <v>388.688145619439</v>
      </c>
      <c r="HR116" s="3">
        <v>79.2526731304838</v>
      </c>
      <c r="HS116" s="3">
        <v>119.415850359917</v>
      </c>
      <c r="HT116" s="3">
        <v>91.1601616258226</v>
      </c>
      <c r="HU116" s="3">
        <v>122.069223353694</v>
      </c>
      <c r="HV116" s="3">
        <v>64.589316313642</v>
      </c>
      <c r="HW116" s="3">
        <v>77.7964441277913</v>
      </c>
      <c r="HX116" s="3">
        <v>143.842817688874</v>
      </c>
      <c r="HY116" s="3">
        <v>25.564374983766</v>
      </c>
      <c r="HZ116" s="3">
        <v>86.5847853458936</v>
      </c>
      <c r="IA116" s="3">
        <v>275.375465613281</v>
      </c>
      <c r="IB116" s="3">
        <v>97.5968006752599</v>
      </c>
      <c r="IC116" s="3">
        <v>198.790849372584</v>
      </c>
      <c r="ID116" s="3">
        <v>118.039017006622</v>
      </c>
      <c r="IE116" s="3">
        <v>721.793251037598</v>
      </c>
      <c r="IF116" s="3">
        <v>17.9629621949373</v>
      </c>
      <c r="IG116" s="3">
        <v>123.386731620437</v>
      </c>
      <c r="IH116" s="3">
        <v>327.07277062716</v>
      </c>
      <c r="II116" s="3">
        <v>479.387772131969</v>
      </c>
      <c r="IJ116" s="3">
        <v>109.975826081113</v>
      </c>
      <c r="IK116" s="3">
        <v>148.596285257628</v>
      </c>
      <c r="IL116" s="3">
        <v>96.9410521093709</v>
      </c>
      <c r="IM116" s="3">
        <v>60.6399535831814</v>
      </c>
      <c r="IN116" s="3">
        <v>263.97313629968</v>
      </c>
      <c r="IO116" s="3">
        <v>141.835397424315</v>
      </c>
      <c r="IP116" s="3">
        <v>53.4369743858835</v>
      </c>
      <c r="IQ116" s="3">
        <v>271.90642415673</v>
      </c>
      <c r="IR116" s="3">
        <v>67.4631912485689</v>
      </c>
      <c r="IS116" s="3">
        <v>112.340727437616</v>
      </c>
      <c r="IT116" s="3">
        <v>70.4585664277304</v>
      </c>
      <c r="IU116" s="3">
        <v>68.162826523362</v>
      </c>
      <c r="IV116" s="3">
        <v>254.235727639775</v>
      </c>
      <c r="IW116" s="3">
        <v>90.8852471760725</v>
      </c>
      <c r="IX116" s="3">
        <v>290.035125023037</v>
      </c>
      <c r="IY116" s="3">
        <v>71.4624249314202</v>
      </c>
      <c r="IZ116" s="3">
        <v>13.5906584841297</v>
      </c>
      <c r="JA116" s="3">
        <v>65.0293237635188</v>
      </c>
      <c r="JB116" s="3">
        <v>138.62458939526</v>
      </c>
      <c r="JC116" s="3">
        <v>126.807957217613</v>
      </c>
      <c r="JD116" s="3">
        <v>83.4987858566792</v>
      </c>
      <c r="JE116" s="3">
        <v>534.569534220101</v>
      </c>
      <c r="JF116" s="3">
        <v>109.993251484744</v>
      </c>
      <c r="JG116" s="3">
        <v>166.635387483517</v>
      </c>
      <c r="JH116" s="3">
        <v>50.1569063373518</v>
      </c>
      <c r="JI116" s="3">
        <v>172.418574482353</v>
      </c>
      <c r="JJ116" s="3">
        <v>69.0546637386973</v>
      </c>
      <c r="JK116" s="3">
        <v>475.227712993527</v>
      </c>
      <c r="JL116" s="3">
        <v>207.316359062159</v>
      </c>
      <c r="JM116" s="3">
        <v>172.204254702307</v>
      </c>
      <c r="JN116" s="3">
        <v>236.471692720241</v>
      </c>
      <c r="JO116" s="3">
        <v>113.982978068693</v>
      </c>
      <c r="JP116" s="3">
        <v>219.20590045097</v>
      </c>
      <c r="JQ116" s="3">
        <v>215.963500595093</v>
      </c>
      <c r="JR116" s="3">
        <v>351.735000610352</v>
      </c>
      <c r="JS116" s="3">
        <v>45.9597642605295</v>
      </c>
      <c r="JT116" s="3">
        <v>31.1501369696791</v>
      </c>
      <c r="JU116" s="3">
        <v>274.331996917725</v>
      </c>
      <c r="JV116" s="3">
        <v>26.5005214273203</v>
      </c>
      <c r="JW116" s="3">
        <v>38.9609997749328</v>
      </c>
      <c r="JX116" s="3">
        <v>85.3768508124998</v>
      </c>
      <c r="JY116" s="3">
        <v>77.9520449680134</v>
      </c>
      <c r="JZ116" s="3">
        <v>42.8373218028021</v>
      </c>
      <c r="KA116" s="3">
        <v>165.000230436412</v>
      </c>
      <c r="KB116" s="3">
        <v>31.2242819776726</v>
      </c>
      <c r="KC116" s="3">
        <v>51.2936765687994</v>
      </c>
      <c r="KD116" s="3">
        <v>32.6194978895799</v>
      </c>
      <c r="KE116" s="3">
        <v>105.285602046378</v>
      </c>
      <c r="KF116" s="3">
        <v>60.2911916173839</v>
      </c>
      <c r="KG116" s="3">
        <v>99.2044891928042</v>
      </c>
      <c r="KH116" s="3">
        <v>109.970702820749</v>
      </c>
      <c r="KI116" s="3">
        <v>132.03919461361</v>
      </c>
      <c r="KJ116" s="3">
        <v>139.749483115364</v>
      </c>
      <c r="KK116" s="3">
        <v>173.352436074725</v>
      </c>
      <c r="KL116" s="3">
        <v>39.3599955038859</v>
      </c>
      <c r="KM116" s="3">
        <v>44.9656639863385</v>
      </c>
      <c r="KN116" s="3">
        <v>75.6698712036191</v>
      </c>
      <c r="KO116" s="3">
        <v>18.553729979856</v>
      </c>
      <c r="KP116" s="3">
        <v>38.9716502827704</v>
      </c>
      <c r="KQ116" s="3">
        <v>136.492524792356</v>
      </c>
      <c r="KR116" s="3">
        <v>42.5411668068927</v>
      </c>
      <c r="KS116" s="3">
        <v>24.4195595743158</v>
      </c>
      <c r="KT116" s="3">
        <v>9.25450008322353</v>
      </c>
      <c r="KU116" s="3">
        <v>226.222269487811</v>
      </c>
      <c r="KV116" s="3">
        <v>19.1758192308725</v>
      </c>
      <c r="KW116" s="3">
        <v>86.9204525415039</v>
      </c>
      <c r="KX116" s="3">
        <v>86.7184044206981</v>
      </c>
      <c r="KY116" s="3">
        <v>27.608080643893</v>
      </c>
      <c r="KZ116" s="3">
        <v>10.7234671215463</v>
      </c>
      <c r="LA116" s="3">
        <v>17.6372882534611</v>
      </c>
      <c r="LB116" s="3">
        <v>32.8424875015619</v>
      </c>
      <c r="LC116" s="3">
        <v>46.0773268040513</v>
      </c>
      <c r="LD116" s="3">
        <v>448.473323724203</v>
      </c>
      <c r="LE116" s="3">
        <v>36.5775913405921</v>
      </c>
      <c r="LF116" s="3">
        <v>8.05723346093022</v>
      </c>
      <c r="LG116" s="3">
        <v>17.6467711694788</v>
      </c>
      <c r="LH116" s="3">
        <v>22.1912756848303</v>
      </c>
      <c r="LI116" s="3">
        <v>7.80225002765656</v>
      </c>
      <c r="LJ116" s="3">
        <v>35.4152175907898</v>
      </c>
      <c r="LK116" s="3">
        <v>19.4945033506184</v>
      </c>
      <c r="LL116" s="3">
        <v>36.8483895581585</v>
      </c>
    </row>
    <row r="117">
      <c r="A117" s="9">
        <v>45139.0</v>
      </c>
      <c r="B117" s="3">
        <v>180.04220267383</v>
      </c>
      <c r="C117" s="3">
        <v>141.428164436893</v>
      </c>
      <c r="D117" s="3">
        <v>102.37725720812</v>
      </c>
      <c r="E117" s="3">
        <v>307.378636985808</v>
      </c>
      <c r="F117" s="3">
        <v>524.956519748854</v>
      </c>
      <c r="G117" s="3">
        <v>178.079594441374</v>
      </c>
      <c r="H117" s="3">
        <v>79.708568621544</v>
      </c>
      <c r="I117" s="3">
        <v>242.723820537046</v>
      </c>
      <c r="J117" s="3">
        <v>208.003695280656</v>
      </c>
      <c r="K117" s="3">
        <v>76.9908031202878</v>
      </c>
      <c r="L117" s="3">
        <v>76.1025362916755</v>
      </c>
      <c r="M117" s="3">
        <v>18.0014728120661</v>
      </c>
      <c r="N117" s="3">
        <v>73.0631162465936</v>
      </c>
      <c r="O117" s="3">
        <v>57.3894814263551</v>
      </c>
      <c r="P117" s="3">
        <v>137.296374163087</v>
      </c>
      <c r="Q117" s="3">
        <v>100.283260677172</v>
      </c>
      <c r="R117" s="3">
        <v>104.295976387692</v>
      </c>
      <c r="S117" s="3">
        <v>108.815127528409</v>
      </c>
      <c r="T117" s="3">
        <v>143.937774185376</v>
      </c>
      <c r="U117" s="3">
        <v>156.165737802806</v>
      </c>
      <c r="V117" s="3">
        <v>244.704476044311</v>
      </c>
      <c r="W117" s="3">
        <v>333.646030280169</v>
      </c>
      <c r="X117" s="3">
        <v>173.184091526438</v>
      </c>
      <c r="Y117" s="3">
        <v>135.626087852146</v>
      </c>
      <c r="Z117" s="3">
        <v>277.508125220517</v>
      </c>
      <c r="AA117" s="3">
        <v>43.0257536630725</v>
      </c>
      <c r="AB117" s="3">
        <v>101.220217331596</v>
      </c>
      <c r="AC117" s="3">
        <v>173.940618649692</v>
      </c>
      <c r="AD117" s="3">
        <v>178.816705498141</v>
      </c>
      <c r="AE117" s="3">
        <v>159.595461572275</v>
      </c>
      <c r="AF117" s="4">
        <v>2477.28326150645</v>
      </c>
      <c r="AG117" s="3">
        <v>230.704782900603</v>
      </c>
      <c r="AH117" s="3">
        <v>28.7835889822901</v>
      </c>
      <c r="AI117" s="3">
        <v>40.7960631832005</v>
      </c>
      <c r="AJ117" s="3">
        <v>72.9496577271993</v>
      </c>
      <c r="AK117" s="3">
        <v>271.020477942811</v>
      </c>
      <c r="AL117" s="3">
        <v>25.0376083633258</v>
      </c>
      <c r="AM117" s="3">
        <v>67.2800772616517</v>
      </c>
      <c r="AN117" s="3">
        <v>267.486738122028</v>
      </c>
      <c r="AO117" s="3">
        <v>42.7212705364047</v>
      </c>
      <c r="AP117" s="3">
        <v>57.3394114332351</v>
      </c>
      <c r="AQ117" s="3">
        <v>51.4434780452562</v>
      </c>
      <c r="AR117" s="3">
        <v>40.3549097939096</v>
      </c>
      <c r="AS117" s="3">
        <v>60.2074708886713</v>
      </c>
      <c r="AT117" s="3">
        <v>41.2452263669583</v>
      </c>
      <c r="AU117" s="3">
        <v>28.678802861122</v>
      </c>
      <c r="AV117" s="3">
        <v>87.2561448762314</v>
      </c>
      <c r="AW117" s="3">
        <v>271.869747726103</v>
      </c>
      <c r="AX117" s="3">
        <v>197.323773728108</v>
      </c>
      <c r="AY117" s="3">
        <v>83.4936956322712</v>
      </c>
      <c r="AZ117" s="3">
        <v>93.5793264353587</v>
      </c>
      <c r="BA117" s="3">
        <v>16.6150000820989</v>
      </c>
      <c r="BB117" s="3">
        <v>75.8281866046334</v>
      </c>
      <c r="BC117" s="3">
        <v>91.700853311739</v>
      </c>
      <c r="BD117" s="3">
        <v>102.213211203958</v>
      </c>
      <c r="BE117" s="3">
        <v>72.5821028701491</v>
      </c>
      <c r="BF117" s="3">
        <v>150.415380196546</v>
      </c>
      <c r="BG117" s="3">
        <v>43.8518264535532</v>
      </c>
      <c r="BH117" s="3">
        <v>187.675506467269</v>
      </c>
      <c r="BI117" s="3">
        <v>37.6777823075004</v>
      </c>
      <c r="BJ117" s="3">
        <v>228.746082634987</v>
      </c>
      <c r="BK117" s="3">
        <v>55.0319381186502</v>
      </c>
      <c r="BL117" s="3">
        <v>27.4845872876958</v>
      </c>
      <c r="BM117" s="3">
        <v>105.044697500416</v>
      </c>
      <c r="BN117" s="3">
        <v>111.86093126057</v>
      </c>
      <c r="BO117" s="3">
        <v>533.170981236039</v>
      </c>
      <c r="BP117" s="3">
        <v>41.2206778979944</v>
      </c>
      <c r="BQ117" s="3">
        <v>210.268172732484</v>
      </c>
      <c r="BR117" s="3">
        <v>51.9254560704588</v>
      </c>
      <c r="BS117" s="3">
        <v>30.5125813018408</v>
      </c>
      <c r="BT117" s="3">
        <v>119.061504730033</v>
      </c>
      <c r="BU117" s="3">
        <v>68.2917201029595</v>
      </c>
      <c r="BV117" s="3">
        <v>66.4030228708934</v>
      </c>
      <c r="BW117" s="3">
        <v>151.352648490426</v>
      </c>
      <c r="BX117" s="3">
        <v>45.586525032406</v>
      </c>
      <c r="BY117" s="3">
        <v>42.8735306219186</v>
      </c>
      <c r="BZ117" s="3">
        <v>406.499881383278</v>
      </c>
      <c r="CA117" s="3">
        <v>92.9721620813086</v>
      </c>
      <c r="CB117" s="3">
        <v>156.289026135682</v>
      </c>
      <c r="CC117" s="3">
        <v>129.782337918225</v>
      </c>
      <c r="CD117" s="3">
        <v>120.230363930019</v>
      </c>
      <c r="CE117" s="3">
        <v>225.656891462486</v>
      </c>
      <c r="CF117" s="3">
        <v>85.3647826843311</v>
      </c>
      <c r="CG117" s="3">
        <v>140.984999946926</v>
      </c>
      <c r="CH117" s="3">
        <v>140.102791462602</v>
      </c>
      <c r="CI117" s="3">
        <v>151.926494904674</v>
      </c>
      <c r="CJ117" s="3">
        <v>101.249864951203</v>
      </c>
      <c r="CK117" s="3">
        <v>86.0137360291705</v>
      </c>
      <c r="CL117" s="3">
        <v>104.466304281484</v>
      </c>
      <c r="CM117" s="3">
        <v>47.3508782068724</v>
      </c>
      <c r="CN117" s="3">
        <v>121.164872428818</v>
      </c>
      <c r="CO117" s="3">
        <v>42.3156212161957</v>
      </c>
      <c r="CP117" s="3">
        <v>179.746144461224</v>
      </c>
      <c r="CQ117" s="3">
        <v>85.9241351396894</v>
      </c>
      <c r="CR117" s="3">
        <v>195.738636006831</v>
      </c>
      <c r="CS117" s="3">
        <v>65.5281443760632</v>
      </c>
      <c r="CT117" s="3">
        <v>157.636526235414</v>
      </c>
      <c r="CU117" s="3">
        <v>79.3446727178958</v>
      </c>
      <c r="CV117" s="3">
        <v>93.7691174810581</v>
      </c>
      <c r="CW117" s="3">
        <v>122.642372731915</v>
      </c>
      <c r="CX117" s="3">
        <v>61.0239453472769</v>
      </c>
      <c r="CY117" s="3">
        <v>61.6293229946333</v>
      </c>
      <c r="CZ117" s="3">
        <v>216.008044941857</v>
      </c>
      <c r="DA117" s="3">
        <v>45.3738634247856</v>
      </c>
      <c r="DB117" s="3">
        <v>78.1832612079123</v>
      </c>
      <c r="DC117" s="3">
        <v>38.1711565487975</v>
      </c>
      <c r="DD117" s="3">
        <v>115.863179633211</v>
      </c>
      <c r="DE117" s="3">
        <v>108.830216946809</v>
      </c>
      <c r="DF117" s="3">
        <v>11.3179400721879</v>
      </c>
      <c r="DG117" s="3">
        <v>55.3304400075045</v>
      </c>
      <c r="DH117" s="3">
        <v>39.8323200191021</v>
      </c>
      <c r="DI117" s="3">
        <v>255.595744098681</v>
      </c>
      <c r="DJ117" s="3">
        <v>34.6115654738698</v>
      </c>
      <c r="DK117" s="3">
        <v>158.34500088899</v>
      </c>
      <c r="DL117" s="3">
        <v>54.6682097065547</v>
      </c>
      <c r="DM117" s="3">
        <v>25.1853187850251</v>
      </c>
      <c r="DN117" s="3">
        <v>84.1081788611154</v>
      </c>
      <c r="DO117" s="3">
        <v>218.134272089579</v>
      </c>
      <c r="DP117" s="3">
        <v>89.6000471966927</v>
      </c>
      <c r="DQ117" s="3">
        <v>73.3838173718776</v>
      </c>
      <c r="DR117" s="3">
        <v>67.2728398541448</v>
      </c>
      <c r="DS117" s="3">
        <v>31.1116202093701</v>
      </c>
      <c r="DT117" s="3">
        <v>33.9711623136611</v>
      </c>
      <c r="DU117" s="3">
        <v>130.022786656728</v>
      </c>
      <c r="DV117" s="3">
        <v>148.721590505747</v>
      </c>
      <c r="DW117" s="3">
        <v>101.111565552226</v>
      </c>
      <c r="DX117" s="3">
        <v>322.50235457216</v>
      </c>
      <c r="DY117" s="3">
        <v>705.301207575928</v>
      </c>
      <c r="DZ117" s="3">
        <v>38.1513998763675</v>
      </c>
      <c r="EA117" s="3">
        <v>62.213579615379</v>
      </c>
      <c r="EB117" s="3">
        <v>10.7081002591281</v>
      </c>
      <c r="EC117" s="3">
        <v>316.335895192074</v>
      </c>
      <c r="ED117" s="3">
        <v>150.54484021641</v>
      </c>
      <c r="EE117" s="3">
        <v>70.150376127263</v>
      </c>
      <c r="EF117" s="3">
        <v>183.217660983718</v>
      </c>
      <c r="EG117" s="3">
        <v>30.1253657157335</v>
      </c>
      <c r="EH117" s="3">
        <v>37.9555707351507</v>
      </c>
      <c r="EI117" s="3">
        <v>15.0568237956811</v>
      </c>
      <c r="EJ117" s="3">
        <v>213.796540493138</v>
      </c>
      <c r="EK117" s="3">
        <v>478.791425672334</v>
      </c>
      <c r="EL117" s="3">
        <v>136.704999347821</v>
      </c>
      <c r="EM117" s="3">
        <v>112.634729267465</v>
      </c>
      <c r="EN117" s="3">
        <v>66.3067125120309</v>
      </c>
      <c r="EO117" s="3">
        <v>33.5902887538246</v>
      </c>
      <c r="EP117" s="3">
        <v>499.084031858559</v>
      </c>
      <c r="EQ117" s="3">
        <v>32.8504137611795</v>
      </c>
      <c r="ER117" s="3">
        <v>30.9660613731622</v>
      </c>
      <c r="ES117" s="3">
        <v>57.8355581648452</v>
      </c>
      <c r="ET117" s="3">
        <v>302.870434304942</v>
      </c>
      <c r="EU117" s="3">
        <v>234.745626249076</v>
      </c>
      <c r="EV117" s="3">
        <v>14.8339542806752</v>
      </c>
      <c r="EW117" s="3">
        <v>58.4848030838526</v>
      </c>
      <c r="EX117" s="3">
        <v>161.79296941821</v>
      </c>
      <c r="EY117" s="3">
        <v>26.9544523741856</v>
      </c>
      <c r="EZ117" s="3">
        <v>146.084729254557</v>
      </c>
      <c r="FA117" s="3">
        <v>56.0658763635904</v>
      </c>
      <c r="FB117" s="3">
        <v>10.3257947455401</v>
      </c>
      <c r="FC117" s="3">
        <v>18.1077744801547</v>
      </c>
      <c r="FD117" s="3">
        <v>485.152044325424</v>
      </c>
      <c r="FE117" s="3">
        <v>121.40788990693</v>
      </c>
      <c r="FF117" s="3">
        <v>16.1740019246054</v>
      </c>
      <c r="FG117" s="3">
        <v>82.4428263125212</v>
      </c>
      <c r="FH117" s="3">
        <v>58.0843914442355</v>
      </c>
      <c r="FI117" s="3">
        <v>46.3793640181996</v>
      </c>
      <c r="FJ117" s="3">
        <v>62.2287839431504</v>
      </c>
      <c r="FK117" s="3">
        <v>115.364668461534</v>
      </c>
      <c r="FL117" s="3">
        <v>517.746466226696</v>
      </c>
      <c r="FM117" s="3">
        <v>432.625658413388</v>
      </c>
      <c r="FN117" s="3">
        <v>217.803068685956</v>
      </c>
      <c r="FO117" s="3">
        <v>64.1657919634672</v>
      </c>
      <c r="FP117" s="3">
        <v>31.3806876692426</v>
      </c>
      <c r="FQ117" s="3">
        <v>90.1902443705862</v>
      </c>
      <c r="FR117" s="3">
        <v>394.456245118378</v>
      </c>
      <c r="FS117" s="3">
        <v>201.135229072125</v>
      </c>
      <c r="FT117" s="3">
        <v>57.1129221182123</v>
      </c>
      <c r="FU117" s="3">
        <v>276.217363178116</v>
      </c>
      <c r="FV117" s="3">
        <v>80.2298984678216</v>
      </c>
      <c r="FW117" s="3">
        <v>420.988767722719</v>
      </c>
      <c r="FX117" s="3">
        <v>332.2713539128</v>
      </c>
      <c r="FY117" s="3">
        <v>69.8660735197304</v>
      </c>
      <c r="FZ117" s="3">
        <v>79.7199456443902</v>
      </c>
      <c r="GA117" s="3">
        <v>60.1824555866284</v>
      </c>
      <c r="GB117" s="3">
        <v>101.036739349365</v>
      </c>
      <c r="GC117" s="3">
        <v>82.2209773426802</v>
      </c>
      <c r="GD117" s="3">
        <v>188.033149043399</v>
      </c>
      <c r="GE117" s="3">
        <v>81.6777072380332</v>
      </c>
      <c r="GF117" s="3">
        <v>57.7378260571024</v>
      </c>
      <c r="GG117" s="3">
        <v>38.5039426964618</v>
      </c>
      <c r="GH117" s="3">
        <v>38.3349506113681</v>
      </c>
      <c r="GI117" s="3">
        <v>138.235483431461</v>
      </c>
      <c r="GJ117" s="3">
        <v>103.748957168315</v>
      </c>
      <c r="GK117" s="3">
        <v>82.3866124717637</v>
      </c>
      <c r="GL117" s="3">
        <v>321.504019733089</v>
      </c>
      <c r="GM117" s="3">
        <v>277.024538619557</v>
      </c>
      <c r="GN117" s="3">
        <v>124.94386306287</v>
      </c>
      <c r="GO117" s="3">
        <v>65.8960803847764</v>
      </c>
      <c r="GP117" s="3">
        <v>50.1473613588705</v>
      </c>
      <c r="GQ117" s="3">
        <v>65.6482414200456</v>
      </c>
      <c r="GR117" s="3">
        <v>37.8053617845267</v>
      </c>
      <c r="GS117" s="3">
        <v>424.154131018597</v>
      </c>
      <c r="GT117" s="3">
        <v>25.4926763887548</v>
      </c>
      <c r="GU117" s="3">
        <v>102.644443416548</v>
      </c>
      <c r="GV117" s="3">
        <v>423.798151387505</v>
      </c>
      <c r="GW117" s="3">
        <v>36.0037681377507</v>
      </c>
      <c r="GX117" s="3">
        <v>209.087259186339</v>
      </c>
      <c r="GY117" s="3">
        <v>74.4731760351023</v>
      </c>
      <c r="GZ117" s="3">
        <v>73.6386576948546</v>
      </c>
      <c r="HA117" s="3">
        <v>165.313865587049</v>
      </c>
      <c r="HB117" s="3">
        <v>45.2736247342816</v>
      </c>
      <c r="HC117" s="3">
        <v>20.3639902912323</v>
      </c>
      <c r="HD117" s="3">
        <v>61.3115426944956</v>
      </c>
      <c r="HE117" s="3">
        <v>76.7340855387779</v>
      </c>
      <c r="HF117" s="3">
        <v>114.139443815885</v>
      </c>
      <c r="HG117" s="3">
        <v>937.680652120839</v>
      </c>
      <c r="HH117" s="3">
        <v>61.7036713117393</v>
      </c>
      <c r="HI117" s="3">
        <v>118.147833261829</v>
      </c>
      <c r="HJ117" s="3">
        <v>78.5028404328694</v>
      </c>
      <c r="HK117" s="3">
        <v>57.9824135851502</v>
      </c>
      <c r="HL117" s="3">
        <v>173.854256638255</v>
      </c>
      <c r="HM117" s="3">
        <v>32.8886923903168</v>
      </c>
      <c r="HN117" s="3">
        <v>73.431273180666</v>
      </c>
      <c r="HO117" s="3">
        <v>149.098360928437</v>
      </c>
      <c r="HP117" s="3">
        <v>126.597592450527</v>
      </c>
      <c r="HQ117" s="3">
        <v>403.487766168182</v>
      </c>
      <c r="HR117" s="3">
        <v>80.8206208560378</v>
      </c>
      <c r="HS117" s="3">
        <v>117.415405254845</v>
      </c>
      <c r="HT117" s="3">
        <v>88.8134326180128</v>
      </c>
      <c r="HU117" s="3">
        <v>118.092565285547</v>
      </c>
      <c r="HV117" s="3">
        <v>67.617356173929</v>
      </c>
      <c r="HW117" s="3">
        <v>74.1693518616858</v>
      </c>
      <c r="HX117" s="3">
        <v>136.171525584042</v>
      </c>
      <c r="HY117" s="3">
        <v>24.4518495204525</v>
      </c>
      <c r="HZ117" s="3">
        <v>88.3273804119521</v>
      </c>
      <c r="IA117" s="3">
        <v>262.633153670369</v>
      </c>
      <c r="IB117" s="3">
        <v>107.830818233642</v>
      </c>
      <c r="IC117" s="3">
        <v>203.212466192558</v>
      </c>
      <c r="ID117" s="3">
        <v>111.258075643533</v>
      </c>
      <c r="IE117" s="3">
        <v>803.239998195482</v>
      </c>
      <c r="IF117" s="3">
        <v>18.3222574529391</v>
      </c>
      <c r="IG117" s="3">
        <v>117.618793187481</v>
      </c>
      <c r="IH117" s="3">
        <v>294.057917058133</v>
      </c>
      <c r="II117" s="3">
        <v>487.79486338847</v>
      </c>
      <c r="IJ117" s="3">
        <v>114.528012181218</v>
      </c>
      <c r="IK117" s="3">
        <v>144.82998831307</v>
      </c>
      <c r="IL117" s="3">
        <v>95.8329051623076</v>
      </c>
      <c r="IM117" s="3">
        <v>60.4305482565592</v>
      </c>
      <c r="IN117" s="3">
        <v>269.01497341103</v>
      </c>
      <c r="IO117" s="3">
        <v>138.216928852866</v>
      </c>
      <c r="IP117" s="3">
        <v>56.1121161347417</v>
      </c>
      <c r="IQ117" s="3">
        <v>259.454092385869</v>
      </c>
      <c r="IR117" s="3">
        <v>65.1570320585943</v>
      </c>
      <c r="IS117" s="3">
        <v>107.200018516455</v>
      </c>
      <c r="IT117" s="3">
        <v>68.2002688804444</v>
      </c>
      <c r="IU117" s="3">
        <v>66.4448887676463</v>
      </c>
      <c r="IV117" s="3">
        <v>259.065947574243</v>
      </c>
      <c r="IW117" s="3">
        <v>89.3601393132563</v>
      </c>
      <c r="IX117" s="3">
        <v>276.496970084153</v>
      </c>
      <c r="IY117" s="3">
        <v>69.1025271685115</v>
      </c>
      <c r="IZ117" s="3">
        <v>12.9911268986897</v>
      </c>
      <c r="JA117" s="3">
        <v>61.1734424952825</v>
      </c>
      <c r="JB117" s="3">
        <v>130.619759162507</v>
      </c>
      <c r="JC117" s="3">
        <v>123.346659923868</v>
      </c>
      <c r="JD117" s="3">
        <v>86.4249977693241</v>
      </c>
      <c r="JE117" s="3">
        <v>541.860770373388</v>
      </c>
      <c r="JF117" s="3">
        <v>105.08323592043</v>
      </c>
      <c r="JG117" s="3">
        <v>160.265091022047</v>
      </c>
      <c r="JH117" s="3">
        <v>51.6298386906875</v>
      </c>
      <c r="JI117" s="3">
        <v>162.474569084206</v>
      </c>
      <c r="JJ117" s="3">
        <v>76.7331937012006</v>
      </c>
      <c r="JK117" s="3">
        <v>488.233888634753</v>
      </c>
      <c r="JL117" s="3">
        <v>219.194436297122</v>
      </c>
      <c r="JM117" s="3">
        <v>164.310615546374</v>
      </c>
      <c r="JN117" s="3">
        <v>238.121249587928</v>
      </c>
      <c r="JO117" s="3">
        <v>126.359431140258</v>
      </c>
      <c r="JP117" s="3">
        <v>218.036291992997</v>
      </c>
      <c r="JQ117" s="3">
        <v>205.595000225565</v>
      </c>
      <c r="JR117" s="3">
        <v>348.463695360267</v>
      </c>
      <c r="JS117" s="3">
        <v>41.6695265213237</v>
      </c>
      <c r="JT117" s="3">
        <v>30.0624345510093</v>
      </c>
      <c r="JU117" s="3">
        <v>281.901956309443</v>
      </c>
      <c r="JV117" s="3">
        <v>24.8971014442194</v>
      </c>
      <c r="JW117" s="3">
        <v>41.7295649984608</v>
      </c>
      <c r="JX117" s="3">
        <v>81.9705091251658</v>
      </c>
      <c r="JY117" s="3">
        <v>80.0510688097433</v>
      </c>
      <c r="JZ117" s="3">
        <v>41.5890713647017</v>
      </c>
      <c r="KA117" s="3">
        <v>156.129074506659</v>
      </c>
      <c r="KB117" s="3">
        <v>32.3611228228402</v>
      </c>
      <c r="KC117" s="3">
        <v>52.192853573623</v>
      </c>
      <c r="KD117" s="3">
        <v>31.6099221246285</v>
      </c>
      <c r="KE117" s="3">
        <v>98.1717465333044</v>
      </c>
      <c r="KF117" s="3">
        <v>55.9412062211841</v>
      </c>
      <c r="KG117" s="3">
        <v>103.654922922841</v>
      </c>
      <c r="KH117" s="3">
        <v>101.503039423593</v>
      </c>
      <c r="KI117" s="3">
        <v>128.417554960616</v>
      </c>
      <c r="KJ117" s="3">
        <v>120.472764403627</v>
      </c>
      <c r="KK117" s="3">
        <v>182.762570732835</v>
      </c>
      <c r="KL117" s="3">
        <v>40.1266174060047</v>
      </c>
      <c r="KM117" s="3">
        <v>45.4774023545911</v>
      </c>
      <c r="KN117" s="3">
        <v>72.0164667463288</v>
      </c>
      <c r="KO117" s="3">
        <v>18.7819907092519</v>
      </c>
      <c r="KP117" s="3">
        <v>37.080277407694</v>
      </c>
      <c r="KQ117" s="3">
        <v>126.226351628543</v>
      </c>
      <c r="KR117" s="3">
        <v>36.9736219787271</v>
      </c>
      <c r="KS117" s="3">
        <v>24.0460114763937</v>
      </c>
      <c r="KT117" s="3">
        <v>9.9892240425204</v>
      </c>
      <c r="KU117" s="3">
        <v>226.731705241698</v>
      </c>
      <c r="KV117" s="3">
        <v>21.7924373220324</v>
      </c>
      <c r="KW117" s="3">
        <v>82.8943296367376</v>
      </c>
      <c r="KX117" s="3">
        <v>84.6757741313417</v>
      </c>
      <c r="KY117" s="3">
        <v>26.6508058638534</v>
      </c>
      <c r="KZ117" s="3">
        <v>10.5886192869842</v>
      </c>
      <c r="LA117" s="3">
        <v>20.0087500013894</v>
      </c>
      <c r="LB117" s="3">
        <v>35.896379258164</v>
      </c>
      <c r="LC117" s="3">
        <v>47.1296894769316</v>
      </c>
      <c r="LD117" s="3">
        <v>443.454417695203</v>
      </c>
      <c r="LE117" s="3">
        <v>37.7114761078523</v>
      </c>
      <c r="LF117" s="3">
        <v>7.47863768839618</v>
      </c>
      <c r="LG117" s="3">
        <v>16.9693369655739</v>
      </c>
      <c r="LH117" s="3">
        <v>23.8501047731697</v>
      </c>
      <c r="LI117" s="3">
        <v>7.6613043287526</v>
      </c>
      <c r="LJ117" s="3">
        <v>33.6961026596314</v>
      </c>
      <c r="LK117" s="3">
        <v>18.4705534317513</v>
      </c>
      <c r="LL117" s="3">
        <v>39.635273926115</v>
      </c>
    </row>
    <row r="118">
      <c r="A118" s="9">
        <v>45170.0</v>
      </c>
      <c r="B118" s="3">
        <v>176.198034322317</v>
      </c>
      <c r="C118" s="3">
        <v>143.081275832923</v>
      </c>
      <c r="D118" s="3">
        <v>97.3055549938214</v>
      </c>
      <c r="E118" s="3">
        <v>310.914910276287</v>
      </c>
      <c r="F118" s="3">
        <v>536.30425415039</v>
      </c>
      <c r="G118" s="3">
        <v>173.611761901144</v>
      </c>
      <c r="H118" s="3">
        <v>75.265877262142</v>
      </c>
      <c r="I118" s="3">
        <v>239.167789149907</v>
      </c>
      <c r="J118" s="3">
        <v>212.260500335693</v>
      </c>
      <c r="K118" s="3">
        <v>75.467724081941</v>
      </c>
      <c r="L118" s="3">
        <v>74.2868340581123</v>
      </c>
      <c r="M118" s="3">
        <v>15.9375501760726</v>
      </c>
      <c r="N118" s="3">
        <v>74.1446536519544</v>
      </c>
      <c r="O118" s="3">
        <v>58.9897265643884</v>
      </c>
      <c r="P118" s="3">
        <v>138.650401925801</v>
      </c>
      <c r="Q118" s="3">
        <v>105.792250061035</v>
      </c>
      <c r="R118" s="3">
        <v>107.868601511903</v>
      </c>
      <c r="S118" s="3">
        <v>104.615071604965</v>
      </c>
      <c r="T118" s="3">
        <v>141.07960825132</v>
      </c>
      <c r="U118" s="3">
        <v>151.668692390379</v>
      </c>
      <c r="V118" s="3">
        <v>253.085985561948</v>
      </c>
      <c r="W118" s="3">
        <v>334.29312694743</v>
      </c>
      <c r="X118" s="3">
        <v>165.964490129353</v>
      </c>
      <c r="Y118" s="3">
        <v>135.528000640869</v>
      </c>
      <c r="Z118" s="3">
        <v>283.71532827968</v>
      </c>
      <c r="AA118" s="3">
        <v>42.2407470218224</v>
      </c>
      <c r="AB118" s="3">
        <v>100.571750068665</v>
      </c>
      <c r="AC118" s="3">
        <v>170.556180021152</v>
      </c>
      <c r="AD118" s="3">
        <v>179.213886862022</v>
      </c>
      <c r="AE118" s="3">
        <v>153.93254001159</v>
      </c>
      <c r="AF118" s="4">
        <v>2551.67875366211</v>
      </c>
      <c r="AG118" s="3">
        <v>206.805249023437</v>
      </c>
      <c r="AH118" s="3">
        <v>27.3859585516431</v>
      </c>
      <c r="AI118" s="3">
        <v>37.2404362944188</v>
      </c>
      <c r="AJ118" s="3">
        <v>67.3760522188619</v>
      </c>
      <c r="AK118" s="3">
        <v>260.47370645215</v>
      </c>
      <c r="AL118" s="3">
        <v>23.761781038878</v>
      </c>
      <c r="AM118" s="3">
        <v>61.1209265550261</v>
      </c>
      <c r="AN118" s="3">
        <v>259.18150062561</v>
      </c>
      <c r="AO118" s="3">
        <v>42.2951367341416</v>
      </c>
      <c r="AP118" s="3">
        <v>55.4665289566523</v>
      </c>
      <c r="AQ118" s="3">
        <v>53.49524974823</v>
      </c>
      <c r="AR118" s="3">
        <v>39.9262814687746</v>
      </c>
      <c r="AS118" s="3">
        <v>58.5222781152</v>
      </c>
      <c r="AT118" s="3">
        <v>39.5185349446718</v>
      </c>
      <c r="AU118" s="3">
        <v>26.6714185118124</v>
      </c>
      <c r="AV118" s="3">
        <v>85.7261271186984</v>
      </c>
      <c r="AW118" s="3">
        <v>271.706401047633</v>
      </c>
      <c r="AX118" s="3">
        <v>205.366444819537</v>
      </c>
      <c r="AY118" s="3">
        <v>79.8267498016358</v>
      </c>
      <c r="AZ118" s="3">
        <v>88.9565170967324</v>
      </c>
      <c r="BA118" s="3">
        <v>14.8714999675751</v>
      </c>
      <c r="BB118" s="3">
        <v>80.4888655963534</v>
      </c>
      <c r="BC118" s="3">
        <v>84.4398884801844</v>
      </c>
      <c r="BD118" s="3">
        <v>102.638199985449</v>
      </c>
      <c r="BE118" s="3">
        <v>70.4205933258021</v>
      </c>
      <c r="BF118" s="3">
        <v>137.400730178085</v>
      </c>
      <c r="BG118" s="3">
        <v>43.2172415444169</v>
      </c>
      <c r="BH118" s="3">
        <v>189.081437623863</v>
      </c>
      <c r="BI118" s="3">
        <v>38.1575654029846</v>
      </c>
      <c r="BJ118" s="3">
        <v>226.093066114806</v>
      </c>
      <c r="BK118" s="3">
        <v>53.464025338105</v>
      </c>
      <c r="BL118" s="3">
        <v>27.1444787704245</v>
      </c>
      <c r="BM118" s="3">
        <v>98.0074119173663</v>
      </c>
      <c r="BN118" s="3">
        <v>117.788993873634</v>
      </c>
      <c r="BO118" s="3">
        <v>540.690890722654</v>
      </c>
      <c r="BP118" s="3">
        <v>40.0553505390053</v>
      </c>
      <c r="BQ118" s="3">
        <v>213.345376175024</v>
      </c>
      <c r="BR118" s="3">
        <v>52.9918645752915</v>
      </c>
      <c r="BS118" s="3">
        <v>30.1065234756052</v>
      </c>
      <c r="BT118" s="3">
        <v>121.857496943696</v>
      </c>
      <c r="BU118" s="3">
        <v>68.7020080679099</v>
      </c>
      <c r="BV118" s="3">
        <v>65.1942376667446</v>
      </c>
      <c r="BW118" s="3">
        <v>158.576944262421</v>
      </c>
      <c r="BX118" s="3">
        <v>44.2501070558562</v>
      </c>
      <c r="BY118" s="3">
        <v>38.9197198930015</v>
      </c>
      <c r="BZ118" s="3">
        <v>390.740859671334</v>
      </c>
      <c r="CA118" s="3">
        <v>86.3192047771579</v>
      </c>
      <c r="CB118" s="3">
        <v>113.430500666226</v>
      </c>
      <c r="CC118" s="3">
        <v>122.06913716112</v>
      </c>
      <c r="CD118" s="3">
        <v>111.891923288346</v>
      </c>
      <c r="CE118" s="3">
        <v>222.696653535947</v>
      </c>
      <c r="CF118" s="3">
        <v>81.094192062762</v>
      </c>
      <c r="CG118" s="3">
        <v>111.771499252319</v>
      </c>
      <c r="CH118" s="3">
        <v>140.567733333748</v>
      </c>
      <c r="CI118" s="3">
        <v>140.337096486914</v>
      </c>
      <c r="CJ118" s="3">
        <v>98.8840816906836</v>
      </c>
      <c r="CK118" s="3">
        <v>87.096949436388</v>
      </c>
      <c r="CL118" s="3">
        <v>98.5804998397827</v>
      </c>
      <c r="CM118" s="3">
        <v>47.3251932266126</v>
      </c>
      <c r="CN118" s="3">
        <v>119.756160151733</v>
      </c>
      <c r="CO118" s="3">
        <v>42.7029112361986</v>
      </c>
      <c r="CP118" s="3">
        <v>174.554845842687</v>
      </c>
      <c r="CQ118" s="3">
        <v>85.5947422346602</v>
      </c>
      <c r="CR118" s="3">
        <v>192.558518110687</v>
      </c>
      <c r="CS118" s="3">
        <v>64.4394136802861</v>
      </c>
      <c r="CT118" s="3">
        <v>147.327827612916</v>
      </c>
      <c r="CU118" s="3">
        <v>75.3087863789275</v>
      </c>
      <c r="CV118" s="3">
        <v>95.8390874729155</v>
      </c>
      <c r="CW118" s="3">
        <v>123.201965979183</v>
      </c>
      <c r="CX118" s="3">
        <v>58.3880844841934</v>
      </c>
      <c r="CY118" s="3">
        <v>58.2489784618742</v>
      </c>
      <c r="CZ118" s="3">
        <v>218.51871464578</v>
      </c>
      <c r="DA118" s="3">
        <v>45.087705913052</v>
      </c>
      <c r="DB118" s="3">
        <v>72.9269996643066</v>
      </c>
      <c r="DC118" s="3">
        <v>38.3259855868231</v>
      </c>
      <c r="DD118" s="3">
        <v>113.847033723631</v>
      </c>
      <c r="DE118" s="3">
        <v>105.322750663757</v>
      </c>
      <c r="DF118" s="3">
        <v>11.3727744448823</v>
      </c>
      <c r="DG118" s="3">
        <v>53.2032241927466</v>
      </c>
      <c r="DH118" s="3">
        <v>38.3002943899027</v>
      </c>
      <c r="DI118" s="3">
        <v>251.139040407711</v>
      </c>
      <c r="DJ118" s="3">
        <v>33.9786775035064</v>
      </c>
      <c r="DK118" s="3">
        <v>160.395999526978</v>
      </c>
      <c r="DL118" s="3">
        <v>54.5268572470906</v>
      </c>
      <c r="DM118" s="3">
        <v>24.9487027748741</v>
      </c>
      <c r="DN118" s="3">
        <v>69.7226444073002</v>
      </c>
      <c r="DO118" s="3">
        <v>214.292668687459</v>
      </c>
      <c r="DP118" s="3">
        <v>89.7269645902028</v>
      </c>
      <c r="DQ118" s="3">
        <v>71.9094396784839</v>
      </c>
      <c r="DR118" s="3">
        <v>62.0312800967149</v>
      </c>
      <c r="DS118" s="3">
        <v>30.1357118653332</v>
      </c>
      <c r="DT118" s="3">
        <v>32.6719542150513</v>
      </c>
      <c r="DU118" s="3">
        <v>133.828858400684</v>
      </c>
      <c r="DV118" s="3">
        <v>142.932136811633</v>
      </c>
      <c r="DW118" s="3">
        <v>102.524467823633</v>
      </c>
      <c r="DX118" s="3">
        <v>319.834398167238</v>
      </c>
      <c r="DY118" s="3">
        <v>685.358273482048</v>
      </c>
      <c r="DZ118" s="3">
        <v>40.2991236610075</v>
      </c>
      <c r="EA118" s="3">
        <v>64.1010654831033</v>
      </c>
      <c r="EB118" s="3">
        <v>9.99651457268208</v>
      </c>
      <c r="EC118" s="3">
        <v>308.165941593939</v>
      </c>
      <c r="ED118" s="3">
        <v>154.950009337088</v>
      </c>
      <c r="EE118" s="3">
        <v>70.7364993321399</v>
      </c>
      <c r="EF118" s="3">
        <v>184.413882723618</v>
      </c>
      <c r="EG118" s="3">
        <v>26.598133107273</v>
      </c>
      <c r="EH118" s="3">
        <v>36.1517681024163</v>
      </c>
      <c r="EI118" s="3">
        <v>14.8299823377521</v>
      </c>
      <c r="EJ118" s="3">
        <v>201.90466562755</v>
      </c>
      <c r="EK118" s="3">
        <v>471.609028992821</v>
      </c>
      <c r="EL118" s="3">
        <v>139.685656989297</v>
      </c>
      <c r="EM118" s="3">
        <v>111.762191682955</v>
      </c>
      <c r="EN118" s="3">
        <v>66.3226351125317</v>
      </c>
      <c r="EO118" s="3">
        <v>35.9224448288247</v>
      </c>
      <c r="EP118" s="3">
        <v>526.746183044233</v>
      </c>
      <c r="EQ118" s="3">
        <v>32.5898583203284</v>
      </c>
      <c r="ER118" s="3">
        <v>29.0299795816834</v>
      </c>
      <c r="ES118" s="3">
        <v>59.8337808186729</v>
      </c>
      <c r="ET118" s="3">
        <v>298.466000366211</v>
      </c>
      <c r="EU118" s="3">
        <v>229.47493894186</v>
      </c>
      <c r="EV118" s="3">
        <v>14.1552214449177</v>
      </c>
      <c r="EW118" s="3">
        <v>54.6799256589236</v>
      </c>
      <c r="EX118" s="3">
        <v>154.674059708358</v>
      </c>
      <c r="EY118" s="3">
        <v>27.4985970782786</v>
      </c>
      <c r="EZ118" s="3">
        <v>141.30035609428</v>
      </c>
      <c r="FA118" s="3">
        <v>53.685241384298</v>
      </c>
      <c r="FB118" s="3">
        <v>10.3606475669757</v>
      </c>
      <c r="FC118" s="3">
        <v>17.239007294912</v>
      </c>
      <c r="FD118" s="3">
        <v>468.017687734095</v>
      </c>
      <c r="FE118" s="3">
        <v>119.451408737786</v>
      </c>
      <c r="FF118" s="3">
        <v>15.6527883707763</v>
      </c>
      <c r="FG118" s="3">
        <v>79.964750289917</v>
      </c>
      <c r="FH118" s="3">
        <v>55.6141019973228</v>
      </c>
      <c r="FI118" s="3">
        <v>44.3095727545229</v>
      </c>
      <c r="FJ118" s="3">
        <v>63.3708549903847</v>
      </c>
      <c r="FK118" s="3">
        <v>110.228087486564</v>
      </c>
      <c r="FL118" s="3">
        <v>563.023011993215</v>
      </c>
      <c r="FM118" s="3">
        <v>409.167235902028</v>
      </c>
      <c r="FN118" s="3">
        <v>214.889436864273</v>
      </c>
      <c r="FO118" s="3">
        <v>61.4825787903415</v>
      </c>
      <c r="FP118" s="3">
        <v>27.9964772509459</v>
      </c>
      <c r="FQ118" s="3">
        <v>91.4662997769565</v>
      </c>
      <c r="FR118" s="3">
        <v>405.91034565116</v>
      </c>
      <c r="FS118" s="3">
        <v>197.387876771565</v>
      </c>
      <c r="FT118" s="3">
        <v>54.2400898197538</v>
      </c>
      <c r="FU118" s="3">
        <v>267.63428455748</v>
      </c>
      <c r="FV118" s="3">
        <v>76.4245920506702</v>
      </c>
      <c r="FW118" s="3">
        <v>425.177924816878</v>
      </c>
      <c r="FX118" s="3">
        <v>330.49687058343</v>
      </c>
      <c r="FY118" s="3">
        <v>68.0306731730789</v>
      </c>
      <c r="FZ118" s="3">
        <v>77.6219170830594</v>
      </c>
      <c r="GA118" s="3">
        <v>61.7848164913769</v>
      </c>
      <c r="GB118" s="3">
        <v>91.7217496871948</v>
      </c>
      <c r="GC118" s="3">
        <v>76.023333748296</v>
      </c>
      <c r="GD118" s="3">
        <v>191.965933048238</v>
      </c>
      <c r="GE118" s="3">
        <v>80.4355092509344</v>
      </c>
      <c r="GF118" s="3">
        <v>55.6022499084473</v>
      </c>
      <c r="GG118" s="3">
        <v>38.6536350650244</v>
      </c>
      <c r="GH118" s="3">
        <v>36.1249297910318</v>
      </c>
      <c r="GI118" s="3">
        <v>148.94831894717</v>
      </c>
      <c r="GJ118" s="3">
        <v>103.282503509931</v>
      </c>
      <c r="GK118" s="3">
        <v>81.1487936041631</v>
      </c>
      <c r="GL118" s="3">
        <v>323.25102116906</v>
      </c>
      <c r="GM118" s="3">
        <v>276.730861491807</v>
      </c>
      <c r="GN118" s="3">
        <v>120.276355616281</v>
      </c>
      <c r="GO118" s="3">
        <v>69.007150461629</v>
      </c>
      <c r="GP118" s="3">
        <v>49.4140776823788</v>
      </c>
      <c r="GQ118" s="3">
        <v>63.7902621421467</v>
      </c>
      <c r="GR118" s="3">
        <v>37.9200593541033</v>
      </c>
      <c r="GS118" s="3">
        <v>408.734248352051</v>
      </c>
      <c r="GT118" s="3">
        <v>25.530973475805</v>
      </c>
      <c r="GU118" s="3">
        <v>93.5327650878642</v>
      </c>
      <c r="GV118" s="3">
        <v>422.808223937857</v>
      </c>
      <c r="GW118" s="3">
        <v>37.4763282694357</v>
      </c>
      <c r="GX118" s="3">
        <v>194.877875754476</v>
      </c>
      <c r="GY118" s="3">
        <v>74.9218007760396</v>
      </c>
      <c r="GZ118" s="3">
        <v>69.2883074081331</v>
      </c>
      <c r="HA118" s="3">
        <v>157.345202323788</v>
      </c>
      <c r="HB118" s="3">
        <v>44.4006294238029</v>
      </c>
      <c r="HC118" s="3">
        <v>20.1931535528045</v>
      </c>
      <c r="HD118" s="3">
        <v>61.9202299618376</v>
      </c>
      <c r="HE118" s="3">
        <v>73.7396163515395</v>
      </c>
      <c r="HF118" s="3">
        <v>112.05359357677</v>
      </c>
      <c r="HG118" s="3">
        <v>934.189498901367</v>
      </c>
      <c r="HH118" s="3">
        <v>63.8355152420603</v>
      </c>
      <c r="HI118" s="3">
        <v>113.255903243088</v>
      </c>
      <c r="HJ118" s="3">
        <v>78.3638911657653</v>
      </c>
      <c r="HK118" s="3">
        <v>57.5685389733546</v>
      </c>
      <c r="HL118" s="3">
        <v>169.372557187191</v>
      </c>
      <c r="HM118" s="3">
        <v>30.8908209978981</v>
      </c>
      <c r="HN118" s="3">
        <v>72.2224559829192</v>
      </c>
      <c r="HO118" s="3">
        <v>146.627987923269</v>
      </c>
      <c r="HP118" s="3">
        <v>135.548129927679</v>
      </c>
      <c r="HQ118" s="3">
        <v>392.317003276191</v>
      </c>
      <c r="HR118" s="3">
        <v>76.456459414338</v>
      </c>
      <c r="HS118" s="3">
        <v>114.510708780325</v>
      </c>
      <c r="HT118" s="3">
        <v>87.8623725326807</v>
      </c>
      <c r="HU118" s="3">
        <v>114.990003755278</v>
      </c>
      <c r="HV118" s="3">
        <v>65.8364653409494</v>
      </c>
      <c r="HW118" s="3">
        <v>72.5125724333705</v>
      </c>
      <c r="HX118" s="3">
        <v>130.02800751711</v>
      </c>
      <c r="HY118" s="3">
        <v>23.7877836453039</v>
      </c>
      <c r="HZ118" s="3">
        <v>91.016135930243</v>
      </c>
      <c r="IA118" s="3">
        <v>256.021914471339</v>
      </c>
      <c r="IB118" s="3">
        <v>115.749264660401</v>
      </c>
      <c r="IC118" s="3">
        <v>198.194378904942</v>
      </c>
      <c r="ID118" s="3">
        <v>108.324073167629</v>
      </c>
      <c r="IE118" s="3">
        <v>829.373001098633</v>
      </c>
      <c r="IF118" s="3">
        <v>16.7263572568481</v>
      </c>
      <c r="IG118" s="3">
        <v>112.241091536673</v>
      </c>
      <c r="IH118" s="3">
        <v>284.710681073357</v>
      </c>
      <c r="II118" s="3">
        <v>490.4524995586</v>
      </c>
      <c r="IJ118" s="3">
        <v>114.665177410721</v>
      </c>
      <c r="IK118" s="3">
        <v>144.424149631188</v>
      </c>
      <c r="IL118" s="3">
        <v>92.0010894404778</v>
      </c>
      <c r="IM118" s="3">
        <v>56.4579318093944</v>
      </c>
      <c r="IN118" s="3">
        <v>260.56696517765</v>
      </c>
      <c r="IO118" s="3">
        <v>125.315998216127</v>
      </c>
      <c r="IP118" s="3">
        <v>58.6308178521012</v>
      </c>
      <c r="IQ118" s="3">
        <v>251.307063683943</v>
      </c>
      <c r="IR118" s="3">
        <v>65.4121850207916</v>
      </c>
      <c r="IS118" s="3">
        <v>106.041623232243</v>
      </c>
      <c r="IT118" s="3">
        <v>67.9580677259821</v>
      </c>
      <c r="IU118" s="3">
        <v>66.0167993408611</v>
      </c>
      <c r="IV118" s="3">
        <v>253.269552627579</v>
      </c>
      <c r="IW118" s="3">
        <v>83.9877007742402</v>
      </c>
      <c r="IX118" s="3">
        <v>283.240382779947</v>
      </c>
      <c r="IY118" s="3">
        <v>66.3741155845976</v>
      </c>
      <c r="IZ118" s="3">
        <v>13.5838926876372</v>
      </c>
      <c r="JA118" s="3">
        <v>61.1164697765134</v>
      </c>
      <c r="JB118" s="3">
        <v>124.475460231137</v>
      </c>
      <c r="JC118" s="3">
        <v>114.790284654298</v>
      </c>
      <c r="JD118" s="3">
        <v>89.2962232874823</v>
      </c>
      <c r="JE118" s="3">
        <v>514.086072813946</v>
      </c>
      <c r="JF118" s="3">
        <v>102.148885825955</v>
      </c>
      <c r="JG118" s="3">
        <v>160.840628944977</v>
      </c>
      <c r="JH118" s="3">
        <v>50.038356452013</v>
      </c>
      <c r="JI118" s="3">
        <v>157.503622083722</v>
      </c>
      <c r="JJ118" s="3">
        <v>76.9877618424572</v>
      </c>
      <c r="JK118" s="3">
        <v>480.552228496415</v>
      </c>
      <c r="JL118" s="3">
        <v>205.679054673015</v>
      </c>
      <c r="JM118" s="3">
        <v>149.609003890884</v>
      </c>
      <c r="JN118" s="3">
        <v>238.81056184112</v>
      </c>
      <c r="JO118" s="3">
        <v>137.387008918455</v>
      </c>
      <c r="JP118" s="3">
        <v>208.724518680628</v>
      </c>
      <c r="JQ118" s="3">
        <v>202.160499954224</v>
      </c>
      <c r="JR118" s="3">
        <v>349.588500213623</v>
      </c>
      <c r="JS118" s="3">
        <v>40.7204962337033</v>
      </c>
      <c r="JT118" s="3">
        <v>30.3290202835675</v>
      </c>
      <c r="JU118" s="3">
        <v>271.330499267578</v>
      </c>
      <c r="JV118" s="3">
        <v>19.8568083932801</v>
      </c>
      <c r="JW118" s="3">
        <v>44.3842500686646</v>
      </c>
      <c r="JX118" s="3">
        <v>80.2930379948209</v>
      </c>
      <c r="JY118" s="3">
        <v>80.512415920554</v>
      </c>
      <c r="JZ118" s="3">
        <v>40.3604156907291</v>
      </c>
      <c r="KA118" s="3">
        <v>154.597942538137</v>
      </c>
      <c r="KB118" s="3">
        <v>32.1770539057675</v>
      </c>
      <c r="KC118" s="3">
        <v>53.5184489320744</v>
      </c>
      <c r="KD118" s="3">
        <v>30.7525520310379</v>
      </c>
      <c r="KE118" s="3">
        <v>93.3596249944196</v>
      </c>
      <c r="KF118" s="3">
        <v>55.0068215890301</v>
      </c>
      <c r="KG118" s="3">
        <v>111.436712610888</v>
      </c>
      <c r="KH118" s="3">
        <v>93.3708569958156</v>
      </c>
      <c r="KI118" s="3">
        <v>123.738334396308</v>
      </c>
      <c r="KJ118" s="3">
        <v>117.366338061035</v>
      </c>
      <c r="KK118" s="3">
        <v>179.334137569053</v>
      </c>
      <c r="KL118" s="3">
        <v>39.2654509366225</v>
      </c>
      <c r="KM118" s="3">
        <v>40.7831983896423</v>
      </c>
      <c r="KN118" s="3">
        <v>70.9182306629807</v>
      </c>
      <c r="KO118" s="3">
        <v>17.5412597983832</v>
      </c>
      <c r="KP118" s="3">
        <v>34.3301527342111</v>
      </c>
      <c r="KQ118" s="3">
        <v>124.681633640095</v>
      </c>
      <c r="KR118" s="3">
        <v>32.9318160951435</v>
      </c>
      <c r="KS118" s="3">
        <v>22.9527145747641</v>
      </c>
      <c r="KT118" s="3">
        <v>9.06872484796293</v>
      </c>
      <c r="KU118" s="3">
        <v>211.438670415752</v>
      </c>
      <c r="KV118" s="3">
        <v>23.4278120904589</v>
      </c>
      <c r="KW118" s="3">
        <v>77.9393388991558</v>
      </c>
      <c r="KX118" s="3">
        <v>82.8136261368292</v>
      </c>
      <c r="KY118" s="3">
        <v>24.4612748201446</v>
      </c>
      <c r="KZ118" s="3">
        <v>11.5513290665855</v>
      </c>
      <c r="LA118" s="3">
        <v>20.5676530317145</v>
      </c>
      <c r="LB118" s="3">
        <v>32.1601977510608</v>
      </c>
      <c r="LC118" s="3">
        <v>46.997522480193</v>
      </c>
      <c r="LD118" s="3">
        <v>423.953189522362</v>
      </c>
      <c r="LE118" s="3">
        <v>38.5958838805432</v>
      </c>
      <c r="LF118" s="3">
        <v>6.76223337671201</v>
      </c>
      <c r="LG118" s="3">
        <v>16.8291317190182</v>
      </c>
      <c r="LH118" s="3">
        <v>19.8762426718488</v>
      </c>
      <c r="LI118" s="3">
        <v>7.11225000619888</v>
      </c>
      <c r="LJ118" s="3">
        <v>32.3549518321221</v>
      </c>
      <c r="LK118" s="3">
        <v>13.9174029343028</v>
      </c>
      <c r="LL118" s="3">
        <v>41.5178377105127</v>
      </c>
    </row>
    <row r="119">
      <c r="A119" s="9">
        <v>45200.0</v>
      </c>
      <c r="B119" s="3">
        <v>173.269262476999</v>
      </c>
      <c r="C119" s="3">
        <v>139.529418541493</v>
      </c>
      <c r="D119" s="3">
        <v>92.0927263607598</v>
      </c>
      <c r="E119" s="3">
        <v>297.758897795505</v>
      </c>
      <c r="F119" s="3">
        <v>534.339543429288</v>
      </c>
      <c r="G119" s="3">
        <v>165.320218406252</v>
      </c>
      <c r="H119" s="3">
        <v>69.9966516308238</v>
      </c>
      <c r="I119" s="3">
        <v>232.914642441486</v>
      </c>
      <c r="J119" s="3">
        <v>205.924091339111</v>
      </c>
      <c r="K119" s="3">
        <v>72.645655496237</v>
      </c>
      <c r="L119" s="3">
        <v>70.4455797333625</v>
      </c>
      <c r="M119" s="3">
        <v>13.0655368206111</v>
      </c>
      <c r="N119" s="3">
        <v>76.196307228793</v>
      </c>
      <c r="O119" s="3">
        <v>59.1479515777478</v>
      </c>
      <c r="P119" s="3">
        <v>144.279288861458</v>
      </c>
      <c r="Q119" s="3">
        <v>105.550000277433</v>
      </c>
      <c r="R119" s="3">
        <v>116.391117032219</v>
      </c>
      <c r="S119" s="3">
        <v>99.9530219120277</v>
      </c>
      <c r="T119" s="3">
        <v>136.262045749788</v>
      </c>
      <c r="U119" s="3">
        <v>144.885399413088</v>
      </c>
      <c r="V119" s="3">
        <v>263.158169830312</v>
      </c>
      <c r="W119" s="3">
        <v>315.157280237218</v>
      </c>
      <c r="X119" s="3">
        <v>156.750806995449</v>
      </c>
      <c r="Y119" s="3">
        <v>128.219090721824</v>
      </c>
      <c r="Z119" s="3">
        <v>273.142340789292</v>
      </c>
      <c r="AA119" s="3">
        <v>40.4925589768112</v>
      </c>
      <c r="AB119" s="3">
        <v>93.4065910686146</v>
      </c>
      <c r="AC119" s="3">
        <v>164.025332497644</v>
      </c>
      <c r="AD119" s="3">
        <v>175.158664516842</v>
      </c>
      <c r="AE119" s="3">
        <v>145.410692572098</v>
      </c>
      <c r="AF119" s="4">
        <v>2517.90567848899</v>
      </c>
      <c r="AG119" s="3">
        <v>185.648182608865</v>
      </c>
      <c r="AH119" s="3">
        <v>25.5185809898594</v>
      </c>
      <c r="AI119" s="3">
        <v>32.6137572629896</v>
      </c>
      <c r="AJ119" s="3">
        <v>65.0243007104408</v>
      </c>
      <c r="AK119" s="3">
        <v>253.079136122179</v>
      </c>
      <c r="AL119" s="3">
        <v>21.6464807554306</v>
      </c>
      <c r="AM119" s="3">
        <v>54.705981462991</v>
      </c>
      <c r="AN119" s="3">
        <v>255.809319236062</v>
      </c>
      <c r="AO119" s="3">
        <v>40.1828862968582</v>
      </c>
      <c r="AP119" s="3">
        <v>52.4837325539791</v>
      </c>
      <c r="AQ119" s="3">
        <v>50.9090909090909</v>
      </c>
      <c r="AR119" s="3">
        <v>38.1155203553534</v>
      </c>
      <c r="AS119" s="3">
        <v>51.0670930516539</v>
      </c>
      <c r="AT119" s="3">
        <v>38.1991080329566</v>
      </c>
      <c r="AU119" s="3">
        <v>25.2106745256378</v>
      </c>
      <c r="AV119" s="3">
        <v>89.1824495733525</v>
      </c>
      <c r="AW119" s="3">
        <v>253.20725217731</v>
      </c>
      <c r="AX119" s="3">
        <v>207.244410235447</v>
      </c>
      <c r="AY119" s="3">
        <v>70.1327271894975</v>
      </c>
      <c r="AZ119" s="3">
        <v>84.2443810533342</v>
      </c>
      <c r="BA119" s="3">
        <v>12.1988636363636</v>
      </c>
      <c r="BB119" s="3">
        <v>80.4546503824993</v>
      </c>
      <c r="BC119" s="3">
        <v>81.4457135023056</v>
      </c>
      <c r="BD119" s="3">
        <v>97.4704868001337</v>
      </c>
      <c r="BE119" s="3">
        <v>69.3043921227897</v>
      </c>
      <c r="BF119" s="3">
        <v>118.707371890874</v>
      </c>
      <c r="BG119" s="3">
        <v>41.4071186379214</v>
      </c>
      <c r="BH119" s="3">
        <v>197.069167042084</v>
      </c>
      <c r="BI119" s="3">
        <v>36.8167772293091</v>
      </c>
      <c r="BJ119" s="3">
        <v>216.820782846211</v>
      </c>
      <c r="BK119" s="3">
        <v>51.2100343735022</v>
      </c>
      <c r="BL119" s="3">
        <v>26.1898384688062</v>
      </c>
      <c r="BM119" s="3">
        <v>92.4179285790698</v>
      </c>
      <c r="BN119" s="3">
        <v>116.513648405912</v>
      </c>
      <c r="BO119" s="3">
        <v>544.880696071141</v>
      </c>
      <c r="BP119" s="3">
        <v>38.1783706991605</v>
      </c>
      <c r="BQ119" s="3">
        <v>202.348207799895</v>
      </c>
      <c r="BR119" s="3">
        <v>51.1382056274798</v>
      </c>
      <c r="BS119" s="3">
        <v>30.0755558230223</v>
      </c>
      <c r="BT119" s="3">
        <v>121.43600684563</v>
      </c>
      <c r="BU119" s="3">
        <v>64.8688009664304</v>
      </c>
      <c r="BV119" s="3">
        <v>65.8904958947178</v>
      </c>
      <c r="BW119" s="3">
        <v>153.271040722785</v>
      </c>
      <c r="BX119" s="3">
        <v>38.7505885678904</v>
      </c>
      <c r="BY119" s="3">
        <v>33.5796890270989</v>
      </c>
      <c r="BZ119" s="3">
        <v>370.795644751155</v>
      </c>
      <c r="CA119" s="3">
        <v>84.129804662108</v>
      </c>
      <c r="CB119" s="3">
        <v>108.565427390495</v>
      </c>
      <c r="CC119" s="3">
        <v>120.555369397006</v>
      </c>
      <c r="CD119" s="3">
        <v>102.458454310053</v>
      </c>
      <c r="CE119" s="3">
        <v>205.593815209082</v>
      </c>
      <c r="CF119" s="3">
        <v>81.5868771844307</v>
      </c>
      <c r="CG119" s="3">
        <v>108.449772574685</v>
      </c>
      <c r="CH119" s="3">
        <v>134.291774086112</v>
      </c>
      <c r="CI119" s="3">
        <v>134.153395461425</v>
      </c>
      <c r="CJ119" s="3">
        <v>92.6798989787778</v>
      </c>
      <c r="CK119" s="3">
        <v>83.2950449416386</v>
      </c>
      <c r="CL119" s="3">
        <v>81.8990905068138</v>
      </c>
      <c r="CM119" s="3">
        <v>44.5364092313112</v>
      </c>
      <c r="CN119" s="3">
        <v>125.057490000866</v>
      </c>
      <c r="CO119" s="3">
        <v>40.5174091741678</v>
      </c>
      <c r="CP119" s="3">
        <v>162.240999678795</v>
      </c>
      <c r="CQ119" s="3">
        <v>83.1585188171456</v>
      </c>
      <c r="CR119" s="3">
        <v>175.348640583816</v>
      </c>
      <c r="CS119" s="3">
        <v>60.057833564892</v>
      </c>
      <c r="CT119" s="3">
        <v>134.581535082103</v>
      </c>
      <c r="CU119" s="3">
        <v>70.0424084705589</v>
      </c>
      <c r="CV119" s="3">
        <v>91.0326209466626</v>
      </c>
      <c r="CW119" s="3">
        <v>121.862840261101</v>
      </c>
      <c r="CX119" s="3">
        <v>55.2594387095723</v>
      </c>
      <c r="CY119" s="3">
        <v>52.0347932465564</v>
      </c>
      <c r="CZ119" s="3">
        <v>202.299257290514</v>
      </c>
      <c r="DA119" s="3">
        <v>43.7332297855488</v>
      </c>
      <c r="DB119" s="3">
        <v>69.0999999479814</v>
      </c>
      <c r="DC119" s="3">
        <v>36.9043418200115</v>
      </c>
      <c r="DD119" s="3">
        <v>112.358702788953</v>
      </c>
      <c r="DE119" s="3">
        <v>98.4970456903631</v>
      </c>
      <c r="DF119" s="3">
        <v>10.6934618789958</v>
      </c>
      <c r="DG119" s="3">
        <v>55.5013036636658</v>
      </c>
      <c r="DH119" s="3">
        <v>34.7722996102746</v>
      </c>
      <c r="DI119" s="3">
        <v>241.44219420924</v>
      </c>
      <c r="DJ119" s="3">
        <v>33.1890081256867</v>
      </c>
      <c r="DK119" s="3">
        <v>153.141818653453</v>
      </c>
      <c r="DL119" s="3">
        <v>50.2383461197491</v>
      </c>
      <c r="DM119" s="3">
        <v>23.0045063608161</v>
      </c>
      <c r="DN119" s="3">
        <v>58.8402918415396</v>
      </c>
      <c r="DO119" s="3">
        <v>228.32479715642</v>
      </c>
      <c r="DP119" s="3">
        <v>86.8090554376276</v>
      </c>
      <c r="DQ119" s="3">
        <v>73.2591921747036</v>
      </c>
      <c r="DR119" s="3">
        <v>60.5362925352549</v>
      </c>
      <c r="DS119" s="3">
        <v>27.1136039739539</v>
      </c>
      <c r="DT119" s="3">
        <v>29.5077622225459</v>
      </c>
      <c r="DU119" s="3">
        <v>133.626731545184</v>
      </c>
      <c r="DV119" s="3">
        <v>134.257756109157</v>
      </c>
      <c r="DW119" s="3">
        <v>102.116221160176</v>
      </c>
      <c r="DX119" s="3">
        <v>296.468556279825</v>
      </c>
      <c r="DY119" s="3">
        <v>702.655800517462</v>
      </c>
      <c r="DZ119" s="3">
        <v>39.7810537196975</v>
      </c>
      <c r="EA119" s="3">
        <v>52.7887676767162</v>
      </c>
      <c r="EB119" s="3">
        <v>9.35925751298158</v>
      </c>
      <c r="EC119" s="3">
        <v>281.171113527841</v>
      </c>
      <c r="ED119" s="3">
        <v>151.58570921574</v>
      </c>
      <c r="EE119" s="3">
        <v>69.5849382861894</v>
      </c>
      <c r="EF119" s="3">
        <v>177.742331806814</v>
      </c>
      <c r="EG119" s="3">
        <v>25.2030444947671</v>
      </c>
      <c r="EH119" s="3">
        <v>32.2638459495186</v>
      </c>
      <c r="EI119" s="3">
        <v>14.7464791842484</v>
      </c>
      <c r="EJ119" s="3">
        <v>185.594185918595</v>
      </c>
      <c r="EK119" s="3">
        <v>501.287633412428</v>
      </c>
      <c r="EL119" s="3">
        <v>134.074504413854</v>
      </c>
      <c r="EM119" s="3">
        <v>107.449389087476</v>
      </c>
      <c r="EN119" s="3">
        <v>63.9797479336356</v>
      </c>
      <c r="EO119" s="3">
        <v>34.94374511275</v>
      </c>
      <c r="EP119" s="3">
        <v>512.271937981776</v>
      </c>
      <c r="EQ119" s="3">
        <v>32.5376988024198</v>
      </c>
      <c r="ER119" s="3">
        <v>27.1451926671259</v>
      </c>
      <c r="ES119" s="3">
        <v>57.0755013875091</v>
      </c>
      <c r="ET119" s="3">
        <v>277.50954506614</v>
      </c>
      <c r="EU119" s="3">
        <v>222.950439184544</v>
      </c>
      <c r="EV119" s="3">
        <v>12.4364209573274</v>
      </c>
      <c r="EW119" s="3">
        <v>49.4695151462714</v>
      </c>
      <c r="EX119" s="3">
        <v>147.98178657339</v>
      </c>
      <c r="EY119" s="3">
        <v>25.372546328854</v>
      </c>
      <c r="EZ119" s="3">
        <v>139.228022596947</v>
      </c>
      <c r="FA119" s="3">
        <v>48.4835867598469</v>
      </c>
      <c r="FB119" s="3">
        <v>9.60863963737984</v>
      </c>
      <c r="FC119" s="3">
        <v>15.9915157195714</v>
      </c>
      <c r="FD119" s="3">
        <v>463.677803785388</v>
      </c>
      <c r="FE119" s="3">
        <v>115.035899813594</v>
      </c>
      <c r="FF119" s="3">
        <v>15.5124506633361</v>
      </c>
      <c r="FG119" s="3">
        <v>65.4981816031716</v>
      </c>
      <c r="FH119" s="3">
        <v>52.436188326714</v>
      </c>
      <c r="FI119" s="3">
        <v>43.0317614364167</v>
      </c>
      <c r="FJ119" s="3">
        <v>63.2169501386238</v>
      </c>
      <c r="FK119" s="3">
        <v>102.837697973161</v>
      </c>
      <c r="FL119" s="3">
        <v>572.380019415174</v>
      </c>
      <c r="FM119" s="3">
        <v>419.365638742826</v>
      </c>
      <c r="FN119" s="3">
        <v>189.682333295596</v>
      </c>
      <c r="FO119" s="3">
        <v>58.9363288246</v>
      </c>
      <c r="FP119" s="3">
        <v>24.4755957038762</v>
      </c>
      <c r="FQ119" s="3">
        <v>86.0803100633004</v>
      </c>
      <c r="FR119" s="3">
        <v>386.610380067811</v>
      </c>
      <c r="FS119" s="3">
        <v>190.383798199753</v>
      </c>
      <c r="FT119" s="3">
        <v>50.4279078677248</v>
      </c>
      <c r="FU119" s="3">
        <v>247.026294929345</v>
      </c>
      <c r="FV119" s="3">
        <v>74.5911950191611</v>
      </c>
      <c r="FW119" s="3">
        <v>448.128542246264</v>
      </c>
      <c r="FX119" s="3">
        <v>311.127840921855</v>
      </c>
      <c r="FY119" s="3">
        <v>62.6695721025981</v>
      </c>
      <c r="FZ119" s="3">
        <v>70.8925312438614</v>
      </c>
      <c r="GA119" s="3">
        <v>58.6708812931751</v>
      </c>
      <c r="GB119" s="3">
        <v>80.8813637820157</v>
      </c>
      <c r="GC119" s="3">
        <v>61.8243893728001</v>
      </c>
      <c r="GD119" s="3">
        <v>187.315370567729</v>
      </c>
      <c r="GE119" s="3">
        <v>70.7846966040882</v>
      </c>
      <c r="GF119" s="3">
        <v>50.0995456522161</v>
      </c>
      <c r="GG119" s="3">
        <v>37.7453805220092</v>
      </c>
      <c r="GH119" s="3">
        <v>33.7088765065911</v>
      </c>
      <c r="GI119" s="3">
        <v>144.517596226727</v>
      </c>
      <c r="GJ119" s="3">
        <v>99.7165223484827</v>
      </c>
      <c r="GK119" s="3">
        <v>72.5185832523186</v>
      </c>
      <c r="GL119" s="3">
        <v>325.883064577342</v>
      </c>
      <c r="GM119" s="3">
        <v>277.275074997056</v>
      </c>
      <c r="GN119" s="3">
        <v>114.346207237131</v>
      </c>
      <c r="GO119" s="3">
        <v>67.6907604327763</v>
      </c>
      <c r="GP119" s="3">
        <v>48.6572983007229</v>
      </c>
      <c r="GQ119" s="3">
        <v>51.5067730388396</v>
      </c>
      <c r="GR119" s="3">
        <v>36.8344937904793</v>
      </c>
      <c r="GS119" s="3">
        <v>384.632045399059</v>
      </c>
      <c r="GT119" s="3">
        <v>24.0044347594872</v>
      </c>
      <c r="GU119" s="3">
        <v>97.8255622068379</v>
      </c>
      <c r="GV119" s="3">
        <v>458.86870530567</v>
      </c>
      <c r="GW119" s="3">
        <v>39.2149301144143</v>
      </c>
      <c r="GX119" s="3">
        <v>189.830249962875</v>
      </c>
      <c r="GY119" s="3">
        <v>72.8757213906495</v>
      </c>
      <c r="GZ119" s="3">
        <v>63.5647623693321</v>
      </c>
      <c r="HA119" s="3">
        <v>147.448515870417</v>
      </c>
      <c r="HB119" s="3">
        <v>43.6079140004784</v>
      </c>
      <c r="HC119" s="3">
        <v>20.5953081734161</v>
      </c>
      <c r="HD119" s="3">
        <v>62.1006494660102</v>
      </c>
      <c r="HE119" s="3">
        <v>71.6948399276914</v>
      </c>
      <c r="HF119" s="3">
        <v>104.503970620292</v>
      </c>
      <c r="HG119" s="3">
        <v>911.748861139471</v>
      </c>
      <c r="HH119" s="3">
        <v>62.1134707973563</v>
      </c>
      <c r="HI119" s="3">
        <v>111.667665702701</v>
      </c>
      <c r="HJ119" s="3">
        <v>78.5503613483593</v>
      </c>
      <c r="HK119" s="3">
        <v>56.795724336464</v>
      </c>
      <c r="HL119" s="3">
        <v>156.235552671303</v>
      </c>
      <c r="HM119" s="3">
        <v>29.3995751307599</v>
      </c>
      <c r="HN119" s="3">
        <v>66.3028466199862</v>
      </c>
      <c r="HO119" s="3">
        <v>141.735117329625</v>
      </c>
      <c r="HP119" s="3">
        <v>146.45897375813</v>
      </c>
      <c r="HQ119" s="3">
        <v>378.515078049339</v>
      </c>
      <c r="HR119" s="3">
        <v>71.5875056353525</v>
      </c>
      <c r="HS119" s="3">
        <v>101.718831894169</v>
      </c>
      <c r="HT119" s="3">
        <v>85.8895905166693</v>
      </c>
      <c r="HU119" s="3">
        <v>111.010685378718</v>
      </c>
      <c r="HV119" s="3">
        <v>61.205054674131</v>
      </c>
      <c r="HW119" s="3">
        <v>69.9623258812636</v>
      </c>
      <c r="HX119" s="3">
        <v>124.218537263846</v>
      </c>
      <c r="HY119" s="3">
        <v>22.7715721068714</v>
      </c>
      <c r="HZ119" s="3">
        <v>87.2464152326764</v>
      </c>
      <c r="IA119" s="3">
        <v>245.691689711161</v>
      </c>
      <c r="IB119" s="3">
        <v>108.150633129627</v>
      </c>
      <c r="IC119" s="3">
        <v>171.459857916118</v>
      </c>
      <c r="ID119" s="3">
        <v>106.935440949833</v>
      </c>
      <c r="IE119" s="3">
        <v>816.193865689364</v>
      </c>
      <c r="IF119" s="3">
        <v>14.765314211899</v>
      </c>
      <c r="IG119" s="3">
        <v>111.107949671939</v>
      </c>
      <c r="IH119" s="3">
        <v>273.383729399903</v>
      </c>
      <c r="II119" s="3">
        <v>486.010178226437</v>
      </c>
      <c r="IJ119" s="3">
        <v>112.867163244763</v>
      </c>
      <c r="IK119" s="3">
        <v>143.520664484982</v>
      </c>
      <c r="IL119" s="3">
        <v>89.8828767921865</v>
      </c>
      <c r="IM119" s="3">
        <v>50.477789404291</v>
      </c>
      <c r="IN119" s="3">
        <v>243.57453209721</v>
      </c>
      <c r="IO119" s="3">
        <v>109.755982421108</v>
      </c>
      <c r="IP119" s="3">
        <v>56.1531531806894</v>
      </c>
      <c r="IQ119" s="3">
        <v>246.991468331286</v>
      </c>
      <c r="IR119" s="3">
        <v>62.9536059141688</v>
      </c>
      <c r="IS119" s="3">
        <v>99.5898850145657</v>
      </c>
      <c r="IT119" s="3">
        <v>66.0889855868395</v>
      </c>
      <c r="IU119" s="3">
        <v>62.3079680587751</v>
      </c>
      <c r="IV119" s="3">
        <v>231.880947726066</v>
      </c>
      <c r="IW119" s="3">
        <v>76.885039864698</v>
      </c>
      <c r="IX119" s="3">
        <v>261.725717921263</v>
      </c>
      <c r="IY119" s="3">
        <v>62.4473035494208</v>
      </c>
      <c r="IZ119" s="3">
        <v>13.7709162550892</v>
      </c>
      <c r="JA119" s="3">
        <v>57.076790225928</v>
      </c>
      <c r="JB119" s="3">
        <v>118.872181858117</v>
      </c>
      <c r="JC119" s="3">
        <v>104.652346737924</v>
      </c>
      <c r="JD119" s="3">
        <v>87.2722211554882</v>
      </c>
      <c r="JE119" s="3">
        <v>471.883077454272</v>
      </c>
      <c r="JF119" s="3">
        <v>93.4438838952483</v>
      </c>
      <c r="JG119" s="3">
        <v>159.69434238361</v>
      </c>
      <c r="JH119" s="3">
        <v>45.0845098378261</v>
      </c>
      <c r="JI119" s="3">
        <v>146.130944224458</v>
      </c>
      <c r="JJ119" s="3">
        <v>77.036981820675</v>
      </c>
      <c r="JK119" s="3">
        <v>516.170396872375</v>
      </c>
      <c r="JL119" s="3">
        <v>200.648453519243</v>
      </c>
      <c r="JM119" s="3">
        <v>142.266962771806</v>
      </c>
      <c r="JN119" s="3">
        <v>232.001465122754</v>
      </c>
      <c r="JO119" s="3">
        <v>124.6398742612</v>
      </c>
      <c r="JP119" s="3">
        <v>203.029917442191</v>
      </c>
      <c r="JQ119" s="3">
        <v>206.116817821156</v>
      </c>
      <c r="JR119" s="3">
        <v>361.446361888539</v>
      </c>
      <c r="JS119" s="3">
        <v>40.1228510426263</v>
      </c>
      <c r="JT119" s="3">
        <v>29.5172317337195</v>
      </c>
      <c r="JU119" s="3">
        <v>255.697272560813</v>
      </c>
      <c r="JV119" s="3">
        <v>19.9773197210281</v>
      </c>
      <c r="JW119" s="3">
        <v>43.9390909888528</v>
      </c>
      <c r="JX119" s="3">
        <v>77.5577665940997</v>
      </c>
      <c r="JY119" s="3">
        <v>80.850244305795</v>
      </c>
      <c r="JZ119" s="3">
        <v>38.563751306048</v>
      </c>
      <c r="KA119" s="3">
        <v>154.7582724531</v>
      </c>
      <c r="KB119" s="3">
        <v>32.5602884790332</v>
      </c>
      <c r="KC119" s="3">
        <v>52.5727852481794</v>
      </c>
      <c r="KD119" s="3">
        <v>28.5214062975775</v>
      </c>
      <c r="KE119" s="3">
        <v>89.0501511127233</v>
      </c>
      <c r="KF119" s="3">
        <v>55.5525399306772</v>
      </c>
      <c r="KG119" s="3">
        <v>105.27282536975</v>
      </c>
      <c r="KH119" s="3">
        <v>89.5831227673318</v>
      </c>
      <c r="KI119" s="3">
        <v>117.221260602812</v>
      </c>
      <c r="KJ119" s="3">
        <v>105.434577378919</v>
      </c>
      <c r="KK119" s="3">
        <v>166.609020584235</v>
      </c>
      <c r="KL119" s="3">
        <v>37.1266995856544</v>
      </c>
      <c r="KM119" s="3">
        <v>37.6201977744764</v>
      </c>
      <c r="KN119" s="3">
        <v>72.0401089758533</v>
      </c>
      <c r="KO119" s="3">
        <v>16.4355527187566</v>
      </c>
      <c r="KP119" s="3">
        <v>30.973963486946</v>
      </c>
      <c r="KQ119" s="3">
        <v>113.66738140096</v>
      </c>
      <c r="KR119" s="3">
        <v>29.6346705744865</v>
      </c>
      <c r="KS119" s="3">
        <v>21.2489867437173</v>
      </c>
      <c r="KT119" s="3">
        <v>6.91064647282515</v>
      </c>
      <c r="KU119" s="3">
        <v>204.392239800555</v>
      </c>
      <c r="KV119" s="3">
        <v>20.3636140072468</v>
      </c>
      <c r="KW119" s="3">
        <v>73.532301084395</v>
      </c>
      <c r="KX119" s="3">
        <v>84.1450880955845</v>
      </c>
      <c r="KY119" s="3">
        <v>23.0499825809639</v>
      </c>
      <c r="KZ119" s="3">
        <v>11.6643957474232</v>
      </c>
      <c r="LA119" s="3">
        <v>19.5810093982042</v>
      </c>
      <c r="LB119" s="3">
        <v>28.5934035706834</v>
      </c>
      <c r="LC119" s="3">
        <v>47.3655458414915</v>
      </c>
      <c r="LD119" s="3">
        <v>414.573821494704</v>
      </c>
      <c r="LE119" s="3">
        <v>36.9700542926538</v>
      </c>
      <c r="LF119" s="3">
        <v>5.90757582472806</v>
      </c>
      <c r="LG119" s="3">
        <v>15.8248716958822</v>
      </c>
      <c r="LH119" s="3">
        <v>17.9867177684974</v>
      </c>
      <c r="LI119" s="3">
        <v>6.89590910348025</v>
      </c>
      <c r="LJ119" s="3">
        <v>29.029484364355</v>
      </c>
      <c r="LK119" s="3">
        <v>13.5019965003655</v>
      </c>
      <c r="LL119" s="3">
        <v>38.978874378721</v>
      </c>
    </row>
    <row r="120">
      <c r="A120" s="9">
        <v>45231.0</v>
      </c>
      <c r="B120" s="3">
        <v>184.597456801469</v>
      </c>
      <c r="C120" s="3">
        <v>133.514737362018</v>
      </c>
      <c r="D120" s="3">
        <v>96.0465830469253</v>
      </c>
      <c r="E120" s="3">
        <v>317.170400690088</v>
      </c>
      <c r="F120" s="3">
        <v>594.409047444662</v>
      </c>
      <c r="G120" s="3">
        <v>171.802145250457</v>
      </c>
      <c r="H120" s="3">
        <v>70.4474154703122</v>
      </c>
      <c r="I120" s="3">
        <v>220.473483528732</v>
      </c>
      <c r="J120" s="3">
        <v>208.57119060698</v>
      </c>
      <c r="K120" s="3">
        <v>74.0925977830099</v>
      </c>
      <c r="L120" s="3">
        <v>74.7550446354277</v>
      </c>
      <c r="M120" s="3">
        <v>15.8576587646289</v>
      </c>
      <c r="N120" s="3">
        <v>79.5624194452251</v>
      </c>
      <c r="O120" s="3">
        <v>62.3612303952924</v>
      </c>
      <c r="P120" s="3">
        <v>159.887363291389</v>
      </c>
      <c r="Q120" s="3">
        <v>111.114285786947</v>
      </c>
      <c r="R120" s="3">
        <v>129.450012151466</v>
      </c>
      <c r="S120" s="3">
        <v>102.128849149383</v>
      </c>
      <c r="T120" s="3">
        <v>145.637461385907</v>
      </c>
      <c r="U120" s="3">
        <v>149.703082811829</v>
      </c>
      <c r="V120" s="3">
        <v>258.348138621219</v>
      </c>
      <c r="W120" s="3">
        <v>335.808418908603</v>
      </c>
      <c r="X120" s="3">
        <v>185.299863391169</v>
      </c>
      <c r="Y120" s="3">
        <v>143.195001511347</v>
      </c>
      <c r="Z120" s="3">
        <v>264.018261281236</v>
      </c>
      <c r="AA120" s="3">
        <v>43.278279025104</v>
      </c>
      <c r="AB120" s="3">
        <v>79.3885712396531</v>
      </c>
      <c r="AC120" s="3">
        <v>163.009633195499</v>
      </c>
      <c r="AD120" s="3">
        <v>181.145653816568</v>
      </c>
      <c r="AE120" s="3">
        <v>156.028125169323</v>
      </c>
      <c r="AF120" s="4">
        <v>2636.1000046503</v>
      </c>
      <c r="AG120" s="3">
        <v>206.757381257557</v>
      </c>
      <c r="AH120" s="3">
        <v>27.9226814413381</v>
      </c>
      <c r="AI120" s="3">
        <v>33.5960858721404</v>
      </c>
      <c r="AJ120" s="3">
        <v>63.6244214954668</v>
      </c>
      <c r="AK120" s="3">
        <v>236.755604391081</v>
      </c>
      <c r="AL120" s="3">
        <v>22.256210653799</v>
      </c>
      <c r="AM120" s="3">
        <v>57.2376666675053</v>
      </c>
      <c r="AN120" s="3">
        <v>232.95952351888</v>
      </c>
      <c r="AO120" s="3">
        <v>44.5063284606174</v>
      </c>
      <c r="AP120" s="3">
        <v>47.576037230995</v>
      </c>
      <c r="AQ120" s="3">
        <v>53.7985714503697</v>
      </c>
      <c r="AR120" s="3">
        <v>33.1355603933524</v>
      </c>
      <c r="AS120" s="3">
        <v>51.2859481952683</v>
      </c>
      <c r="AT120" s="3">
        <v>41.9286085823735</v>
      </c>
      <c r="AU120" s="3">
        <v>26.2784977652093</v>
      </c>
      <c r="AV120" s="3">
        <v>100.407309245676</v>
      </c>
      <c r="AW120" s="3">
        <v>238.916947592307</v>
      </c>
      <c r="AX120" s="3">
        <v>218.429597249364</v>
      </c>
      <c r="AY120" s="3">
        <v>76.2730952671596</v>
      </c>
      <c r="AZ120" s="3">
        <v>94.7026634673316</v>
      </c>
      <c r="BA120" s="3">
        <v>13.5861904961722</v>
      </c>
      <c r="BB120" s="3">
        <v>76.3451270208843</v>
      </c>
      <c r="BC120" s="3">
        <v>79.12731594697</v>
      </c>
      <c r="BD120" s="3">
        <v>97.7671224088696</v>
      </c>
      <c r="BE120" s="3">
        <v>74.0048288922214</v>
      </c>
      <c r="BF120" s="3">
        <v>130.515981108758</v>
      </c>
      <c r="BG120" s="3">
        <v>40.603217528922</v>
      </c>
      <c r="BH120" s="3">
        <v>198.555721821643</v>
      </c>
      <c r="BI120" s="3">
        <v>42.712885538737</v>
      </c>
      <c r="BJ120" s="3">
        <v>215.800099177548</v>
      </c>
      <c r="BK120" s="3">
        <v>54.5309538632546</v>
      </c>
      <c r="BL120" s="3">
        <v>26.6521038283158</v>
      </c>
      <c r="BM120" s="3">
        <v>104.139551455169</v>
      </c>
      <c r="BN120" s="3">
        <v>112.36333826361</v>
      </c>
      <c r="BO120" s="3">
        <v>562.188011980574</v>
      </c>
      <c r="BP120" s="3">
        <v>38.9920551325399</v>
      </c>
      <c r="BQ120" s="3">
        <v>217.502064407804</v>
      </c>
      <c r="BR120" s="3">
        <v>48.5795230297892</v>
      </c>
      <c r="BS120" s="3">
        <v>30.663671512011</v>
      </c>
      <c r="BT120" s="3">
        <v>131.45837899144</v>
      </c>
      <c r="BU120" s="3">
        <v>66.5910650020413</v>
      </c>
      <c r="BV120" s="3">
        <v>65.1088690072532</v>
      </c>
      <c r="BW120" s="3">
        <v>137.836324759971</v>
      </c>
      <c r="BX120" s="3">
        <v>42.6933280726595</v>
      </c>
      <c r="BY120" s="3">
        <v>34.4185658463503</v>
      </c>
      <c r="BZ120" s="3">
        <v>365.872114556393</v>
      </c>
      <c r="CA120" s="3">
        <v>83.609989511352</v>
      </c>
      <c r="CB120" s="3">
        <v>118.356261571383</v>
      </c>
      <c r="CC120" s="3">
        <v>130.638245931829</v>
      </c>
      <c r="CD120" s="3">
        <v>122.22477339594</v>
      </c>
      <c r="CE120" s="3">
        <v>205.549963071655</v>
      </c>
      <c r="CF120" s="3">
        <v>89.186552538563</v>
      </c>
      <c r="CG120" s="3">
        <v>115.700952620733</v>
      </c>
      <c r="CH120" s="3">
        <v>133.741318734059</v>
      </c>
      <c r="CI120" s="3">
        <v>146.142861530413</v>
      </c>
      <c r="CJ120" s="3">
        <v>96.9256670571435</v>
      </c>
      <c r="CK120" s="3">
        <v>85.7657408631701</v>
      </c>
      <c r="CL120" s="3">
        <v>90.4285712469192</v>
      </c>
      <c r="CM120" s="3">
        <v>43.1671516749481</v>
      </c>
      <c r="CN120" s="3">
        <v>132.282122542023</v>
      </c>
      <c r="CO120" s="3">
        <v>39.2245984437969</v>
      </c>
      <c r="CP120" s="3">
        <v>178.700913624569</v>
      </c>
      <c r="CQ120" s="3">
        <v>86.798833068443</v>
      </c>
      <c r="CR120" s="3">
        <v>194.463524679655</v>
      </c>
      <c r="CS120" s="3">
        <v>61.5318815099381</v>
      </c>
      <c r="CT120" s="3">
        <v>115.904375103082</v>
      </c>
      <c r="CU120" s="3">
        <v>75.9267983476204</v>
      </c>
      <c r="CV120" s="3">
        <v>86.2992073029773</v>
      </c>
      <c r="CW120" s="3">
        <v>117.997863312997</v>
      </c>
      <c r="CX120" s="3">
        <v>52.8258647349791</v>
      </c>
      <c r="CY120" s="3">
        <v>53.6917343298233</v>
      </c>
      <c r="CZ120" s="3">
        <v>220.195808826105</v>
      </c>
      <c r="DA120" s="3">
        <v>46.9311562888212</v>
      </c>
      <c r="DB120" s="3">
        <v>66.4888093130929</v>
      </c>
      <c r="DC120" s="3">
        <v>37.6846817174811</v>
      </c>
      <c r="DD120" s="3">
        <v>113.842848965868</v>
      </c>
      <c r="DE120" s="3">
        <v>123.546189626058</v>
      </c>
      <c r="DF120" s="3">
        <v>9.56350482806963</v>
      </c>
      <c r="DG120" s="3">
        <v>58.3713397706055</v>
      </c>
      <c r="DH120" s="3">
        <v>34.9150076733697</v>
      </c>
      <c r="DI120" s="3">
        <v>244.698385458603</v>
      </c>
      <c r="DJ120" s="3">
        <v>35.0726549692716</v>
      </c>
      <c r="DK120" s="3">
        <v>161.2471429734</v>
      </c>
      <c r="DL120" s="3">
        <v>52.2122227489972</v>
      </c>
      <c r="DM120" s="3">
        <v>25.2855796301536</v>
      </c>
      <c r="DN120" s="3">
        <v>50.4859694834562</v>
      </c>
      <c r="DO120" s="3">
        <v>238.753005437278</v>
      </c>
      <c r="DP120" s="3">
        <v>91.7947917791401</v>
      </c>
      <c r="DQ120" s="3">
        <v>73.0568781280933</v>
      </c>
      <c r="DR120" s="3">
        <v>61.9351637462332</v>
      </c>
      <c r="DS120" s="3">
        <v>26.9735751585356</v>
      </c>
      <c r="DT120" s="3">
        <v>28.1040193531414</v>
      </c>
      <c r="DU120" s="3">
        <v>132.770361605824</v>
      </c>
      <c r="DV120" s="3">
        <v>130.569593482441</v>
      </c>
      <c r="DW120" s="3">
        <v>115.259289425785</v>
      </c>
      <c r="DX120" s="3">
        <v>320.599827598898</v>
      </c>
      <c r="DY120" s="3">
        <v>779.622924449346</v>
      </c>
      <c r="DZ120" s="3">
        <v>37.4195242312277</v>
      </c>
      <c r="EA120" s="3">
        <v>43.2714055020105</v>
      </c>
      <c r="EB120" s="3">
        <v>10.0770581449674</v>
      </c>
      <c r="EC120" s="3">
        <v>292.392762719682</v>
      </c>
      <c r="ED120" s="3">
        <v>141.170496291649</v>
      </c>
      <c r="EE120" s="3">
        <v>73.7361493701264</v>
      </c>
      <c r="EF120" s="3">
        <v>185.30495999348</v>
      </c>
      <c r="EG120" s="3">
        <v>26.7795366932333</v>
      </c>
      <c r="EH120" s="3">
        <v>30.992766157102</v>
      </c>
      <c r="EI120" s="3">
        <v>15.7294724626075</v>
      </c>
      <c r="EJ120" s="3">
        <v>184.867419123021</v>
      </c>
      <c r="EK120" s="3">
        <v>491.584347271426</v>
      </c>
      <c r="EL120" s="3">
        <v>145.616340080379</v>
      </c>
      <c r="EM120" s="3">
        <v>108.968497531425</v>
      </c>
      <c r="EN120" s="3">
        <v>71.1144626315922</v>
      </c>
      <c r="EO120" s="3">
        <v>40.4058013371114</v>
      </c>
      <c r="EP120" s="3">
        <v>536.041654727618</v>
      </c>
      <c r="EQ120" s="3">
        <v>32.1433075982187</v>
      </c>
      <c r="ER120" s="3">
        <v>28.2314028473073</v>
      </c>
      <c r="ES120" s="3">
        <v>59.2486100135336</v>
      </c>
      <c r="ET120" s="3">
        <v>294.328097388858</v>
      </c>
      <c r="EU120" s="3">
        <v>229.347271913366</v>
      </c>
      <c r="EV120" s="3">
        <v>12.8840770242378</v>
      </c>
      <c r="EW120" s="3">
        <v>50.2925305850073</v>
      </c>
      <c r="EX120" s="3">
        <v>144.86646111832</v>
      </c>
      <c r="EY120" s="3">
        <v>26.3191279169305</v>
      </c>
      <c r="EZ120" s="3">
        <v>144.342764591347</v>
      </c>
      <c r="FA120" s="3">
        <v>49.913362187971</v>
      </c>
      <c r="FB120" s="3">
        <v>10.8870133721859</v>
      </c>
      <c r="FC120" s="3">
        <v>17.4828691425549</v>
      </c>
      <c r="FD120" s="3">
        <v>524.150903392987</v>
      </c>
      <c r="FE120" s="3">
        <v>115.831065343083</v>
      </c>
      <c r="FF120" s="3">
        <v>15.9235623198838</v>
      </c>
      <c r="FG120" s="3">
        <v>64.4083338237944</v>
      </c>
      <c r="FH120" s="3">
        <v>55.3163209539927</v>
      </c>
      <c r="FI120" s="3">
        <v>42.9688638241199</v>
      </c>
      <c r="FJ120" s="3">
        <v>66.5722457050319</v>
      </c>
      <c r="FK120" s="3">
        <v>117.984164557589</v>
      </c>
      <c r="FL120" s="3">
        <v>588.690489247801</v>
      </c>
      <c r="FM120" s="3">
        <v>433.644626086486</v>
      </c>
      <c r="FN120" s="3">
        <v>193.181425701972</v>
      </c>
      <c r="FO120" s="3">
        <v>64.7328843010848</v>
      </c>
      <c r="FP120" s="3">
        <v>23.4467148595933</v>
      </c>
      <c r="FQ120" s="3">
        <v>87.8596882670864</v>
      </c>
      <c r="FR120" s="3">
        <v>394.802681310462</v>
      </c>
      <c r="FS120" s="3">
        <v>197.3728419847</v>
      </c>
      <c r="FT120" s="3">
        <v>56.5884696206293</v>
      </c>
      <c r="FU120" s="3">
        <v>265.530187781705</v>
      </c>
      <c r="FV120" s="3">
        <v>77.2479502831577</v>
      </c>
      <c r="FW120" s="3">
        <v>454.560657621314</v>
      </c>
      <c r="FX120" s="3">
        <v>344.434819882904</v>
      </c>
      <c r="FY120" s="3">
        <v>67.6298845992375</v>
      </c>
      <c r="FZ120" s="3">
        <v>72.2297870677206</v>
      </c>
      <c r="GA120" s="3">
        <v>59.6517439255799</v>
      </c>
      <c r="GB120" s="3">
        <v>83.9388097127279</v>
      </c>
      <c r="GC120" s="3">
        <v>63.4651289702887</v>
      </c>
      <c r="GD120" s="3">
        <v>194.430096045918</v>
      </c>
      <c r="GE120" s="3">
        <v>75.8749956681012</v>
      </c>
      <c r="GF120" s="3">
        <v>55.0426191602434</v>
      </c>
      <c r="GG120" s="3">
        <v>36.6785142112358</v>
      </c>
      <c r="GH120" s="3">
        <v>33.6408111648867</v>
      </c>
      <c r="GI120" s="3">
        <v>145.368632585548</v>
      </c>
      <c r="GJ120" s="3">
        <v>98.9633968433496</v>
      </c>
      <c r="GK120" s="3">
        <v>74.2639975804112</v>
      </c>
      <c r="GL120" s="3">
        <v>364.664721105957</v>
      </c>
      <c r="GM120" s="3">
        <v>306.50160166649</v>
      </c>
      <c r="GN120" s="3">
        <v>117.388431199321</v>
      </c>
      <c r="GO120" s="3">
        <v>74.560509380117</v>
      </c>
      <c r="GP120" s="3">
        <v>51.9611806429482</v>
      </c>
      <c r="GQ120" s="3">
        <v>55.6594057400928</v>
      </c>
      <c r="GR120" s="3">
        <v>35.8805933074888</v>
      </c>
      <c r="GS120" s="3">
        <v>454.713808332171</v>
      </c>
      <c r="GT120" s="3">
        <v>24.7776049464153</v>
      </c>
      <c r="GU120" s="3">
        <v>104.952877617395</v>
      </c>
      <c r="GV120" s="3">
        <v>458.741037675366</v>
      </c>
      <c r="GW120" s="3">
        <v>45.0533809171623</v>
      </c>
      <c r="GX120" s="3">
        <v>199.511399173586</v>
      </c>
      <c r="GY120" s="3">
        <v>76.1694890477865</v>
      </c>
      <c r="GZ120" s="3">
        <v>70.1189621043933</v>
      </c>
      <c r="HA120" s="3">
        <v>152.886214740399</v>
      </c>
      <c r="HB120" s="3">
        <v>47.4776257101366</v>
      </c>
      <c r="HC120" s="3">
        <v>21.2830293523396</v>
      </c>
      <c r="HD120" s="3">
        <v>62.8958554565767</v>
      </c>
      <c r="HE120" s="3">
        <v>74.7768254599778</v>
      </c>
      <c r="HF120" s="3">
        <v>111.577213904963</v>
      </c>
      <c r="HG120" s="3">
        <v>973.974046979632</v>
      </c>
      <c r="HH120" s="3">
        <v>59.856690204622</v>
      </c>
      <c r="HI120" s="3">
        <v>112.231195146947</v>
      </c>
      <c r="HJ120" s="3">
        <v>82.6725270638263</v>
      </c>
      <c r="HK120" s="3">
        <v>60.6691917581909</v>
      </c>
      <c r="HL120" s="3">
        <v>161.068152374782</v>
      </c>
      <c r="HM120" s="3">
        <v>27.9077597352782</v>
      </c>
      <c r="HN120" s="3">
        <v>68.1226904759802</v>
      </c>
      <c r="HO120" s="3">
        <v>146.568005679699</v>
      </c>
      <c r="HP120" s="3">
        <v>156.380644077428</v>
      </c>
      <c r="HQ120" s="3">
        <v>414.469805933303</v>
      </c>
      <c r="HR120" s="3">
        <v>84.1135521715383</v>
      </c>
      <c r="HS120" s="3">
        <v>104.202386330682</v>
      </c>
      <c r="HT120" s="3">
        <v>86.1766367712497</v>
      </c>
      <c r="HU120" s="3">
        <v>119.433766661763</v>
      </c>
      <c r="HV120" s="3">
        <v>61.3663624526686</v>
      </c>
      <c r="HW120" s="3">
        <v>69.5604330611056</v>
      </c>
      <c r="HX120" s="3">
        <v>129.521860022859</v>
      </c>
      <c r="HY120" s="3">
        <v>24.6476819328936</v>
      </c>
      <c r="HZ120" s="3">
        <v>88.9504733480647</v>
      </c>
      <c r="IA120" s="3">
        <v>241.014574224363</v>
      </c>
      <c r="IB120" s="3">
        <v>112.223653788904</v>
      </c>
      <c r="IC120" s="3">
        <v>177.603591859472</v>
      </c>
      <c r="ID120" s="3">
        <v>121.351791137256</v>
      </c>
      <c r="IE120" s="3">
        <v>806.534047444661</v>
      </c>
      <c r="IF120" s="3">
        <v>14.8320105917086</v>
      </c>
      <c r="IG120" s="3">
        <v>117.17999147501</v>
      </c>
      <c r="IH120" s="3">
        <v>261.027287674502</v>
      </c>
      <c r="II120" s="3">
        <v>513.113994094871</v>
      </c>
      <c r="IJ120" s="3">
        <v>123.733559061604</v>
      </c>
      <c r="IK120" s="3">
        <v>154.92111239242</v>
      </c>
      <c r="IL120" s="3">
        <v>100.070005546422</v>
      </c>
      <c r="IM120" s="3">
        <v>54.8699931650062</v>
      </c>
      <c r="IN120" s="3">
        <v>259.968886137469</v>
      </c>
      <c r="IO120" s="3">
        <v>106.719737321925</v>
      </c>
      <c r="IP120" s="3">
        <v>52.1137471033203</v>
      </c>
      <c r="IQ120" s="3">
        <v>262.8243458135</v>
      </c>
      <c r="IR120" s="3">
        <v>66.5083097455329</v>
      </c>
      <c r="IS120" s="3">
        <v>111.510647164205</v>
      </c>
      <c r="IT120" s="3">
        <v>69.2987957120125</v>
      </c>
      <c r="IU120" s="3">
        <v>65.6656896752145</v>
      </c>
      <c r="IV120" s="3">
        <v>235.155252394126</v>
      </c>
      <c r="IW120" s="3">
        <v>84.7042981081842</v>
      </c>
      <c r="IX120" s="3">
        <v>280.804443838159</v>
      </c>
      <c r="IY120" s="3">
        <v>66.9742911262898</v>
      </c>
      <c r="IZ120" s="3">
        <v>14.7928859866269</v>
      </c>
      <c r="JA120" s="3">
        <v>57.1579256228632</v>
      </c>
      <c r="JB120" s="3">
        <v>126.345719361401</v>
      </c>
      <c r="JC120" s="3">
        <v>116.853133345197</v>
      </c>
      <c r="JD120" s="3">
        <v>88.5632198023345</v>
      </c>
      <c r="JE120" s="3">
        <v>465.785778637069</v>
      </c>
      <c r="JF120" s="3">
        <v>90.9747457772316</v>
      </c>
      <c r="JG120" s="3">
        <v>168.212814340061</v>
      </c>
      <c r="JH120" s="3">
        <v>45.3670496927828</v>
      </c>
      <c r="JI120" s="3">
        <v>145.996566974929</v>
      </c>
      <c r="JJ120" s="3">
        <v>76.9037095180329</v>
      </c>
      <c r="JK120" s="3">
        <v>528.526078520302</v>
      </c>
      <c r="JL120" s="3">
        <v>210.630057866613</v>
      </c>
      <c r="JM120" s="3">
        <v>138.368175558281</v>
      </c>
      <c r="JN120" s="3">
        <v>245.857750863192</v>
      </c>
      <c r="JO120" s="3">
        <v>120.690969523836</v>
      </c>
      <c r="JP120" s="3">
        <v>208.755531192938</v>
      </c>
      <c r="JQ120" s="3">
        <v>207.856667654855</v>
      </c>
      <c r="JR120" s="3">
        <v>363.461669921875</v>
      </c>
      <c r="JS120" s="3">
        <v>42.4440718154353</v>
      </c>
      <c r="JT120" s="3">
        <v>33.5568134101429</v>
      </c>
      <c r="JU120" s="3">
        <v>262.973333449591</v>
      </c>
      <c r="JV120" s="3">
        <v>19.1545211473249</v>
      </c>
      <c r="JW120" s="3">
        <v>45.1452377864293</v>
      </c>
      <c r="JX120" s="3">
        <v>78.5333468563318</v>
      </c>
      <c r="JY120" s="3">
        <v>85.2224440120516</v>
      </c>
      <c r="JZ120" s="3">
        <v>40.9089017938091</v>
      </c>
      <c r="KA120" s="3">
        <v>167.019865051516</v>
      </c>
      <c r="KB120" s="3">
        <v>33.6422662128857</v>
      </c>
      <c r="KC120" s="3">
        <v>52.9126186618145</v>
      </c>
      <c r="KD120" s="3">
        <v>29.9567695478382</v>
      </c>
      <c r="KE120" s="3">
        <v>86.9841511972084</v>
      </c>
      <c r="KF120" s="3">
        <v>57.4771327426671</v>
      </c>
      <c r="KG120" s="3">
        <v>100.632061722249</v>
      </c>
      <c r="KH120" s="3">
        <v>98.363313852911</v>
      </c>
      <c r="KI120" s="3">
        <v>123.459193998578</v>
      </c>
      <c r="KJ120" s="3">
        <v>108.714232452551</v>
      </c>
      <c r="KK120" s="3">
        <v>169.531913059013</v>
      </c>
      <c r="KL120" s="3">
        <v>37.2248079086748</v>
      </c>
      <c r="KM120" s="3">
        <v>40.5226343796767</v>
      </c>
      <c r="KN120" s="3">
        <v>76.0383440305975</v>
      </c>
      <c r="KO120" s="3">
        <v>15.6397548033227</v>
      </c>
      <c r="KP120" s="3">
        <v>28.7920895856982</v>
      </c>
      <c r="KQ120" s="3">
        <v>101.993355735821</v>
      </c>
      <c r="KR120" s="3">
        <v>32.2114950213071</v>
      </c>
      <c r="KS120" s="3">
        <v>21.6372974221511</v>
      </c>
      <c r="KT120" s="3">
        <v>6.89282381784222</v>
      </c>
      <c r="KU120" s="3">
        <v>202.80109990474</v>
      </c>
      <c r="KV120" s="3">
        <v>21.418360066128</v>
      </c>
      <c r="KW120" s="3">
        <v>81.7727122869016</v>
      </c>
      <c r="KX120" s="3">
        <v>91.8933351406862</v>
      </c>
      <c r="KY120" s="3">
        <v>22.113313583708</v>
      </c>
      <c r="KZ120" s="3">
        <v>10.7447255697501</v>
      </c>
      <c r="LA120" s="3">
        <v>18.9873498039212</v>
      </c>
      <c r="LB120" s="3">
        <v>28.3213426811312</v>
      </c>
      <c r="LC120" s="3">
        <v>41.5090828466659</v>
      </c>
      <c r="LD120" s="3">
        <v>451.505686927049</v>
      </c>
      <c r="LE120" s="3">
        <v>37.0041316878766</v>
      </c>
      <c r="LF120" s="3">
        <v>6.06200001433726</v>
      </c>
      <c r="LG120" s="3">
        <v>17.1611599802788</v>
      </c>
      <c r="LH120" s="3">
        <v>20.8098268977948</v>
      </c>
      <c r="LI120" s="3">
        <v>7.5021428607759</v>
      </c>
      <c r="LJ120" s="3">
        <v>28.1721292014077</v>
      </c>
      <c r="LK120" s="3">
        <v>13.8900891416693</v>
      </c>
      <c r="LL120" s="3">
        <v>36.5072475587558</v>
      </c>
    </row>
    <row r="121">
      <c r="A121" s="9">
        <v>45261.0</v>
      </c>
      <c r="B121" s="3">
        <v>193.312206049297</v>
      </c>
      <c r="C121" s="3">
        <v>144.504364114522</v>
      </c>
      <c r="D121" s="3">
        <v>104.417593393129</v>
      </c>
      <c r="E121" s="3">
        <v>337.336669019196</v>
      </c>
      <c r="F121" s="3">
        <v>603.202249145508</v>
      </c>
      <c r="G121" s="3">
        <v>189.091074946404</v>
      </c>
      <c r="H121" s="3">
        <v>70.9526926950493</v>
      </c>
      <c r="I121" s="3">
        <v>227.679148618313</v>
      </c>
      <c r="J121" s="3">
        <v>233.569000244141</v>
      </c>
      <c r="K121" s="3">
        <v>72.5260224694084</v>
      </c>
      <c r="L121" s="3">
        <v>77.7425620143157</v>
      </c>
      <c r="M121" s="3">
        <v>17.9721925338024</v>
      </c>
      <c r="N121" s="3">
        <v>80.3747905343944</v>
      </c>
      <c r="O121" s="3">
        <v>64.9781847763742</v>
      </c>
      <c r="P121" s="3">
        <v>164.806283053923</v>
      </c>
      <c r="Q121" s="3">
        <v>117.500000572205</v>
      </c>
      <c r="R121" s="3">
        <v>136.228521455204</v>
      </c>
      <c r="S121" s="3">
        <v>114.273852975139</v>
      </c>
      <c r="T121" s="3">
        <v>155.460313555101</v>
      </c>
      <c r="U121" s="3">
        <v>159.951455015822</v>
      </c>
      <c r="V121" s="3">
        <v>269.014503397664</v>
      </c>
      <c r="W121" s="3">
        <v>364.004397637166</v>
      </c>
      <c r="X121" s="3">
        <v>203.1815502592</v>
      </c>
      <c r="Y121" s="3">
        <v>149.674249649048</v>
      </c>
      <c r="Z121" s="3">
        <v>260.938926125702</v>
      </c>
      <c r="AA121" s="3">
        <v>47.659157250255</v>
      </c>
      <c r="AB121" s="3">
        <v>85.2804998397827</v>
      </c>
      <c r="AC121" s="3">
        <v>175.581881920698</v>
      </c>
      <c r="AD121" s="3">
        <v>194.376418195601</v>
      </c>
      <c r="AE121" s="3">
        <v>175.311478486459</v>
      </c>
      <c r="AF121" s="4">
        <v>2634.39500732422</v>
      </c>
      <c r="AG121" s="3">
        <v>251.289500808716</v>
      </c>
      <c r="AH121" s="3">
        <v>31.4884513312005</v>
      </c>
      <c r="AI121" s="3">
        <v>36.5862845451027</v>
      </c>
      <c r="AJ121" s="3">
        <v>72.2209772976645</v>
      </c>
      <c r="AK121" s="3">
        <v>234.191996801226</v>
      </c>
      <c r="AL121" s="3">
        <v>26.0551175569729</v>
      </c>
      <c r="AM121" s="3">
        <v>56.3363110152282</v>
      </c>
      <c r="AN121" s="3">
        <v>248.346499252319</v>
      </c>
      <c r="AO121" s="3">
        <v>48.7173934654872</v>
      </c>
      <c r="AP121" s="3">
        <v>47.9605528254156</v>
      </c>
      <c r="AQ121" s="3">
        <v>55.6732500076294</v>
      </c>
      <c r="AR121" s="3">
        <v>34.0507753903531</v>
      </c>
      <c r="AS121" s="3">
        <v>63.2063228155561</v>
      </c>
      <c r="AT121" s="3">
        <v>47.6018009704802</v>
      </c>
      <c r="AU121" s="3">
        <v>27.3848581159857</v>
      </c>
      <c r="AV121" s="3">
        <v>101.419511012913</v>
      </c>
      <c r="AW121" s="3">
        <v>270.337164486544</v>
      </c>
      <c r="AX121" s="3">
        <v>220.140924184132</v>
      </c>
      <c r="AY121" s="3">
        <v>87.3662498474121</v>
      </c>
      <c r="AZ121" s="3">
        <v>108.3938721046</v>
      </c>
      <c r="BA121" s="3">
        <v>17.9627501249313</v>
      </c>
      <c r="BB121" s="3">
        <v>75.2716649679455</v>
      </c>
      <c r="BC121" s="3">
        <v>83.0515674874198</v>
      </c>
      <c r="BD121" s="3">
        <v>100.005653684244</v>
      </c>
      <c r="BE121" s="3">
        <v>76.0141590398543</v>
      </c>
      <c r="BF121" s="3">
        <v>137.656429507953</v>
      </c>
      <c r="BG121" s="3">
        <v>41.8025454269075</v>
      </c>
      <c r="BH121" s="3">
        <v>199.230872377688</v>
      </c>
      <c r="BI121" s="3">
        <v>45.595700263977</v>
      </c>
      <c r="BJ121" s="3">
        <v>231.266617233658</v>
      </c>
      <c r="BK121" s="3">
        <v>56.0513047837274</v>
      </c>
      <c r="BL121" s="3">
        <v>27.9857230184707</v>
      </c>
      <c r="BM121" s="3">
        <v>121.990403189244</v>
      </c>
      <c r="BN121" s="3">
        <v>111.592231492771</v>
      </c>
      <c r="BO121" s="3">
        <v>624.771117531716</v>
      </c>
      <c r="BP121" s="3">
        <v>41.2667319895318</v>
      </c>
      <c r="BQ121" s="3">
        <v>256.88891443315</v>
      </c>
      <c r="BR121" s="3">
        <v>47.5059058986358</v>
      </c>
      <c r="BS121" s="3">
        <v>33.4604408746686</v>
      </c>
      <c r="BT121" s="3">
        <v>139.677242687249</v>
      </c>
      <c r="BU121" s="3">
        <v>72.1291402876988</v>
      </c>
      <c r="BV121" s="3">
        <v>71.0821404788688</v>
      </c>
      <c r="BW121" s="3">
        <v>141.279763116071</v>
      </c>
      <c r="BX121" s="3">
        <v>45.0783255647613</v>
      </c>
      <c r="BY121" s="3">
        <v>39.9148563888045</v>
      </c>
      <c r="BZ121" s="3">
        <v>373.252927570361</v>
      </c>
      <c r="CA121" s="3">
        <v>103.288859678975</v>
      </c>
      <c r="CB121" s="3">
        <v>127.751830867752</v>
      </c>
      <c r="CC121" s="3">
        <v>133.297057697264</v>
      </c>
      <c r="CD121" s="3">
        <v>142.460504381823</v>
      </c>
      <c r="CE121" s="3">
        <v>224.658740002464</v>
      </c>
      <c r="CF121" s="3">
        <v>91.0069376441174</v>
      </c>
      <c r="CG121" s="3">
        <v>131.694749832153</v>
      </c>
      <c r="CH121" s="3">
        <v>147.220455037909</v>
      </c>
      <c r="CI121" s="3">
        <v>155.272380296429</v>
      </c>
      <c r="CJ121" s="3">
        <v>105.132810531862</v>
      </c>
      <c r="CK121" s="3">
        <v>91.8524507061906</v>
      </c>
      <c r="CL121" s="3">
        <v>105.667500686646</v>
      </c>
      <c r="CM121" s="3">
        <v>43.0593702469084</v>
      </c>
      <c r="CN121" s="3">
        <v>137.336046997994</v>
      </c>
      <c r="CO121" s="3">
        <v>41.562012435719</v>
      </c>
      <c r="CP121" s="3">
        <v>192.98360901755</v>
      </c>
      <c r="CQ121" s="3">
        <v>87.898743313703</v>
      </c>
      <c r="CR121" s="3">
        <v>236.268561877432</v>
      </c>
      <c r="CS121" s="3">
        <v>65.5527747468593</v>
      </c>
      <c r="CT121" s="3">
        <v>137.582065487705</v>
      </c>
      <c r="CU121" s="3">
        <v>84.0826084114935</v>
      </c>
      <c r="CV121" s="3">
        <v>91.3930201987512</v>
      </c>
      <c r="CW121" s="3">
        <v>116.190406618306</v>
      </c>
      <c r="CX121" s="3">
        <v>57.2474796871097</v>
      </c>
      <c r="CY121" s="3">
        <v>58.0063577497072</v>
      </c>
      <c r="CZ121" s="3">
        <v>232.044953122659</v>
      </c>
      <c r="DA121" s="3">
        <v>48.3038243194409</v>
      </c>
      <c r="DB121" s="3">
        <v>73.1370000839233</v>
      </c>
      <c r="DC121" s="3">
        <v>35.8416879787184</v>
      </c>
      <c r="DD121" s="3">
        <v>122.405650264852</v>
      </c>
      <c r="DE121" s="3">
        <v>146.941999816895</v>
      </c>
      <c r="DF121" s="3">
        <v>10.7923876411632</v>
      </c>
      <c r="DG121" s="3">
        <v>62.1540255522811</v>
      </c>
      <c r="DH121" s="3">
        <v>39.3940402743017</v>
      </c>
      <c r="DI121" s="3">
        <v>258.643576583651</v>
      </c>
      <c r="DJ121" s="3">
        <v>35.4270732553326</v>
      </c>
      <c r="DK121" s="3">
        <v>175.483499908447</v>
      </c>
      <c r="DL121" s="3">
        <v>58.4033756919614</v>
      </c>
      <c r="DM121" s="3">
        <v>31.4254214200328</v>
      </c>
      <c r="DN121" s="3">
        <v>55.930779571869</v>
      </c>
      <c r="DO121" s="3">
        <v>246.744776263316</v>
      </c>
      <c r="DP121" s="3">
        <v>97.7969426214487</v>
      </c>
      <c r="DQ121" s="3">
        <v>76.317605319053</v>
      </c>
      <c r="DR121" s="3">
        <v>62.4513025265625</v>
      </c>
      <c r="DS121" s="3">
        <v>28.8873473725237</v>
      </c>
      <c r="DT121" s="3">
        <v>34.2874554777217</v>
      </c>
      <c r="DU121" s="3">
        <v>134.9537815572</v>
      </c>
      <c r="DV121" s="3">
        <v>133.250519947576</v>
      </c>
      <c r="DW121" s="3">
        <v>123.603602841023</v>
      </c>
      <c r="DX121" s="3">
        <v>357.448399146031</v>
      </c>
      <c r="DY121" s="3">
        <v>811.125178588741</v>
      </c>
      <c r="DZ121" s="3">
        <v>35.2771968672241</v>
      </c>
      <c r="EA121" s="3">
        <v>47.5756013567498</v>
      </c>
      <c r="EB121" s="3">
        <v>11.733383220317</v>
      </c>
      <c r="EC121" s="3">
        <v>331.283182853727</v>
      </c>
      <c r="ED121" s="3">
        <v>139.697554489429</v>
      </c>
      <c r="EE121" s="3">
        <v>78.050567135576</v>
      </c>
      <c r="EF121" s="3">
        <v>198.262467736595</v>
      </c>
      <c r="EG121" s="3">
        <v>28.8694657332308</v>
      </c>
      <c r="EH121" s="3">
        <v>30.2973754044008</v>
      </c>
      <c r="EI121" s="3">
        <v>17.5702261930342</v>
      </c>
      <c r="EJ121" s="3">
        <v>180.050960339561</v>
      </c>
      <c r="EK121" s="3">
        <v>465.059657042642</v>
      </c>
      <c r="EL121" s="3">
        <v>156.382045564123</v>
      </c>
      <c r="EM121" s="3">
        <v>118.822918124968</v>
      </c>
      <c r="EN121" s="3">
        <v>76.6609464774409</v>
      </c>
      <c r="EO121" s="3">
        <v>45.0141328493339</v>
      </c>
      <c r="EP121" s="3">
        <v>596.183874308778</v>
      </c>
      <c r="EQ121" s="3">
        <v>35.2360671675474</v>
      </c>
      <c r="ER121" s="3">
        <v>30.7696547243785</v>
      </c>
      <c r="ES121" s="3">
        <v>65.4720727052549</v>
      </c>
      <c r="ET121" s="3">
        <v>324.14075088501</v>
      </c>
      <c r="EU121" s="3">
        <v>247.716756626292</v>
      </c>
      <c r="EV121" s="3">
        <v>15.6926809486264</v>
      </c>
      <c r="EW121" s="3">
        <v>53.7616261207758</v>
      </c>
      <c r="EX121" s="3">
        <v>151.197243538825</v>
      </c>
      <c r="EY121" s="3">
        <v>28.5085984920209</v>
      </c>
      <c r="EZ121" s="3">
        <v>158.443867153673</v>
      </c>
      <c r="FA121" s="3">
        <v>52.3272737692667</v>
      </c>
      <c r="FB121" s="3">
        <v>13.1232656442882</v>
      </c>
      <c r="FC121" s="3">
        <v>20.2208831892248</v>
      </c>
      <c r="FD121" s="3">
        <v>561.052480012315</v>
      </c>
      <c r="FE121" s="3">
        <v>116.633787414507</v>
      </c>
      <c r="FF121" s="3">
        <v>16.6455884242662</v>
      </c>
      <c r="FG121" s="3">
        <v>72.1192499160766</v>
      </c>
      <c r="FH121" s="3">
        <v>56.9746527584996</v>
      </c>
      <c r="FI121" s="3">
        <v>43.7796332420654</v>
      </c>
      <c r="FJ121" s="3">
        <v>69.0277302053934</v>
      </c>
      <c r="FK121" s="3">
        <v>136.600192460003</v>
      </c>
      <c r="FL121" s="3">
        <v>578.019455941764</v>
      </c>
      <c r="FM121" s="3">
        <v>437.017901160968</v>
      </c>
      <c r="FN121" s="3">
        <v>211.242904889135</v>
      </c>
      <c r="FO121" s="3">
        <v>71.440773384582</v>
      </c>
      <c r="FP121" s="3">
        <v>28.0692842902725</v>
      </c>
      <c r="FQ121" s="3">
        <v>89.4485316865545</v>
      </c>
      <c r="FR121" s="3">
        <v>415.856019872119</v>
      </c>
      <c r="FS121" s="3">
        <v>214.433294623966</v>
      </c>
      <c r="FT121" s="3">
        <v>64.7362104466614</v>
      </c>
      <c r="FU121" s="3">
        <v>283.076555533177</v>
      </c>
      <c r="FV121" s="3">
        <v>86.7963846116404</v>
      </c>
      <c r="FW121" s="3">
        <v>453.481066079838</v>
      </c>
      <c r="FX121" s="3">
        <v>379.948934568071</v>
      </c>
      <c r="FY121" s="3">
        <v>69.0717574002543</v>
      </c>
      <c r="FZ121" s="3">
        <v>78.6952049299461</v>
      </c>
      <c r="GA121" s="3">
        <v>63.2542851018277</v>
      </c>
      <c r="GB121" s="3">
        <v>98.5112504959106</v>
      </c>
      <c r="GC121" s="3">
        <v>65.7324665323229</v>
      </c>
      <c r="GD121" s="3">
        <v>189.8870716906</v>
      </c>
      <c r="GE121" s="3">
        <v>84.7355295556925</v>
      </c>
      <c r="GF121" s="3">
        <v>55.5459999084473</v>
      </c>
      <c r="GG121" s="3">
        <v>37.5011190516215</v>
      </c>
      <c r="GH121" s="3">
        <v>35.1407357087114</v>
      </c>
      <c r="GI121" s="3">
        <v>145.649058408225</v>
      </c>
      <c r="GJ121" s="3">
        <v>102.77608258439</v>
      </c>
      <c r="GK121" s="3">
        <v>84.1872485425558</v>
      </c>
      <c r="GL121" s="3">
        <v>369.551282574089</v>
      </c>
      <c r="GM121" s="3">
        <v>314.380572922628</v>
      </c>
      <c r="GN121" s="3">
        <v>131.548182053491</v>
      </c>
      <c r="GO121" s="3">
        <v>79.84204038773</v>
      </c>
      <c r="GP121" s="3">
        <v>55.0584985271684</v>
      </c>
      <c r="GQ121" s="3">
        <v>58.5255213173095</v>
      </c>
      <c r="GR121" s="3">
        <v>39.689141414961</v>
      </c>
      <c r="GS121" s="3">
        <v>474.20625</v>
      </c>
      <c r="GT121" s="3">
        <v>25.4411342955017</v>
      </c>
      <c r="GU121" s="3">
        <v>113.815386740166</v>
      </c>
      <c r="GV121" s="3">
        <v>462.813176396803</v>
      </c>
      <c r="GW121" s="3">
        <v>47.9751782051185</v>
      </c>
      <c r="GX121" s="3">
        <v>224.520488934352</v>
      </c>
      <c r="GY121" s="3">
        <v>87.4161787905307</v>
      </c>
      <c r="GZ121" s="3">
        <v>79.9481669718873</v>
      </c>
      <c r="HA121" s="3">
        <v>167.818412988472</v>
      </c>
      <c r="HB121" s="3">
        <v>48.0149298636377</v>
      </c>
      <c r="HC121" s="3">
        <v>22.8287651447036</v>
      </c>
      <c r="HD121" s="3">
        <v>65.6924888182268</v>
      </c>
      <c r="HE121" s="3">
        <v>81.6396675024067</v>
      </c>
      <c r="HF121" s="3">
        <v>106.319800794766</v>
      </c>
      <c r="HG121" s="3">
        <v>962.181748962402</v>
      </c>
      <c r="HH121" s="3">
        <v>57.7681272253611</v>
      </c>
      <c r="HI121" s="3">
        <v>120.237468360109</v>
      </c>
      <c r="HJ121" s="3">
        <v>91.0715626422897</v>
      </c>
      <c r="HK121" s="3">
        <v>60.0090316112757</v>
      </c>
      <c r="HL121" s="3">
        <v>163.020094697771</v>
      </c>
      <c r="HM121" s="3">
        <v>26.1338025703044</v>
      </c>
      <c r="HN121" s="3">
        <v>74.6157887923052</v>
      </c>
      <c r="HO121" s="3">
        <v>142.096169713829</v>
      </c>
      <c r="HP121" s="3">
        <v>155.40999964964</v>
      </c>
      <c r="HQ121" s="3">
        <v>442.95749583573</v>
      </c>
      <c r="HR121" s="3">
        <v>97.8999400456393</v>
      </c>
      <c r="HS121" s="3">
        <v>123.044482598092</v>
      </c>
      <c r="HT121" s="3">
        <v>87.9757541107442</v>
      </c>
      <c r="HU121" s="3">
        <v>140.456744519978</v>
      </c>
      <c r="HV121" s="3">
        <v>68.4971847651069</v>
      </c>
      <c r="HW121" s="3">
        <v>70.3770344829595</v>
      </c>
      <c r="HX121" s="3">
        <v>143.873516182987</v>
      </c>
      <c r="HY121" s="3">
        <v>25.6514309392615</v>
      </c>
      <c r="HZ121" s="3">
        <v>97.5210772742362</v>
      </c>
      <c r="IA121" s="3">
        <v>273.351146568875</v>
      </c>
      <c r="IB121" s="3">
        <v>125.964252979807</v>
      </c>
      <c r="IC121" s="3">
        <v>206.001453536911</v>
      </c>
      <c r="ID121" s="3">
        <v>135.798777563339</v>
      </c>
      <c r="IE121" s="3">
        <v>849.338000488281</v>
      </c>
      <c r="IF121" s="3">
        <v>17.5761097592838</v>
      </c>
      <c r="IG121" s="3">
        <v>136.008174669369</v>
      </c>
      <c r="IH121" s="3">
        <v>289.725116318412</v>
      </c>
      <c r="II121" s="3">
        <v>537.080304818136</v>
      </c>
      <c r="IJ121" s="3">
        <v>133.479800549278</v>
      </c>
      <c r="IK121" s="3">
        <v>160.619183815466</v>
      </c>
      <c r="IL121" s="3">
        <v>94.3166804428112</v>
      </c>
      <c r="IM121" s="3">
        <v>65.5414863786062</v>
      </c>
      <c r="IN121" s="3">
        <v>297.434226178875</v>
      </c>
      <c r="IO121" s="3">
        <v>117.337690687569</v>
      </c>
      <c r="IP121" s="3">
        <v>50.1259662095045</v>
      </c>
      <c r="IQ121" s="3">
        <v>276.981036575909</v>
      </c>
      <c r="IR121" s="3">
        <v>68.3200639362105</v>
      </c>
      <c r="IS121" s="3">
        <v>131.273049785787</v>
      </c>
      <c r="IT121" s="3">
        <v>71.6037408782686</v>
      </c>
      <c r="IU121" s="3">
        <v>72.6604504029016</v>
      </c>
      <c r="IV121" s="3">
        <v>234.637667280095</v>
      </c>
      <c r="IW121" s="3">
        <v>92.486078843063</v>
      </c>
      <c r="IX121" s="3">
        <v>290.347249969311</v>
      </c>
      <c r="IY121" s="3">
        <v>71.0454571606827</v>
      </c>
      <c r="IZ121" s="3">
        <v>15.4927779491915</v>
      </c>
      <c r="JA121" s="3">
        <v>60.1435908637552</v>
      </c>
      <c r="JB121" s="3">
        <v>135.544619400699</v>
      </c>
      <c r="JC121" s="3">
        <v>133.769965318767</v>
      </c>
      <c r="JD121" s="3">
        <v>89.2635259083867</v>
      </c>
      <c r="JE121" s="3">
        <v>510.802917449736</v>
      </c>
      <c r="JF121" s="3">
        <v>99.2616049770068</v>
      </c>
      <c r="JG121" s="3">
        <v>180.854312220229</v>
      </c>
      <c r="JH121" s="3">
        <v>49.6251740881325</v>
      </c>
      <c r="JI121" s="3">
        <v>159.175144357065</v>
      </c>
      <c r="JJ121" s="3">
        <v>78.5701456922561</v>
      </c>
      <c r="JK121" s="3">
        <v>527.099788310309</v>
      </c>
      <c r="JL121" s="3">
        <v>232.484482432545</v>
      </c>
      <c r="JM121" s="3">
        <v>150.064385014208</v>
      </c>
      <c r="JN121" s="3">
        <v>255.839204063407</v>
      </c>
      <c r="JO121" s="3">
        <v>124.31559935895</v>
      </c>
      <c r="JP121" s="3">
        <v>219.171508073641</v>
      </c>
      <c r="JQ121" s="3">
        <v>210.973500061035</v>
      </c>
      <c r="JR121" s="3">
        <v>384.248249816895</v>
      </c>
      <c r="JS121" s="3">
        <v>46.442216759536</v>
      </c>
      <c r="JT121" s="3">
        <v>34.7834944136615</v>
      </c>
      <c r="JU121" s="3">
        <v>311.218502044678</v>
      </c>
      <c r="JV121" s="3">
        <v>22.3042847736137</v>
      </c>
      <c r="JW121" s="3">
        <v>50.075500202179</v>
      </c>
      <c r="JX121" s="3">
        <v>80.6795134033445</v>
      </c>
      <c r="JY121" s="3">
        <v>87.6461669189814</v>
      </c>
      <c r="JZ121" s="3">
        <v>46.503858520553</v>
      </c>
      <c r="KA121" s="3">
        <v>173.123217786045</v>
      </c>
      <c r="KB121" s="3">
        <v>33.674671740045</v>
      </c>
      <c r="KC121" s="3">
        <v>50.8032504117479</v>
      </c>
      <c r="KD121" s="3">
        <v>31.9148976370347</v>
      </c>
      <c r="KE121" s="3">
        <v>86.6546760625617</v>
      </c>
      <c r="KF121" s="3">
        <v>59.0593879782647</v>
      </c>
      <c r="KG121" s="3">
        <v>97.5770102517938</v>
      </c>
      <c r="KH121" s="3">
        <v>108.426415293056</v>
      </c>
      <c r="KI121" s="3">
        <v>125.867890601318</v>
      </c>
      <c r="KJ121" s="3">
        <v>117.563557804089</v>
      </c>
      <c r="KK121" s="3">
        <v>188.695777211416</v>
      </c>
      <c r="KL121" s="3">
        <v>40.6363313823461</v>
      </c>
      <c r="KM121" s="3">
        <v>49.6199491630898</v>
      </c>
      <c r="KN121" s="3">
        <v>82.8957538363131</v>
      </c>
      <c r="KO121" s="3">
        <v>18.1499580781898</v>
      </c>
      <c r="KP121" s="3">
        <v>32.7152035584474</v>
      </c>
      <c r="KQ121" s="3">
        <v>108.24149998877</v>
      </c>
      <c r="KR121" s="3">
        <v>34.2291426368468</v>
      </c>
      <c r="KS121" s="3">
        <v>24.1501088889483</v>
      </c>
      <c r="KT121" s="3">
        <v>8.18274825791218</v>
      </c>
      <c r="KU121" s="3">
        <v>225.815910281061</v>
      </c>
      <c r="KV121" s="3">
        <v>28.0719386466128</v>
      </c>
      <c r="KW121" s="3">
        <v>113.788768725757</v>
      </c>
      <c r="KX121" s="3">
        <v>103.397986986305</v>
      </c>
      <c r="KY121" s="3">
        <v>24.8540230715931</v>
      </c>
      <c r="KZ121" s="3">
        <v>10.8427212420434</v>
      </c>
      <c r="LA121" s="3">
        <v>19.2956792363802</v>
      </c>
      <c r="LB121" s="3">
        <v>29.6726672219368</v>
      </c>
      <c r="LC121" s="3">
        <v>42.5826774718388</v>
      </c>
      <c r="LD121" s="3">
        <v>479.904691338043</v>
      </c>
      <c r="LE121" s="3">
        <v>38.9818217045095</v>
      </c>
      <c r="LF121" s="3">
        <v>6.98646670636326</v>
      </c>
      <c r="LG121" s="3">
        <v>17.5426415670158</v>
      </c>
      <c r="LH121" s="3">
        <v>24.0942668344849</v>
      </c>
      <c r="LI121" s="3">
        <v>8.6982500076294</v>
      </c>
      <c r="LJ121" s="3">
        <v>33.2916297068287</v>
      </c>
      <c r="LK121" s="3">
        <v>16.7976870904082</v>
      </c>
      <c r="LL121" s="3">
        <v>35.0883474212062</v>
      </c>
    </row>
    <row r="122">
      <c r="A122" s="9">
        <v>45292.0</v>
      </c>
      <c r="B122" s="3">
        <v>186.745837280593</v>
      </c>
      <c r="C122" s="3">
        <v>156.817498899974</v>
      </c>
      <c r="D122" s="3">
        <v>110.233161490281</v>
      </c>
      <c r="E122" s="3">
        <v>350.855201947797</v>
      </c>
      <c r="F122" s="3">
        <v>596.6895257859</v>
      </c>
      <c r="G122" s="3">
        <v>188.610712388207</v>
      </c>
      <c r="H122" s="3">
        <v>61.7569940557618</v>
      </c>
      <c r="I122" s="3">
        <v>231.542720390141</v>
      </c>
      <c r="J122" s="3">
        <v>243.122143336705</v>
      </c>
      <c r="K122" s="3">
        <v>68.9911119946596</v>
      </c>
      <c r="L122" s="3">
        <v>77.2296752760853</v>
      </c>
      <c r="M122" s="3">
        <v>17.1663717427164</v>
      </c>
      <c r="N122" s="3">
        <v>81.7929105288753</v>
      </c>
      <c r="O122" s="3">
        <v>67.044484371902</v>
      </c>
      <c r="P122" s="3">
        <v>165.229621099428</v>
      </c>
      <c r="Q122" s="3">
        <v>119.389285496303</v>
      </c>
      <c r="R122" s="3">
        <v>149.25588394997</v>
      </c>
      <c r="S122" s="3">
        <v>121.689119351719</v>
      </c>
      <c r="T122" s="3">
        <v>157.946177638688</v>
      </c>
      <c r="U122" s="3">
        <v>162.009920862874</v>
      </c>
      <c r="V122" s="3">
        <v>297.350316831152</v>
      </c>
      <c r="W122" s="3">
        <v>376.849148015394</v>
      </c>
      <c r="X122" s="3">
        <v>199.730633665556</v>
      </c>
      <c r="Y122" s="3">
        <v>153.525475638253</v>
      </c>
      <c r="Z122" s="3">
        <v>257.530818647883</v>
      </c>
      <c r="AA122" s="3">
        <v>48.4074852536344</v>
      </c>
      <c r="AB122" s="3">
        <v>83.081190200079</v>
      </c>
      <c r="AC122" s="3">
        <v>175.025428284738</v>
      </c>
      <c r="AD122" s="3">
        <v>195.136793304023</v>
      </c>
      <c r="AE122" s="3">
        <v>185.873143288363</v>
      </c>
      <c r="AF122" s="4">
        <v>2662.02452450707</v>
      </c>
      <c r="AG122" s="3">
        <v>219.63261958531</v>
      </c>
      <c r="AH122" s="3">
        <v>32.3698435038958</v>
      </c>
      <c r="AI122" s="3">
        <v>37.9906236611272</v>
      </c>
      <c r="AJ122" s="3">
        <v>71.0024174081006</v>
      </c>
      <c r="AK122" s="3">
        <v>234.384164187617</v>
      </c>
      <c r="AL122" s="3">
        <v>26.5748822234912</v>
      </c>
      <c r="AM122" s="3">
        <v>54.4033183475413</v>
      </c>
      <c r="AN122" s="3">
        <v>251.343333653041</v>
      </c>
      <c r="AO122" s="3">
        <v>52.4614410826152</v>
      </c>
      <c r="AP122" s="3">
        <v>48.1238648050812</v>
      </c>
      <c r="AQ122" s="3">
        <v>59.9873807997931</v>
      </c>
      <c r="AR122" s="3">
        <v>33.4223920091304</v>
      </c>
      <c r="AS122" s="3">
        <v>66.0280484402697</v>
      </c>
      <c r="AT122" s="3">
        <v>51.2803711738489</v>
      </c>
      <c r="AU122" s="3">
        <v>27.3872877040191</v>
      </c>
      <c r="AV122" s="3">
        <v>103.406779363034</v>
      </c>
      <c r="AW122" s="3">
        <v>286.145429076591</v>
      </c>
      <c r="AX122" s="3">
        <v>230.152685188057</v>
      </c>
      <c r="AY122" s="3">
        <v>86.7804763430641</v>
      </c>
      <c r="AZ122" s="3">
        <v>104.554143397717</v>
      </c>
      <c r="BA122" s="3">
        <v>16.8871428398859</v>
      </c>
      <c r="BB122" s="3">
        <v>75.8314052656883</v>
      </c>
      <c r="BC122" s="3">
        <v>84.3609181199775</v>
      </c>
      <c r="BD122" s="3">
        <v>106.284674103395</v>
      </c>
      <c r="BE122" s="3">
        <v>79.1125843893188</v>
      </c>
      <c r="BF122" s="3">
        <v>138.710328157098</v>
      </c>
      <c r="BG122" s="3">
        <v>42.5270621912234</v>
      </c>
      <c r="BH122" s="3">
        <v>193.463390920409</v>
      </c>
      <c r="BI122" s="3">
        <v>45.9371525900705</v>
      </c>
      <c r="BJ122" s="3">
        <v>231.946510683596</v>
      </c>
      <c r="BK122" s="3">
        <v>55.9314896125937</v>
      </c>
      <c r="BL122" s="3">
        <v>27.5256619918609</v>
      </c>
      <c r="BM122" s="3">
        <v>128.910173863582</v>
      </c>
      <c r="BN122" s="3">
        <v>108.979799758851</v>
      </c>
      <c r="BO122" s="3">
        <v>672.92451272418</v>
      </c>
      <c r="BP122" s="3">
        <v>42.4680509904296</v>
      </c>
      <c r="BQ122" s="3">
        <v>268.971728071592</v>
      </c>
      <c r="BR122" s="3">
        <v>49.326837531131</v>
      </c>
      <c r="BS122" s="3">
        <v>34.3356546337664</v>
      </c>
      <c r="BT122" s="3">
        <v>145.205957392872</v>
      </c>
      <c r="BU122" s="3">
        <v>74.5371292095581</v>
      </c>
      <c r="BV122" s="3">
        <v>72.9536541934629</v>
      </c>
      <c r="BW122" s="3">
        <v>140.718183425781</v>
      </c>
      <c r="BX122" s="3">
        <v>44.3943484010784</v>
      </c>
      <c r="BY122" s="3">
        <v>38.9797077279983</v>
      </c>
      <c r="BZ122" s="3">
        <v>385.118408791535</v>
      </c>
      <c r="CA122" s="3">
        <v>104.628360030819</v>
      </c>
      <c r="CB122" s="3">
        <v>131.331864284731</v>
      </c>
      <c r="CC122" s="3">
        <v>131.662141963943</v>
      </c>
      <c r="CD122" s="3">
        <v>147.471548191561</v>
      </c>
      <c r="CE122" s="3">
        <v>230.4669182874</v>
      </c>
      <c r="CF122" s="3">
        <v>91.6886054069483</v>
      </c>
      <c r="CG122" s="3">
        <v>134.778569539388</v>
      </c>
      <c r="CH122" s="3">
        <v>146.914653267234</v>
      </c>
      <c r="CI122" s="3">
        <v>155.245298325122</v>
      </c>
      <c r="CJ122" s="3">
        <v>103.437644594675</v>
      </c>
      <c r="CK122" s="3">
        <v>93.2525201150265</v>
      </c>
      <c r="CL122" s="3">
        <v>106.731428600493</v>
      </c>
      <c r="CM122" s="3">
        <v>41.8008221727383</v>
      </c>
      <c r="CN122" s="3">
        <v>136.709927577462</v>
      </c>
      <c r="CO122" s="3">
        <v>41.2355413542941</v>
      </c>
      <c r="CP122" s="3">
        <v>196.171307265232</v>
      </c>
      <c r="CQ122" s="3">
        <v>88.1886150872722</v>
      </c>
      <c r="CR122" s="3">
        <v>242.892766906498</v>
      </c>
      <c r="CS122" s="3">
        <v>66.9186347442958</v>
      </c>
      <c r="CT122" s="3">
        <v>130.536509652167</v>
      </c>
      <c r="CU122" s="3">
        <v>83.8529228442371</v>
      </c>
      <c r="CV122" s="3">
        <v>93.0853062961618</v>
      </c>
      <c r="CW122" s="3">
        <v>111.826531725388</v>
      </c>
      <c r="CX122" s="3">
        <v>58.2481128318963</v>
      </c>
      <c r="CY122" s="3">
        <v>54.5020503618919</v>
      </c>
      <c r="CZ122" s="3">
        <v>238.572503203033</v>
      </c>
      <c r="DA122" s="3">
        <v>48.266691734901</v>
      </c>
      <c r="DB122" s="3">
        <v>74.5259524754115</v>
      </c>
      <c r="DC122" s="3">
        <v>34.1701390932692</v>
      </c>
      <c r="DD122" s="3">
        <v>125.741185028201</v>
      </c>
      <c r="DE122" s="3">
        <v>149.316429138184</v>
      </c>
      <c r="DF122" s="3">
        <v>10.7913751015906</v>
      </c>
      <c r="DG122" s="3">
        <v>64.2774798445764</v>
      </c>
      <c r="DH122" s="3">
        <v>39.5808222552817</v>
      </c>
      <c r="DI122" s="3">
        <v>242.993676276957</v>
      </c>
      <c r="DJ122" s="3">
        <v>35.8278352591541</v>
      </c>
      <c r="DK122" s="3">
        <v>178.81214250837</v>
      </c>
      <c r="DL122" s="3">
        <v>60.3815841714878</v>
      </c>
      <c r="DM122" s="3">
        <v>33.3528005401292</v>
      </c>
      <c r="DN122" s="3">
        <v>56.2632375721411</v>
      </c>
      <c r="DO122" s="3">
        <v>250.355671677839</v>
      </c>
      <c r="DP122" s="3">
        <v>102.183502560739</v>
      </c>
      <c r="DQ122" s="3">
        <v>79.4492447799453</v>
      </c>
      <c r="DR122" s="3">
        <v>61.8745404202149</v>
      </c>
      <c r="DS122" s="3">
        <v>29.8606122035302</v>
      </c>
      <c r="DT122" s="3">
        <v>35.4063639912412</v>
      </c>
      <c r="DU122" s="3">
        <v>143.16980844886</v>
      </c>
      <c r="DV122" s="3">
        <v>135.831015295102</v>
      </c>
      <c r="DW122" s="3">
        <v>122.051861329081</v>
      </c>
      <c r="DX122" s="3">
        <v>372.891807909758</v>
      </c>
      <c r="DY122" s="3">
        <v>845.404242830076</v>
      </c>
      <c r="DZ122" s="3">
        <v>34.5752355324957</v>
      </c>
      <c r="EA122" s="3">
        <v>46.9061451593973</v>
      </c>
      <c r="EB122" s="3">
        <v>12.2124122821987</v>
      </c>
      <c r="EC122" s="3">
        <v>343.435879353778</v>
      </c>
      <c r="ED122" s="3">
        <v>139.637418114169</v>
      </c>
      <c r="EE122" s="3">
        <v>82.4642086075442</v>
      </c>
      <c r="EF122" s="3">
        <v>198.127196583444</v>
      </c>
      <c r="EG122" s="3">
        <v>28.636692838008</v>
      </c>
      <c r="EH122" s="3">
        <v>30.1725912815412</v>
      </c>
      <c r="EI122" s="3">
        <v>18.7921022420687</v>
      </c>
      <c r="EJ122" s="3">
        <v>185.673893378725</v>
      </c>
      <c r="EK122" s="3">
        <v>417.747980299261</v>
      </c>
      <c r="EL122" s="3">
        <v>164.440481127314</v>
      </c>
      <c r="EM122" s="3">
        <v>125.407740510443</v>
      </c>
      <c r="EN122" s="3">
        <v>78.8604894795193</v>
      </c>
      <c r="EO122" s="3">
        <v>46.2778273552705</v>
      </c>
      <c r="EP122" s="3">
        <v>613.080792016357</v>
      </c>
      <c r="EQ122" s="3">
        <v>35.395800178052</v>
      </c>
      <c r="ER122" s="3">
        <v>31.1519118449314</v>
      </c>
      <c r="ES122" s="3">
        <v>65.3309922850519</v>
      </c>
      <c r="ET122" s="3">
        <v>357.850714547294</v>
      </c>
      <c r="EU122" s="3">
        <v>252.110179960762</v>
      </c>
      <c r="EV122" s="3">
        <v>16.1534789576283</v>
      </c>
      <c r="EW122" s="3">
        <v>54.6173981686541</v>
      </c>
      <c r="EX122" s="3">
        <v>155.623816881798</v>
      </c>
      <c r="EY122" s="3">
        <v>34.6604848560316</v>
      </c>
      <c r="EZ122" s="3">
        <v>166.906558648075</v>
      </c>
      <c r="FA122" s="3">
        <v>53.4815721132713</v>
      </c>
      <c r="FB122" s="3">
        <v>13.6066693381713</v>
      </c>
      <c r="FC122" s="3">
        <v>19.6404038883666</v>
      </c>
      <c r="FD122" s="3">
        <v>577.587595145354</v>
      </c>
      <c r="FE122" s="3">
        <v>118.023701247679</v>
      </c>
      <c r="FF122" s="3">
        <v>16.6390624403184</v>
      </c>
      <c r="FG122" s="3">
        <v>71.0750000363304</v>
      </c>
      <c r="FH122" s="3">
        <v>58.0210386161632</v>
      </c>
      <c r="FI122" s="3">
        <v>45.1563578288518</v>
      </c>
      <c r="FJ122" s="3">
        <v>71.5381536294579</v>
      </c>
      <c r="FK122" s="3">
        <v>143.021318579045</v>
      </c>
      <c r="FL122" s="3">
        <v>624.714362289048</v>
      </c>
      <c r="FM122" s="3">
        <v>438.505661134807</v>
      </c>
      <c r="FN122" s="3">
        <v>211.293275413673</v>
      </c>
      <c r="FO122" s="3">
        <v>75.2287907023328</v>
      </c>
      <c r="FP122" s="3">
        <v>28.8183749368441</v>
      </c>
      <c r="FQ122" s="3">
        <v>89.6855690388698</v>
      </c>
      <c r="FR122" s="3">
        <v>428.27911909011</v>
      </c>
      <c r="FS122" s="3">
        <v>228.715913881892</v>
      </c>
      <c r="FT122" s="3">
        <v>65.9919372467304</v>
      </c>
      <c r="FU122" s="3">
        <v>287.446068497326</v>
      </c>
      <c r="FV122" s="3">
        <v>84.715174840081</v>
      </c>
      <c r="FW122" s="3">
        <v>481.803210597261</v>
      </c>
      <c r="FX122" s="3">
        <v>380.16727967911</v>
      </c>
      <c r="FY122" s="3">
        <v>71.7419767642412</v>
      </c>
      <c r="FZ122" s="3">
        <v>83.8395245120622</v>
      </c>
      <c r="GA122" s="3">
        <v>66.8733825613409</v>
      </c>
      <c r="GB122" s="3">
        <v>101.987380436489</v>
      </c>
      <c r="GC122" s="3">
        <v>65.5064834549581</v>
      </c>
      <c r="GD122" s="3">
        <v>191.215161432493</v>
      </c>
      <c r="GE122" s="3">
        <v>84.0893668342226</v>
      </c>
      <c r="GF122" s="3">
        <v>57.1104762667701</v>
      </c>
      <c r="GG122" s="3">
        <v>37.6660875658936</v>
      </c>
      <c r="GH122" s="3">
        <v>32.3116118278411</v>
      </c>
      <c r="GI122" s="3">
        <v>152.866932541516</v>
      </c>
      <c r="GJ122" s="3">
        <v>115.24003637452</v>
      </c>
      <c r="GK122" s="3">
        <v>85.8400610737722</v>
      </c>
      <c r="GL122" s="3">
        <v>386.408802059257</v>
      </c>
      <c r="GM122" s="3">
        <v>316.13731485893</v>
      </c>
      <c r="GN122" s="3">
        <v>133.337525294012</v>
      </c>
      <c r="GO122" s="3">
        <v>84.8115096154548</v>
      </c>
      <c r="GP122" s="3">
        <v>56.429608069047</v>
      </c>
      <c r="GQ122" s="3">
        <v>58.1639203523369</v>
      </c>
      <c r="GR122" s="3">
        <v>35.9293870432199</v>
      </c>
      <c r="GS122" s="3">
        <v>504.791665213449</v>
      </c>
      <c r="GT122" s="3">
        <v>25.3949425855844</v>
      </c>
      <c r="GU122" s="3">
        <v>101.11408408565</v>
      </c>
      <c r="GV122" s="3">
        <v>457.212269010736</v>
      </c>
      <c r="GW122" s="3">
        <v>50.9381987004423</v>
      </c>
      <c r="GX122" s="3">
        <v>227.838466358251</v>
      </c>
      <c r="GY122" s="3">
        <v>85.5380322270291</v>
      </c>
      <c r="GZ122" s="3">
        <v>79.7874831928447</v>
      </c>
      <c r="HA122" s="3">
        <v>170.075482134945</v>
      </c>
      <c r="HB122" s="3">
        <v>56.0547735443299</v>
      </c>
      <c r="HC122" s="3">
        <v>24.1438762109269</v>
      </c>
      <c r="HD122" s="3">
        <v>67.0494957424884</v>
      </c>
      <c r="HE122" s="3">
        <v>85.9385813337973</v>
      </c>
      <c r="HF122" s="3">
        <v>106.793828333185</v>
      </c>
      <c r="HG122" s="3">
        <v>983.713570731027</v>
      </c>
      <c r="HH122" s="3">
        <v>56.9494293282311</v>
      </c>
      <c r="HI122" s="3">
        <v>116.579422512601</v>
      </c>
      <c r="HJ122" s="3">
        <v>93.2719052615352</v>
      </c>
      <c r="HK122" s="3">
        <v>57.7745850633848</v>
      </c>
      <c r="HL122" s="3">
        <v>162.731694515253</v>
      </c>
      <c r="HM122" s="3">
        <v>26.5121797567718</v>
      </c>
      <c r="HN122" s="3">
        <v>76.4958801728368</v>
      </c>
      <c r="HO122" s="3">
        <v>146.861656811782</v>
      </c>
      <c r="HP122" s="3">
        <v>166.356240739612</v>
      </c>
      <c r="HQ122" s="3">
        <v>458.605955061643</v>
      </c>
      <c r="HR122" s="3">
        <v>103.311255823188</v>
      </c>
      <c r="HS122" s="3">
        <v>125.420849027403</v>
      </c>
      <c r="HT122" s="3">
        <v>89.111468063572</v>
      </c>
      <c r="HU122" s="3">
        <v>145.94033487048</v>
      </c>
      <c r="HV122" s="3">
        <v>70.0727638649049</v>
      </c>
      <c r="HW122" s="3">
        <v>68.2569206153642</v>
      </c>
      <c r="HX122" s="3">
        <v>141.419629693289</v>
      </c>
      <c r="HY122" s="3">
        <v>25.7847680405514</v>
      </c>
      <c r="HZ122" s="3">
        <v>99.455901083632</v>
      </c>
      <c r="IA122" s="3">
        <v>283.212440718004</v>
      </c>
      <c r="IB122" s="3">
        <v>129.549005072943</v>
      </c>
      <c r="IC122" s="3">
        <v>200.530018448117</v>
      </c>
      <c r="ID122" s="3">
        <v>141.685699607056</v>
      </c>
      <c r="IE122" s="3">
        <v>928.13571312314</v>
      </c>
      <c r="IF122" s="3">
        <v>18.0363915867814</v>
      </c>
      <c r="IG122" s="3">
        <v>139.509617088175</v>
      </c>
      <c r="IH122" s="3">
        <v>295.799737495308</v>
      </c>
      <c r="II122" s="3">
        <v>536.185651669879</v>
      </c>
      <c r="IJ122" s="3">
        <v>136.470291255356</v>
      </c>
      <c r="IK122" s="3">
        <v>165.24607324205</v>
      </c>
      <c r="IL122" s="3">
        <v>90.8338703677904</v>
      </c>
      <c r="IM122" s="3">
        <v>64.0020378718926</v>
      </c>
      <c r="IN122" s="3">
        <v>299.196985076605</v>
      </c>
      <c r="IO122" s="3">
        <v>125.156466497285</v>
      </c>
      <c r="IP122" s="3">
        <v>49.1466783163786</v>
      </c>
      <c r="IQ122" s="3">
        <v>278.585532467282</v>
      </c>
      <c r="IR122" s="3">
        <v>67.7367998265555</v>
      </c>
      <c r="IS122" s="3">
        <v>135.345274311086</v>
      </c>
      <c r="IT122" s="3">
        <v>71.5377962102726</v>
      </c>
      <c r="IU122" s="3">
        <v>73.3940054539382</v>
      </c>
      <c r="IV122" s="3">
        <v>246.532198190935</v>
      </c>
      <c r="IW122" s="3">
        <v>92.0925571108572</v>
      </c>
      <c r="IX122" s="3">
        <v>306.40142789582</v>
      </c>
      <c r="IY122" s="3">
        <v>73.5556413260253</v>
      </c>
      <c r="IZ122" s="3">
        <v>15.9471181012841</v>
      </c>
      <c r="JA122" s="3">
        <v>60.6900545976608</v>
      </c>
      <c r="JB122" s="3">
        <v>134.553067616129</v>
      </c>
      <c r="JC122" s="3">
        <v>136.831823267764</v>
      </c>
      <c r="JD122" s="3">
        <v>93.2270721419872</v>
      </c>
      <c r="JE122" s="3">
        <v>542.769864151594</v>
      </c>
      <c r="JF122" s="3">
        <v>103.839476459188</v>
      </c>
      <c r="JG122" s="3">
        <v>197.94567454451</v>
      </c>
      <c r="JH122" s="3">
        <v>52.5642904848984</v>
      </c>
      <c r="JI122" s="3">
        <v>162.430564461637</v>
      </c>
      <c r="JJ122" s="3">
        <v>80.4923107154442</v>
      </c>
      <c r="JK122" s="3">
        <v>513.040524008935</v>
      </c>
      <c r="JL122" s="3">
        <v>235.469783898433</v>
      </c>
      <c r="JM122" s="3">
        <v>149.686086254498</v>
      </c>
      <c r="JN122" s="3">
        <v>264.5696221195</v>
      </c>
      <c r="JO122" s="3">
        <v>127.3640123951</v>
      </c>
      <c r="JP122" s="3">
        <v>222.302174136925</v>
      </c>
      <c r="JQ122" s="3">
        <v>202.303571065267</v>
      </c>
      <c r="JR122" s="3">
        <v>427.810475667318</v>
      </c>
      <c r="JS122" s="3">
        <v>46.7930316597758</v>
      </c>
      <c r="JT122" s="3">
        <v>37.3935010559132</v>
      </c>
      <c r="JU122" s="3">
        <v>312.485714140393</v>
      </c>
      <c r="JV122" s="3">
        <v>21.8234390204663</v>
      </c>
      <c r="JW122" s="3">
        <v>53.905237924485</v>
      </c>
      <c r="JX122" s="3">
        <v>79.3884532456306</v>
      </c>
      <c r="JY122" s="3">
        <v>87.0341941900794</v>
      </c>
      <c r="JZ122" s="3">
        <v>47.6415020848272</v>
      </c>
      <c r="KA122" s="3">
        <v>179.456393692798</v>
      </c>
      <c r="KB122" s="3">
        <v>33.3489303120211</v>
      </c>
      <c r="KC122" s="3">
        <v>53.1652921437815</v>
      </c>
      <c r="KD122" s="3">
        <v>32.428834498747</v>
      </c>
      <c r="KE122" s="3">
        <v>93.3641273026232</v>
      </c>
      <c r="KF122" s="3">
        <v>58.7722931300289</v>
      </c>
      <c r="KG122" s="3">
        <v>96.9988507087446</v>
      </c>
      <c r="KH122" s="3">
        <v>111.106927829676</v>
      </c>
      <c r="KI122" s="3">
        <v>127.140765061845</v>
      </c>
      <c r="KJ122" s="3">
        <v>121.073515708736</v>
      </c>
      <c r="KK122" s="3">
        <v>190.539843500325</v>
      </c>
      <c r="KL122" s="3">
        <v>42.5871077183511</v>
      </c>
      <c r="KM122" s="3">
        <v>51.8481835762734</v>
      </c>
      <c r="KN122" s="3">
        <v>79.3100886243747</v>
      </c>
      <c r="KO122" s="3">
        <v>16.4369928088683</v>
      </c>
      <c r="KP122" s="3">
        <v>34.7751186153119</v>
      </c>
      <c r="KQ122" s="3">
        <v>108.307732327539</v>
      </c>
      <c r="KR122" s="3">
        <v>35.2329417521698</v>
      </c>
      <c r="KS122" s="3">
        <v>26.0040143698235</v>
      </c>
      <c r="KT122" s="3">
        <v>8.19156750818644</v>
      </c>
      <c r="KU122" s="3">
        <v>233.567974610199</v>
      </c>
      <c r="KV122" s="3">
        <v>27.2838715155641</v>
      </c>
      <c r="KW122" s="3">
        <v>120.075973897098</v>
      </c>
      <c r="KX122" s="3">
        <v>112.710535227956</v>
      </c>
      <c r="KY122" s="3">
        <v>23.5933319958526</v>
      </c>
      <c r="KZ122" s="3">
        <v>11.2786881720156</v>
      </c>
      <c r="LA122" s="3">
        <v>19.6651546465107</v>
      </c>
      <c r="LB122" s="3">
        <v>32.2712532184281</v>
      </c>
      <c r="LC122" s="3">
        <v>44.7567063793806</v>
      </c>
      <c r="LD122" s="3">
        <v>495.940408378968</v>
      </c>
      <c r="LE122" s="3">
        <v>39.6496576536616</v>
      </c>
      <c r="LF122" s="3">
        <v>7.19488891117699</v>
      </c>
      <c r="LG122" s="3">
        <v>17.2687823291045</v>
      </c>
      <c r="LH122" s="3">
        <v>24.0877062767213</v>
      </c>
      <c r="LI122" s="3">
        <v>7.8866666952769</v>
      </c>
      <c r="LJ122" s="3">
        <v>33.5719459923001</v>
      </c>
      <c r="LK122" s="3">
        <v>17.7053764753302</v>
      </c>
      <c r="LL122" s="3">
        <v>33.6134221643379</v>
      </c>
    </row>
    <row r="123">
      <c r="A123" s="9">
        <v>45323.0</v>
      </c>
      <c r="B123" s="3">
        <v>183.984456961957</v>
      </c>
      <c r="C123" s="3">
        <v>168.526721194141</v>
      </c>
      <c r="D123" s="3">
        <v>112.691445087059</v>
      </c>
      <c r="E123" s="3">
        <v>365.925355086366</v>
      </c>
      <c r="F123" s="3">
        <v>587.030749511719</v>
      </c>
      <c r="G123" s="3">
        <v>187.570128688897</v>
      </c>
      <c r="H123" s="3">
        <v>52.1137929581972</v>
      </c>
      <c r="I123" s="3">
        <v>245.953148305056</v>
      </c>
      <c r="J123" s="3">
        <v>257.742001342773</v>
      </c>
      <c r="K123" s="3">
        <v>67.3680633021175</v>
      </c>
      <c r="L123" s="3">
        <v>77.4795643959312</v>
      </c>
      <c r="M123" s="3">
        <v>15.7611497809632</v>
      </c>
      <c r="N123" s="3">
        <v>77.2752109906144</v>
      </c>
      <c r="O123" s="3">
        <v>68.4956081332477</v>
      </c>
      <c r="P123" s="3">
        <v>172.126744976766</v>
      </c>
      <c r="Q123" s="3">
        <v>116.779250526428</v>
      </c>
      <c r="R123" s="3">
        <v>156.219858057282</v>
      </c>
      <c r="S123" s="3">
        <v>127.947155412604</v>
      </c>
      <c r="T123" s="3">
        <v>184.621892848575</v>
      </c>
      <c r="U123" s="3">
        <v>170.917081962419</v>
      </c>
      <c r="V123" s="3">
        <v>286.935817440331</v>
      </c>
      <c r="W123" s="3">
        <v>392.535118178448</v>
      </c>
      <c r="X123" s="3">
        <v>184.576039765392</v>
      </c>
      <c r="Y123" s="3">
        <v>170.629748916626</v>
      </c>
      <c r="Z123" s="3">
        <v>222.253092696821</v>
      </c>
      <c r="AA123" s="3">
        <v>52.1284993315352</v>
      </c>
      <c r="AB123" s="3">
        <v>80.0992498397827</v>
      </c>
      <c r="AC123" s="3">
        <v>169.065330416373</v>
      </c>
      <c r="AD123" s="3">
        <v>203.700796409119</v>
      </c>
      <c r="AE123" s="3">
        <v>208.995440323777</v>
      </c>
      <c r="AF123" s="4">
        <v>2783.9512512207</v>
      </c>
      <c r="AG123" s="3">
        <v>205.626499557495</v>
      </c>
      <c r="AH123" s="3">
        <v>32.7092597775904</v>
      </c>
      <c r="AI123" s="3">
        <v>39.4012307406442</v>
      </c>
      <c r="AJ123" s="3">
        <v>72.3434312083904</v>
      </c>
      <c r="AK123" s="3">
        <v>236.681495513668</v>
      </c>
      <c r="AL123" s="3">
        <v>25.4727016121391</v>
      </c>
      <c r="AM123" s="3">
        <v>56.3341015913144</v>
      </c>
      <c r="AN123" s="3">
        <v>230.673250198364</v>
      </c>
      <c r="AO123" s="3">
        <v>53.751004399544</v>
      </c>
      <c r="AP123" s="3">
        <v>47.3304587125471</v>
      </c>
      <c r="AQ123" s="3">
        <v>65.6699998855591</v>
      </c>
      <c r="AR123" s="3">
        <v>31.2762166484779</v>
      </c>
      <c r="AS123" s="3">
        <v>60.9305165810661</v>
      </c>
      <c r="AT123" s="3">
        <v>53.4015483419802</v>
      </c>
      <c r="AU123" s="3">
        <v>26.7797282704782</v>
      </c>
      <c r="AV123" s="3">
        <v>104.039584107353</v>
      </c>
      <c r="AW123" s="3">
        <v>315.965273272248</v>
      </c>
      <c r="AX123" s="3">
        <v>246.647832420645</v>
      </c>
      <c r="AY123" s="3">
        <v>88.3820001602173</v>
      </c>
      <c r="AZ123" s="3">
        <v>101.320474846569</v>
      </c>
      <c r="BA123" s="3">
        <v>15.5240000009537</v>
      </c>
      <c r="BB123" s="3">
        <v>76.1781854707692</v>
      </c>
      <c r="BC123" s="3">
        <v>71.8896738013886</v>
      </c>
      <c r="BD123" s="3">
        <v>108.336985902028</v>
      </c>
      <c r="BE123" s="3">
        <v>82.9370967539488</v>
      </c>
      <c r="BF123" s="3">
        <v>149.329143875154</v>
      </c>
      <c r="BG123" s="3">
        <v>41.4392765996714</v>
      </c>
      <c r="BH123" s="3">
        <v>201.871058846951</v>
      </c>
      <c r="BI123" s="3">
        <v>51.8904049873352</v>
      </c>
      <c r="BJ123" s="3">
        <v>251.884568963196</v>
      </c>
      <c r="BK123" s="3">
        <v>55.4962691091829</v>
      </c>
      <c r="BL123" s="3">
        <v>27.0230168023328</v>
      </c>
      <c r="BM123" s="3">
        <v>133.629898529276</v>
      </c>
      <c r="BN123" s="3">
        <v>108.79001840608</v>
      </c>
      <c r="BO123" s="3">
        <v>721.915736029556</v>
      </c>
      <c r="BP123" s="3">
        <v>41.2859701097256</v>
      </c>
      <c r="BQ123" s="3">
        <v>289.0562408305</v>
      </c>
      <c r="BR123" s="3">
        <v>47.6976772588915</v>
      </c>
      <c r="BS123" s="3">
        <v>36.6455604293582</v>
      </c>
      <c r="BT123" s="3">
        <v>152.648117779484</v>
      </c>
      <c r="BU123" s="3">
        <v>76.7170126172856</v>
      </c>
      <c r="BV123" s="3">
        <v>72.4780681091846</v>
      </c>
      <c r="BW123" s="3">
        <v>147.279824927683</v>
      </c>
      <c r="BX123" s="3">
        <v>43.5495456876228</v>
      </c>
      <c r="BY123" s="3">
        <v>40.2902589815435</v>
      </c>
      <c r="BZ123" s="3">
        <v>368.772802268906</v>
      </c>
      <c r="CA123" s="3">
        <v>111.563879734323</v>
      </c>
      <c r="CB123" s="3">
        <v>134.56952620026</v>
      </c>
      <c r="CC123" s="3">
        <v>123.556535579936</v>
      </c>
      <c r="CD123" s="3">
        <v>144.084245417502</v>
      </c>
      <c r="CE123" s="3">
        <v>247.299608598671</v>
      </c>
      <c r="CF123" s="3">
        <v>105.439689443816</v>
      </c>
      <c r="CG123" s="3">
        <v>142.022499084473</v>
      </c>
      <c r="CH123" s="3">
        <v>159.442122151067</v>
      </c>
      <c r="CI123" s="3">
        <v>160.586809872042</v>
      </c>
      <c r="CJ123" s="3">
        <v>102.549314525423</v>
      </c>
      <c r="CK123" s="3">
        <v>89.7364155464225</v>
      </c>
      <c r="CL123" s="3">
        <v>118.224250030518</v>
      </c>
      <c r="CM123" s="3">
        <v>41.2206679247053</v>
      </c>
      <c r="CN123" s="3">
        <v>139.115822701302</v>
      </c>
      <c r="CO123" s="3">
        <v>42.3744865786087</v>
      </c>
      <c r="CP123" s="3">
        <v>209.718786127228</v>
      </c>
      <c r="CQ123" s="3">
        <v>85.8747898704322</v>
      </c>
      <c r="CR123" s="3">
        <v>254.382608373138</v>
      </c>
      <c r="CS123" s="3">
        <v>63.6469101583279</v>
      </c>
      <c r="CT123" s="3">
        <v>141.760402177124</v>
      </c>
      <c r="CU123" s="3">
        <v>81.5282872173007</v>
      </c>
      <c r="CV123" s="3">
        <v>101.122508613176</v>
      </c>
      <c r="CW123" s="3">
        <v>109.662138093006</v>
      </c>
      <c r="CX123" s="3">
        <v>57.2872806757112</v>
      </c>
      <c r="CY123" s="3">
        <v>53.9803348540359</v>
      </c>
      <c r="CZ123" s="3">
        <v>272.981327710344</v>
      </c>
      <c r="DA123" s="3">
        <v>47.9904061790955</v>
      </c>
      <c r="DB123" s="3">
        <v>85.9360004425049</v>
      </c>
      <c r="DC123" s="3">
        <v>33.4647697858444</v>
      </c>
      <c r="DD123" s="3">
        <v>121.417900284506</v>
      </c>
      <c r="DE123" s="3">
        <v>140.588251113892</v>
      </c>
      <c r="DF123" s="3">
        <v>11.6623761406002</v>
      </c>
      <c r="DG123" s="3">
        <v>69.5176720926917</v>
      </c>
      <c r="DH123" s="3">
        <v>37.9549772613503</v>
      </c>
      <c r="DI123" s="3">
        <v>236.123532250176</v>
      </c>
      <c r="DJ123" s="3">
        <v>35.6710069197466</v>
      </c>
      <c r="DK123" s="3">
        <v>184.552749633789</v>
      </c>
      <c r="DL123" s="3">
        <v>62.2336215609637</v>
      </c>
      <c r="DM123" s="3">
        <v>32.3629045958244</v>
      </c>
      <c r="DN123" s="3">
        <v>51.387914793555</v>
      </c>
      <c r="DO123" s="3">
        <v>264.59071228985</v>
      </c>
      <c r="DP123" s="3">
        <v>115.139150611842</v>
      </c>
      <c r="DQ123" s="3">
        <v>71.1528241213499</v>
      </c>
      <c r="DR123" s="3">
        <v>61.8881968066007</v>
      </c>
      <c r="DS123" s="3">
        <v>31.2016134090424</v>
      </c>
      <c r="DT123" s="3">
        <v>38.6637820652518</v>
      </c>
      <c r="DU123" s="3">
        <v>142.319084004907</v>
      </c>
      <c r="DV123" s="3">
        <v>140.195387921506</v>
      </c>
      <c r="DW123" s="3">
        <v>124.247873694563</v>
      </c>
      <c r="DX123" s="3">
        <v>377.296057365335</v>
      </c>
      <c r="DY123" s="3">
        <v>943.069795682267</v>
      </c>
      <c r="DZ123" s="3">
        <v>34.2052049574916</v>
      </c>
      <c r="EA123" s="3">
        <v>48.4683247588632</v>
      </c>
      <c r="EB123" s="3">
        <v>12.109659284573</v>
      </c>
      <c r="EC123" s="3">
        <v>355.182063043923</v>
      </c>
      <c r="ED123" s="3">
        <v>143.84061944152</v>
      </c>
      <c r="EE123" s="3">
        <v>90.5541191206661</v>
      </c>
      <c r="EF123" s="3">
        <v>192.72306038199</v>
      </c>
      <c r="EG123" s="3">
        <v>27.6533045181253</v>
      </c>
      <c r="EH123" s="3">
        <v>29.0146144314856</v>
      </c>
      <c r="EI123" s="3">
        <v>18.810405958402</v>
      </c>
      <c r="EJ123" s="3">
        <v>188.289925787388</v>
      </c>
      <c r="EK123" s="3">
        <v>361.966352437957</v>
      </c>
      <c r="EL123" s="3">
        <v>179.475527073405</v>
      </c>
      <c r="EM123" s="3">
        <v>132.903728909311</v>
      </c>
      <c r="EN123" s="3">
        <v>77.9661265196143</v>
      </c>
      <c r="EO123" s="3">
        <v>42.7962732225242</v>
      </c>
      <c r="EP123" s="3">
        <v>646.537960056394</v>
      </c>
      <c r="EQ123" s="3">
        <v>33.2664067655394</v>
      </c>
      <c r="ER123" s="3">
        <v>30.9302834623921</v>
      </c>
      <c r="ES123" s="3">
        <v>68.2373064718736</v>
      </c>
      <c r="ET123" s="3">
        <v>384.12825012207</v>
      </c>
      <c r="EU123" s="3">
        <v>250.808479124729</v>
      </c>
      <c r="EV123" s="3">
        <v>14.9562543734603</v>
      </c>
      <c r="EW123" s="3">
        <v>55.1575401395074</v>
      </c>
      <c r="EX123" s="3">
        <v>153.9408451643</v>
      </c>
      <c r="EY123" s="3">
        <v>36.1443479561497</v>
      </c>
      <c r="EZ123" s="3">
        <v>174.417073098934</v>
      </c>
      <c r="FA123" s="3">
        <v>53.4306792573227</v>
      </c>
      <c r="FB123" s="3">
        <v>13.369510415009</v>
      </c>
      <c r="FC123" s="3">
        <v>18.9258549492329</v>
      </c>
      <c r="FD123" s="3">
        <v>640.109910046119</v>
      </c>
      <c r="FE123" s="3">
        <v>116.261839646265</v>
      </c>
      <c r="FF123" s="3">
        <v>16.2658972455816</v>
      </c>
      <c r="FG123" s="3">
        <v>73.2680002212524</v>
      </c>
      <c r="FH123" s="3">
        <v>58.3722190450472</v>
      </c>
      <c r="FI123" s="3">
        <v>45.8495480279226</v>
      </c>
      <c r="FJ123" s="3">
        <v>73.5507103852978</v>
      </c>
      <c r="FK123" s="3">
        <v>146.922704012411</v>
      </c>
      <c r="FL123" s="3">
        <v>735.301877612409</v>
      </c>
      <c r="FM123" s="3">
        <v>416.262572243963</v>
      </c>
      <c r="FN123" s="3">
        <v>222.197425333861</v>
      </c>
      <c r="FO123" s="3">
        <v>85.4991506675552</v>
      </c>
      <c r="FP123" s="3">
        <v>32.0468411445391</v>
      </c>
      <c r="FQ123" s="3">
        <v>90.9963015627262</v>
      </c>
      <c r="FR123" s="3">
        <v>461.624382921071</v>
      </c>
      <c r="FS123" s="3">
        <v>242.809592113616</v>
      </c>
      <c r="FT123" s="3">
        <v>71.7635638129622</v>
      </c>
      <c r="FU123" s="3">
        <v>284.801180569003</v>
      </c>
      <c r="FV123" s="3">
        <v>81.5561890287416</v>
      </c>
      <c r="FW123" s="3">
        <v>506.134427729874</v>
      </c>
      <c r="FX123" s="3">
        <v>383.058929787892</v>
      </c>
      <c r="FY123" s="3">
        <v>71.8436274891619</v>
      </c>
      <c r="FZ123" s="3">
        <v>83.3639858205183</v>
      </c>
      <c r="GA123" s="3">
        <v>66.2993323534728</v>
      </c>
      <c r="GB123" s="3">
        <v>112.595999717712</v>
      </c>
      <c r="GC123" s="3">
        <v>65.3539357233825</v>
      </c>
      <c r="GD123" s="3">
        <v>196.67094452581</v>
      </c>
      <c r="GE123" s="3">
        <v>75.6262571765437</v>
      </c>
      <c r="GF123" s="3">
        <v>55.9027498245239</v>
      </c>
      <c r="GG123" s="3">
        <v>37.3924170536139</v>
      </c>
      <c r="GH123" s="3">
        <v>29.6891457320723</v>
      </c>
      <c r="GI123" s="3">
        <v>165.781751659817</v>
      </c>
      <c r="GJ123" s="3">
        <v>123.765608345509</v>
      </c>
      <c r="GK123" s="3">
        <v>83.6484017607851</v>
      </c>
      <c r="GL123" s="3">
        <v>406.20850745342</v>
      </c>
      <c r="GM123" s="3">
        <v>322.685856915992</v>
      </c>
      <c r="GN123" s="3">
        <v>131.020514939254</v>
      </c>
      <c r="GO123" s="3">
        <v>84.946121859595</v>
      </c>
      <c r="GP123" s="3">
        <v>55.5441821987911</v>
      </c>
      <c r="GQ123" s="3">
        <v>55.0357889030333</v>
      </c>
      <c r="GR123" s="3">
        <v>31.7818520960764</v>
      </c>
      <c r="GS123" s="3">
        <v>575.203498840332</v>
      </c>
      <c r="GT123" s="3">
        <v>25.004467616266</v>
      </c>
      <c r="GU123" s="3">
        <v>102.209226699745</v>
      </c>
      <c r="GV123" s="3">
        <v>445.570612599996</v>
      </c>
      <c r="GW123" s="3">
        <v>51.9889727369832</v>
      </c>
      <c r="GX123" s="3">
        <v>249.347709618823</v>
      </c>
      <c r="GY123" s="3">
        <v>85.9820007336855</v>
      </c>
      <c r="GZ123" s="3">
        <v>77.2352674749344</v>
      </c>
      <c r="HA123" s="3">
        <v>183.321102702668</v>
      </c>
      <c r="HB123" s="3">
        <v>72.469404178495</v>
      </c>
      <c r="HC123" s="3">
        <v>25.6408650257956</v>
      </c>
      <c r="HD123" s="3">
        <v>68.4382492966117</v>
      </c>
      <c r="HE123" s="3">
        <v>85.2272790074987</v>
      </c>
      <c r="HF123" s="3">
        <v>112.180672066153</v>
      </c>
      <c r="HG123" s="4">
        <v>1049.52649993896</v>
      </c>
      <c r="HH123" s="3">
        <v>57.9146333600544</v>
      </c>
      <c r="HI123" s="3">
        <v>119.624403769678</v>
      </c>
      <c r="HJ123" s="3">
        <v>103.1507170322</v>
      </c>
      <c r="HK123" s="3">
        <v>57.7222396587034</v>
      </c>
      <c r="HL123" s="3">
        <v>164.012330106752</v>
      </c>
      <c r="HM123" s="3">
        <v>25.7109761778352</v>
      </c>
      <c r="HN123" s="3">
        <v>76.5920348110918</v>
      </c>
      <c r="HO123" s="3">
        <v>154.745367016609</v>
      </c>
      <c r="HP123" s="3">
        <v>182.679595983821</v>
      </c>
      <c r="HQ123" s="3">
        <v>515.144313176706</v>
      </c>
      <c r="HR123" s="3">
        <v>103.742674121127</v>
      </c>
      <c r="HS123" s="3">
        <v>127.319038129453</v>
      </c>
      <c r="HT123" s="3">
        <v>86.1329394565152</v>
      </c>
      <c r="HU123" s="3">
        <v>141.7944545591</v>
      </c>
      <c r="HV123" s="3">
        <v>74.1156720445329</v>
      </c>
      <c r="HW123" s="3">
        <v>66.1452996355309</v>
      </c>
      <c r="HX123" s="3">
        <v>138.197027769432</v>
      </c>
      <c r="HY123" s="3">
        <v>25.3301078389559</v>
      </c>
      <c r="HZ123" s="3">
        <v>102.492202025075</v>
      </c>
      <c r="IA123" s="3">
        <v>271.143630522787</v>
      </c>
      <c r="IB123" s="3">
        <v>141.111036321685</v>
      </c>
      <c r="IC123" s="3">
        <v>215.812099798143</v>
      </c>
      <c r="ID123" s="3">
        <v>148.064941144292</v>
      </c>
      <c r="IE123" s="3">
        <v>956.900247192383</v>
      </c>
      <c r="IF123" s="3">
        <v>17.429284599461</v>
      </c>
      <c r="IG123" s="3">
        <v>169.293035633539</v>
      </c>
      <c r="IH123" s="3">
        <v>271.013830099394</v>
      </c>
      <c r="II123" s="3">
        <v>543.609504396459</v>
      </c>
      <c r="IJ123" s="3">
        <v>143.991399044704</v>
      </c>
      <c r="IK123" s="3">
        <v>176.575368854618</v>
      </c>
      <c r="IL123" s="3">
        <v>92.4515417040984</v>
      </c>
      <c r="IM123" s="3">
        <v>62.9396028285692</v>
      </c>
      <c r="IN123" s="3">
        <v>311.670078288604</v>
      </c>
      <c r="IO123" s="3">
        <v>123.306529496751</v>
      </c>
      <c r="IP123" s="3">
        <v>47.413883127245</v>
      </c>
      <c r="IQ123" s="3">
        <v>268.205559848401</v>
      </c>
      <c r="IR123" s="3">
        <v>65.2776340390462</v>
      </c>
      <c r="IS123" s="3">
        <v>138.583497788453</v>
      </c>
      <c r="IT123" s="3">
        <v>68.4373034308008</v>
      </c>
      <c r="IU123" s="3">
        <v>70.2090878518181</v>
      </c>
      <c r="IV123" s="3">
        <v>242.8572761655</v>
      </c>
      <c r="IW123" s="3">
        <v>85.8537371943981</v>
      </c>
      <c r="IX123" s="3">
        <v>343.112182466647</v>
      </c>
      <c r="IY123" s="3">
        <v>78.0680982287114</v>
      </c>
      <c r="IZ123" s="3">
        <v>16.1594385258473</v>
      </c>
      <c r="JA123" s="3">
        <v>59.995246271339</v>
      </c>
      <c r="JB123" s="3">
        <v>140.98640404286</v>
      </c>
      <c r="JC123" s="3">
        <v>143.93537957233</v>
      </c>
      <c r="JD123" s="3">
        <v>97.0390255789404</v>
      </c>
      <c r="JE123" s="3">
        <v>552.489259023189</v>
      </c>
      <c r="JF123" s="3">
        <v>104.600903269453</v>
      </c>
      <c r="JG123" s="3">
        <v>213.149921044435</v>
      </c>
      <c r="JH123" s="3">
        <v>52.3438313929205</v>
      </c>
      <c r="JI123" s="3">
        <v>158.148635761361</v>
      </c>
      <c r="JJ123" s="3">
        <v>86.3267480763318</v>
      </c>
      <c r="JK123" s="3">
        <v>507.935603141098</v>
      </c>
      <c r="JL123" s="3">
        <v>244.739537352654</v>
      </c>
      <c r="JM123" s="3">
        <v>140.283008440717</v>
      </c>
      <c r="JN123" s="3">
        <v>277.055314410211</v>
      </c>
      <c r="JO123" s="3">
        <v>137.498497526856</v>
      </c>
      <c r="JP123" s="3">
        <v>244.193271989596</v>
      </c>
      <c r="JQ123" s="3">
        <v>196.42525062561</v>
      </c>
      <c r="JR123" s="3">
        <v>424.31900100708</v>
      </c>
      <c r="JS123" s="3">
        <v>42.9136784202123</v>
      </c>
      <c r="JT123" s="3">
        <v>38.039524456113</v>
      </c>
      <c r="JU123" s="3">
        <v>325.281499481201</v>
      </c>
      <c r="JV123" s="3">
        <v>20.490322779191</v>
      </c>
      <c r="JW123" s="3">
        <v>56.6650002479553</v>
      </c>
      <c r="JX123" s="3">
        <v>75.5907142853049</v>
      </c>
      <c r="JY123" s="3">
        <v>88.3309104181268</v>
      </c>
      <c r="JZ123" s="3">
        <v>49.8787490323172</v>
      </c>
      <c r="KA123" s="3">
        <v>194.924561376937</v>
      </c>
      <c r="KB123" s="3">
        <v>33.0165350586978</v>
      </c>
      <c r="KC123" s="3">
        <v>56.7528340681426</v>
      </c>
      <c r="KD123" s="3">
        <v>32.2320618342205</v>
      </c>
      <c r="KE123" s="3">
        <v>101.674304438917</v>
      </c>
      <c r="KF123" s="3">
        <v>56.5058770830198</v>
      </c>
      <c r="KG123" s="3">
        <v>100.296769017972</v>
      </c>
      <c r="KH123" s="3">
        <v>121.171756732753</v>
      </c>
      <c r="KI123" s="3">
        <v>130.729628707406</v>
      </c>
      <c r="KJ123" s="3">
        <v>124.397674572879</v>
      </c>
      <c r="KK123" s="3">
        <v>190.512201730705</v>
      </c>
      <c r="KL123" s="3">
        <v>45.3194633865856</v>
      </c>
      <c r="KM123" s="3">
        <v>47.6907270961733</v>
      </c>
      <c r="KN123" s="3">
        <v>78.1532832347367</v>
      </c>
      <c r="KO123" s="3">
        <v>15.8873147733397</v>
      </c>
      <c r="KP123" s="3">
        <v>32.6605243585591</v>
      </c>
      <c r="KQ123" s="3">
        <v>102.121038861484</v>
      </c>
      <c r="KR123" s="3">
        <v>34.744684164584</v>
      </c>
      <c r="KS123" s="3">
        <v>25.4614967813076</v>
      </c>
      <c r="KT123" s="3">
        <v>7.41789726665174</v>
      </c>
      <c r="KU123" s="3">
        <v>222.577882101808</v>
      </c>
      <c r="KV123" s="3">
        <v>25.2589180154942</v>
      </c>
      <c r="KW123" s="3">
        <v>128.71273969827</v>
      </c>
      <c r="KX123" s="3">
        <v>124.517142591048</v>
      </c>
      <c r="KY123" s="3">
        <v>20.4366218202241</v>
      </c>
      <c r="KZ123" s="3">
        <v>11.7393337826942</v>
      </c>
      <c r="LA123" s="3">
        <v>17.1486481179769</v>
      </c>
      <c r="LB123" s="3">
        <v>30.3761079376292</v>
      </c>
      <c r="LC123" s="3">
        <v>47.1197488589548</v>
      </c>
      <c r="LD123" s="3">
        <v>532.251649407489</v>
      </c>
      <c r="LE123" s="3">
        <v>41.0892377308438</v>
      </c>
      <c r="LF123" s="3">
        <v>6.97200002212866</v>
      </c>
      <c r="LG123" s="3">
        <v>16.4763372341464</v>
      </c>
      <c r="LH123" s="3">
        <v>24.5026947670505</v>
      </c>
      <c r="LI123" s="3">
        <v>8.17825008630752</v>
      </c>
      <c r="LJ123" s="3">
        <v>35.3871035252075</v>
      </c>
      <c r="LK123" s="3">
        <v>18.9438369538603</v>
      </c>
      <c r="LL123" s="3">
        <v>37.0068950255907</v>
      </c>
    </row>
    <row r="124">
      <c r="A124" s="9">
        <v>45352.0</v>
      </c>
      <c r="B124" s="3">
        <v>172.119954244192</v>
      </c>
      <c r="C124" s="3">
        <v>172.908118173774</v>
      </c>
      <c r="D124" s="3">
        <v>113.769719820516</v>
      </c>
      <c r="E124" s="3">
        <v>363.226018838547</v>
      </c>
      <c r="F124" s="3">
        <v>535.212247467041</v>
      </c>
      <c r="G124" s="3">
        <v>191.853700348278</v>
      </c>
      <c r="H124" s="3">
        <v>56.8404074213776</v>
      </c>
      <c r="I124" s="3">
        <v>241.328825187562</v>
      </c>
      <c r="J124" s="3">
        <v>258.743500518799</v>
      </c>
      <c r="K124" s="3">
        <v>70.2431903085074</v>
      </c>
      <c r="L124" s="3">
        <v>81.1722080408031</v>
      </c>
      <c r="M124" s="3">
        <v>15.5311661138785</v>
      </c>
      <c r="N124" s="3">
        <v>82.1299276164868</v>
      </c>
      <c r="O124" s="3">
        <v>74.1995700879102</v>
      </c>
      <c r="P124" s="3">
        <v>178.489712682668</v>
      </c>
      <c r="Q124" s="3">
        <v>109.505249977112</v>
      </c>
      <c r="R124" s="3">
        <v>159.094469123179</v>
      </c>
      <c r="S124" s="3">
        <v>130.511765026805</v>
      </c>
      <c r="T124" s="3">
        <v>204.966964317256</v>
      </c>
      <c r="U124" s="3">
        <v>181.017934921819</v>
      </c>
      <c r="V124" s="3">
        <v>270.64231635658</v>
      </c>
      <c r="W124" s="3">
        <v>417.030246847593</v>
      </c>
      <c r="X124" s="3">
        <v>193.472763520591</v>
      </c>
      <c r="Y124" s="3">
        <v>176.86549949646</v>
      </c>
      <c r="Z124" s="3">
        <v>235.329948860798</v>
      </c>
      <c r="AA124" s="3">
        <v>55.4512509526835</v>
      </c>
      <c r="AB124" s="3">
        <v>78.5749994277954</v>
      </c>
      <c r="AC124" s="3">
        <v>177.641515125075</v>
      </c>
      <c r="AD124" s="3">
        <v>214.118117358432</v>
      </c>
      <c r="AE124" s="3">
        <v>220.417311156745</v>
      </c>
      <c r="AF124" s="4">
        <v>3127.01849365234</v>
      </c>
      <c r="AG124" s="3">
        <v>190.969750595093</v>
      </c>
      <c r="AH124" s="3">
        <v>35.4452604070038</v>
      </c>
      <c r="AI124" s="3">
        <v>41.4218169101406</v>
      </c>
      <c r="AJ124" s="3">
        <v>75.8684224022017</v>
      </c>
      <c r="AK124" s="3">
        <v>235.916585318661</v>
      </c>
      <c r="AL124" s="3">
        <v>26.0891848190584</v>
      </c>
      <c r="AM124" s="3">
        <v>53.393112682661</v>
      </c>
      <c r="AN124" s="3">
        <v>220.160999679565</v>
      </c>
      <c r="AO124" s="3">
        <v>54.32268669809</v>
      </c>
      <c r="AP124" s="3">
        <v>50.0452886121884</v>
      </c>
      <c r="AQ124" s="3">
        <v>67.3005002975464</v>
      </c>
      <c r="AR124" s="3">
        <v>32.1423530187933</v>
      </c>
      <c r="AS124" s="3">
        <v>60.3074977105527</v>
      </c>
      <c r="AT124" s="3">
        <v>57.0728588633413</v>
      </c>
      <c r="AU124" s="3">
        <v>27.0995608732025</v>
      </c>
      <c r="AV124" s="3">
        <v>110.387135263487</v>
      </c>
      <c r="AW124" s="3">
        <v>341.962237732776</v>
      </c>
      <c r="AX124" s="3">
        <v>251.759681809219</v>
      </c>
      <c r="AY124" s="3">
        <v>94.2817502975464</v>
      </c>
      <c r="AZ124" s="3">
        <v>102.317031793158</v>
      </c>
      <c r="BA124" s="3">
        <v>16.4360001564026</v>
      </c>
      <c r="BB124" s="3">
        <v>82.1201727854064</v>
      </c>
      <c r="BC124" s="3">
        <v>72.3788550287177</v>
      </c>
      <c r="BD124" s="3">
        <v>115.518491633073</v>
      </c>
      <c r="BE124" s="3">
        <v>86.3868343679318</v>
      </c>
      <c r="BF124" s="3">
        <v>148.393383467353</v>
      </c>
      <c r="BG124" s="3">
        <v>41.4494516578567</v>
      </c>
      <c r="BH124" s="3">
        <v>208.135119422278</v>
      </c>
      <c r="BI124" s="3">
        <v>55.805380153656</v>
      </c>
      <c r="BJ124" s="3">
        <v>273.636268462818</v>
      </c>
      <c r="BK124" s="3">
        <v>57.6819629954372</v>
      </c>
      <c r="BL124" s="3">
        <v>27.4143646275387</v>
      </c>
      <c r="BM124" s="3">
        <v>137.53681426098</v>
      </c>
      <c r="BN124" s="3">
        <v>116.34749407873</v>
      </c>
      <c r="BO124" s="3">
        <v>737.220215513014</v>
      </c>
      <c r="BP124" s="3">
        <v>41.7164905223305</v>
      </c>
      <c r="BQ124" s="3">
        <v>303.418948985396</v>
      </c>
      <c r="BR124" s="3">
        <v>47.9557825732331</v>
      </c>
      <c r="BS124" s="3">
        <v>37.1645504841734</v>
      </c>
      <c r="BT124" s="3">
        <v>156.824827561633</v>
      </c>
      <c r="BU124" s="3">
        <v>74.7017852506993</v>
      </c>
      <c r="BV124" s="3">
        <v>73.1795948584043</v>
      </c>
      <c r="BW124" s="3">
        <v>148.731305587104</v>
      </c>
      <c r="BX124" s="3">
        <v>45.9831417426431</v>
      </c>
      <c r="BY124" s="3">
        <v>43.4277582002492</v>
      </c>
      <c r="BZ124" s="3">
        <v>377.783132072705</v>
      </c>
      <c r="CA124" s="3">
        <v>121.505529114982</v>
      </c>
      <c r="CB124" s="3">
        <v>150.857211706969</v>
      </c>
      <c r="CC124" s="3">
        <v>125.401329653804</v>
      </c>
      <c r="CD124" s="3">
        <v>154.663609218413</v>
      </c>
      <c r="CE124" s="3">
        <v>251.581748603331</v>
      </c>
      <c r="CF124" s="3">
        <v>113.31703150231</v>
      </c>
      <c r="CG124" s="3">
        <v>136.246249961853</v>
      </c>
      <c r="CH124" s="3">
        <v>172.073891577502</v>
      </c>
      <c r="CI124" s="3">
        <v>164.637303629427</v>
      </c>
      <c r="CJ124" s="3">
        <v>106.836543008054</v>
      </c>
      <c r="CK124" s="3">
        <v>91.8496243894843</v>
      </c>
      <c r="CL124" s="3">
        <v>135.053499603272</v>
      </c>
      <c r="CM124" s="3">
        <v>45.8504162783719</v>
      </c>
      <c r="CN124" s="3">
        <v>134.064440644076</v>
      </c>
      <c r="CO124" s="3">
        <v>50.3190836205096</v>
      </c>
      <c r="CP124" s="3">
        <v>224.46589159638</v>
      </c>
      <c r="CQ124" s="3">
        <v>86.9657922109651</v>
      </c>
      <c r="CR124" s="3">
        <v>262.623797608024</v>
      </c>
      <c r="CS124" s="3">
        <v>66.1264677674893</v>
      </c>
      <c r="CT124" s="3">
        <v>145.441743721769</v>
      </c>
      <c r="CU124" s="3">
        <v>89.9715076598586</v>
      </c>
      <c r="CV124" s="3">
        <v>109.320805580448</v>
      </c>
      <c r="CW124" s="3">
        <v>118.708226650571</v>
      </c>
      <c r="CX124" s="3">
        <v>60.2282831148667</v>
      </c>
      <c r="CY124" s="3">
        <v>56.7722553671529</v>
      </c>
      <c r="CZ124" s="3">
        <v>299.668013694727</v>
      </c>
      <c r="DA124" s="3">
        <v>49.5713045654684</v>
      </c>
      <c r="DB124" s="3">
        <v>91.7450004577637</v>
      </c>
      <c r="DC124" s="3">
        <v>35.603591155905</v>
      </c>
      <c r="DD124" s="3">
        <v>118.873066902203</v>
      </c>
      <c r="DE124" s="3">
        <v>135.856749343872</v>
      </c>
      <c r="DF124" s="3">
        <v>11.9982919489056</v>
      </c>
      <c r="DG124" s="3">
        <v>74.5832375941089</v>
      </c>
      <c r="DH124" s="3">
        <v>41.9780262781154</v>
      </c>
      <c r="DI124" s="3">
        <v>256.475132369253</v>
      </c>
      <c r="DJ124" s="3">
        <v>36.7696481126347</v>
      </c>
      <c r="DK124" s="3">
        <v>190.490999984741</v>
      </c>
      <c r="DL124" s="3">
        <v>69.2108523436678</v>
      </c>
      <c r="DM124" s="3">
        <v>34.7883917554814</v>
      </c>
      <c r="DN124" s="3">
        <v>60.3075723913225</v>
      </c>
      <c r="DO124" s="3">
        <v>271.305742269599</v>
      </c>
      <c r="DP124" s="3">
        <v>133.853264659687</v>
      </c>
      <c r="DQ124" s="3">
        <v>71.0248137830422</v>
      </c>
      <c r="DR124" s="3">
        <v>64.5318835315056</v>
      </c>
      <c r="DS124" s="3">
        <v>32.0407232767647</v>
      </c>
      <c r="DT124" s="3">
        <v>41.0740046778558</v>
      </c>
      <c r="DU124" s="3">
        <v>141.896611633552</v>
      </c>
      <c r="DV124" s="3">
        <v>149.562957361479</v>
      </c>
      <c r="DW124" s="3">
        <v>142.710629056051</v>
      </c>
      <c r="DX124" s="3">
        <v>388.762955476282</v>
      </c>
      <c r="DY124" s="3">
        <v>989.818756782999</v>
      </c>
      <c r="DZ124" s="3">
        <v>36.603636777345</v>
      </c>
      <c r="EA124" s="3">
        <v>51.4598621621629</v>
      </c>
      <c r="EB124" s="3">
        <v>12.8512248988338</v>
      </c>
      <c r="EC124" s="3">
        <v>372.766987706971</v>
      </c>
      <c r="ED124" s="3">
        <v>146.790226303237</v>
      </c>
      <c r="EE124" s="3">
        <v>97.5285564652636</v>
      </c>
      <c r="EF124" s="3">
        <v>196.9636265153</v>
      </c>
      <c r="EG124" s="3">
        <v>29.2651428316394</v>
      </c>
      <c r="EH124" s="3">
        <v>33.0229745712017</v>
      </c>
      <c r="EI124" s="3">
        <v>19.8173718377884</v>
      </c>
      <c r="EJ124" s="3">
        <v>190.163692584826</v>
      </c>
      <c r="EK124" s="3">
        <v>342.533945008502</v>
      </c>
      <c r="EL124" s="3">
        <v>187.493756969433</v>
      </c>
      <c r="EM124" s="3">
        <v>135.616699068594</v>
      </c>
      <c r="EN124" s="3">
        <v>79.7030927630766</v>
      </c>
      <c r="EO124" s="3">
        <v>43.0427667694719</v>
      </c>
      <c r="EP124" s="3">
        <v>644.00647856677</v>
      </c>
      <c r="EQ124" s="3">
        <v>36.1823857302916</v>
      </c>
      <c r="ER124" s="3">
        <v>31.3903651331405</v>
      </c>
      <c r="ES124" s="3">
        <v>77.8721985272427</v>
      </c>
      <c r="ET124" s="3">
        <v>392.353499603272</v>
      </c>
      <c r="EU124" s="3">
        <v>258.38543641451</v>
      </c>
      <c r="EV124" s="3">
        <v>15.1745053321827</v>
      </c>
      <c r="EW124" s="3">
        <v>61.394582272196</v>
      </c>
      <c r="EX124" s="3">
        <v>154.829158491117</v>
      </c>
      <c r="EY124" s="3">
        <v>36.3732166365173</v>
      </c>
      <c r="EZ124" s="3">
        <v>187.500242973635</v>
      </c>
      <c r="FA124" s="3">
        <v>53.3944748066145</v>
      </c>
      <c r="FB124" s="3">
        <v>14.3412341710555</v>
      </c>
      <c r="FC124" s="3">
        <v>18.6461601982765</v>
      </c>
      <c r="FD124" s="3">
        <v>695.610535965024</v>
      </c>
      <c r="FE124" s="3">
        <v>121.861387938636</v>
      </c>
      <c r="FF124" s="3">
        <v>17.1406971810729</v>
      </c>
      <c r="FG124" s="3">
        <v>82.4595008850098</v>
      </c>
      <c r="FH124" s="3">
        <v>58.6803634997886</v>
      </c>
      <c r="FI124" s="3">
        <v>53.8249446264532</v>
      </c>
      <c r="FJ124" s="3">
        <v>76.064165178008</v>
      </c>
      <c r="FK124" s="3">
        <v>155.99666074003</v>
      </c>
      <c r="FL124" s="3">
        <v>766.000396795269</v>
      </c>
      <c r="FM124" s="3">
        <v>429.872196611925</v>
      </c>
      <c r="FN124" s="3">
        <v>242.77844506188</v>
      </c>
      <c r="FO124" s="3">
        <v>92.616912374231</v>
      </c>
      <c r="FP124" s="3">
        <v>30.0430514258316</v>
      </c>
      <c r="FQ124" s="3">
        <v>96.4150235438188</v>
      </c>
      <c r="FR124" s="3">
        <v>473.814616926116</v>
      </c>
      <c r="FS124" s="3">
        <v>248.484901489134</v>
      </c>
      <c r="FT124" s="3">
        <v>75.4049387356814</v>
      </c>
      <c r="FU124" s="3">
        <v>280.854802912775</v>
      </c>
      <c r="FV124" s="3">
        <v>87.1702088382966</v>
      </c>
      <c r="FW124" s="3">
        <v>528.882089442823</v>
      </c>
      <c r="FX124" s="3">
        <v>385.319449608781</v>
      </c>
      <c r="FY124" s="3">
        <v>69.6229475808476</v>
      </c>
      <c r="FZ124" s="3">
        <v>82.6483418163011</v>
      </c>
      <c r="GA124" s="3">
        <v>70.3992532769993</v>
      </c>
      <c r="GB124" s="3">
        <v>122.068500328064</v>
      </c>
      <c r="GC124" s="3">
        <v>68.4061201525914</v>
      </c>
      <c r="GD124" s="3">
        <v>202.759487451841</v>
      </c>
      <c r="GE124" s="3">
        <v>82.456760130028</v>
      </c>
      <c r="GF124" s="3">
        <v>59.5427499771118</v>
      </c>
      <c r="GG124" s="3">
        <v>39.6789785668781</v>
      </c>
      <c r="GH124" s="3">
        <v>30.9364632492004</v>
      </c>
      <c r="GI124" s="3">
        <v>185.150289311935</v>
      </c>
      <c r="GJ124" s="3">
        <v>121.332199023086</v>
      </c>
      <c r="GK124" s="3">
        <v>86.9344967944458</v>
      </c>
      <c r="GL124" s="3">
        <v>414.431124667878</v>
      </c>
      <c r="GM124" s="3">
        <v>339.288781166484</v>
      </c>
      <c r="GN124" s="3">
        <v>138.89761451875</v>
      </c>
      <c r="GO124" s="3">
        <v>100.820537556623</v>
      </c>
      <c r="GP124" s="3">
        <v>59.2100082342928</v>
      </c>
      <c r="GQ124" s="3">
        <v>58.1279287377798</v>
      </c>
      <c r="GR124" s="3">
        <v>33.4174570673703</v>
      </c>
      <c r="GS124" s="3">
        <v>614.570756530762</v>
      </c>
      <c r="GT124" s="3">
        <v>26.170154286916</v>
      </c>
      <c r="GU124" s="3">
        <v>97.1056560636722</v>
      </c>
      <c r="GV124" s="3">
        <v>458.014851480927</v>
      </c>
      <c r="GW124" s="3">
        <v>62.3415229566985</v>
      </c>
      <c r="GX124" s="3">
        <v>252.0854126823</v>
      </c>
      <c r="GY124" s="3">
        <v>102.117230721214</v>
      </c>
      <c r="GZ124" s="3">
        <v>81.3497180221872</v>
      </c>
      <c r="HA124" s="3">
        <v>187.047051975784</v>
      </c>
      <c r="HB124" s="3">
        <v>89.3994340046398</v>
      </c>
      <c r="HC124" s="3">
        <v>25.9603246463071</v>
      </c>
      <c r="HD124" s="3">
        <v>75.2714463764165</v>
      </c>
      <c r="HE124" s="3">
        <v>90.5182329241582</v>
      </c>
      <c r="HF124" s="3">
        <v>120.920529224705</v>
      </c>
      <c r="HG124" s="4">
        <v>1113.69224853516</v>
      </c>
      <c r="HH124" s="3">
        <v>61.6789592946589</v>
      </c>
      <c r="HI124" s="3">
        <v>118.672217481306</v>
      </c>
      <c r="HJ124" s="3">
        <v>114.000270972419</v>
      </c>
      <c r="HK124" s="3">
        <v>62.9024110444273</v>
      </c>
      <c r="HL124" s="3">
        <v>163.912172739735</v>
      </c>
      <c r="HM124" s="3">
        <v>25.8250745906186</v>
      </c>
      <c r="HN124" s="3">
        <v>79.7709707021852</v>
      </c>
      <c r="HO124" s="3">
        <v>157.112951841165</v>
      </c>
      <c r="HP124" s="3">
        <v>196.219189537304</v>
      </c>
      <c r="HQ124" s="3">
        <v>537.635674095828</v>
      </c>
      <c r="HR124" s="3">
        <v>112.484814093207</v>
      </c>
      <c r="HS124" s="3">
        <v>127.276242132053</v>
      </c>
      <c r="HT124" s="3">
        <v>88.4950966009466</v>
      </c>
      <c r="HU124" s="3">
        <v>147.222070594507</v>
      </c>
      <c r="HV124" s="3">
        <v>80.570698243122</v>
      </c>
      <c r="HW124" s="3">
        <v>69.2023891699155</v>
      </c>
      <c r="HX124" s="3">
        <v>138.835066195909</v>
      </c>
      <c r="HY124" s="3">
        <v>26.2010061288757</v>
      </c>
      <c r="HZ124" s="3">
        <v>108.960933796115</v>
      </c>
      <c r="IA124" s="3">
        <v>274.228465731094</v>
      </c>
      <c r="IB124" s="3">
        <v>149.479524023373</v>
      </c>
      <c r="IC124" s="3">
        <v>246.720941062389</v>
      </c>
      <c r="ID124" s="3">
        <v>165.864387519317</v>
      </c>
      <c r="IE124" s="3">
        <v>967.521746826172</v>
      </c>
      <c r="IF124" s="3">
        <v>18.9279347666812</v>
      </c>
      <c r="IG124" s="3">
        <v>180.003486770655</v>
      </c>
      <c r="IH124" s="3">
        <v>281.898448414311</v>
      </c>
      <c r="II124" s="3">
        <v>547.112693430171</v>
      </c>
      <c r="IJ124" s="3">
        <v>145.415645334476</v>
      </c>
      <c r="IK124" s="3">
        <v>184.616339150665</v>
      </c>
      <c r="IL124" s="3">
        <v>89.7958804556813</v>
      </c>
      <c r="IM124" s="3">
        <v>67.961819148289</v>
      </c>
      <c r="IN124" s="3">
        <v>337.738700720197</v>
      </c>
      <c r="IO124" s="3">
        <v>119.133490332223</v>
      </c>
      <c r="IP124" s="3">
        <v>51.4320104582004</v>
      </c>
      <c r="IQ124" s="3">
        <v>284.721834246117</v>
      </c>
      <c r="IR124" s="3">
        <v>67.6155297713705</v>
      </c>
      <c r="IS124" s="3">
        <v>145.877127878637</v>
      </c>
      <c r="IT124" s="3">
        <v>68.5832555884305</v>
      </c>
      <c r="IU124" s="3">
        <v>71.2971813525944</v>
      </c>
      <c r="IV124" s="3">
        <v>258.685469034121</v>
      </c>
      <c r="IW124" s="3">
        <v>89.2405580548906</v>
      </c>
      <c r="IX124" s="3">
        <v>351.757863575189</v>
      </c>
      <c r="IY124" s="3">
        <v>78.4338190309473</v>
      </c>
      <c r="IZ124" s="3">
        <v>16.2144878797219</v>
      </c>
      <c r="JA124" s="3">
        <v>64.1464376202752</v>
      </c>
      <c r="JB124" s="3">
        <v>140.655104549752</v>
      </c>
      <c r="JC124" s="3">
        <v>164.376894461954</v>
      </c>
      <c r="JD124" s="3">
        <v>97.0762292489985</v>
      </c>
      <c r="JE124" s="3">
        <v>583.252085305927</v>
      </c>
      <c r="JF124" s="3">
        <v>112.859331416896</v>
      </c>
      <c r="JG124" s="3">
        <v>219.158526208157</v>
      </c>
      <c r="JH124" s="3">
        <v>54.6553218393581</v>
      </c>
      <c r="JI124" s="3">
        <v>168.351599014808</v>
      </c>
      <c r="JJ124" s="3">
        <v>92.7805630193776</v>
      </c>
      <c r="JK124" s="3">
        <v>481.089182556512</v>
      </c>
      <c r="JL124" s="3">
        <v>243.726952366298</v>
      </c>
      <c r="JM124" s="3">
        <v>147.244586143804</v>
      </c>
      <c r="JN124" s="3">
        <v>281.481361484002</v>
      </c>
      <c r="JO124" s="3">
        <v>155.066656063103</v>
      </c>
      <c r="JP124" s="3">
        <v>268.355307922611</v>
      </c>
      <c r="JQ124" s="3">
        <v>190.923749923706</v>
      </c>
      <c r="JR124" s="3">
        <v>415.906751251221</v>
      </c>
      <c r="JS124" s="3">
        <v>41.974765738692</v>
      </c>
      <c r="JT124" s="3">
        <v>37.7001912102808</v>
      </c>
      <c r="JU124" s="3">
        <v>348.606750488281</v>
      </c>
      <c r="JV124" s="3">
        <v>19.5462948610027</v>
      </c>
      <c r="JW124" s="3">
        <v>63.4175005912781</v>
      </c>
      <c r="JX124" s="3">
        <v>78.3585176235521</v>
      </c>
      <c r="JY124" s="3">
        <v>90.8912254648627</v>
      </c>
      <c r="JZ124" s="3">
        <v>55.9482792958569</v>
      </c>
      <c r="KA124" s="3">
        <v>207.43213648367</v>
      </c>
      <c r="KB124" s="3">
        <v>35.9903254813992</v>
      </c>
      <c r="KC124" s="3">
        <v>59.9452359933535</v>
      </c>
      <c r="KD124" s="3">
        <v>34.1946987259258</v>
      </c>
      <c r="KE124" s="3">
        <v>99.8565195472032</v>
      </c>
      <c r="KF124" s="3">
        <v>49.9863760144368</v>
      </c>
      <c r="KG124" s="3">
        <v>107.777336696923</v>
      </c>
      <c r="KH124" s="3">
        <v>126.836427005443</v>
      </c>
      <c r="KI124" s="3">
        <v>135.746710041815</v>
      </c>
      <c r="KJ124" s="3">
        <v>125.862550175039</v>
      </c>
      <c r="KK124" s="3">
        <v>175.137673164809</v>
      </c>
      <c r="KL124" s="3">
        <v>48.8201140858016</v>
      </c>
      <c r="KM124" s="3">
        <v>49.1889628381649</v>
      </c>
      <c r="KN124" s="3">
        <v>77.7982242986121</v>
      </c>
      <c r="KO124" s="3">
        <v>14.9231156864112</v>
      </c>
      <c r="KP124" s="3">
        <v>32.4340295421085</v>
      </c>
      <c r="KQ124" s="3">
        <v>103.532779278781</v>
      </c>
      <c r="KR124" s="3">
        <v>35.2968683510757</v>
      </c>
      <c r="KS124" s="3">
        <v>26.4496945670753</v>
      </c>
      <c r="KT124" s="3">
        <v>7.48441765949261</v>
      </c>
      <c r="KU124" s="3">
        <v>232.186843231724</v>
      </c>
      <c r="KV124" s="3">
        <v>26.1007342964908</v>
      </c>
      <c r="KW124" s="3">
        <v>134.76706309756</v>
      </c>
      <c r="KX124" s="3">
        <v>130.372204700014</v>
      </c>
      <c r="KY124" s="3">
        <v>19.0063469001579</v>
      </c>
      <c r="KZ124" s="3">
        <v>12.7959689328191</v>
      </c>
      <c r="LA124" s="3">
        <v>18.0598490139303</v>
      </c>
      <c r="LB124" s="3">
        <v>29.3033315515001</v>
      </c>
      <c r="LC124" s="3">
        <v>50.2181489209017</v>
      </c>
      <c r="LD124" s="3">
        <v>600.839103300215</v>
      </c>
      <c r="LE124" s="3">
        <v>43.5506400511016</v>
      </c>
      <c r="LF124" s="3">
        <v>7.19133335563896</v>
      </c>
      <c r="LG124" s="3">
        <v>16.3941028217008</v>
      </c>
      <c r="LH124" s="3">
        <v>24.2482768828785</v>
      </c>
      <c r="LI124" s="3">
        <v>7.81899996995926</v>
      </c>
      <c r="LJ124" s="3">
        <v>39.9845394492868</v>
      </c>
      <c r="LK124" s="3">
        <v>18.1078942977944</v>
      </c>
      <c r="LL124" s="3">
        <v>39.0391378785985</v>
      </c>
    </row>
    <row r="125">
      <c r="A125" s="9">
        <v>45383.0</v>
      </c>
      <c r="B125" s="3">
        <v>169.021372230982</v>
      </c>
      <c r="C125" s="3">
        <v>163.177126202806</v>
      </c>
      <c r="D125" s="3">
        <v>107.203948315199</v>
      </c>
      <c r="E125" s="3">
        <v>318.067831633236</v>
      </c>
      <c r="F125" s="3">
        <v>480.719089854847</v>
      </c>
      <c r="G125" s="3">
        <v>192.429418446231</v>
      </c>
      <c r="H125" s="3">
        <v>60.3518959092254</v>
      </c>
      <c r="I125" s="3">
        <v>241.31920398701</v>
      </c>
      <c r="J125" s="3">
        <v>230.878408605402</v>
      </c>
      <c r="K125" s="3">
        <v>71.3368140408351</v>
      </c>
      <c r="L125" s="3">
        <v>81.7193767178505</v>
      </c>
      <c r="M125" s="3">
        <v>16.8121923316567</v>
      </c>
      <c r="N125" s="3">
        <v>81.9734767739571</v>
      </c>
      <c r="O125" s="3">
        <v>74.128169487678</v>
      </c>
      <c r="P125" s="3">
        <v>175.027581550479</v>
      </c>
      <c r="Q125" s="3">
        <v>103.755000374534</v>
      </c>
      <c r="R125" s="3">
        <v>167.899368516419</v>
      </c>
      <c r="S125" s="3">
        <v>127.326945989785</v>
      </c>
      <c r="T125" s="3">
        <v>202.088581791953</v>
      </c>
      <c r="U125" s="3">
        <v>178.601378959831</v>
      </c>
      <c r="V125" s="3">
        <v>264.827703750218</v>
      </c>
      <c r="W125" s="3">
        <v>416.975714342483</v>
      </c>
      <c r="X125" s="3">
        <v>175.30170992061</v>
      </c>
      <c r="Y125" s="3">
        <v>181.473182331432</v>
      </c>
      <c r="Z125" s="3">
        <v>231.101997065321</v>
      </c>
      <c r="AA125" s="3">
        <v>57.2316827967623</v>
      </c>
      <c r="AB125" s="3">
        <v>73.4406811107289</v>
      </c>
      <c r="AC125" s="3">
        <v>180.628773855553</v>
      </c>
      <c r="AD125" s="3">
        <v>213.110135129103</v>
      </c>
      <c r="AE125" s="3">
        <v>224.405656912651</v>
      </c>
      <c r="AF125" s="4">
        <v>3016.82637162642</v>
      </c>
      <c r="AG125" s="3">
        <v>174.870908563787</v>
      </c>
      <c r="AH125" s="3">
        <v>36.3379928644386</v>
      </c>
      <c r="AI125" s="3">
        <v>40.3927506803674</v>
      </c>
      <c r="AJ125" s="3">
        <v>75.3057648015999</v>
      </c>
      <c r="AK125" s="3">
        <v>234.523227773713</v>
      </c>
      <c r="AL125" s="3">
        <v>24.725617884069</v>
      </c>
      <c r="AM125" s="3">
        <v>49.0423061510556</v>
      </c>
      <c r="AN125" s="3">
        <v>202.457273309881</v>
      </c>
      <c r="AO125" s="3">
        <v>55.0705272121941</v>
      </c>
      <c r="AP125" s="3">
        <v>47.3099686272425</v>
      </c>
      <c r="AQ125" s="3">
        <v>69.2297723943537</v>
      </c>
      <c r="AR125" s="3">
        <v>33.4579101508812</v>
      </c>
      <c r="AS125" s="3">
        <v>58.9741855815009</v>
      </c>
      <c r="AT125" s="3">
        <v>59.320493180883</v>
      </c>
      <c r="AU125" s="3">
        <v>29.1308213547416</v>
      </c>
      <c r="AV125" s="3">
        <v>105.416291920288</v>
      </c>
      <c r="AW125" s="3">
        <v>356.864486552464</v>
      </c>
      <c r="AX125" s="3">
        <v>246.632595810543</v>
      </c>
      <c r="AY125" s="3">
        <v>90.077954378995</v>
      </c>
      <c r="AZ125" s="3">
        <v>93.2335651138091</v>
      </c>
      <c r="BA125" s="3">
        <v>14.9154545610601</v>
      </c>
      <c r="BB125" s="3">
        <v>79.0767765765682</v>
      </c>
      <c r="BC125" s="3">
        <v>69.6816484085605</v>
      </c>
      <c r="BD125" s="3">
        <v>116.915004917907</v>
      </c>
      <c r="BE125" s="3">
        <v>86.3982642011542</v>
      </c>
      <c r="BF125" s="3">
        <v>142.367000657941</v>
      </c>
      <c r="BG125" s="3">
        <v>39.0764898679103</v>
      </c>
      <c r="BH125" s="3">
        <v>203.256070068397</v>
      </c>
      <c r="BI125" s="3">
        <v>59.2622773430564</v>
      </c>
      <c r="BJ125" s="3">
        <v>289.914289993232</v>
      </c>
      <c r="BK125" s="3">
        <v>57.7492651269968</v>
      </c>
      <c r="BL125" s="3">
        <v>27.6640091245968</v>
      </c>
      <c r="BM125" s="3">
        <v>141.548168420794</v>
      </c>
      <c r="BN125" s="3">
        <v>127.797136023206</v>
      </c>
      <c r="BO125" s="3">
        <v>716.146632317435</v>
      </c>
      <c r="BP125" s="3">
        <v>42.9209386410173</v>
      </c>
      <c r="BQ125" s="3">
        <v>285.343065349561</v>
      </c>
      <c r="BR125" s="3">
        <v>47.4297301839246</v>
      </c>
      <c r="BS125" s="3">
        <v>34.781419935643</v>
      </c>
      <c r="BT125" s="3">
        <v>165.531064069591</v>
      </c>
      <c r="BU125" s="3">
        <v>68.3222782288307</v>
      </c>
      <c r="BV125" s="3">
        <v>68.0533875167875</v>
      </c>
      <c r="BW125" s="3">
        <v>156.135311671446</v>
      </c>
      <c r="BX125" s="3">
        <v>47.5934405294402</v>
      </c>
      <c r="BY125" s="3">
        <v>47.3742033986665</v>
      </c>
      <c r="BZ125" s="3">
        <v>397.519143806447</v>
      </c>
      <c r="CA125" s="3">
        <v>123.573894846301</v>
      </c>
      <c r="CB125" s="3">
        <v>146.189121082567</v>
      </c>
      <c r="CC125" s="3">
        <v>129.87721114225</v>
      </c>
      <c r="CD125" s="3">
        <v>149.472050231085</v>
      </c>
      <c r="CE125" s="3">
        <v>243.278492454768</v>
      </c>
      <c r="CF125" s="3">
        <v>114.320728030635</v>
      </c>
      <c r="CG125" s="3">
        <v>126.222500020807</v>
      </c>
      <c r="CH125" s="3">
        <v>172.742707116115</v>
      </c>
      <c r="CI125" s="3">
        <v>152.35743993241</v>
      </c>
      <c r="CJ125" s="3">
        <v>105.949842355725</v>
      </c>
      <c r="CK125" s="3">
        <v>93.8146358979615</v>
      </c>
      <c r="CL125" s="3">
        <v>132.735680666837</v>
      </c>
      <c r="CM125" s="3">
        <v>51.2709458570421</v>
      </c>
      <c r="CN125" s="3">
        <v>128.286927181745</v>
      </c>
      <c r="CO125" s="3">
        <v>50.7658350322907</v>
      </c>
      <c r="CP125" s="3">
        <v>221.329520154004</v>
      </c>
      <c r="CQ125" s="3">
        <v>88.6700938564798</v>
      </c>
      <c r="CR125" s="3">
        <v>238.74279554536</v>
      </c>
      <c r="CS125" s="3">
        <v>67.7063144161139</v>
      </c>
      <c r="CT125" s="3">
        <v>142.859781090474</v>
      </c>
      <c r="CU125" s="3">
        <v>95.9697394016978</v>
      </c>
      <c r="CV125" s="3">
        <v>110.158789864132</v>
      </c>
      <c r="CW125" s="3">
        <v>131.061643092676</v>
      </c>
      <c r="CX125" s="3">
        <v>60.7781086845668</v>
      </c>
      <c r="CY125" s="3">
        <v>57.2911446299154</v>
      </c>
      <c r="CZ125" s="3">
        <v>314.15598308811</v>
      </c>
      <c r="DA125" s="3">
        <v>50.6577850727142</v>
      </c>
      <c r="DB125" s="3">
        <v>89.847953969782</v>
      </c>
      <c r="DC125" s="3">
        <v>36.0841387412297</v>
      </c>
      <c r="DD125" s="3">
        <v>114.720583622979</v>
      </c>
      <c r="DE125" s="3">
        <v>132.30454566262</v>
      </c>
      <c r="DF125" s="3">
        <v>12.3441928650877</v>
      </c>
      <c r="DG125" s="3">
        <v>70.25770503615</v>
      </c>
      <c r="DH125" s="3">
        <v>49.1332051590269</v>
      </c>
      <c r="DI125" s="3">
        <v>266.199658962244</v>
      </c>
      <c r="DJ125" s="3">
        <v>36.8724043331515</v>
      </c>
      <c r="DK125" s="3">
        <v>185.216364080256</v>
      </c>
      <c r="DL125" s="3">
        <v>70.5741916441738</v>
      </c>
      <c r="DM125" s="3">
        <v>34.8640761496638</v>
      </c>
      <c r="DN125" s="3">
        <v>57.3742523565254</v>
      </c>
      <c r="DO125" s="3">
        <v>283.90928433407</v>
      </c>
      <c r="DP125" s="3">
        <v>153.231579949073</v>
      </c>
      <c r="DQ125" s="3">
        <v>66.2218251277094</v>
      </c>
      <c r="DR125" s="3">
        <v>67.5548627778762</v>
      </c>
      <c r="DS125" s="3">
        <v>31.2621539696052</v>
      </c>
      <c r="DT125" s="3">
        <v>43.8935065829022</v>
      </c>
      <c r="DU125" s="3">
        <v>156.449222719171</v>
      </c>
      <c r="DV125" s="3">
        <v>150.674812827369</v>
      </c>
      <c r="DW125" s="3">
        <v>142.544715691298</v>
      </c>
      <c r="DX125" s="3">
        <v>404.190336863882</v>
      </c>
      <c r="DY125" s="3">
        <v>964.778356522993</v>
      </c>
      <c r="DZ125" s="3">
        <v>38.954578751562</v>
      </c>
      <c r="EA125" s="3">
        <v>56.0385964636415</v>
      </c>
      <c r="EB125" s="3">
        <v>13.0971781858142</v>
      </c>
      <c r="EC125" s="3">
        <v>339.75666819114</v>
      </c>
      <c r="ED125" s="3">
        <v>154.604626811704</v>
      </c>
      <c r="EE125" s="3">
        <v>98.086257833783</v>
      </c>
      <c r="EF125" s="3">
        <v>192.716737138282</v>
      </c>
      <c r="EG125" s="3">
        <v>27.9672558202426</v>
      </c>
      <c r="EH125" s="3">
        <v>33.7933432678477</v>
      </c>
      <c r="EI125" s="3">
        <v>18.9046539925685</v>
      </c>
      <c r="EJ125" s="3">
        <v>185.96935596019</v>
      </c>
      <c r="EK125" s="3">
        <v>314.929191392536</v>
      </c>
      <c r="EL125" s="3">
        <v>177.797245304802</v>
      </c>
      <c r="EM125" s="3">
        <v>132.323858374</v>
      </c>
      <c r="EN125" s="3">
        <v>83.6289360257312</v>
      </c>
      <c r="EO125" s="3">
        <v>36.2979633277443</v>
      </c>
      <c r="EP125" s="3">
        <v>623.325356086804</v>
      </c>
      <c r="EQ125" s="3">
        <v>35.5144158942233</v>
      </c>
      <c r="ER125" s="3">
        <v>30.2282252485349</v>
      </c>
      <c r="ES125" s="3">
        <v>75.6391130468735</v>
      </c>
      <c r="ET125" s="3">
        <v>380.664317737926</v>
      </c>
      <c r="EU125" s="3">
        <v>251.232149051518</v>
      </c>
      <c r="EV125" s="3">
        <v>15.0156119243247</v>
      </c>
      <c r="EW125" s="3">
        <v>63.9263946911818</v>
      </c>
      <c r="EX125" s="3">
        <v>146.18007291751</v>
      </c>
      <c r="EY125" s="3">
        <v>35.7094923879041</v>
      </c>
      <c r="EZ125" s="3">
        <v>188.384820821815</v>
      </c>
      <c r="FA125" s="3">
        <v>55.8463488786592</v>
      </c>
      <c r="FB125" s="3">
        <v>14.301141657227</v>
      </c>
      <c r="FC125" s="3">
        <v>17.8074731543082</v>
      </c>
      <c r="FD125" s="3">
        <v>675.001867948209</v>
      </c>
      <c r="FE125" s="3">
        <v>125.939658272982</v>
      </c>
      <c r="FF125" s="3">
        <v>17.7115320611302</v>
      </c>
      <c r="FG125" s="3">
        <v>74.3884091810747</v>
      </c>
      <c r="FH125" s="3">
        <v>58.6248208767951</v>
      </c>
      <c r="FI125" s="3">
        <v>55.2645476501184</v>
      </c>
      <c r="FJ125" s="3">
        <v>75.4002688300884</v>
      </c>
      <c r="FK125" s="3">
        <v>151.711629929443</v>
      </c>
      <c r="FL125" s="3">
        <v>750.884641737264</v>
      </c>
      <c r="FM125" s="3">
        <v>448.130814015992</v>
      </c>
      <c r="FN125" s="3">
        <v>231.156915572129</v>
      </c>
      <c r="FO125" s="3">
        <v>91.4525267698887</v>
      </c>
      <c r="FP125" s="3">
        <v>27.7798769673704</v>
      </c>
      <c r="FQ125" s="3">
        <v>97.7439117775889</v>
      </c>
      <c r="FR125" s="3">
        <v>464.366288593134</v>
      </c>
      <c r="FS125" s="3">
        <v>244.627067437722</v>
      </c>
      <c r="FT125" s="3">
        <v>72.7609147134938</v>
      </c>
      <c r="FU125" s="3">
        <v>266.865617737352</v>
      </c>
      <c r="FV125" s="3">
        <v>86.6455988930116</v>
      </c>
      <c r="FW125" s="3">
        <v>529.886330304778</v>
      </c>
      <c r="FX125" s="3">
        <v>380.756723353068</v>
      </c>
      <c r="FY125" s="3">
        <v>67.151483014234</v>
      </c>
      <c r="FZ125" s="3">
        <v>80.4586964749024</v>
      </c>
      <c r="GA125" s="3">
        <v>70.1736959470874</v>
      </c>
      <c r="GB125" s="3">
        <v>116.961363358931</v>
      </c>
      <c r="GC125" s="3">
        <v>73.4955164597212</v>
      </c>
      <c r="GD125" s="3">
        <v>199.805643879265</v>
      </c>
      <c r="GE125" s="3">
        <v>90.6350898166421</v>
      </c>
      <c r="GF125" s="3">
        <v>54.7879547639326</v>
      </c>
      <c r="GG125" s="3">
        <v>39.7599744386455</v>
      </c>
      <c r="GH125" s="3">
        <v>30.7799558313374</v>
      </c>
      <c r="GI125" s="3">
        <v>202.337204914598</v>
      </c>
      <c r="GJ125" s="3">
        <v>125.277475647747</v>
      </c>
      <c r="GK125" s="3">
        <v>89.2784387598929</v>
      </c>
      <c r="GL125" s="3">
        <v>411.871448630974</v>
      </c>
      <c r="GM125" s="3">
        <v>344.327667053274</v>
      </c>
      <c r="GN125" s="3">
        <v>138.169469696173</v>
      </c>
      <c r="GO125" s="3">
        <v>118.173944429842</v>
      </c>
      <c r="GP125" s="3">
        <v>60.6440147702491</v>
      </c>
      <c r="GQ125" s="3">
        <v>63.2245450312921</v>
      </c>
      <c r="GR125" s="3">
        <v>38.3283815395142</v>
      </c>
      <c r="GS125" s="3">
        <v>598.298180320046</v>
      </c>
      <c r="GT125" s="3">
        <v>26.8102487887318</v>
      </c>
      <c r="GU125" s="3">
        <v>91.3629386456641</v>
      </c>
      <c r="GV125" s="3">
        <v>458.808396891889</v>
      </c>
      <c r="GW125" s="3">
        <v>71.1073078929246</v>
      </c>
      <c r="GX125" s="3">
        <v>241.412852811556</v>
      </c>
      <c r="GY125" s="3">
        <v>101.176903419347</v>
      </c>
      <c r="GZ125" s="3">
        <v>82.6252771516849</v>
      </c>
      <c r="HA125" s="3">
        <v>188.475627980398</v>
      </c>
      <c r="HB125" s="3">
        <v>85.8776574745565</v>
      </c>
      <c r="HC125" s="3">
        <v>24.7012349378289</v>
      </c>
      <c r="HD125" s="3">
        <v>76.9255487421767</v>
      </c>
      <c r="HE125" s="3">
        <v>91.5999676527285</v>
      </c>
      <c r="HF125" s="3">
        <v>119.085196036638</v>
      </c>
      <c r="HG125" s="4">
        <v>1090.47976962003</v>
      </c>
      <c r="HH125" s="3">
        <v>66.7952614740722</v>
      </c>
      <c r="HI125" s="3">
        <v>118.911978616763</v>
      </c>
      <c r="HJ125" s="3">
        <v>112.628021219837</v>
      </c>
      <c r="HK125" s="3">
        <v>65.019342431993</v>
      </c>
      <c r="HL125" s="3">
        <v>167.604608523481</v>
      </c>
      <c r="HM125" s="3">
        <v>24.7152075039968</v>
      </c>
      <c r="HN125" s="3">
        <v>79.5783486723528</v>
      </c>
      <c r="HO125" s="3">
        <v>155.04515496301</v>
      </c>
      <c r="HP125" s="3">
        <v>205.199264144908</v>
      </c>
      <c r="HQ125" s="3">
        <v>546.652657665674</v>
      </c>
      <c r="HR125" s="3">
        <v>111.249961080997</v>
      </c>
      <c r="HS125" s="3">
        <v>111.808813470089</v>
      </c>
      <c r="HT125" s="3">
        <v>88.9868139105758</v>
      </c>
      <c r="HU125" s="3">
        <v>150.370540235355</v>
      </c>
      <c r="HV125" s="3">
        <v>80.4356919051788</v>
      </c>
      <c r="HW125" s="3">
        <v>71.0873988346564</v>
      </c>
      <c r="HX125" s="3">
        <v>133.532578334401</v>
      </c>
      <c r="HY125" s="3">
        <v>26.419907554429</v>
      </c>
      <c r="HZ125" s="3">
        <v>108.780816329156</v>
      </c>
      <c r="IA125" s="3">
        <v>263.533057384189</v>
      </c>
      <c r="IB125" s="3">
        <v>157.144790040254</v>
      </c>
      <c r="IC125" s="3">
        <v>254.726961766732</v>
      </c>
      <c r="ID125" s="3">
        <v>165.651082580192</v>
      </c>
      <c r="IE125" s="3">
        <v>918.392952658913</v>
      </c>
      <c r="IF125" s="3">
        <v>19.0404316600888</v>
      </c>
      <c r="IG125" s="3">
        <v>165.030816992729</v>
      </c>
      <c r="IH125" s="3">
        <v>275.884013215658</v>
      </c>
      <c r="II125" s="3">
        <v>533.864331574034</v>
      </c>
      <c r="IJ125" s="3">
        <v>135.589709396892</v>
      </c>
      <c r="IK125" s="3">
        <v>188.232922681381</v>
      </c>
      <c r="IL125" s="3">
        <v>85.8409473729048</v>
      </c>
      <c r="IM125" s="3">
        <v>71.9730499268731</v>
      </c>
      <c r="IN125" s="3">
        <v>315.979884975147</v>
      </c>
      <c r="IO125" s="3">
        <v>112.484945502758</v>
      </c>
      <c r="IP125" s="3">
        <v>51.0247678829693</v>
      </c>
      <c r="IQ125" s="3">
        <v>276.947376102896</v>
      </c>
      <c r="IR125" s="3">
        <v>69.3414870184855</v>
      </c>
      <c r="IS125" s="3">
        <v>140.163893235596</v>
      </c>
      <c r="IT125" s="3">
        <v>68.8533098104997</v>
      </c>
      <c r="IU125" s="3">
        <v>72.9478229200338</v>
      </c>
      <c r="IV125" s="3">
        <v>259.511821306153</v>
      </c>
      <c r="IW125" s="3">
        <v>89.7911585090917</v>
      </c>
      <c r="IX125" s="3">
        <v>339.346159226635</v>
      </c>
      <c r="IY125" s="3">
        <v>75.4620218067353</v>
      </c>
      <c r="IZ125" s="3">
        <v>16.0653484944612</v>
      </c>
      <c r="JA125" s="3">
        <v>63.7955217940887</v>
      </c>
      <c r="JB125" s="3">
        <v>142.110235955959</v>
      </c>
      <c r="JC125" s="3">
        <v>165.256631158124</v>
      </c>
      <c r="JD125" s="3">
        <v>94.734652409273</v>
      </c>
      <c r="JE125" s="3">
        <v>567.27519642798</v>
      </c>
      <c r="JF125" s="3">
        <v>110.839411220233</v>
      </c>
      <c r="JG125" s="3">
        <v>216.959001440834</v>
      </c>
      <c r="JH125" s="3">
        <v>57.922798111646</v>
      </c>
      <c r="JI125" s="3">
        <v>166.53397482997</v>
      </c>
      <c r="JJ125" s="3">
        <v>92.9136117235629</v>
      </c>
      <c r="JK125" s="3">
        <v>466.883888571917</v>
      </c>
      <c r="JL125" s="3">
        <v>233.897680266811</v>
      </c>
      <c r="JM125" s="3">
        <v>142.119921007116</v>
      </c>
      <c r="JN125" s="3">
        <v>273.191448698387</v>
      </c>
      <c r="JO125" s="3">
        <v>168.066031390404</v>
      </c>
      <c r="JP125" s="3">
        <v>260.942759552727</v>
      </c>
      <c r="JQ125" s="3">
        <v>184.845454129306</v>
      </c>
      <c r="JR125" s="3">
        <v>401.51841319691</v>
      </c>
      <c r="JS125" s="3">
        <v>42.0989224400721</v>
      </c>
      <c r="JT125" s="3">
        <v>38.467260710834</v>
      </c>
      <c r="JU125" s="3">
        <v>322.290227023038</v>
      </c>
      <c r="JV125" s="3">
        <v>17.1087868825116</v>
      </c>
      <c r="JW125" s="3">
        <v>70.6872728521174</v>
      </c>
      <c r="JX125" s="3">
        <v>78.7409893464199</v>
      </c>
      <c r="JY125" s="3">
        <v>90.1024144627392</v>
      </c>
      <c r="JZ125" s="3">
        <v>57.1832070240797</v>
      </c>
      <c r="KA125" s="3">
        <v>206.164420594941</v>
      </c>
      <c r="KB125" s="3">
        <v>37.5813914680911</v>
      </c>
      <c r="KC125" s="3">
        <v>59.3436754755013</v>
      </c>
      <c r="KD125" s="3">
        <v>32.3239356110702</v>
      </c>
      <c r="KE125" s="3">
        <v>100.106782727336</v>
      </c>
      <c r="KF125" s="3">
        <v>52.5439739379843</v>
      </c>
      <c r="KG125" s="3">
        <v>116.977920697056</v>
      </c>
      <c r="KH125" s="3">
        <v>127.884010786658</v>
      </c>
      <c r="KI125" s="3">
        <v>136.840607326813</v>
      </c>
      <c r="KJ125" s="3">
        <v>123.534142449878</v>
      </c>
      <c r="KK125" s="3">
        <v>156.18056607347</v>
      </c>
      <c r="KL125" s="3">
        <v>48.8171580032651</v>
      </c>
      <c r="KM125" s="3">
        <v>50.238030621117</v>
      </c>
      <c r="KN125" s="3">
        <v>71.01489106473</v>
      </c>
      <c r="KO125" s="3">
        <v>12.9604006688901</v>
      </c>
      <c r="KP125" s="3">
        <v>30.6683486954979</v>
      </c>
      <c r="KQ125" s="3">
        <v>102.579584561827</v>
      </c>
      <c r="KR125" s="3">
        <v>32.2074506672157</v>
      </c>
      <c r="KS125" s="3">
        <v>27.6749069513173</v>
      </c>
      <c r="KT125" s="3">
        <v>7.15217385960767</v>
      </c>
      <c r="KU125" s="3">
        <v>234.477701108013</v>
      </c>
      <c r="KV125" s="3">
        <v>26.6359887872273</v>
      </c>
      <c r="KW125" s="3">
        <v>110.263164563414</v>
      </c>
      <c r="KX125" s="3">
        <v>130.055224591793</v>
      </c>
      <c r="KY125" s="3">
        <v>17.9760908604624</v>
      </c>
      <c r="KZ125" s="3">
        <v>12.5603921497113</v>
      </c>
      <c r="LA125" s="3">
        <v>19.1603877912058</v>
      </c>
      <c r="LB125" s="3">
        <v>30.5455573739273</v>
      </c>
      <c r="LC125" s="3">
        <v>50.4908355390911</v>
      </c>
      <c r="LD125" s="3">
        <v>598.306953852622</v>
      </c>
      <c r="LE125" s="3">
        <v>46.2083930426889</v>
      </c>
      <c r="LF125" s="3">
        <v>7.47027271274525</v>
      </c>
      <c r="LG125" s="3">
        <v>16.7039359069412</v>
      </c>
      <c r="LH125" s="3">
        <v>22.6523266150851</v>
      </c>
      <c r="LI125" s="3">
        <v>6.7934091091156</v>
      </c>
      <c r="LJ125" s="3">
        <v>39.1532309771008</v>
      </c>
      <c r="LK125" s="3">
        <v>18.5473132858737</v>
      </c>
      <c r="LL125" s="3">
        <v>40.6744198093602</v>
      </c>
    </row>
    <row r="126">
      <c r="A126" s="9">
        <v>45413.0</v>
      </c>
      <c r="B126" s="3">
        <v>185.861522345675</v>
      </c>
      <c r="C126" s="3">
        <v>156.803971454526</v>
      </c>
      <c r="D126" s="3">
        <v>102.702356697258</v>
      </c>
      <c r="E126" s="3">
        <v>300.711379751422</v>
      </c>
      <c r="F126" s="3">
        <v>479.373637112704</v>
      </c>
      <c r="G126" s="3">
        <v>212.679758022642</v>
      </c>
      <c r="H126" s="3">
        <v>59.6357501705312</v>
      </c>
      <c r="I126" s="3">
        <v>242.853389227126</v>
      </c>
      <c r="J126" s="3">
        <v>214.974318417636</v>
      </c>
      <c r="K126" s="3">
        <v>71.9383539474886</v>
      </c>
      <c r="L126" s="3">
        <v>88.2673938369493</v>
      </c>
      <c r="M126" s="3">
        <v>19.8424744968993</v>
      </c>
      <c r="N126" s="3">
        <v>85.2250525921045</v>
      </c>
      <c r="O126" s="3">
        <v>77.4963311834256</v>
      </c>
      <c r="P126" s="3">
        <v>172.248560834786</v>
      </c>
      <c r="Q126" s="3">
        <v>96.1052272103049</v>
      </c>
      <c r="R126" s="3">
        <v>165.803644199822</v>
      </c>
      <c r="S126" s="3">
        <v>122.81220985906</v>
      </c>
      <c r="T126" s="3">
        <v>210.818156488529</v>
      </c>
      <c r="U126" s="3">
        <v>168.663937175921</v>
      </c>
      <c r="V126" s="3">
        <v>299.955674056131</v>
      </c>
      <c r="W126" s="3">
        <v>427.455892912142</v>
      </c>
      <c r="X126" s="3">
        <v>182.119060864054</v>
      </c>
      <c r="Y126" s="3">
        <v>184.233182733709</v>
      </c>
      <c r="Z126" s="3">
        <v>249.985425302505</v>
      </c>
      <c r="AA126" s="3">
        <v>64.4120927241469</v>
      </c>
      <c r="AB126" s="3">
        <v>81.5318176963113</v>
      </c>
      <c r="AC126" s="3">
        <v>190.613580299193</v>
      </c>
      <c r="AD126" s="3">
        <v>222.095447869394</v>
      </c>
      <c r="AE126" s="3">
        <v>236.221758725476</v>
      </c>
      <c r="AF126" s="4">
        <v>2893.06272194602</v>
      </c>
      <c r="AG126" s="3">
        <v>178.493182095614</v>
      </c>
      <c r="AH126" s="3">
        <v>37.8606219772776</v>
      </c>
      <c r="AI126" s="3">
        <v>34.6811584847653</v>
      </c>
      <c r="AJ126" s="3">
        <v>71.6537754380073</v>
      </c>
      <c r="AK126" s="3">
        <v>231.197613951713</v>
      </c>
      <c r="AL126" s="3">
        <v>22.5726526596052</v>
      </c>
      <c r="AM126" s="3">
        <v>46.5252474770759</v>
      </c>
      <c r="AN126" s="3">
        <v>222.370227813721</v>
      </c>
      <c r="AO126" s="3">
        <v>57.0830051808452</v>
      </c>
      <c r="AP126" s="3">
        <v>41.5999241627499</v>
      </c>
      <c r="AQ126" s="3">
        <v>74.082954233343</v>
      </c>
      <c r="AR126" s="3">
        <v>36.0519257123167</v>
      </c>
      <c r="AS126" s="3">
        <v>58.7027767099079</v>
      </c>
      <c r="AT126" s="3">
        <v>61.7550862752743</v>
      </c>
      <c r="AU126" s="3">
        <v>29.3987476033493</v>
      </c>
      <c r="AV126" s="3">
        <v>96.7889246405907</v>
      </c>
      <c r="AW126" s="3">
        <v>344.693023247753</v>
      </c>
      <c r="AX126" s="3">
        <v>256.529267571488</v>
      </c>
      <c r="AY126" s="3">
        <v>88.3379547812722</v>
      </c>
      <c r="AZ126" s="3">
        <v>94.9295876700467</v>
      </c>
      <c r="BA126" s="3">
        <v>14.9288636554371</v>
      </c>
      <c r="BB126" s="3">
        <v>75.1352169053491</v>
      </c>
      <c r="BC126" s="3">
        <v>81.0835032686993</v>
      </c>
      <c r="BD126" s="3">
        <v>115.404718186587</v>
      </c>
      <c r="BE126" s="3">
        <v>92.0767185092998</v>
      </c>
      <c r="BF126" s="3">
        <v>134.289576732245</v>
      </c>
      <c r="BG126" s="3">
        <v>37.9525430560202</v>
      </c>
      <c r="BH126" s="3">
        <v>201.403856702178</v>
      </c>
      <c r="BI126" s="3">
        <v>63.3709637902</v>
      </c>
      <c r="BJ126" s="3">
        <v>281.691547500538</v>
      </c>
      <c r="BK126" s="3">
        <v>60.9495924310254</v>
      </c>
      <c r="BL126" s="3">
        <v>29.1835788444656</v>
      </c>
      <c r="BM126" s="3">
        <v>139.645901406153</v>
      </c>
      <c r="BN126" s="3">
        <v>118.631450778331</v>
      </c>
      <c r="BO126" s="3">
        <v>779.507110496748</v>
      </c>
      <c r="BP126" s="3">
        <v>44.309149966072</v>
      </c>
      <c r="BQ126" s="3">
        <v>271.779672673629</v>
      </c>
      <c r="BR126" s="3">
        <v>46.3365740981958</v>
      </c>
      <c r="BS126" s="3">
        <v>33.4180566948951</v>
      </c>
      <c r="BT126" s="3">
        <v>170.101604441295</v>
      </c>
      <c r="BU126" s="3">
        <v>66.8685310152944</v>
      </c>
      <c r="BV126" s="3">
        <v>54.1710160251407</v>
      </c>
      <c r="BW126" s="3">
        <v>156.898015554034</v>
      </c>
      <c r="BX126" s="3">
        <v>50.9131804290647</v>
      </c>
      <c r="BY126" s="3">
        <v>51.4858896799688</v>
      </c>
      <c r="BZ126" s="3">
        <v>388.598519344754</v>
      </c>
      <c r="CA126" s="3">
        <v>122.511530952291</v>
      </c>
      <c r="CB126" s="3">
        <v>137.185828479497</v>
      </c>
      <c r="CC126" s="3">
        <v>137.506786527336</v>
      </c>
      <c r="CD126" s="3">
        <v>147.352999579552</v>
      </c>
      <c r="CE126" s="3">
        <v>255.547140428192</v>
      </c>
      <c r="CF126" s="3">
        <v>104.357185484099</v>
      </c>
      <c r="CG126" s="3">
        <v>117.884090596979</v>
      </c>
      <c r="CH126" s="3">
        <v>181.876553169827</v>
      </c>
      <c r="CI126" s="3">
        <v>145.341295328188</v>
      </c>
      <c r="CJ126" s="3">
        <v>111.2944765786</v>
      </c>
      <c r="CK126" s="3">
        <v>99.6719273692587</v>
      </c>
      <c r="CL126" s="3">
        <v>139.087272297252</v>
      </c>
      <c r="CM126" s="3">
        <v>48.431375184958</v>
      </c>
      <c r="CN126" s="3">
        <v>128.975820607568</v>
      </c>
      <c r="CO126" s="3">
        <v>50.8950670254414</v>
      </c>
      <c r="CP126" s="3">
        <v>229.709482010924</v>
      </c>
      <c r="CQ126" s="3">
        <v>93.8957965150128</v>
      </c>
      <c r="CR126" s="3">
        <v>237.092200307683</v>
      </c>
      <c r="CS126" s="3">
        <v>72.218010973131</v>
      </c>
      <c r="CT126" s="3">
        <v>128.453559538759</v>
      </c>
      <c r="CU126" s="3">
        <v>97.2672961213134</v>
      </c>
      <c r="CV126" s="3">
        <v>110.521110512804</v>
      </c>
      <c r="CW126" s="3">
        <v>125.503664274838</v>
      </c>
      <c r="CX126" s="3">
        <v>64.2449365620575</v>
      </c>
      <c r="CY126" s="3">
        <v>58.4010093892479</v>
      </c>
      <c r="CZ126" s="3">
        <v>328.638342034143</v>
      </c>
      <c r="DA126" s="3">
        <v>53.8081699228116</v>
      </c>
      <c r="DB126" s="3">
        <v>87.3404541015625</v>
      </c>
      <c r="DC126" s="3">
        <v>36.9020828169388</v>
      </c>
      <c r="DD126" s="3">
        <v>115.707232867269</v>
      </c>
      <c r="DE126" s="3">
        <v>114.613408695568</v>
      </c>
      <c r="DF126" s="3">
        <v>11.7957216093326</v>
      </c>
      <c r="DG126" s="3">
        <v>65.9850994240489</v>
      </c>
      <c r="DH126" s="3">
        <v>51.4607038587916</v>
      </c>
      <c r="DI126" s="3">
        <v>252.90537976769</v>
      </c>
      <c r="DJ126" s="3">
        <v>38.6474082410745</v>
      </c>
      <c r="DK126" s="3">
        <v>170.425226384943</v>
      </c>
      <c r="DL126" s="3">
        <v>73.8448492543282</v>
      </c>
      <c r="DM126" s="3">
        <v>36.7883620670979</v>
      </c>
      <c r="DN126" s="3">
        <v>61.3582874678462</v>
      </c>
      <c r="DO126" s="3">
        <v>290.296530703439</v>
      </c>
      <c r="DP126" s="3">
        <v>162.923968421829</v>
      </c>
      <c r="DQ126" s="3">
        <v>63.9989727170265</v>
      </c>
      <c r="DR126" s="3">
        <v>67.7904713860032</v>
      </c>
      <c r="DS126" s="3">
        <v>34.318933533268</v>
      </c>
      <c r="DT126" s="3">
        <v>44.3778732258126</v>
      </c>
      <c r="DU126" s="3">
        <v>171.05649822879</v>
      </c>
      <c r="DV126" s="3">
        <v>148.499775153898</v>
      </c>
      <c r="DW126" s="3">
        <v>164.628157100053</v>
      </c>
      <c r="DX126" s="3">
        <v>446.288064476785</v>
      </c>
      <c r="DY126" s="3">
        <v>939.362272703584</v>
      </c>
      <c r="DZ126" s="3">
        <v>36.3549977720537</v>
      </c>
      <c r="EA126" s="3">
        <v>59.6540308004972</v>
      </c>
      <c r="EB126" s="3">
        <v>13.4705471645338</v>
      </c>
      <c r="EC126" s="3">
        <v>331.486340480745</v>
      </c>
      <c r="ED126" s="3">
        <v>154.410772589446</v>
      </c>
      <c r="EE126" s="3">
        <v>99.3151559504068</v>
      </c>
      <c r="EF126" s="3">
        <v>197.847163366966</v>
      </c>
      <c r="EG126" s="3">
        <v>30.38038325348</v>
      </c>
      <c r="EH126" s="3">
        <v>34.1412234415305</v>
      </c>
      <c r="EI126" s="3">
        <v>17.7233319175015</v>
      </c>
      <c r="EJ126" s="3">
        <v>197.55744674347</v>
      </c>
      <c r="EK126" s="3">
        <v>336.999055091301</v>
      </c>
      <c r="EL126" s="3">
        <v>165.131529351381</v>
      </c>
      <c r="EM126" s="3">
        <v>132.887624250031</v>
      </c>
      <c r="EN126" s="3">
        <v>93.4379607015468</v>
      </c>
      <c r="EO126" s="3">
        <v>30.6432842707821</v>
      </c>
      <c r="EP126" s="3">
        <v>628.173957936101</v>
      </c>
      <c r="EQ126" s="3">
        <v>39.4496437059948</v>
      </c>
      <c r="ER126" s="3">
        <v>30.2795305219194</v>
      </c>
      <c r="ES126" s="3">
        <v>78.0743635355117</v>
      </c>
      <c r="ET126" s="3">
        <v>391.67795493386</v>
      </c>
      <c r="EU126" s="3">
        <v>241.282076123984</v>
      </c>
      <c r="EV126" s="3">
        <v>15.0076124898318</v>
      </c>
      <c r="EW126" s="3">
        <v>66.9633767356234</v>
      </c>
      <c r="EX126" s="3">
        <v>146.811829366135</v>
      </c>
      <c r="EY126" s="3">
        <v>34.0726161621429</v>
      </c>
      <c r="EZ126" s="3">
        <v>194.277376054997</v>
      </c>
      <c r="FA126" s="3">
        <v>59.6705844725761</v>
      </c>
      <c r="FB126" s="3">
        <v>14.3887203584797</v>
      </c>
      <c r="FC126" s="3">
        <v>18.3241194795609</v>
      </c>
      <c r="FD126" s="3">
        <v>734.713276254074</v>
      </c>
      <c r="FE126" s="3">
        <v>130.664093733021</v>
      </c>
      <c r="FF126" s="3">
        <v>18.6293365067681</v>
      </c>
      <c r="FG126" s="3">
        <v>70.8352272727273</v>
      </c>
      <c r="FH126" s="3">
        <v>61.211517895853</v>
      </c>
      <c r="FI126" s="3">
        <v>53.4773374337815</v>
      </c>
      <c r="FJ126" s="3">
        <v>76.2653109346085</v>
      </c>
      <c r="FK126" s="3">
        <v>153.819084672161</v>
      </c>
      <c r="FL126" s="3">
        <v>779.283385960476</v>
      </c>
      <c r="FM126" s="3">
        <v>456.554606705192</v>
      </c>
      <c r="FN126" s="3">
        <v>224.394327347459</v>
      </c>
      <c r="FO126" s="3">
        <v>90.885239811839</v>
      </c>
      <c r="FP126" s="3">
        <v>26.6234056255324</v>
      </c>
      <c r="FQ126" s="3">
        <v>95.5799069778965</v>
      </c>
      <c r="FR126" s="3">
        <v>450.066816417149</v>
      </c>
      <c r="FS126" s="3">
        <v>234.038336451097</v>
      </c>
      <c r="FT126" s="3">
        <v>69.1965352266328</v>
      </c>
      <c r="FU126" s="3">
        <v>261.884950648119</v>
      </c>
      <c r="FV126" s="3">
        <v>92.9200066007703</v>
      </c>
      <c r="FW126" s="3">
        <v>549.142513606976</v>
      </c>
      <c r="FX126" s="3">
        <v>397.72401751321</v>
      </c>
      <c r="FY126" s="3">
        <v>68.6813370438747</v>
      </c>
      <c r="FZ126" s="3">
        <v>81.4219998414198</v>
      </c>
      <c r="GA126" s="3">
        <v>70.9386301130036</v>
      </c>
      <c r="GB126" s="3">
        <v>118.750908938321</v>
      </c>
      <c r="GC126" s="3">
        <v>72.8632358444422</v>
      </c>
      <c r="GD126" s="3">
        <v>203.683205532516</v>
      </c>
      <c r="GE126" s="3">
        <v>98.0217519203154</v>
      </c>
      <c r="GF126" s="3">
        <v>53.7134090770375</v>
      </c>
      <c r="GG126" s="3">
        <v>42.4560833599408</v>
      </c>
      <c r="GH126" s="3">
        <v>29.4928572638709</v>
      </c>
      <c r="GI126" s="3">
        <v>175.818934619188</v>
      </c>
      <c r="GJ126" s="3">
        <v>126.472594163714</v>
      </c>
      <c r="GK126" s="3">
        <v>96.023201350809</v>
      </c>
      <c r="GL126" s="3">
        <v>415.343598434674</v>
      </c>
      <c r="GM126" s="3">
        <v>357.133400616683</v>
      </c>
      <c r="GN126" s="3">
        <v>147.391061809371</v>
      </c>
      <c r="GO126" s="3">
        <v>123.17854752212</v>
      </c>
      <c r="GP126" s="3">
        <v>60.355646242729</v>
      </c>
      <c r="GQ126" s="3">
        <v>73.0764416293395</v>
      </c>
      <c r="GR126" s="3">
        <v>41.5155970166585</v>
      </c>
      <c r="GS126" s="3">
        <v>617.107731212269</v>
      </c>
      <c r="GT126" s="3">
        <v>28.1900418328203</v>
      </c>
      <c r="GU126" s="3">
        <v>91.1716617344023</v>
      </c>
      <c r="GV126" s="3">
        <v>463.7071972288</v>
      </c>
      <c r="GW126" s="3">
        <v>79.9798467386124</v>
      </c>
      <c r="GX126" s="3">
        <v>226.307386893503</v>
      </c>
      <c r="GY126" s="3">
        <v>109.24852881788</v>
      </c>
      <c r="GZ126" s="3">
        <v>82.57736796686</v>
      </c>
      <c r="HA126" s="3">
        <v>169.468062267287</v>
      </c>
      <c r="HB126" s="3">
        <v>96.0350282208485</v>
      </c>
      <c r="HC126" s="3">
        <v>25.4427317299272</v>
      </c>
      <c r="HD126" s="3">
        <v>78.4782758130995</v>
      </c>
      <c r="HE126" s="3">
        <v>92.5741916049788</v>
      </c>
      <c r="HF126" s="3">
        <v>119.024694405693</v>
      </c>
      <c r="HG126" s="3">
        <v>999.762728604403</v>
      </c>
      <c r="HH126" s="3">
        <v>62.5399624996397</v>
      </c>
      <c r="HI126" s="3">
        <v>120.476852417257</v>
      </c>
      <c r="HJ126" s="3">
        <v>103.312247616794</v>
      </c>
      <c r="HK126" s="3">
        <v>71.6317660326904</v>
      </c>
      <c r="HL126" s="3">
        <v>173.575744898364</v>
      </c>
      <c r="HM126" s="3">
        <v>26.9165884918666</v>
      </c>
      <c r="HN126" s="3">
        <v>80.5039436594795</v>
      </c>
      <c r="HO126" s="3">
        <v>162.443681725196</v>
      </c>
      <c r="HP126" s="3">
        <v>205.459448156394</v>
      </c>
      <c r="HQ126" s="3">
        <v>539.697083045766</v>
      </c>
      <c r="HR126" s="3">
        <v>115.760262829107</v>
      </c>
      <c r="HS126" s="3">
        <v>104.935746369084</v>
      </c>
      <c r="HT126" s="3">
        <v>95.7467160867316</v>
      </c>
      <c r="HU126" s="3">
        <v>152.620770160458</v>
      </c>
      <c r="HV126" s="3">
        <v>81.6052447263166</v>
      </c>
      <c r="HW126" s="3">
        <v>75.3255052967399</v>
      </c>
      <c r="HX126" s="3">
        <v>131.309635680105</v>
      </c>
      <c r="HY126" s="3">
        <v>28.1454555497948</v>
      </c>
      <c r="HZ126" s="3">
        <v>114.149090563423</v>
      </c>
      <c r="IA126" s="3">
        <v>267.213589384108</v>
      </c>
      <c r="IB126" s="3">
        <v>140.881989250814</v>
      </c>
      <c r="IC126" s="3">
        <v>268.784591050417</v>
      </c>
      <c r="ID126" s="3">
        <v>189.235944222564</v>
      </c>
      <c r="IE126" s="3">
        <v>967.781589854847</v>
      </c>
      <c r="IF126" s="3">
        <v>19.0221702568021</v>
      </c>
      <c r="IG126" s="3">
        <v>167.484425125238</v>
      </c>
      <c r="IH126" s="3">
        <v>265.865213289574</v>
      </c>
      <c r="II126" s="3">
        <v>526.781369024894</v>
      </c>
      <c r="IJ126" s="3">
        <v>132.882171815279</v>
      </c>
      <c r="IK126" s="3">
        <v>184.948626756017</v>
      </c>
      <c r="IL126" s="3">
        <v>75.0719258557997</v>
      </c>
      <c r="IM126" s="3">
        <v>74.7453612004954</v>
      </c>
      <c r="IN126" s="3">
        <v>309.038256343057</v>
      </c>
      <c r="IO126" s="3">
        <v>110.064550883199</v>
      </c>
      <c r="IP126" s="3">
        <v>46.6801242999405</v>
      </c>
      <c r="IQ126" s="3">
        <v>270.033719451034</v>
      </c>
      <c r="IR126" s="3">
        <v>76.0852518550098</v>
      </c>
      <c r="IS126" s="3">
        <v>141.675803738062</v>
      </c>
      <c r="IT126" s="3">
        <v>74.0117360021898</v>
      </c>
      <c r="IU126" s="3">
        <v>73.6993437209459</v>
      </c>
      <c r="IV126" s="3">
        <v>251.060849386318</v>
      </c>
      <c r="IW126" s="3">
        <v>85.5335458688504</v>
      </c>
      <c r="IX126" s="3">
        <v>329.938536663732</v>
      </c>
      <c r="IY126" s="3">
        <v>72.9266251781621</v>
      </c>
      <c r="IZ126" s="3">
        <v>16.5709161116297</v>
      </c>
      <c r="JA126" s="3">
        <v>55.0390256803606</v>
      </c>
      <c r="JB126" s="3">
        <v>146.435832045096</v>
      </c>
      <c r="JC126" s="3">
        <v>152.713875469475</v>
      </c>
      <c r="JD126" s="3">
        <v>98.1879869813432</v>
      </c>
      <c r="JE126" s="3">
        <v>580.695017059642</v>
      </c>
      <c r="JF126" s="3">
        <v>110.652260604347</v>
      </c>
      <c r="JG126" s="3">
        <v>212.595510472402</v>
      </c>
      <c r="JH126" s="3">
        <v>58.309028608406</v>
      </c>
      <c r="JI126" s="3">
        <v>187.884226010988</v>
      </c>
      <c r="JJ126" s="3">
        <v>87.4667951181301</v>
      </c>
      <c r="JK126" s="3">
        <v>499.535842309469</v>
      </c>
      <c r="JL126" s="3">
        <v>235.212051159027</v>
      </c>
      <c r="JM126" s="3">
        <v>140.900934423297</v>
      </c>
      <c r="JN126" s="3">
        <v>273.680609642913</v>
      </c>
      <c r="JO126" s="3">
        <v>155.599917063239</v>
      </c>
      <c r="JP126" s="3">
        <v>261.654605590842</v>
      </c>
      <c r="JQ126" s="3">
        <v>170.744545676491</v>
      </c>
      <c r="JR126" s="3">
        <v>430.206589438699</v>
      </c>
      <c r="JS126" s="3">
        <v>46.5888372506178</v>
      </c>
      <c r="JT126" s="3">
        <v>37.8679569519596</v>
      </c>
      <c r="JU126" s="3">
        <v>336.42204284668</v>
      </c>
      <c r="JV126" s="3">
        <v>16.0417165118849</v>
      </c>
      <c r="JW126" s="3">
        <v>73.198863809759</v>
      </c>
      <c r="JX126" s="3">
        <v>81.385769873988</v>
      </c>
      <c r="JY126" s="3">
        <v>98.3090425336779</v>
      </c>
      <c r="JZ126" s="3">
        <v>59.679743457022</v>
      </c>
      <c r="KA126" s="3">
        <v>206.869807354374</v>
      </c>
      <c r="KB126" s="3">
        <v>38.8199635237285</v>
      </c>
      <c r="KC126" s="3">
        <v>62.0555504055263</v>
      </c>
      <c r="KD126" s="3">
        <v>30.1487630957889</v>
      </c>
      <c r="KE126" s="3">
        <v>95.2474090828511</v>
      </c>
      <c r="KF126" s="3">
        <v>53.4507465218362</v>
      </c>
      <c r="KG126" s="3">
        <v>114.341198872416</v>
      </c>
      <c r="KH126" s="3">
        <v>140.023475150127</v>
      </c>
      <c r="KI126" s="3">
        <v>135.498363939245</v>
      </c>
      <c r="KJ126" s="3">
        <v>118.378064137781</v>
      </c>
      <c r="KK126" s="3">
        <v>168.140625583387</v>
      </c>
      <c r="KL126" s="3">
        <v>52.9421688406692</v>
      </c>
      <c r="KM126" s="3">
        <v>50.7538616081987</v>
      </c>
      <c r="KN126" s="3">
        <v>67.532590674887</v>
      </c>
      <c r="KO126" s="3">
        <v>12.3589696695478</v>
      </c>
      <c r="KP126" s="3">
        <v>27.5753587701803</v>
      </c>
      <c r="KQ126" s="3">
        <v>88.4937657286026</v>
      </c>
      <c r="KR126" s="3">
        <v>36.5588840551796</v>
      </c>
      <c r="KS126" s="3">
        <v>28.8987887150195</v>
      </c>
      <c r="KT126" s="3">
        <v>7.78682506850711</v>
      </c>
      <c r="KU126" s="3">
        <v>252.117396457707</v>
      </c>
      <c r="KV126" s="3">
        <v>24.2757555416449</v>
      </c>
      <c r="KW126" s="3">
        <v>114.019162379194</v>
      </c>
      <c r="KX126" s="3">
        <v>134.201715941128</v>
      </c>
      <c r="KY126" s="3">
        <v>12.0149457964381</v>
      </c>
      <c r="KZ126" s="3">
        <v>12.336573173721</v>
      </c>
      <c r="LA126" s="3">
        <v>18.4546704913656</v>
      </c>
      <c r="LB126" s="3">
        <v>29.5655761822957</v>
      </c>
      <c r="LC126" s="3">
        <v>51.5040539416151</v>
      </c>
      <c r="LD126" s="3">
        <v>586.17623446023</v>
      </c>
      <c r="LE126" s="3">
        <v>48.5076748143422</v>
      </c>
      <c r="LF126" s="3">
        <v>7.61196969328602</v>
      </c>
      <c r="LG126" s="3">
        <v>18.0773370067208</v>
      </c>
      <c r="LH126" s="3">
        <v>23.0142626470517</v>
      </c>
      <c r="LI126" s="3">
        <v>6.77340909567746</v>
      </c>
      <c r="LJ126" s="3">
        <v>34.6621059951523</v>
      </c>
      <c r="LK126" s="3">
        <v>20.3461253544663</v>
      </c>
      <c r="LL126" s="3">
        <v>37.2701695762148</v>
      </c>
    </row>
    <row r="127">
      <c r="A127" s="9">
        <v>45444.0</v>
      </c>
      <c r="B127" s="3">
        <v>205.664358556652</v>
      </c>
      <c r="C127" s="3">
        <v>163.982466515713</v>
      </c>
      <c r="D127" s="3">
        <v>103.052487553545</v>
      </c>
      <c r="E127" s="3">
        <v>291.848779080147</v>
      </c>
      <c r="F127" s="3">
        <v>494.867630807977</v>
      </c>
      <c r="G127" s="3">
        <v>230.327638950362</v>
      </c>
      <c r="H127" s="3">
        <v>59.8671628170462</v>
      </c>
      <c r="I127" s="3">
        <v>242.020645395087</v>
      </c>
      <c r="J127" s="3">
        <v>228.88684122186</v>
      </c>
      <c r="K127" s="3">
        <v>69.8072114060383</v>
      </c>
      <c r="L127" s="3">
        <v>86.5277841773808</v>
      </c>
      <c r="M127" s="3">
        <v>19.1513613845021</v>
      </c>
      <c r="N127" s="3">
        <v>87.8465223295995</v>
      </c>
      <c r="O127" s="3">
        <v>74.1416843706593</v>
      </c>
      <c r="P127" s="3">
        <v>167.894969143409</v>
      </c>
      <c r="Q127" s="3">
        <v>89.4415785136976</v>
      </c>
      <c r="R127" s="3">
        <v>160.073729271826</v>
      </c>
      <c r="S127" s="3">
        <v>116.680373871472</v>
      </c>
      <c r="T127" s="3">
        <v>229.879914431958</v>
      </c>
      <c r="U127" s="3">
        <v>168.722787827916</v>
      </c>
      <c r="V127" s="3">
        <v>302.567580681879</v>
      </c>
      <c r="W127" s="3">
        <v>428.050143866765</v>
      </c>
      <c r="X127" s="3">
        <v>191.373219598194</v>
      </c>
      <c r="Y127" s="3">
        <v>185.757368790476</v>
      </c>
      <c r="Z127" s="3">
        <v>267.679571917079</v>
      </c>
      <c r="AA127" s="3">
        <v>67.0281512851144</v>
      </c>
      <c r="AB127" s="3">
        <v>75.655263398823</v>
      </c>
      <c r="AC127" s="3">
        <v>196.090666511967</v>
      </c>
      <c r="AD127" s="3">
        <v>224.419737348174</v>
      </c>
      <c r="AE127" s="3">
        <v>228.512302950959</v>
      </c>
      <c r="AF127" s="4">
        <v>2871.3068333676</v>
      </c>
      <c r="AG127" s="3">
        <v>181.956053482859</v>
      </c>
      <c r="AH127" s="3">
        <v>39.0302707539978</v>
      </c>
      <c r="AI127" s="3">
        <v>33.1692799488835</v>
      </c>
      <c r="AJ127" s="3">
        <v>85.712226735952</v>
      </c>
      <c r="AK127" s="3">
        <v>233.294127964239</v>
      </c>
      <c r="AL127" s="3">
        <v>21.7571449262191</v>
      </c>
      <c r="AM127" s="3">
        <v>43.1934443459047</v>
      </c>
      <c r="AN127" s="3">
        <v>228.03973790219</v>
      </c>
      <c r="AO127" s="3">
        <v>57.9526571947107</v>
      </c>
      <c r="AP127" s="3">
        <v>40.1587441660749</v>
      </c>
      <c r="AQ127" s="3">
        <v>76.7252628928737</v>
      </c>
      <c r="AR127" s="3">
        <v>33.450585193089</v>
      </c>
      <c r="AS127" s="3">
        <v>58.2329981001445</v>
      </c>
      <c r="AT127" s="3">
        <v>59.8415932144902</v>
      </c>
      <c r="AU127" s="3">
        <v>27.9661591842582</v>
      </c>
      <c r="AV127" s="3">
        <v>99.2336379921843</v>
      </c>
      <c r="AW127" s="3">
        <v>324.221454790084</v>
      </c>
      <c r="AX127" s="3">
        <v>261.568930934689</v>
      </c>
      <c r="AY127" s="3">
        <v>87.8689466777601</v>
      </c>
      <c r="AZ127" s="3">
        <v>95.3783282398014</v>
      </c>
      <c r="BA127" s="3">
        <v>16.6876316572491</v>
      </c>
      <c r="BB127" s="3">
        <v>75.0623118322543</v>
      </c>
      <c r="BC127" s="3">
        <v>85.4876475841392</v>
      </c>
      <c r="BD127" s="3">
        <v>113.213144542602</v>
      </c>
      <c r="BE127" s="3">
        <v>93.9915774606948</v>
      </c>
      <c r="BF127" s="3">
        <v>131.818332052779</v>
      </c>
      <c r="BG127" s="3">
        <v>37.4806989268158</v>
      </c>
      <c r="BH127" s="3">
        <v>190.851871320401</v>
      </c>
      <c r="BI127" s="3">
        <v>64.2463887867175</v>
      </c>
      <c r="BJ127" s="3">
        <v>272.621149965928</v>
      </c>
      <c r="BK127" s="3">
        <v>59.41953484307</v>
      </c>
      <c r="BL127" s="3">
        <v>30.2816770717241</v>
      </c>
      <c r="BM127" s="3">
        <v>135.474423404894</v>
      </c>
      <c r="BN127" s="3">
        <v>110.937212609935</v>
      </c>
      <c r="BO127" s="3">
        <v>845.652668067753</v>
      </c>
      <c r="BP127" s="3">
        <v>43.0300623206048</v>
      </c>
      <c r="BQ127" s="3">
        <v>238.241332798952</v>
      </c>
      <c r="BR127" s="3">
        <v>45.3636093284048</v>
      </c>
      <c r="BS127" s="3">
        <v>32.692859428931</v>
      </c>
      <c r="BT127" s="3">
        <v>173.286171434611</v>
      </c>
      <c r="BU127" s="3">
        <v>66.1687758598965</v>
      </c>
      <c r="BV127" s="3">
        <v>58.3795986405756</v>
      </c>
      <c r="BW127" s="3">
        <v>152.600136226779</v>
      </c>
      <c r="BX127" s="3">
        <v>49.5879084517384</v>
      </c>
      <c r="BY127" s="3">
        <v>49.3204411315269</v>
      </c>
      <c r="BZ127" s="3">
        <v>369.405318208902</v>
      </c>
      <c r="CA127" s="3">
        <v>123.349415952863</v>
      </c>
      <c r="CB127" s="3">
        <v>126.612701778598</v>
      </c>
      <c r="CC127" s="3">
        <v>137.409036757147</v>
      </c>
      <c r="CD127" s="3">
        <v>141.837148433696</v>
      </c>
      <c r="CE127" s="3">
        <v>257.202850041462</v>
      </c>
      <c r="CF127" s="3">
        <v>100.71361081508</v>
      </c>
      <c r="CG127" s="3">
        <v>109.597368340743</v>
      </c>
      <c r="CH127" s="3">
        <v>179.204475808542</v>
      </c>
      <c r="CI127" s="3">
        <v>146.792468371543</v>
      </c>
      <c r="CJ127" s="3">
        <v>109.963802748033</v>
      </c>
      <c r="CK127" s="3">
        <v>99.6933723757861</v>
      </c>
      <c r="CL127" s="3">
        <v>142.250527231317</v>
      </c>
      <c r="CM127" s="3">
        <v>45.6969396350084</v>
      </c>
      <c r="CN127" s="3">
        <v>137.173094430706</v>
      </c>
      <c r="CO127" s="3">
        <v>52.991573357895</v>
      </c>
      <c r="CP127" s="3">
        <v>238.683267763066</v>
      </c>
      <c r="CQ127" s="3">
        <v>89.6838735638065</v>
      </c>
      <c r="CR127" s="3">
        <v>237.449057225737</v>
      </c>
      <c r="CS127" s="3">
        <v>71.0860993631396</v>
      </c>
      <c r="CT127" s="3">
        <v>114.957621525291</v>
      </c>
      <c r="CU127" s="3">
        <v>97.8284184436532</v>
      </c>
      <c r="CV127" s="3">
        <v>107.103595393196</v>
      </c>
      <c r="CW127" s="3">
        <v>119.163412135273</v>
      </c>
      <c r="CX127" s="3">
        <v>64.9750174880263</v>
      </c>
      <c r="CY127" s="3">
        <v>57.0589039323732</v>
      </c>
      <c r="CZ127" s="3">
        <v>319.220517834147</v>
      </c>
      <c r="DA127" s="3">
        <v>52.5738620649791</v>
      </c>
      <c r="DB127" s="3">
        <v>88.6628948010896</v>
      </c>
      <c r="DC127" s="3">
        <v>34.913032757676</v>
      </c>
      <c r="DD127" s="3">
        <v>124.257686187334</v>
      </c>
      <c r="DE127" s="3">
        <v>122.908947994834</v>
      </c>
      <c r="DF127" s="3">
        <v>11.7045993075602</v>
      </c>
      <c r="DG127" s="3">
        <v>63.4931169958061</v>
      </c>
      <c r="DH127" s="3">
        <v>48.9582053609847</v>
      </c>
      <c r="DI127" s="3">
        <v>253.751962136151</v>
      </c>
      <c r="DJ127" s="3">
        <v>37.9998578744204</v>
      </c>
      <c r="DK127" s="3">
        <v>168.222632157175</v>
      </c>
      <c r="DL127" s="3">
        <v>75.3539856028121</v>
      </c>
      <c r="DM127" s="3">
        <v>35.0181795641652</v>
      </c>
      <c r="DN127" s="3">
        <v>54.9562253554882</v>
      </c>
      <c r="DO127" s="3">
        <v>291.563877399564</v>
      </c>
      <c r="DP127" s="3">
        <v>160.437152849299</v>
      </c>
      <c r="DQ127" s="3">
        <v>64.5787468286807</v>
      </c>
      <c r="DR127" s="3">
        <v>64.5506256117026</v>
      </c>
      <c r="DS127" s="3">
        <v>37.7920064636068</v>
      </c>
      <c r="DT127" s="3">
        <v>46.5305943887746</v>
      </c>
      <c r="DU127" s="3">
        <v>177.074890353499</v>
      </c>
      <c r="DV127" s="3">
        <v>138.884562499617</v>
      </c>
      <c r="DW127" s="3">
        <v>160.339537197705</v>
      </c>
      <c r="DX127" s="3">
        <v>448.349353556346</v>
      </c>
      <c r="DY127" s="3">
        <v>900.930532267563</v>
      </c>
      <c r="DZ127" s="3">
        <v>33.5686821145339</v>
      </c>
      <c r="EA127" s="3">
        <v>58.113310137285</v>
      </c>
      <c r="EB127" s="3">
        <v>12.493036774012</v>
      </c>
      <c r="EC127" s="3">
        <v>337.087229987211</v>
      </c>
      <c r="ED127" s="3">
        <v>145.79009397777</v>
      </c>
      <c r="EE127" s="3">
        <v>100.504911172099</v>
      </c>
      <c r="EF127" s="3">
        <v>208.489328627672</v>
      </c>
      <c r="EG127" s="3">
        <v>35.2700524824596</v>
      </c>
      <c r="EH127" s="3">
        <v>29.7405680022826</v>
      </c>
      <c r="EI127" s="3">
        <v>17.3587862737907</v>
      </c>
      <c r="EJ127" s="3">
        <v>186.031489894236</v>
      </c>
      <c r="EK127" s="3">
        <v>354.179629909556</v>
      </c>
      <c r="EL127" s="3">
        <v>167.335338861787</v>
      </c>
      <c r="EM127" s="3">
        <v>134.861888375274</v>
      </c>
      <c r="EN127" s="3">
        <v>95.227333507894</v>
      </c>
      <c r="EO127" s="3">
        <v>30.469346349483</v>
      </c>
      <c r="EP127" s="3">
        <v>597.59269477983</v>
      </c>
      <c r="EQ127" s="3">
        <v>44.3350363421734</v>
      </c>
      <c r="ER127" s="3">
        <v>29.3083825619941</v>
      </c>
      <c r="ES127" s="3">
        <v>85.2538451850681</v>
      </c>
      <c r="ET127" s="3">
        <v>425.613417776007</v>
      </c>
      <c r="EU127" s="3">
        <v>235.5741429826</v>
      </c>
      <c r="EV127" s="3">
        <v>14.7178625953707</v>
      </c>
      <c r="EW127" s="3">
        <v>68.4878932012352</v>
      </c>
      <c r="EX127" s="3">
        <v>144.455935457066</v>
      </c>
      <c r="EY127" s="3">
        <v>35.1310331643926</v>
      </c>
      <c r="EZ127" s="3">
        <v>193.995486950722</v>
      </c>
      <c r="FA127" s="3">
        <v>57.8461386818636</v>
      </c>
      <c r="FB127" s="3">
        <v>13.4045508591372</v>
      </c>
      <c r="FC127" s="3">
        <v>18.4748463624206</v>
      </c>
      <c r="FD127" s="3">
        <v>802.417258559273</v>
      </c>
      <c r="FE127" s="3">
        <v>135.338289949966</v>
      </c>
      <c r="FF127" s="3">
        <v>19.2739794405921</v>
      </c>
      <c r="FG127" s="3">
        <v>70.9923683969598</v>
      </c>
      <c r="FH127" s="3">
        <v>62.1870038355551</v>
      </c>
      <c r="FI127" s="3">
        <v>50.3353800537551</v>
      </c>
      <c r="FJ127" s="3">
        <v>75.2505754325941</v>
      </c>
      <c r="FK127" s="3">
        <v>147.580077856005</v>
      </c>
      <c r="FL127" s="3">
        <v>870.083844624646</v>
      </c>
      <c r="FM127" s="3">
        <v>459.818559648795</v>
      </c>
      <c r="FN127" s="3">
        <v>218.756623157622</v>
      </c>
      <c r="FO127" s="3">
        <v>100.152898581246</v>
      </c>
      <c r="FP127" s="3">
        <v>27.8977941126798</v>
      </c>
      <c r="FQ127" s="3">
        <v>92.5922775109579</v>
      </c>
      <c r="FR127" s="3">
        <v>446.407456556702</v>
      </c>
      <c r="FS127" s="3">
        <v>236.743016224099</v>
      </c>
      <c r="FT127" s="3">
        <v>67.2798691682488</v>
      </c>
      <c r="FU127" s="3">
        <v>253.60925472593</v>
      </c>
      <c r="FV127" s="3">
        <v>91.0472162834267</v>
      </c>
      <c r="FW127" s="3">
        <v>590.144222207277</v>
      </c>
      <c r="FX127" s="3">
        <v>411.142934171855</v>
      </c>
      <c r="FY127" s="3">
        <v>65.6273390972448</v>
      </c>
      <c r="FZ127" s="3">
        <v>79.981298645935</v>
      </c>
      <c r="GA127" s="3">
        <v>69.2143375257611</v>
      </c>
      <c r="GB127" s="3">
        <v>113.52842069927</v>
      </c>
      <c r="GC127" s="3">
        <v>67.8996704965406</v>
      </c>
      <c r="GD127" s="3">
        <v>209.050752784216</v>
      </c>
      <c r="GE127" s="3">
        <v>99.8593071994486</v>
      </c>
      <c r="GF127" s="3">
        <v>50.3494737524735</v>
      </c>
      <c r="GG127" s="3">
        <v>43.7334750708158</v>
      </c>
      <c r="GH127" s="3">
        <v>28.1216568517489</v>
      </c>
      <c r="GI127" s="3">
        <v>171.71343713774</v>
      </c>
      <c r="GJ127" s="3">
        <v>127.575277584356</v>
      </c>
      <c r="GK127" s="3">
        <v>94.9834226048401</v>
      </c>
      <c r="GL127" s="3">
        <v>435.903120695441</v>
      </c>
      <c r="GM127" s="3">
        <v>376.296006949964</v>
      </c>
      <c r="GN127" s="3">
        <v>143.94226844593</v>
      </c>
      <c r="GO127" s="3">
        <v>137.402157122229</v>
      </c>
      <c r="GP127" s="3">
        <v>58.8809368398808</v>
      </c>
      <c r="GQ127" s="3">
        <v>73.070443586615</v>
      </c>
      <c r="GR127" s="3">
        <v>40.9793472762199</v>
      </c>
      <c r="GS127" s="3">
        <v>660.939210590563</v>
      </c>
      <c r="GT127" s="3">
        <v>28.049303193122</v>
      </c>
      <c r="GU127" s="3">
        <v>93.1297689376206</v>
      </c>
      <c r="GV127" s="3">
        <v>430.916546838312</v>
      </c>
      <c r="GW127" s="3">
        <v>78.8010073593228</v>
      </c>
      <c r="GX127" s="3">
        <v>218.612451054612</v>
      </c>
      <c r="GY127" s="3">
        <v>123.367912999702</v>
      </c>
      <c r="GZ127" s="3">
        <v>81.128570276185</v>
      </c>
      <c r="HA127" s="3">
        <v>155.664399034943</v>
      </c>
      <c r="HB127" s="3">
        <v>124.545278928197</v>
      </c>
      <c r="HC127" s="3">
        <v>27.2402936959435</v>
      </c>
      <c r="HD127" s="3">
        <v>78.055433091548</v>
      </c>
      <c r="HE127" s="3">
        <v>88.5432100653187</v>
      </c>
      <c r="HF127" s="3">
        <v>132.757324908612</v>
      </c>
      <c r="HG127" s="4">
        <v>1019.44894891036</v>
      </c>
      <c r="HH127" s="3">
        <v>60.5601935031585</v>
      </c>
      <c r="HI127" s="3">
        <v>120.708409354897</v>
      </c>
      <c r="HJ127" s="3">
        <v>103.160506453864</v>
      </c>
      <c r="HK127" s="3">
        <v>72.4140539435516</v>
      </c>
      <c r="HL127" s="3">
        <v>164.6539577878</v>
      </c>
      <c r="HM127" s="3">
        <v>26.8527060064043</v>
      </c>
      <c r="HN127" s="3">
        <v>77.7492334018478</v>
      </c>
      <c r="HO127" s="3">
        <v>163.877550835755</v>
      </c>
      <c r="HP127" s="3">
        <v>205.179920185162</v>
      </c>
      <c r="HQ127" s="3">
        <v>510.677967030101</v>
      </c>
      <c r="HR127" s="3">
        <v>112.240290304177</v>
      </c>
      <c r="HS127" s="3">
        <v>108.168895816949</v>
      </c>
      <c r="HT127" s="3">
        <v>99.1821342589863</v>
      </c>
      <c r="HU127" s="3">
        <v>149.24425371482</v>
      </c>
      <c r="HV127" s="3">
        <v>77.6248160934016</v>
      </c>
      <c r="HW127" s="3">
        <v>74.5260074899546</v>
      </c>
      <c r="HX127" s="3">
        <v>127.207821887957</v>
      </c>
      <c r="HY127" s="3">
        <v>27.7362406690727</v>
      </c>
      <c r="HZ127" s="3">
        <v>114.328637458163</v>
      </c>
      <c r="IA127" s="3">
        <v>276.178214739003</v>
      </c>
      <c r="IB127" s="3">
        <v>135.826672809049</v>
      </c>
      <c r="IC127" s="3">
        <v>272.042386893595</v>
      </c>
      <c r="ID127" s="3">
        <v>207.382319299397</v>
      </c>
      <c r="IE127" s="4">
        <v>1028.94078947368</v>
      </c>
      <c r="IF127" s="3">
        <v>18.4411252803819</v>
      </c>
      <c r="IG127" s="3">
        <v>180.548684997008</v>
      </c>
      <c r="IH127" s="3">
        <v>257.808599835232</v>
      </c>
      <c r="II127" s="3">
        <v>551.684571558138</v>
      </c>
      <c r="IJ127" s="3">
        <v>145.035618705479</v>
      </c>
      <c r="IK127" s="3">
        <v>188.214549226334</v>
      </c>
      <c r="IL127" s="3">
        <v>79.3440813454592</v>
      </c>
      <c r="IM127" s="3">
        <v>72.8216107850156</v>
      </c>
      <c r="IN127" s="3">
        <v>298.360918113166</v>
      </c>
      <c r="IO127" s="3">
        <v>109.072315261692</v>
      </c>
      <c r="IP127" s="3">
        <v>44.3684634057562</v>
      </c>
      <c r="IQ127" s="3">
        <v>262.936943821437</v>
      </c>
      <c r="IR127" s="3">
        <v>77.4003557311717</v>
      </c>
      <c r="IS127" s="3">
        <v>146.136480435625</v>
      </c>
      <c r="IT127" s="3">
        <v>74.1828372207987</v>
      </c>
      <c r="IU127" s="3">
        <v>71.1605909020603</v>
      </c>
      <c r="IV127" s="3">
        <v>253.677698275955</v>
      </c>
      <c r="IW127" s="3">
        <v>82.2183895382525</v>
      </c>
      <c r="IX127" s="3">
        <v>341.497364240336</v>
      </c>
      <c r="IY127" s="3">
        <v>70.9966492183406</v>
      </c>
      <c r="IZ127" s="3">
        <v>17.456144630142</v>
      </c>
      <c r="JA127" s="3">
        <v>50.4279238230427</v>
      </c>
      <c r="JB127" s="3">
        <v>149.058729039476</v>
      </c>
      <c r="JC127" s="3">
        <v>144.376820401802</v>
      </c>
      <c r="JD127" s="3">
        <v>107.849505870192</v>
      </c>
      <c r="JE127" s="3">
        <v>567.408852300059</v>
      </c>
      <c r="JF127" s="3">
        <v>113.477764330322</v>
      </c>
      <c r="JG127" s="3">
        <v>206.745291153343</v>
      </c>
      <c r="JH127" s="3">
        <v>55.1700627436231</v>
      </c>
      <c r="JI127" s="3">
        <v>192.552859179283</v>
      </c>
      <c r="JJ127" s="3">
        <v>86.1780827712914</v>
      </c>
      <c r="JK127" s="3">
        <v>488.360211450159</v>
      </c>
      <c r="JL127" s="3">
        <v>223.204786233376</v>
      </c>
      <c r="JM127" s="3">
        <v>133.353383740213</v>
      </c>
      <c r="JN127" s="3">
        <v>271.944257095416</v>
      </c>
      <c r="JO127" s="3">
        <v>150.724211882108</v>
      </c>
      <c r="JP127" s="3">
        <v>248.671506699623</v>
      </c>
      <c r="JQ127" s="3">
        <v>179.33631575735</v>
      </c>
      <c r="JR127" s="3">
        <v>475.286844353927</v>
      </c>
      <c r="JS127" s="3">
        <v>48.8610110374858</v>
      </c>
      <c r="JT127" s="3">
        <v>38.6491932950372</v>
      </c>
      <c r="JU127" s="3">
        <v>296.754998458059</v>
      </c>
      <c r="JV127" s="3">
        <v>14.6114817240016</v>
      </c>
      <c r="JW127" s="3">
        <v>76.7334215264571</v>
      </c>
      <c r="JX127" s="3">
        <v>77.9123256950053</v>
      </c>
      <c r="JY127" s="3">
        <v>102.382151020605</v>
      </c>
      <c r="JZ127" s="3">
        <v>57.3411284994284</v>
      </c>
      <c r="KA127" s="3">
        <v>204.400557198312</v>
      </c>
      <c r="KB127" s="3">
        <v>40.8686767995837</v>
      </c>
      <c r="KC127" s="3">
        <v>66.8372963545285</v>
      </c>
      <c r="KD127" s="3">
        <v>28.650366707354</v>
      </c>
      <c r="KE127" s="3">
        <v>90.2089903213637</v>
      </c>
      <c r="KF127" s="3">
        <v>53.0864071061436</v>
      </c>
      <c r="KG127" s="3">
        <v>110.687283867464</v>
      </c>
      <c r="KH127" s="3">
        <v>137.634950713703</v>
      </c>
      <c r="KI127" s="3">
        <v>135.229611787257</v>
      </c>
      <c r="KJ127" s="3">
        <v>108.820842408129</v>
      </c>
      <c r="KK127" s="3">
        <v>171.648664094569</v>
      </c>
      <c r="KL127" s="3">
        <v>52.9071078294974</v>
      </c>
      <c r="KM127" s="3">
        <v>46.5527967169086</v>
      </c>
      <c r="KN127" s="3">
        <v>62.814447106784</v>
      </c>
      <c r="KO127" s="3">
        <v>13.5793403633521</v>
      </c>
      <c r="KP127" s="3">
        <v>25.8849913877385</v>
      </c>
      <c r="KQ127" s="3">
        <v>89.1056028975864</v>
      </c>
      <c r="KR127" s="3">
        <v>36.9460502490845</v>
      </c>
      <c r="KS127" s="3">
        <v>30.4489626695161</v>
      </c>
      <c r="KT127" s="3">
        <v>6.8758690780531</v>
      </c>
      <c r="KU127" s="3">
        <v>265.699791432195</v>
      </c>
      <c r="KV127" s="3">
        <v>24.5557390306433</v>
      </c>
      <c r="KW127" s="3">
        <v>115.442357251769</v>
      </c>
      <c r="KX127" s="3">
        <v>155.096708802006</v>
      </c>
      <c r="KY127" s="3">
        <v>11.5522031228152</v>
      </c>
      <c r="KZ127" s="3">
        <v>11.8652283049875</v>
      </c>
      <c r="LA127" s="3">
        <v>17.8228960628643</v>
      </c>
      <c r="LB127" s="3">
        <v>26.3335477033761</v>
      </c>
      <c r="LC127" s="3">
        <v>49.7921932434958</v>
      </c>
      <c r="LD127" s="3">
        <v>550.229042855163</v>
      </c>
      <c r="LE127" s="3">
        <v>47.2323916811348</v>
      </c>
      <c r="LF127" s="3">
        <v>7.49442102703516</v>
      </c>
      <c r="LG127" s="3">
        <v>17.9462184518605</v>
      </c>
      <c r="LH127" s="3">
        <v>21.2459356227464</v>
      </c>
      <c r="LI127" s="3">
        <v>6.8928947323247</v>
      </c>
      <c r="LJ127" s="3">
        <v>33.5740704894727</v>
      </c>
      <c r="LK127" s="3">
        <v>21.1439886738698</v>
      </c>
      <c r="LL127" s="3">
        <v>34.1348433994576</v>
      </c>
    </row>
    <row r="128">
      <c r="A128" s="9">
        <v>45474.0</v>
      </c>
      <c r="B128" s="3">
        <v>224.091967146106</v>
      </c>
      <c r="C128" s="3">
        <v>169.365985633442</v>
      </c>
      <c r="D128" s="3">
        <v>102.346356920198</v>
      </c>
      <c r="E128" s="3">
        <v>314.84268839958</v>
      </c>
      <c r="F128" s="3">
        <v>556.508407592773</v>
      </c>
      <c r="G128" s="3">
        <v>230.413206334794</v>
      </c>
      <c r="H128" s="3">
        <v>62.0991575778572</v>
      </c>
      <c r="I128" s="3">
        <v>241.474530815257</v>
      </c>
      <c r="J128" s="3">
        <v>246.344090548429</v>
      </c>
      <c r="K128" s="3">
        <v>73.130340097676</v>
      </c>
      <c r="L128" s="3">
        <v>90.2723558402102</v>
      </c>
      <c r="M128" s="3">
        <v>17.2929886824389</v>
      </c>
      <c r="N128" s="3">
        <v>91.557797178739</v>
      </c>
      <c r="O128" s="3">
        <v>75.6143701887064</v>
      </c>
      <c r="P128" s="3">
        <v>167.435429450758</v>
      </c>
      <c r="Q128" s="3">
        <v>94.74522746693</v>
      </c>
      <c r="R128" s="3">
        <v>165.173886540894</v>
      </c>
      <c r="S128" s="3">
        <v>124.274100098354</v>
      </c>
      <c r="T128" s="3">
        <v>227.813004468191</v>
      </c>
      <c r="U128" s="3">
        <v>169.190798302459</v>
      </c>
      <c r="V128" s="3">
        <v>321.236245873846</v>
      </c>
      <c r="W128" s="3">
        <v>428.067731565342</v>
      </c>
      <c r="X128" s="3">
        <v>203.100837989028</v>
      </c>
      <c r="Y128" s="3">
        <v>190.737727078525</v>
      </c>
      <c r="Z128" s="3">
        <v>255.681197384362</v>
      </c>
      <c r="AA128" s="3">
        <v>66.2982745115117</v>
      </c>
      <c r="AB128" s="3">
        <v>69.8936370502818</v>
      </c>
      <c r="AC128" s="3">
        <v>202.25237264789</v>
      </c>
      <c r="AD128" s="3">
        <v>215.798174924653</v>
      </c>
      <c r="AE128" s="3">
        <v>240.816679596518</v>
      </c>
      <c r="AF128" s="4">
        <v>2938.98068514737</v>
      </c>
      <c r="AG128" s="3">
        <v>184.079318306663</v>
      </c>
      <c r="AH128" s="3">
        <v>41.2126090186023</v>
      </c>
      <c r="AI128" s="3">
        <v>34.3704991741446</v>
      </c>
      <c r="AJ128" s="3">
        <v>84.4428815537663</v>
      </c>
      <c r="AK128" s="3">
        <v>229.069853585841</v>
      </c>
      <c r="AL128" s="3">
        <v>22.2604889148738</v>
      </c>
      <c r="AM128" s="3">
        <v>43.1434060780742</v>
      </c>
      <c r="AN128" s="3">
        <v>225.095454476096</v>
      </c>
      <c r="AO128" s="3">
        <v>61.8730819095847</v>
      </c>
      <c r="AP128" s="3">
        <v>41.877408084523</v>
      </c>
      <c r="AQ128" s="3">
        <v>76.6572728590532</v>
      </c>
      <c r="AR128" s="3">
        <v>32.4452425887685</v>
      </c>
      <c r="AS128" s="3">
        <v>64.5143082885415</v>
      </c>
      <c r="AT128" s="3">
        <v>63.9145968215491</v>
      </c>
      <c r="AU128" s="3">
        <v>28.0733590181533</v>
      </c>
      <c r="AV128" s="3">
        <v>95.5854943971614</v>
      </c>
      <c r="AW128" s="3">
        <v>337.105730704523</v>
      </c>
      <c r="AX128" s="3">
        <v>259.554702765646</v>
      </c>
      <c r="AY128" s="3">
        <v>96.8631820678711</v>
      </c>
      <c r="AZ128" s="3">
        <v>99.5387758281462</v>
      </c>
      <c r="BA128" s="3">
        <v>17.9293181679466</v>
      </c>
      <c r="BB128" s="3">
        <v>71.1292902879236</v>
      </c>
      <c r="BC128" s="3">
        <v>87.0215122257753</v>
      </c>
      <c r="BD128" s="3">
        <v>120.295668704537</v>
      </c>
      <c r="BE128" s="3">
        <v>96.4553375609278</v>
      </c>
      <c r="BF128" s="3">
        <v>131.917243500657</v>
      </c>
      <c r="BG128" s="3">
        <v>38.2656712661625</v>
      </c>
      <c r="BH128" s="3">
        <v>190.713493214388</v>
      </c>
      <c r="BI128" s="3">
        <v>56.0843181610107</v>
      </c>
      <c r="BJ128" s="3">
        <v>280.013227989231</v>
      </c>
      <c r="BK128" s="3">
        <v>60.2018825485742</v>
      </c>
      <c r="BL128" s="3">
        <v>28.9871890205493</v>
      </c>
      <c r="BM128" s="3">
        <v>142.727014080672</v>
      </c>
      <c r="BN128" s="3">
        <v>111.36355545583</v>
      </c>
      <c r="BO128" s="3">
        <v>846.28287345303</v>
      </c>
      <c r="BP128" s="3">
        <v>45.2261341817942</v>
      </c>
      <c r="BQ128" s="3">
        <v>254.54488381676</v>
      </c>
      <c r="BR128" s="3">
        <v>46.4832752453549</v>
      </c>
      <c r="BS128" s="3">
        <v>33.7801591504278</v>
      </c>
      <c r="BT128" s="3">
        <v>183.076532127514</v>
      </c>
      <c r="BU128" s="3">
        <v>71.2396895092072</v>
      </c>
      <c r="BV128" s="3">
        <v>57.1217899944155</v>
      </c>
      <c r="BW128" s="3">
        <v>153.675579234901</v>
      </c>
      <c r="BX128" s="3">
        <v>49.8550640290633</v>
      </c>
      <c r="BY128" s="3">
        <v>44.6650514804557</v>
      </c>
      <c r="BZ128" s="3">
        <v>366.898761484749</v>
      </c>
      <c r="CA128" s="3">
        <v>135.820825031643</v>
      </c>
      <c r="CB128" s="3">
        <v>122.888424500898</v>
      </c>
      <c r="CC128" s="3">
        <v>141.453295538115</v>
      </c>
      <c r="CD128" s="3">
        <v>157.738696300008</v>
      </c>
      <c r="CE128" s="3">
        <v>252.401799328193</v>
      </c>
      <c r="CF128" s="3">
        <v>94.8399827944797</v>
      </c>
      <c r="CG128" s="3">
        <v>105.482727050781</v>
      </c>
      <c r="CH128" s="3">
        <v>181.190558447909</v>
      </c>
      <c r="CI128" s="3">
        <v>140.9935557403</v>
      </c>
      <c r="CJ128" s="3">
        <v>112.403879728641</v>
      </c>
      <c r="CK128" s="3">
        <v>103.075598847174</v>
      </c>
      <c r="CL128" s="3">
        <v>138.982727050781</v>
      </c>
      <c r="CM128" s="3">
        <v>46.1687625254921</v>
      </c>
      <c r="CN128" s="3">
        <v>142.901953724939</v>
      </c>
      <c r="CO128" s="3">
        <v>53.314666150955</v>
      </c>
      <c r="CP128" s="3">
        <v>240.385064653301</v>
      </c>
      <c r="CQ128" s="3">
        <v>91.0148379548592</v>
      </c>
      <c r="CR128" s="3">
        <v>256.528728176657</v>
      </c>
      <c r="CS128" s="3">
        <v>72.9760150577497</v>
      </c>
      <c r="CT128" s="3">
        <v>100.931118015472</v>
      </c>
      <c r="CU128" s="3">
        <v>96.4114445467613</v>
      </c>
      <c r="CV128" s="3">
        <v>113.223097399972</v>
      </c>
      <c r="CW128" s="3">
        <v>125.375455248814</v>
      </c>
      <c r="CX128" s="3">
        <v>67.9109628413967</v>
      </c>
      <c r="CY128" s="3">
        <v>59.0931725340817</v>
      </c>
      <c r="CZ128" s="3">
        <v>312.719695791412</v>
      </c>
      <c r="DA128" s="3">
        <v>53.2775342169355</v>
      </c>
      <c r="DB128" s="3">
        <v>83.7986364364624</v>
      </c>
      <c r="DC128" s="3">
        <v>34.9362780645207</v>
      </c>
      <c r="DD128" s="3">
        <v>121.580725570623</v>
      </c>
      <c r="DE128" s="3">
        <v>129.365682255138</v>
      </c>
      <c r="DF128" s="3">
        <v>12.6429331051382</v>
      </c>
      <c r="DG128" s="3">
        <v>66.0491395802258</v>
      </c>
      <c r="DH128" s="3">
        <v>47.6374856412869</v>
      </c>
      <c r="DI128" s="3">
        <v>297.45569941993</v>
      </c>
      <c r="DJ128" s="3">
        <v>38.7827924735327</v>
      </c>
      <c r="DK128" s="3">
        <v>177.208181901412</v>
      </c>
      <c r="DL128" s="3">
        <v>74.9302964208119</v>
      </c>
      <c r="DM128" s="3">
        <v>38.6520624296504</v>
      </c>
      <c r="DN128" s="3">
        <v>56.4096106457685</v>
      </c>
      <c r="DO128" s="3">
        <v>284.637522813472</v>
      </c>
      <c r="DP128" s="3">
        <v>162.875889321773</v>
      </c>
      <c r="DQ128" s="3">
        <v>70.3408546987838</v>
      </c>
      <c r="DR128" s="3">
        <v>62.9237809870918</v>
      </c>
      <c r="DS128" s="3">
        <v>42.4519745202793</v>
      </c>
      <c r="DT128" s="3">
        <v>46.7781702166632</v>
      </c>
      <c r="DU128" s="3">
        <v>180.403357130072</v>
      </c>
      <c r="DV128" s="3">
        <v>135.884031626289</v>
      </c>
      <c r="DW128" s="3">
        <v>167.784023633751</v>
      </c>
      <c r="DX128" s="3">
        <v>478.907060150726</v>
      </c>
      <c r="DY128" s="3">
        <v>935.544872745218</v>
      </c>
      <c r="DZ128" s="3">
        <v>33.6717085227164</v>
      </c>
      <c r="EA128" s="3">
        <v>58.5340369356826</v>
      </c>
      <c r="EB128" s="3">
        <v>13.7912065195688</v>
      </c>
      <c r="EC128" s="3">
        <v>349.511101876317</v>
      </c>
      <c r="ED128" s="3">
        <v>148.437369666116</v>
      </c>
      <c r="EE128" s="3">
        <v>102.165312725261</v>
      </c>
      <c r="EF128" s="3">
        <v>209.895747957335</v>
      </c>
      <c r="EG128" s="3">
        <v>35.7990094117114</v>
      </c>
      <c r="EH128" s="3">
        <v>30.4623577652613</v>
      </c>
      <c r="EI128" s="3">
        <v>17.3331330933668</v>
      </c>
      <c r="EJ128" s="3">
        <v>186.086529296794</v>
      </c>
      <c r="EK128" s="3">
        <v>379.926273657349</v>
      </c>
      <c r="EL128" s="3">
        <v>180.00817330704</v>
      </c>
      <c r="EM128" s="3">
        <v>145.597934350701</v>
      </c>
      <c r="EN128" s="3">
        <v>96.3695897075638</v>
      </c>
      <c r="EO128" s="3">
        <v>32.6228267340694</v>
      </c>
      <c r="EP128" s="3">
        <v>643.025655122374</v>
      </c>
      <c r="EQ128" s="3">
        <v>43.8815491299164</v>
      </c>
      <c r="ER128" s="3">
        <v>28.9959744848542</v>
      </c>
      <c r="ES128" s="3">
        <v>95.2149280758292</v>
      </c>
      <c r="ET128" s="3">
        <v>442.710454073819</v>
      </c>
      <c r="EU128" s="3">
        <v>239.863772254579</v>
      </c>
      <c r="EV128" s="3">
        <v>15.7444776481735</v>
      </c>
      <c r="EW128" s="3">
        <v>68.0976007016372</v>
      </c>
      <c r="EX128" s="3">
        <v>149.838798640933</v>
      </c>
      <c r="EY128" s="3">
        <v>36.6603988670946</v>
      </c>
      <c r="EZ128" s="3">
        <v>206.800251432744</v>
      </c>
      <c r="FA128" s="3">
        <v>56.3417142675941</v>
      </c>
      <c r="FB128" s="3">
        <v>14.9605865029684</v>
      </c>
      <c r="FC128" s="3">
        <v>20.1685383498914</v>
      </c>
      <c r="FD128" s="3">
        <v>818.851183273745</v>
      </c>
      <c r="FE128" s="3">
        <v>137.723850630751</v>
      </c>
      <c r="FF128" s="3">
        <v>20.1451133600212</v>
      </c>
      <c r="FG128" s="3">
        <v>78.8797728798606</v>
      </c>
      <c r="FH128" s="3">
        <v>63.6733656275443</v>
      </c>
      <c r="FI128" s="3">
        <v>52.440034315056</v>
      </c>
      <c r="FJ128" s="3">
        <v>77.2047918307882</v>
      </c>
      <c r="FK128" s="3">
        <v>155.613876538418</v>
      </c>
      <c r="FL128" s="3">
        <v>883.969239846792</v>
      </c>
      <c r="FM128" s="3">
        <v>478.403935406545</v>
      </c>
      <c r="FN128" s="3">
        <v>227.621531054777</v>
      </c>
      <c r="FO128" s="3">
        <v>100.083132648057</v>
      </c>
      <c r="FP128" s="3">
        <v>27.2017865169041</v>
      </c>
      <c r="FQ128" s="3">
        <v>93.1440040328869</v>
      </c>
      <c r="FR128" s="3">
        <v>441.57886506653</v>
      </c>
      <c r="FS128" s="3">
        <v>239.720251629257</v>
      </c>
      <c r="FT128" s="3">
        <v>70.3368110494398</v>
      </c>
      <c r="FU128" s="3">
        <v>251.354497798313</v>
      </c>
      <c r="FV128" s="3">
        <v>89.9490935390171</v>
      </c>
      <c r="FW128" s="3">
        <v>586.904496873886</v>
      </c>
      <c r="FX128" s="3">
        <v>440.780370264837</v>
      </c>
      <c r="FY128" s="3">
        <v>65.2622580712297</v>
      </c>
      <c r="FZ128" s="3">
        <v>77.9598761408411</v>
      </c>
      <c r="GA128" s="3">
        <v>72.3859575318201</v>
      </c>
      <c r="GB128" s="3">
        <v>128.36977334456</v>
      </c>
      <c r="GC128" s="3">
        <v>71.9462575844905</v>
      </c>
      <c r="GD128" s="3">
        <v>215.382669535902</v>
      </c>
      <c r="GE128" s="3">
        <v>105.639074485876</v>
      </c>
      <c r="GF128" s="3">
        <v>50.330000183799</v>
      </c>
      <c r="GG128" s="3">
        <v>46.2824597174158</v>
      </c>
      <c r="GH128" s="3">
        <v>28.1988276325848</v>
      </c>
      <c r="GI128" s="3">
        <v>167.125709028032</v>
      </c>
      <c r="GJ128" s="3">
        <v>123.757011111647</v>
      </c>
      <c r="GK128" s="3">
        <v>101.129837815089</v>
      </c>
      <c r="GL128" s="3">
        <v>443.984228078511</v>
      </c>
      <c r="GM128" s="3">
        <v>390.121105885637</v>
      </c>
      <c r="GN128" s="3">
        <v>159.352346303653</v>
      </c>
      <c r="GO128" s="3">
        <v>122.123234273683</v>
      </c>
      <c r="GP128" s="3">
        <v>62.7792206172755</v>
      </c>
      <c r="GQ128" s="3">
        <v>71.8636844626444</v>
      </c>
      <c r="GR128" s="3">
        <v>45.5957892069108</v>
      </c>
      <c r="GS128" s="3">
        <v>655.780682650479</v>
      </c>
      <c r="GT128" s="3">
        <v>29.5702566899265</v>
      </c>
      <c r="GU128" s="3">
        <v>72.8171081509988</v>
      </c>
      <c r="GV128" s="3">
        <v>441.237752527022</v>
      </c>
      <c r="GW128" s="3">
        <v>75.8147450380005</v>
      </c>
      <c r="GX128" s="3">
        <v>224.152935633518</v>
      </c>
      <c r="GY128" s="3">
        <v>127.593966110965</v>
      </c>
      <c r="GZ128" s="3">
        <v>85.3947400691258</v>
      </c>
      <c r="HA128" s="3">
        <v>157.789104300468</v>
      </c>
      <c r="HB128" s="3">
        <v>122.33996696389</v>
      </c>
      <c r="HC128" s="3">
        <v>27.567147816968</v>
      </c>
      <c r="HD128" s="3">
        <v>81.2200724219296</v>
      </c>
      <c r="HE128" s="3">
        <v>90.7849522021453</v>
      </c>
      <c r="HF128" s="3">
        <v>140.586601919056</v>
      </c>
      <c r="HG128" s="4">
        <v>1052.54090465199</v>
      </c>
      <c r="HH128" s="3">
        <v>61.0569873087245</v>
      </c>
      <c r="HI128" s="3">
        <v>119.820701618882</v>
      </c>
      <c r="HJ128" s="3">
        <v>98.8866042127515</v>
      </c>
      <c r="HK128" s="3">
        <v>74.3570898314518</v>
      </c>
      <c r="HL128" s="3">
        <v>164.08659323342</v>
      </c>
      <c r="HM128" s="3">
        <v>28.0245169034922</v>
      </c>
      <c r="HN128" s="3">
        <v>81.2020412177366</v>
      </c>
      <c r="HO128" s="3">
        <v>163.520388824235</v>
      </c>
      <c r="HP128" s="3">
        <v>209.896616769198</v>
      </c>
      <c r="HQ128" s="3">
        <v>532.949001840293</v>
      </c>
      <c r="HR128" s="3">
        <v>117.704020005947</v>
      </c>
      <c r="HS128" s="3">
        <v>118.287140404954</v>
      </c>
      <c r="HT128" s="3">
        <v>104.57673838511</v>
      </c>
      <c r="HU128" s="3">
        <v>167.295870606093</v>
      </c>
      <c r="HV128" s="3">
        <v>80.2092463889047</v>
      </c>
      <c r="HW128" s="3">
        <v>78.8965239495961</v>
      </c>
      <c r="HX128" s="3">
        <v>126.344730002563</v>
      </c>
      <c r="HY128" s="3">
        <v>27.9890836235943</v>
      </c>
      <c r="HZ128" s="3">
        <v>119.827760125722</v>
      </c>
      <c r="IA128" s="3">
        <v>291.652984026578</v>
      </c>
      <c r="IB128" s="3">
        <v>137.047092201195</v>
      </c>
      <c r="IC128" s="3">
        <v>257.437593249492</v>
      </c>
      <c r="ID128" s="3">
        <v>193.043479841616</v>
      </c>
      <c r="IE128" s="4">
        <v>1067.80749789151</v>
      </c>
      <c r="IF128" s="3">
        <v>20.8738041491778</v>
      </c>
      <c r="IG128" s="3">
        <v>170.461120339171</v>
      </c>
      <c r="IH128" s="3">
        <v>270.454383368437</v>
      </c>
      <c r="II128" s="3">
        <v>556.373844230985</v>
      </c>
      <c r="IJ128" s="3">
        <v>144.758036518098</v>
      </c>
      <c r="IK128" s="3">
        <v>196.37905309827</v>
      </c>
      <c r="IL128" s="3">
        <v>74.4202937085486</v>
      </c>
      <c r="IM128" s="3">
        <v>68.727288823418</v>
      </c>
      <c r="IN128" s="3">
        <v>320.200737106207</v>
      </c>
      <c r="IO128" s="3">
        <v>112.39096770131</v>
      </c>
      <c r="IP128" s="3">
        <v>46.9970225797748</v>
      </c>
      <c r="IQ128" s="3">
        <v>265.771136588509</v>
      </c>
      <c r="IR128" s="3">
        <v>79.0435372167623</v>
      </c>
      <c r="IS128" s="3">
        <v>147.431719349757</v>
      </c>
      <c r="IT128" s="3">
        <v>76.1007661323808</v>
      </c>
      <c r="IU128" s="3">
        <v>78.8522221899438</v>
      </c>
      <c r="IV128" s="3">
        <v>249.042143885806</v>
      </c>
      <c r="IW128" s="3">
        <v>86.1046971392752</v>
      </c>
      <c r="IX128" s="3">
        <v>333.689406940852</v>
      </c>
      <c r="IY128" s="3">
        <v>71.1163339033402</v>
      </c>
      <c r="IZ128" s="3">
        <v>18.3335356776803</v>
      </c>
      <c r="JA128" s="3">
        <v>51.174631650074</v>
      </c>
      <c r="JB128" s="3">
        <v>152.879292986715</v>
      </c>
      <c r="JC128" s="3">
        <v>146.934114738351</v>
      </c>
      <c r="JD128" s="3">
        <v>111.819670117262</v>
      </c>
      <c r="JE128" s="3">
        <v>557.322180650302</v>
      </c>
      <c r="JF128" s="3">
        <v>113.157440855077</v>
      </c>
      <c r="JG128" s="3">
        <v>207.877101132556</v>
      </c>
      <c r="JH128" s="3">
        <v>57.648510142512</v>
      </c>
      <c r="JI128" s="3">
        <v>198.833621078216</v>
      </c>
      <c r="JJ128" s="3">
        <v>89.454844868481</v>
      </c>
      <c r="JK128" s="3">
        <v>529.352008915472</v>
      </c>
      <c r="JL128" s="3">
        <v>231.904113698932</v>
      </c>
      <c r="JM128" s="3">
        <v>133.015296574523</v>
      </c>
      <c r="JN128" s="3">
        <v>263.79304059855</v>
      </c>
      <c r="JO128" s="3">
        <v>150.00293773106</v>
      </c>
      <c r="JP128" s="3">
        <v>253.197171699659</v>
      </c>
      <c r="JQ128" s="3">
        <v>178.155226620761</v>
      </c>
      <c r="JR128" s="3">
        <v>488.162501942028</v>
      </c>
      <c r="JS128" s="3">
        <v>52.1722778321959</v>
      </c>
      <c r="JT128" s="3">
        <v>39.3008169312524</v>
      </c>
      <c r="JU128" s="3">
        <v>303.32886505127</v>
      </c>
      <c r="JV128" s="3">
        <v>10.8582703211511</v>
      </c>
      <c r="JW128" s="3">
        <v>73.9202273975719</v>
      </c>
      <c r="JX128" s="3">
        <v>79.5184307083148</v>
      </c>
      <c r="JY128" s="3">
        <v>105.968512476564</v>
      </c>
      <c r="JZ128" s="3">
        <v>58.7868582261892</v>
      </c>
      <c r="KA128" s="3">
        <v>210.498164824357</v>
      </c>
      <c r="KB128" s="3">
        <v>42.0332438655846</v>
      </c>
      <c r="KC128" s="3">
        <v>69.3676911304271</v>
      </c>
      <c r="KD128" s="3">
        <v>29.009526331547</v>
      </c>
      <c r="KE128" s="3">
        <v>83.9145359197576</v>
      </c>
      <c r="KF128" s="3">
        <v>53.8790632911211</v>
      </c>
      <c r="KG128" s="3">
        <v>113.266928131932</v>
      </c>
      <c r="KH128" s="3">
        <v>136.199777853646</v>
      </c>
      <c r="KI128" s="3">
        <v>127.588643762747</v>
      </c>
      <c r="KJ128" s="3">
        <v>108.335736775354</v>
      </c>
      <c r="KK128" s="3">
        <v>177.16964033877</v>
      </c>
      <c r="KL128" s="3">
        <v>51.1313597342601</v>
      </c>
      <c r="KM128" s="3">
        <v>51.64442010001</v>
      </c>
      <c r="KN128" s="3">
        <v>62.8276706095353</v>
      </c>
      <c r="KO128" s="3">
        <v>14.5997654744788</v>
      </c>
      <c r="KP128" s="3">
        <v>25.3683089673547</v>
      </c>
      <c r="KQ128" s="3">
        <v>100.613877151628</v>
      </c>
      <c r="KR128" s="3">
        <v>35.32562312695</v>
      </c>
      <c r="KS128" s="3">
        <v>31.0725926383719</v>
      </c>
      <c r="KT128" s="3">
        <v>6.58484906686707</v>
      </c>
      <c r="KU128" s="3">
        <v>275.181073310481</v>
      </c>
      <c r="KV128" s="3">
        <v>27.701222373056</v>
      </c>
      <c r="KW128" s="3">
        <v>103.371212917552</v>
      </c>
      <c r="KX128" s="3">
        <v>162.347568490696</v>
      </c>
      <c r="KY128" s="3">
        <v>12.0812638095015</v>
      </c>
      <c r="KZ128" s="3">
        <v>11.9619064786687</v>
      </c>
      <c r="LA128" s="3">
        <v>18.7214238698978</v>
      </c>
      <c r="LB128" s="3">
        <v>26.9791745301827</v>
      </c>
      <c r="LC128" s="3">
        <v>51.6701078423903</v>
      </c>
      <c r="LD128" s="3">
        <v>553.180249707387</v>
      </c>
      <c r="LE128" s="3">
        <v>48.7508199830952</v>
      </c>
      <c r="LF128" s="3">
        <v>8.15478790342462</v>
      </c>
      <c r="LG128" s="3">
        <v>17.7782258326327</v>
      </c>
      <c r="LH128" s="3">
        <v>20.3840656944514</v>
      </c>
      <c r="LI128" s="3">
        <v>6.71159092946486</v>
      </c>
      <c r="LJ128" s="3">
        <v>34.2716748922444</v>
      </c>
      <c r="LK128" s="3">
        <v>21.883468178019</v>
      </c>
      <c r="LL128" s="3">
        <v>37.286923086547</v>
      </c>
    </row>
    <row r="129">
      <c r="A129" s="9">
        <v>45505.0</v>
      </c>
      <c r="B129" s="3">
        <v>220.875664995774</v>
      </c>
      <c r="C129" s="3">
        <v>189.483909752505</v>
      </c>
      <c r="D129" s="3">
        <v>109.693084472653</v>
      </c>
      <c r="E129" s="3">
        <v>325.361103839501</v>
      </c>
      <c r="F129" s="3">
        <v>546.126361500133</v>
      </c>
      <c r="G129" s="3">
        <v>217.869724368129</v>
      </c>
      <c r="H129" s="3">
        <v>58.4790747161363</v>
      </c>
      <c r="I129" s="3">
        <v>262.703948004719</v>
      </c>
      <c r="J129" s="3">
        <v>246.487727078524</v>
      </c>
      <c r="K129" s="3">
        <v>80.3482058899878</v>
      </c>
      <c r="L129" s="3">
        <v>97.3301163314796</v>
      </c>
      <c r="M129" s="3">
        <v>16.9934643800954</v>
      </c>
      <c r="N129" s="3">
        <v>102.937555600438</v>
      </c>
      <c r="O129" s="3">
        <v>72.7220144939903</v>
      </c>
      <c r="P129" s="3">
        <v>182.434954822361</v>
      </c>
      <c r="Q129" s="3">
        <v>98.9943183552135</v>
      </c>
      <c r="R129" s="3">
        <v>176.517782147776</v>
      </c>
      <c r="S129" s="3">
        <v>132.086334290762</v>
      </c>
      <c r="T129" s="3">
        <v>196.12644906144</v>
      </c>
      <c r="U129" s="3">
        <v>162.290974874943</v>
      </c>
      <c r="V129" s="3">
        <v>322.85169103886</v>
      </c>
      <c r="W129" s="3">
        <v>420.393538376722</v>
      </c>
      <c r="X129" s="3">
        <v>220.195989674531</v>
      </c>
      <c r="Y129" s="3">
        <v>172.441136100075</v>
      </c>
      <c r="Z129" s="3">
        <v>274.052615095181</v>
      </c>
      <c r="AA129" s="3">
        <v>64.0199258464777</v>
      </c>
      <c r="AB129" s="3">
        <v>69.9902274391868</v>
      </c>
      <c r="AC129" s="3">
        <v>211.442792409091</v>
      </c>
      <c r="AD129" s="3">
        <v>210.658325619824</v>
      </c>
      <c r="AE129" s="3">
        <v>244.015804083481</v>
      </c>
      <c r="AF129" s="4">
        <v>3163.81863680753</v>
      </c>
      <c r="AG129" s="3">
        <v>171.752727508545</v>
      </c>
      <c r="AH129" s="3">
        <v>38.3657445919411</v>
      </c>
      <c r="AI129" s="3">
        <v>36.1324714804196</v>
      </c>
      <c r="AJ129" s="3">
        <v>84.2386410549528</v>
      </c>
      <c r="AK129" s="3">
        <v>234.062167606304</v>
      </c>
      <c r="AL129" s="3">
        <v>20.8482828924959</v>
      </c>
      <c r="AM129" s="3">
        <v>44.4687528826868</v>
      </c>
      <c r="AN129" s="3">
        <v>204.027955141934</v>
      </c>
      <c r="AO129" s="3">
        <v>64.0575725199134</v>
      </c>
      <c r="AP129" s="3">
        <v>47.2396142674634</v>
      </c>
      <c r="AQ129" s="3">
        <v>77.229773087935</v>
      </c>
      <c r="AR129" s="3">
        <v>32.6344732875874</v>
      </c>
      <c r="AS129" s="3">
        <v>68.5533635318607</v>
      </c>
      <c r="AT129" s="3">
        <v>59.4079111997268</v>
      </c>
      <c r="AU129" s="3">
        <v>29.7970126626586</v>
      </c>
      <c r="AV129" s="3">
        <v>104.994334492195</v>
      </c>
      <c r="AW129" s="3">
        <v>337.308223318075</v>
      </c>
      <c r="AX129" s="3">
        <v>271.106108462131</v>
      </c>
      <c r="AY129" s="3">
        <v>111.65227283131</v>
      </c>
      <c r="AZ129" s="3">
        <v>108.040260228982</v>
      </c>
      <c r="BA129" s="3">
        <v>15.4534091732719</v>
      </c>
      <c r="BB129" s="3">
        <v>78.5117836160416</v>
      </c>
      <c r="BC129" s="3">
        <v>98.9940293372534</v>
      </c>
      <c r="BD129" s="3">
        <v>128.981578503858</v>
      </c>
      <c r="BE129" s="3">
        <v>101.88227172159</v>
      </c>
      <c r="BF129" s="3">
        <v>145.918212042503</v>
      </c>
      <c r="BG129" s="3">
        <v>38.9935476229504</v>
      </c>
      <c r="BH129" s="3">
        <v>199.696870239348</v>
      </c>
      <c r="BI129" s="3">
        <v>53.6779548471624</v>
      </c>
      <c r="BJ129" s="3">
        <v>297.164642230419</v>
      </c>
      <c r="BK129" s="3">
        <v>65.8396591274261</v>
      </c>
      <c r="BL129" s="3">
        <v>26.2243616742326</v>
      </c>
      <c r="BM129" s="3">
        <v>138.312442392544</v>
      </c>
      <c r="BN129" s="3">
        <v>108.849779988487</v>
      </c>
      <c r="BO129" s="3">
        <v>859.589876692874</v>
      </c>
      <c r="BP129" s="3">
        <v>48.5607269025006</v>
      </c>
      <c r="BQ129" s="3">
        <v>254.651696996636</v>
      </c>
      <c r="BR129" s="3">
        <v>47.4533312056182</v>
      </c>
      <c r="BS129" s="3">
        <v>33.5310072608676</v>
      </c>
      <c r="BT129" s="3">
        <v>192.144206356959</v>
      </c>
      <c r="BU129" s="3">
        <v>74.8535175704114</v>
      </c>
      <c r="BV129" s="3">
        <v>56.4629355317567</v>
      </c>
      <c r="BW129" s="3">
        <v>144.011176974998</v>
      </c>
      <c r="BX129" s="3">
        <v>54.2919996843804</v>
      </c>
      <c r="BY129" s="3">
        <v>39.9027021147752</v>
      </c>
      <c r="BZ129" s="3">
        <v>362.046574593441</v>
      </c>
      <c r="CA129" s="3">
        <v>130.043500971393</v>
      </c>
      <c r="CB129" s="3">
        <v>116.32158722556</v>
      </c>
      <c r="CC129" s="3">
        <v>149.411143286627</v>
      </c>
      <c r="CD129" s="3">
        <v>179.353288817485</v>
      </c>
      <c r="CE129" s="3">
        <v>269.252004279731</v>
      </c>
      <c r="CF129" s="3">
        <v>88.6478766696432</v>
      </c>
      <c r="CG129" s="3">
        <v>96.0693182511763</v>
      </c>
      <c r="CH129" s="3">
        <v>178.321113636803</v>
      </c>
      <c r="CI129" s="3">
        <v>146.077548897942</v>
      </c>
      <c r="CJ129" s="3">
        <v>120.249899773607</v>
      </c>
      <c r="CK129" s="3">
        <v>111.186068485806</v>
      </c>
      <c r="CL129" s="3">
        <v>146.388182900169</v>
      </c>
      <c r="CM129" s="3">
        <v>43.627999550592</v>
      </c>
      <c r="CN129" s="3">
        <v>147.556757073633</v>
      </c>
      <c r="CO129" s="3">
        <v>56.4093808657403</v>
      </c>
      <c r="CP129" s="3">
        <v>240.355434138687</v>
      </c>
      <c r="CQ129" s="3">
        <v>99.4852535985352</v>
      </c>
      <c r="CR129" s="3">
        <v>290.717841745706</v>
      </c>
      <c r="CS129" s="3">
        <v>81.7680888313165</v>
      </c>
      <c r="CT129" s="3">
        <v>91.5162330460822</v>
      </c>
      <c r="CU129" s="3">
        <v>96.3819298150736</v>
      </c>
      <c r="CV129" s="3">
        <v>104.205799451312</v>
      </c>
      <c r="CW129" s="3">
        <v>124.71447864918</v>
      </c>
      <c r="CX129" s="3">
        <v>70.4517835689668</v>
      </c>
      <c r="CY129" s="3">
        <v>64.4980889645773</v>
      </c>
      <c r="CZ129" s="3">
        <v>291.845280504693</v>
      </c>
      <c r="DA129" s="3">
        <v>58.0144871839573</v>
      </c>
      <c r="DB129" s="3">
        <v>66.5497726093639</v>
      </c>
      <c r="DC129" s="3">
        <v>37.2122341579686</v>
      </c>
      <c r="DD129" s="3">
        <v>120.235440076906</v>
      </c>
      <c r="DE129" s="3">
        <v>129.342045350508</v>
      </c>
      <c r="DF129" s="3">
        <v>10.3419418678884</v>
      </c>
      <c r="DG129" s="3">
        <v>66.6752586349499</v>
      </c>
      <c r="DH129" s="3">
        <v>42.6596056490017</v>
      </c>
      <c r="DI129" s="3">
        <v>286.161430829002</v>
      </c>
      <c r="DJ129" s="3">
        <v>42.2114333743636</v>
      </c>
      <c r="DK129" s="3">
        <v>194.905909798362</v>
      </c>
      <c r="DL129" s="3">
        <v>77.5370831710848</v>
      </c>
      <c r="DM129" s="3">
        <v>39.8655934399084</v>
      </c>
      <c r="DN129" s="3">
        <v>61.6907913622957</v>
      </c>
      <c r="DO129" s="3">
        <v>290.131774950351</v>
      </c>
      <c r="DP129" s="3">
        <v>167.662894338504</v>
      </c>
      <c r="DQ129" s="3">
        <v>74.2176414422338</v>
      </c>
      <c r="DR129" s="3">
        <v>68.4366301459016</v>
      </c>
      <c r="DS129" s="3">
        <v>39.7788937639655</v>
      </c>
      <c r="DT129" s="3">
        <v>44.7785907210857</v>
      </c>
      <c r="DU129" s="3">
        <v>163.177343654828</v>
      </c>
      <c r="DV129" s="3">
        <v>138.281454514667</v>
      </c>
      <c r="DW129" s="3">
        <v>171.439577774515</v>
      </c>
      <c r="DX129" s="3">
        <v>489.104389952686</v>
      </c>
      <c r="DY129" s="3">
        <v>961.920915082258</v>
      </c>
      <c r="DZ129" s="3">
        <v>31.0920551358196</v>
      </c>
      <c r="EA129" s="3">
        <v>64.4038533601704</v>
      </c>
      <c r="EB129" s="3">
        <v>13.7074305625099</v>
      </c>
      <c r="EC129" s="3">
        <v>356.579211981198</v>
      </c>
      <c r="ED129" s="3">
        <v>135.193027814341</v>
      </c>
      <c r="EE129" s="3">
        <v>109.292403350975</v>
      </c>
      <c r="EF129" s="3">
        <v>199.703721592297</v>
      </c>
      <c r="EG129" s="3">
        <v>33.9564170165743</v>
      </c>
      <c r="EH129" s="3">
        <v>31.6187883454376</v>
      </c>
      <c r="EI129" s="3">
        <v>16.204623021946</v>
      </c>
      <c r="EJ129" s="3">
        <v>194.631424113746</v>
      </c>
      <c r="EK129" s="3">
        <v>352.177115139192</v>
      </c>
      <c r="EL129" s="3">
        <v>191.301891466828</v>
      </c>
      <c r="EM129" s="3">
        <v>154.971269440731</v>
      </c>
      <c r="EN129" s="3">
        <v>97.637343612883</v>
      </c>
      <c r="EO129" s="3">
        <v>20.8082765714316</v>
      </c>
      <c r="EP129" s="3">
        <v>632.752207440287</v>
      </c>
      <c r="EQ129" s="3">
        <v>46.0512717948347</v>
      </c>
      <c r="ER129" s="3">
        <v>30.546572171925</v>
      </c>
      <c r="ES129" s="3">
        <v>108.135337287276</v>
      </c>
      <c r="ET129" s="3">
        <v>471.054092407227</v>
      </c>
      <c r="EU129" s="3">
        <v>240.477070683156</v>
      </c>
      <c r="EV129" s="3">
        <v>16.1833640982166</v>
      </c>
      <c r="EW129" s="3">
        <v>68.6453217020674</v>
      </c>
      <c r="EX129" s="3">
        <v>158.928360519493</v>
      </c>
      <c r="EY129" s="3">
        <v>38.2104435550229</v>
      </c>
      <c r="EZ129" s="3">
        <v>208.777332287471</v>
      </c>
      <c r="FA129" s="3">
        <v>75.6272206711331</v>
      </c>
      <c r="FB129" s="3">
        <v>15.5670596775112</v>
      </c>
      <c r="FC129" s="3">
        <v>21.8963537447379</v>
      </c>
      <c r="FD129" s="3">
        <v>778.692972252999</v>
      </c>
      <c r="FE129" s="3">
        <v>139.227397618926</v>
      </c>
      <c r="FF129" s="3">
        <v>20.7971818660905</v>
      </c>
      <c r="FG129" s="3">
        <v>79.9090907356956</v>
      </c>
      <c r="FH129" s="3">
        <v>68.3649202487259</v>
      </c>
      <c r="FI129" s="3">
        <v>52.8439862307473</v>
      </c>
      <c r="FJ129" s="3">
        <v>78.7419743453994</v>
      </c>
      <c r="FK129" s="3">
        <v>168.893780340765</v>
      </c>
      <c r="FL129" s="3">
        <v>896.472284800042</v>
      </c>
      <c r="FM129" s="3">
        <v>549.076632333626</v>
      </c>
      <c r="FN129" s="3">
        <v>239.168178928145</v>
      </c>
      <c r="FO129" s="3">
        <v>82.0643022942087</v>
      </c>
      <c r="FP129" s="3">
        <v>26.1270175964308</v>
      </c>
      <c r="FQ129" s="3">
        <v>94.1450628164814</v>
      </c>
      <c r="FR129" s="3">
        <v>462.682217511313</v>
      </c>
      <c r="FS129" s="3">
        <v>220.257799509529</v>
      </c>
      <c r="FT129" s="3">
        <v>75.9233064169891</v>
      </c>
      <c r="FU129" s="3">
        <v>275.467375472777</v>
      </c>
      <c r="FV129" s="3">
        <v>78.4690231115419</v>
      </c>
      <c r="FW129" s="3">
        <v>566.649871350807</v>
      </c>
      <c r="FX129" s="3">
        <v>466.754721885881</v>
      </c>
      <c r="FY129" s="3">
        <v>69.4269190269342</v>
      </c>
      <c r="FZ129" s="3">
        <v>83.7253123948608</v>
      </c>
      <c r="GA129" s="3">
        <v>71.9428883248791</v>
      </c>
      <c r="GB129" s="3">
        <v>149.792954878374</v>
      </c>
      <c r="GC129" s="3">
        <v>77.2660680275428</v>
      </c>
      <c r="GD129" s="3">
        <v>221.583694730987</v>
      </c>
      <c r="GE129" s="3">
        <v>126.092026053253</v>
      </c>
      <c r="GF129" s="3">
        <v>47.6736362630671</v>
      </c>
      <c r="GG129" s="3">
        <v>49.339971055914</v>
      </c>
      <c r="GH129" s="3">
        <v>27.4127735309518</v>
      </c>
      <c r="GI129" s="3">
        <v>171.758961891349</v>
      </c>
      <c r="GJ129" s="3">
        <v>113.136603063455</v>
      </c>
      <c r="GK129" s="3">
        <v>98.1853038303621</v>
      </c>
      <c r="GL129" s="3">
        <v>411.702848340234</v>
      </c>
      <c r="GM129" s="3">
        <v>416.988050312076</v>
      </c>
      <c r="GN129" s="3">
        <v>161.824913969263</v>
      </c>
      <c r="GO129" s="3">
        <v>98.5952896702912</v>
      </c>
      <c r="GP129" s="3">
        <v>68.614787853759</v>
      </c>
      <c r="GQ129" s="3">
        <v>77.5850120406494</v>
      </c>
      <c r="GR129" s="3">
        <v>49.4566302690157</v>
      </c>
      <c r="GS129" s="3">
        <v>658.781360973012</v>
      </c>
      <c r="GT129" s="3">
        <v>31.7078611109845</v>
      </c>
      <c r="GU129" s="3">
        <v>78.537941925601</v>
      </c>
      <c r="GV129" s="3">
        <v>498.855608803854</v>
      </c>
      <c r="GW129" s="3">
        <v>79.0246778172934</v>
      </c>
      <c r="GX129" s="3">
        <v>241.672849575799</v>
      </c>
      <c r="GY129" s="3">
        <v>124.650453658022</v>
      </c>
      <c r="GZ129" s="3">
        <v>84.8400775029886</v>
      </c>
      <c r="HA129" s="3">
        <v>146.309232434606</v>
      </c>
      <c r="HB129" s="3">
        <v>116.955118777259</v>
      </c>
      <c r="HC129" s="3">
        <v>27.2485872629335</v>
      </c>
      <c r="HD129" s="3">
        <v>84.9954354199323</v>
      </c>
      <c r="HE129" s="3">
        <v>94.2359238528453</v>
      </c>
      <c r="HF129" s="3">
        <v>134.798011206584</v>
      </c>
      <c r="HG129" s="4">
        <v>1124.25932173295</v>
      </c>
      <c r="HH129" s="3">
        <v>56.8606871542796</v>
      </c>
      <c r="HI129" s="3">
        <v>125.611571524355</v>
      </c>
      <c r="HJ129" s="3">
        <v>91.4354953844439</v>
      </c>
      <c r="HK129" s="3">
        <v>79.0040867343278</v>
      </c>
      <c r="HL129" s="3">
        <v>171.190640818964</v>
      </c>
      <c r="HM129" s="3">
        <v>28.1250491107369</v>
      </c>
      <c r="HN129" s="3">
        <v>75.7992202610446</v>
      </c>
      <c r="HO129" s="3">
        <v>166.932354272636</v>
      </c>
      <c r="HP129" s="3">
        <v>226.906643874946</v>
      </c>
      <c r="HQ129" s="3">
        <v>566.715013372642</v>
      </c>
      <c r="HR129" s="3">
        <v>126.057458510245</v>
      </c>
      <c r="HS129" s="3">
        <v>122.383651381094</v>
      </c>
      <c r="HT129" s="3">
        <v>115.786016305745</v>
      </c>
      <c r="HU129" s="3">
        <v>170.764097251993</v>
      </c>
      <c r="HV129" s="3">
        <v>84.2583621008529</v>
      </c>
      <c r="HW129" s="3">
        <v>85.6243260230619</v>
      </c>
      <c r="HX129" s="3">
        <v>122.316374244687</v>
      </c>
      <c r="HY129" s="3">
        <v>30.5977708644503</v>
      </c>
      <c r="HZ129" s="3">
        <v>111.887829279219</v>
      </c>
      <c r="IA129" s="3">
        <v>316.682275504597</v>
      </c>
      <c r="IB129" s="3">
        <v>133.904478948849</v>
      </c>
      <c r="IC129" s="3">
        <v>262.171936196356</v>
      </c>
      <c r="ID129" s="3">
        <v>166.251222686636</v>
      </c>
      <c r="IE129" s="4">
        <v>1149.78317815607</v>
      </c>
      <c r="IF129" s="3">
        <v>21.2119911706038</v>
      </c>
      <c r="IG129" s="3">
        <v>164.961332349746</v>
      </c>
      <c r="IH129" s="3">
        <v>259.754064802427</v>
      </c>
      <c r="II129" s="3">
        <v>538.2882721704</v>
      </c>
      <c r="IJ129" s="3">
        <v>145.46825441816</v>
      </c>
      <c r="IK129" s="3">
        <v>201.697929284533</v>
      </c>
      <c r="IL129" s="3">
        <v>86.6428350113304</v>
      </c>
      <c r="IM129" s="3">
        <v>63.6212304845899</v>
      </c>
      <c r="IN129" s="3">
        <v>351.574415531017</v>
      </c>
      <c r="IO129" s="3">
        <v>117.539963144902</v>
      </c>
      <c r="IP129" s="3">
        <v>43.8670291550152</v>
      </c>
      <c r="IQ129" s="3">
        <v>274.137473816192</v>
      </c>
      <c r="IR129" s="3">
        <v>85.665835388502</v>
      </c>
      <c r="IS129" s="3">
        <v>155.155246492865</v>
      </c>
      <c r="IT129" s="3">
        <v>79.0167319938877</v>
      </c>
      <c r="IU129" s="3">
        <v>79.8131512381728</v>
      </c>
      <c r="IV129" s="3">
        <v>240.584792763329</v>
      </c>
      <c r="IW129" s="3">
        <v>96.1035292391187</v>
      </c>
      <c r="IX129" s="3">
        <v>337.034398032726</v>
      </c>
      <c r="IY129" s="3">
        <v>75.3066494151062</v>
      </c>
      <c r="IZ129" s="3">
        <v>18.978478441698</v>
      </c>
      <c r="JA129" s="3">
        <v>52.4878110737935</v>
      </c>
      <c r="JB129" s="3">
        <v>148.154680758578</v>
      </c>
      <c r="JC129" s="3">
        <v>144.128792955883</v>
      </c>
      <c r="JD129" s="3">
        <v>113.464839673693</v>
      </c>
      <c r="JE129" s="3">
        <v>605.443540726422</v>
      </c>
      <c r="JF129" s="3">
        <v>104.91496158009</v>
      </c>
      <c r="JG129" s="3">
        <v>214.606649581398</v>
      </c>
      <c r="JH129" s="3">
        <v>61.586489204022</v>
      </c>
      <c r="JI129" s="3">
        <v>197.97319150162</v>
      </c>
      <c r="JJ129" s="3">
        <v>87.6895517274599</v>
      </c>
      <c r="JK129" s="3">
        <v>573.811628678351</v>
      </c>
      <c r="JL129" s="3">
        <v>241.270693821623</v>
      </c>
      <c r="JM129" s="3">
        <v>125.027833395008</v>
      </c>
      <c r="JN129" s="3">
        <v>264.487094817072</v>
      </c>
      <c r="JO129" s="3">
        <v>146.224877759471</v>
      </c>
      <c r="JP129" s="3">
        <v>247.53743126844</v>
      </c>
      <c r="JQ129" s="3">
        <v>179.876591422341</v>
      </c>
      <c r="JR129" s="3">
        <v>479.682956348766</v>
      </c>
      <c r="JS129" s="3">
        <v>57.7609820122624</v>
      </c>
      <c r="JT129" s="3">
        <v>39.4936391837242</v>
      </c>
      <c r="JU129" s="3">
        <v>337.77613622492</v>
      </c>
      <c r="JV129" s="3">
        <v>10.0515811149078</v>
      </c>
      <c r="JW129" s="3">
        <v>61.5706817453558</v>
      </c>
      <c r="JX129" s="3">
        <v>89.2211840645746</v>
      </c>
      <c r="JY129" s="3">
        <v>115.891564899323</v>
      </c>
      <c r="JZ129" s="3">
        <v>54.484670659543</v>
      </c>
      <c r="KA129" s="3">
        <v>205.508057155226</v>
      </c>
      <c r="KB129" s="3">
        <v>43.1118429533679</v>
      </c>
      <c r="KC129" s="3">
        <v>71.7407443732336</v>
      </c>
      <c r="KD129" s="3">
        <v>30.3606139450818</v>
      </c>
      <c r="KE129" s="3">
        <v>75.7503698534001</v>
      </c>
      <c r="KF129" s="3">
        <v>58.6059408633089</v>
      </c>
      <c r="KG129" s="3">
        <v>115.657948237986</v>
      </c>
      <c r="KH129" s="3">
        <v>131.782322811695</v>
      </c>
      <c r="KI129" s="3">
        <v>135.023327461843</v>
      </c>
      <c r="KJ129" s="3">
        <v>110.493119585836</v>
      </c>
      <c r="KK129" s="3">
        <v>182.474196293028</v>
      </c>
      <c r="KL129" s="3">
        <v>50.8920333635863</v>
      </c>
      <c r="KM129" s="3">
        <v>53.3498341029832</v>
      </c>
      <c r="KN129" s="3">
        <v>61.0982645135213</v>
      </c>
      <c r="KO129" s="3">
        <v>17.0174863840339</v>
      </c>
      <c r="KP129" s="3">
        <v>24.5674564139006</v>
      </c>
      <c r="KQ129" s="3">
        <v>94.0918924373263</v>
      </c>
      <c r="KR129" s="3">
        <v>33.9634886963834</v>
      </c>
      <c r="KS129" s="3">
        <v>29.9493416033364</v>
      </c>
      <c r="KT129" s="3">
        <v>7.27903329722292</v>
      </c>
      <c r="KU129" s="3">
        <v>281.853459251096</v>
      </c>
      <c r="KV129" s="3">
        <v>31.4713368352738</v>
      </c>
      <c r="KW129" s="3">
        <v>98.4950812963329</v>
      </c>
      <c r="KX129" s="3">
        <v>154.78843529558</v>
      </c>
      <c r="KY129" s="3">
        <v>12.4765061972369</v>
      </c>
      <c r="KZ129" s="3">
        <v>11.2476913096675</v>
      </c>
      <c r="LA129" s="3">
        <v>17.806075154703</v>
      </c>
      <c r="LB129" s="3">
        <v>27.8018896717519</v>
      </c>
      <c r="LC129" s="3">
        <v>53.6046454262659</v>
      </c>
      <c r="LD129" s="3">
        <v>538.910234048443</v>
      </c>
      <c r="LE129" s="3">
        <v>46.9750568518556</v>
      </c>
      <c r="LF129" s="3">
        <v>8.25575764669848</v>
      </c>
      <c r="LG129" s="3">
        <v>18.5008259005461</v>
      </c>
      <c r="LH129" s="3">
        <v>18.7266240531209</v>
      </c>
      <c r="LI129" s="3">
        <v>7.74681822820143</v>
      </c>
      <c r="LJ129" s="3">
        <v>36.2335598980982</v>
      </c>
      <c r="LK129" s="3">
        <v>21.4610846396716</v>
      </c>
      <c r="LL129" s="3">
        <v>33.8131356911565</v>
      </c>
    </row>
    <row r="130">
      <c r="A130" s="9">
        <v>45536.0</v>
      </c>
      <c r="B130" s="3">
        <v>223.497858066435</v>
      </c>
      <c r="C130" s="3">
        <v>191.219619753236</v>
      </c>
      <c r="D130" s="3">
        <v>113.725410866927</v>
      </c>
      <c r="E130" s="3">
        <v>342.650776638249</v>
      </c>
      <c r="F130" s="3">
        <v>542.755502319336</v>
      </c>
      <c r="G130" s="3">
        <v>223.840223228081</v>
      </c>
      <c r="H130" s="3">
        <v>59.6806865802951</v>
      </c>
      <c r="I130" s="3">
        <v>274.057598744309</v>
      </c>
      <c r="J130" s="3">
        <v>263.830498504639</v>
      </c>
      <c r="K130" s="3">
        <v>83.9373567458551</v>
      </c>
      <c r="L130" s="3">
        <v>101.639181299708</v>
      </c>
      <c r="M130" s="3">
        <v>18.1431386099549</v>
      </c>
      <c r="N130" s="3">
        <v>108.805245390976</v>
      </c>
      <c r="O130" s="3">
        <v>73.0889421813616</v>
      </c>
      <c r="P130" s="3">
        <v>194.398913050245</v>
      </c>
      <c r="Q130" s="3">
        <v>98.9015007019043</v>
      </c>
      <c r="R130" s="3">
        <v>188.178278532482</v>
      </c>
      <c r="S130" s="3">
        <v>140.23231161509</v>
      </c>
      <c r="T130" s="3">
        <v>189.297584494293</v>
      </c>
      <c r="U130" s="3">
        <v>168.388662047281</v>
      </c>
      <c r="V130" s="3">
        <v>326.375016367222</v>
      </c>
      <c r="W130" s="3">
        <v>448.89597862928</v>
      </c>
      <c r="X130" s="3">
        <v>231.641887089944</v>
      </c>
      <c r="Y130" s="3">
        <v>184.904000473022</v>
      </c>
      <c r="Z130" s="3">
        <v>281.771463255412</v>
      </c>
      <c r="AA130" s="3">
        <v>63.3652300480545</v>
      </c>
      <c r="AB130" s="3">
        <v>69.8882493972778</v>
      </c>
      <c r="AC130" s="3">
        <v>225.640196235299</v>
      </c>
      <c r="AD130" s="3">
        <v>217.50731831772</v>
      </c>
      <c r="AE130" s="3">
        <v>258.930782445416</v>
      </c>
      <c r="AF130" s="4">
        <v>3109.59725341797</v>
      </c>
      <c r="AG130" s="3">
        <v>157.941749572754</v>
      </c>
      <c r="AH130" s="3">
        <v>39.3822673954225</v>
      </c>
      <c r="AI130" s="3">
        <v>38.7099269191328</v>
      </c>
      <c r="AJ130" s="3">
        <v>97.43933166249</v>
      </c>
      <c r="AK130" s="3">
        <v>234.416919729017</v>
      </c>
      <c r="AL130" s="3">
        <v>19.5928584903732</v>
      </c>
      <c r="AM130" s="3">
        <v>46.3614247003971</v>
      </c>
      <c r="AN130" s="3">
        <v>198.582750701904</v>
      </c>
      <c r="AO130" s="3">
        <v>69.0837360037449</v>
      </c>
      <c r="AP130" s="3">
        <v>48.6418364408834</v>
      </c>
      <c r="AQ130" s="3">
        <v>82.9642499923706</v>
      </c>
      <c r="AR130" s="3">
        <v>33.3704496150773</v>
      </c>
      <c r="AS130" s="3">
        <v>76.8096468723641</v>
      </c>
      <c r="AT130" s="3">
        <v>59.8272154231248</v>
      </c>
      <c r="AU130" s="3">
        <v>31.5390986673809</v>
      </c>
      <c r="AV130" s="3">
        <v>110.911125476853</v>
      </c>
      <c r="AW130" s="3">
        <v>354.156562266605</v>
      </c>
      <c r="AX130" s="3">
        <v>288.210851555344</v>
      </c>
      <c r="AY130" s="3">
        <v>119.05175037384</v>
      </c>
      <c r="AZ130" s="3">
        <v>114.456019611218</v>
      </c>
      <c r="BA130" s="3">
        <v>17.5292500257492</v>
      </c>
      <c r="BB130" s="3">
        <v>80.6633444619063</v>
      </c>
      <c r="BC130" s="3">
        <v>102.81312190556</v>
      </c>
      <c r="BD130" s="3">
        <v>135.073545783745</v>
      </c>
      <c r="BE130" s="3">
        <v>104.104704307311</v>
      </c>
      <c r="BF130" s="3">
        <v>162.73777296313</v>
      </c>
      <c r="BG130" s="3">
        <v>39.3765262980993</v>
      </c>
      <c r="BH130" s="3">
        <v>210.680185110565</v>
      </c>
      <c r="BI130" s="3">
        <v>56.3290001869202</v>
      </c>
      <c r="BJ130" s="3">
        <v>305.142418031458</v>
      </c>
      <c r="BK130" s="3">
        <v>69.0567852620359</v>
      </c>
      <c r="BL130" s="3">
        <v>27.9625015314779</v>
      </c>
      <c r="BM130" s="3">
        <v>144.205132000639</v>
      </c>
      <c r="BN130" s="3">
        <v>106.014420057836</v>
      </c>
      <c r="BO130" s="3">
        <v>897.507199089642</v>
      </c>
      <c r="BP130" s="3">
        <v>49.781313511336</v>
      </c>
      <c r="BQ130" s="3">
        <v>257.802982861018</v>
      </c>
      <c r="BR130" s="3">
        <v>49.99612091835</v>
      </c>
      <c r="BS130" s="3">
        <v>33.949264336151</v>
      </c>
      <c r="BT130" s="3">
        <v>203.288940746131</v>
      </c>
      <c r="BU130" s="3">
        <v>76.2358104440234</v>
      </c>
      <c r="BV130" s="3">
        <v>56.8662802274976</v>
      </c>
      <c r="BW130" s="3">
        <v>141.450830528705</v>
      </c>
      <c r="BX130" s="3">
        <v>56.8637854238069</v>
      </c>
      <c r="BY130" s="3">
        <v>45.8496968239261</v>
      </c>
      <c r="BZ130" s="3">
        <v>395.358590257673</v>
      </c>
      <c r="CA130" s="3">
        <v>135.150690586882</v>
      </c>
      <c r="CB130" s="3">
        <v>82.8765819890793</v>
      </c>
      <c r="CC130" s="3">
        <v>153.007011215198</v>
      </c>
      <c r="CD130" s="3">
        <v>189.558375794109</v>
      </c>
      <c r="CE130" s="3">
        <v>271.518369040106</v>
      </c>
      <c r="CF130" s="3">
        <v>91.2155672892558</v>
      </c>
      <c r="CG130" s="3">
        <v>70.872500038147</v>
      </c>
      <c r="CH130" s="3">
        <v>185.380791199</v>
      </c>
      <c r="CI130" s="3">
        <v>160.505053372184</v>
      </c>
      <c r="CJ130" s="3">
        <v>123.783194839782</v>
      </c>
      <c r="CK130" s="3">
        <v>115.303967422249</v>
      </c>
      <c r="CL130" s="3">
        <v>158.684999465942</v>
      </c>
      <c r="CM130" s="3">
        <v>40.2005379669982</v>
      </c>
      <c r="CN130" s="3">
        <v>143.796743690413</v>
      </c>
      <c r="CO130" s="3">
        <v>61.985162070927</v>
      </c>
      <c r="CP130" s="3">
        <v>250.108801054862</v>
      </c>
      <c r="CQ130" s="3">
        <v>102.824687275009</v>
      </c>
      <c r="CR130" s="3">
        <v>298.159249903922</v>
      </c>
      <c r="CS130" s="3">
        <v>84.3477759455986</v>
      </c>
      <c r="CT130" s="3">
        <v>89.3402044026274</v>
      </c>
      <c r="CU130" s="3">
        <v>103.285867442884</v>
      </c>
      <c r="CV130" s="3">
        <v>103.009892719816</v>
      </c>
      <c r="CW130" s="3">
        <v>120.946631241592</v>
      </c>
      <c r="CX130" s="3">
        <v>74.8943563925703</v>
      </c>
      <c r="CY130" s="3">
        <v>66.1650476303321</v>
      </c>
      <c r="CZ130" s="3">
        <v>309.296687215327</v>
      </c>
      <c r="DA130" s="3">
        <v>62.1828428341628</v>
      </c>
      <c r="DB130" s="3">
        <v>67.3144998550415</v>
      </c>
      <c r="DC130" s="3">
        <v>39.182411951566</v>
      </c>
      <c r="DD130" s="3">
        <v>123.545837757465</v>
      </c>
      <c r="DE130" s="3">
        <v>139.1375</v>
      </c>
      <c r="DF130" s="3">
        <v>10.6073777256342</v>
      </c>
      <c r="DG130" s="3">
        <v>69.1932949876096</v>
      </c>
      <c r="DH130" s="3">
        <v>44.013667541978</v>
      </c>
      <c r="DI130" s="3">
        <v>279.391838703411</v>
      </c>
      <c r="DJ130" s="3">
        <v>43.6230143856659</v>
      </c>
      <c r="DK130" s="3">
        <v>210.685749816894</v>
      </c>
      <c r="DL130" s="3">
        <v>83.038337624847</v>
      </c>
      <c r="DM130" s="3">
        <v>41.5733710190408</v>
      </c>
      <c r="DN130" s="3">
        <v>61.9962602099401</v>
      </c>
      <c r="DO130" s="3">
        <v>298.651068782403</v>
      </c>
      <c r="DP130" s="3">
        <v>176.655249214149</v>
      </c>
      <c r="DQ130" s="3">
        <v>81.0454382414418</v>
      </c>
      <c r="DR130" s="3">
        <v>72.723138390399</v>
      </c>
      <c r="DS130" s="3">
        <v>42.7587645774642</v>
      </c>
      <c r="DT130" s="3">
        <v>46.9468309549142</v>
      </c>
      <c r="DU130" s="3">
        <v>158.273063599224</v>
      </c>
      <c r="DV130" s="3">
        <v>137.201263685574</v>
      </c>
      <c r="DW130" s="3">
        <v>175.584101088872</v>
      </c>
      <c r="DX130" s="3">
        <v>486.395633887026</v>
      </c>
      <c r="DY130" s="4">
        <v>1001.09094280474</v>
      </c>
      <c r="DZ130" s="3">
        <v>28.8056910297784</v>
      </c>
      <c r="EA130" s="3">
        <v>68.8670004437875</v>
      </c>
      <c r="EB130" s="3">
        <v>14.3729537732923</v>
      </c>
      <c r="EC130" s="3">
        <v>379.319507278736</v>
      </c>
      <c r="ED130" s="3">
        <v>130.447149341013</v>
      </c>
      <c r="EE130" s="3">
        <v>115.723673355365</v>
      </c>
      <c r="EF130" s="3">
        <v>203.309377163</v>
      </c>
      <c r="EG130" s="3">
        <v>34.3184010750351</v>
      </c>
      <c r="EH130" s="3">
        <v>31.2828017782465</v>
      </c>
      <c r="EI130" s="3">
        <v>17.1789089713113</v>
      </c>
      <c r="EJ130" s="3">
        <v>195.594801404672</v>
      </c>
      <c r="EK130" s="3">
        <v>327.313362846117</v>
      </c>
      <c r="EL130" s="3">
        <v>211.075243560645</v>
      </c>
      <c r="EM130" s="3">
        <v>160.086911179467</v>
      </c>
      <c r="EN130" s="3">
        <v>102.93362508733</v>
      </c>
      <c r="EO130" s="3">
        <v>21.0512500286102</v>
      </c>
      <c r="EP130" s="3">
        <v>634.012724542057</v>
      </c>
      <c r="EQ130" s="3">
        <v>48.0128191195366</v>
      </c>
      <c r="ER130" s="3">
        <v>30.9100925710902</v>
      </c>
      <c r="ES130" s="3">
        <v>114.177769681682</v>
      </c>
      <c r="ET130" s="3">
        <v>485.446250915527</v>
      </c>
      <c r="EU130" s="3">
        <v>250.130897329855</v>
      </c>
      <c r="EV130" s="3">
        <v>16.4956559995202</v>
      </c>
      <c r="EW130" s="3">
        <v>72.2137928213164</v>
      </c>
      <c r="EX130" s="3">
        <v>163.457447266089</v>
      </c>
      <c r="EY130" s="3">
        <v>38.4970126729283</v>
      </c>
      <c r="EZ130" s="3">
        <v>209.123075837332</v>
      </c>
      <c r="FA130" s="3">
        <v>79.8739726965669</v>
      </c>
      <c r="FB130" s="3">
        <v>16.2955462753538</v>
      </c>
      <c r="FC130" s="3">
        <v>23.1421406542908</v>
      </c>
      <c r="FD130" s="3">
        <v>749.223654440719</v>
      </c>
      <c r="FE130" s="3">
        <v>142.142417657959</v>
      </c>
      <c r="FF130" s="3">
        <v>21.2900145423202</v>
      </c>
      <c r="FG130" s="3">
        <v>78.3634998321533</v>
      </c>
      <c r="FH130" s="3">
        <v>70.8826312397831</v>
      </c>
      <c r="FI130" s="3">
        <v>54.3017785199229</v>
      </c>
      <c r="FJ130" s="3">
        <v>79.3100169948853</v>
      </c>
      <c r="FK130" s="3">
        <v>177.098328679547</v>
      </c>
      <c r="FL130" s="3">
        <v>916.554531898672</v>
      </c>
      <c r="FM130" s="3">
        <v>568.681734955781</v>
      </c>
      <c r="FN130" s="3">
        <v>253.283338444357</v>
      </c>
      <c r="FO130" s="3">
        <v>77.2822453809786</v>
      </c>
      <c r="FP130" s="3">
        <v>29.1703468164806</v>
      </c>
      <c r="FQ130" s="3">
        <v>93.3662591841443</v>
      </c>
      <c r="FR130" s="3">
        <v>488.321057660325</v>
      </c>
      <c r="FS130" s="3">
        <v>236.726515326808</v>
      </c>
      <c r="FT130" s="3">
        <v>80.2491622519629</v>
      </c>
      <c r="FU130" s="3">
        <v>292.934350576122</v>
      </c>
      <c r="FV130" s="3">
        <v>76.748341685663</v>
      </c>
      <c r="FW130" s="3">
        <v>510.895197046522</v>
      </c>
      <c r="FX130" s="3">
        <v>480.551795473326</v>
      </c>
      <c r="FY130" s="3">
        <v>73.5797651034392</v>
      </c>
      <c r="FZ130" s="3">
        <v>89.0676218817302</v>
      </c>
      <c r="GA130" s="3">
        <v>77.8665354620793</v>
      </c>
      <c r="GB130" s="3">
        <v>153.970999526978</v>
      </c>
      <c r="GC130" s="3">
        <v>82.2712526689567</v>
      </c>
      <c r="GD130" s="3">
        <v>226.514333675945</v>
      </c>
      <c r="GE130" s="3">
        <v>132.746755982497</v>
      </c>
      <c r="GF130" s="3">
        <v>50.6665002822876</v>
      </c>
      <c r="GG130" s="3">
        <v>50.7718224146727</v>
      </c>
      <c r="GH130" s="3">
        <v>25.7892366337979</v>
      </c>
      <c r="GI130" s="3">
        <v>163.960019358289</v>
      </c>
      <c r="GJ130" s="3">
        <v>114.807763796278</v>
      </c>
      <c r="GK130" s="3">
        <v>99.5933292444422</v>
      </c>
      <c r="GL130" s="3">
        <v>423.68817671421</v>
      </c>
      <c r="GM130" s="3">
        <v>440.19097785787</v>
      </c>
      <c r="GN130" s="3">
        <v>171.275697750879</v>
      </c>
      <c r="GO130" s="3">
        <v>92.1174631955837</v>
      </c>
      <c r="GP130" s="3">
        <v>72.6032503899304</v>
      </c>
      <c r="GQ130" s="3">
        <v>82.50705429266</v>
      </c>
      <c r="GR130" s="3">
        <v>52.7738940548005</v>
      </c>
      <c r="GS130" s="3">
        <v>695.148246765137</v>
      </c>
      <c r="GT130" s="3">
        <v>33.6095436146369</v>
      </c>
      <c r="GU130" s="3">
        <v>82.4494285597957</v>
      </c>
      <c r="GV130" s="3">
        <v>520.499468375109</v>
      </c>
      <c r="GW130" s="3">
        <v>82.7244505973339</v>
      </c>
      <c r="GX130" s="3">
        <v>249.207566573786</v>
      </c>
      <c r="GY130" s="3">
        <v>118.25635072842</v>
      </c>
      <c r="GZ130" s="3">
        <v>89.0696133756635</v>
      </c>
      <c r="HA130" s="3">
        <v>143.520861456704</v>
      </c>
      <c r="HB130" s="3">
        <v>115.06333675801</v>
      </c>
      <c r="HC130" s="3">
        <v>26.5013783155868</v>
      </c>
      <c r="HD130" s="3">
        <v>91.5564929730581</v>
      </c>
      <c r="HE130" s="3">
        <v>99.6469082603956</v>
      </c>
      <c r="HF130" s="3">
        <v>158.695225480996</v>
      </c>
      <c r="HG130" s="4">
        <v>1130.89100036621</v>
      </c>
      <c r="HH130" s="3">
        <v>51.8212118563735</v>
      </c>
      <c r="HI130" s="3">
        <v>132.245509352603</v>
      </c>
      <c r="HJ130" s="3">
        <v>93.5841995941263</v>
      </c>
      <c r="HK130" s="3">
        <v>83.4355960380717</v>
      </c>
      <c r="HL130" s="3">
        <v>173.110166852421</v>
      </c>
      <c r="HM130" s="3">
        <v>28.3031999713988</v>
      </c>
      <c r="HN130" s="3">
        <v>81.8875087390641</v>
      </c>
      <c r="HO130" s="3">
        <v>172.194908506088</v>
      </c>
      <c r="HP130" s="3">
        <v>248.977733269686</v>
      </c>
      <c r="HQ130" s="3">
        <v>601.209433307161</v>
      </c>
      <c r="HR130" s="3">
        <v>136.961592129664</v>
      </c>
      <c r="HS130" s="3">
        <v>126.568938354347</v>
      </c>
      <c r="HT130" s="3">
        <v>121.022457703377</v>
      </c>
      <c r="HU130" s="3">
        <v>179.171044871114</v>
      </c>
      <c r="HV130" s="3">
        <v>91.3960390999304</v>
      </c>
      <c r="HW130" s="3">
        <v>88.3789586779553</v>
      </c>
      <c r="HX130" s="3">
        <v>127.269703488403</v>
      </c>
      <c r="HY130" s="3">
        <v>32.0463837519781</v>
      </c>
      <c r="HZ130" s="3">
        <v>117.441578320868</v>
      </c>
      <c r="IA130" s="3">
        <v>351.384964873121</v>
      </c>
      <c r="IB130" s="3">
        <v>128.58169538428</v>
      </c>
      <c r="IC130" s="3">
        <v>274.590910011046</v>
      </c>
      <c r="ID130" s="3">
        <v>166.054582761765</v>
      </c>
      <c r="IE130" s="4">
        <v>1124.42825012207</v>
      </c>
      <c r="IF130" s="3">
        <v>22.460856215301</v>
      </c>
      <c r="IG130" s="3">
        <v>180.502858944224</v>
      </c>
      <c r="IH130" s="3">
        <v>261.346804587615</v>
      </c>
      <c r="II130" s="3">
        <v>552.079225823004</v>
      </c>
      <c r="IJ130" s="3">
        <v>151.749555053674</v>
      </c>
      <c r="IK130" s="3">
        <v>202.388000300374</v>
      </c>
      <c r="IL130" s="3">
        <v>94.9226209900122</v>
      </c>
      <c r="IM130" s="3">
        <v>63.6898939688325</v>
      </c>
      <c r="IN130" s="3">
        <v>373.593597001359</v>
      </c>
      <c r="IO130" s="3">
        <v>118.323286616746</v>
      </c>
      <c r="IP130" s="3">
        <v>41.1633813326596</v>
      </c>
      <c r="IQ130" s="3">
        <v>279.57146640281</v>
      </c>
      <c r="IR130" s="3">
        <v>88.5891167565037</v>
      </c>
      <c r="IS130" s="3">
        <v>163.264933618805</v>
      </c>
      <c r="IT130" s="3">
        <v>81.807178031059</v>
      </c>
      <c r="IU130" s="3">
        <v>84.8754832265695</v>
      </c>
      <c r="IV130" s="3">
        <v>250.036411210609</v>
      </c>
      <c r="IW130" s="3">
        <v>101.96972376612</v>
      </c>
      <c r="IX130" s="3">
        <v>362.012139348176</v>
      </c>
      <c r="IY130" s="3">
        <v>76.1443952180424</v>
      </c>
      <c r="IZ130" s="3">
        <v>20.8770573652181</v>
      </c>
      <c r="JA130" s="3">
        <v>54.9714729094151</v>
      </c>
      <c r="JB130" s="3">
        <v>147.307000732422</v>
      </c>
      <c r="JC130" s="3">
        <v>151.87597078778</v>
      </c>
      <c r="JD130" s="3">
        <v>117.533502405705</v>
      </c>
      <c r="JE130" s="3">
        <v>612.966632310873</v>
      </c>
      <c r="JF130" s="3">
        <v>104.955326009237</v>
      </c>
      <c r="JG130" s="3">
        <v>235.250667625215</v>
      </c>
      <c r="JH130" s="3">
        <v>61.5832543364222</v>
      </c>
      <c r="JI130" s="3">
        <v>201.836663841315</v>
      </c>
      <c r="JJ130" s="3">
        <v>87.4596359549779</v>
      </c>
      <c r="JK130" s="3">
        <v>583.227214486191</v>
      </c>
      <c r="JL130" s="3">
        <v>248.028334088451</v>
      </c>
      <c r="JM130" s="3">
        <v>128.301439429474</v>
      </c>
      <c r="JN130" s="3">
        <v>281.482846257107</v>
      </c>
      <c r="JO130" s="3">
        <v>134.878764198267</v>
      </c>
      <c r="JP130" s="3">
        <v>242.45182795929</v>
      </c>
      <c r="JQ130" s="3">
        <v>183.330750656128</v>
      </c>
      <c r="JR130" s="3">
        <v>472.720500946045</v>
      </c>
      <c r="JS130" s="3">
        <v>62.9204996697042</v>
      </c>
      <c r="JT130" s="3">
        <v>42.2329202125165</v>
      </c>
      <c r="JU130" s="3">
        <v>336.561747741699</v>
      </c>
      <c r="JV130" s="3">
        <v>8.57623301329809</v>
      </c>
      <c r="JW130" s="3">
        <v>65.0192499160767</v>
      </c>
      <c r="JX130" s="3">
        <v>94.0853767968601</v>
      </c>
      <c r="JY130" s="3">
        <v>126.212204314837</v>
      </c>
      <c r="JZ130" s="3">
        <v>54.8417500931336</v>
      </c>
      <c r="KA130" s="3">
        <v>205.876094021264</v>
      </c>
      <c r="KB130" s="3">
        <v>44.5737733348042</v>
      </c>
      <c r="KC130" s="3">
        <v>78.8101394772678</v>
      </c>
      <c r="KD130" s="3">
        <v>31.9273852571231</v>
      </c>
      <c r="KE130" s="3">
        <v>80.6615958510704</v>
      </c>
      <c r="KF130" s="3">
        <v>63.1486464184284</v>
      </c>
      <c r="KG130" s="3">
        <v>113.097165921785</v>
      </c>
      <c r="KH130" s="3">
        <v>131.784777429774</v>
      </c>
      <c r="KI130" s="3">
        <v>133.177669790173</v>
      </c>
      <c r="KJ130" s="3">
        <v>106.925655182965</v>
      </c>
      <c r="KK130" s="3">
        <v>190.755929646668</v>
      </c>
      <c r="KL130" s="3">
        <v>54.3380493916422</v>
      </c>
      <c r="KM130" s="3">
        <v>57.1783457742591</v>
      </c>
      <c r="KN130" s="3">
        <v>63.7324647691717</v>
      </c>
      <c r="KO130" s="3">
        <v>18.3220898254894</v>
      </c>
      <c r="KP130" s="3">
        <v>25.5975612815026</v>
      </c>
      <c r="KQ130" s="3">
        <v>99.0396164436716</v>
      </c>
      <c r="KR130" s="3">
        <v>34.3744662315433</v>
      </c>
      <c r="KS130" s="3">
        <v>29.7763236002223</v>
      </c>
      <c r="KT130" s="3">
        <v>7.35673522420768</v>
      </c>
      <c r="KU130" s="3">
        <v>299.892222889075</v>
      </c>
      <c r="KV130" s="3">
        <v>35.9974861671293</v>
      </c>
      <c r="KW130" s="3">
        <v>96.2200784092876</v>
      </c>
      <c r="KX130" s="3">
        <v>161.3857138479</v>
      </c>
      <c r="KY130" s="3">
        <v>12.6305531815175</v>
      </c>
      <c r="KZ130" s="3">
        <v>11.6067302763262</v>
      </c>
      <c r="LA130" s="3">
        <v>16.2953349714733</v>
      </c>
      <c r="LB130" s="3">
        <v>27.2937499523163</v>
      </c>
      <c r="LC130" s="3">
        <v>55.4355299299918</v>
      </c>
      <c r="LD130" s="3">
        <v>526.471402057811</v>
      </c>
      <c r="LE130" s="3">
        <v>47.8003847192702</v>
      </c>
      <c r="LF130" s="3">
        <v>8.50476682050677</v>
      </c>
      <c r="LG130" s="3">
        <v>19.870000284594</v>
      </c>
      <c r="LH130" s="3">
        <v>18.8754575541032</v>
      </c>
      <c r="LI130" s="3">
        <v>7.88424998521805</v>
      </c>
      <c r="LJ130" s="3">
        <v>37.4144046036118</v>
      </c>
      <c r="LK130" s="3">
        <v>22.4108143992192</v>
      </c>
      <c r="LL130" s="3">
        <v>30.9658484480873</v>
      </c>
    </row>
    <row r="131">
      <c r="A131" s="9">
        <v>45566.0</v>
      </c>
      <c r="B131" s="3">
        <v>229.853202599076</v>
      </c>
      <c r="C131" s="3">
        <v>190.216764701136</v>
      </c>
      <c r="D131" s="3">
        <v>114.536073215642</v>
      </c>
      <c r="E131" s="3">
        <v>362.846854374342</v>
      </c>
      <c r="F131" s="3">
        <v>495.864347374958</v>
      </c>
      <c r="G131" s="3">
        <v>227.985107707898</v>
      </c>
      <c r="H131" s="3">
        <v>56.9051005803123</v>
      </c>
      <c r="I131" s="3">
        <v>286.294394168041</v>
      </c>
      <c r="J131" s="3">
        <v>281.76347682787</v>
      </c>
      <c r="K131" s="3">
        <v>86.9608276374123</v>
      </c>
      <c r="L131" s="3">
        <v>98.5787976955458</v>
      </c>
      <c r="M131" s="3">
        <v>17.564211287169</v>
      </c>
      <c r="N131" s="3">
        <v>111.902074553495</v>
      </c>
      <c r="O131" s="3">
        <v>75.8727398923386</v>
      </c>
      <c r="P131" s="3">
        <v>193.730658118987</v>
      </c>
      <c r="Q131" s="3">
        <v>102.875869750977</v>
      </c>
      <c r="R131" s="3">
        <v>189.187039154551</v>
      </c>
      <c r="S131" s="3">
        <v>146.439131363578</v>
      </c>
      <c r="T131" s="3">
        <v>193.128434639678</v>
      </c>
      <c r="U131" s="3">
        <v>169.020213543691</v>
      </c>
      <c r="V131" s="3">
        <v>317.013145057873</v>
      </c>
      <c r="W131" s="3">
        <v>501.004379458368</v>
      </c>
      <c r="X131" s="3">
        <v>220.769108758576</v>
      </c>
      <c r="Y131" s="3">
        <v>186.920218426248</v>
      </c>
      <c r="Z131" s="3">
        <v>312.738882281394</v>
      </c>
      <c r="AA131" s="3">
        <v>66.0606776224345</v>
      </c>
      <c r="AB131" s="3">
        <v>69.749347852624</v>
      </c>
      <c r="AC131" s="3">
        <v>221.927480323916</v>
      </c>
      <c r="AD131" s="3">
        <v>212.805576721962</v>
      </c>
      <c r="AE131" s="3">
        <v>272.30096120973</v>
      </c>
      <c r="AF131" s="4">
        <v>3116.39260466202</v>
      </c>
      <c r="AG131" s="3">
        <v>153.434565005095</v>
      </c>
      <c r="AH131" s="3">
        <v>41.1357393370094</v>
      </c>
      <c r="AI131" s="3">
        <v>36.3055004049342</v>
      </c>
      <c r="AJ131" s="3">
        <v>95.0096354709192</v>
      </c>
      <c r="AK131" s="3">
        <v>237.838483370988</v>
      </c>
      <c r="AL131" s="3">
        <v>19.9128077893874</v>
      </c>
      <c r="AM131" s="3">
        <v>47.7482142338793</v>
      </c>
      <c r="AN131" s="3">
        <v>186.158912326979</v>
      </c>
      <c r="AO131" s="3">
        <v>74.1588800858657</v>
      </c>
      <c r="AP131" s="3">
        <v>52.256956246739</v>
      </c>
      <c r="AQ131" s="3">
        <v>85.7630431133768</v>
      </c>
      <c r="AR131" s="3">
        <v>34.6202031916858</v>
      </c>
      <c r="AS131" s="3">
        <v>83.1320917856493</v>
      </c>
      <c r="AT131" s="3">
        <v>62.8401387493142</v>
      </c>
      <c r="AU131" s="3">
        <v>28.9585188570441</v>
      </c>
      <c r="AV131" s="3">
        <v>111.096343788768</v>
      </c>
      <c r="AW131" s="3">
        <v>388.401748694491</v>
      </c>
      <c r="AX131" s="3">
        <v>288.962162661401</v>
      </c>
      <c r="AY131" s="3">
        <v>124.963695691979</v>
      </c>
      <c r="AZ131" s="3">
        <v>109.771591469263</v>
      </c>
      <c r="BA131" s="3">
        <v>20.3186956488568</v>
      </c>
      <c r="BB131" s="3">
        <v>85.0249555369559</v>
      </c>
      <c r="BC131" s="3">
        <v>107.802420510852</v>
      </c>
      <c r="BD131" s="3">
        <v>137.677445095414</v>
      </c>
      <c r="BE131" s="3">
        <v>98.3352051620188</v>
      </c>
      <c r="BF131" s="3">
        <v>159.635591539865</v>
      </c>
      <c r="BG131" s="3">
        <v>41.2928249402267</v>
      </c>
      <c r="BH131" s="3">
        <v>218.59834484888</v>
      </c>
      <c r="BI131" s="3">
        <v>58.5060868470565</v>
      </c>
      <c r="BJ131" s="3">
        <v>329.977690490242</v>
      </c>
      <c r="BK131" s="3">
        <v>70.0859430775632</v>
      </c>
      <c r="BL131" s="3">
        <v>29.5875216364334</v>
      </c>
      <c r="BM131" s="3">
        <v>155.346202675147</v>
      </c>
      <c r="BN131" s="3">
        <v>106.927786135965</v>
      </c>
      <c r="BO131" s="3">
        <v>886.956682553747</v>
      </c>
      <c r="BP131" s="3">
        <v>47.1011040057454</v>
      </c>
      <c r="BQ131" s="3">
        <v>288.028318961691</v>
      </c>
      <c r="BR131" s="3">
        <v>54.2513415967962</v>
      </c>
      <c r="BS131" s="3">
        <v>33.9348329953239</v>
      </c>
      <c r="BT131" s="3">
        <v>208.181996070257</v>
      </c>
      <c r="BU131" s="3">
        <v>75.9647649703081</v>
      </c>
      <c r="BV131" s="3">
        <v>60.3086117487969</v>
      </c>
      <c r="BW131" s="3">
        <v>148.592057086891</v>
      </c>
      <c r="BX131" s="3">
        <v>57.9288311811462</v>
      </c>
      <c r="BY131" s="3">
        <v>53.0078059731317</v>
      </c>
      <c r="BZ131" s="3">
        <v>406.287342076082</v>
      </c>
      <c r="CA131" s="3">
        <v>145.105996008679</v>
      </c>
      <c r="CB131" s="3">
        <v>81.0187309792531</v>
      </c>
      <c r="CC131" s="3">
        <v>151.351312065081</v>
      </c>
      <c r="CD131" s="3">
        <v>183.264240630005</v>
      </c>
      <c r="CE131" s="3">
        <v>263.341560579504</v>
      </c>
      <c r="CF131" s="3">
        <v>94.6029818390144</v>
      </c>
      <c r="CG131" s="3">
        <v>67.8852175007696</v>
      </c>
      <c r="CH131" s="3">
        <v>189.856005601428</v>
      </c>
      <c r="CI131" s="3">
        <v>159.537266015807</v>
      </c>
      <c r="CJ131" s="3">
        <v>125.7469921068</v>
      </c>
      <c r="CK131" s="3">
        <v>115.145306059234</v>
      </c>
      <c r="CL131" s="3">
        <v>158.904132013736</v>
      </c>
      <c r="CM131" s="3">
        <v>40.3542773108042</v>
      </c>
      <c r="CN131" s="3">
        <v>144.298882577806</v>
      </c>
      <c r="CO131" s="3">
        <v>64.6515517105858</v>
      </c>
      <c r="CP131" s="3">
        <v>254.268112247581</v>
      </c>
      <c r="CQ131" s="3">
        <v>103.383551767312</v>
      </c>
      <c r="CR131" s="3">
        <v>280.481806103083</v>
      </c>
      <c r="CS131" s="3">
        <v>83.9738904711908</v>
      </c>
      <c r="CT131" s="3">
        <v>90.5964048948146</v>
      </c>
      <c r="CU131" s="3">
        <v>107.424931640485</v>
      </c>
      <c r="CV131" s="3">
        <v>109.525733255932</v>
      </c>
      <c r="CW131" s="3">
        <v>125.84053967474</v>
      </c>
      <c r="CX131" s="3">
        <v>73.2429880794176</v>
      </c>
      <c r="CY131" s="3">
        <v>64.6959300284138</v>
      </c>
      <c r="CZ131" s="3">
        <v>338.491017076351</v>
      </c>
      <c r="DA131" s="3">
        <v>65.9558345476271</v>
      </c>
      <c r="DB131" s="3">
        <v>68.0947827878206</v>
      </c>
      <c r="DC131" s="3">
        <v>39.8275739673466</v>
      </c>
      <c r="DD131" s="3">
        <v>120.744912594956</v>
      </c>
      <c r="DE131" s="3">
        <v>154.604564500892</v>
      </c>
      <c r="DF131" s="3">
        <v>10.6421445493138</v>
      </c>
      <c r="DG131" s="3">
        <v>74.4386217933895</v>
      </c>
      <c r="DH131" s="3">
        <v>48.1616214057613</v>
      </c>
      <c r="DI131" s="3">
        <v>267.577927037871</v>
      </c>
      <c r="DJ131" s="3">
        <v>42.9282110100176</v>
      </c>
      <c r="DK131" s="3">
        <v>221.083912393321</v>
      </c>
      <c r="DL131" s="3">
        <v>87.5495525973671</v>
      </c>
      <c r="DM131" s="3">
        <v>43.0937202761606</v>
      </c>
      <c r="DN131" s="3">
        <v>62.0490727734766</v>
      </c>
      <c r="DO131" s="3">
        <v>299.932697367084</v>
      </c>
      <c r="DP131" s="3">
        <v>184.905285498939</v>
      </c>
      <c r="DQ131" s="3">
        <v>85.5821889423862</v>
      </c>
      <c r="DR131" s="3">
        <v>69.7952988557835</v>
      </c>
      <c r="DS131" s="3">
        <v>46.0324591549179</v>
      </c>
      <c r="DT131" s="3">
        <v>48.8215412793003</v>
      </c>
      <c r="DU131" s="3">
        <v>165.446039695417</v>
      </c>
      <c r="DV131" s="3">
        <v>129.489692821309</v>
      </c>
      <c r="DW131" s="3">
        <v>168.642751981927</v>
      </c>
      <c r="DX131" s="3">
        <v>510.60458251477</v>
      </c>
      <c r="DY131" s="4">
        <v>1075.09986561692</v>
      </c>
      <c r="DZ131" s="3">
        <v>29.0618843579722</v>
      </c>
      <c r="EA131" s="3">
        <v>69.7815368578409</v>
      </c>
      <c r="EB131" s="3">
        <v>15.0579049029668</v>
      </c>
      <c r="EC131" s="3">
        <v>405.31106600398</v>
      </c>
      <c r="ED131" s="3">
        <v>137.781648289525</v>
      </c>
      <c r="EE131" s="3">
        <v>116.72784460199</v>
      </c>
      <c r="EF131" s="3">
        <v>210.49202961396</v>
      </c>
      <c r="EG131" s="3">
        <v>36.1618767596869</v>
      </c>
      <c r="EH131" s="3">
        <v>30.7599649889228</v>
      </c>
      <c r="EI131" s="3">
        <v>17.3603149670069</v>
      </c>
      <c r="EJ131" s="3">
        <v>183.838457019083</v>
      </c>
      <c r="EK131" s="3">
        <v>255.09031762684</v>
      </c>
      <c r="EL131" s="3">
        <v>223.184540393046</v>
      </c>
      <c r="EM131" s="3">
        <v>163.256428777548</v>
      </c>
      <c r="EN131" s="3">
        <v>102.406563951317</v>
      </c>
      <c r="EO131" s="3">
        <v>22.6834781480872</v>
      </c>
      <c r="EP131" s="3">
        <v>610.880220264734</v>
      </c>
      <c r="EQ131" s="3">
        <v>47.6982458737856</v>
      </c>
      <c r="ER131" s="3">
        <v>30.5348401143295</v>
      </c>
      <c r="ES131" s="3">
        <v>121.73822400781</v>
      </c>
      <c r="ET131" s="3">
        <v>495.552610314411</v>
      </c>
      <c r="EU131" s="3">
        <v>257.493615702204</v>
      </c>
      <c r="EV131" s="3">
        <v>17.577572654665</v>
      </c>
      <c r="EW131" s="3">
        <v>76.404987954468</v>
      </c>
      <c r="EX131" s="3">
        <v>160.60826347196</v>
      </c>
      <c r="EY131" s="3">
        <v>38.7347757101465</v>
      </c>
      <c r="EZ131" s="3">
        <v>217.345468780691</v>
      </c>
      <c r="FA131" s="3">
        <v>80.19652113468</v>
      </c>
      <c r="FB131" s="3">
        <v>16.8692492407309</v>
      </c>
      <c r="FC131" s="3">
        <v>23.3411843062168</v>
      </c>
      <c r="FD131" s="3">
        <v>726.95643567039</v>
      </c>
      <c r="FE131" s="3">
        <v>139.142893955367</v>
      </c>
      <c r="FF131" s="3">
        <v>23.9631777600905</v>
      </c>
      <c r="FG131" s="3">
        <v>73.391521288001</v>
      </c>
      <c r="FH131" s="3">
        <v>68.4795206280693</v>
      </c>
      <c r="FI131" s="3">
        <v>55.9846785325936</v>
      </c>
      <c r="FJ131" s="3">
        <v>79.6980704424193</v>
      </c>
      <c r="FK131" s="3">
        <v>173.992524209108</v>
      </c>
      <c r="FL131" s="3">
        <v>897.333423319756</v>
      </c>
      <c r="FM131" s="3">
        <v>587.464731014672</v>
      </c>
      <c r="FN131" s="3">
        <v>270.669363944811</v>
      </c>
      <c r="FO131" s="3">
        <v>77.9722615775856</v>
      </c>
      <c r="FP131" s="3">
        <v>30.3271987625344</v>
      </c>
      <c r="FQ131" s="3">
        <v>90.3622604765251</v>
      </c>
      <c r="FR131" s="3">
        <v>504.43017823259</v>
      </c>
      <c r="FS131" s="3">
        <v>258.845149527045</v>
      </c>
      <c r="FT131" s="3">
        <v>82.821322564673</v>
      </c>
      <c r="FU131" s="3">
        <v>302.351635255377</v>
      </c>
      <c r="FV131" s="3">
        <v>76.3886034153558</v>
      </c>
      <c r="FW131" s="3">
        <v>500.851821142747</v>
      </c>
      <c r="FX131" s="3">
        <v>470.787711599536</v>
      </c>
      <c r="FY131" s="3">
        <v>70.3075177306796</v>
      </c>
      <c r="FZ131" s="3">
        <v>89.8049998076066</v>
      </c>
      <c r="GA131" s="3">
        <v>83.1474067215469</v>
      </c>
      <c r="GB131" s="3">
        <v>152.040434961734</v>
      </c>
      <c r="GC131" s="3">
        <v>79.2979159265224</v>
      </c>
      <c r="GD131" s="3">
        <v>223.39048103461</v>
      </c>
      <c r="GE131" s="3">
        <v>132.38765573024</v>
      </c>
      <c r="GF131" s="3">
        <v>52.0760869565218</v>
      </c>
      <c r="GG131" s="3">
        <v>49.1651856257709</v>
      </c>
      <c r="GH131" s="3">
        <v>26.2216320957082</v>
      </c>
      <c r="GI131" s="3">
        <v>158.307165991385</v>
      </c>
      <c r="GJ131" s="3">
        <v>107.431558423637</v>
      </c>
      <c r="GK131" s="3">
        <v>112.672329662716</v>
      </c>
      <c r="GL131" s="3">
        <v>419.595555499684</v>
      </c>
      <c r="GM131" s="3">
        <v>461.63239755951</v>
      </c>
      <c r="GN131" s="3">
        <v>186.129432803195</v>
      </c>
      <c r="GO131" s="3">
        <v>105.318113891234</v>
      </c>
      <c r="GP131" s="3">
        <v>73.36466151427</v>
      </c>
      <c r="GQ131" s="3">
        <v>82.0477406627379</v>
      </c>
      <c r="GR131" s="3">
        <v>52.9072505265564</v>
      </c>
      <c r="GS131" s="3">
        <v>732.038478685462</v>
      </c>
      <c r="GT131" s="3">
        <v>34.4035559144452</v>
      </c>
      <c r="GU131" s="3">
        <v>81.0294685175924</v>
      </c>
      <c r="GV131" s="3">
        <v>524.508152725306</v>
      </c>
      <c r="GW131" s="3">
        <v>89.3373601028366</v>
      </c>
      <c r="GX131" s="3">
        <v>249.196765728154</v>
      </c>
      <c r="GY131" s="3">
        <v>122.584770284651</v>
      </c>
      <c r="GZ131" s="3">
        <v>94.6192114476887</v>
      </c>
      <c r="HA131" s="3">
        <v>149.086504288411</v>
      </c>
      <c r="HB131" s="3">
        <v>134.347699542888</v>
      </c>
      <c r="HC131" s="3">
        <v>26.2860869946687</v>
      </c>
      <c r="HD131" s="3">
        <v>94.6179186221047</v>
      </c>
      <c r="HE131" s="3">
        <v>101.571928103552</v>
      </c>
      <c r="HF131" s="3">
        <v>172.651743374791</v>
      </c>
      <c r="HG131" s="4">
        <v>1181.45174507473</v>
      </c>
      <c r="HH131" s="3">
        <v>52.3694052241235</v>
      </c>
      <c r="HI131" s="3">
        <v>139.568175414576</v>
      </c>
      <c r="HJ131" s="3">
        <v>101.542475278028</v>
      </c>
      <c r="HK131" s="3">
        <v>89.2498610936972</v>
      </c>
      <c r="HL131" s="3">
        <v>170.134818464328</v>
      </c>
      <c r="HM131" s="3">
        <v>28.0652812964797</v>
      </c>
      <c r="HN131" s="3">
        <v>86.6378684376238</v>
      </c>
      <c r="HO131" s="3">
        <v>168.190388801037</v>
      </c>
      <c r="HP131" s="3">
        <v>245.08276399456</v>
      </c>
      <c r="HQ131" s="3">
        <v>629.987327379414</v>
      </c>
      <c r="HR131" s="3">
        <v>138.839836448798</v>
      </c>
      <c r="HS131" s="3">
        <v>119.169833681272</v>
      </c>
      <c r="HT131" s="3">
        <v>122.286927429574</v>
      </c>
      <c r="HU131" s="3">
        <v>183.829006199444</v>
      </c>
      <c r="HV131" s="3">
        <v>97.4802869777821</v>
      </c>
      <c r="HW131" s="3">
        <v>86.9205979208493</v>
      </c>
      <c r="HX131" s="3">
        <v>127.660128454058</v>
      </c>
      <c r="HY131" s="3">
        <v>32.2112523919532</v>
      </c>
      <c r="HZ131" s="3">
        <v>122.569209343448</v>
      </c>
      <c r="IA131" s="3">
        <v>340.090348297907</v>
      </c>
      <c r="IB131" s="3">
        <v>130.837840148472</v>
      </c>
      <c r="IC131" s="3">
        <v>308.038163030821</v>
      </c>
      <c r="ID131" s="3">
        <v>168.8644843727</v>
      </c>
      <c r="IE131" s="3">
        <v>982.441093113112</v>
      </c>
      <c r="IF131" s="3">
        <v>23.2597119839863</v>
      </c>
      <c r="IG131" s="3">
        <v>198.395185494357</v>
      </c>
      <c r="IH131" s="3">
        <v>267.952021023129</v>
      </c>
      <c r="II131" s="3">
        <v>547.949413098893</v>
      </c>
      <c r="IJ131" s="3">
        <v>144.246189370622</v>
      </c>
      <c r="IK131" s="3">
        <v>202.052564042267</v>
      </c>
      <c r="IL131" s="3">
        <v>95.7116847701578</v>
      </c>
      <c r="IM131" s="3">
        <v>68.686470191337</v>
      </c>
      <c r="IN131" s="3">
        <v>373.052529775094</v>
      </c>
      <c r="IO131" s="3">
        <v>116.684188544404</v>
      </c>
      <c r="IP131" s="3">
        <v>42.7567469215704</v>
      </c>
      <c r="IQ131" s="3">
        <v>305.945806718996</v>
      </c>
      <c r="IR131" s="3">
        <v>90.3180377336726</v>
      </c>
      <c r="IS131" s="3">
        <v>169.409650138934</v>
      </c>
      <c r="IT131" s="3">
        <v>83.2112297239415</v>
      </c>
      <c r="IU131" s="3">
        <v>89.5013437060959</v>
      </c>
      <c r="IV131" s="3">
        <v>241.399356362181</v>
      </c>
      <c r="IW131" s="3">
        <v>103.738882259278</v>
      </c>
      <c r="IX131" s="3">
        <v>357.110441830691</v>
      </c>
      <c r="IY131" s="3">
        <v>74.580805049896</v>
      </c>
      <c r="IZ131" s="3">
        <v>21.4725319087611</v>
      </c>
      <c r="JA131" s="3">
        <v>55.1236460634281</v>
      </c>
      <c r="JB131" s="3">
        <v>147.433695585831</v>
      </c>
      <c r="JC131" s="3">
        <v>151.712037963954</v>
      </c>
      <c r="JD131" s="3">
        <v>114.545151949197</v>
      </c>
      <c r="JE131" s="3">
        <v>586.378863497415</v>
      </c>
      <c r="JF131" s="3">
        <v>109.011347052627</v>
      </c>
      <c r="JG131" s="3">
        <v>244.174117957277</v>
      </c>
      <c r="JH131" s="3">
        <v>58.5608307740545</v>
      </c>
      <c r="JI131" s="3">
        <v>201.732862958456</v>
      </c>
      <c r="JJ131" s="3">
        <v>86.0529002531078</v>
      </c>
      <c r="JK131" s="3">
        <v>574.248130154315</v>
      </c>
      <c r="JL131" s="3">
        <v>237.742100206911</v>
      </c>
      <c r="JM131" s="3">
        <v>132.339502569157</v>
      </c>
      <c r="JN131" s="3">
        <v>281.378310692165</v>
      </c>
      <c r="JO131" s="3">
        <v>135.255113858535</v>
      </c>
      <c r="JP131" s="3">
        <v>251.634224979048</v>
      </c>
      <c r="JQ131" s="3">
        <v>185.227608058764</v>
      </c>
      <c r="JR131" s="3">
        <v>473.112392259681</v>
      </c>
      <c r="JS131" s="3">
        <v>63.6298750883023</v>
      </c>
      <c r="JT131" s="3">
        <v>42.2201606010221</v>
      </c>
      <c r="JU131" s="3">
        <v>345.919347348421</v>
      </c>
      <c r="JV131" s="3">
        <v>9.17625612826069</v>
      </c>
      <c r="JW131" s="3">
        <v>66.9741302987803</v>
      </c>
      <c r="JX131" s="3">
        <v>96.0188718305278</v>
      </c>
      <c r="JY131" s="3">
        <v>128.595326867735</v>
      </c>
      <c r="JZ131" s="3">
        <v>61.1576081012098</v>
      </c>
      <c r="KA131" s="3">
        <v>210.342436172579</v>
      </c>
      <c r="KB131" s="3">
        <v>50.1979110389737</v>
      </c>
      <c r="KC131" s="3">
        <v>80.9519486191802</v>
      </c>
      <c r="KD131" s="3">
        <v>32.3595662022532</v>
      </c>
      <c r="KE131" s="3">
        <v>100.332590296411</v>
      </c>
      <c r="KF131" s="3">
        <v>63.2654000352446</v>
      </c>
      <c r="KG131" s="3">
        <v>119.829260808578</v>
      </c>
      <c r="KH131" s="3">
        <v>132.916119201846</v>
      </c>
      <c r="KI131" s="3">
        <v>134.080729500709</v>
      </c>
      <c r="KJ131" s="3">
        <v>104.472246399978</v>
      </c>
      <c r="KK131" s="3">
        <v>187.535378899402</v>
      </c>
      <c r="KL131" s="3">
        <v>57.017344741017</v>
      </c>
      <c r="KM131" s="3">
        <v>60.5617762884755</v>
      </c>
      <c r="KN131" s="3">
        <v>66.848668919467</v>
      </c>
      <c r="KO131" s="3">
        <v>19.3116873746806</v>
      </c>
      <c r="KP131" s="3">
        <v>24.1947329957408</v>
      </c>
      <c r="KQ131" s="3">
        <v>102.881272948334</v>
      </c>
      <c r="KR131" s="3">
        <v>35.5671363166411</v>
      </c>
      <c r="KS131" s="3">
        <v>31.7995125446499</v>
      </c>
      <c r="KT131" s="3">
        <v>7.77374619898471</v>
      </c>
      <c r="KU131" s="3">
        <v>290.559899106303</v>
      </c>
      <c r="KV131" s="3">
        <v>40.5119872937288</v>
      </c>
      <c r="KW131" s="3">
        <v>96.8944471173675</v>
      </c>
      <c r="KX131" s="3">
        <v>176.365715658361</v>
      </c>
      <c r="KY131" s="3">
        <v>12.84634261279</v>
      </c>
      <c r="KZ131" s="3">
        <v>11.3120897717848</v>
      </c>
      <c r="LA131" s="3">
        <v>15.7469497851982</v>
      </c>
      <c r="LB131" s="3">
        <v>25.0304346084595</v>
      </c>
      <c r="LC131" s="3">
        <v>61.5484900469102</v>
      </c>
      <c r="LD131" s="3">
        <v>554.26273360823</v>
      </c>
      <c r="LE131" s="3">
        <v>53.3734506579473</v>
      </c>
      <c r="LF131" s="3">
        <v>8.10214493934896</v>
      </c>
      <c r="LG131" s="3">
        <v>20.0830706066638</v>
      </c>
      <c r="LH131" s="3">
        <v>18.9283570728738</v>
      </c>
      <c r="LI131" s="3">
        <v>8.8045652638311</v>
      </c>
      <c r="LJ131" s="3">
        <v>34.3631935431479</v>
      </c>
      <c r="LK131" s="3">
        <v>22.6380137625545</v>
      </c>
      <c r="LL131" s="3">
        <v>33.9316623464211</v>
      </c>
    </row>
    <row r="132">
      <c r="A132" s="9">
        <v>45597.0</v>
      </c>
      <c r="B132" s="3">
        <v>227.205242241799</v>
      </c>
      <c r="C132" s="3">
        <v>180.137521504002</v>
      </c>
      <c r="D132" s="3">
        <v>116.608823682207</v>
      </c>
      <c r="E132" s="3">
        <v>356.993249511719</v>
      </c>
      <c r="F132" s="3">
        <v>506.124500274658</v>
      </c>
      <c r="G132" s="3">
        <v>217.108229478742</v>
      </c>
      <c r="H132" s="3">
        <v>52.6863763993011</v>
      </c>
      <c r="I132" s="3">
        <v>300.091326103602</v>
      </c>
      <c r="J132" s="3">
        <v>303.955001068115</v>
      </c>
      <c r="K132" s="3">
        <v>90.2513550294765</v>
      </c>
      <c r="L132" s="3">
        <v>96.6292389748909</v>
      </c>
      <c r="M132" s="3">
        <v>13.7984999656677</v>
      </c>
      <c r="N132" s="3">
        <v>109.811225914839</v>
      </c>
      <c r="O132" s="3">
        <v>75.5962436332714</v>
      </c>
      <c r="P132" s="3">
        <v>213.166212739739</v>
      </c>
      <c r="Q132" s="3">
        <v>93.460000038147</v>
      </c>
      <c r="R132" s="3">
        <v>196.103181498838</v>
      </c>
      <c r="S132" s="3">
        <v>141.040500259399</v>
      </c>
      <c r="T132" s="3">
        <v>179.379921457104</v>
      </c>
      <c r="U132" s="3">
        <v>191.400790917043</v>
      </c>
      <c r="V132" s="3">
        <v>298.46334846821</v>
      </c>
      <c r="W132" s="3">
        <v>555.859218389524</v>
      </c>
      <c r="X132" s="3">
        <v>200.745925384165</v>
      </c>
      <c r="Y132" s="3">
        <v>204.203498840332</v>
      </c>
      <c r="Z132" s="3">
        <v>317.918206398862</v>
      </c>
      <c r="AA132" s="3">
        <v>71.7630115199411</v>
      </c>
      <c r="AB132" s="3">
        <v>54.9245000839233</v>
      </c>
      <c r="AC132" s="3">
        <v>227.686445059864</v>
      </c>
      <c r="AD132" s="3">
        <v>202.233437260098</v>
      </c>
      <c r="AE132" s="3">
        <v>289.237715412429</v>
      </c>
      <c r="AF132" s="4">
        <v>3119.18649902344</v>
      </c>
      <c r="AG132" s="3">
        <v>148.286999511719</v>
      </c>
      <c r="AH132" s="3">
        <v>45.4009490289264</v>
      </c>
      <c r="AI132" s="3">
        <v>33.7188492856408</v>
      </c>
      <c r="AJ132" s="3">
        <v>88.8384290800107</v>
      </c>
      <c r="AK132" s="3">
        <v>227.689389842595</v>
      </c>
      <c r="AL132" s="3">
        <v>21.2725782076372</v>
      </c>
      <c r="AM132" s="3">
        <v>41.3680286974965</v>
      </c>
      <c r="AN132" s="3">
        <v>165.299749755859</v>
      </c>
      <c r="AO132" s="3">
        <v>77.9943544486832</v>
      </c>
      <c r="AP132" s="3">
        <v>56.8972225060019</v>
      </c>
      <c r="AQ132" s="3">
        <v>88.4612503051758</v>
      </c>
      <c r="AR132" s="3">
        <v>34.1424673795989</v>
      </c>
      <c r="AS132" s="3">
        <v>79.7096993200936</v>
      </c>
      <c r="AT132" s="3">
        <v>68.2651136766036</v>
      </c>
      <c r="AU132" s="3">
        <v>27.4070404338147</v>
      </c>
      <c r="AV132" s="3">
        <v>119.369847854059</v>
      </c>
      <c r="AW132" s="3">
        <v>391.561526516881</v>
      </c>
      <c r="AX132" s="3">
        <v>282.885093932208</v>
      </c>
      <c r="AY132" s="3">
        <v>134.173499298096</v>
      </c>
      <c r="AZ132" s="3">
        <v>103.411329436808</v>
      </c>
      <c r="BA132" s="3">
        <v>24.2557499408722</v>
      </c>
      <c r="BB132" s="3">
        <v>86.3047999995987</v>
      </c>
      <c r="BC132" s="3">
        <v>107.094178446944</v>
      </c>
      <c r="BD132" s="3">
        <v>150.065880696783</v>
      </c>
      <c r="BE132" s="3">
        <v>93.0377678004841</v>
      </c>
      <c r="BF132" s="3">
        <v>165.871750640869</v>
      </c>
      <c r="BG132" s="3">
        <v>43.0497917794584</v>
      </c>
      <c r="BH132" s="3">
        <v>220.84078940013</v>
      </c>
      <c r="BI132" s="3">
        <v>59.4105000495911</v>
      </c>
      <c r="BJ132" s="3">
        <v>358.409750003165</v>
      </c>
      <c r="BK132" s="3">
        <v>68.4188797401247</v>
      </c>
      <c r="BL132" s="3">
        <v>30.5762993155634</v>
      </c>
      <c r="BM132" s="3">
        <v>182.847434932406</v>
      </c>
      <c r="BN132" s="3">
        <v>110.787699504777</v>
      </c>
      <c r="BO132" s="3">
        <v>928.817755126953</v>
      </c>
      <c r="BP132" s="3">
        <v>44.7518384571853</v>
      </c>
      <c r="BQ132" s="3">
        <v>324.250033573735</v>
      </c>
      <c r="BR132" s="3">
        <v>57.4078070306345</v>
      </c>
      <c r="BS132" s="3">
        <v>35.4052299257868</v>
      </c>
      <c r="BT132" s="3">
        <v>218.829368155502</v>
      </c>
      <c r="BU132" s="3">
        <v>78.7903589577803</v>
      </c>
      <c r="BV132" s="3">
        <v>56.1234765042234</v>
      </c>
      <c r="BW132" s="3">
        <v>158.043922716509</v>
      </c>
      <c r="BX132" s="3">
        <v>57.3140523017146</v>
      </c>
      <c r="BY132" s="3">
        <v>62.5532501220703</v>
      </c>
      <c r="BZ132" s="3">
        <v>414.007513146729</v>
      </c>
      <c r="CA132" s="3">
        <v>172.924671840179</v>
      </c>
      <c r="CB132" s="3">
        <v>76.5218573395412</v>
      </c>
      <c r="CC132" s="3">
        <v>158.895718221438</v>
      </c>
      <c r="CD132" s="3">
        <v>165.921880384767</v>
      </c>
      <c r="CE132" s="3">
        <v>239.776754591933</v>
      </c>
      <c r="CF132" s="3">
        <v>106.646194753358</v>
      </c>
      <c r="CG132" s="3">
        <v>65.5410000801086</v>
      </c>
      <c r="CH132" s="3">
        <v>200.272071477016</v>
      </c>
      <c r="CI132" s="3">
        <v>165.96441532653</v>
      </c>
      <c r="CJ132" s="3">
        <v>120.711766222061</v>
      </c>
      <c r="CK132" s="3">
        <v>113.058098983448</v>
      </c>
      <c r="CL132" s="3">
        <v>156.29075012207</v>
      </c>
      <c r="CM132" s="3">
        <v>38.4788585459012</v>
      </c>
      <c r="CN132" s="3">
        <v>161.163307080848</v>
      </c>
      <c r="CO132" s="3">
        <v>61.6330639241589</v>
      </c>
      <c r="CP132" s="3">
        <v>245.931265627759</v>
      </c>
      <c r="CQ132" s="3">
        <v>98.0540605697115</v>
      </c>
      <c r="CR132" s="3">
        <v>260.323109153411</v>
      </c>
      <c r="CS132" s="3">
        <v>83.2560352682345</v>
      </c>
      <c r="CT132" s="3">
        <v>66.4141330271499</v>
      </c>
      <c r="CU132" s="3">
        <v>101.745618685039</v>
      </c>
      <c r="CV132" s="3">
        <v>126.3128944042</v>
      </c>
      <c r="CW132" s="3">
        <v>130.843571010746</v>
      </c>
      <c r="CX132" s="3">
        <v>73.0699039453568</v>
      </c>
      <c r="CY132" s="3">
        <v>61.5418953472098</v>
      </c>
      <c r="CZ132" s="3">
        <v>362.328432960451</v>
      </c>
      <c r="DA132" s="3">
        <v>74.2924080306289</v>
      </c>
      <c r="DB132" s="3">
        <v>68.3222497940064</v>
      </c>
      <c r="DC132" s="3">
        <v>38.5787612800935</v>
      </c>
      <c r="DD132" s="3">
        <v>119.593699893382</v>
      </c>
      <c r="DE132" s="3">
        <v>177.967000579834</v>
      </c>
      <c r="DF132" s="3">
        <v>10.9282794883034</v>
      </c>
      <c r="DG132" s="3">
        <v>82.2020000457764</v>
      </c>
      <c r="DH132" s="3">
        <v>44.4485644280096</v>
      </c>
      <c r="DI132" s="3">
        <v>288.502043753447</v>
      </c>
      <c r="DJ132" s="3">
        <v>41.6230508751702</v>
      </c>
      <c r="DK132" s="3">
        <v>242.014999771118</v>
      </c>
      <c r="DL132" s="3">
        <v>86.7584674294716</v>
      </c>
      <c r="DM132" s="3">
        <v>46.1525291073983</v>
      </c>
      <c r="DN132" s="3">
        <v>58.3228513062111</v>
      </c>
      <c r="DO132" s="3">
        <v>292.479621344716</v>
      </c>
      <c r="DP132" s="3">
        <v>179.263204430381</v>
      </c>
      <c r="DQ132" s="3">
        <v>90.7284117315032</v>
      </c>
      <c r="DR132" s="3">
        <v>64.7009557242712</v>
      </c>
      <c r="DS132" s="3">
        <v>47.6842764182299</v>
      </c>
      <c r="DT132" s="3">
        <v>55.5857821519738</v>
      </c>
      <c r="DU132" s="3">
        <v>173.280157787369</v>
      </c>
      <c r="DV132" s="3">
        <v>121.639273090613</v>
      </c>
      <c r="DW132" s="3">
        <v>208.463547659348</v>
      </c>
      <c r="DX132" s="3">
        <v>580.01931870242</v>
      </c>
      <c r="DY132" s="4">
        <v>1181.49551395948</v>
      </c>
      <c r="DZ132" s="3">
        <v>30.1714275291438</v>
      </c>
      <c r="EA132" s="3">
        <v>63.2796401182362</v>
      </c>
      <c r="EB132" s="3">
        <v>17.1905049574661</v>
      </c>
      <c r="EC132" s="3">
        <v>406.497213187949</v>
      </c>
      <c r="ED132" s="3">
        <v>143.477979410936</v>
      </c>
      <c r="EE132" s="3">
        <v>117.121005264086</v>
      </c>
      <c r="EF132" s="3">
        <v>224.034112531365</v>
      </c>
      <c r="EG132" s="3">
        <v>36.6555309691471</v>
      </c>
      <c r="EH132" s="3">
        <v>30.3163284059531</v>
      </c>
      <c r="EI132" s="3">
        <v>17.5470985443958</v>
      </c>
      <c r="EJ132" s="3">
        <v>175.268540254948</v>
      </c>
      <c r="EK132" s="3">
        <v>282.922801391607</v>
      </c>
      <c r="EL132" s="3">
        <v>214.085785360524</v>
      </c>
      <c r="EM132" s="3">
        <v>156.998085295318</v>
      </c>
      <c r="EN132" s="3">
        <v>90.8369803586144</v>
      </c>
      <c r="EO132" s="3">
        <v>24.4097499847412</v>
      </c>
      <c r="EP132" s="3">
        <v>657.218921772081</v>
      </c>
      <c r="EQ132" s="3">
        <v>57.5699610092859</v>
      </c>
      <c r="ER132" s="3">
        <v>29.1115650565782</v>
      </c>
      <c r="ES132" s="3">
        <v>117.902553378944</v>
      </c>
      <c r="ET132" s="3">
        <v>531.716250610352</v>
      </c>
      <c r="EU132" s="3">
        <v>269.36083838856</v>
      </c>
      <c r="EV132" s="3">
        <v>17.7657084550775</v>
      </c>
      <c r="EW132" s="3">
        <v>82.0612418338204</v>
      </c>
      <c r="EX132" s="3">
        <v>154.31924270538</v>
      </c>
      <c r="EY132" s="3">
        <v>37.172425734919</v>
      </c>
      <c r="EZ132" s="3">
        <v>239.374468018539</v>
      </c>
      <c r="FA132" s="3">
        <v>80.3374498388735</v>
      </c>
      <c r="FB132" s="3">
        <v>18.7699645206303</v>
      </c>
      <c r="FC132" s="3">
        <v>24.6851408863371</v>
      </c>
      <c r="FD132" s="3">
        <v>648.312513174412</v>
      </c>
      <c r="FE132" s="3">
        <v>134.019930282526</v>
      </c>
      <c r="FF132" s="3">
        <v>27.0037500858307</v>
      </c>
      <c r="FG132" s="3">
        <v>78.1005004882813</v>
      </c>
      <c r="FH132" s="3">
        <v>63.2634604164743</v>
      </c>
      <c r="FI132" s="3">
        <v>58.7341898181222</v>
      </c>
      <c r="FJ132" s="3">
        <v>83.2981978646809</v>
      </c>
      <c r="FK132" s="3">
        <v>165.393030548096</v>
      </c>
      <c r="FL132" s="3">
        <v>783.824314503233</v>
      </c>
      <c r="FM132" s="3">
        <v>540.683599229784</v>
      </c>
      <c r="FN132" s="3">
        <v>267.28241012112</v>
      </c>
      <c r="FO132" s="3">
        <v>73.7811862789401</v>
      </c>
      <c r="FP132" s="3">
        <v>31.6338587237314</v>
      </c>
      <c r="FQ132" s="3">
        <v>82.7313003812184</v>
      </c>
      <c r="FR132" s="3">
        <v>519.847815116085</v>
      </c>
      <c r="FS132" s="3">
        <v>278.440622436777</v>
      </c>
      <c r="FT132" s="3">
        <v>79.5246742690215</v>
      </c>
      <c r="FU132" s="3">
        <v>293.057860281048</v>
      </c>
      <c r="FV132" s="3">
        <v>68.7486727059263</v>
      </c>
      <c r="FW132" s="3">
        <v>599.161862062499</v>
      </c>
      <c r="FX132" s="3">
        <v>475.923275960757</v>
      </c>
      <c r="FY132" s="3">
        <v>65.2703433427989</v>
      </c>
      <c r="FZ132" s="3">
        <v>87.3259998321533</v>
      </c>
      <c r="GA132" s="3">
        <v>83.0192706488766</v>
      </c>
      <c r="GB132" s="3">
        <v>140.506250762939</v>
      </c>
      <c r="GC132" s="3">
        <v>76.514751340677</v>
      </c>
      <c r="GD132" s="3">
        <v>225.011501312256</v>
      </c>
      <c r="GE132" s="3">
        <v>130.093467449018</v>
      </c>
      <c r="GF132" s="3">
        <v>54.3032500267029</v>
      </c>
      <c r="GG132" s="3">
        <v>54.3623117848691</v>
      </c>
      <c r="GH132" s="3">
        <v>26.4261640290082</v>
      </c>
      <c r="GI132" s="3">
        <v>154.812722456722</v>
      </c>
      <c r="GJ132" s="3">
        <v>99.3145121107937</v>
      </c>
      <c r="GK132" s="3">
        <v>130.052750396728</v>
      </c>
      <c r="GL132" s="3">
        <v>417.691742255268</v>
      </c>
      <c r="GM132" s="3">
        <v>486.059707548149</v>
      </c>
      <c r="GN132" s="3">
        <v>210.50473071049</v>
      </c>
      <c r="GO132" s="3">
        <v>102.564496627383</v>
      </c>
      <c r="GP132" s="3">
        <v>79.0832666549945</v>
      </c>
      <c r="GQ132" s="3">
        <v>76.113746414245</v>
      </c>
      <c r="GR132" s="3">
        <v>42.8949804940056</v>
      </c>
      <c r="GS132" s="3">
        <v>830.215744018555</v>
      </c>
      <c r="GT132" s="3">
        <v>36.4945003509522</v>
      </c>
      <c r="GU132" s="3">
        <v>76.1286902124103</v>
      </c>
      <c r="GV132" s="3">
        <v>504.177177965666</v>
      </c>
      <c r="GW132" s="3">
        <v>94.0942506790161</v>
      </c>
      <c r="GX132" s="3">
        <v>265.62799949646</v>
      </c>
      <c r="GY132" s="3">
        <v>120.965671938156</v>
      </c>
      <c r="GZ132" s="3">
        <v>106.113130623211</v>
      </c>
      <c r="HA132" s="3">
        <v>151.241617763781</v>
      </c>
      <c r="HB132" s="3">
        <v>142.733913863064</v>
      </c>
      <c r="HC132" s="3">
        <v>28.8605000019073</v>
      </c>
      <c r="HD132" s="3">
        <v>108.139249610901</v>
      </c>
      <c r="HE132" s="3">
        <v>101.777635345704</v>
      </c>
      <c r="HF132" s="3">
        <v>184.615229682216</v>
      </c>
      <c r="HG132" s="4">
        <v>1213.96175537109</v>
      </c>
      <c r="HH132" s="3">
        <v>50.5034127617719</v>
      </c>
      <c r="HI132" s="3">
        <v>144.31470787018</v>
      </c>
      <c r="HJ132" s="3">
        <v>109.748912795563</v>
      </c>
      <c r="HK132" s="3">
        <v>88.0453784695045</v>
      </c>
      <c r="HL132" s="3">
        <v>161.497634737402</v>
      </c>
      <c r="HM132" s="3">
        <v>25.7628672193754</v>
      </c>
      <c r="HN132" s="3">
        <v>84.8448072749886</v>
      </c>
      <c r="HO132" s="3">
        <v>168.714473192983</v>
      </c>
      <c r="HP132" s="3">
        <v>253.586794998337</v>
      </c>
      <c r="HQ132" s="3">
        <v>689.728486759556</v>
      </c>
      <c r="HR132" s="3">
        <v>130.678151477231</v>
      </c>
      <c r="HS132" s="3">
        <v>113.993429791935</v>
      </c>
      <c r="HT132" s="3">
        <v>127.738632382173</v>
      </c>
      <c r="HU132" s="3">
        <v>203.412072813463</v>
      </c>
      <c r="HV132" s="3">
        <v>104.751931401378</v>
      </c>
      <c r="HW132" s="3">
        <v>90.9174600234104</v>
      </c>
      <c r="HX132" s="3">
        <v>123.610945626548</v>
      </c>
      <c r="HY132" s="3">
        <v>33.288142004893</v>
      </c>
      <c r="HZ132" s="3">
        <v>124.882652005505</v>
      </c>
      <c r="IA132" s="3">
        <v>333.361750076031</v>
      </c>
      <c r="IB132" s="3">
        <v>128.400947949248</v>
      </c>
      <c r="IC132" s="3">
        <v>327.647056962699</v>
      </c>
      <c r="ID132" s="3">
        <v>162.425839397613</v>
      </c>
      <c r="IE132" s="3">
        <v>787.185249328613</v>
      </c>
      <c r="IF132" s="3">
        <v>25.7964819813328</v>
      </c>
      <c r="IG132" s="3">
        <v>211.13702915103</v>
      </c>
      <c r="IH132" s="3">
        <v>281.695259916494</v>
      </c>
      <c r="II132" s="3">
        <v>556.463803425642</v>
      </c>
      <c r="IJ132" s="3">
        <v>143.605961195791</v>
      </c>
      <c r="IK132" s="3">
        <v>210.187521610256</v>
      </c>
      <c r="IL132" s="3">
        <v>98.8073413329313</v>
      </c>
      <c r="IM132" s="3">
        <v>78.0538512944328</v>
      </c>
      <c r="IN132" s="3">
        <v>383.199523373715</v>
      </c>
      <c r="IO132" s="3">
        <v>113.31142267934</v>
      </c>
      <c r="IP132" s="3">
        <v>42.870450275757</v>
      </c>
      <c r="IQ132" s="3">
        <v>354.779416110402</v>
      </c>
      <c r="IR132" s="3">
        <v>87.815099918235</v>
      </c>
      <c r="IS132" s="3">
        <v>176.484972039228</v>
      </c>
      <c r="IT132" s="3">
        <v>90.0081947073692</v>
      </c>
      <c r="IU132" s="3">
        <v>95.0681214576769</v>
      </c>
      <c r="IV132" s="3">
        <v>237.095911305308</v>
      </c>
      <c r="IW132" s="3">
        <v>88.8078578036551</v>
      </c>
      <c r="IX132" s="3">
        <v>380.685708589172</v>
      </c>
      <c r="IY132" s="3">
        <v>75.5511193922888</v>
      </c>
      <c r="IZ132" s="3">
        <v>22.2922966722337</v>
      </c>
      <c r="JA132" s="3">
        <v>59.3784138088097</v>
      </c>
      <c r="JB132" s="3">
        <v>151.560999679565</v>
      </c>
      <c r="JC132" s="3">
        <v>142.745720520882</v>
      </c>
      <c r="JD132" s="3">
        <v>119.173584765073</v>
      </c>
      <c r="JE132" s="3">
        <v>532.437934352422</v>
      </c>
      <c r="JF132" s="3">
        <v>117.563088195252</v>
      </c>
      <c r="JG132" s="3">
        <v>256.193724314961</v>
      </c>
      <c r="JH132" s="3">
        <v>61.5902907024414</v>
      </c>
      <c r="JI132" s="3">
        <v>205.658999633789</v>
      </c>
      <c r="JJ132" s="3">
        <v>85.0545176677562</v>
      </c>
      <c r="JK132" s="3">
        <v>594.06845472233</v>
      </c>
      <c r="JL132" s="3">
        <v>238.181903437207</v>
      </c>
      <c r="JM132" s="3">
        <v>132.821649753102</v>
      </c>
      <c r="JN132" s="3">
        <v>306.969510493315</v>
      </c>
      <c r="JO132" s="3">
        <v>137.425088385046</v>
      </c>
      <c r="JP132" s="3">
        <v>283.592291482219</v>
      </c>
      <c r="JQ132" s="3">
        <v>182.769751358032</v>
      </c>
      <c r="JR132" s="3">
        <v>476.916000366211</v>
      </c>
      <c r="JS132" s="3">
        <v>63.6920991389716</v>
      </c>
      <c r="JT132" s="3">
        <v>41.2132041281185</v>
      </c>
      <c r="JU132" s="3">
        <v>377.07850112915</v>
      </c>
      <c r="JV132" s="3">
        <v>8.8029349274077</v>
      </c>
      <c r="JW132" s="3">
        <v>66.9325001716614</v>
      </c>
      <c r="JX132" s="3">
        <v>97.9862501082678</v>
      </c>
      <c r="JY132" s="3">
        <v>136.289703027962</v>
      </c>
      <c r="JZ132" s="3">
        <v>72.3925431935754</v>
      </c>
      <c r="KA132" s="3">
        <v>220.922983216415</v>
      </c>
      <c r="KB132" s="3">
        <v>56.0900635420108</v>
      </c>
      <c r="KC132" s="3">
        <v>86.0456087548133</v>
      </c>
      <c r="KD132" s="3">
        <v>31.1751425925462</v>
      </c>
      <c r="KE132" s="3">
        <v>90.0326226055255</v>
      </c>
      <c r="KF132" s="3">
        <v>68.552531182825</v>
      </c>
      <c r="KG132" s="3">
        <v>119.456288465443</v>
      </c>
      <c r="KH132" s="3">
        <v>123.531371832321</v>
      </c>
      <c r="KI132" s="3">
        <v>134.643817335818</v>
      </c>
      <c r="KJ132" s="3">
        <v>109.687117824107</v>
      </c>
      <c r="KK132" s="3">
        <v>175.426410759746</v>
      </c>
      <c r="KL132" s="3">
        <v>54.880960514607</v>
      </c>
      <c r="KM132" s="3">
        <v>68.21202727869</v>
      </c>
      <c r="KN132" s="3">
        <v>73.3241957906848</v>
      </c>
      <c r="KO132" s="3">
        <v>20.2375375887414</v>
      </c>
      <c r="KP132" s="3">
        <v>19.3282360288551</v>
      </c>
      <c r="KQ132" s="3">
        <v>109.679398505277</v>
      </c>
      <c r="KR132" s="3">
        <v>35.7439329327796</v>
      </c>
      <c r="KS132" s="3">
        <v>34.5071924676646</v>
      </c>
      <c r="KT132" s="3">
        <v>9.01851641008753</v>
      </c>
      <c r="KU132" s="3">
        <v>297.73831585447</v>
      </c>
      <c r="KV132" s="3">
        <v>41.8914295582223</v>
      </c>
      <c r="KW132" s="3">
        <v>102.535815826106</v>
      </c>
      <c r="KX132" s="3">
        <v>169.787080487581</v>
      </c>
      <c r="KY132" s="3">
        <v>12.0125890169081</v>
      </c>
      <c r="KZ132" s="3">
        <v>10.5953007451013</v>
      </c>
      <c r="LA132" s="3">
        <v>16.0553874891155</v>
      </c>
      <c r="LB132" s="3">
        <v>27.0454999446869</v>
      </c>
      <c r="LC132" s="3">
        <v>71.2243868641969</v>
      </c>
      <c r="LD132" s="3">
        <v>596.671345752841</v>
      </c>
      <c r="LE132" s="3">
        <v>59.0107582076263</v>
      </c>
      <c r="LF132" s="3">
        <v>8.10716657011213</v>
      </c>
      <c r="LG132" s="3">
        <v>20.8802861151326</v>
      </c>
      <c r="LH132" s="3">
        <v>16.8416821343877</v>
      </c>
      <c r="LI132" s="3">
        <v>9.52825002670288</v>
      </c>
      <c r="LJ132" s="3">
        <v>32.7064761900261</v>
      </c>
      <c r="LK132" s="3">
        <v>22.7128056804731</v>
      </c>
      <c r="LL132" s="3">
        <v>34.7632000178714</v>
      </c>
    </row>
    <row r="133">
      <c r="A133" s="9">
        <v>45627.0</v>
      </c>
      <c r="B133" s="3">
        <v>248.827142987932</v>
      </c>
      <c r="C133" s="3">
        <v>174.539303000137</v>
      </c>
      <c r="D133" s="3">
        <v>113.830982868266</v>
      </c>
      <c r="E133" s="3">
        <v>359.265473865327</v>
      </c>
      <c r="F133" s="3">
        <v>484.290951683408</v>
      </c>
      <c r="G133" s="3">
        <v>215.482241665668</v>
      </c>
      <c r="H133" s="3">
        <v>51.5383333478655</v>
      </c>
      <c r="I133" s="3">
        <v>297.154346452395</v>
      </c>
      <c r="J133" s="3">
        <v>300.897856212798</v>
      </c>
      <c r="K133" s="3">
        <v>90.107795101884</v>
      </c>
      <c r="L133" s="3">
        <v>93.8411903381348</v>
      </c>
      <c r="M133" s="3">
        <v>13.0771429198129</v>
      </c>
      <c r="N133" s="3">
        <v>104.606666383289</v>
      </c>
      <c r="O133" s="3">
        <v>73.1562192997075</v>
      </c>
      <c r="P133" s="3">
        <v>217.093432641331</v>
      </c>
      <c r="Q133" s="3">
        <v>97.3219050452823</v>
      </c>
      <c r="R133" s="3">
        <v>196.561428251721</v>
      </c>
      <c r="S133" s="3">
        <v>136.604762849354</v>
      </c>
      <c r="T133" s="3">
        <v>170.013095310756</v>
      </c>
      <c r="U133" s="3">
        <v>187.474282201474</v>
      </c>
      <c r="V133" s="3">
        <v>269.108331589472</v>
      </c>
      <c r="W133" s="3">
        <v>546.645474388486</v>
      </c>
      <c r="X133" s="3">
        <v>192.956318362838</v>
      </c>
      <c r="Y133" s="3">
        <v>223.959285917736</v>
      </c>
      <c r="Z133" s="3">
        <v>306.165119606295</v>
      </c>
      <c r="AA133" s="3">
        <v>72.3742725340038</v>
      </c>
      <c r="AB133" s="3">
        <v>58.0411903744652</v>
      </c>
      <c r="AC133" s="3">
        <v>223.170182211249</v>
      </c>
      <c r="AD133" s="3">
        <v>195.113716987312</v>
      </c>
      <c r="AE133" s="3">
        <v>299.661406859834</v>
      </c>
      <c r="AF133" s="4">
        <v>3264.77523367746</v>
      </c>
      <c r="AG133" s="3">
        <v>168.606665838332</v>
      </c>
      <c r="AH133" s="3">
        <v>45.2714829513761</v>
      </c>
      <c r="AI133" s="3">
        <v>30.5480951581683</v>
      </c>
      <c r="AJ133" s="3">
        <v>87.162787777543</v>
      </c>
      <c r="AK133" s="3">
        <v>224.105339773105</v>
      </c>
      <c r="AL133" s="3">
        <v>21.2007681687795</v>
      </c>
      <c r="AM133" s="3">
        <v>42.2065928825349</v>
      </c>
      <c r="AN133" s="3">
        <v>153.420477004278</v>
      </c>
      <c r="AO133" s="3">
        <v>78.5887478937951</v>
      </c>
      <c r="AP133" s="3">
        <v>56.9822245113178</v>
      </c>
      <c r="AQ133" s="3">
        <v>90.0314283825102</v>
      </c>
      <c r="AR133" s="3">
        <v>33.2688094547817</v>
      </c>
      <c r="AS133" s="3">
        <v>77.1618524624277</v>
      </c>
      <c r="AT133" s="3">
        <v>71.0021431332543</v>
      </c>
      <c r="AU133" s="3">
        <v>27.2065025039779</v>
      </c>
      <c r="AV133" s="3">
        <v>119.003197333307</v>
      </c>
      <c r="AW133" s="3">
        <v>378.886001022462</v>
      </c>
      <c r="AX133" s="3">
        <v>277.840116184519</v>
      </c>
      <c r="AY133" s="3">
        <v>134.418333871024</v>
      </c>
      <c r="AZ133" s="3">
        <v>95.9346784072486</v>
      </c>
      <c r="BA133" s="3">
        <v>25.8833334332421</v>
      </c>
      <c r="BB133" s="3">
        <v>87.5645236060733</v>
      </c>
      <c r="BC133" s="3">
        <v>106.782619750752</v>
      </c>
      <c r="BD133" s="3">
        <v>149.153826002981</v>
      </c>
      <c r="BE133" s="3">
        <v>92.7351865384774</v>
      </c>
      <c r="BF133" s="3">
        <v>164.899999346052</v>
      </c>
      <c r="BG133" s="3">
        <v>39.3486841842688</v>
      </c>
      <c r="BH133" s="3">
        <v>232.188900305016</v>
      </c>
      <c r="BI133" s="3">
        <v>63.0380959283738</v>
      </c>
      <c r="BJ133" s="3">
        <v>364.728812081473</v>
      </c>
      <c r="BK133" s="3">
        <v>67.1028569539388</v>
      </c>
      <c r="BL133" s="3">
        <v>31.9404761450631</v>
      </c>
      <c r="BM133" s="3">
        <v>182.891666230701</v>
      </c>
      <c r="BN133" s="3">
        <v>100.363809494745</v>
      </c>
      <c r="BO133" s="3">
        <v>971.033095586868</v>
      </c>
      <c r="BP133" s="3">
        <v>42.2537731021475</v>
      </c>
      <c r="BQ133" s="3">
        <v>347.353367514803</v>
      </c>
      <c r="BR133" s="3">
        <v>58.5796307826037</v>
      </c>
      <c r="BS133" s="3">
        <v>33.4430952980405</v>
      </c>
      <c r="BT133" s="3">
        <v>203.953571501232</v>
      </c>
      <c r="BU133" s="3">
        <v>79.8085715884254</v>
      </c>
      <c r="BV133" s="3">
        <v>49.2356917623539</v>
      </c>
      <c r="BW133" s="3">
        <v>151.162619091216</v>
      </c>
      <c r="BX133" s="3">
        <v>54.6280952635266</v>
      </c>
      <c r="BY133" s="3">
        <v>62.2302381424677</v>
      </c>
      <c r="BZ133" s="3">
        <v>439.102513029794</v>
      </c>
      <c r="CA133" s="3">
        <v>175.697857084728</v>
      </c>
      <c r="CB133" s="3">
        <v>76.8567663839311</v>
      </c>
      <c r="CC133" s="3">
        <v>154.708198649159</v>
      </c>
      <c r="CD133" s="3">
        <v>149.953094482422</v>
      </c>
      <c r="CE133" s="3">
        <v>232.308777807673</v>
      </c>
      <c r="CF133" s="3">
        <v>113.383315510717</v>
      </c>
      <c r="CG133" s="3">
        <v>72.492380959647</v>
      </c>
      <c r="CH133" s="3">
        <v>196.385714576358</v>
      </c>
      <c r="CI133" s="3">
        <v>173.839246395995</v>
      </c>
      <c r="CJ133" s="3">
        <v>120.571883690009</v>
      </c>
      <c r="CK133" s="3">
        <v>109.934999738421</v>
      </c>
      <c r="CL133" s="3">
        <v>155.162855965751</v>
      </c>
      <c r="CM133" s="3">
        <v>33.4567492539764</v>
      </c>
      <c r="CN133" s="3">
        <v>156.962856111072</v>
      </c>
      <c r="CO133" s="3">
        <v>63.5499999636695</v>
      </c>
      <c r="CP133" s="3">
        <v>243.500405559198</v>
      </c>
      <c r="CQ133" s="3">
        <v>92.5252382187616</v>
      </c>
      <c r="CR133" s="3">
        <v>261.489047459194</v>
      </c>
      <c r="CS133" s="3">
        <v>80.8135560857292</v>
      </c>
      <c r="CT133" s="3">
        <v>77.3638098580497</v>
      </c>
      <c r="CU133" s="3">
        <v>96.0830703693672</v>
      </c>
      <c r="CV133" s="3">
        <v>128.515475318545</v>
      </c>
      <c r="CW133" s="3">
        <v>123.959951177989</v>
      </c>
      <c r="CX133" s="3">
        <v>71.9871498168934</v>
      </c>
      <c r="CY133" s="3">
        <v>58.621891585048</v>
      </c>
      <c r="CZ133" s="3">
        <v>353.195475987026</v>
      </c>
      <c r="DA133" s="3">
        <v>75.2503569466727</v>
      </c>
      <c r="DB133" s="3">
        <v>73.3973806472052</v>
      </c>
      <c r="DC133" s="3">
        <v>37.3635713486444</v>
      </c>
      <c r="DD133" s="3">
        <v>116.504285358247</v>
      </c>
      <c r="DE133" s="3">
        <v>185.990475609189</v>
      </c>
      <c r="DF133" s="3">
        <v>10.2597618557158</v>
      </c>
      <c r="DG133" s="3">
        <v>77.7585716247558</v>
      </c>
      <c r="DH133" s="3">
        <v>40.8711060016375</v>
      </c>
      <c r="DI133" s="3">
        <v>280.30325601673</v>
      </c>
      <c r="DJ133" s="3">
        <v>40.2945240565709</v>
      </c>
      <c r="DK133" s="3">
        <v>255.713096981957</v>
      </c>
      <c r="DL133" s="3">
        <v>83.1682977252706</v>
      </c>
      <c r="DM133" s="3">
        <v>44.6027436140812</v>
      </c>
      <c r="DN133" s="3">
        <v>52.813541033817</v>
      </c>
      <c r="DO133" s="3">
        <v>266.212542331358</v>
      </c>
      <c r="DP133" s="3">
        <v>170.381417189889</v>
      </c>
      <c r="DQ133" s="3">
        <v>92.1222682976485</v>
      </c>
      <c r="DR133" s="3">
        <v>64.3014031822305</v>
      </c>
      <c r="DS133" s="3">
        <v>48.1528572809129</v>
      </c>
      <c r="DT133" s="3">
        <v>52.8337176807872</v>
      </c>
      <c r="DU133" s="3">
        <v>186.391837124215</v>
      </c>
      <c r="DV133" s="3">
        <v>120.377676534594</v>
      </c>
      <c r="DW133" s="3">
        <v>212.527015282363</v>
      </c>
      <c r="DX133" s="3">
        <v>583.786430722191</v>
      </c>
      <c r="DY133" s="4">
        <v>1131.48333740234</v>
      </c>
      <c r="DZ133" s="3">
        <v>28.2568689103897</v>
      </c>
      <c r="EA133" s="3">
        <v>61.2866669609433</v>
      </c>
      <c r="EB133" s="3">
        <v>16.8722699855036</v>
      </c>
      <c r="EC133" s="3">
        <v>409.900716145833</v>
      </c>
      <c r="ED133" s="3">
        <v>137.0413302025</v>
      </c>
      <c r="EE133" s="3">
        <v>113.232856750488</v>
      </c>
      <c r="EF133" s="3">
        <v>228.784523373558</v>
      </c>
      <c r="EG133" s="3">
        <v>34.330701964612</v>
      </c>
      <c r="EH133" s="3">
        <v>31.8647283284005</v>
      </c>
      <c r="EI133" s="3">
        <v>18.1029254736012</v>
      </c>
      <c r="EJ133" s="3">
        <v>175.725000290644</v>
      </c>
      <c r="EK133" s="3">
        <v>265.603786388384</v>
      </c>
      <c r="EL133" s="3">
        <v>227.644999186198</v>
      </c>
      <c r="EM133" s="3">
        <v>153.50955839405</v>
      </c>
      <c r="EN133" s="3">
        <v>86.8775722079721</v>
      </c>
      <c r="EO133" s="3">
        <v>20.6959523246402</v>
      </c>
      <c r="EP133" s="3">
        <v>647.11110386747</v>
      </c>
      <c r="EQ133" s="3">
        <v>55.4738093784877</v>
      </c>
      <c r="ER133" s="3">
        <v>29.3454761959258</v>
      </c>
      <c r="ES133" s="3">
        <v>110.750783054874</v>
      </c>
      <c r="ET133" s="3">
        <v>537.640950520833</v>
      </c>
      <c r="EU133" s="3">
        <v>265.72480526845</v>
      </c>
      <c r="EV133" s="3">
        <v>17.831666810172</v>
      </c>
      <c r="EW133" s="3">
        <v>81.5981549070684</v>
      </c>
      <c r="EX133" s="3">
        <v>147.152856735956</v>
      </c>
      <c r="EY133" s="3">
        <v>37.0216663905552</v>
      </c>
      <c r="EZ133" s="3">
        <v>240.104471800796</v>
      </c>
      <c r="FA133" s="3">
        <v>80.6914278666178</v>
      </c>
      <c r="FB133" s="3">
        <v>17.9522686162411</v>
      </c>
      <c r="FC133" s="3">
        <v>24.2028736473562</v>
      </c>
      <c r="FD133" s="3">
        <v>646.716426304408</v>
      </c>
      <c r="FE133" s="3">
        <v>132.756784605634</v>
      </c>
      <c r="FF133" s="3">
        <v>27.0923810232253</v>
      </c>
      <c r="FG133" s="3">
        <v>84.8802379426502</v>
      </c>
      <c r="FH133" s="3">
        <v>62.8076190948486</v>
      </c>
      <c r="FI133" s="3">
        <v>61.0192857469831</v>
      </c>
      <c r="FJ133" s="3">
        <v>84.454524630592</v>
      </c>
      <c r="FK133" s="3">
        <v>147.522010803223</v>
      </c>
      <c r="FL133" s="3">
        <v>793.958571661086</v>
      </c>
      <c r="FM133" s="3">
        <v>498.523094540551</v>
      </c>
      <c r="FN133" s="3">
        <v>258.839764902508</v>
      </c>
      <c r="FO133" s="3">
        <v>75.2633125577052</v>
      </c>
      <c r="FP133" s="3">
        <v>33.3709774951245</v>
      </c>
      <c r="FQ133" s="3">
        <v>76.0080949692499</v>
      </c>
      <c r="FR133" s="3">
        <v>527.868429448733</v>
      </c>
      <c r="FS133" s="3">
        <v>286.419998168945</v>
      </c>
      <c r="FT133" s="3">
        <v>77.0830950055804</v>
      </c>
      <c r="FU133" s="3">
        <v>294.763094947452</v>
      </c>
      <c r="FV133" s="3">
        <v>59.9085714249384</v>
      </c>
      <c r="FW133" s="3">
        <v>586.161432175409</v>
      </c>
      <c r="FX133" s="3">
        <v>484.607620239258</v>
      </c>
      <c r="FY133" s="3">
        <v>61.0911647827977</v>
      </c>
      <c r="FZ133" s="3">
        <v>82.4204762776693</v>
      </c>
      <c r="GA133" s="3">
        <v>82.8378568376814</v>
      </c>
      <c r="GB133" s="3">
        <v>126.121428171794</v>
      </c>
      <c r="GC133" s="3">
        <v>78.3301612897667</v>
      </c>
      <c r="GD133" s="3">
        <v>217.618095034645</v>
      </c>
      <c r="GE133" s="3">
        <v>129.990714118594</v>
      </c>
      <c r="GF133" s="3">
        <v>52.6654756636847</v>
      </c>
      <c r="GG133" s="3">
        <v>53.8349028570141</v>
      </c>
      <c r="GH133" s="3">
        <v>25.4355130099559</v>
      </c>
      <c r="GI133" s="3">
        <v>143.421191624233</v>
      </c>
      <c r="GJ133" s="3">
        <v>100.185849268692</v>
      </c>
      <c r="GK133" s="3">
        <v>127.382620130266</v>
      </c>
      <c r="GL133" s="3">
        <v>439.104521978469</v>
      </c>
      <c r="GM133" s="3">
        <v>475.495347985921</v>
      </c>
      <c r="GN133" s="3">
        <v>199.624999273391</v>
      </c>
      <c r="GO133" s="3">
        <v>96.8937373802223</v>
      </c>
      <c r="GP133" s="3">
        <v>79.6037182538076</v>
      </c>
      <c r="GQ133" s="3">
        <v>73.4573805672782</v>
      </c>
      <c r="GR133" s="3">
        <v>39.7166668119885</v>
      </c>
      <c r="GS133" s="3">
        <v>912.957853771392</v>
      </c>
      <c r="GT133" s="3">
        <v>36.6485712868827</v>
      </c>
      <c r="GU133" s="3">
        <v>77.3645239330473</v>
      </c>
      <c r="GV133" s="3">
        <v>475.809761410668</v>
      </c>
      <c r="GW133" s="3">
        <v>94.6728570120675</v>
      </c>
      <c r="GX133" s="3">
        <v>248.054761977423</v>
      </c>
      <c r="GY133" s="3">
        <v>121.539953088118</v>
      </c>
      <c r="GZ133" s="3">
        <v>105.369778236122</v>
      </c>
      <c r="HA133" s="3">
        <v>130.104669622137</v>
      </c>
      <c r="HB133" s="3">
        <v>137.328378329845</v>
      </c>
      <c r="HC133" s="3">
        <v>28.6128570465814</v>
      </c>
      <c r="HD133" s="3">
        <v>104.044999985468</v>
      </c>
      <c r="HE133" s="3">
        <v>92.117225556718</v>
      </c>
      <c r="HF133" s="3">
        <v>175.279890383197</v>
      </c>
      <c r="HG133" s="4">
        <v>1235.35238211496</v>
      </c>
      <c r="HH133" s="3">
        <v>48.0782651264036</v>
      </c>
      <c r="HI133" s="3">
        <v>141.452619280134</v>
      </c>
      <c r="HJ133" s="3">
        <v>109.039145061029</v>
      </c>
      <c r="HK133" s="3">
        <v>86.7991169792583</v>
      </c>
      <c r="HL133" s="3">
        <v>156.043866466076</v>
      </c>
      <c r="HM133" s="3">
        <v>25.5122759475234</v>
      </c>
      <c r="HN133" s="3">
        <v>79.9028580075219</v>
      </c>
      <c r="HO133" s="3">
        <v>170.288529978072</v>
      </c>
      <c r="HP133" s="3">
        <v>243.729494556156</v>
      </c>
      <c r="HQ133" s="3">
        <v>669.498096284412</v>
      </c>
      <c r="HR133" s="3">
        <v>118.903208043138</v>
      </c>
      <c r="HS133" s="3">
        <v>108.922399276103</v>
      </c>
      <c r="HT133" s="3">
        <v>125.100023298088</v>
      </c>
      <c r="HU133" s="3">
        <v>198.809120952605</v>
      </c>
      <c r="HV133" s="3">
        <v>105.151757231643</v>
      </c>
      <c r="HW133" s="3">
        <v>87.8857138497489</v>
      </c>
      <c r="HX133" s="3">
        <v>122.871190025693</v>
      </c>
      <c r="HY133" s="3">
        <v>32.7937562968722</v>
      </c>
      <c r="HZ133" s="3">
        <v>121.266190665109</v>
      </c>
      <c r="IA133" s="3">
        <v>314.501767309263</v>
      </c>
      <c r="IB133" s="3">
        <v>120.691190447126</v>
      </c>
      <c r="IC133" s="3">
        <v>330.708668190798</v>
      </c>
      <c r="ID133" s="3">
        <v>157.772501402672</v>
      </c>
      <c r="IE133" s="3">
        <v>737.515956333705</v>
      </c>
      <c r="IF133" s="3">
        <v>24.8966667538597</v>
      </c>
      <c r="IG133" s="3">
        <v>228.701517590039</v>
      </c>
      <c r="IH133" s="3">
        <v>293.37952604748</v>
      </c>
      <c r="II133" s="3">
        <v>540.445102622245</v>
      </c>
      <c r="IJ133" s="3">
        <v>152.621958141429</v>
      </c>
      <c r="IK133" s="3">
        <v>208.001215429226</v>
      </c>
      <c r="IL133" s="3">
        <v>94.8471430823916</v>
      </c>
      <c r="IM133" s="3">
        <v>78.2840476263137</v>
      </c>
      <c r="IN133" s="3">
        <v>364.323094685872</v>
      </c>
      <c r="IO133" s="3">
        <v>113.339524042039</v>
      </c>
      <c r="IP133" s="3">
        <v>39.8522747909263</v>
      </c>
      <c r="IQ133" s="3">
        <v>351.553569975353</v>
      </c>
      <c r="IR133" s="3">
        <v>83.8204759870257</v>
      </c>
      <c r="IS133" s="3">
        <v>176.441656814576</v>
      </c>
      <c r="IT133" s="3">
        <v>88.4574423518247</v>
      </c>
      <c r="IU133" s="3">
        <v>97.8646293327499</v>
      </c>
      <c r="IV133" s="3">
        <v>233.226428440639</v>
      </c>
      <c r="IW133" s="3">
        <v>83.1238094511486</v>
      </c>
      <c r="IX133" s="3">
        <v>373.523001873897</v>
      </c>
      <c r="IY133" s="3">
        <v>77.9910732693297</v>
      </c>
      <c r="IZ133" s="3">
        <v>22.8523193396294</v>
      </c>
      <c r="JA133" s="3">
        <v>59.9175982646386</v>
      </c>
      <c r="JB133" s="3">
        <v>148.519047328404</v>
      </c>
      <c r="JC133" s="3">
        <v>132.839522952125</v>
      </c>
      <c r="JD133" s="3">
        <v>124.313570840018</v>
      </c>
      <c r="JE133" s="3">
        <v>526.452696952888</v>
      </c>
      <c r="JF133" s="3">
        <v>118.689067708007</v>
      </c>
      <c r="JG133" s="3">
        <v>247.709629774088</v>
      </c>
      <c r="JH133" s="3">
        <v>60.4590476808094</v>
      </c>
      <c r="JI133" s="3">
        <v>191.293571108863</v>
      </c>
      <c r="JJ133" s="3">
        <v>80.2278380692035</v>
      </c>
      <c r="JK133" s="3">
        <v>533.475799912888</v>
      </c>
      <c r="JL133" s="3">
        <v>231.476608431712</v>
      </c>
      <c r="JM133" s="3">
        <v>127.63500050136</v>
      </c>
      <c r="JN133" s="3">
        <v>314.635951450893</v>
      </c>
      <c r="JO133" s="3">
        <v>127.22738084339</v>
      </c>
      <c r="JP133" s="3">
        <v>273.514762515114</v>
      </c>
      <c r="JQ133" s="3">
        <v>196.863571166992</v>
      </c>
      <c r="JR133" s="3">
        <v>440.552381969634</v>
      </c>
      <c r="JS133" s="3">
        <v>59.7925533050647</v>
      </c>
      <c r="JT133" s="3">
        <v>40.6539013109477</v>
      </c>
      <c r="JU133" s="3">
        <v>377.540238879976</v>
      </c>
      <c r="JV133" s="3">
        <v>9.39976192656017</v>
      </c>
      <c r="JW133" s="3">
        <v>65.9902380988711</v>
      </c>
      <c r="JX133" s="3">
        <v>95.8947615850539</v>
      </c>
      <c r="JY133" s="3">
        <v>128.570713769822</v>
      </c>
      <c r="JZ133" s="3">
        <v>71.8176191420782</v>
      </c>
      <c r="KA133" s="3">
        <v>212.624257015333</v>
      </c>
      <c r="KB133" s="3">
        <v>54.5978303852966</v>
      </c>
      <c r="KC133" s="3">
        <v>93.3534598393569</v>
      </c>
      <c r="KD133" s="3">
        <v>29.682857013884</v>
      </c>
      <c r="KE133" s="3">
        <v>91.7297619410924</v>
      </c>
      <c r="KF133" s="3">
        <v>68.1116353048765</v>
      </c>
      <c r="KG133" s="3">
        <v>110.328332991827</v>
      </c>
      <c r="KH133" s="3">
        <v>121.840952736991</v>
      </c>
      <c r="KI133" s="3">
        <v>135.936429341634</v>
      </c>
      <c r="KJ133" s="3">
        <v>107.525889513038</v>
      </c>
      <c r="KK133" s="3">
        <v>170.818829165466</v>
      </c>
      <c r="KL133" s="3">
        <v>55.5185238974435</v>
      </c>
      <c r="KM133" s="3">
        <v>65.2468409274565</v>
      </c>
      <c r="KN133" s="3">
        <v>73.2147616431826</v>
      </c>
      <c r="KO133" s="3">
        <v>21.3941920011701</v>
      </c>
      <c r="KP133" s="3">
        <v>19.1004063093491</v>
      </c>
      <c r="KQ133" s="3">
        <v>116.565952301025</v>
      </c>
      <c r="KR133" s="3">
        <v>35.4011238850589</v>
      </c>
      <c r="KS133" s="3">
        <v>32.3608300753802</v>
      </c>
      <c r="KT133" s="3">
        <v>10.4159524100167</v>
      </c>
      <c r="KU133" s="3">
        <v>291.114894242838</v>
      </c>
      <c r="KV133" s="3">
        <v>42.7965252200361</v>
      </c>
      <c r="KW133" s="3">
        <v>108.309523809524</v>
      </c>
      <c r="KX133" s="3">
        <v>207.497731904509</v>
      </c>
      <c r="KY133" s="3">
        <v>10.9341449463574</v>
      </c>
      <c r="KZ133" s="3">
        <v>10.6450022410857</v>
      </c>
      <c r="LA133" s="3">
        <v>14.9303251103129</v>
      </c>
      <c r="LB133" s="3">
        <v>26.9219047909691</v>
      </c>
      <c r="LC133" s="3">
        <v>73.2938905662293</v>
      </c>
      <c r="LD133" s="3">
        <v>553.253570556641</v>
      </c>
      <c r="LE133" s="3">
        <v>59.6066724986089</v>
      </c>
      <c r="LF133" s="3">
        <v>7.9844444460532</v>
      </c>
      <c r="LG133" s="3">
        <v>20.0410351870019</v>
      </c>
      <c r="LH133" s="3">
        <v>14.452425160462</v>
      </c>
      <c r="LI133" s="3">
        <v>9.18547621227446</v>
      </c>
      <c r="LJ133" s="3">
        <v>31.9454376047799</v>
      </c>
      <c r="LK133" s="3">
        <v>23.5055741314199</v>
      </c>
      <c r="LL133" s="3">
        <v>32.7976193200974</v>
      </c>
    </row>
    <row r="134">
      <c r="A134" s="9">
        <v>45658.0</v>
      </c>
      <c r="B134" s="3">
        <v>234.288332621256</v>
      </c>
      <c r="C134" s="3">
        <v>174.349135174097</v>
      </c>
      <c r="D134" s="3">
        <v>116.708555571555</v>
      </c>
      <c r="E134" s="3">
        <v>357.083335876465</v>
      </c>
      <c r="F134" s="3">
        <v>428.338055928548</v>
      </c>
      <c r="G134" s="3">
        <v>216.711110009087</v>
      </c>
      <c r="H134" s="3">
        <v>50.7988886303372</v>
      </c>
      <c r="I134" s="3">
        <v>293.756944444444</v>
      </c>
      <c r="J134" s="3">
        <v>294.945555792914</v>
      </c>
      <c r="K134" s="3">
        <v>91.31388897366</v>
      </c>
      <c r="L134" s="3">
        <v>95.5677780575222</v>
      </c>
      <c r="M134" s="3">
        <v>12.0386110941569</v>
      </c>
      <c r="N134" s="3">
        <v>104.443333943685</v>
      </c>
      <c r="O134" s="3">
        <v>73.4741662343343</v>
      </c>
      <c r="P134" s="3">
        <v>208.975000169542</v>
      </c>
      <c r="Q134" s="3">
        <v>94.0572215186225</v>
      </c>
      <c r="R134" s="3">
        <v>188.273333231608</v>
      </c>
      <c r="S134" s="3">
        <v>131.009721332126</v>
      </c>
      <c r="T134" s="3">
        <v>179.655278523763</v>
      </c>
      <c r="U134" s="3">
        <v>181.840554555257</v>
      </c>
      <c r="V134" s="3">
        <v>269.639444139269</v>
      </c>
      <c r="W134" s="3">
        <v>544.100557115343</v>
      </c>
      <c r="X134" s="3">
        <v>183.405555725098</v>
      </c>
      <c r="Y134" s="3">
        <v>227.013750712077</v>
      </c>
      <c r="Z134" s="3">
        <v>307.005276150174</v>
      </c>
      <c r="AA134" s="3">
        <v>71.4236104753282</v>
      </c>
      <c r="AB134" s="3">
        <v>61.8822218577067</v>
      </c>
      <c r="AC134" s="3">
        <v>216.273056030273</v>
      </c>
      <c r="AD134" s="3">
        <v>189.654167175293</v>
      </c>
      <c r="AE134" s="3">
        <v>309.410729578407</v>
      </c>
      <c r="AF134" s="4">
        <v>3276.55195448134</v>
      </c>
      <c r="AG134" s="3">
        <v>172.860692765978</v>
      </c>
      <c r="AH134" s="3">
        <v>46.0719443427192</v>
      </c>
      <c r="AI134" s="3">
        <v>30.8786110877991</v>
      </c>
      <c r="AJ134" s="3">
        <v>84.3455554114448</v>
      </c>
      <c r="AK134" s="3">
        <v>236.774998982747</v>
      </c>
      <c r="AL134" s="3">
        <v>19.8144441710578</v>
      </c>
      <c r="AM134" s="3">
        <v>34.6844443215264</v>
      </c>
      <c r="AN134" s="3">
        <v>146.74277750651</v>
      </c>
      <c r="AO134" s="3">
        <v>80.5914759201492</v>
      </c>
      <c r="AP134" s="3">
        <v>57.1582912160624</v>
      </c>
      <c r="AQ134" s="3">
        <v>97.0405555301242</v>
      </c>
      <c r="AR134" s="3">
        <v>32.0850002500746</v>
      </c>
      <c r="AS134" s="3">
        <v>72.0047221713596</v>
      </c>
      <c r="AT134" s="3">
        <v>76.708333545261</v>
      </c>
      <c r="AU134" s="3">
        <v>25.8924232853866</v>
      </c>
      <c r="AV134" s="3">
        <v>124.739444308811</v>
      </c>
      <c r="AW134" s="3">
        <v>378.067314661049</v>
      </c>
      <c r="AX134" s="3">
        <v>268.782222323948</v>
      </c>
      <c r="AY134" s="3">
        <v>134.233612060547</v>
      </c>
      <c r="AZ134" s="3">
        <v>88.6883330874973</v>
      </c>
      <c r="BA134" s="3">
        <v>25.1119445164998</v>
      </c>
      <c r="BB134" s="3">
        <v>91.5961110856798</v>
      </c>
      <c r="BC134" s="3">
        <v>104.905277464125</v>
      </c>
      <c r="BD134" s="3">
        <v>140.022223578559</v>
      </c>
      <c r="BE134" s="3">
        <v>88.2061369252251</v>
      </c>
      <c r="BF134" s="3">
        <v>159.889444986979</v>
      </c>
      <c r="BG134" s="3">
        <v>37.0396946055268</v>
      </c>
      <c r="BH134" s="3">
        <v>231.408611297607</v>
      </c>
      <c r="BI134" s="3">
        <v>57.7349999745687</v>
      </c>
      <c r="BJ134" s="3">
        <v>359.806111653646</v>
      </c>
      <c r="BK134" s="3">
        <v>66.3999994066026</v>
      </c>
      <c r="BL134" s="3">
        <v>31.9972224765354</v>
      </c>
      <c r="BM134" s="3">
        <v>190.099443647597</v>
      </c>
      <c r="BN134" s="3">
        <v>102.894166522556</v>
      </c>
      <c r="BO134" s="3">
        <v>933.97499762641</v>
      </c>
      <c r="BP134" s="3">
        <v>39.4458333121406</v>
      </c>
      <c r="BQ134" s="3">
        <v>331.691665649414</v>
      </c>
      <c r="BR134" s="3">
        <v>59.8383015926523</v>
      </c>
      <c r="BS134" s="3">
        <v>32.5986110369364</v>
      </c>
      <c r="BT134" s="3">
        <v>193.963610331217</v>
      </c>
      <c r="BU134" s="3">
        <v>77.8330561319987</v>
      </c>
      <c r="BV134" s="3">
        <v>50.4800222770497</v>
      </c>
      <c r="BW134" s="3">
        <v>154.420139312744</v>
      </c>
      <c r="BX134" s="3">
        <v>54.3386109670003</v>
      </c>
      <c r="BY134" s="3">
        <v>65.0952770445082</v>
      </c>
      <c r="BZ134" s="3">
        <v>443.223332722982</v>
      </c>
      <c r="CA134" s="3">
        <v>186.156943851047</v>
      </c>
      <c r="CB134" s="3">
        <v>71.994559570537</v>
      </c>
      <c r="CC134" s="3">
        <v>152.911819234649</v>
      </c>
      <c r="CD134" s="3">
        <v>142.866388108995</v>
      </c>
      <c r="CE134" s="3">
        <v>239.700277964274</v>
      </c>
      <c r="CF134" s="3">
        <v>110.083194944594</v>
      </c>
      <c r="CG134" s="3">
        <v>73.1533332400852</v>
      </c>
      <c r="CH134" s="3">
        <v>192.25111134847</v>
      </c>
      <c r="CI134" s="3">
        <v>185.006316292896</v>
      </c>
      <c r="CJ134" s="3">
        <v>120.654722213745</v>
      </c>
      <c r="CK134" s="3">
        <v>108.547500186496</v>
      </c>
      <c r="CL134" s="3">
        <v>162.061389923096</v>
      </c>
      <c r="CM134" s="3">
        <v>35.9336109161377</v>
      </c>
      <c r="CN134" s="3">
        <v>136.175555547078</v>
      </c>
      <c r="CO134" s="3">
        <v>64.9962250391642</v>
      </c>
      <c r="CP134" s="3">
        <v>237.649721781413</v>
      </c>
      <c r="CQ134" s="3">
        <v>90.5797227223714</v>
      </c>
      <c r="CR134" s="3">
        <v>259.810832129584</v>
      </c>
      <c r="CS134" s="3">
        <v>64.8022999304775</v>
      </c>
      <c r="CT134" s="3">
        <v>77.2033335367839</v>
      </c>
      <c r="CU134" s="3">
        <v>91.0605549282498</v>
      </c>
      <c r="CV134" s="3">
        <v>124.600278430515</v>
      </c>
      <c r="CW134" s="3">
        <v>131.351665223983</v>
      </c>
      <c r="CX134" s="3">
        <v>69.1355548434787</v>
      </c>
      <c r="CY134" s="3">
        <v>56.9105554156833</v>
      </c>
      <c r="CZ134" s="3">
        <v>343.633057488336</v>
      </c>
      <c r="DA134" s="3">
        <v>78.8005551232232</v>
      </c>
      <c r="DB134" s="3">
        <v>71.2594441307916</v>
      </c>
      <c r="DC134" s="3">
        <v>38.73277759552</v>
      </c>
      <c r="DD134" s="3">
        <v>112.051388634576</v>
      </c>
      <c r="DE134" s="3">
        <v>180.843889448378</v>
      </c>
      <c r="DF134" s="3">
        <v>9.97944439782037</v>
      </c>
      <c r="DG134" s="3">
        <v>74.0002776251899</v>
      </c>
      <c r="DH134" s="3">
        <v>38.7071445414414</v>
      </c>
      <c r="DI134" s="3">
        <v>275.166666666667</v>
      </c>
      <c r="DJ134" s="3">
        <v>39.6449999279446</v>
      </c>
      <c r="DK134" s="3">
        <v>263.929722256131</v>
      </c>
      <c r="DL134" s="3">
        <v>79.2500002119276</v>
      </c>
      <c r="DM134" s="3">
        <v>43.3741663826837</v>
      </c>
      <c r="DN134" s="3">
        <v>52.8233332104153</v>
      </c>
      <c r="DO134" s="3">
        <v>263.536430934224</v>
      </c>
      <c r="DP134" s="3">
        <v>182.086388481988</v>
      </c>
      <c r="DQ134" s="3">
        <v>92.0602775149875</v>
      </c>
      <c r="DR134" s="3">
        <v>60.220260751584</v>
      </c>
      <c r="DS134" s="3">
        <v>49.5655552546183</v>
      </c>
      <c r="DT134" s="3">
        <v>51.9816664589776</v>
      </c>
      <c r="DU134" s="3">
        <v>194.499027676053</v>
      </c>
      <c r="DV134" s="3">
        <v>117.608055326674</v>
      </c>
      <c r="DW134" s="3">
        <v>212.413333892822</v>
      </c>
      <c r="DX134" s="3">
        <v>603.963331434462</v>
      </c>
      <c r="DY134" s="4">
        <v>1092.09777492947</v>
      </c>
      <c r="DZ134" s="3">
        <v>28.0147221353319</v>
      </c>
      <c r="EA134" s="3">
        <v>57.3483334647285</v>
      </c>
      <c r="EB134" s="3">
        <v>16.7472223175897</v>
      </c>
      <c r="EC134" s="3">
        <v>402.956943088108</v>
      </c>
      <c r="ED134" s="3">
        <v>143.665000067817</v>
      </c>
      <c r="EE134" s="3">
        <v>110.607222027249</v>
      </c>
      <c r="EF134" s="3">
        <v>222.323055691189</v>
      </c>
      <c r="EG134" s="3">
        <v>33.0252777735392</v>
      </c>
      <c r="EH134" s="3">
        <v>30.4206295647236</v>
      </c>
      <c r="EI134" s="3">
        <v>17.1833332909478</v>
      </c>
      <c r="EJ134" s="3">
        <v>157.267777760824</v>
      </c>
      <c r="EK134" s="3">
        <v>279.413334740533</v>
      </c>
      <c r="EL134" s="3">
        <v>222.691944970025</v>
      </c>
      <c r="EM134" s="3">
        <v>150.663888719347</v>
      </c>
      <c r="EN134" s="3">
        <v>84.2924999660916</v>
      </c>
      <c r="EO134" s="3">
        <v>20.342222266727</v>
      </c>
      <c r="EP134" s="3">
        <v>613.648451189823</v>
      </c>
      <c r="EQ134" s="3">
        <v>56.0830551783244</v>
      </c>
      <c r="ER134" s="3">
        <v>27.9841667281257</v>
      </c>
      <c r="ES134" s="3">
        <v>105.52638859219</v>
      </c>
      <c r="ET134" s="3">
        <v>564.598610772027</v>
      </c>
      <c r="EU134" s="3">
        <v>254.556112501356</v>
      </c>
      <c r="EV134" s="3">
        <v>17.4227778116862</v>
      </c>
      <c r="EW134" s="3">
        <v>79.768333223131</v>
      </c>
      <c r="EX134" s="3">
        <v>145.993055979411</v>
      </c>
      <c r="EY134" s="3">
        <v>38.1883332994249</v>
      </c>
      <c r="EZ134" s="3">
        <v>252.915441641685</v>
      </c>
      <c r="FA134" s="3">
        <v>81.5241669548882</v>
      </c>
      <c r="FB134" s="3">
        <v>17.4486109945509</v>
      </c>
      <c r="FC134" s="3">
        <v>22.4747222264608</v>
      </c>
      <c r="FD134" s="3">
        <v>711.506388346354</v>
      </c>
      <c r="FE134" s="3">
        <v>127.667222764757</v>
      </c>
      <c r="FF134" s="3">
        <v>28.9663888613383</v>
      </c>
      <c r="FG134" s="3">
        <v>80.8102775149875</v>
      </c>
      <c r="FH134" s="3">
        <v>61.9697223239475</v>
      </c>
      <c r="FI134" s="3">
        <v>59.6908330917358</v>
      </c>
      <c r="FJ134" s="3">
        <v>84.4013888041178</v>
      </c>
      <c r="FK134" s="3">
        <v>132.708564970228</v>
      </c>
      <c r="FL134" s="3">
        <v>772.196938408746</v>
      </c>
      <c r="FM134" s="3">
        <v>482.223610772027</v>
      </c>
      <c r="FN134" s="3">
        <v>254.896741787469</v>
      </c>
      <c r="FO134" s="3">
        <v>77.3794445461697</v>
      </c>
      <c r="FP134" s="3">
        <v>32.7369443045722</v>
      </c>
      <c r="FQ134" s="3">
        <v>75.7122224171956</v>
      </c>
      <c r="FR134" s="3">
        <v>523.84982511686</v>
      </c>
      <c r="FS134" s="3">
        <v>278.033610873752</v>
      </c>
      <c r="FT134" s="3">
        <v>76.2191660139296</v>
      </c>
      <c r="FU134" s="3">
        <v>286.526385837131</v>
      </c>
      <c r="FV134" s="3">
        <v>57.2297220230103</v>
      </c>
      <c r="FW134" s="3">
        <v>588.841386583116</v>
      </c>
      <c r="FX134" s="3">
        <v>476.49888949924</v>
      </c>
      <c r="FY134" s="3">
        <v>57.6630556318495</v>
      </c>
      <c r="FZ134" s="3">
        <v>85.4944449530708</v>
      </c>
      <c r="GA134" s="3">
        <v>84.3486109839545</v>
      </c>
      <c r="GB134" s="3">
        <v>124.340277777778</v>
      </c>
      <c r="GC134" s="3">
        <v>74.1536108652751</v>
      </c>
      <c r="GD134" s="3">
        <v>214.710833231608</v>
      </c>
      <c r="GE134" s="3">
        <v>139.979165818956</v>
      </c>
      <c r="GF134" s="3">
        <v>50.1308332019382</v>
      </c>
      <c r="GG134" s="3">
        <v>51.7816668616401</v>
      </c>
      <c r="GH134" s="3">
        <v>26.7024999724494</v>
      </c>
      <c r="GI134" s="3">
        <v>147.701945410834</v>
      </c>
      <c r="GJ134" s="3">
        <v>98.7155547671848</v>
      </c>
      <c r="GK134" s="3">
        <v>131.607639100817</v>
      </c>
      <c r="GL134" s="3">
        <v>429.580278184679</v>
      </c>
      <c r="GM134" s="3">
        <v>464.025274488661</v>
      </c>
      <c r="GN134" s="3">
        <v>195.099999321832</v>
      </c>
      <c r="GO134" s="3">
        <v>98.6780560811361</v>
      </c>
      <c r="GP134" s="3">
        <v>78.6144453684489</v>
      </c>
      <c r="GQ134" s="3">
        <v>70.3544445037842</v>
      </c>
      <c r="GR134" s="3">
        <v>40.3819442325168</v>
      </c>
      <c r="GS134" s="3">
        <v>900.653891669379</v>
      </c>
      <c r="GT134" s="3">
        <v>36.9152777989705</v>
      </c>
      <c r="GU134" s="3">
        <v>72.890277226766</v>
      </c>
      <c r="GV134" s="3">
        <v>479.111390007867</v>
      </c>
      <c r="GW134" s="3">
        <v>102.180278142293</v>
      </c>
      <c r="GX134" s="3">
        <v>244.853891160753</v>
      </c>
      <c r="GY134" s="3">
        <v>119.778896067545</v>
      </c>
      <c r="GZ134" s="3">
        <v>105.703888575236</v>
      </c>
      <c r="HA134" s="3">
        <v>121.729166878594</v>
      </c>
      <c r="HB134" s="3">
        <v>137.576111475627</v>
      </c>
      <c r="HC134" s="3">
        <v>27.7000002331204</v>
      </c>
      <c r="HD134" s="3">
        <v>104.233888838026</v>
      </c>
      <c r="HE134" s="3">
        <v>85.6155545976427</v>
      </c>
      <c r="HF134" s="3">
        <v>165.992798844543</v>
      </c>
      <c r="HG134" s="4">
        <v>1225.00249565972</v>
      </c>
      <c r="HH134" s="3">
        <v>50.8705558776856</v>
      </c>
      <c r="HI134" s="3">
        <v>143.062221950955</v>
      </c>
      <c r="HJ134" s="3">
        <v>108.630277633667</v>
      </c>
      <c r="HK134" s="3">
        <v>85.8838886684842</v>
      </c>
      <c r="HL134" s="3">
        <v>147.889166514079</v>
      </c>
      <c r="HM134" s="3">
        <v>26.2408351536405</v>
      </c>
      <c r="HN134" s="3">
        <v>79.9961115519206</v>
      </c>
      <c r="HO134" s="3">
        <v>162.304123500728</v>
      </c>
      <c r="HP134" s="3">
        <v>239.860181361289</v>
      </c>
      <c r="HQ134" s="3">
        <v>655.096386379666</v>
      </c>
      <c r="HR134" s="3">
        <v>113.260277642144</v>
      </c>
      <c r="HS134" s="3">
        <v>111.106111102634</v>
      </c>
      <c r="HT134" s="3">
        <v>122.483054902818</v>
      </c>
      <c r="HU134" s="3">
        <v>195.668495476203</v>
      </c>
      <c r="HV134" s="3">
        <v>101.331719631638</v>
      </c>
      <c r="HW134" s="3">
        <v>84.9061113993327</v>
      </c>
      <c r="HX134" s="3">
        <v>118.87361102634</v>
      </c>
      <c r="HY134" s="3">
        <v>32.5197220908271</v>
      </c>
      <c r="HZ134" s="3">
        <v>118.499721950955</v>
      </c>
      <c r="IA134" s="3">
        <v>294.758056640625</v>
      </c>
      <c r="IB134" s="3">
        <v>118.34527821011</v>
      </c>
      <c r="IC134" s="3">
        <v>326.58472442627</v>
      </c>
      <c r="ID134" s="3">
        <v>164.020835028754</v>
      </c>
      <c r="IE134" s="3">
        <v>699.78167046441</v>
      </c>
      <c r="IF134" s="3">
        <v>24.1330556339688</v>
      </c>
      <c r="IG134" s="3">
        <v>243.706389957004</v>
      </c>
      <c r="IH134" s="3">
        <v>282.553056504991</v>
      </c>
      <c r="II134" s="3">
        <v>521.797427663663</v>
      </c>
      <c r="IJ134" s="3">
        <v>150.481665717231</v>
      </c>
      <c r="IK134" s="3">
        <v>208.926666683621</v>
      </c>
      <c r="IL134" s="3">
        <v>95.5113892025418</v>
      </c>
      <c r="IM134" s="3">
        <v>76.7180557250977</v>
      </c>
      <c r="IN134" s="3">
        <v>348.304447597928</v>
      </c>
      <c r="IO134" s="3">
        <v>104.90083334181</v>
      </c>
      <c r="IP134" s="3">
        <v>40.6850002076891</v>
      </c>
      <c r="IQ134" s="3">
        <v>343.951111687554</v>
      </c>
      <c r="IR134" s="3">
        <v>82.8391664293077</v>
      </c>
      <c r="IS134" s="3">
        <v>174.040556589762</v>
      </c>
      <c r="IT134" s="3">
        <v>83.1269444359674</v>
      </c>
      <c r="IU134" s="3">
        <v>97.9152772691515</v>
      </c>
      <c r="IV134" s="3">
        <v>194.126390245226</v>
      </c>
      <c r="IW134" s="3">
        <v>84.2488886515299</v>
      </c>
      <c r="IX134" s="3">
        <v>376.627221001519</v>
      </c>
      <c r="IY134" s="3">
        <v>74.1331157244131</v>
      </c>
      <c r="IZ134" s="3">
        <v>22.4933852362624</v>
      </c>
      <c r="JA134" s="3">
        <v>55.0913889143202</v>
      </c>
      <c r="JB134" s="3">
        <v>146.246666378445</v>
      </c>
      <c r="JC134" s="3">
        <v>137.68638865153</v>
      </c>
      <c r="JD134" s="3">
        <v>121.795833163791</v>
      </c>
      <c r="JE134" s="3">
        <v>556.952780829536</v>
      </c>
      <c r="JF134" s="3">
        <v>113.159166547987</v>
      </c>
      <c r="JG134" s="3">
        <v>241.957221137153</v>
      </c>
      <c r="JH134" s="3">
        <v>56.2736110687256</v>
      </c>
      <c r="JI134" s="3">
        <v>190.782499949137</v>
      </c>
      <c r="JJ134" s="3">
        <v>77.3913889990913</v>
      </c>
      <c r="JK134" s="3">
        <v>525.608050876193</v>
      </c>
      <c r="JL134" s="3">
        <v>236.505276997884</v>
      </c>
      <c r="JM134" s="3">
        <v>129.032776938544</v>
      </c>
      <c r="JN134" s="3">
        <v>319.243335300022</v>
      </c>
      <c r="JO134" s="3">
        <v>133.237778345744</v>
      </c>
      <c r="JP134" s="3">
        <v>265.355278015137</v>
      </c>
      <c r="JQ134" s="3">
        <v>209.62888929579</v>
      </c>
      <c r="JR134" s="3">
        <v>420.815001593696</v>
      </c>
      <c r="JS134" s="3">
        <v>58.822500122918</v>
      </c>
      <c r="JT134" s="3">
        <v>39.0495605590911</v>
      </c>
      <c r="JU134" s="3">
        <v>395.74111005995</v>
      </c>
      <c r="JV134" s="3">
        <v>11.130833334393</v>
      </c>
      <c r="JW134" s="3">
        <v>64.6400000254313</v>
      </c>
      <c r="JX134" s="3">
        <v>96.2430557674832</v>
      </c>
      <c r="JY134" s="3">
        <v>129.336387846205</v>
      </c>
      <c r="JZ134" s="3">
        <v>74.482222451104</v>
      </c>
      <c r="KA134" s="3">
        <v>208.118888431125</v>
      </c>
      <c r="KB134" s="3">
        <v>57.2588889863756</v>
      </c>
      <c r="KC134" s="3">
        <v>92.7770839267307</v>
      </c>
      <c r="KD134" s="3">
        <v>29.2663889990913</v>
      </c>
      <c r="KE134" s="3">
        <v>83.6472225189209</v>
      </c>
      <c r="KF134" s="3">
        <v>65.9723209024616</v>
      </c>
      <c r="KG134" s="3">
        <v>109.293611102634</v>
      </c>
      <c r="KH134" s="3">
        <v>118.435555352105</v>
      </c>
      <c r="KI134" s="3">
        <v>127.828055911594</v>
      </c>
      <c r="KJ134" s="3">
        <v>107.466944376628</v>
      </c>
      <c r="KK134" s="3">
        <v>166.04542958535</v>
      </c>
      <c r="KL134" s="3">
        <v>54.9627776675754</v>
      </c>
      <c r="KM134" s="3">
        <v>63.0955556233724</v>
      </c>
      <c r="KN134" s="3">
        <v>69.5766663021512</v>
      </c>
      <c r="KO134" s="3">
        <v>23.642499976688</v>
      </c>
      <c r="KP134" s="3">
        <v>18.8894445631239</v>
      </c>
      <c r="KQ134" s="3">
        <v>124.741666369968</v>
      </c>
      <c r="KR134" s="3">
        <v>34.4566668404473</v>
      </c>
      <c r="KS134" s="3">
        <v>32.36924014124</v>
      </c>
      <c r="KT134" s="3">
        <v>10.1311110655467</v>
      </c>
      <c r="KU134" s="3">
        <v>279.740275912815</v>
      </c>
      <c r="KV134" s="3">
        <v>41.070277955797</v>
      </c>
      <c r="KW134" s="3">
        <v>98.2622225019667</v>
      </c>
      <c r="KX134" s="3">
        <v>229.480833689372</v>
      </c>
      <c r="KY134" s="3">
        <v>10.3091666168637</v>
      </c>
      <c r="KZ134" s="3">
        <v>10.3972223069933</v>
      </c>
      <c r="LA134" s="3">
        <v>14.8944444391463</v>
      </c>
      <c r="LB134" s="3">
        <v>24.6647222836812</v>
      </c>
      <c r="LC134" s="3">
        <v>73.7430972428562</v>
      </c>
      <c r="LD134" s="3">
        <v>530.184163411458</v>
      </c>
      <c r="LE134" s="3">
        <v>60.8936108483209</v>
      </c>
      <c r="LF134" s="3">
        <v>8.7213889391621</v>
      </c>
      <c r="LG134" s="3">
        <v>17.5830556816525</v>
      </c>
      <c r="LH134" s="3">
        <v>13.4727777904934</v>
      </c>
      <c r="LI134" s="3">
        <v>8.3016666703754</v>
      </c>
      <c r="LJ134" s="3">
        <v>28.8827776908874</v>
      </c>
      <c r="LK134" s="3">
        <v>24.1536110772027</v>
      </c>
      <c r="LL134" s="3">
        <v>34.5644444359673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tr">
        <f>IFERROR(__xludf.DUMMYFUNCTION("IMPORTRANGE(""https://docs.google.com/spreadsheets/d/1dBG4T_RjskgGjGliiYyXeuZ-BWNpYyns7KUskSxd1LA/edit?usp=sharing"",""results-20250131-113601!A1:C349"")"),"Symbol")</f>
        <v>Symbol</v>
      </c>
      <c r="B1" s="10" t="str">
        <f>IFERROR(__xludf.DUMMYFUNCTION("""COMPUTED_VALUE"""),"Sector")</f>
        <v>Sector</v>
      </c>
      <c r="C1" s="10" t="str">
        <f>IFERROR(__xludf.DUMMYFUNCTION("""COMPUTED_VALUE"""),"Industry")</f>
        <v>Industry</v>
      </c>
      <c r="E1" s="11" t="s">
        <v>956</v>
      </c>
    </row>
    <row r="2">
      <c r="A2" s="3" t="str">
        <f>IFERROR(__xludf.DUMMYFUNCTION("""COMPUTED_VALUE"""),"BXP")</f>
        <v>BXP</v>
      </c>
      <c r="B2" s="3" t="str">
        <f>IFERROR(__xludf.DUMMYFUNCTION("""COMPUTED_VALUE"""),"Real Estate")</f>
        <v>Real Estate</v>
      </c>
      <c r="C2" s="3" t="str">
        <f>IFERROR(__xludf.DUMMYFUNCTION("""COMPUTED_VALUE"""),"REIT - Office")</f>
        <v>REIT - Office</v>
      </c>
      <c r="E2" s="12" t="s">
        <v>957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</row>
    <row r="3">
      <c r="A3" s="3" t="str">
        <f>IFERROR(__xludf.DUMMYFUNCTION("""COMPUTED_VALUE"""),"VNO")</f>
        <v>VNO</v>
      </c>
      <c r="B3" s="3" t="str">
        <f>IFERROR(__xludf.DUMMYFUNCTION("""COMPUTED_VALUE"""),"Real Estate")</f>
        <v>Real Estate</v>
      </c>
      <c r="C3" s="3" t="str">
        <f>IFERROR(__xludf.DUMMYFUNCTION("""COMPUTED_VALUE"""),"REIT - Office")</f>
        <v>REIT - Office</v>
      </c>
      <c r="E3" s="12" t="s">
        <v>958</v>
      </c>
    </row>
    <row r="4">
      <c r="A4" s="3" t="str">
        <f>IFERROR(__xludf.DUMMYFUNCTION("""COMPUTED_VALUE"""),"AIV")</f>
        <v>AIV</v>
      </c>
      <c r="B4" s="3" t="str">
        <f>IFERROR(__xludf.DUMMYFUNCTION("""COMPUTED_VALUE"""),"Real Estate")</f>
        <v>Real Estate</v>
      </c>
      <c r="C4" s="3" t="str">
        <f>IFERROR(__xludf.DUMMYFUNCTION("""COMPUTED_VALUE"""),"REIT - Residential")</f>
        <v>REIT - Residential</v>
      </c>
      <c r="E4" s="12" t="s">
        <v>959</v>
      </c>
    </row>
    <row r="5">
      <c r="A5" s="3" t="str">
        <f>IFERROR(__xludf.DUMMYFUNCTION("""COMPUTED_VALUE"""),"AMT")</f>
        <v>AMT</v>
      </c>
      <c r="B5" s="3" t="str">
        <f>IFERROR(__xludf.DUMMYFUNCTION("""COMPUTED_VALUE"""),"Real Estate")</f>
        <v>Real Estate</v>
      </c>
      <c r="C5" s="3" t="str">
        <f>IFERROR(__xludf.DUMMYFUNCTION("""COMPUTED_VALUE"""),"REIT - Specialty")</f>
        <v>REIT - Specialty</v>
      </c>
      <c r="E5" s="12" t="s">
        <v>960</v>
      </c>
    </row>
    <row r="6">
      <c r="A6" s="3" t="str">
        <f>IFERROR(__xludf.DUMMYFUNCTION("""COMPUTED_VALUE"""),"ESS")</f>
        <v>ESS</v>
      </c>
      <c r="B6" s="3" t="str">
        <f>IFERROR(__xludf.DUMMYFUNCTION("""COMPUTED_VALUE"""),"Real Estate")</f>
        <v>Real Estate</v>
      </c>
      <c r="C6" s="3" t="str">
        <f>IFERROR(__xludf.DUMMYFUNCTION("""COMPUTED_VALUE"""),"REIT - Residential")</f>
        <v>REIT - Residential</v>
      </c>
      <c r="E6" s="12" t="s">
        <v>961</v>
      </c>
    </row>
    <row r="7">
      <c r="A7" s="3" t="str">
        <f>IFERROR(__xludf.DUMMYFUNCTION("""COMPUTED_VALUE"""),"CBRE")</f>
        <v>CBRE</v>
      </c>
      <c r="B7" s="3" t="str">
        <f>IFERROR(__xludf.DUMMYFUNCTION("""COMPUTED_VALUE"""),"Real Estate")</f>
        <v>Real Estate</v>
      </c>
      <c r="C7" s="3" t="str">
        <f>IFERROR(__xludf.DUMMYFUNCTION("""COMPUTED_VALUE"""),"Real Estate Services")</f>
        <v>Real Estate Services</v>
      </c>
      <c r="E7" s="12" t="s">
        <v>962</v>
      </c>
    </row>
    <row r="8">
      <c r="A8" s="3" t="str">
        <f>IFERROR(__xludf.DUMMYFUNCTION("""COMPUTED_VALUE"""),"PLD")</f>
        <v>PLD</v>
      </c>
      <c r="B8" s="3" t="str">
        <f>IFERROR(__xludf.DUMMYFUNCTION("""COMPUTED_VALUE"""),"Real Estate")</f>
        <v>Real Estate</v>
      </c>
      <c r="C8" s="3" t="str">
        <f>IFERROR(__xludf.DUMMYFUNCTION("""COMPUTED_VALUE"""),"REIT - Industrial")</f>
        <v>REIT - Industrial</v>
      </c>
      <c r="E8" s="12" t="s">
        <v>963</v>
      </c>
    </row>
    <row r="9">
      <c r="A9" s="3" t="str">
        <f>IFERROR(__xludf.DUMMYFUNCTION("""COMPUTED_VALUE"""),"PSA")</f>
        <v>PSA</v>
      </c>
      <c r="B9" s="3" t="str">
        <f>IFERROR(__xludf.DUMMYFUNCTION("""COMPUTED_VALUE"""),"Real Estate")</f>
        <v>Real Estate</v>
      </c>
      <c r="C9" s="3" t="str">
        <f>IFERROR(__xludf.DUMMYFUNCTION("""COMPUTED_VALUE"""),"REIT - Industrial")</f>
        <v>REIT - Industrial</v>
      </c>
      <c r="E9" s="12" t="s">
        <v>964</v>
      </c>
    </row>
    <row r="10">
      <c r="A10" s="3" t="str">
        <f>IFERROR(__xludf.DUMMYFUNCTION("""COMPUTED_VALUE"""),"CCI")</f>
        <v>CCI</v>
      </c>
      <c r="B10" s="3" t="str">
        <f>IFERROR(__xludf.DUMMYFUNCTION("""COMPUTED_VALUE"""),"Real Estate")</f>
        <v>Real Estate</v>
      </c>
      <c r="C10" s="3" t="str">
        <f>IFERROR(__xludf.DUMMYFUNCTION("""COMPUTED_VALUE"""),"REIT - Specialty")</f>
        <v>REIT - Specialty</v>
      </c>
      <c r="E10" s="12" t="s">
        <v>965</v>
      </c>
    </row>
    <row r="11">
      <c r="A11" s="3" t="str">
        <f>IFERROR(__xludf.DUMMYFUNCTION("""COMPUTED_VALUE"""),"EQR")</f>
        <v>EQR</v>
      </c>
      <c r="B11" s="3" t="str">
        <f>IFERROR(__xludf.DUMMYFUNCTION("""COMPUTED_VALUE"""),"Real Estate")</f>
        <v>Real Estate</v>
      </c>
      <c r="C11" s="3" t="str">
        <f>IFERROR(__xludf.DUMMYFUNCTION("""COMPUTED_VALUE"""),"REIT - Residential")</f>
        <v>REIT - Residential</v>
      </c>
      <c r="E11" s="12" t="s">
        <v>966</v>
      </c>
    </row>
    <row r="12">
      <c r="A12" s="3" t="str">
        <f>IFERROR(__xludf.DUMMYFUNCTION("""COMPUTED_VALUE"""),"HST")</f>
        <v>HST</v>
      </c>
      <c r="B12" s="3" t="str">
        <f>IFERROR(__xludf.DUMMYFUNCTION("""COMPUTED_VALUE"""),"Real Estate")</f>
        <v>Real Estate</v>
      </c>
      <c r="C12" s="3" t="str">
        <f>IFERROR(__xludf.DUMMYFUNCTION("""COMPUTED_VALUE"""),"REIT - Hotel &amp; Motel")</f>
        <v>REIT - Hotel &amp; Motel</v>
      </c>
      <c r="E12" s="12" t="s">
        <v>967</v>
      </c>
    </row>
    <row r="13">
      <c r="A13" s="3" t="str">
        <f>IFERROR(__xludf.DUMMYFUNCTION("""COMPUTED_VALUE"""),"WELL")</f>
        <v>WELL</v>
      </c>
      <c r="B13" s="3" t="str">
        <f>IFERROR(__xludf.DUMMYFUNCTION("""COMPUTED_VALUE"""),"Real Estate")</f>
        <v>Real Estate</v>
      </c>
      <c r="C13" s="3" t="str">
        <f>IFERROR(__xludf.DUMMYFUNCTION("""COMPUTED_VALUE"""),"REIT - Healthcare Facilities")</f>
        <v>REIT - Healthcare Facilities</v>
      </c>
      <c r="E13" s="12" t="s">
        <v>968</v>
      </c>
    </row>
    <row r="14">
      <c r="A14" s="3" t="str">
        <f>IFERROR(__xludf.DUMMYFUNCTION("""COMPUTED_VALUE"""),"IRM")</f>
        <v>IRM</v>
      </c>
      <c r="B14" s="3" t="str">
        <f>IFERROR(__xludf.DUMMYFUNCTION("""COMPUTED_VALUE"""),"Real Estate")</f>
        <v>Real Estate</v>
      </c>
      <c r="C14" s="3" t="str">
        <f>IFERROR(__xludf.DUMMYFUNCTION("""COMPUTED_VALUE"""),"REIT - Specialty")</f>
        <v>REIT - Specialty</v>
      </c>
      <c r="E14" s="12" t="s">
        <v>969</v>
      </c>
    </row>
    <row r="15">
      <c r="A15" s="3" t="str">
        <f>IFERROR(__xludf.DUMMYFUNCTION("""COMPUTED_VALUE"""),"KIM")</f>
        <v>KIM</v>
      </c>
      <c r="B15" s="3" t="str">
        <f>IFERROR(__xludf.DUMMYFUNCTION("""COMPUTED_VALUE"""),"Real Estate")</f>
        <v>Real Estate</v>
      </c>
      <c r="C15" s="3" t="str">
        <f>IFERROR(__xludf.DUMMYFUNCTION("""COMPUTED_VALUE"""),"REIT - Retail")</f>
        <v>REIT - Retail</v>
      </c>
      <c r="E15" s="12" t="s">
        <v>970</v>
      </c>
    </row>
    <row r="16">
      <c r="A16" s="3" t="str">
        <f>IFERROR(__xludf.DUMMYFUNCTION("""COMPUTED_VALUE"""),"AVB")</f>
        <v>AVB</v>
      </c>
      <c r="B16" s="3" t="str">
        <f>IFERROR(__xludf.DUMMYFUNCTION("""COMPUTED_VALUE"""),"Real Estate")</f>
        <v>Real Estate</v>
      </c>
      <c r="C16" s="3" t="str">
        <f>IFERROR(__xludf.DUMMYFUNCTION("""COMPUTED_VALUE"""),"REIT - Residential")</f>
        <v>REIT - Residential</v>
      </c>
      <c r="E16" s="12" t="s">
        <v>971</v>
      </c>
    </row>
    <row r="17">
      <c r="A17" s="3" t="str">
        <f>IFERROR(__xludf.DUMMYFUNCTION("""COMPUTED_VALUE"""),"VTR")</f>
        <v>VTR</v>
      </c>
      <c r="B17" s="3" t="str">
        <f>IFERROR(__xludf.DUMMYFUNCTION("""COMPUTED_VALUE"""),"Real Estate")</f>
        <v>Real Estate</v>
      </c>
      <c r="C17" s="3" t="str">
        <f>IFERROR(__xludf.DUMMYFUNCTION("""COMPUTED_VALUE"""),"REIT - Healthcare Facilities")</f>
        <v>REIT - Healthcare Facilities</v>
      </c>
      <c r="E17" s="12" t="s">
        <v>972</v>
      </c>
    </row>
    <row r="18">
      <c r="A18" s="3" t="str">
        <f>IFERROR(__xludf.DUMMYFUNCTION("""COMPUTED_VALUE"""),"SPG")</f>
        <v>SPG</v>
      </c>
      <c r="B18" s="3" t="str">
        <f>IFERROR(__xludf.DUMMYFUNCTION("""COMPUTED_VALUE"""),"Real Estate")</f>
        <v>Real Estate</v>
      </c>
      <c r="C18" s="3" t="str">
        <f>IFERROR(__xludf.DUMMYFUNCTION("""COMPUTED_VALUE"""),"REIT - Retail")</f>
        <v>REIT - Retail</v>
      </c>
      <c r="E18" s="12" t="s">
        <v>973</v>
      </c>
    </row>
    <row r="19">
      <c r="A19" s="3" t="str">
        <f>IFERROR(__xludf.DUMMYFUNCTION("""COMPUTED_VALUE"""),"LH")</f>
        <v>LH</v>
      </c>
      <c r="B19" s="3" t="str">
        <f>IFERROR(__xludf.DUMMYFUNCTION("""COMPUTED_VALUE"""),"Healthcare")</f>
        <v>Healthcare</v>
      </c>
      <c r="C19" s="3" t="str">
        <f>IFERROR(__xludf.DUMMYFUNCTION("""COMPUTED_VALUE"""),"Diagnostics &amp; Research")</f>
        <v>Diagnostics &amp; Research</v>
      </c>
      <c r="E19" s="12" t="s">
        <v>974</v>
      </c>
    </row>
    <row r="20">
      <c r="A20" s="3" t="str">
        <f>IFERROR(__xludf.DUMMYFUNCTION("""COMPUTED_VALUE"""),"BLK")</f>
        <v>BLK</v>
      </c>
      <c r="B20" s="3" t="str">
        <f>IFERROR(__xludf.DUMMYFUNCTION("""COMPUTED_VALUE"""),"Financial Services")</f>
        <v>Financial Services</v>
      </c>
      <c r="C20" s="3" t="str">
        <f>IFERROR(__xludf.DUMMYFUNCTION("""COMPUTED_VALUE"""),"Asset Management")</f>
        <v>Asset Management</v>
      </c>
      <c r="E20" s="12" t="s">
        <v>975</v>
      </c>
    </row>
    <row r="21">
      <c r="A21" s="3" t="str">
        <f>IFERROR(__xludf.DUMMYFUNCTION("""COMPUTED_VALUE"""),"DE")</f>
        <v>DE</v>
      </c>
      <c r="B21" s="3" t="str">
        <f>IFERROR(__xludf.DUMMYFUNCTION("""COMPUTED_VALUE"""),"Industrials")</f>
        <v>Industrials</v>
      </c>
      <c r="C21" s="3" t="str">
        <f>IFERROR(__xludf.DUMMYFUNCTION("""COMPUTED_VALUE"""),"Farm &amp; Heavy Construction Machinery")</f>
        <v>Farm &amp; Heavy Construction Machinery</v>
      </c>
      <c r="E21" s="12" t="s">
        <v>976</v>
      </c>
    </row>
    <row r="22">
      <c r="A22" s="3" t="str">
        <f>IFERROR(__xludf.DUMMYFUNCTION("""COMPUTED_VALUE"""),"CMI")</f>
        <v>CMI</v>
      </c>
      <c r="B22" s="3" t="str">
        <f>IFERROR(__xludf.DUMMYFUNCTION("""COMPUTED_VALUE"""),"Industrials")</f>
        <v>Industrials</v>
      </c>
      <c r="C22" s="3" t="str">
        <f>IFERROR(__xludf.DUMMYFUNCTION("""COMPUTED_VALUE"""),"Specialty Industrial Machinery")</f>
        <v>Specialty Industrial Machinery</v>
      </c>
      <c r="E22" s="12" t="s">
        <v>977</v>
      </c>
    </row>
    <row r="23">
      <c r="A23" s="3" t="str">
        <f>IFERROR(__xludf.DUMMYFUNCTION("""COMPUTED_VALUE"""),"XYL")</f>
        <v>XYL</v>
      </c>
      <c r="B23" s="3" t="str">
        <f>IFERROR(__xludf.DUMMYFUNCTION("""COMPUTED_VALUE"""),"Industrials")</f>
        <v>Industrials</v>
      </c>
      <c r="C23" s="3" t="str">
        <f>IFERROR(__xludf.DUMMYFUNCTION("""COMPUTED_VALUE"""),"Specialty Industrial Machinery")</f>
        <v>Specialty Industrial Machinery</v>
      </c>
      <c r="E23" s="12" t="s">
        <v>978</v>
      </c>
    </row>
    <row r="24">
      <c r="A24" s="3" t="str">
        <f>IFERROR(__xludf.DUMMYFUNCTION("""COMPUTED_VALUE"""),"PH")</f>
        <v>PH</v>
      </c>
      <c r="B24" s="3" t="str">
        <f>IFERROR(__xludf.DUMMYFUNCTION("""COMPUTED_VALUE"""),"Industrials")</f>
        <v>Industrials</v>
      </c>
      <c r="C24" s="3" t="str">
        <f>IFERROR(__xludf.DUMMYFUNCTION("""COMPUTED_VALUE"""),"Specialty Industrial Machinery")</f>
        <v>Specialty Industrial Machinery</v>
      </c>
      <c r="E24" s="12" t="s">
        <v>979</v>
      </c>
    </row>
    <row r="25">
      <c r="A25" s="3" t="str">
        <f>IFERROR(__xludf.DUMMYFUNCTION("""COMPUTED_VALUE"""),"PCAR")</f>
        <v>PCAR</v>
      </c>
      <c r="B25" s="3" t="str">
        <f>IFERROR(__xludf.DUMMYFUNCTION("""COMPUTED_VALUE"""),"Industrials")</f>
        <v>Industrials</v>
      </c>
      <c r="C25" s="3" t="str">
        <f>IFERROR(__xludf.DUMMYFUNCTION("""COMPUTED_VALUE"""),"Farm &amp; Heavy Construction Machinery")</f>
        <v>Farm &amp; Heavy Construction Machinery</v>
      </c>
      <c r="E25" s="12" t="s">
        <v>980</v>
      </c>
    </row>
    <row r="26">
      <c r="A26" s="3" t="str">
        <f>IFERROR(__xludf.DUMMYFUNCTION("""COMPUTED_VALUE"""),"FLS")</f>
        <v>FLS</v>
      </c>
      <c r="B26" s="3" t="str">
        <f>IFERROR(__xludf.DUMMYFUNCTION("""COMPUTED_VALUE"""),"Industrials")</f>
        <v>Industrials</v>
      </c>
      <c r="C26" s="3" t="str">
        <f>IFERROR(__xludf.DUMMYFUNCTION("""COMPUTED_VALUE"""),"Specialty Industrial Machinery")</f>
        <v>Specialty Industrial Machinery</v>
      </c>
      <c r="E26" s="12" t="s">
        <v>981</v>
      </c>
    </row>
    <row r="27">
      <c r="A27" s="3" t="str">
        <f>IFERROR(__xludf.DUMMYFUNCTION("""COMPUTED_VALUE"""),"CAT")</f>
        <v>CAT</v>
      </c>
      <c r="B27" s="3" t="str">
        <f>IFERROR(__xludf.DUMMYFUNCTION("""COMPUTED_VALUE"""),"Industrials")</f>
        <v>Industrials</v>
      </c>
      <c r="C27" s="3" t="str">
        <f>IFERROR(__xludf.DUMMYFUNCTION("""COMPUTED_VALUE"""),"Farm &amp; Heavy Construction Machinery")</f>
        <v>Farm &amp; Heavy Construction Machinery</v>
      </c>
      <c r="E27" s="12" t="s">
        <v>982</v>
      </c>
    </row>
    <row r="28">
      <c r="A28" s="3" t="str">
        <f>IFERROR(__xludf.DUMMYFUNCTION("""COMPUTED_VALUE"""),"DOV")</f>
        <v>DOV</v>
      </c>
      <c r="B28" s="3" t="str">
        <f>IFERROR(__xludf.DUMMYFUNCTION("""COMPUTED_VALUE"""),"Industrials")</f>
        <v>Industrials</v>
      </c>
      <c r="C28" s="3" t="str">
        <f>IFERROR(__xludf.DUMMYFUNCTION("""COMPUTED_VALUE"""),"Specialty Industrial Machinery")</f>
        <v>Specialty Industrial Machinery</v>
      </c>
      <c r="E28" s="12" t="s">
        <v>983</v>
      </c>
    </row>
    <row r="29">
      <c r="A29" s="3" t="str">
        <f>IFERROR(__xludf.DUMMYFUNCTION("""COMPUTED_VALUE"""),"PNR")</f>
        <v>PNR</v>
      </c>
      <c r="B29" s="3" t="str">
        <f>IFERROR(__xludf.DUMMYFUNCTION("""COMPUTED_VALUE"""),"Industrials")</f>
        <v>Industrials</v>
      </c>
      <c r="C29" s="3" t="str">
        <f>IFERROR(__xludf.DUMMYFUNCTION("""COMPUTED_VALUE"""),"Specialty Industrial Machinery")</f>
        <v>Specialty Industrial Machinery</v>
      </c>
      <c r="E29" s="12" t="s">
        <v>984</v>
      </c>
    </row>
    <row r="30">
      <c r="A30" s="3" t="str">
        <f>IFERROR(__xludf.DUMMYFUNCTION("""COMPUTED_VALUE"""),"IR")</f>
        <v>IR</v>
      </c>
      <c r="B30" s="3" t="str">
        <f>IFERROR(__xludf.DUMMYFUNCTION("""COMPUTED_VALUE"""),"Industrials")</f>
        <v>Industrials</v>
      </c>
      <c r="C30" s="3" t="str">
        <f>IFERROR(__xludf.DUMMYFUNCTION("""COMPUTED_VALUE"""),"Specialty Industrial Machinery")</f>
        <v>Specialty Industrial Machinery</v>
      </c>
      <c r="E30" s="12" t="s">
        <v>985</v>
      </c>
    </row>
    <row r="31">
      <c r="A31" s="3" t="str">
        <f>IFERROR(__xludf.DUMMYFUNCTION("""COMPUTED_VALUE"""),"ITW")</f>
        <v>ITW</v>
      </c>
      <c r="B31" s="3" t="str">
        <f>IFERROR(__xludf.DUMMYFUNCTION("""COMPUTED_VALUE"""),"Industrials")</f>
        <v>Industrials</v>
      </c>
      <c r="C31" s="3" t="str">
        <f>IFERROR(__xludf.DUMMYFUNCTION("""COMPUTED_VALUE"""),"Specialty Industrial Machinery")</f>
        <v>Specialty Industrial Machinery</v>
      </c>
      <c r="E31" s="12" t="s">
        <v>986</v>
      </c>
    </row>
    <row r="32">
      <c r="A32" s="3" t="str">
        <f>IFERROR(__xludf.DUMMYFUNCTION("""COMPUTED_VALUE"""),"SWK")</f>
        <v>SWK</v>
      </c>
      <c r="B32" s="3" t="str">
        <f>IFERROR(__xludf.DUMMYFUNCTION("""COMPUTED_VALUE"""),"Industrials")</f>
        <v>Industrials</v>
      </c>
      <c r="C32" s="3" t="str">
        <f>IFERROR(__xludf.DUMMYFUNCTION("""COMPUTED_VALUE"""),"Tools &amp; Accessories")</f>
        <v>Tools &amp; Accessories</v>
      </c>
      <c r="E32" s="12" t="s">
        <v>987</v>
      </c>
    </row>
    <row r="33">
      <c r="A33" s="3" t="str">
        <f>IFERROR(__xludf.DUMMYFUNCTION("""COMPUTED_VALUE"""),"EMR")</f>
        <v>EMR</v>
      </c>
      <c r="B33" s="3" t="str">
        <f>IFERROR(__xludf.DUMMYFUNCTION("""COMPUTED_VALUE"""),"Industrials")</f>
        <v>Industrials</v>
      </c>
      <c r="C33" s="3" t="str">
        <f>IFERROR(__xludf.DUMMYFUNCTION("""COMPUTED_VALUE"""),"Specialty Industrial Machinery")</f>
        <v>Specialty Industrial Machinery</v>
      </c>
      <c r="E33" s="12" t="s">
        <v>988</v>
      </c>
    </row>
    <row r="34">
      <c r="A34" s="3" t="str">
        <f>IFERROR(__xludf.DUMMYFUNCTION("""COMPUTED_VALUE"""),"SNA")</f>
        <v>SNA</v>
      </c>
      <c r="B34" s="3" t="str">
        <f>IFERROR(__xludf.DUMMYFUNCTION("""COMPUTED_VALUE"""),"Industrials")</f>
        <v>Industrials</v>
      </c>
      <c r="C34" s="3" t="str">
        <f>IFERROR(__xludf.DUMMYFUNCTION("""COMPUTED_VALUE"""),"Tools &amp; Accessories")</f>
        <v>Tools &amp; Accessories</v>
      </c>
      <c r="E34" s="12" t="s">
        <v>989</v>
      </c>
    </row>
    <row r="35">
      <c r="A35" s="3" t="str">
        <f>IFERROR(__xludf.DUMMYFUNCTION("""COMPUTED_VALUE"""),"TSCO")</f>
        <v>TSCO</v>
      </c>
      <c r="B35" s="3" t="str">
        <f>IFERROR(__xludf.DUMMYFUNCTION("""COMPUTED_VALUE"""),"Consumer Cyclical")</f>
        <v>Consumer Cyclical</v>
      </c>
      <c r="C35" s="3" t="str">
        <f>IFERROR(__xludf.DUMMYFUNCTION("""COMPUTED_VALUE"""),"Specialty Retail")</f>
        <v>Specialty Retail</v>
      </c>
      <c r="E35" s="12" t="s">
        <v>990</v>
      </c>
    </row>
    <row r="36">
      <c r="A36" s="3" t="str">
        <f>IFERROR(__xludf.DUMMYFUNCTION("""COMPUTED_VALUE"""),"JWN")</f>
        <v>JWN</v>
      </c>
      <c r="B36" s="3" t="str">
        <f>IFERROR(__xludf.DUMMYFUNCTION("""COMPUTED_VALUE"""),"Consumer Cyclical")</f>
        <v>Consumer Cyclical</v>
      </c>
      <c r="C36" s="3" t="str">
        <f>IFERROR(__xludf.DUMMYFUNCTION("""COMPUTED_VALUE"""),"Department Stores")</f>
        <v>Department Stores</v>
      </c>
      <c r="E36" s="12" t="s">
        <v>991</v>
      </c>
    </row>
    <row r="37">
      <c r="A37" s="3" t="str">
        <f>IFERROR(__xludf.DUMMYFUNCTION("""COMPUTED_VALUE"""),"BBY")</f>
        <v>BBY</v>
      </c>
      <c r="B37" s="3" t="str">
        <f>IFERROR(__xludf.DUMMYFUNCTION("""COMPUTED_VALUE"""),"Consumer Cyclical")</f>
        <v>Consumer Cyclical</v>
      </c>
      <c r="C37" s="3" t="str">
        <f>IFERROR(__xludf.DUMMYFUNCTION("""COMPUTED_VALUE"""),"Specialty Retail")</f>
        <v>Specialty Retail</v>
      </c>
      <c r="E37" s="12" t="s">
        <v>992</v>
      </c>
    </row>
    <row r="38">
      <c r="A38" s="3" t="str">
        <f>IFERROR(__xludf.DUMMYFUNCTION("""COMPUTED_VALUE"""),"DG")</f>
        <v>DG</v>
      </c>
      <c r="B38" s="3" t="str">
        <f>IFERROR(__xludf.DUMMYFUNCTION("""COMPUTED_VALUE"""),"Consumer Defensive")</f>
        <v>Consumer Defensive</v>
      </c>
      <c r="C38" s="3" t="str">
        <f>IFERROR(__xludf.DUMMYFUNCTION("""COMPUTED_VALUE"""),"Discount Stores")</f>
        <v>Discount Stores</v>
      </c>
      <c r="E38" s="12" t="s">
        <v>993</v>
      </c>
    </row>
    <row r="39">
      <c r="A39" s="3" t="str">
        <f>IFERROR(__xludf.DUMMYFUNCTION("""COMPUTED_VALUE"""),"LOW")</f>
        <v>LOW</v>
      </c>
      <c r="B39" s="3" t="str">
        <f>IFERROR(__xludf.DUMMYFUNCTION("""COMPUTED_VALUE"""),"Consumer Cyclical")</f>
        <v>Consumer Cyclical</v>
      </c>
      <c r="C39" s="3" t="str">
        <f>IFERROR(__xludf.DUMMYFUNCTION("""COMPUTED_VALUE"""),"Home Improvement Retail")</f>
        <v>Home Improvement Retail</v>
      </c>
      <c r="E39" s="12" t="s">
        <v>994</v>
      </c>
    </row>
    <row r="40">
      <c r="A40" s="3" t="str">
        <f>IFERROR(__xludf.DUMMYFUNCTION("""COMPUTED_VALUE"""),"AZO")</f>
        <v>AZO</v>
      </c>
      <c r="B40" s="3" t="str">
        <f>IFERROR(__xludf.DUMMYFUNCTION("""COMPUTED_VALUE"""),"Consumer Cyclical")</f>
        <v>Consumer Cyclical</v>
      </c>
      <c r="C40" s="3" t="str">
        <f>IFERROR(__xludf.DUMMYFUNCTION("""COMPUTED_VALUE"""),"Specialty Retail")</f>
        <v>Specialty Retail</v>
      </c>
      <c r="E40" s="12" t="s">
        <v>995</v>
      </c>
    </row>
    <row r="41">
      <c r="A41" s="3" t="str">
        <f>IFERROR(__xludf.DUMMYFUNCTION("""COMPUTED_VALUE"""),"GPC")</f>
        <v>GPC</v>
      </c>
      <c r="B41" s="3" t="str">
        <f>IFERROR(__xludf.DUMMYFUNCTION("""COMPUTED_VALUE"""),"Consumer Cyclical")</f>
        <v>Consumer Cyclical</v>
      </c>
      <c r="C41" s="3" t="str">
        <f>IFERROR(__xludf.DUMMYFUNCTION("""COMPUTED_VALUE"""),"Auto Parts")</f>
        <v>Auto Parts</v>
      </c>
      <c r="E41" s="12" t="s">
        <v>996</v>
      </c>
    </row>
    <row r="42">
      <c r="A42" s="3" t="str">
        <f>IFERROR(__xludf.DUMMYFUNCTION("""COMPUTED_VALUE"""),"DLTR")</f>
        <v>DLTR</v>
      </c>
      <c r="B42" s="3" t="str">
        <f>IFERROR(__xludf.DUMMYFUNCTION("""COMPUTED_VALUE"""),"Consumer Defensive")</f>
        <v>Consumer Defensive</v>
      </c>
      <c r="C42" s="3" t="str">
        <f>IFERROR(__xludf.DUMMYFUNCTION("""COMPUTED_VALUE"""),"Discount Stores")</f>
        <v>Discount Stores</v>
      </c>
      <c r="E42" s="12" t="s">
        <v>997</v>
      </c>
    </row>
    <row r="43">
      <c r="A43" s="3" t="str">
        <f>IFERROR(__xludf.DUMMYFUNCTION("""COMPUTED_VALUE"""),"KMX")</f>
        <v>KMX</v>
      </c>
      <c r="B43" s="3" t="str">
        <f>IFERROR(__xludf.DUMMYFUNCTION("""COMPUTED_VALUE"""),"Consumer Cyclical")</f>
        <v>Consumer Cyclical</v>
      </c>
      <c r="C43" s="3" t="str">
        <f>IFERROR(__xludf.DUMMYFUNCTION("""COMPUTED_VALUE"""),"Auto &amp; Truck Dealerships")</f>
        <v>Auto &amp; Truck Dealerships</v>
      </c>
      <c r="E43" s="12" t="s">
        <v>998</v>
      </c>
    </row>
    <row r="44">
      <c r="A44" s="3" t="str">
        <f>IFERROR(__xludf.DUMMYFUNCTION("""COMPUTED_VALUE"""),"ORLY")</f>
        <v>ORLY</v>
      </c>
      <c r="B44" s="3" t="str">
        <f>IFERROR(__xludf.DUMMYFUNCTION("""COMPUTED_VALUE"""),"Consumer Cyclical")</f>
        <v>Consumer Cyclical</v>
      </c>
      <c r="C44" s="3" t="str">
        <f>IFERROR(__xludf.DUMMYFUNCTION("""COMPUTED_VALUE"""),"Specialty Retail")</f>
        <v>Specialty Retail</v>
      </c>
      <c r="E44" s="12" t="s">
        <v>999</v>
      </c>
    </row>
    <row r="45">
      <c r="A45" s="3" t="str">
        <f>IFERROR(__xludf.DUMMYFUNCTION("""COMPUTED_VALUE"""),"KSS")</f>
        <v>KSS</v>
      </c>
      <c r="B45" s="3" t="str">
        <f>IFERROR(__xludf.DUMMYFUNCTION("""COMPUTED_VALUE"""),"Consumer Cyclical")</f>
        <v>Consumer Cyclical</v>
      </c>
      <c r="C45" s="3" t="str">
        <f>IFERROR(__xludf.DUMMYFUNCTION("""COMPUTED_VALUE"""),"Department Stores")</f>
        <v>Department Stores</v>
      </c>
      <c r="E45" s="12" t="s">
        <v>1000</v>
      </c>
    </row>
    <row r="46">
      <c r="A46" s="3" t="str">
        <f>IFERROR(__xludf.DUMMYFUNCTION("""COMPUTED_VALUE"""),"TJX")</f>
        <v>TJX</v>
      </c>
      <c r="B46" s="3" t="str">
        <f>IFERROR(__xludf.DUMMYFUNCTION("""COMPUTED_VALUE"""),"Consumer Cyclical")</f>
        <v>Consumer Cyclical</v>
      </c>
      <c r="C46" s="3" t="str">
        <f>IFERROR(__xludf.DUMMYFUNCTION("""COMPUTED_VALUE"""),"Apparel Retail")</f>
        <v>Apparel Retail</v>
      </c>
      <c r="E46" s="12" t="s">
        <v>1001</v>
      </c>
    </row>
    <row r="47">
      <c r="A47" s="3" t="str">
        <f>IFERROR(__xludf.DUMMYFUNCTION("""COMPUTED_VALUE"""),"ROST")</f>
        <v>ROST</v>
      </c>
      <c r="B47" s="3" t="str">
        <f>IFERROR(__xludf.DUMMYFUNCTION("""COMPUTED_VALUE"""),"Consumer Cyclical")</f>
        <v>Consumer Cyclical</v>
      </c>
      <c r="C47" s="3" t="str">
        <f>IFERROR(__xludf.DUMMYFUNCTION("""COMPUTED_VALUE"""),"Apparel Retail")</f>
        <v>Apparel Retail</v>
      </c>
      <c r="E47" s="12" t="s">
        <v>1002</v>
      </c>
    </row>
    <row r="48">
      <c r="A48" s="3" t="str">
        <f>IFERROR(__xludf.DUMMYFUNCTION("""COMPUTED_VALUE"""),"HD")</f>
        <v>HD</v>
      </c>
      <c r="B48" s="3" t="str">
        <f>IFERROR(__xludf.DUMMYFUNCTION("""COMPUTED_VALUE"""),"Consumer Cyclical")</f>
        <v>Consumer Cyclical</v>
      </c>
      <c r="C48" s="3" t="str">
        <f>IFERROR(__xludf.DUMMYFUNCTION("""COMPUTED_VALUE"""),"Home Improvement Retail")</f>
        <v>Home Improvement Retail</v>
      </c>
      <c r="E48" s="12" t="s">
        <v>1003</v>
      </c>
    </row>
    <row r="49">
      <c r="A49" s="3" t="str">
        <f>IFERROR(__xludf.DUMMYFUNCTION("""COMPUTED_VALUE"""),"AMZN")</f>
        <v>AMZN</v>
      </c>
      <c r="B49" s="3" t="str">
        <f>IFERROR(__xludf.DUMMYFUNCTION("""COMPUTED_VALUE"""),"Consumer Cyclical")</f>
        <v>Consumer Cyclical</v>
      </c>
      <c r="C49" s="3" t="str">
        <f>IFERROR(__xludf.DUMMYFUNCTION("""COMPUTED_VALUE"""),"Internet Retail")</f>
        <v>Internet Retail</v>
      </c>
      <c r="E49" s="12" t="s">
        <v>1004</v>
      </c>
    </row>
    <row r="50">
      <c r="A50" s="3" t="str">
        <f>IFERROR(__xludf.DUMMYFUNCTION("""COMPUTED_VALUE"""),"TGT")</f>
        <v>TGT</v>
      </c>
      <c r="B50" s="3" t="str">
        <f>IFERROR(__xludf.DUMMYFUNCTION("""COMPUTED_VALUE"""),"Consumer Defensive")</f>
        <v>Consumer Defensive</v>
      </c>
      <c r="C50" s="3" t="str">
        <f>IFERROR(__xludf.DUMMYFUNCTION("""COMPUTED_VALUE"""),"Discount Stores")</f>
        <v>Discount Stores</v>
      </c>
      <c r="E50" s="12" t="s">
        <v>1005</v>
      </c>
    </row>
    <row r="51">
      <c r="A51" s="3" t="str">
        <f>IFERROR(__xludf.DUMMYFUNCTION("""COMPUTED_VALUE"""),"UAA")</f>
        <v>UAA</v>
      </c>
      <c r="B51" s="3" t="str">
        <f>IFERROR(__xludf.DUMMYFUNCTION("""COMPUTED_VALUE"""),"Consumer Cyclical")</f>
        <v>Consumer Cyclical</v>
      </c>
      <c r="C51" s="3" t="str">
        <f>IFERROR(__xludf.DUMMYFUNCTION("""COMPUTED_VALUE"""),"Apparel Manufacturing")</f>
        <v>Apparel Manufacturing</v>
      </c>
      <c r="E51" s="12" t="s">
        <v>1006</v>
      </c>
    </row>
    <row r="52">
      <c r="A52" s="3" t="str">
        <f>IFERROR(__xludf.DUMMYFUNCTION("""COMPUTED_VALUE"""),"WY")</f>
        <v>WY</v>
      </c>
      <c r="B52" s="3" t="str">
        <f>IFERROR(__xludf.DUMMYFUNCTION("""COMPUTED_VALUE"""),"Real Estate")</f>
        <v>Real Estate</v>
      </c>
      <c r="C52" s="3" t="str">
        <f>IFERROR(__xludf.DUMMYFUNCTION("""COMPUTED_VALUE"""),"REIT - Specialty")</f>
        <v>REIT - Specialty</v>
      </c>
      <c r="E52" s="12" t="s">
        <v>1007</v>
      </c>
    </row>
    <row r="53">
      <c r="A53" s="3" t="str">
        <f>IFERROR(__xludf.DUMMYFUNCTION("""COMPUTED_VALUE"""),"IP")</f>
        <v>IP</v>
      </c>
      <c r="B53" s="3" t="str">
        <f>IFERROR(__xludf.DUMMYFUNCTION("""COMPUTED_VALUE"""),"Consumer Cyclical")</f>
        <v>Consumer Cyclical</v>
      </c>
      <c r="C53" s="3" t="str">
        <f>IFERROR(__xludf.DUMMYFUNCTION("""COMPUTED_VALUE"""),"Packaging &amp; Containers")</f>
        <v>Packaging &amp; Containers</v>
      </c>
      <c r="E53" s="12" t="s">
        <v>1008</v>
      </c>
    </row>
    <row r="54">
      <c r="A54" s="3" t="str">
        <f>IFERROR(__xludf.DUMMYFUNCTION("""COMPUTED_VALUE"""),"MLM")</f>
        <v>MLM</v>
      </c>
      <c r="B54" s="3" t="str">
        <f>IFERROR(__xludf.DUMMYFUNCTION("""COMPUTED_VALUE"""),"Basic Materials")</f>
        <v>Basic Materials</v>
      </c>
      <c r="C54" s="3" t="str">
        <f>IFERROR(__xludf.DUMMYFUNCTION("""COMPUTED_VALUE"""),"Building Materials")</f>
        <v>Building Materials</v>
      </c>
      <c r="E54" s="12" t="s">
        <v>1009</v>
      </c>
    </row>
    <row r="55">
      <c r="A55" s="3" t="str">
        <f>IFERROR(__xludf.DUMMYFUNCTION("""COMPUTED_VALUE"""),"VMC")</f>
        <v>VMC</v>
      </c>
      <c r="B55" s="3" t="str">
        <f>IFERROR(__xludf.DUMMYFUNCTION("""COMPUTED_VALUE"""),"Basic Materials")</f>
        <v>Basic Materials</v>
      </c>
      <c r="C55" s="3" t="str">
        <f>IFERROR(__xludf.DUMMYFUNCTION("""COMPUTED_VALUE"""),"Building Materials")</f>
        <v>Building Materials</v>
      </c>
      <c r="E55" s="12" t="s">
        <v>1010</v>
      </c>
    </row>
    <row r="56">
      <c r="A56" s="3" t="str">
        <f>IFERROR(__xludf.DUMMYFUNCTION("""COMPUTED_VALUE"""),"PHM")</f>
        <v>PHM</v>
      </c>
      <c r="B56" s="3" t="str">
        <f>IFERROR(__xludf.DUMMYFUNCTION("""COMPUTED_VALUE"""),"Consumer Cyclical")</f>
        <v>Consumer Cyclical</v>
      </c>
      <c r="C56" s="3" t="str">
        <f>IFERROR(__xludf.DUMMYFUNCTION("""COMPUTED_VALUE"""),"Residential Construction")</f>
        <v>Residential Construction</v>
      </c>
      <c r="E56" s="12" t="s">
        <v>1011</v>
      </c>
    </row>
    <row r="57">
      <c r="A57" s="3" t="str">
        <f>IFERROR(__xludf.DUMMYFUNCTION("""COMPUTED_VALUE"""),"DHI")</f>
        <v>DHI</v>
      </c>
      <c r="B57" s="3" t="str">
        <f>IFERROR(__xludf.DUMMYFUNCTION("""COMPUTED_VALUE"""),"Consumer Cyclical")</f>
        <v>Consumer Cyclical</v>
      </c>
      <c r="C57" s="3" t="str">
        <f>IFERROR(__xludf.DUMMYFUNCTION("""COMPUTED_VALUE"""),"Residential Construction")</f>
        <v>Residential Construction</v>
      </c>
      <c r="E57" s="12" t="s">
        <v>1012</v>
      </c>
    </row>
    <row r="58">
      <c r="A58" s="3" t="str">
        <f>IFERROR(__xludf.DUMMYFUNCTION("""COMPUTED_VALUE"""),"LEN")</f>
        <v>LEN</v>
      </c>
      <c r="B58" s="3" t="str">
        <f>IFERROR(__xludf.DUMMYFUNCTION("""COMPUTED_VALUE"""),"Consumer Cyclical")</f>
        <v>Consumer Cyclical</v>
      </c>
      <c r="C58" s="3" t="str">
        <f>IFERROR(__xludf.DUMMYFUNCTION("""COMPUTED_VALUE"""),"Residential Construction")</f>
        <v>Residential Construction</v>
      </c>
      <c r="E58" s="12" t="s">
        <v>1013</v>
      </c>
    </row>
    <row r="59">
      <c r="A59" s="3" t="str">
        <f>IFERROR(__xludf.DUMMYFUNCTION("""COMPUTED_VALUE"""),"BALL")</f>
        <v>BALL</v>
      </c>
      <c r="B59" s="3" t="str">
        <f>IFERROR(__xludf.DUMMYFUNCTION("""COMPUTED_VALUE"""),"Consumer Cyclical")</f>
        <v>Consumer Cyclical</v>
      </c>
      <c r="C59" s="3" t="str">
        <f>IFERROR(__xludf.DUMMYFUNCTION("""COMPUTED_VALUE"""),"Packaging &amp; Containers")</f>
        <v>Packaging &amp; Containers</v>
      </c>
      <c r="E59" s="12" t="s">
        <v>1014</v>
      </c>
    </row>
    <row r="60">
      <c r="A60" s="3" t="str">
        <f>IFERROR(__xludf.DUMMYFUNCTION("""COMPUTED_VALUE"""),"AVY")</f>
        <v>AVY</v>
      </c>
      <c r="B60" s="3" t="str">
        <f>IFERROR(__xludf.DUMMYFUNCTION("""COMPUTED_VALUE"""),"Consumer Cyclical")</f>
        <v>Consumer Cyclical</v>
      </c>
      <c r="C60" s="3" t="str">
        <f>IFERROR(__xludf.DUMMYFUNCTION("""COMPUTED_VALUE"""),"Packaging &amp; Containers")</f>
        <v>Packaging &amp; Containers</v>
      </c>
      <c r="E60" s="12" t="s">
        <v>1015</v>
      </c>
    </row>
    <row r="61">
      <c r="A61" s="3" t="str">
        <f>IFERROR(__xludf.DUMMYFUNCTION("""COMPUTED_VALUE"""),"SEE")</f>
        <v>SEE</v>
      </c>
      <c r="B61" s="3" t="str">
        <f>IFERROR(__xludf.DUMMYFUNCTION("""COMPUTED_VALUE"""),"Consumer Cyclical")</f>
        <v>Consumer Cyclical</v>
      </c>
      <c r="C61" s="3" t="str">
        <f>IFERROR(__xludf.DUMMYFUNCTION("""COMPUTED_VALUE"""),"Packaging &amp; Containers")</f>
        <v>Packaging &amp; Containers</v>
      </c>
      <c r="E61" s="12" t="s">
        <v>1016</v>
      </c>
    </row>
    <row r="62">
      <c r="A62" s="3" t="str">
        <f>IFERROR(__xludf.DUMMYFUNCTION("""COMPUTED_VALUE"""),"HOG")</f>
        <v>HOG</v>
      </c>
      <c r="B62" s="3" t="str">
        <f>IFERROR(__xludf.DUMMYFUNCTION("""COMPUTED_VALUE"""),"Consumer Cyclical")</f>
        <v>Consumer Cyclical</v>
      </c>
      <c r="C62" s="3" t="str">
        <f>IFERROR(__xludf.DUMMYFUNCTION("""COMPUTED_VALUE"""),"Recreational Vehicles")</f>
        <v>Recreational Vehicles</v>
      </c>
      <c r="E62" s="12" t="s">
        <v>1017</v>
      </c>
    </row>
    <row r="63">
      <c r="A63" s="3" t="str">
        <f>IFERROR(__xludf.DUMMYFUNCTION("""COMPUTED_VALUE"""),"GM")</f>
        <v>GM</v>
      </c>
      <c r="B63" s="3" t="str">
        <f>IFERROR(__xludf.DUMMYFUNCTION("""COMPUTED_VALUE"""),"Consumer Cyclical")</f>
        <v>Consumer Cyclical</v>
      </c>
      <c r="C63" s="3" t="str">
        <f>IFERROR(__xludf.DUMMYFUNCTION("""COMPUTED_VALUE"""),"Auto Manufacturers")</f>
        <v>Auto Manufacturers</v>
      </c>
      <c r="E63" s="12" t="s">
        <v>1018</v>
      </c>
    </row>
    <row r="64">
      <c r="A64" s="3" t="str">
        <f>IFERROR(__xludf.DUMMYFUNCTION("""COMPUTED_VALUE"""),"F")</f>
        <v>F</v>
      </c>
      <c r="B64" s="3" t="str">
        <f>IFERROR(__xludf.DUMMYFUNCTION("""COMPUTED_VALUE"""),"Consumer Cyclical")</f>
        <v>Consumer Cyclical</v>
      </c>
      <c r="C64" s="3" t="str">
        <f>IFERROR(__xludf.DUMMYFUNCTION("""COMPUTED_VALUE"""),"Auto Manufacturers")</f>
        <v>Auto Manufacturers</v>
      </c>
      <c r="E64" s="12" t="s">
        <v>1019</v>
      </c>
    </row>
    <row r="65">
      <c r="A65" s="3" t="str">
        <f>IFERROR(__xludf.DUMMYFUNCTION("""COMPUTED_VALUE"""),"HUM")</f>
        <v>HUM</v>
      </c>
      <c r="B65" s="3" t="str">
        <f>IFERROR(__xludf.DUMMYFUNCTION("""COMPUTED_VALUE"""),"Healthcare")</f>
        <v>Healthcare</v>
      </c>
      <c r="C65" s="3" t="str">
        <f>IFERROR(__xludf.DUMMYFUNCTION("""COMPUTED_VALUE"""),"Healthcare Plans")</f>
        <v>Healthcare Plans</v>
      </c>
      <c r="E65" s="12" t="s">
        <v>1020</v>
      </c>
    </row>
    <row r="66">
      <c r="A66" s="3" t="str">
        <f>IFERROR(__xludf.DUMMYFUNCTION("""COMPUTED_VALUE"""),"DVA")</f>
        <v>DVA</v>
      </c>
      <c r="B66" s="3" t="str">
        <f>IFERROR(__xludf.DUMMYFUNCTION("""COMPUTED_VALUE"""),"Healthcare")</f>
        <v>Healthcare</v>
      </c>
      <c r="C66" s="3" t="str">
        <f>IFERROR(__xludf.DUMMYFUNCTION("""COMPUTED_VALUE"""),"Medical Care Facilities")</f>
        <v>Medical Care Facilities</v>
      </c>
      <c r="E66" s="12" t="s">
        <v>1021</v>
      </c>
    </row>
    <row r="67">
      <c r="A67" s="3" t="str">
        <f>IFERROR(__xludf.DUMMYFUNCTION("""COMPUTED_VALUE"""),"ZBH")</f>
        <v>ZBH</v>
      </c>
      <c r="B67" s="3" t="str">
        <f>IFERROR(__xludf.DUMMYFUNCTION("""COMPUTED_VALUE"""),"Healthcare")</f>
        <v>Healthcare</v>
      </c>
      <c r="C67" s="3" t="str">
        <f>IFERROR(__xludf.DUMMYFUNCTION("""COMPUTED_VALUE"""),"Medical Devices")</f>
        <v>Medical Devices</v>
      </c>
      <c r="E67" s="12" t="s">
        <v>1022</v>
      </c>
    </row>
    <row r="68">
      <c r="A68" s="3" t="str">
        <f>IFERROR(__xludf.DUMMYFUNCTION("""COMPUTED_VALUE"""),"ABT")</f>
        <v>ABT</v>
      </c>
      <c r="B68" s="3" t="str">
        <f>IFERROR(__xludf.DUMMYFUNCTION("""COMPUTED_VALUE"""),"Healthcare")</f>
        <v>Healthcare</v>
      </c>
      <c r="C68" s="3" t="str">
        <f>IFERROR(__xludf.DUMMYFUNCTION("""COMPUTED_VALUE"""),"Medical Devices")</f>
        <v>Medical Devices</v>
      </c>
      <c r="E68" s="12" t="s">
        <v>1023</v>
      </c>
    </row>
    <row r="69">
      <c r="A69" s="3" t="str">
        <f>IFERROR(__xludf.DUMMYFUNCTION("""COMPUTED_VALUE"""),"EW")</f>
        <v>EW</v>
      </c>
      <c r="B69" s="3" t="str">
        <f>IFERROR(__xludf.DUMMYFUNCTION("""COMPUTED_VALUE"""),"Healthcare")</f>
        <v>Healthcare</v>
      </c>
      <c r="C69" s="3" t="str">
        <f>IFERROR(__xludf.DUMMYFUNCTION("""COMPUTED_VALUE"""),"Medical Devices")</f>
        <v>Medical Devices</v>
      </c>
      <c r="E69" s="12" t="s">
        <v>1024</v>
      </c>
    </row>
    <row r="70">
      <c r="A70" s="3" t="str">
        <f>IFERROR(__xludf.DUMMYFUNCTION("""COMPUTED_VALUE"""),"XRAY")</f>
        <v>XRAY</v>
      </c>
      <c r="B70" s="3" t="str">
        <f>IFERROR(__xludf.DUMMYFUNCTION("""COMPUTED_VALUE"""),"Healthcare")</f>
        <v>Healthcare</v>
      </c>
      <c r="C70" s="3" t="str">
        <f>IFERROR(__xludf.DUMMYFUNCTION("""COMPUTED_VALUE"""),"Medical Instruments &amp; Supplies")</f>
        <v>Medical Instruments &amp; Supplies</v>
      </c>
      <c r="E70" s="12" t="s">
        <v>1025</v>
      </c>
    </row>
    <row r="71">
      <c r="A71" s="3" t="str">
        <f>IFERROR(__xludf.DUMMYFUNCTION("""COMPUTED_VALUE"""),"CVS")</f>
        <v>CVS</v>
      </c>
      <c r="B71" s="3" t="str">
        <f>IFERROR(__xludf.DUMMYFUNCTION("""COMPUTED_VALUE"""),"Healthcare")</f>
        <v>Healthcare</v>
      </c>
      <c r="C71" s="3" t="str">
        <f>IFERROR(__xludf.DUMMYFUNCTION("""COMPUTED_VALUE"""),"Healthcare Plans")</f>
        <v>Healthcare Plans</v>
      </c>
      <c r="E71" s="12" t="s">
        <v>1026</v>
      </c>
    </row>
    <row r="72">
      <c r="A72" s="3" t="str">
        <f>IFERROR(__xludf.DUMMYFUNCTION("""COMPUTED_VALUE"""),"MCK")</f>
        <v>MCK</v>
      </c>
      <c r="B72" s="3" t="str">
        <f>IFERROR(__xludf.DUMMYFUNCTION("""COMPUTED_VALUE"""),"Healthcare")</f>
        <v>Healthcare</v>
      </c>
      <c r="C72" s="3" t="str">
        <f>IFERROR(__xludf.DUMMYFUNCTION("""COMPUTED_VALUE"""),"Medical Distribution")</f>
        <v>Medical Distribution</v>
      </c>
      <c r="E72" s="12" t="s">
        <v>1027</v>
      </c>
    </row>
    <row r="73">
      <c r="A73" s="3" t="str">
        <f>IFERROR(__xludf.DUMMYFUNCTION("""COMPUTED_VALUE"""),"BDX")</f>
        <v>BDX</v>
      </c>
      <c r="B73" s="3" t="str">
        <f>IFERROR(__xludf.DUMMYFUNCTION("""COMPUTED_VALUE"""),"Healthcare")</f>
        <v>Healthcare</v>
      </c>
      <c r="C73" s="3" t="str">
        <f>IFERROR(__xludf.DUMMYFUNCTION("""COMPUTED_VALUE"""),"Medical Instruments &amp; Supplies")</f>
        <v>Medical Instruments &amp; Supplies</v>
      </c>
      <c r="E73" s="12" t="s">
        <v>1028</v>
      </c>
    </row>
    <row r="74">
      <c r="A74" s="3" t="str">
        <f>IFERROR(__xludf.DUMMYFUNCTION("""COMPUTED_VALUE"""),"ELV")</f>
        <v>ELV</v>
      </c>
      <c r="B74" s="3" t="str">
        <f>IFERROR(__xludf.DUMMYFUNCTION("""COMPUTED_VALUE"""),"Healthcare")</f>
        <v>Healthcare</v>
      </c>
      <c r="C74" s="3" t="str">
        <f>IFERROR(__xludf.DUMMYFUNCTION("""COMPUTED_VALUE"""),"Healthcare Plans")</f>
        <v>Healthcare Plans</v>
      </c>
      <c r="E74" s="12" t="s">
        <v>1029</v>
      </c>
    </row>
    <row r="75">
      <c r="A75" s="3" t="str">
        <f>IFERROR(__xludf.DUMMYFUNCTION("""COMPUTED_VALUE"""),"BAX")</f>
        <v>BAX</v>
      </c>
      <c r="B75" s="3" t="str">
        <f>IFERROR(__xludf.DUMMYFUNCTION("""COMPUTED_VALUE"""),"Healthcare")</f>
        <v>Healthcare</v>
      </c>
      <c r="C75" s="3" t="str">
        <f>IFERROR(__xludf.DUMMYFUNCTION("""COMPUTED_VALUE"""),"Medical Instruments &amp; Supplies")</f>
        <v>Medical Instruments &amp; Supplies</v>
      </c>
      <c r="E75" s="12" t="s">
        <v>1030</v>
      </c>
    </row>
    <row r="76">
      <c r="A76" s="3" t="str">
        <f>IFERROR(__xludf.DUMMYFUNCTION("""COMPUTED_VALUE"""),"SYK")</f>
        <v>SYK</v>
      </c>
      <c r="B76" s="3" t="str">
        <f>IFERROR(__xludf.DUMMYFUNCTION("""COMPUTED_VALUE"""),"Healthcare")</f>
        <v>Healthcare</v>
      </c>
      <c r="C76" s="3" t="str">
        <f>IFERROR(__xludf.DUMMYFUNCTION("""COMPUTED_VALUE"""),"Medical Devices")</f>
        <v>Medical Devices</v>
      </c>
      <c r="E76" s="12" t="s">
        <v>1031</v>
      </c>
    </row>
    <row r="77">
      <c r="A77" s="3" t="str">
        <f>IFERROR(__xludf.DUMMYFUNCTION("""COMPUTED_VALUE"""),"CI")</f>
        <v>CI</v>
      </c>
      <c r="B77" s="3" t="str">
        <f>IFERROR(__xludf.DUMMYFUNCTION("""COMPUTED_VALUE"""),"Healthcare")</f>
        <v>Healthcare</v>
      </c>
      <c r="C77" s="3" t="str">
        <f>IFERROR(__xludf.DUMMYFUNCTION("""COMPUTED_VALUE"""),"Healthcare Plans")</f>
        <v>Healthcare Plans</v>
      </c>
      <c r="E77" s="12" t="s">
        <v>1032</v>
      </c>
    </row>
    <row r="78">
      <c r="A78" s="3" t="str">
        <f>IFERROR(__xludf.DUMMYFUNCTION("""COMPUTED_VALUE"""),"CAH")</f>
        <v>CAH</v>
      </c>
      <c r="B78" s="3" t="str">
        <f>IFERROR(__xludf.DUMMYFUNCTION("""COMPUTED_VALUE"""),"Healthcare")</f>
        <v>Healthcare</v>
      </c>
      <c r="C78" s="3" t="str">
        <f>IFERROR(__xludf.DUMMYFUNCTION("""COMPUTED_VALUE"""),"Medical Distribution")</f>
        <v>Medical Distribution</v>
      </c>
      <c r="E78" s="12" t="s">
        <v>1033</v>
      </c>
    </row>
    <row r="79">
      <c r="A79" s="3" t="str">
        <f>IFERROR(__xludf.DUMMYFUNCTION("""COMPUTED_VALUE"""),"UNH")</f>
        <v>UNH</v>
      </c>
      <c r="B79" s="3" t="str">
        <f>IFERROR(__xludf.DUMMYFUNCTION("""COMPUTED_VALUE"""),"Healthcare")</f>
        <v>Healthcare</v>
      </c>
      <c r="C79" s="3" t="str">
        <f>IFERROR(__xludf.DUMMYFUNCTION("""COMPUTED_VALUE"""),"Healthcare Plans")</f>
        <v>Healthcare Plans</v>
      </c>
      <c r="E79" s="12" t="s">
        <v>1034</v>
      </c>
    </row>
    <row r="80">
      <c r="A80" s="3" t="str">
        <f>IFERROR(__xludf.DUMMYFUNCTION("""COMPUTED_VALUE"""),"DGX")</f>
        <v>DGX</v>
      </c>
      <c r="B80" s="3" t="str">
        <f>IFERROR(__xludf.DUMMYFUNCTION("""COMPUTED_VALUE"""),"Healthcare")</f>
        <v>Healthcare</v>
      </c>
      <c r="C80" s="3" t="str">
        <f>IFERROR(__xludf.DUMMYFUNCTION("""COMPUTED_VALUE"""),"Diagnostics &amp; Research")</f>
        <v>Diagnostics &amp; Research</v>
      </c>
      <c r="E80" s="12" t="s">
        <v>1035</v>
      </c>
    </row>
    <row r="81">
      <c r="A81" s="3" t="str">
        <f>IFERROR(__xludf.DUMMYFUNCTION("""COMPUTED_VALUE"""),"MDT")</f>
        <v>MDT</v>
      </c>
      <c r="B81" s="3" t="str">
        <f>IFERROR(__xludf.DUMMYFUNCTION("""COMPUTED_VALUE"""),"Healthcare")</f>
        <v>Healthcare</v>
      </c>
      <c r="C81" s="3" t="str">
        <f>IFERROR(__xludf.DUMMYFUNCTION("""COMPUTED_VALUE"""),"Medical Devices")</f>
        <v>Medical Devices</v>
      </c>
      <c r="E81" s="12" t="s">
        <v>1036</v>
      </c>
    </row>
    <row r="82">
      <c r="A82" s="3" t="str">
        <f>IFERROR(__xludf.DUMMYFUNCTION("""COMPUTED_VALUE"""),"BSX")</f>
        <v>BSX</v>
      </c>
      <c r="B82" s="3" t="str">
        <f>IFERROR(__xludf.DUMMYFUNCTION("""COMPUTED_VALUE"""),"Healthcare")</f>
        <v>Healthcare</v>
      </c>
      <c r="C82" s="3" t="str">
        <f>IFERROR(__xludf.DUMMYFUNCTION("""COMPUTED_VALUE"""),"Medical Devices")</f>
        <v>Medical Devices</v>
      </c>
      <c r="E82" s="12" t="s">
        <v>1037</v>
      </c>
    </row>
    <row r="83">
      <c r="A83" s="3" t="str">
        <f>IFERROR(__xludf.DUMMYFUNCTION("""COMPUTED_VALUE"""),"ISRG")</f>
        <v>ISRG</v>
      </c>
      <c r="B83" s="3" t="str">
        <f>IFERROR(__xludf.DUMMYFUNCTION("""COMPUTED_VALUE"""),"Healthcare")</f>
        <v>Healthcare</v>
      </c>
      <c r="C83" s="3" t="str">
        <f>IFERROR(__xludf.DUMMYFUNCTION("""COMPUTED_VALUE"""),"Medical Instruments &amp; Supplies")</f>
        <v>Medical Instruments &amp; Supplies</v>
      </c>
      <c r="E83" s="12" t="s">
        <v>1038</v>
      </c>
    </row>
    <row r="84">
      <c r="A84" s="3" t="str">
        <f>IFERROR(__xludf.DUMMYFUNCTION("""COMPUTED_VALUE"""),"KMB")</f>
        <v>KMB</v>
      </c>
      <c r="B84" s="3" t="str">
        <f>IFERROR(__xludf.DUMMYFUNCTION("""COMPUTED_VALUE"""),"Consumer Defensive")</f>
        <v>Consumer Defensive</v>
      </c>
      <c r="C84" s="3" t="str">
        <f>IFERROR(__xludf.DUMMYFUNCTION("""COMPUTED_VALUE"""),"Household &amp; Personal Products")</f>
        <v>Household &amp; Personal Products</v>
      </c>
      <c r="E84" s="12" t="s">
        <v>1039</v>
      </c>
    </row>
    <row r="85">
      <c r="A85" s="3" t="str">
        <f>IFERROR(__xludf.DUMMYFUNCTION("""COMPUTED_VALUE"""),"EL")</f>
        <v>EL</v>
      </c>
      <c r="B85" s="3" t="str">
        <f>IFERROR(__xludf.DUMMYFUNCTION("""COMPUTED_VALUE"""),"Consumer Defensive")</f>
        <v>Consumer Defensive</v>
      </c>
      <c r="C85" s="3" t="str">
        <f>IFERROR(__xludf.DUMMYFUNCTION("""COMPUTED_VALUE"""),"Household &amp; Personal Products")</f>
        <v>Household &amp; Personal Products</v>
      </c>
      <c r="E85" s="12" t="s">
        <v>1040</v>
      </c>
    </row>
    <row r="86">
      <c r="A86" s="3" t="str">
        <f>IFERROR(__xludf.DUMMYFUNCTION("""COMPUTED_VALUE"""),"CLX")</f>
        <v>CLX</v>
      </c>
      <c r="B86" s="3" t="str">
        <f>IFERROR(__xludf.DUMMYFUNCTION("""COMPUTED_VALUE"""),"Consumer Defensive")</f>
        <v>Consumer Defensive</v>
      </c>
      <c r="C86" s="3" t="str">
        <f>IFERROR(__xludf.DUMMYFUNCTION("""COMPUTED_VALUE"""),"Household &amp; Personal Products")</f>
        <v>Household &amp; Personal Products</v>
      </c>
      <c r="E86" s="12" t="s">
        <v>1041</v>
      </c>
    </row>
    <row r="87">
      <c r="A87" s="3" t="str">
        <f>IFERROR(__xludf.DUMMYFUNCTION("""COMPUTED_VALUE"""),"CL")</f>
        <v>CL</v>
      </c>
      <c r="B87" s="3" t="str">
        <f>IFERROR(__xludf.DUMMYFUNCTION("""COMPUTED_VALUE"""),"Consumer Defensive")</f>
        <v>Consumer Defensive</v>
      </c>
      <c r="C87" s="3" t="str">
        <f>IFERROR(__xludf.DUMMYFUNCTION("""COMPUTED_VALUE"""),"Household &amp; Personal Products")</f>
        <v>Household &amp; Personal Products</v>
      </c>
      <c r="E87" s="12" t="s">
        <v>1042</v>
      </c>
    </row>
    <row r="88">
      <c r="A88" s="3" t="str">
        <f>IFERROR(__xludf.DUMMYFUNCTION("""COMPUTED_VALUE"""),"PG")</f>
        <v>PG</v>
      </c>
      <c r="B88" s="3" t="str">
        <f>IFERROR(__xludf.DUMMYFUNCTION("""COMPUTED_VALUE"""),"Consumer Defensive")</f>
        <v>Consumer Defensive</v>
      </c>
      <c r="C88" s="3" t="str">
        <f>IFERROR(__xludf.DUMMYFUNCTION("""COMPUTED_VALUE"""),"Household &amp; Personal Products")</f>
        <v>Household &amp; Personal Products</v>
      </c>
      <c r="E88" s="12" t="s">
        <v>1043</v>
      </c>
    </row>
    <row r="89">
      <c r="A89" s="3" t="str">
        <f>IFERROR(__xludf.DUMMYFUNCTION("""COMPUTED_VALUE"""),"PRGO")</f>
        <v>PRGO</v>
      </c>
      <c r="B89" s="3" t="str">
        <f>IFERROR(__xludf.DUMMYFUNCTION("""COMPUTED_VALUE"""),"Healthcare")</f>
        <v>Healthcare</v>
      </c>
      <c r="C89" s="3" t="str">
        <f>IFERROR(__xludf.DUMMYFUNCTION("""COMPUTED_VALUE"""),"Drug Manufacturers - Specialty &amp; Generic")</f>
        <v>Drug Manufacturers - Specialty &amp; Generic</v>
      </c>
      <c r="E89" s="12" t="s">
        <v>1044</v>
      </c>
    </row>
    <row r="90">
      <c r="A90" s="3" t="str">
        <f>IFERROR(__xludf.DUMMYFUNCTION("""COMPUTED_VALUE"""),"NUE")</f>
        <v>NUE</v>
      </c>
      <c r="B90" s="3" t="str">
        <f>IFERROR(__xludf.DUMMYFUNCTION("""COMPUTED_VALUE"""),"Basic Materials")</f>
        <v>Basic Materials</v>
      </c>
      <c r="C90" s="3" t="str">
        <f>IFERROR(__xludf.DUMMYFUNCTION("""COMPUTED_VALUE"""),"Steel")</f>
        <v>Steel</v>
      </c>
      <c r="E90" s="12" t="s">
        <v>1045</v>
      </c>
    </row>
    <row r="91">
      <c r="A91" s="3" t="str">
        <f>IFERROR(__xludf.DUMMYFUNCTION("""COMPUTED_VALUE"""),"TXT")</f>
        <v>TXT</v>
      </c>
      <c r="B91" s="3" t="str">
        <f>IFERROR(__xludf.DUMMYFUNCTION("""COMPUTED_VALUE"""),"Industrials")</f>
        <v>Industrials</v>
      </c>
      <c r="C91" s="3" t="str">
        <f>IFERROR(__xludf.DUMMYFUNCTION("""COMPUTED_VALUE"""),"Aerospace &amp; Defense")</f>
        <v>Aerospace &amp; Defense</v>
      </c>
      <c r="E91" s="12" t="s">
        <v>1046</v>
      </c>
    </row>
    <row r="92">
      <c r="A92" s="3" t="str">
        <f>IFERROR(__xludf.DUMMYFUNCTION("""COMPUTED_VALUE"""),"BA")</f>
        <v>BA</v>
      </c>
      <c r="B92" s="3" t="str">
        <f>IFERROR(__xludf.DUMMYFUNCTION("""COMPUTED_VALUE"""),"Industrials")</f>
        <v>Industrials</v>
      </c>
      <c r="C92" s="3" t="str">
        <f>IFERROR(__xludf.DUMMYFUNCTION("""COMPUTED_VALUE"""),"Aerospace &amp; Defense")</f>
        <v>Aerospace &amp; Defense</v>
      </c>
      <c r="E92" s="12" t="s">
        <v>1047</v>
      </c>
    </row>
    <row r="93">
      <c r="A93" s="3" t="str">
        <f>IFERROR(__xludf.DUMMYFUNCTION("""COMPUTED_VALUE"""),"GD")</f>
        <v>GD</v>
      </c>
      <c r="B93" s="3" t="str">
        <f>IFERROR(__xludf.DUMMYFUNCTION("""COMPUTED_VALUE"""),"Industrials")</f>
        <v>Industrials</v>
      </c>
      <c r="C93" s="3" t="str">
        <f>IFERROR(__xludf.DUMMYFUNCTION("""COMPUTED_VALUE"""),"Aerospace &amp; Defense")</f>
        <v>Aerospace &amp; Defense</v>
      </c>
      <c r="E93" s="12" t="s">
        <v>1048</v>
      </c>
    </row>
    <row r="94">
      <c r="A94" s="3" t="str">
        <f>IFERROR(__xludf.DUMMYFUNCTION("""COMPUTED_VALUE"""),"NOC")</f>
        <v>NOC</v>
      </c>
      <c r="B94" s="3" t="str">
        <f>IFERROR(__xludf.DUMMYFUNCTION("""COMPUTED_VALUE"""),"Industrials")</f>
        <v>Industrials</v>
      </c>
      <c r="C94" s="3" t="str">
        <f>IFERROR(__xludf.DUMMYFUNCTION("""COMPUTED_VALUE"""),"Aerospace &amp; Defense")</f>
        <v>Aerospace &amp; Defense</v>
      </c>
      <c r="E94" s="12" t="s">
        <v>1049</v>
      </c>
    </row>
    <row r="95">
      <c r="A95" s="3" t="str">
        <f>IFERROR(__xludf.DUMMYFUNCTION("""COMPUTED_VALUE"""),"LMT")</f>
        <v>LMT</v>
      </c>
      <c r="B95" s="3" t="str">
        <f>IFERROR(__xludf.DUMMYFUNCTION("""COMPUTED_VALUE"""),"Industrials")</f>
        <v>Industrials</v>
      </c>
      <c r="C95" s="3" t="str">
        <f>IFERROR(__xludf.DUMMYFUNCTION("""COMPUTED_VALUE"""),"Aerospace &amp; Defense")</f>
        <v>Aerospace &amp; Defense</v>
      </c>
      <c r="E95" s="12" t="s">
        <v>1050</v>
      </c>
    </row>
    <row r="96">
      <c r="A96" s="3" t="str">
        <f>IFERROR(__xludf.DUMMYFUNCTION("""COMPUTED_VALUE"""),"HON")</f>
        <v>HON</v>
      </c>
      <c r="B96" s="3" t="str">
        <f>IFERROR(__xludf.DUMMYFUNCTION("""COMPUTED_VALUE"""),"Industrials")</f>
        <v>Industrials</v>
      </c>
      <c r="C96" s="3" t="str">
        <f>IFERROR(__xludf.DUMMYFUNCTION("""COMPUTED_VALUE"""),"Conglomerates")</f>
        <v>Conglomerates</v>
      </c>
      <c r="E96" s="12" t="s">
        <v>1051</v>
      </c>
    </row>
    <row r="97">
      <c r="A97" s="3" t="str">
        <f>IFERROR(__xludf.DUMMYFUNCTION("""COMPUTED_VALUE"""),"GE")</f>
        <v>GE</v>
      </c>
      <c r="B97" s="3" t="str">
        <f>IFERROR(__xludf.DUMMYFUNCTION("""COMPUTED_VALUE"""),"Industrials")</f>
        <v>Industrials</v>
      </c>
      <c r="C97" s="3" t="str">
        <f>IFERROR(__xludf.DUMMYFUNCTION("""COMPUTED_VALUE"""),"Aerospace &amp; Defense")</f>
        <v>Aerospace &amp; Defense</v>
      </c>
      <c r="E97" s="12" t="s">
        <v>1052</v>
      </c>
    </row>
    <row r="98">
      <c r="A98" s="3" t="str">
        <f>IFERROR(__xludf.DUMMYFUNCTION("""COMPUTED_VALUE"""),"MMM")</f>
        <v>MMM</v>
      </c>
      <c r="B98" s="3" t="str">
        <f>IFERROR(__xludf.DUMMYFUNCTION("""COMPUTED_VALUE"""),"Industrials")</f>
        <v>Industrials</v>
      </c>
      <c r="C98" s="3" t="str">
        <f>IFERROR(__xludf.DUMMYFUNCTION("""COMPUTED_VALUE"""),"Conglomerates")</f>
        <v>Conglomerates</v>
      </c>
      <c r="E98" s="12" t="s">
        <v>1053</v>
      </c>
    </row>
    <row r="99">
      <c r="A99" s="3" t="str">
        <f>IFERROR(__xludf.DUMMYFUNCTION("""COMPUTED_VALUE"""),"ALLE")</f>
        <v>ALLE</v>
      </c>
      <c r="B99" s="3" t="str">
        <f>IFERROR(__xludf.DUMMYFUNCTION("""COMPUTED_VALUE"""),"Industrials")</f>
        <v>Industrials</v>
      </c>
      <c r="C99" s="3" t="str">
        <f>IFERROR(__xludf.DUMMYFUNCTION("""COMPUTED_VALUE"""),"Security &amp; Protection Services")</f>
        <v>Security &amp; Protection Services</v>
      </c>
      <c r="E99" s="12" t="s">
        <v>1054</v>
      </c>
    </row>
    <row r="100">
      <c r="A100" s="3" t="str">
        <f>IFERROR(__xludf.DUMMYFUNCTION("""COMPUTED_VALUE"""),"MAS")</f>
        <v>MAS</v>
      </c>
      <c r="B100" s="3" t="str">
        <f>IFERROR(__xludf.DUMMYFUNCTION("""COMPUTED_VALUE"""),"Industrials")</f>
        <v>Industrials</v>
      </c>
      <c r="C100" s="3" t="str">
        <f>IFERROR(__xludf.DUMMYFUNCTION("""COMPUTED_VALUE"""),"Building Products &amp; Equipment")</f>
        <v>Building Products &amp; Equipment</v>
      </c>
      <c r="E100" s="12" t="s">
        <v>1055</v>
      </c>
    </row>
    <row r="101">
      <c r="A101" s="3" t="str">
        <f>IFERROR(__xludf.DUMMYFUNCTION("""COMPUTED_VALUE"""),"JCI")</f>
        <v>JCI</v>
      </c>
      <c r="B101" s="3" t="str">
        <f>IFERROR(__xludf.DUMMYFUNCTION("""COMPUTED_VALUE"""),"Industrials")</f>
        <v>Industrials</v>
      </c>
      <c r="C101" s="3" t="str">
        <f>IFERROR(__xludf.DUMMYFUNCTION("""COMPUTED_VALUE"""),"Building Products &amp; Equipment")</f>
        <v>Building Products &amp; Equipment</v>
      </c>
      <c r="E101" s="12" t="s">
        <v>1056</v>
      </c>
    </row>
    <row r="102">
      <c r="A102" s="3" t="str">
        <f>IFERROR(__xludf.DUMMYFUNCTION("""COMPUTED_VALUE"""),"FTI")</f>
        <v>FTI</v>
      </c>
      <c r="B102" s="3" t="str">
        <f>IFERROR(__xludf.DUMMYFUNCTION("""COMPUTED_VALUE"""),"Energy")</f>
        <v>Energy</v>
      </c>
      <c r="C102" s="3" t="str">
        <f>IFERROR(__xludf.DUMMYFUNCTION("""COMPUTED_VALUE"""),"Oil &amp; Gas Equipment &amp; Services")</f>
        <v>Oil &amp; Gas Equipment &amp; Services</v>
      </c>
      <c r="E102" s="12" t="s">
        <v>1057</v>
      </c>
    </row>
    <row r="103">
      <c r="A103" s="3" t="str">
        <f>IFERROR(__xludf.DUMMYFUNCTION("""COMPUTED_VALUE"""),"SLB")</f>
        <v>SLB</v>
      </c>
      <c r="B103" s="3" t="str">
        <f>IFERROR(__xludf.DUMMYFUNCTION("""COMPUTED_VALUE"""),"Energy")</f>
        <v>Energy</v>
      </c>
      <c r="C103" s="3" t="str">
        <f>IFERROR(__xludf.DUMMYFUNCTION("""COMPUTED_VALUE"""),"Oil &amp; Gas Equipment &amp; Services")</f>
        <v>Oil &amp; Gas Equipment &amp; Services</v>
      </c>
      <c r="E103" s="12" t="s">
        <v>1058</v>
      </c>
    </row>
    <row r="104">
      <c r="A104" s="3" t="str">
        <f>IFERROR(__xludf.DUMMYFUNCTION("""COMPUTED_VALUE"""),"HP")</f>
        <v>HP</v>
      </c>
      <c r="B104" s="3" t="str">
        <f>IFERROR(__xludf.DUMMYFUNCTION("""COMPUTED_VALUE"""),"Energy")</f>
        <v>Energy</v>
      </c>
      <c r="C104" s="3" t="str">
        <f>IFERROR(__xludf.DUMMYFUNCTION("""COMPUTED_VALUE"""),"Oil &amp; Gas Drilling")</f>
        <v>Oil &amp; Gas Drilling</v>
      </c>
      <c r="E104" s="12" t="s">
        <v>1059</v>
      </c>
    </row>
    <row r="105">
      <c r="A105" s="3" t="str">
        <f>IFERROR(__xludf.DUMMYFUNCTION("""COMPUTED_VALUE"""),"NOV")</f>
        <v>NOV</v>
      </c>
      <c r="B105" s="3" t="str">
        <f>IFERROR(__xludf.DUMMYFUNCTION("""COMPUTED_VALUE"""),"Energy")</f>
        <v>Energy</v>
      </c>
      <c r="C105" s="3" t="str">
        <f>IFERROR(__xludf.DUMMYFUNCTION("""COMPUTED_VALUE"""),"Oil &amp; Gas Equipment &amp; Services")</f>
        <v>Oil &amp; Gas Equipment &amp; Services</v>
      </c>
      <c r="E105" s="12" t="s">
        <v>1060</v>
      </c>
    </row>
    <row r="106">
      <c r="A106" s="3" t="str">
        <f>IFERROR(__xludf.DUMMYFUNCTION("""COMPUTED_VALUE"""),"HAL")</f>
        <v>HAL</v>
      </c>
      <c r="B106" s="3" t="str">
        <f>IFERROR(__xludf.DUMMYFUNCTION("""COMPUTED_VALUE"""),"Energy")</f>
        <v>Energy</v>
      </c>
      <c r="C106" s="3" t="str">
        <f>IFERROR(__xludf.DUMMYFUNCTION("""COMPUTED_VALUE"""),"Oil &amp; Gas Equipment &amp; Services")</f>
        <v>Oil &amp; Gas Equipment &amp; Services</v>
      </c>
      <c r="E106" s="12" t="s">
        <v>1061</v>
      </c>
    </row>
    <row r="107">
      <c r="A107" s="3" t="str">
        <f>IFERROR(__xludf.DUMMYFUNCTION("""COMPUTED_VALUE"""),"WBA")</f>
        <v>WBA</v>
      </c>
      <c r="B107" s="3" t="str">
        <f>IFERROR(__xludf.DUMMYFUNCTION("""COMPUTED_VALUE"""),"Healthcare")</f>
        <v>Healthcare</v>
      </c>
      <c r="C107" s="3" t="str">
        <f>IFERROR(__xludf.DUMMYFUNCTION("""COMPUTED_VALUE"""),"Pharmaceutical Retailers")</f>
        <v>Pharmaceutical Retailers</v>
      </c>
      <c r="E107" s="12" t="s">
        <v>1062</v>
      </c>
    </row>
    <row r="108">
      <c r="A108" s="3" t="str">
        <f>IFERROR(__xludf.DUMMYFUNCTION("""COMPUTED_VALUE"""),"COST")</f>
        <v>COST</v>
      </c>
      <c r="B108" s="3" t="str">
        <f>IFERROR(__xludf.DUMMYFUNCTION("""COMPUTED_VALUE"""),"Consumer Defensive")</f>
        <v>Consumer Defensive</v>
      </c>
      <c r="C108" s="3" t="str">
        <f>IFERROR(__xludf.DUMMYFUNCTION("""COMPUTED_VALUE"""),"Discount Stores")</f>
        <v>Discount Stores</v>
      </c>
      <c r="E108" s="12" t="s">
        <v>1063</v>
      </c>
    </row>
    <row r="109">
      <c r="A109" s="3" t="str">
        <f>IFERROR(__xludf.DUMMYFUNCTION("""COMPUTED_VALUE"""),"SYY")</f>
        <v>SYY</v>
      </c>
      <c r="B109" s="3" t="str">
        <f>IFERROR(__xludf.DUMMYFUNCTION("""COMPUTED_VALUE"""),"Consumer Defensive")</f>
        <v>Consumer Defensive</v>
      </c>
      <c r="C109" s="3" t="str">
        <f>IFERROR(__xludf.DUMMYFUNCTION("""COMPUTED_VALUE"""),"Food Distribution")</f>
        <v>Food Distribution</v>
      </c>
      <c r="E109" s="12" t="s">
        <v>1064</v>
      </c>
    </row>
    <row r="110">
      <c r="A110" s="3" t="str">
        <f>IFERROR(__xludf.DUMMYFUNCTION("""COMPUTED_VALUE"""),"KR")</f>
        <v>KR</v>
      </c>
      <c r="B110" s="3" t="str">
        <f>IFERROR(__xludf.DUMMYFUNCTION("""COMPUTED_VALUE"""),"Consumer Defensive")</f>
        <v>Consumer Defensive</v>
      </c>
      <c r="C110" s="3" t="str">
        <f>IFERROR(__xludf.DUMMYFUNCTION("""COMPUTED_VALUE"""),"Grocery Stores")</f>
        <v>Grocery Stores</v>
      </c>
      <c r="E110" s="12" t="s">
        <v>1065</v>
      </c>
    </row>
    <row r="111">
      <c r="A111" s="3" t="str">
        <f>IFERROR(__xludf.DUMMYFUNCTION("""COMPUTED_VALUE"""),"WMT")</f>
        <v>WMT</v>
      </c>
      <c r="B111" s="3" t="str">
        <f>IFERROR(__xludf.DUMMYFUNCTION("""COMPUTED_VALUE"""),"Consumer Defensive")</f>
        <v>Consumer Defensive</v>
      </c>
      <c r="C111" s="3" t="str">
        <f>IFERROR(__xludf.DUMMYFUNCTION("""COMPUTED_VALUE"""),"Discount Stores")</f>
        <v>Discount Stores</v>
      </c>
      <c r="E111" s="12" t="s">
        <v>1066</v>
      </c>
    </row>
    <row r="112">
      <c r="A112" s="3" t="str">
        <f>IFERROR(__xludf.DUMMYFUNCTION("""COMPUTED_VALUE"""),"NKE")</f>
        <v>NKE</v>
      </c>
      <c r="B112" s="3" t="str">
        <f>IFERROR(__xludf.DUMMYFUNCTION("""COMPUTED_VALUE"""),"Consumer Cyclical")</f>
        <v>Consumer Cyclical</v>
      </c>
      <c r="C112" s="3" t="str">
        <f>IFERROR(__xludf.DUMMYFUNCTION("""COMPUTED_VALUE"""),"Footwear &amp; Accessories")</f>
        <v>Footwear &amp; Accessories</v>
      </c>
      <c r="E112" s="12" t="s">
        <v>1067</v>
      </c>
    </row>
    <row r="113">
      <c r="A113" s="3" t="str">
        <f>IFERROR(__xludf.DUMMYFUNCTION("""COMPUTED_VALUE"""),"VFC")</f>
        <v>VFC</v>
      </c>
      <c r="B113" s="3" t="str">
        <f>IFERROR(__xludf.DUMMYFUNCTION("""COMPUTED_VALUE"""),"Consumer Cyclical")</f>
        <v>Consumer Cyclical</v>
      </c>
      <c r="C113" s="3" t="str">
        <f>IFERROR(__xludf.DUMMYFUNCTION("""COMPUTED_VALUE"""),"Apparel Manufacturing")</f>
        <v>Apparel Manufacturing</v>
      </c>
      <c r="E113" s="12" t="s">
        <v>1068</v>
      </c>
    </row>
    <row r="114">
      <c r="A114" s="3" t="str">
        <f>IFERROR(__xludf.DUMMYFUNCTION("""COMPUTED_VALUE"""),"PVH")</f>
        <v>PVH</v>
      </c>
      <c r="B114" s="3" t="str">
        <f>IFERROR(__xludf.DUMMYFUNCTION("""COMPUTED_VALUE"""),"Consumer Cyclical")</f>
        <v>Consumer Cyclical</v>
      </c>
      <c r="C114" s="3" t="str">
        <f>IFERROR(__xludf.DUMMYFUNCTION("""COMPUTED_VALUE"""),"Apparel Manufacturing")</f>
        <v>Apparel Manufacturing</v>
      </c>
      <c r="E114" s="12" t="s">
        <v>1069</v>
      </c>
    </row>
    <row r="115">
      <c r="A115" s="3" t="str">
        <f>IFERROR(__xludf.DUMMYFUNCTION("""COMPUTED_VALUE"""),"RL")</f>
        <v>RL</v>
      </c>
      <c r="B115" s="3" t="str">
        <f>IFERROR(__xludf.DUMMYFUNCTION("""COMPUTED_VALUE"""),"Consumer Cyclical")</f>
        <v>Consumer Cyclical</v>
      </c>
      <c r="C115" s="3" t="str">
        <f>IFERROR(__xludf.DUMMYFUNCTION("""COMPUTED_VALUE"""),"Apparel Manufacturing")</f>
        <v>Apparel Manufacturing</v>
      </c>
      <c r="E115" s="12" t="s">
        <v>1070</v>
      </c>
    </row>
    <row r="116">
      <c r="A116" s="3" t="str">
        <f>IFERROR(__xludf.DUMMYFUNCTION("""COMPUTED_VALUE"""),"TPR")</f>
        <v>TPR</v>
      </c>
      <c r="B116" s="3" t="str">
        <f>IFERROR(__xludf.DUMMYFUNCTION("""COMPUTED_VALUE"""),"Consumer Cyclical")</f>
        <v>Consumer Cyclical</v>
      </c>
      <c r="C116" s="3" t="str">
        <f>IFERROR(__xludf.DUMMYFUNCTION("""COMPUTED_VALUE"""),"Luxury Goods")</f>
        <v>Luxury Goods</v>
      </c>
      <c r="E116" s="12" t="s">
        <v>1071</v>
      </c>
    </row>
    <row r="117">
      <c r="A117" s="3" t="str">
        <f>IFERROR(__xludf.DUMMYFUNCTION("""COMPUTED_VALUE"""),"APTV")</f>
        <v>APTV</v>
      </c>
      <c r="B117" s="3" t="str">
        <f>IFERROR(__xludf.DUMMYFUNCTION("""COMPUTED_VALUE"""),"Consumer Cyclical")</f>
        <v>Consumer Cyclical</v>
      </c>
      <c r="C117" s="3" t="str">
        <f>IFERROR(__xludf.DUMMYFUNCTION("""COMPUTED_VALUE"""),"Auto Parts")</f>
        <v>Auto Parts</v>
      </c>
      <c r="E117" s="12" t="s">
        <v>1072</v>
      </c>
    </row>
    <row r="118">
      <c r="A118" s="3" t="str">
        <f>IFERROR(__xludf.DUMMYFUNCTION("""COMPUTED_VALUE"""),"BWA")</f>
        <v>BWA</v>
      </c>
      <c r="B118" s="3" t="str">
        <f>IFERROR(__xludf.DUMMYFUNCTION("""COMPUTED_VALUE"""),"Consumer Cyclical")</f>
        <v>Consumer Cyclical</v>
      </c>
      <c r="C118" s="3" t="str">
        <f>IFERROR(__xludf.DUMMYFUNCTION("""COMPUTED_VALUE"""),"Auto Parts")</f>
        <v>Auto Parts</v>
      </c>
      <c r="E118" s="12" t="s">
        <v>1073</v>
      </c>
    </row>
    <row r="119">
      <c r="A119" s="3" t="str">
        <f>IFERROR(__xludf.DUMMYFUNCTION("""COMPUTED_VALUE"""),"MPC")</f>
        <v>MPC</v>
      </c>
      <c r="B119" s="3" t="str">
        <f>IFERROR(__xludf.DUMMYFUNCTION("""COMPUTED_VALUE"""),"Energy")</f>
        <v>Energy</v>
      </c>
      <c r="C119" s="3" t="str">
        <f>IFERROR(__xludf.DUMMYFUNCTION("""COMPUTED_VALUE"""),"Oil &amp; Gas Refining &amp; Marketing")</f>
        <v>Oil &amp; Gas Refining &amp; Marketing</v>
      </c>
      <c r="E119" s="12" t="s">
        <v>1074</v>
      </c>
    </row>
    <row r="120">
      <c r="A120" s="3" t="str">
        <f>IFERROR(__xludf.DUMMYFUNCTION("""COMPUTED_VALUE"""),"PSX")</f>
        <v>PSX</v>
      </c>
      <c r="B120" s="3" t="str">
        <f>IFERROR(__xludf.DUMMYFUNCTION("""COMPUTED_VALUE"""),"Energy")</f>
        <v>Energy</v>
      </c>
      <c r="C120" s="3" t="str">
        <f>IFERROR(__xludf.DUMMYFUNCTION("""COMPUTED_VALUE"""),"Oil &amp; Gas Refining &amp; Marketing")</f>
        <v>Oil &amp; Gas Refining &amp; Marketing</v>
      </c>
      <c r="E120" s="12" t="s">
        <v>1075</v>
      </c>
    </row>
    <row r="121">
      <c r="A121" s="3" t="str">
        <f>IFERROR(__xludf.DUMMYFUNCTION("""COMPUTED_VALUE"""),"WMB")</f>
        <v>WMB</v>
      </c>
      <c r="B121" s="3" t="str">
        <f>IFERROR(__xludf.DUMMYFUNCTION("""COMPUTED_VALUE"""),"Energy")</f>
        <v>Energy</v>
      </c>
      <c r="C121" s="3" t="str">
        <f>IFERROR(__xludf.DUMMYFUNCTION("""COMPUTED_VALUE"""),"Oil &amp; Gas Midstream")</f>
        <v>Oil &amp; Gas Midstream</v>
      </c>
      <c r="E121" s="12" t="s">
        <v>1076</v>
      </c>
    </row>
    <row r="122">
      <c r="A122" s="3" t="str">
        <f>IFERROR(__xludf.DUMMYFUNCTION("""COMPUTED_VALUE"""),"VLO")</f>
        <v>VLO</v>
      </c>
      <c r="B122" s="3" t="str">
        <f>IFERROR(__xludf.DUMMYFUNCTION("""COMPUTED_VALUE"""),"Energy")</f>
        <v>Energy</v>
      </c>
      <c r="C122" s="3" t="str">
        <f>IFERROR(__xludf.DUMMYFUNCTION("""COMPUTED_VALUE"""),"Oil &amp; Gas Refining &amp; Marketing")</f>
        <v>Oil &amp; Gas Refining &amp; Marketing</v>
      </c>
      <c r="E122" s="12" t="s">
        <v>1077</v>
      </c>
    </row>
    <row r="123">
      <c r="A123" s="3" t="str">
        <f>IFERROR(__xludf.DUMMYFUNCTION("""COMPUTED_VALUE"""),"OKE")</f>
        <v>OKE</v>
      </c>
      <c r="B123" s="3" t="str">
        <f>IFERROR(__xludf.DUMMYFUNCTION("""COMPUTED_VALUE"""),"Energy")</f>
        <v>Energy</v>
      </c>
      <c r="C123" s="3" t="str">
        <f>IFERROR(__xludf.DUMMYFUNCTION("""COMPUTED_VALUE"""),"Oil &amp; Gas Midstream")</f>
        <v>Oil &amp; Gas Midstream</v>
      </c>
      <c r="E123" s="12" t="s">
        <v>1078</v>
      </c>
    </row>
    <row r="124">
      <c r="A124" s="3" t="str">
        <f>IFERROR(__xludf.DUMMYFUNCTION("""COMPUTED_VALUE"""),"KMI")</f>
        <v>KMI</v>
      </c>
      <c r="B124" s="3" t="str">
        <f>IFERROR(__xludf.DUMMYFUNCTION("""COMPUTED_VALUE"""),"Energy")</f>
        <v>Energy</v>
      </c>
      <c r="C124" s="3" t="str">
        <f>IFERROR(__xludf.DUMMYFUNCTION("""COMPUTED_VALUE"""),"Oil &amp; Gas Midstream")</f>
        <v>Oil &amp; Gas Midstream</v>
      </c>
      <c r="E124" s="12" t="s">
        <v>1079</v>
      </c>
    </row>
    <row r="125">
      <c r="A125" s="3" t="str">
        <f>IFERROR(__xludf.DUMMYFUNCTION("""COMPUTED_VALUE"""),"NEM")</f>
        <v>NEM</v>
      </c>
      <c r="B125" s="3" t="str">
        <f>IFERROR(__xludf.DUMMYFUNCTION("""COMPUTED_VALUE"""),"Basic Materials")</f>
        <v>Basic Materials</v>
      </c>
      <c r="C125" s="3" t="str">
        <f>IFERROR(__xludf.DUMMYFUNCTION("""COMPUTED_VALUE"""),"Gold")</f>
        <v>Gold</v>
      </c>
      <c r="E125" s="12" t="s">
        <v>1080</v>
      </c>
    </row>
    <row r="126">
      <c r="A126" s="3" t="str">
        <f>IFERROR(__xludf.DUMMYFUNCTION("""COMPUTED_VALUE"""),"GOOGL")</f>
        <v>GOOGL</v>
      </c>
      <c r="B126" s="3" t="str">
        <f>IFERROR(__xludf.DUMMYFUNCTION("""COMPUTED_VALUE"""),"Communication Services")</f>
        <v>Communication Services</v>
      </c>
      <c r="C126" s="3" t="str">
        <f>IFERROR(__xludf.DUMMYFUNCTION("""COMPUTED_VALUE"""),"Internet Content &amp; Information")</f>
        <v>Internet Content &amp; Information</v>
      </c>
      <c r="E126" s="12" t="s">
        <v>1081</v>
      </c>
    </row>
    <row r="127">
      <c r="A127" s="3" t="str">
        <f>IFERROR(__xludf.DUMMYFUNCTION("""COMPUTED_VALUE"""),"V")</f>
        <v>V</v>
      </c>
      <c r="B127" s="3" t="str">
        <f>IFERROR(__xludf.DUMMYFUNCTION("""COMPUTED_VALUE"""),"Financial Services")</f>
        <v>Financial Services</v>
      </c>
      <c r="C127" s="3" t="str">
        <f>IFERROR(__xludf.DUMMYFUNCTION("""COMPUTED_VALUE"""),"Credit Services")</f>
        <v>Credit Services</v>
      </c>
      <c r="E127" s="12" t="s">
        <v>1082</v>
      </c>
    </row>
    <row r="128">
      <c r="A128" s="3" t="str">
        <f>IFERROR(__xludf.DUMMYFUNCTION("""COMPUTED_VALUE"""),"PAYX")</f>
        <v>PAYX</v>
      </c>
      <c r="B128" s="3" t="str">
        <f>IFERROR(__xludf.DUMMYFUNCTION("""COMPUTED_VALUE"""),"Technology")</f>
        <v>Technology</v>
      </c>
      <c r="C128" s="3" t="str">
        <f>IFERROR(__xludf.DUMMYFUNCTION("""COMPUTED_VALUE"""),"Software - Application")</f>
        <v>Software - Application</v>
      </c>
      <c r="E128" s="12" t="s">
        <v>1083</v>
      </c>
    </row>
    <row r="129">
      <c r="A129" s="3" t="str">
        <f>IFERROR(__xludf.DUMMYFUNCTION("""COMPUTED_VALUE"""),"FIS")</f>
        <v>FIS</v>
      </c>
      <c r="B129" s="3" t="str">
        <f>IFERROR(__xludf.DUMMYFUNCTION("""COMPUTED_VALUE"""),"Technology")</f>
        <v>Technology</v>
      </c>
      <c r="C129" s="3" t="str">
        <f>IFERROR(__xludf.DUMMYFUNCTION("""COMPUTED_VALUE"""),"Information Technology Services")</f>
        <v>Information Technology Services</v>
      </c>
      <c r="E129" s="12" t="s">
        <v>1084</v>
      </c>
    </row>
    <row r="130">
      <c r="A130" s="3" t="str">
        <f>IFERROR(__xludf.DUMMYFUNCTION("""COMPUTED_VALUE"""),"ROP")</f>
        <v>ROP</v>
      </c>
      <c r="B130" s="3" t="str">
        <f>IFERROR(__xludf.DUMMYFUNCTION("""COMPUTED_VALUE"""),"Technology")</f>
        <v>Technology</v>
      </c>
      <c r="C130" s="3" t="str">
        <f>IFERROR(__xludf.DUMMYFUNCTION("""COMPUTED_VALUE"""),"Software - Application")</f>
        <v>Software - Application</v>
      </c>
      <c r="E130" s="12" t="s">
        <v>1085</v>
      </c>
    </row>
    <row r="131">
      <c r="A131" s="3" t="str">
        <f>IFERROR(__xludf.DUMMYFUNCTION("""COMPUTED_VALUE"""),"FI")</f>
        <v>FI</v>
      </c>
      <c r="B131" s="3" t="str">
        <f>IFERROR(__xludf.DUMMYFUNCTION("""COMPUTED_VALUE"""),"Technology")</f>
        <v>Technology</v>
      </c>
      <c r="C131" s="3" t="str">
        <f>IFERROR(__xludf.DUMMYFUNCTION("""COMPUTED_VALUE"""),"Information Technology Services")</f>
        <v>Information Technology Services</v>
      </c>
      <c r="E131" s="12" t="s">
        <v>1086</v>
      </c>
    </row>
    <row r="132">
      <c r="A132" s="3" t="str">
        <f>IFERROR(__xludf.DUMMYFUNCTION("""COMPUTED_VALUE"""),"CTSH")</f>
        <v>CTSH</v>
      </c>
      <c r="B132" s="3" t="str">
        <f>IFERROR(__xludf.DUMMYFUNCTION("""COMPUTED_VALUE"""),"Technology")</f>
        <v>Technology</v>
      </c>
      <c r="C132" s="3" t="str">
        <f>IFERROR(__xludf.DUMMYFUNCTION("""COMPUTED_VALUE"""),"Information Technology Services")</f>
        <v>Information Technology Services</v>
      </c>
      <c r="E132" s="12" t="s">
        <v>1087</v>
      </c>
    </row>
    <row r="133">
      <c r="A133" s="3" t="str">
        <f>IFERROR(__xludf.DUMMYFUNCTION("""COMPUTED_VALUE"""),"EXPE")</f>
        <v>EXPE</v>
      </c>
      <c r="B133" s="3" t="str">
        <f>IFERROR(__xludf.DUMMYFUNCTION("""COMPUTED_VALUE"""),"Consumer Cyclical")</f>
        <v>Consumer Cyclical</v>
      </c>
      <c r="C133" s="3" t="str">
        <f>IFERROR(__xludf.DUMMYFUNCTION("""COMPUTED_VALUE"""),"Travel Services")</f>
        <v>Travel Services</v>
      </c>
      <c r="E133" s="12" t="s">
        <v>1088</v>
      </c>
    </row>
    <row r="134">
      <c r="A134" s="3" t="str">
        <f>IFERROR(__xludf.DUMMYFUNCTION("""COMPUTED_VALUE"""),"MSFT")</f>
        <v>MSFT</v>
      </c>
      <c r="B134" s="3" t="str">
        <f>IFERROR(__xludf.DUMMYFUNCTION("""COMPUTED_VALUE"""),"Technology")</f>
        <v>Technology</v>
      </c>
      <c r="C134" s="3" t="str">
        <f>IFERROR(__xludf.DUMMYFUNCTION("""COMPUTED_VALUE"""),"Software - Infrastructure")</f>
        <v>Software - Infrastructure</v>
      </c>
      <c r="E134" s="12" t="s">
        <v>1089</v>
      </c>
    </row>
    <row r="135">
      <c r="A135" s="3" t="str">
        <f>IFERROR(__xludf.DUMMYFUNCTION("""COMPUTED_VALUE"""),"ORCL")</f>
        <v>ORCL</v>
      </c>
      <c r="B135" s="3" t="str">
        <f>IFERROR(__xludf.DUMMYFUNCTION("""COMPUTED_VALUE"""),"Technology")</f>
        <v>Technology</v>
      </c>
      <c r="C135" s="3" t="str">
        <f>IFERROR(__xludf.DUMMYFUNCTION("""COMPUTED_VALUE"""),"Software - Infrastructure")</f>
        <v>Software - Infrastructure</v>
      </c>
      <c r="E135" s="12" t="s">
        <v>1090</v>
      </c>
    </row>
    <row r="136">
      <c r="A136" s="3" t="str">
        <f>IFERROR(__xludf.DUMMYFUNCTION("""COMPUTED_VALUE"""),"INTU")</f>
        <v>INTU</v>
      </c>
      <c r="B136" s="3" t="str">
        <f>IFERROR(__xludf.DUMMYFUNCTION("""COMPUTED_VALUE"""),"Technology")</f>
        <v>Technology</v>
      </c>
      <c r="C136" s="3" t="str">
        <f>IFERROR(__xludf.DUMMYFUNCTION("""COMPUTED_VALUE"""),"Software - Application")</f>
        <v>Software - Application</v>
      </c>
      <c r="E136" s="12" t="s">
        <v>1091</v>
      </c>
    </row>
    <row r="137">
      <c r="A137" s="3" t="str">
        <f>IFERROR(__xludf.DUMMYFUNCTION("""COMPUTED_VALUE"""),"ADBE")</f>
        <v>ADBE</v>
      </c>
      <c r="B137" s="3" t="str">
        <f>IFERROR(__xludf.DUMMYFUNCTION("""COMPUTED_VALUE"""),"Technology")</f>
        <v>Technology</v>
      </c>
      <c r="C137" s="3" t="str">
        <f>IFERROR(__xludf.DUMMYFUNCTION("""COMPUTED_VALUE"""),"Software - Infrastructure")</f>
        <v>Software - Infrastructure</v>
      </c>
      <c r="E137" s="12" t="s">
        <v>1092</v>
      </c>
    </row>
    <row r="138">
      <c r="A138" s="3" t="str">
        <f>IFERROR(__xludf.DUMMYFUNCTION("""COMPUTED_VALUE"""),"EBAY")</f>
        <v>EBAY</v>
      </c>
      <c r="B138" s="3" t="str">
        <f>IFERROR(__xludf.DUMMYFUNCTION("""COMPUTED_VALUE"""),"Consumer Cyclical")</f>
        <v>Consumer Cyclical</v>
      </c>
      <c r="C138" s="3" t="str">
        <f>IFERROR(__xludf.DUMMYFUNCTION("""COMPUTED_VALUE"""),"Internet Retail")</f>
        <v>Internet Retail</v>
      </c>
      <c r="E138" s="12" t="s">
        <v>1093</v>
      </c>
    </row>
    <row r="139">
      <c r="A139" s="3" t="str">
        <f>IFERROR(__xludf.DUMMYFUNCTION("""COMPUTED_VALUE"""),"EA")</f>
        <v>EA</v>
      </c>
      <c r="B139" s="3" t="str">
        <f>IFERROR(__xludf.DUMMYFUNCTION("""COMPUTED_VALUE"""),"Communication Services")</f>
        <v>Communication Services</v>
      </c>
      <c r="C139" s="3" t="str">
        <f>IFERROR(__xludf.DUMMYFUNCTION("""COMPUTED_VALUE"""),"Electronic Gaming &amp; Multimedia")</f>
        <v>Electronic Gaming &amp; Multimedia</v>
      </c>
      <c r="E139" s="12" t="s">
        <v>1094</v>
      </c>
    </row>
    <row r="140">
      <c r="A140" s="3" t="str">
        <f>IFERROR(__xludf.DUMMYFUNCTION("""COMPUTED_VALUE"""),"VRSN")</f>
        <v>VRSN</v>
      </c>
      <c r="B140" s="3" t="str">
        <f>IFERROR(__xludf.DUMMYFUNCTION("""COMPUTED_VALUE"""),"Technology")</f>
        <v>Technology</v>
      </c>
      <c r="C140" s="3" t="str">
        <f>IFERROR(__xludf.DUMMYFUNCTION("""COMPUTED_VALUE"""),"Software - Infrastructure")</f>
        <v>Software - Infrastructure</v>
      </c>
      <c r="E140" s="12" t="s">
        <v>1095</v>
      </c>
    </row>
    <row r="141">
      <c r="A141" s="3" t="str">
        <f>IFERROR(__xludf.DUMMYFUNCTION("""COMPUTED_VALUE"""),"BKNG")</f>
        <v>BKNG</v>
      </c>
      <c r="B141" s="3" t="str">
        <f>IFERROR(__xludf.DUMMYFUNCTION("""COMPUTED_VALUE"""),"Consumer Cyclical")</f>
        <v>Consumer Cyclical</v>
      </c>
      <c r="C141" s="3" t="str">
        <f>IFERROR(__xludf.DUMMYFUNCTION("""COMPUTED_VALUE"""),"Travel Services")</f>
        <v>Travel Services</v>
      </c>
      <c r="E141" s="12" t="s">
        <v>1096</v>
      </c>
    </row>
    <row r="142">
      <c r="A142" s="3" t="str">
        <f>IFERROR(__xludf.DUMMYFUNCTION("""COMPUTED_VALUE"""),"META")</f>
        <v>META</v>
      </c>
      <c r="B142" s="3" t="str">
        <f>IFERROR(__xludf.DUMMYFUNCTION("""COMPUTED_VALUE"""),"Communication Services")</f>
        <v>Communication Services</v>
      </c>
      <c r="C142" s="3" t="str">
        <f>IFERROR(__xludf.DUMMYFUNCTION("""COMPUTED_VALUE"""),"Internet Content &amp; Information")</f>
        <v>Internet Content &amp; Information</v>
      </c>
      <c r="E142" s="12" t="s">
        <v>1097</v>
      </c>
    </row>
    <row r="143">
      <c r="A143" s="3" t="str">
        <f>IFERROR(__xludf.DUMMYFUNCTION("""COMPUTED_VALUE"""),"MA")</f>
        <v>MA</v>
      </c>
      <c r="B143" s="3" t="str">
        <f>IFERROR(__xludf.DUMMYFUNCTION("""COMPUTED_VALUE"""),"Financial Services")</f>
        <v>Financial Services</v>
      </c>
      <c r="C143" s="3" t="str">
        <f>IFERROR(__xludf.DUMMYFUNCTION("""COMPUTED_VALUE"""),"Credit Services")</f>
        <v>Credit Services</v>
      </c>
      <c r="E143" s="12" t="s">
        <v>1098</v>
      </c>
    </row>
    <row r="144">
      <c r="A144" s="3" t="str">
        <f>IFERROR(__xludf.DUMMYFUNCTION("""COMPUTED_VALUE"""),"ACN")</f>
        <v>ACN</v>
      </c>
      <c r="B144" s="3" t="str">
        <f>IFERROR(__xludf.DUMMYFUNCTION("""COMPUTED_VALUE"""),"Technology")</f>
        <v>Technology</v>
      </c>
      <c r="C144" s="3" t="str">
        <f>IFERROR(__xludf.DUMMYFUNCTION("""COMPUTED_VALUE"""),"Information Technology Services")</f>
        <v>Information Technology Services</v>
      </c>
      <c r="E144" s="12" t="s">
        <v>1099</v>
      </c>
    </row>
    <row r="145">
      <c r="A145" s="3" t="str">
        <f>IFERROR(__xludf.DUMMYFUNCTION("""COMPUTED_VALUE"""),"ADSK")</f>
        <v>ADSK</v>
      </c>
      <c r="B145" s="3" t="str">
        <f>IFERROR(__xludf.DUMMYFUNCTION("""COMPUTED_VALUE"""),"Technology")</f>
        <v>Technology</v>
      </c>
      <c r="C145" s="3" t="str">
        <f>IFERROR(__xludf.DUMMYFUNCTION("""COMPUTED_VALUE"""),"Software - Application")</f>
        <v>Software - Application</v>
      </c>
      <c r="E145" s="12" t="s">
        <v>1100</v>
      </c>
    </row>
    <row r="146">
      <c r="A146" s="3" t="str">
        <f>IFERROR(__xludf.DUMMYFUNCTION("""COMPUTED_VALUE"""),"WU")</f>
        <v>WU</v>
      </c>
      <c r="B146" s="3" t="str">
        <f>IFERROR(__xludf.DUMMYFUNCTION("""COMPUTED_VALUE"""),"Financial Services")</f>
        <v>Financial Services</v>
      </c>
      <c r="C146" s="3" t="str">
        <f>IFERROR(__xludf.DUMMYFUNCTION("""COMPUTED_VALUE"""),"Credit Services")</f>
        <v>Credit Services</v>
      </c>
      <c r="E146" s="12" t="s">
        <v>1101</v>
      </c>
    </row>
    <row r="147">
      <c r="A147" s="3" t="str">
        <f>IFERROR(__xludf.DUMMYFUNCTION("""COMPUTED_VALUE"""),"FFIV")</f>
        <v>FFIV</v>
      </c>
      <c r="B147" s="3" t="str">
        <f>IFERROR(__xludf.DUMMYFUNCTION("""COMPUTED_VALUE"""),"Technology")</f>
        <v>Technology</v>
      </c>
      <c r="C147" s="3" t="str">
        <f>IFERROR(__xludf.DUMMYFUNCTION("""COMPUTED_VALUE"""),"Software - Infrastructure")</f>
        <v>Software - Infrastructure</v>
      </c>
      <c r="E147" s="12" t="s">
        <v>1102</v>
      </c>
    </row>
    <row r="148">
      <c r="A148" s="3" t="str">
        <f>IFERROR(__xludf.DUMMYFUNCTION("""COMPUTED_VALUE"""),"IBM")</f>
        <v>IBM</v>
      </c>
      <c r="B148" s="3" t="str">
        <f>IFERROR(__xludf.DUMMYFUNCTION("""COMPUTED_VALUE"""),"Technology")</f>
        <v>Technology</v>
      </c>
      <c r="C148" s="3" t="str">
        <f>IFERROR(__xludf.DUMMYFUNCTION("""COMPUTED_VALUE"""),"Information Technology Services")</f>
        <v>Information Technology Services</v>
      </c>
      <c r="E148" s="12" t="s">
        <v>1103</v>
      </c>
    </row>
    <row r="149">
      <c r="A149" s="3" t="str">
        <f>IFERROR(__xludf.DUMMYFUNCTION("""COMPUTED_VALUE"""),"CRM")</f>
        <v>CRM</v>
      </c>
      <c r="B149" s="3" t="str">
        <f>IFERROR(__xludf.DUMMYFUNCTION("""COMPUTED_VALUE"""),"Technology")</f>
        <v>Technology</v>
      </c>
      <c r="C149" s="3" t="str">
        <f>IFERROR(__xludf.DUMMYFUNCTION("""COMPUTED_VALUE"""),"Software - Application")</f>
        <v>Software - Application</v>
      </c>
      <c r="E149" s="12" t="s">
        <v>1104</v>
      </c>
    </row>
    <row r="150">
      <c r="A150" s="3" t="str">
        <f>IFERROR(__xludf.DUMMYFUNCTION("""COMPUTED_VALUE"""),"ADP")</f>
        <v>ADP</v>
      </c>
      <c r="B150" s="3" t="str">
        <f>IFERROR(__xludf.DUMMYFUNCTION("""COMPUTED_VALUE"""),"Technology")</f>
        <v>Technology</v>
      </c>
      <c r="C150" s="3" t="str">
        <f>IFERROR(__xludf.DUMMYFUNCTION("""COMPUTED_VALUE"""),"Software - Application")</f>
        <v>Software - Application</v>
      </c>
      <c r="E150" s="12" t="s">
        <v>1105</v>
      </c>
    </row>
    <row r="151">
      <c r="A151" s="3" t="str">
        <f>IFERROR(__xludf.DUMMYFUNCTION("""COMPUTED_VALUE"""),"AKAM")</f>
        <v>AKAM</v>
      </c>
      <c r="B151" s="3" t="str">
        <f>IFERROR(__xludf.DUMMYFUNCTION("""COMPUTED_VALUE"""),"Technology")</f>
        <v>Technology</v>
      </c>
      <c r="C151" s="3" t="str">
        <f>IFERROR(__xludf.DUMMYFUNCTION("""COMPUTED_VALUE"""),"Software - Infrastructure")</f>
        <v>Software - Infrastructure</v>
      </c>
      <c r="E151" s="12" t="s">
        <v>1106</v>
      </c>
    </row>
    <row r="152">
      <c r="A152" s="3" t="str">
        <f>IFERROR(__xludf.DUMMYFUNCTION("""COMPUTED_VALUE"""),"GWW")</f>
        <v>GWW</v>
      </c>
      <c r="B152" s="3" t="str">
        <f>IFERROR(__xludf.DUMMYFUNCTION("""COMPUTED_VALUE"""),"Industrials")</f>
        <v>Industrials</v>
      </c>
      <c r="C152" s="3" t="str">
        <f>IFERROR(__xludf.DUMMYFUNCTION("""COMPUTED_VALUE"""),"Industrial Distribution")</f>
        <v>Industrial Distribution</v>
      </c>
      <c r="E152" s="12" t="s">
        <v>1107</v>
      </c>
    </row>
    <row r="153">
      <c r="A153" s="3" t="str">
        <f>IFERROR(__xludf.DUMMYFUNCTION("""COMPUTED_VALUE"""),"FAST")</f>
        <v>FAST</v>
      </c>
      <c r="B153" s="3" t="str">
        <f>IFERROR(__xludf.DUMMYFUNCTION("""COMPUTED_VALUE"""),"Industrials")</f>
        <v>Industrials</v>
      </c>
      <c r="C153" s="3" t="str">
        <f>IFERROR(__xludf.DUMMYFUNCTION("""COMPUTED_VALUE"""),"Industrial Distribution")</f>
        <v>Industrial Distribution</v>
      </c>
      <c r="E153" s="12" t="s">
        <v>1108</v>
      </c>
    </row>
    <row r="154">
      <c r="A154" s="3" t="str">
        <f>IFERROR(__xludf.DUMMYFUNCTION("""COMPUTED_VALUE"""),"WHR")</f>
        <v>WHR</v>
      </c>
      <c r="B154" s="3" t="str">
        <f>IFERROR(__xludf.DUMMYFUNCTION("""COMPUTED_VALUE"""),"Consumer Cyclical")</f>
        <v>Consumer Cyclical</v>
      </c>
      <c r="C154" s="3" t="str">
        <f>IFERROR(__xludf.DUMMYFUNCTION("""COMPUTED_VALUE"""),"Furnishings, Fixtures &amp; Appliances")</f>
        <v>Furnishings, Fixtures &amp; Appliances</v>
      </c>
      <c r="E154" s="12" t="s">
        <v>1109</v>
      </c>
    </row>
    <row r="155">
      <c r="A155" s="3" t="str">
        <f>IFERROR(__xludf.DUMMYFUNCTION("""COMPUTED_VALUE"""),"NWL")</f>
        <v>NWL</v>
      </c>
      <c r="B155" s="3" t="str">
        <f>IFERROR(__xludf.DUMMYFUNCTION("""COMPUTED_VALUE"""),"Consumer Defensive")</f>
        <v>Consumer Defensive</v>
      </c>
      <c r="C155" s="3" t="str">
        <f>IFERROR(__xludf.DUMMYFUNCTION("""COMPUTED_VALUE"""),"Household &amp; Personal Products")</f>
        <v>Household &amp; Personal Products</v>
      </c>
      <c r="E155" s="12" t="s">
        <v>1110</v>
      </c>
    </row>
    <row r="156">
      <c r="A156" s="3" t="str">
        <f>IFERROR(__xludf.DUMMYFUNCTION("""COMPUTED_VALUE"""),"LEG")</f>
        <v>LEG</v>
      </c>
      <c r="B156" s="3" t="str">
        <f>IFERROR(__xludf.DUMMYFUNCTION("""COMPUTED_VALUE"""),"Consumer Cyclical")</f>
        <v>Consumer Cyclical</v>
      </c>
      <c r="C156" s="3" t="str">
        <f>IFERROR(__xludf.DUMMYFUNCTION("""COMPUTED_VALUE"""),"Furnishings, Fixtures &amp; Appliances")</f>
        <v>Furnishings, Fixtures &amp; Appliances</v>
      </c>
      <c r="E156" s="12" t="s">
        <v>1111</v>
      </c>
    </row>
    <row r="157">
      <c r="A157" s="3" t="str">
        <f>IFERROR(__xludf.DUMMYFUNCTION("""COMPUTED_VALUE"""),"MHK")</f>
        <v>MHK</v>
      </c>
      <c r="B157" s="3" t="str">
        <f>IFERROR(__xludf.DUMMYFUNCTION("""COMPUTED_VALUE"""),"Consumer Cyclical")</f>
        <v>Consumer Cyclical</v>
      </c>
      <c r="C157" s="3" t="str">
        <f>IFERROR(__xludf.DUMMYFUNCTION("""COMPUTED_VALUE"""),"Furnishings, Fixtures &amp; Appliances")</f>
        <v>Furnishings, Fixtures &amp; Appliances</v>
      </c>
      <c r="E157" s="12" t="s">
        <v>1112</v>
      </c>
    </row>
    <row r="158">
      <c r="A158" s="3" t="str">
        <f>IFERROR(__xludf.DUMMYFUNCTION("""COMPUTED_VALUE"""),"GRMN")</f>
        <v>GRMN</v>
      </c>
      <c r="B158" s="3" t="str">
        <f>IFERROR(__xludf.DUMMYFUNCTION("""COMPUTED_VALUE"""),"Technology")</f>
        <v>Technology</v>
      </c>
      <c r="C158" s="3" t="str">
        <f>IFERROR(__xludf.DUMMYFUNCTION("""COMPUTED_VALUE"""),"Scientific &amp; Technical Instruments")</f>
        <v>Scientific &amp; Technical Instruments</v>
      </c>
      <c r="E158" s="12" t="s">
        <v>1113</v>
      </c>
    </row>
    <row r="159">
      <c r="A159" s="3" t="str">
        <f>IFERROR(__xludf.DUMMYFUNCTION("""COMPUTED_VALUE"""),"HAS")</f>
        <v>HAS</v>
      </c>
      <c r="B159" s="3" t="str">
        <f>IFERROR(__xludf.DUMMYFUNCTION("""COMPUTED_VALUE"""),"Consumer Cyclical")</f>
        <v>Consumer Cyclical</v>
      </c>
      <c r="C159" s="3" t="str">
        <f>IFERROR(__xludf.DUMMYFUNCTION("""COMPUTED_VALUE"""),"Leisure")</f>
        <v>Leisure</v>
      </c>
      <c r="E159" s="12" t="s">
        <v>1114</v>
      </c>
    </row>
    <row r="160">
      <c r="A160" s="3" t="str">
        <f>IFERROR(__xludf.DUMMYFUNCTION("""COMPUTED_VALUE"""),"BRK-B")</f>
        <v>BRK-B</v>
      </c>
      <c r="B160" s="3" t="str">
        <f>IFERROR(__xludf.DUMMYFUNCTION("""COMPUTED_VALUE"""),"Financial Services")</f>
        <v>Financial Services</v>
      </c>
      <c r="C160" s="3" t="str">
        <f>IFERROR(__xludf.DUMMYFUNCTION("""COMPUTED_VALUE"""),"Insurance - Diversified")</f>
        <v>Insurance - Diversified</v>
      </c>
      <c r="E160" s="12" t="s">
        <v>1115</v>
      </c>
    </row>
    <row r="161">
      <c r="A161" s="3" t="str">
        <f>IFERROR(__xludf.DUMMYFUNCTION("""COMPUTED_VALUE"""),"BK")</f>
        <v>BK</v>
      </c>
      <c r="B161" s="3" t="str">
        <f>IFERROR(__xludf.DUMMYFUNCTION("""COMPUTED_VALUE"""),"Financial Services")</f>
        <v>Financial Services</v>
      </c>
      <c r="C161" s="3" t="str">
        <f>IFERROR(__xludf.DUMMYFUNCTION("""COMPUTED_VALUE"""),"Banks - Diversified")</f>
        <v>Banks - Diversified</v>
      </c>
      <c r="E161" s="12" t="s">
        <v>1116</v>
      </c>
    </row>
    <row r="162">
      <c r="A162" s="3" t="str">
        <f>IFERROR(__xludf.DUMMYFUNCTION("""COMPUTED_VALUE"""),"MCO")</f>
        <v>MCO</v>
      </c>
      <c r="B162" s="3" t="str">
        <f>IFERROR(__xludf.DUMMYFUNCTION("""COMPUTED_VALUE"""),"Financial Services")</f>
        <v>Financial Services</v>
      </c>
      <c r="C162" s="3" t="str">
        <f>IFERROR(__xludf.DUMMYFUNCTION("""COMPUTED_VALUE"""),"Financial Data &amp; Stock Exchanges")</f>
        <v>Financial Data &amp; Stock Exchanges</v>
      </c>
      <c r="E162" s="12" t="s">
        <v>1117</v>
      </c>
    </row>
    <row r="163">
      <c r="A163" s="3" t="str">
        <f>IFERROR(__xludf.DUMMYFUNCTION("""COMPUTED_VALUE"""),"IVZ")</f>
        <v>IVZ</v>
      </c>
      <c r="B163" s="3" t="str">
        <f>IFERROR(__xludf.DUMMYFUNCTION("""COMPUTED_VALUE"""),"Financial Services")</f>
        <v>Financial Services</v>
      </c>
      <c r="C163" s="3" t="str">
        <f>IFERROR(__xludf.DUMMYFUNCTION("""COMPUTED_VALUE"""),"Asset Management")</f>
        <v>Asset Management</v>
      </c>
      <c r="E163" s="12" t="s">
        <v>1118</v>
      </c>
    </row>
    <row r="164">
      <c r="A164" s="3" t="str">
        <f>IFERROR(__xludf.DUMMYFUNCTION("""COMPUTED_VALUE"""),"DFS")</f>
        <v>DFS</v>
      </c>
      <c r="B164" s="3" t="str">
        <f>IFERROR(__xludf.DUMMYFUNCTION("""COMPUTED_VALUE"""),"Financial Services")</f>
        <v>Financial Services</v>
      </c>
      <c r="C164" s="3" t="str">
        <f>IFERROR(__xludf.DUMMYFUNCTION("""COMPUTED_VALUE"""),"Credit Services")</f>
        <v>Credit Services</v>
      </c>
      <c r="E164" s="12" t="s">
        <v>1119</v>
      </c>
    </row>
    <row r="165">
      <c r="A165" s="3" t="str">
        <f>IFERROR(__xludf.DUMMYFUNCTION("""COMPUTED_VALUE"""),"MS")</f>
        <v>MS</v>
      </c>
      <c r="B165" s="3" t="str">
        <f>IFERROR(__xludf.DUMMYFUNCTION("""COMPUTED_VALUE"""),"Financial Services")</f>
        <v>Financial Services</v>
      </c>
      <c r="C165" s="3" t="str">
        <f>IFERROR(__xludf.DUMMYFUNCTION("""COMPUTED_VALUE"""),"Capital Markets")</f>
        <v>Capital Markets</v>
      </c>
      <c r="E165" s="12" t="s">
        <v>1120</v>
      </c>
    </row>
    <row r="166">
      <c r="A166" s="3" t="str">
        <f>IFERROR(__xludf.DUMMYFUNCTION("""COMPUTED_VALUE"""),"SCHW")</f>
        <v>SCHW</v>
      </c>
      <c r="B166" s="3" t="str">
        <f>IFERROR(__xludf.DUMMYFUNCTION("""COMPUTED_VALUE"""),"Financial Services")</f>
        <v>Financial Services</v>
      </c>
      <c r="C166" s="3" t="str">
        <f>IFERROR(__xludf.DUMMYFUNCTION("""COMPUTED_VALUE"""),"Capital Markets")</f>
        <v>Capital Markets</v>
      </c>
      <c r="E166" s="12" t="s">
        <v>1121</v>
      </c>
    </row>
    <row r="167">
      <c r="A167" s="3" t="str">
        <f>IFERROR(__xludf.DUMMYFUNCTION("""COMPUTED_VALUE"""),"COF")</f>
        <v>COF</v>
      </c>
      <c r="B167" s="3" t="str">
        <f>IFERROR(__xludf.DUMMYFUNCTION("""COMPUTED_VALUE"""),"Financial Services")</f>
        <v>Financial Services</v>
      </c>
      <c r="C167" s="3" t="str">
        <f>IFERROR(__xludf.DUMMYFUNCTION("""COMPUTED_VALUE"""),"Credit Services")</f>
        <v>Credit Services</v>
      </c>
      <c r="E167" s="12" t="s">
        <v>1122</v>
      </c>
    </row>
    <row r="168">
      <c r="A168" s="3" t="str">
        <f>IFERROR(__xludf.DUMMYFUNCTION("""COMPUTED_VALUE"""),"GS")</f>
        <v>GS</v>
      </c>
      <c r="B168" s="3" t="str">
        <f>IFERROR(__xludf.DUMMYFUNCTION("""COMPUTED_VALUE"""),"Financial Services")</f>
        <v>Financial Services</v>
      </c>
      <c r="C168" s="3" t="str">
        <f>IFERROR(__xludf.DUMMYFUNCTION("""COMPUTED_VALUE"""),"Capital Markets")</f>
        <v>Capital Markets</v>
      </c>
      <c r="E168" s="12" t="s">
        <v>1123</v>
      </c>
    </row>
    <row r="169">
      <c r="A169" s="3" t="str">
        <f>IFERROR(__xludf.DUMMYFUNCTION("""COMPUTED_VALUE"""),"SPGI")</f>
        <v>SPGI</v>
      </c>
      <c r="B169" s="3" t="str">
        <f>IFERROR(__xludf.DUMMYFUNCTION("""COMPUTED_VALUE"""),"Financial Services")</f>
        <v>Financial Services</v>
      </c>
      <c r="C169" s="3" t="str">
        <f>IFERROR(__xludf.DUMMYFUNCTION("""COMPUTED_VALUE"""),"Financial Data &amp; Stock Exchanges")</f>
        <v>Financial Data &amp; Stock Exchanges</v>
      </c>
      <c r="E169" s="12" t="s">
        <v>1124</v>
      </c>
    </row>
    <row r="170">
      <c r="A170" s="3" t="str">
        <f>IFERROR(__xludf.DUMMYFUNCTION("""COMPUTED_VALUE"""),"AXP")</f>
        <v>AXP</v>
      </c>
      <c r="B170" s="3" t="str">
        <f>IFERROR(__xludf.DUMMYFUNCTION("""COMPUTED_VALUE"""),"Financial Services")</f>
        <v>Financial Services</v>
      </c>
      <c r="C170" s="3" t="str">
        <f>IFERROR(__xludf.DUMMYFUNCTION("""COMPUTED_VALUE"""),"Credit Services")</f>
        <v>Credit Services</v>
      </c>
      <c r="E170" s="12" t="s">
        <v>1125</v>
      </c>
    </row>
    <row r="171">
      <c r="A171" s="3" t="str">
        <f>IFERROR(__xludf.DUMMYFUNCTION("""COMPUTED_VALUE"""),"NTRS")</f>
        <v>NTRS</v>
      </c>
      <c r="B171" s="3" t="str">
        <f>IFERROR(__xludf.DUMMYFUNCTION("""COMPUTED_VALUE"""),"Financial Services")</f>
        <v>Financial Services</v>
      </c>
      <c r="C171" s="3" t="str">
        <f>IFERROR(__xludf.DUMMYFUNCTION("""COMPUTED_VALUE"""),"Asset Management")</f>
        <v>Asset Management</v>
      </c>
      <c r="E171" s="12" t="s">
        <v>1126</v>
      </c>
    </row>
    <row r="172">
      <c r="A172" s="3" t="str">
        <f>IFERROR(__xludf.DUMMYFUNCTION("""COMPUTED_VALUE"""),"AMP")</f>
        <v>AMP</v>
      </c>
      <c r="B172" s="3" t="str">
        <f>IFERROR(__xludf.DUMMYFUNCTION("""COMPUTED_VALUE"""),"Financial Services")</f>
        <v>Financial Services</v>
      </c>
      <c r="C172" s="3" t="str">
        <f>IFERROR(__xludf.DUMMYFUNCTION("""COMPUTED_VALUE"""),"Asset Management")</f>
        <v>Asset Management</v>
      </c>
      <c r="E172" s="12" t="s">
        <v>1127</v>
      </c>
    </row>
    <row r="173">
      <c r="A173" s="3" t="str">
        <f>IFERROR(__xludf.DUMMYFUNCTION("""COMPUTED_VALUE"""),"TROW")</f>
        <v>TROW</v>
      </c>
      <c r="B173" s="3" t="str">
        <f>IFERROR(__xludf.DUMMYFUNCTION("""COMPUTED_VALUE"""),"Financial Services")</f>
        <v>Financial Services</v>
      </c>
      <c r="C173" s="3" t="str">
        <f>IFERROR(__xludf.DUMMYFUNCTION("""COMPUTED_VALUE"""),"Asset Management")</f>
        <v>Asset Management</v>
      </c>
      <c r="E173" s="12" t="s">
        <v>1128</v>
      </c>
    </row>
    <row r="174">
      <c r="A174" s="3" t="str">
        <f>IFERROR(__xludf.DUMMYFUNCTION("""COMPUTED_VALUE"""),"NDAQ")</f>
        <v>NDAQ</v>
      </c>
      <c r="B174" s="3" t="str">
        <f>IFERROR(__xludf.DUMMYFUNCTION("""COMPUTED_VALUE"""),"Financial Services")</f>
        <v>Financial Services</v>
      </c>
      <c r="C174" s="3" t="str">
        <f>IFERROR(__xludf.DUMMYFUNCTION("""COMPUTED_VALUE"""),"Financial Data &amp; Stock Exchanges")</f>
        <v>Financial Data &amp; Stock Exchanges</v>
      </c>
      <c r="E174" s="12" t="s">
        <v>1129</v>
      </c>
    </row>
    <row r="175">
      <c r="A175" s="3" t="str">
        <f>IFERROR(__xludf.DUMMYFUNCTION("""COMPUTED_VALUE"""),"BEN")</f>
        <v>BEN</v>
      </c>
      <c r="B175" s="3" t="str">
        <f>IFERROR(__xludf.DUMMYFUNCTION("""COMPUTED_VALUE"""),"Financial Services")</f>
        <v>Financial Services</v>
      </c>
      <c r="C175" s="3" t="str">
        <f>IFERROR(__xludf.DUMMYFUNCTION("""COMPUTED_VALUE"""),"Asset Management")</f>
        <v>Asset Management</v>
      </c>
      <c r="E175" s="12" t="s">
        <v>1130</v>
      </c>
    </row>
    <row r="176">
      <c r="A176" s="3" t="str">
        <f>IFERROR(__xludf.DUMMYFUNCTION("""COMPUTED_VALUE"""),"CME")</f>
        <v>CME</v>
      </c>
      <c r="B176" s="3" t="str">
        <f>IFERROR(__xludf.DUMMYFUNCTION("""COMPUTED_VALUE"""),"Financial Services")</f>
        <v>Financial Services</v>
      </c>
      <c r="C176" s="3" t="str">
        <f>IFERROR(__xludf.DUMMYFUNCTION("""COMPUTED_VALUE"""),"Financial Data &amp; Stock Exchanges")</f>
        <v>Financial Data &amp; Stock Exchanges</v>
      </c>
      <c r="E176" s="12" t="s">
        <v>1131</v>
      </c>
    </row>
    <row r="177">
      <c r="A177" s="3" t="str">
        <f>IFERROR(__xludf.DUMMYFUNCTION("""COMPUTED_VALUE"""),"ICE")</f>
        <v>ICE</v>
      </c>
      <c r="B177" s="3" t="str">
        <f>IFERROR(__xludf.DUMMYFUNCTION("""COMPUTED_VALUE"""),"Financial Services")</f>
        <v>Financial Services</v>
      </c>
      <c r="C177" s="3" t="str">
        <f>IFERROR(__xludf.DUMMYFUNCTION("""COMPUTED_VALUE"""),"Financial Data &amp; Stock Exchanges")</f>
        <v>Financial Data &amp; Stock Exchanges</v>
      </c>
      <c r="E177" s="12" t="s">
        <v>1132</v>
      </c>
    </row>
    <row r="178">
      <c r="A178" s="3" t="str">
        <f>IFERROR(__xludf.DUMMYFUNCTION("""COMPUTED_VALUE"""),"STT")</f>
        <v>STT</v>
      </c>
      <c r="B178" s="3" t="str">
        <f>IFERROR(__xludf.DUMMYFUNCTION("""COMPUTED_VALUE"""),"Financial Services")</f>
        <v>Financial Services</v>
      </c>
      <c r="C178" s="3" t="str">
        <f>IFERROR(__xludf.DUMMYFUNCTION("""COMPUTED_VALUE"""),"Asset Management")</f>
        <v>Asset Management</v>
      </c>
      <c r="E178" s="12" t="s">
        <v>1133</v>
      </c>
    </row>
    <row r="179">
      <c r="A179" s="3" t="str">
        <f>IFERROR(__xludf.DUMMYFUNCTION("""COMPUTED_VALUE"""),"VZ")</f>
        <v>VZ</v>
      </c>
      <c r="B179" s="3" t="str">
        <f>IFERROR(__xludf.DUMMYFUNCTION("""COMPUTED_VALUE"""),"Communication Services")</f>
        <v>Communication Services</v>
      </c>
      <c r="C179" s="3" t="str">
        <f>IFERROR(__xludf.DUMMYFUNCTION("""COMPUTED_VALUE"""),"Telecom Services")</f>
        <v>Telecom Services</v>
      </c>
      <c r="E179" s="12" t="s">
        <v>1134</v>
      </c>
    </row>
    <row r="180">
      <c r="A180" s="3" t="str">
        <f>IFERROR(__xludf.DUMMYFUNCTION("""COMPUTED_VALUE"""),"LUMN")</f>
        <v>LUMN</v>
      </c>
      <c r="B180" s="3" t="str">
        <f>IFERROR(__xludf.DUMMYFUNCTION("""COMPUTED_VALUE"""),"Communication Services")</f>
        <v>Communication Services</v>
      </c>
      <c r="C180" s="3" t="str">
        <f>IFERROR(__xludf.DUMMYFUNCTION("""COMPUTED_VALUE"""),"Telecom Services")</f>
        <v>Telecom Services</v>
      </c>
      <c r="E180" s="12" t="s">
        <v>1135</v>
      </c>
    </row>
    <row r="181">
      <c r="A181" s="3" t="str">
        <f>IFERROR(__xludf.DUMMYFUNCTION("""COMPUTED_VALUE"""),"T")</f>
        <v>T</v>
      </c>
      <c r="B181" s="3" t="str">
        <f>IFERROR(__xludf.DUMMYFUNCTION("""COMPUTED_VALUE"""),"Communication Services")</f>
        <v>Communication Services</v>
      </c>
      <c r="C181" s="3" t="str">
        <f>IFERROR(__xludf.DUMMYFUNCTION("""COMPUTED_VALUE"""),"Telecom Services")</f>
        <v>Telecom Services</v>
      </c>
      <c r="E181" s="12" t="s">
        <v>1136</v>
      </c>
    </row>
    <row r="182">
      <c r="A182" s="3" t="str">
        <f>IFERROR(__xludf.DUMMYFUNCTION("""COMPUTED_VALUE"""),"CMCSA")</f>
        <v>CMCSA</v>
      </c>
      <c r="B182" s="3" t="str">
        <f>IFERROR(__xludf.DUMMYFUNCTION("""COMPUTED_VALUE"""),"Communication Services")</f>
        <v>Communication Services</v>
      </c>
      <c r="C182" s="3" t="str">
        <f>IFERROR(__xludf.DUMMYFUNCTION("""COMPUTED_VALUE"""),"Telecom Services")</f>
        <v>Telecom Services</v>
      </c>
      <c r="E182" s="12" t="s">
        <v>1137</v>
      </c>
    </row>
    <row r="183">
      <c r="A183" s="3" t="str">
        <f>IFERROR(__xludf.DUMMYFUNCTION("""COMPUTED_VALUE"""),"ROK")</f>
        <v>ROK</v>
      </c>
      <c r="B183" s="3" t="str">
        <f>IFERROR(__xludf.DUMMYFUNCTION("""COMPUTED_VALUE"""),"Industrials")</f>
        <v>Industrials</v>
      </c>
      <c r="C183" s="3" t="str">
        <f>IFERROR(__xludf.DUMMYFUNCTION("""COMPUTED_VALUE"""),"Specialty Industrial Machinery")</f>
        <v>Specialty Industrial Machinery</v>
      </c>
      <c r="E183" s="12" t="s">
        <v>1138</v>
      </c>
    </row>
    <row r="184">
      <c r="A184" s="3" t="str">
        <f>IFERROR(__xludf.DUMMYFUNCTION("""COMPUTED_VALUE"""),"ETN")</f>
        <v>ETN</v>
      </c>
      <c r="B184" s="3" t="str">
        <f>IFERROR(__xludf.DUMMYFUNCTION("""COMPUTED_VALUE"""),"Industrials")</f>
        <v>Industrials</v>
      </c>
      <c r="C184" s="3" t="str">
        <f>IFERROR(__xludf.DUMMYFUNCTION("""COMPUTED_VALUE"""),"Specialty Industrial Machinery")</f>
        <v>Specialty Industrial Machinery</v>
      </c>
      <c r="E184" s="12" t="s">
        <v>1139</v>
      </c>
    </row>
    <row r="185">
      <c r="A185" s="3" t="str">
        <f>IFERROR(__xludf.DUMMYFUNCTION("""COMPUTED_VALUE"""),"LRCX")</f>
        <v>LRCX</v>
      </c>
      <c r="B185" s="3" t="str">
        <f>IFERROR(__xludf.DUMMYFUNCTION("""COMPUTED_VALUE"""),"Technology")</f>
        <v>Technology</v>
      </c>
      <c r="C185" s="3" t="str">
        <f>IFERROR(__xludf.DUMMYFUNCTION("""COMPUTED_VALUE"""),"Semiconductor Equipment &amp; Materials")</f>
        <v>Semiconductor Equipment &amp; Materials</v>
      </c>
      <c r="E185" s="12" t="s">
        <v>1140</v>
      </c>
    </row>
    <row r="186">
      <c r="A186" s="3" t="str">
        <f>IFERROR(__xludf.DUMMYFUNCTION("""COMPUTED_VALUE"""),"AVGO")</f>
        <v>AVGO</v>
      </c>
      <c r="B186" s="3" t="str">
        <f>IFERROR(__xludf.DUMMYFUNCTION("""COMPUTED_VALUE"""),"Technology")</f>
        <v>Technology</v>
      </c>
      <c r="C186" s="3" t="str">
        <f>IFERROR(__xludf.DUMMYFUNCTION("""COMPUTED_VALUE"""),"Semiconductors")</f>
        <v>Semiconductors</v>
      </c>
      <c r="E186" s="12" t="s">
        <v>1141</v>
      </c>
    </row>
    <row r="187">
      <c r="A187" s="3" t="str">
        <f>IFERROR(__xludf.DUMMYFUNCTION("""COMPUTED_VALUE"""),"AMAT")</f>
        <v>AMAT</v>
      </c>
      <c r="B187" s="3" t="str">
        <f>IFERROR(__xludf.DUMMYFUNCTION("""COMPUTED_VALUE"""),"Technology")</f>
        <v>Technology</v>
      </c>
      <c r="C187" s="3" t="str">
        <f>IFERROR(__xludf.DUMMYFUNCTION("""COMPUTED_VALUE"""),"Semiconductor Equipment &amp; Materials")</f>
        <v>Semiconductor Equipment &amp; Materials</v>
      </c>
      <c r="E187" s="12" t="s">
        <v>1142</v>
      </c>
    </row>
    <row r="188">
      <c r="A188" s="3" t="str">
        <f>IFERROR(__xludf.DUMMYFUNCTION("""COMPUTED_VALUE"""),"NVDA")</f>
        <v>NVDA</v>
      </c>
      <c r="B188" s="3" t="str">
        <f>IFERROR(__xludf.DUMMYFUNCTION("""COMPUTED_VALUE"""),"Technology")</f>
        <v>Technology</v>
      </c>
      <c r="C188" s="3" t="str">
        <f>IFERROR(__xludf.DUMMYFUNCTION("""COMPUTED_VALUE"""),"Semiconductors")</f>
        <v>Semiconductors</v>
      </c>
      <c r="E188" s="12" t="s">
        <v>1143</v>
      </c>
    </row>
    <row r="189">
      <c r="A189" s="3" t="str">
        <f>IFERROR(__xludf.DUMMYFUNCTION("""COMPUTED_VALUE"""),"QCOM")</f>
        <v>QCOM</v>
      </c>
      <c r="B189" s="3" t="str">
        <f>IFERROR(__xludf.DUMMYFUNCTION("""COMPUTED_VALUE"""),"Technology")</f>
        <v>Technology</v>
      </c>
      <c r="C189" s="3" t="str">
        <f>IFERROR(__xludf.DUMMYFUNCTION("""COMPUTED_VALUE"""),"Semiconductors")</f>
        <v>Semiconductors</v>
      </c>
      <c r="E189" s="12" t="s">
        <v>1144</v>
      </c>
    </row>
    <row r="190">
      <c r="A190" s="3" t="str">
        <f>IFERROR(__xludf.DUMMYFUNCTION("""COMPUTED_VALUE"""),"ADI")</f>
        <v>ADI</v>
      </c>
      <c r="B190" s="3" t="str">
        <f>IFERROR(__xludf.DUMMYFUNCTION("""COMPUTED_VALUE"""),"Technology")</f>
        <v>Technology</v>
      </c>
      <c r="C190" s="3" t="str">
        <f>IFERROR(__xludf.DUMMYFUNCTION("""COMPUTED_VALUE"""),"Semiconductors")</f>
        <v>Semiconductors</v>
      </c>
      <c r="E190" s="12" t="s">
        <v>1145</v>
      </c>
    </row>
    <row r="191">
      <c r="A191" s="3" t="str">
        <f>IFERROR(__xludf.DUMMYFUNCTION("""COMPUTED_VALUE"""),"TXN")</f>
        <v>TXN</v>
      </c>
      <c r="B191" s="3" t="str">
        <f>IFERROR(__xludf.DUMMYFUNCTION("""COMPUTED_VALUE"""),"Technology")</f>
        <v>Technology</v>
      </c>
      <c r="C191" s="3" t="str">
        <f>IFERROR(__xludf.DUMMYFUNCTION("""COMPUTED_VALUE"""),"Semiconductors")</f>
        <v>Semiconductors</v>
      </c>
      <c r="E191" s="12" t="s">
        <v>1146</v>
      </c>
    </row>
    <row r="192">
      <c r="A192" s="3" t="str">
        <f>IFERROR(__xludf.DUMMYFUNCTION("""COMPUTED_VALUE"""),"KLAC")</f>
        <v>KLAC</v>
      </c>
      <c r="B192" s="3" t="str">
        <f>IFERROR(__xludf.DUMMYFUNCTION("""COMPUTED_VALUE"""),"Technology")</f>
        <v>Technology</v>
      </c>
      <c r="C192" s="3" t="str">
        <f>IFERROR(__xludf.DUMMYFUNCTION("""COMPUTED_VALUE"""),"Semiconductor Equipment &amp; Materials")</f>
        <v>Semiconductor Equipment &amp; Materials</v>
      </c>
      <c r="E192" s="12" t="s">
        <v>1147</v>
      </c>
    </row>
    <row r="193">
      <c r="A193" s="3" t="str">
        <f>IFERROR(__xludf.DUMMYFUNCTION("""COMPUTED_VALUE"""),"MU")</f>
        <v>MU</v>
      </c>
      <c r="B193" s="3" t="str">
        <f>IFERROR(__xludf.DUMMYFUNCTION("""COMPUTED_VALUE"""),"Technology")</f>
        <v>Technology</v>
      </c>
      <c r="C193" s="3" t="str">
        <f>IFERROR(__xludf.DUMMYFUNCTION("""COMPUTED_VALUE"""),"Semiconductors")</f>
        <v>Semiconductors</v>
      </c>
      <c r="E193" s="12" t="s">
        <v>1148</v>
      </c>
    </row>
    <row r="194">
      <c r="A194" s="3" t="str">
        <f>IFERROR(__xludf.DUMMYFUNCTION("""COMPUTED_VALUE"""),"INTC")</f>
        <v>INTC</v>
      </c>
      <c r="B194" s="3" t="str">
        <f>IFERROR(__xludf.DUMMYFUNCTION("""COMPUTED_VALUE"""),"Technology")</f>
        <v>Technology</v>
      </c>
      <c r="C194" s="3" t="str">
        <f>IFERROR(__xludf.DUMMYFUNCTION("""COMPUTED_VALUE"""),"Semiconductors")</f>
        <v>Semiconductors</v>
      </c>
      <c r="E194" s="12" t="s">
        <v>1149</v>
      </c>
    </row>
    <row r="195">
      <c r="A195" s="3" t="str">
        <f>IFERROR(__xludf.DUMMYFUNCTION("""COMPUTED_VALUE"""),"MCHP")</f>
        <v>MCHP</v>
      </c>
      <c r="B195" s="3" t="str">
        <f>IFERROR(__xludf.DUMMYFUNCTION("""COMPUTED_VALUE"""),"Technology")</f>
        <v>Technology</v>
      </c>
      <c r="C195" s="3" t="str">
        <f>IFERROR(__xludf.DUMMYFUNCTION("""COMPUTED_VALUE"""),"Semiconductors")</f>
        <v>Semiconductors</v>
      </c>
      <c r="E195" s="12" t="s">
        <v>1150</v>
      </c>
    </row>
    <row r="196">
      <c r="A196" s="3" t="str">
        <f>IFERROR(__xludf.DUMMYFUNCTION("""COMPUTED_VALUE"""),"FCX")</f>
        <v>FCX</v>
      </c>
      <c r="B196" s="3" t="str">
        <f>IFERROR(__xludf.DUMMYFUNCTION("""COMPUTED_VALUE"""),"Basic Materials")</f>
        <v>Basic Materials</v>
      </c>
      <c r="C196" s="3" t="str">
        <f>IFERROR(__xludf.DUMMYFUNCTION("""COMPUTED_VALUE"""),"Copper")</f>
        <v>Copper</v>
      </c>
      <c r="E196" s="12" t="s">
        <v>1151</v>
      </c>
    </row>
    <row r="197">
      <c r="A197" s="3" t="str">
        <f>IFERROR(__xludf.DUMMYFUNCTION("""COMPUTED_VALUE"""),"PWR")</f>
        <v>PWR</v>
      </c>
      <c r="B197" s="3" t="str">
        <f>IFERROR(__xludf.DUMMYFUNCTION("""COMPUTED_VALUE"""),"Industrials")</f>
        <v>Industrials</v>
      </c>
      <c r="C197" s="3" t="str">
        <f>IFERROR(__xludf.DUMMYFUNCTION("""COMPUTED_VALUE"""),"Engineering &amp; Construction")</f>
        <v>Engineering &amp; Construction</v>
      </c>
      <c r="E197" s="12" t="s">
        <v>1152</v>
      </c>
    </row>
    <row r="198">
      <c r="A198" s="3" t="str">
        <f>IFERROR(__xludf.DUMMYFUNCTION("""COMPUTED_VALUE"""),"WBD")</f>
        <v>WBD</v>
      </c>
      <c r="B198" s="3" t="str">
        <f>IFERROR(__xludf.DUMMYFUNCTION("""COMPUTED_VALUE"""),"Communication Services")</f>
        <v>Communication Services</v>
      </c>
      <c r="C198" s="3" t="str">
        <f>IFERROR(__xludf.DUMMYFUNCTION("""COMPUTED_VALUE"""),"Entertainment")</f>
        <v>Entertainment</v>
      </c>
      <c r="E198" s="12" t="s">
        <v>1153</v>
      </c>
    </row>
    <row r="199">
      <c r="A199" s="3" t="str">
        <f>IFERROR(__xludf.DUMMYFUNCTION("""COMPUTED_VALUE"""),"OMC")</f>
        <v>OMC</v>
      </c>
      <c r="B199" s="3" t="str">
        <f>IFERROR(__xludf.DUMMYFUNCTION("""COMPUTED_VALUE"""),"Communication Services")</f>
        <v>Communication Services</v>
      </c>
      <c r="C199" s="3" t="str">
        <f>IFERROR(__xludf.DUMMYFUNCTION("""COMPUTED_VALUE"""),"Advertising Agencies")</f>
        <v>Advertising Agencies</v>
      </c>
      <c r="E199" s="12" t="s">
        <v>1154</v>
      </c>
    </row>
    <row r="200">
      <c r="A200" s="3" t="str">
        <f>IFERROR(__xludf.DUMMYFUNCTION("""COMPUTED_VALUE"""),"IPG")</f>
        <v>IPG</v>
      </c>
      <c r="B200" s="3" t="str">
        <f>IFERROR(__xludf.DUMMYFUNCTION("""COMPUTED_VALUE"""),"Communication Services")</f>
        <v>Communication Services</v>
      </c>
      <c r="C200" s="3" t="str">
        <f>IFERROR(__xludf.DUMMYFUNCTION("""COMPUTED_VALUE"""),"Advertising Agencies")</f>
        <v>Advertising Agencies</v>
      </c>
      <c r="E200" s="12" t="s">
        <v>1155</v>
      </c>
    </row>
    <row r="201">
      <c r="A201" s="3" t="str">
        <f>IFERROR(__xludf.DUMMYFUNCTION("""COMPUTED_VALUE"""),"NWSA")</f>
        <v>NWSA</v>
      </c>
      <c r="B201" s="3" t="str">
        <f>IFERROR(__xludf.DUMMYFUNCTION("""COMPUTED_VALUE"""),"Communication Services")</f>
        <v>Communication Services</v>
      </c>
      <c r="C201" s="3" t="str">
        <f>IFERROR(__xludf.DUMMYFUNCTION("""COMPUTED_VALUE"""),"Entertainment")</f>
        <v>Entertainment</v>
      </c>
      <c r="E201" s="12" t="s">
        <v>1156</v>
      </c>
    </row>
    <row r="202">
      <c r="A202" s="3" t="str">
        <f>IFERROR(__xludf.DUMMYFUNCTION("""COMPUTED_VALUE"""),"DIS")</f>
        <v>DIS</v>
      </c>
      <c r="B202" s="3" t="str">
        <f>IFERROR(__xludf.DUMMYFUNCTION("""COMPUTED_VALUE"""),"Communication Services")</f>
        <v>Communication Services</v>
      </c>
      <c r="C202" s="3" t="str">
        <f>IFERROR(__xludf.DUMMYFUNCTION("""COMPUTED_VALUE"""),"Entertainment")</f>
        <v>Entertainment</v>
      </c>
      <c r="E202" s="12" t="s">
        <v>1157</v>
      </c>
    </row>
    <row r="203">
      <c r="A203" s="3" t="str">
        <f>IFERROR(__xludf.DUMMYFUNCTION("""COMPUTED_VALUE"""),"FOXA")</f>
        <v>FOXA</v>
      </c>
      <c r="B203" s="3" t="str">
        <f>IFERROR(__xludf.DUMMYFUNCTION("""COMPUTED_VALUE"""),"Communication Services")</f>
        <v>Communication Services</v>
      </c>
      <c r="C203" s="3" t="str">
        <f>IFERROR(__xludf.DUMMYFUNCTION("""COMPUTED_VALUE"""),"Entertainment")</f>
        <v>Entertainment</v>
      </c>
      <c r="E203" s="12" t="s">
        <v>1158</v>
      </c>
    </row>
    <row r="204">
      <c r="A204" s="3" t="str">
        <f>IFERROR(__xludf.DUMMYFUNCTION("""COMPUTED_VALUE"""),"NFLX")</f>
        <v>NFLX</v>
      </c>
      <c r="B204" s="3" t="str">
        <f>IFERROR(__xludf.DUMMYFUNCTION("""COMPUTED_VALUE"""),"Communication Services")</f>
        <v>Communication Services</v>
      </c>
      <c r="C204" s="3" t="str">
        <f>IFERROR(__xludf.DUMMYFUNCTION("""COMPUTED_VALUE"""),"Entertainment")</f>
        <v>Entertainment</v>
      </c>
      <c r="E204" s="12" t="s">
        <v>1159</v>
      </c>
    </row>
    <row r="205">
      <c r="A205" s="3" t="str">
        <f>IFERROR(__xludf.DUMMYFUNCTION("""COMPUTED_VALUE"""),"CTRA")</f>
        <v>CTRA</v>
      </c>
      <c r="B205" s="3" t="str">
        <f>IFERROR(__xludf.DUMMYFUNCTION("""COMPUTED_VALUE"""),"Energy")</f>
        <v>Energy</v>
      </c>
      <c r="C205" s="3" t="str">
        <f>IFERROR(__xludf.DUMMYFUNCTION("""COMPUTED_VALUE"""),"Oil &amp; Gas E&amp;P")</f>
        <v>Oil &amp; Gas E&amp;P</v>
      </c>
      <c r="E205" s="12" t="s">
        <v>1160</v>
      </c>
    </row>
    <row r="206">
      <c r="A206" s="3" t="str">
        <f>IFERROR(__xludf.DUMMYFUNCTION("""COMPUTED_VALUE"""),"EOG")</f>
        <v>EOG</v>
      </c>
      <c r="B206" s="3" t="str">
        <f>IFERROR(__xludf.DUMMYFUNCTION("""COMPUTED_VALUE"""),"Energy")</f>
        <v>Energy</v>
      </c>
      <c r="C206" s="3" t="str">
        <f>IFERROR(__xludf.DUMMYFUNCTION("""COMPUTED_VALUE"""),"Oil &amp; Gas E&amp;P")</f>
        <v>Oil &amp; Gas E&amp;P</v>
      </c>
      <c r="E206" s="12" t="s">
        <v>1161</v>
      </c>
    </row>
    <row r="207">
      <c r="A207" s="3" t="str">
        <f>IFERROR(__xludf.DUMMYFUNCTION("""COMPUTED_VALUE"""),"OXY")</f>
        <v>OXY</v>
      </c>
      <c r="B207" s="3" t="str">
        <f>IFERROR(__xludf.DUMMYFUNCTION("""COMPUTED_VALUE"""),"Energy")</f>
        <v>Energy</v>
      </c>
      <c r="C207" s="3" t="str">
        <f>IFERROR(__xludf.DUMMYFUNCTION("""COMPUTED_VALUE"""),"Oil &amp; Gas E&amp;P")</f>
        <v>Oil &amp; Gas E&amp;P</v>
      </c>
      <c r="E207" s="12" t="s">
        <v>1162</v>
      </c>
    </row>
    <row r="208">
      <c r="A208" s="3" t="str">
        <f>IFERROR(__xludf.DUMMYFUNCTION("""COMPUTED_VALUE"""),"COP")</f>
        <v>COP</v>
      </c>
      <c r="B208" s="3" t="str">
        <f>IFERROR(__xludf.DUMMYFUNCTION("""COMPUTED_VALUE"""),"Energy")</f>
        <v>Energy</v>
      </c>
      <c r="C208" s="3" t="str">
        <f>IFERROR(__xludf.DUMMYFUNCTION("""COMPUTED_VALUE"""),"Oil &amp; Gas E&amp;P")</f>
        <v>Oil &amp; Gas E&amp;P</v>
      </c>
      <c r="E208" s="12" t="s">
        <v>1163</v>
      </c>
    </row>
    <row r="209">
      <c r="A209" s="3" t="str">
        <f>IFERROR(__xludf.DUMMYFUNCTION("""COMPUTED_VALUE"""),"HES")</f>
        <v>HES</v>
      </c>
      <c r="B209" s="3" t="str">
        <f>IFERROR(__xludf.DUMMYFUNCTION("""COMPUTED_VALUE"""),"Energy")</f>
        <v>Energy</v>
      </c>
      <c r="C209" s="3" t="str">
        <f>IFERROR(__xludf.DUMMYFUNCTION("""COMPUTED_VALUE"""),"Oil &amp; Gas E&amp;P")</f>
        <v>Oil &amp; Gas E&amp;P</v>
      </c>
      <c r="E209" s="12" t="s">
        <v>1164</v>
      </c>
    </row>
    <row r="210">
      <c r="A210" s="3" t="str">
        <f>IFERROR(__xludf.DUMMYFUNCTION("""COMPUTED_VALUE"""),"XOM")</f>
        <v>XOM</v>
      </c>
      <c r="B210" s="3" t="str">
        <f>IFERROR(__xludf.DUMMYFUNCTION("""COMPUTED_VALUE"""),"Energy")</f>
        <v>Energy</v>
      </c>
      <c r="C210" s="3" t="str">
        <f>IFERROR(__xludf.DUMMYFUNCTION("""COMPUTED_VALUE"""),"Oil &amp; Gas Integrated")</f>
        <v>Oil &amp; Gas Integrated</v>
      </c>
      <c r="E210" s="12" t="s">
        <v>1165</v>
      </c>
    </row>
    <row r="211">
      <c r="A211" s="3" t="str">
        <f>IFERROR(__xludf.DUMMYFUNCTION("""COMPUTED_VALUE"""),"APA")</f>
        <v>APA</v>
      </c>
      <c r="B211" s="3" t="str">
        <f>IFERROR(__xludf.DUMMYFUNCTION("""COMPUTED_VALUE"""),"Energy")</f>
        <v>Energy</v>
      </c>
      <c r="C211" s="3" t="str">
        <f>IFERROR(__xludf.DUMMYFUNCTION("""COMPUTED_VALUE"""),"Oil &amp; Gas E&amp;P")</f>
        <v>Oil &amp; Gas E&amp;P</v>
      </c>
      <c r="E211" s="12" t="s">
        <v>1166</v>
      </c>
    </row>
    <row r="212">
      <c r="A212" s="3" t="str">
        <f>IFERROR(__xludf.DUMMYFUNCTION("""COMPUTED_VALUE"""),"DVN")</f>
        <v>DVN</v>
      </c>
      <c r="B212" s="3" t="str">
        <f>IFERROR(__xludf.DUMMYFUNCTION("""COMPUTED_VALUE"""),"Energy")</f>
        <v>Energy</v>
      </c>
      <c r="C212" s="3" t="str">
        <f>IFERROR(__xludf.DUMMYFUNCTION("""COMPUTED_VALUE"""),"Oil &amp; Gas E&amp;P")</f>
        <v>Oil &amp; Gas E&amp;P</v>
      </c>
      <c r="E212" s="12" t="s">
        <v>1167</v>
      </c>
    </row>
    <row r="213">
      <c r="A213" s="3" t="str">
        <f>IFERROR(__xludf.DUMMYFUNCTION("""COMPUTED_VALUE"""),"CVX")</f>
        <v>CVX</v>
      </c>
      <c r="B213" s="3" t="str">
        <f>IFERROR(__xludf.DUMMYFUNCTION("""COMPUTED_VALUE"""),"Energy")</f>
        <v>Energy</v>
      </c>
      <c r="C213" s="3" t="str">
        <f>IFERROR(__xludf.DUMMYFUNCTION("""COMPUTED_VALUE"""),"Oil &amp; Gas Integrated")</f>
        <v>Oil &amp; Gas Integrated</v>
      </c>
      <c r="E213" s="12" t="s">
        <v>1168</v>
      </c>
    </row>
    <row r="214">
      <c r="A214" s="3" t="str">
        <f>IFERROR(__xludf.DUMMYFUNCTION("""COMPUTED_VALUE"""),"EXPD")</f>
        <v>EXPD</v>
      </c>
      <c r="B214" s="3" t="str">
        <f>IFERROR(__xludf.DUMMYFUNCTION("""COMPUTED_VALUE"""),"Industrials")</f>
        <v>Industrials</v>
      </c>
      <c r="C214" s="3" t="str">
        <f>IFERROR(__xludf.DUMMYFUNCTION("""COMPUTED_VALUE"""),"Integrated Freight &amp; Logistics")</f>
        <v>Integrated Freight &amp; Logistics</v>
      </c>
      <c r="E214" s="12" t="s">
        <v>1169</v>
      </c>
    </row>
    <row r="215">
      <c r="A215" s="3" t="str">
        <f>IFERROR(__xludf.DUMMYFUNCTION("""COMPUTED_VALUE"""),"UPS")</f>
        <v>UPS</v>
      </c>
      <c r="B215" s="3" t="str">
        <f>IFERROR(__xludf.DUMMYFUNCTION("""COMPUTED_VALUE"""),"Industrials")</f>
        <v>Industrials</v>
      </c>
      <c r="C215" s="3" t="str">
        <f>IFERROR(__xludf.DUMMYFUNCTION("""COMPUTED_VALUE"""),"Integrated Freight &amp; Logistics")</f>
        <v>Integrated Freight &amp; Logistics</v>
      </c>
      <c r="E215" s="12" t="s">
        <v>1170</v>
      </c>
    </row>
    <row r="216">
      <c r="A216" s="3" t="str">
        <f>IFERROR(__xludf.DUMMYFUNCTION("""COMPUTED_VALUE"""),"UNP")</f>
        <v>UNP</v>
      </c>
      <c r="B216" s="3" t="str">
        <f>IFERROR(__xludf.DUMMYFUNCTION("""COMPUTED_VALUE"""),"Industrials")</f>
        <v>Industrials</v>
      </c>
      <c r="C216" s="3" t="str">
        <f>IFERROR(__xludf.DUMMYFUNCTION("""COMPUTED_VALUE"""),"Railroads")</f>
        <v>Railroads</v>
      </c>
      <c r="E216" s="12" t="s">
        <v>1171</v>
      </c>
    </row>
    <row r="217">
      <c r="A217" s="3" t="str">
        <f>IFERROR(__xludf.DUMMYFUNCTION("""COMPUTED_VALUE"""),"NSC")</f>
        <v>NSC</v>
      </c>
      <c r="B217" s="3" t="str">
        <f>IFERROR(__xludf.DUMMYFUNCTION("""COMPUTED_VALUE"""),"Industrials")</f>
        <v>Industrials</v>
      </c>
      <c r="C217" s="3" t="str">
        <f>IFERROR(__xludf.DUMMYFUNCTION("""COMPUTED_VALUE"""),"Railroads")</f>
        <v>Railroads</v>
      </c>
      <c r="E217" s="12" t="s">
        <v>1172</v>
      </c>
    </row>
    <row r="218">
      <c r="A218" s="3" t="str">
        <f>IFERROR(__xludf.DUMMYFUNCTION("""COMPUTED_VALUE"""),"LUV")</f>
        <v>LUV</v>
      </c>
      <c r="B218" s="3" t="str">
        <f>IFERROR(__xludf.DUMMYFUNCTION("""COMPUTED_VALUE"""),"Industrials")</f>
        <v>Industrials</v>
      </c>
      <c r="C218" s="3" t="str">
        <f>IFERROR(__xludf.DUMMYFUNCTION("""COMPUTED_VALUE"""),"Airlines")</f>
        <v>Airlines</v>
      </c>
      <c r="E218" s="12" t="s">
        <v>1173</v>
      </c>
    </row>
    <row r="219">
      <c r="A219" s="3" t="str">
        <f>IFERROR(__xludf.DUMMYFUNCTION("""COMPUTED_VALUE"""),"CHRW")</f>
        <v>CHRW</v>
      </c>
      <c r="B219" s="3" t="str">
        <f>IFERROR(__xludf.DUMMYFUNCTION("""COMPUTED_VALUE"""),"Industrials")</f>
        <v>Industrials</v>
      </c>
      <c r="C219" s="3" t="str">
        <f>IFERROR(__xludf.DUMMYFUNCTION("""COMPUTED_VALUE"""),"Integrated Freight &amp; Logistics")</f>
        <v>Integrated Freight &amp; Logistics</v>
      </c>
      <c r="E219" s="12" t="s">
        <v>1174</v>
      </c>
    </row>
    <row r="220">
      <c r="A220" s="3" t="str">
        <f>IFERROR(__xludf.DUMMYFUNCTION("""COMPUTED_VALUE"""),"DAL")</f>
        <v>DAL</v>
      </c>
      <c r="B220" s="3" t="str">
        <f>IFERROR(__xludf.DUMMYFUNCTION("""COMPUTED_VALUE"""),"Industrials")</f>
        <v>Industrials</v>
      </c>
      <c r="C220" s="3" t="str">
        <f>IFERROR(__xludf.DUMMYFUNCTION("""COMPUTED_VALUE"""),"Airlines")</f>
        <v>Airlines</v>
      </c>
      <c r="E220" s="12" t="s">
        <v>1175</v>
      </c>
    </row>
    <row r="221">
      <c r="A221" s="3" t="str">
        <f>IFERROR(__xludf.DUMMYFUNCTION("""COMPUTED_VALUE"""),"CSX")</f>
        <v>CSX</v>
      </c>
      <c r="B221" s="3" t="str">
        <f>IFERROR(__xludf.DUMMYFUNCTION("""COMPUTED_VALUE"""),"Industrials")</f>
        <v>Industrials</v>
      </c>
      <c r="C221" s="3" t="str">
        <f>IFERROR(__xludf.DUMMYFUNCTION("""COMPUTED_VALUE"""),"Railroads")</f>
        <v>Railroads</v>
      </c>
      <c r="E221" s="12" t="s">
        <v>1176</v>
      </c>
    </row>
    <row r="222">
      <c r="A222" s="3" t="str">
        <f>IFERROR(__xludf.DUMMYFUNCTION("""COMPUTED_VALUE"""),"FDX")</f>
        <v>FDX</v>
      </c>
      <c r="B222" s="3" t="str">
        <f>IFERROR(__xludf.DUMMYFUNCTION("""COMPUTED_VALUE"""),"Industrials")</f>
        <v>Industrials</v>
      </c>
      <c r="C222" s="3" t="str">
        <f>IFERROR(__xludf.DUMMYFUNCTION("""COMPUTED_VALUE"""),"Integrated Freight &amp; Logistics")</f>
        <v>Integrated Freight &amp; Logistics</v>
      </c>
      <c r="E222" s="12" t="s">
        <v>1177</v>
      </c>
    </row>
    <row r="223">
      <c r="A223" s="3" t="str">
        <f>IFERROR(__xludf.DUMMYFUNCTION("""COMPUTED_VALUE"""),"LNC")</f>
        <v>LNC</v>
      </c>
      <c r="B223" s="3" t="str">
        <f>IFERROR(__xludf.DUMMYFUNCTION("""COMPUTED_VALUE"""),"Financial Services")</f>
        <v>Financial Services</v>
      </c>
      <c r="C223" s="3" t="str">
        <f>IFERROR(__xludf.DUMMYFUNCTION("""COMPUTED_VALUE"""),"Insurance - Life")</f>
        <v>Insurance - Life</v>
      </c>
      <c r="E223" s="12" t="s">
        <v>1178</v>
      </c>
    </row>
    <row r="224">
      <c r="A224" s="3" t="str">
        <f>IFERROR(__xludf.DUMMYFUNCTION("""COMPUTED_VALUE"""),"PRU")</f>
        <v>PRU</v>
      </c>
      <c r="B224" s="3" t="str">
        <f>IFERROR(__xludf.DUMMYFUNCTION("""COMPUTED_VALUE"""),"Financial Services")</f>
        <v>Financial Services</v>
      </c>
      <c r="C224" s="3" t="str">
        <f>IFERROR(__xludf.DUMMYFUNCTION("""COMPUTED_VALUE"""),"Insurance - Life")</f>
        <v>Insurance - Life</v>
      </c>
      <c r="E224" s="12" t="s">
        <v>1179</v>
      </c>
    </row>
    <row r="225">
      <c r="A225" s="3" t="str">
        <f>IFERROR(__xludf.DUMMYFUNCTION("""COMPUTED_VALUE"""),"AIZ")</f>
        <v>AIZ</v>
      </c>
      <c r="B225" s="3" t="str">
        <f>IFERROR(__xludf.DUMMYFUNCTION("""COMPUTED_VALUE"""),"Financial Services")</f>
        <v>Financial Services</v>
      </c>
      <c r="C225" s="3" t="str">
        <f>IFERROR(__xludf.DUMMYFUNCTION("""COMPUTED_VALUE"""),"Insurance - Property &amp; Casualty")</f>
        <v>Insurance - Property &amp; Casualty</v>
      </c>
      <c r="E225" s="12" t="s">
        <v>1180</v>
      </c>
    </row>
    <row r="226">
      <c r="A226" s="3" t="str">
        <f>IFERROR(__xludf.DUMMYFUNCTION("""COMPUTED_VALUE"""),"PFG")</f>
        <v>PFG</v>
      </c>
      <c r="B226" s="3" t="str">
        <f>IFERROR(__xludf.DUMMYFUNCTION("""COMPUTED_VALUE"""),"Financial Services")</f>
        <v>Financial Services</v>
      </c>
      <c r="C226" s="3" t="str">
        <f>IFERROR(__xludf.DUMMYFUNCTION("""COMPUTED_VALUE"""),"Asset Management")</f>
        <v>Asset Management</v>
      </c>
      <c r="E226" s="12" t="s">
        <v>1181</v>
      </c>
    </row>
    <row r="227">
      <c r="A227" s="3" t="str">
        <f>IFERROR(__xludf.DUMMYFUNCTION("""COMPUTED_VALUE"""),"AIG")</f>
        <v>AIG</v>
      </c>
      <c r="B227" s="3" t="str">
        <f>IFERROR(__xludf.DUMMYFUNCTION("""COMPUTED_VALUE"""),"Financial Services")</f>
        <v>Financial Services</v>
      </c>
      <c r="C227" s="3" t="str">
        <f>IFERROR(__xludf.DUMMYFUNCTION("""COMPUTED_VALUE"""),"Insurance - Diversified")</f>
        <v>Insurance - Diversified</v>
      </c>
      <c r="E227" s="12" t="s">
        <v>1182</v>
      </c>
    </row>
    <row r="228">
      <c r="A228" s="3" t="str">
        <f>IFERROR(__xludf.DUMMYFUNCTION("""COMPUTED_VALUE"""),"L")</f>
        <v>L</v>
      </c>
      <c r="B228" s="3" t="str">
        <f>IFERROR(__xludf.DUMMYFUNCTION("""COMPUTED_VALUE"""),"Financial Services")</f>
        <v>Financial Services</v>
      </c>
      <c r="C228" s="3" t="str">
        <f>IFERROR(__xludf.DUMMYFUNCTION("""COMPUTED_VALUE"""),"Insurance - Property &amp; Casualty")</f>
        <v>Insurance - Property &amp; Casualty</v>
      </c>
      <c r="E228" s="12" t="s">
        <v>1183</v>
      </c>
    </row>
    <row r="229">
      <c r="A229" s="3" t="str">
        <f>IFERROR(__xludf.DUMMYFUNCTION("""COMPUTED_VALUE"""),"HIG")</f>
        <v>HIG</v>
      </c>
      <c r="B229" s="3" t="str">
        <f>IFERROR(__xludf.DUMMYFUNCTION("""COMPUTED_VALUE"""),"Financial Services")</f>
        <v>Financial Services</v>
      </c>
      <c r="C229" s="3" t="str">
        <f>IFERROR(__xludf.DUMMYFUNCTION("""COMPUTED_VALUE"""),"Insurance - Property &amp; Casualty")</f>
        <v>Insurance - Property &amp; Casualty</v>
      </c>
      <c r="E229" s="12" t="s">
        <v>1184</v>
      </c>
    </row>
    <row r="230">
      <c r="A230" s="3" t="str">
        <f>IFERROR(__xludf.DUMMYFUNCTION("""COMPUTED_VALUE"""),"AFL")</f>
        <v>AFL</v>
      </c>
      <c r="B230" s="3" t="str">
        <f>IFERROR(__xludf.DUMMYFUNCTION("""COMPUTED_VALUE"""),"Financial Services")</f>
        <v>Financial Services</v>
      </c>
      <c r="C230" s="3" t="str">
        <f>IFERROR(__xludf.DUMMYFUNCTION("""COMPUTED_VALUE"""),"Insurance - Life")</f>
        <v>Insurance - Life</v>
      </c>
      <c r="E230" s="12" t="s">
        <v>1185</v>
      </c>
    </row>
    <row r="231">
      <c r="A231" s="3" t="str">
        <f>IFERROR(__xludf.DUMMYFUNCTION("""COMPUTED_VALUE"""),"PGR")</f>
        <v>PGR</v>
      </c>
      <c r="B231" s="3" t="str">
        <f>IFERROR(__xludf.DUMMYFUNCTION("""COMPUTED_VALUE"""),"Financial Services")</f>
        <v>Financial Services</v>
      </c>
      <c r="C231" s="3" t="str">
        <f>IFERROR(__xludf.DUMMYFUNCTION("""COMPUTED_VALUE"""),"Insurance - Property &amp; Casualty")</f>
        <v>Insurance - Property &amp; Casualty</v>
      </c>
      <c r="E231" s="12" t="s">
        <v>1186</v>
      </c>
    </row>
    <row r="232">
      <c r="A232" s="3" t="str">
        <f>IFERROR(__xludf.DUMMYFUNCTION("""COMPUTED_VALUE"""),"AON")</f>
        <v>AON</v>
      </c>
      <c r="B232" s="3" t="str">
        <f>IFERROR(__xludf.DUMMYFUNCTION("""COMPUTED_VALUE"""),"Financial Services")</f>
        <v>Financial Services</v>
      </c>
      <c r="C232" s="3" t="str">
        <f>IFERROR(__xludf.DUMMYFUNCTION("""COMPUTED_VALUE"""),"Insurance Brokers")</f>
        <v>Insurance Brokers</v>
      </c>
      <c r="E232" s="12" t="s">
        <v>1187</v>
      </c>
    </row>
    <row r="233">
      <c r="A233" s="3" t="str">
        <f>IFERROR(__xludf.DUMMYFUNCTION("""COMPUTED_VALUE"""),"MET")</f>
        <v>MET</v>
      </c>
      <c r="B233" s="3" t="str">
        <f>IFERROR(__xludf.DUMMYFUNCTION("""COMPUTED_VALUE"""),"Financial Services")</f>
        <v>Financial Services</v>
      </c>
      <c r="C233" s="3" t="str">
        <f>IFERROR(__xludf.DUMMYFUNCTION("""COMPUTED_VALUE"""),"Insurance - Life")</f>
        <v>Insurance - Life</v>
      </c>
      <c r="E233" s="12" t="s">
        <v>1188</v>
      </c>
    </row>
    <row r="234">
      <c r="A234" s="3" t="str">
        <f>IFERROR(__xludf.DUMMYFUNCTION("""COMPUTED_VALUE"""),"TRV")</f>
        <v>TRV</v>
      </c>
      <c r="B234" s="3" t="str">
        <f>IFERROR(__xludf.DUMMYFUNCTION("""COMPUTED_VALUE"""),"Financial Services")</f>
        <v>Financial Services</v>
      </c>
      <c r="C234" s="3" t="str">
        <f>IFERROR(__xludf.DUMMYFUNCTION("""COMPUTED_VALUE"""),"Insurance - Property &amp; Casualty")</f>
        <v>Insurance - Property &amp; Casualty</v>
      </c>
      <c r="E234" s="12" t="s">
        <v>1189</v>
      </c>
    </row>
    <row r="235">
      <c r="A235" s="3" t="str">
        <f>IFERROR(__xludf.DUMMYFUNCTION("""COMPUTED_VALUE"""),"MMC")</f>
        <v>MMC</v>
      </c>
      <c r="B235" s="3" t="str">
        <f>IFERROR(__xludf.DUMMYFUNCTION("""COMPUTED_VALUE"""),"Financial Services")</f>
        <v>Financial Services</v>
      </c>
      <c r="C235" s="3" t="str">
        <f>IFERROR(__xludf.DUMMYFUNCTION("""COMPUTED_VALUE"""),"Insurance Brokers")</f>
        <v>Insurance Brokers</v>
      </c>
      <c r="E235" s="12" t="s">
        <v>1190</v>
      </c>
    </row>
    <row r="236">
      <c r="A236" s="3" t="str">
        <f>IFERROR(__xludf.DUMMYFUNCTION("""COMPUTED_VALUE"""),"UNM")</f>
        <v>UNM</v>
      </c>
      <c r="B236" s="3" t="str">
        <f>IFERROR(__xludf.DUMMYFUNCTION("""COMPUTED_VALUE"""),"Financial Services")</f>
        <v>Financial Services</v>
      </c>
      <c r="C236" s="3" t="str">
        <f>IFERROR(__xludf.DUMMYFUNCTION("""COMPUTED_VALUE"""),"Insurance - Life")</f>
        <v>Insurance - Life</v>
      </c>
      <c r="E236" s="12" t="s">
        <v>1191</v>
      </c>
    </row>
    <row r="237">
      <c r="A237" s="3" t="str">
        <f>IFERROR(__xludf.DUMMYFUNCTION("""COMPUTED_VALUE"""),"ALL")</f>
        <v>ALL</v>
      </c>
      <c r="B237" s="3" t="str">
        <f>IFERROR(__xludf.DUMMYFUNCTION("""COMPUTED_VALUE"""),"Financial Services")</f>
        <v>Financial Services</v>
      </c>
      <c r="C237" s="3" t="str">
        <f>IFERROR(__xludf.DUMMYFUNCTION("""COMPUTED_VALUE"""),"Insurance - Property &amp; Casualty")</f>
        <v>Insurance - Property &amp; Casualty</v>
      </c>
      <c r="E237" s="12" t="s">
        <v>1192</v>
      </c>
    </row>
    <row r="238">
      <c r="A238" s="3" t="str">
        <f>IFERROR(__xludf.DUMMYFUNCTION("""COMPUTED_VALUE"""),"CINF")</f>
        <v>CINF</v>
      </c>
      <c r="B238" s="3" t="str">
        <f>IFERROR(__xludf.DUMMYFUNCTION("""COMPUTED_VALUE"""),"Financial Services")</f>
        <v>Financial Services</v>
      </c>
      <c r="C238" s="3" t="str">
        <f>IFERROR(__xludf.DUMMYFUNCTION("""COMPUTED_VALUE"""),"Insurance - Property &amp; Casualty")</f>
        <v>Insurance - Property &amp; Casualty</v>
      </c>
      <c r="E238" s="12" t="s">
        <v>1193</v>
      </c>
    </row>
    <row r="239">
      <c r="A239" s="3" t="str">
        <f>IFERROR(__xludf.DUMMYFUNCTION("""COMPUTED_VALUE"""),"CB")</f>
        <v>CB</v>
      </c>
      <c r="B239" s="3" t="str">
        <f>IFERROR(__xludf.DUMMYFUNCTION("""COMPUTED_VALUE"""),"Financial Services")</f>
        <v>Financial Services</v>
      </c>
      <c r="C239" s="3" t="str">
        <f>IFERROR(__xludf.DUMMYFUNCTION("""COMPUTED_VALUE"""),"Insurance - Property &amp; Casualty")</f>
        <v>Insurance - Property &amp; Casualty</v>
      </c>
      <c r="E239" s="12" t="s">
        <v>1194</v>
      </c>
    </row>
    <row r="240">
      <c r="A240" s="3" t="str">
        <f>IFERROR(__xludf.DUMMYFUNCTION("""COMPUTED_VALUE"""),"PPG")</f>
        <v>PPG</v>
      </c>
      <c r="B240" s="3" t="str">
        <f>IFERROR(__xludf.DUMMYFUNCTION("""COMPUTED_VALUE"""),"Basic Materials")</f>
        <v>Basic Materials</v>
      </c>
      <c r="C240" s="3" t="str">
        <f>IFERROR(__xludf.DUMMYFUNCTION("""COMPUTED_VALUE"""),"Specialty Chemicals")</f>
        <v>Specialty Chemicals</v>
      </c>
      <c r="E240" s="12" t="s">
        <v>1195</v>
      </c>
    </row>
    <row r="241">
      <c r="A241" s="3" t="str">
        <f>IFERROR(__xludf.DUMMYFUNCTION("""COMPUTED_VALUE"""),"FMC")</f>
        <v>FMC</v>
      </c>
      <c r="B241" s="3" t="str">
        <f>IFERROR(__xludf.DUMMYFUNCTION("""COMPUTED_VALUE"""),"Basic Materials")</f>
        <v>Basic Materials</v>
      </c>
      <c r="C241" s="3" t="str">
        <f>IFERROR(__xludf.DUMMYFUNCTION("""COMPUTED_VALUE"""),"Agricultural Inputs")</f>
        <v>Agricultural Inputs</v>
      </c>
      <c r="E241" s="12" t="s">
        <v>1196</v>
      </c>
    </row>
    <row r="242">
      <c r="A242" s="3" t="str">
        <f>IFERROR(__xludf.DUMMYFUNCTION("""COMPUTED_VALUE"""),"APD")</f>
        <v>APD</v>
      </c>
      <c r="B242" s="3" t="str">
        <f>IFERROR(__xludf.DUMMYFUNCTION("""COMPUTED_VALUE"""),"Basic Materials")</f>
        <v>Basic Materials</v>
      </c>
      <c r="C242" s="3" t="str">
        <f>IFERROR(__xludf.DUMMYFUNCTION("""COMPUTED_VALUE"""),"Specialty Chemicals")</f>
        <v>Specialty Chemicals</v>
      </c>
      <c r="E242" s="12" t="s">
        <v>1197</v>
      </c>
    </row>
    <row r="243">
      <c r="A243" s="3" t="str">
        <f>IFERROR(__xludf.DUMMYFUNCTION("""COMPUTED_VALUE"""),"LYB")</f>
        <v>LYB</v>
      </c>
      <c r="B243" s="3" t="str">
        <f>IFERROR(__xludf.DUMMYFUNCTION("""COMPUTED_VALUE"""),"Basic Materials")</f>
        <v>Basic Materials</v>
      </c>
      <c r="C243" s="3" t="str">
        <f>IFERROR(__xludf.DUMMYFUNCTION("""COMPUTED_VALUE"""),"Specialty Chemicals")</f>
        <v>Specialty Chemicals</v>
      </c>
      <c r="E243" s="12" t="s">
        <v>1198</v>
      </c>
    </row>
    <row r="244">
      <c r="A244" s="3" t="str">
        <f>IFERROR(__xludf.DUMMYFUNCTION("""COMPUTED_VALUE"""),"CF")</f>
        <v>CF</v>
      </c>
      <c r="B244" s="3" t="str">
        <f>IFERROR(__xludf.DUMMYFUNCTION("""COMPUTED_VALUE"""),"Basic Materials")</f>
        <v>Basic Materials</v>
      </c>
      <c r="C244" s="3" t="str">
        <f>IFERROR(__xludf.DUMMYFUNCTION("""COMPUTED_VALUE"""),"Agricultural Inputs")</f>
        <v>Agricultural Inputs</v>
      </c>
      <c r="E244" s="12" t="s">
        <v>1199</v>
      </c>
    </row>
    <row r="245">
      <c r="A245" s="3" t="str">
        <f>IFERROR(__xludf.DUMMYFUNCTION("""COMPUTED_VALUE"""),"IFF")</f>
        <v>IFF</v>
      </c>
      <c r="B245" s="3" t="str">
        <f>IFERROR(__xludf.DUMMYFUNCTION("""COMPUTED_VALUE"""),"Basic Materials")</f>
        <v>Basic Materials</v>
      </c>
      <c r="C245" s="3" t="str">
        <f>IFERROR(__xludf.DUMMYFUNCTION("""COMPUTED_VALUE"""),"Specialty Chemicals")</f>
        <v>Specialty Chemicals</v>
      </c>
      <c r="E245" s="12" t="s">
        <v>1200</v>
      </c>
    </row>
    <row r="246">
      <c r="A246" s="3" t="str">
        <f>IFERROR(__xludf.DUMMYFUNCTION("""COMPUTED_VALUE"""),"MOS")</f>
        <v>MOS</v>
      </c>
      <c r="B246" s="3" t="str">
        <f>IFERROR(__xludf.DUMMYFUNCTION("""COMPUTED_VALUE"""),"Basic Materials")</f>
        <v>Basic Materials</v>
      </c>
      <c r="C246" s="3" t="str">
        <f>IFERROR(__xludf.DUMMYFUNCTION("""COMPUTED_VALUE"""),"Agricultural Inputs")</f>
        <v>Agricultural Inputs</v>
      </c>
      <c r="E246" s="12" t="s">
        <v>1201</v>
      </c>
    </row>
    <row r="247">
      <c r="A247" s="3" t="str">
        <f>IFERROR(__xludf.DUMMYFUNCTION("""COMPUTED_VALUE"""),"EMN")</f>
        <v>EMN</v>
      </c>
      <c r="B247" s="3" t="str">
        <f>IFERROR(__xludf.DUMMYFUNCTION("""COMPUTED_VALUE"""),"Basic Materials")</f>
        <v>Basic Materials</v>
      </c>
      <c r="C247" s="3" t="str">
        <f>IFERROR(__xludf.DUMMYFUNCTION("""COMPUTED_VALUE"""),"Specialty Chemicals")</f>
        <v>Specialty Chemicals</v>
      </c>
      <c r="E247" s="12" t="s">
        <v>1202</v>
      </c>
    </row>
    <row r="248">
      <c r="A248" s="3" t="str">
        <f>IFERROR(__xludf.DUMMYFUNCTION("""COMPUTED_VALUE"""),"SHW")</f>
        <v>SHW</v>
      </c>
      <c r="B248" s="3" t="str">
        <f>IFERROR(__xludf.DUMMYFUNCTION("""COMPUTED_VALUE"""),"Basic Materials")</f>
        <v>Basic Materials</v>
      </c>
      <c r="C248" s="3" t="str">
        <f>IFERROR(__xludf.DUMMYFUNCTION("""COMPUTED_VALUE"""),"Specialty Chemicals")</f>
        <v>Specialty Chemicals</v>
      </c>
      <c r="E248" s="12" t="s">
        <v>1203</v>
      </c>
    </row>
    <row r="249">
      <c r="A249" s="3" t="str">
        <f>IFERROR(__xludf.DUMMYFUNCTION("""COMPUTED_VALUE"""),"ECL")</f>
        <v>ECL</v>
      </c>
      <c r="B249" s="3" t="str">
        <f>IFERROR(__xludf.DUMMYFUNCTION("""COMPUTED_VALUE"""),"Basic Materials")</f>
        <v>Basic Materials</v>
      </c>
      <c r="C249" s="3" t="str">
        <f>IFERROR(__xludf.DUMMYFUNCTION("""COMPUTED_VALUE"""),"Specialty Chemicals")</f>
        <v>Specialty Chemicals</v>
      </c>
      <c r="E249" s="12" t="s">
        <v>1204</v>
      </c>
    </row>
    <row r="250">
      <c r="A250" s="3" t="str">
        <f>IFERROR(__xludf.DUMMYFUNCTION("""COMPUTED_VALUE"""),"C")</f>
        <v>C</v>
      </c>
      <c r="B250" s="3" t="str">
        <f>IFERROR(__xludf.DUMMYFUNCTION("""COMPUTED_VALUE"""),"Financial Services")</f>
        <v>Financial Services</v>
      </c>
      <c r="C250" s="3" t="str">
        <f>IFERROR(__xludf.DUMMYFUNCTION("""COMPUTED_VALUE"""),"Banks - Diversified")</f>
        <v>Banks - Diversified</v>
      </c>
      <c r="E250" s="12" t="s">
        <v>1205</v>
      </c>
    </row>
    <row r="251">
      <c r="A251" s="3" t="str">
        <f>IFERROR(__xludf.DUMMYFUNCTION("""COMPUTED_VALUE"""),"MTB")</f>
        <v>MTB</v>
      </c>
      <c r="B251" s="3" t="str">
        <f>IFERROR(__xludf.DUMMYFUNCTION("""COMPUTED_VALUE"""),"Financial Services")</f>
        <v>Financial Services</v>
      </c>
      <c r="C251" s="3" t="str">
        <f>IFERROR(__xludf.DUMMYFUNCTION("""COMPUTED_VALUE"""),"Banks - Regional")</f>
        <v>Banks - Regional</v>
      </c>
      <c r="E251" s="12" t="s">
        <v>1206</v>
      </c>
    </row>
    <row r="252">
      <c r="A252" s="3" t="str">
        <f>IFERROR(__xludf.DUMMYFUNCTION("""COMPUTED_VALUE"""),"JPM")</f>
        <v>JPM</v>
      </c>
      <c r="B252" s="3" t="str">
        <f>IFERROR(__xludf.DUMMYFUNCTION("""COMPUTED_VALUE"""),"Financial Services")</f>
        <v>Financial Services</v>
      </c>
      <c r="C252" s="3" t="str">
        <f>IFERROR(__xludf.DUMMYFUNCTION("""COMPUTED_VALUE"""),"Banks - Diversified")</f>
        <v>Banks - Diversified</v>
      </c>
      <c r="E252" s="12" t="s">
        <v>1207</v>
      </c>
    </row>
    <row r="253">
      <c r="A253" s="3" t="str">
        <f>IFERROR(__xludf.DUMMYFUNCTION("""COMPUTED_VALUE"""),"BAC")</f>
        <v>BAC</v>
      </c>
      <c r="B253" s="3" t="str">
        <f>IFERROR(__xludf.DUMMYFUNCTION("""COMPUTED_VALUE"""),"Financial Services")</f>
        <v>Financial Services</v>
      </c>
      <c r="C253" s="3" t="str">
        <f>IFERROR(__xludf.DUMMYFUNCTION("""COMPUTED_VALUE"""),"Banks - Diversified")</f>
        <v>Banks - Diversified</v>
      </c>
      <c r="E253" s="12" t="s">
        <v>1208</v>
      </c>
    </row>
    <row r="254">
      <c r="A254" s="3" t="str">
        <f>IFERROR(__xludf.DUMMYFUNCTION("""COMPUTED_VALUE"""),"HBAN")</f>
        <v>HBAN</v>
      </c>
      <c r="B254" s="3" t="str">
        <f>IFERROR(__xludf.DUMMYFUNCTION("""COMPUTED_VALUE"""),"Financial Services")</f>
        <v>Financial Services</v>
      </c>
      <c r="C254" s="3" t="str">
        <f>IFERROR(__xludf.DUMMYFUNCTION("""COMPUTED_VALUE"""),"Banks - Regional")</f>
        <v>Banks - Regional</v>
      </c>
      <c r="E254" s="12" t="s">
        <v>1209</v>
      </c>
    </row>
    <row r="255">
      <c r="A255" s="3" t="str">
        <f>IFERROR(__xludf.DUMMYFUNCTION("""COMPUTED_VALUE"""),"KEY")</f>
        <v>KEY</v>
      </c>
      <c r="B255" s="3" t="str">
        <f>IFERROR(__xludf.DUMMYFUNCTION("""COMPUTED_VALUE"""),"Financial Services")</f>
        <v>Financial Services</v>
      </c>
      <c r="C255" s="3" t="str">
        <f>IFERROR(__xludf.DUMMYFUNCTION("""COMPUTED_VALUE"""),"Banks - Regional")</f>
        <v>Banks - Regional</v>
      </c>
      <c r="E255" s="12" t="s">
        <v>1210</v>
      </c>
    </row>
    <row r="256">
      <c r="A256" s="3" t="str">
        <f>IFERROR(__xludf.DUMMYFUNCTION("""COMPUTED_VALUE"""),"USB")</f>
        <v>USB</v>
      </c>
      <c r="B256" s="3" t="str">
        <f>IFERROR(__xludf.DUMMYFUNCTION("""COMPUTED_VALUE"""),"Financial Services")</f>
        <v>Financial Services</v>
      </c>
      <c r="C256" s="3" t="str">
        <f>IFERROR(__xludf.DUMMYFUNCTION("""COMPUTED_VALUE"""),"Banks - Regional")</f>
        <v>Banks - Regional</v>
      </c>
      <c r="E256" s="12" t="s">
        <v>1211</v>
      </c>
    </row>
    <row r="257">
      <c r="A257" s="3" t="str">
        <f>IFERROR(__xludf.DUMMYFUNCTION("""COMPUTED_VALUE"""),"CMA")</f>
        <v>CMA</v>
      </c>
      <c r="B257" s="3" t="str">
        <f>IFERROR(__xludf.DUMMYFUNCTION("""COMPUTED_VALUE"""),"Financial Services")</f>
        <v>Financial Services</v>
      </c>
      <c r="C257" s="3" t="str">
        <f>IFERROR(__xludf.DUMMYFUNCTION("""COMPUTED_VALUE"""),"Banks - Regional")</f>
        <v>Banks - Regional</v>
      </c>
      <c r="E257" s="12" t="s">
        <v>1212</v>
      </c>
    </row>
    <row r="258">
      <c r="A258" s="3" t="str">
        <f>IFERROR(__xludf.DUMMYFUNCTION("""COMPUTED_VALUE"""),"WFC")</f>
        <v>WFC</v>
      </c>
      <c r="B258" s="3" t="str">
        <f>IFERROR(__xludf.DUMMYFUNCTION("""COMPUTED_VALUE"""),"Financial Services")</f>
        <v>Financial Services</v>
      </c>
      <c r="C258" s="3" t="str">
        <f>IFERROR(__xludf.DUMMYFUNCTION("""COMPUTED_VALUE"""),"Banks - Diversified")</f>
        <v>Banks - Diversified</v>
      </c>
      <c r="E258" s="12" t="s">
        <v>1213</v>
      </c>
    </row>
    <row r="259">
      <c r="A259" s="3" t="str">
        <f>IFERROR(__xludf.DUMMYFUNCTION("""COMPUTED_VALUE"""),"ZION")</f>
        <v>ZION</v>
      </c>
      <c r="B259" s="3" t="str">
        <f>IFERROR(__xludf.DUMMYFUNCTION("""COMPUTED_VALUE"""),"Financial Services")</f>
        <v>Financial Services</v>
      </c>
      <c r="C259" s="3" t="str">
        <f>IFERROR(__xludf.DUMMYFUNCTION("""COMPUTED_VALUE"""),"Banks - Regional")</f>
        <v>Banks - Regional</v>
      </c>
      <c r="E259" s="12" t="s">
        <v>1214</v>
      </c>
    </row>
    <row r="260">
      <c r="A260" s="3" t="str">
        <f>IFERROR(__xludf.DUMMYFUNCTION("""COMPUTED_VALUE"""),"RF")</f>
        <v>RF</v>
      </c>
      <c r="B260" s="3" t="str">
        <f>IFERROR(__xludf.DUMMYFUNCTION("""COMPUTED_VALUE"""),"Financial Services")</f>
        <v>Financial Services</v>
      </c>
      <c r="C260" s="3" t="str">
        <f>IFERROR(__xludf.DUMMYFUNCTION("""COMPUTED_VALUE"""),"Banks - Regional")</f>
        <v>Banks - Regional</v>
      </c>
      <c r="E260" s="12" t="s">
        <v>1215</v>
      </c>
    </row>
    <row r="261">
      <c r="A261" s="3" t="str">
        <f>IFERROR(__xludf.DUMMYFUNCTION("""COMPUTED_VALUE"""),"FITB")</f>
        <v>FITB</v>
      </c>
      <c r="B261" s="3" t="str">
        <f>IFERROR(__xludf.DUMMYFUNCTION("""COMPUTED_VALUE"""),"Financial Services")</f>
        <v>Financial Services</v>
      </c>
      <c r="C261" s="3" t="str">
        <f>IFERROR(__xludf.DUMMYFUNCTION("""COMPUTED_VALUE"""),"Banks - Regional")</f>
        <v>Banks - Regional</v>
      </c>
      <c r="E261" s="12" t="s">
        <v>1216</v>
      </c>
    </row>
    <row r="262">
      <c r="A262" s="3" t="str">
        <f>IFERROR(__xludf.DUMMYFUNCTION("""COMPUTED_VALUE"""),"PNC")</f>
        <v>PNC</v>
      </c>
      <c r="B262" s="3" t="str">
        <f>IFERROR(__xludf.DUMMYFUNCTION("""COMPUTED_VALUE"""),"Financial Services")</f>
        <v>Financial Services</v>
      </c>
      <c r="C262" s="3" t="str">
        <f>IFERROR(__xludf.DUMMYFUNCTION("""COMPUTED_VALUE"""),"Banks - Regional")</f>
        <v>Banks - Regional</v>
      </c>
      <c r="E262" s="12" t="s">
        <v>1217</v>
      </c>
    </row>
    <row r="263">
      <c r="A263" s="3" t="str">
        <f>IFERROR(__xludf.DUMMYFUNCTION("""COMPUTED_VALUE"""),"MCD")</f>
        <v>MCD</v>
      </c>
      <c r="B263" s="3" t="str">
        <f>IFERROR(__xludf.DUMMYFUNCTION("""COMPUTED_VALUE"""),"Consumer Cyclical")</f>
        <v>Consumer Cyclical</v>
      </c>
      <c r="C263" s="3" t="str">
        <f>IFERROR(__xludf.DUMMYFUNCTION("""COMPUTED_VALUE"""),"Restaurants")</f>
        <v>Restaurants</v>
      </c>
      <c r="E263" s="12" t="s">
        <v>1218</v>
      </c>
    </row>
    <row r="264">
      <c r="A264" s="3" t="str">
        <f>IFERROR(__xludf.DUMMYFUNCTION("""COMPUTED_VALUE"""),"CMG")</f>
        <v>CMG</v>
      </c>
      <c r="B264" s="3" t="str">
        <f>IFERROR(__xludf.DUMMYFUNCTION("""COMPUTED_VALUE"""),"Consumer Cyclical")</f>
        <v>Consumer Cyclical</v>
      </c>
      <c r="C264" s="3" t="str">
        <f>IFERROR(__xludf.DUMMYFUNCTION("""COMPUTED_VALUE"""),"Restaurants")</f>
        <v>Restaurants</v>
      </c>
      <c r="E264" s="12" t="s">
        <v>1219</v>
      </c>
    </row>
    <row r="265">
      <c r="A265" s="3" t="str">
        <f>IFERROR(__xludf.DUMMYFUNCTION("""COMPUTED_VALUE"""),"DRI")</f>
        <v>DRI</v>
      </c>
      <c r="B265" s="3" t="str">
        <f>IFERROR(__xludf.DUMMYFUNCTION("""COMPUTED_VALUE"""),"Consumer Cyclical")</f>
        <v>Consumer Cyclical</v>
      </c>
      <c r="C265" s="3" t="str">
        <f>IFERROR(__xludf.DUMMYFUNCTION("""COMPUTED_VALUE"""),"Restaurants")</f>
        <v>Restaurants</v>
      </c>
      <c r="E265" s="12" t="s">
        <v>1220</v>
      </c>
    </row>
    <row r="266">
      <c r="A266" s="3" t="str">
        <f>IFERROR(__xludf.DUMMYFUNCTION("""COMPUTED_VALUE"""),"YUM")</f>
        <v>YUM</v>
      </c>
      <c r="B266" s="3" t="str">
        <f>IFERROR(__xludf.DUMMYFUNCTION("""COMPUTED_VALUE"""),"Consumer Cyclical")</f>
        <v>Consumer Cyclical</v>
      </c>
      <c r="C266" s="3" t="str">
        <f>IFERROR(__xludf.DUMMYFUNCTION("""COMPUTED_VALUE"""),"Restaurants")</f>
        <v>Restaurants</v>
      </c>
      <c r="E266" s="12" t="s">
        <v>1221</v>
      </c>
    </row>
    <row r="267">
      <c r="A267" s="3" t="str">
        <f>IFERROR(__xludf.DUMMYFUNCTION("""COMPUTED_VALUE"""),"CCL")</f>
        <v>CCL</v>
      </c>
      <c r="B267" s="3" t="str">
        <f>IFERROR(__xludf.DUMMYFUNCTION("""COMPUTED_VALUE"""),"Consumer Cyclical")</f>
        <v>Consumer Cyclical</v>
      </c>
      <c r="C267" s="3" t="str">
        <f>IFERROR(__xludf.DUMMYFUNCTION("""COMPUTED_VALUE"""),"Travel Services")</f>
        <v>Travel Services</v>
      </c>
      <c r="E267" s="12" t="s">
        <v>1222</v>
      </c>
    </row>
    <row r="268">
      <c r="A268" s="3" t="str">
        <f>IFERROR(__xludf.DUMMYFUNCTION("""COMPUTED_VALUE"""),"SBUX")</f>
        <v>SBUX</v>
      </c>
      <c r="B268" s="3" t="str">
        <f>IFERROR(__xludf.DUMMYFUNCTION("""COMPUTED_VALUE"""),"Consumer Cyclical")</f>
        <v>Consumer Cyclical</v>
      </c>
      <c r="C268" s="3" t="str">
        <f>IFERROR(__xludf.DUMMYFUNCTION("""COMPUTED_VALUE"""),"Restaurants")</f>
        <v>Restaurants</v>
      </c>
      <c r="E268" s="12" t="s">
        <v>1223</v>
      </c>
    </row>
    <row r="269">
      <c r="A269" s="3" t="str">
        <f>IFERROR(__xludf.DUMMYFUNCTION("""COMPUTED_VALUE"""),"HRB")</f>
        <v>HRB</v>
      </c>
      <c r="B269" s="3" t="str">
        <f>IFERROR(__xludf.DUMMYFUNCTION("""COMPUTED_VALUE"""),"Consumer Cyclical")</f>
        <v>Consumer Cyclical</v>
      </c>
      <c r="C269" s="3" t="str">
        <f>IFERROR(__xludf.DUMMYFUNCTION("""COMPUTED_VALUE"""),"Personal Services")</f>
        <v>Personal Services</v>
      </c>
      <c r="E269" s="12" t="s">
        <v>1224</v>
      </c>
    </row>
    <row r="270">
      <c r="A270" s="3" t="str">
        <f>IFERROR(__xludf.DUMMYFUNCTION("""COMPUTED_VALUE"""),"WYNN")</f>
        <v>WYNN</v>
      </c>
      <c r="B270" s="3" t="str">
        <f>IFERROR(__xludf.DUMMYFUNCTION("""COMPUTED_VALUE"""),"Consumer Cyclical")</f>
        <v>Consumer Cyclical</v>
      </c>
      <c r="C270" s="3" t="str">
        <f>IFERROR(__xludf.DUMMYFUNCTION("""COMPUTED_VALUE"""),"Resorts &amp; Casinos")</f>
        <v>Resorts &amp; Casinos</v>
      </c>
      <c r="E270" s="12" t="s">
        <v>1225</v>
      </c>
    </row>
    <row r="271">
      <c r="A271" s="3" t="str">
        <f>IFERROR(__xludf.DUMMYFUNCTION("""COMPUTED_VALUE"""),"MAR")</f>
        <v>MAR</v>
      </c>
      <c r="B271" s="3" t="str">
        <f>IFERROR(__xludf.DUMMYFUNCTION("""COMPUTED_VALUE"""),"Consumer Cyclical")</f>
        <v>Consumer Cyclical</v>
      </c>
      <c r="C271" s="3" t="str">
        <f>IFERROR(__xludf.DUMMYFUNCTION("""COMPUTED_VALUE"""),"Lodging")</f>
        <v>Lodging</v>
      </c>
      <c r="E271" s="12" t="s">
        <v>1226</v>
      </c>
    </row>
    <row r="272">
      <c r="A272" s="3" t="str">
        <f>IFERROR(__xludf.DUMMYFUNCTION("""COMPUTED_VALUE"""),"WM")</f>
        <v>WM</v>
      </c>
      <c r="B272" s="3" t="str">
        <f>IFERROR(__xludf.DUMMYFUNCTION("""COMPUTED_VALUE"""),"Industrials")</f>
        <v>Industrials</v>
      </c>
      <c r="C272" s="3" t="str">
        <f>IFERROR(__xludf.DUMMYFUNCTION("""COMPUTED_VALUE"""),"Waste Management")</f>
        <v>Waste Management</v>
      </c>
      <c r="E272" s="12" t="s">
        <v>1227</v>
      </c>
    </row>
    <row r="273">
      <c r="A273" s="3" t="str">
        <f>IFERROR(__xludf.DUMMYFUNCTION("""COMPUTED_VALUE"""),"RSG")</f>
        <v>RSG</v>
      </c>
      <c r="B273" s="3" t="str">
        <f>IFERROR(__xludf.DUMMYFUNCTION("""COMPUTED_VALUE"""),"Industrials")</f>
        <v>Industrials</v>
      </c>
      <c r="C273" s="3" t="str">
        <f>IFERROR(__xludf.DUMMYFUNCTION("""COMPUTED_VALUE"""),"Waste Management")</f>
        <v>Waste Management</v>
      </c>
      <c r="E273" s="12" t="s">
        <v>1228</v>
      </c>
    </row>
    <row r="274">
      <c r="A274" s="3" t="str">
        <f>IFERROR(__xludf.DUMMYFUNCTION("""COMPUTED_VALUE"""),"EFX")</f>
        <v>EFX</v>
      </c>
      <c r="B274" s="3" t="str">
        <f>IFERROR(__xludf.DUMMYFUNCTION("""COMPUTED_VALUE"""),"Industrials")</f>
        <v>Industrials</v>
      </c>
      <c r="C274" s="3" t="str">
        <f>IFERROR(__xludf.DUMMYFUNCTION("""COMPUTED_VALUE"""),"Consulting Services")</f>
        <v>Consulting Services</v>
      </c>
      <c r="E274" s="12" t="s">
        <v>1229</v>
      </c>
    </row>
    <row r="275">
      <c r="A275" s="3" t="str">
        <f>IFERROR(__xludf.DUMMYFUNCTION("""COMPUTED_VALUE"""),"RHI")</f>
        <v>RHI</v>
      </c>
      <c r="B275" s="3" t="str">
        <f>IFERROR(__xludf.DUMMYFUNCTION("""COMPUTED_VALUE"""),"Industrials")</f>
        <v>Industrials</v>
      </c>
      <c r="C275" s="3" t="str">
        <f>IFERROR(__xludf.DUMMYFUNCTION("""COMPUTED_VALUE"""),"Staffing &amp; Employment Services")</f>
        <v>Staffing &amp; Employment Services</v>
      </c>
      <c r="E275" s="12" t="s">
        <v>1230</v>
      </c>
    </row>
    <row r="276">
      <c r="A276" s="3" t="str">
        <f>IFERROR(__xludf.DUMMYFUNCTION("""COMPUTED_VALUE"""),"CTAS")</f>
        <v>CTAS</v>
      </c>
      <c r="B276" s="3" t="str">
        <f>IFERROR(__xludf.DUMMYFUNCTION("""COMPUTED_VALUE"""),"Industrials")</f>
        <v>Industrials</v>
      </c>
      <c r="C276" s="3" t="str">
        <f>IFERROR(__xludf.DUMMYFUNCTION("""COMPUTED_VALUE"""),"Specialty Business Services")</f>
        <v>Specialty Business Services</v>
      </c>
      <c r="E276" s="12" t="s">
        <v>1231</v>
      </c>
    </row>
    <row r="277">
      <c r="A277" s="3" t="str">
        <f>IFERROR(__xludf.DUMMYFUNCTION("""COMPUTED_VALUE"""),"CAG")</f>
        <v>CAG</v>
      </c>
      <c r="B277" s="3" t="str">
        <f>IFERROR(__xludf.DUMMYFUNCTION("""COMPUTED_VALUE"""),"Consumer Defensive")</f>
        <v>Consumer Defensive</v>
      </c>
      <c r="C277" s="3" t="str">
        <f>IFERROR(__xludf.DUMMYFUNCTION("""COMPUTED_VALUE"""),"Packaged Foods")</f>
        <v>Packaged Foods</v>
      </c>
      <c r="E277" s="12" t="s">
        <v>1232</v>
      </c>
    </row>
    <row r="278">
      <c r="A278" s="3" t="str">
        <f>IFERROR(__xludf.DUMMYFUNCTION("""COMPUTED_VALUE"""),"GIS")</f>
        <v>GIS</v>
      </c>
      <c r="B278" s="3" t="str">
        <f>IFERROR(__xludf.DUMMYFUNCTION("""COMPUTED_VALUE"""),"Consumer Defensive")</f>
        <v>Consumer Defensive</v>
      </c>
      <c r="C278" s="3" t="str">
        <f>IFERROR(__xludf.DUMMYFUNCTION("""COMPUTED_VALUE"""),"Packaged Foods")</f>
        <v>Packaged Foods</v>
      </c>
      <c r="E278" s="12" t="s">
        <v>1233</v>
      </c>
    </row>
    <row r="279">
      <c r="A279" s="3" t="str">
        <f>IFERROR(__xludf.DUMMYFUNCTION("""COMPUTED_VALUE"""),"ADM")</f>
        <v>ADM</v>
      </c>
      <c r="B279" s="3" t="str">
        <f>IFERROR(__xludf.DUMMYFUNCTION("""COMPUTED_VALUE"""),"Consumer Defensive")</f>
        <v>Consumer Defensive</v>
      </c>
      <c r="C279" s="3" t="str">
        <f>IFERROR(__xludf.DUMMYFUNCTION("""COMPUTED_VALUE"""),"Farm Products")</f>
        <v>Farm Products</v>
      </c>
      <c r="E279" s="12" t="s">
        <v>1234</v>
      </c>
    </row>
    <row r="280">
      <c r="A280" s="3" t="str">
        <f>IFERROR(__xludf.DUMMYFUNCTION("""COMPUTED_VALUE"""),"PEP")</f>
        <v>PEP</v>
      </c>
      <c r="B280" s="3" t="str">
        <f>IFERROR(__xludf.DUMMYFUNCTION("""COMPUTED_VALUE"""),"Consumer Defensive")</f>
        <v>Consumer Defensive</v>
      </c>
      <c r="C280" s="3" t="str">
        <f>IFERROR(__xludf.DUMMYFUNCTION("""COMPUTED_VALUE"""),"Beverages - Non-Alcoholic")</f>
        <v>Beverages - Non-Alcoholic</v>
      </c>
      <c r="E280" s="12" t="s">
        <v>1235</v>
      </c>
    </row>
    <row r="281">
      <c r="A281" s="3" t="str">
        <f>IFERROR(__xludf.DUMMYFUNCTION("""COMPUTED_VALUE"""),"MDLZ")</f>
        <v>MDLZ</v>
      </c>
      <c r="B281" s="3" t="str">
        <f>IFERROR(__xludf.DUMMYFUNCTION("""COMPUTED_VALUE"""),"Consumer Defensive")</f>
        <v>Consumer Defensive</v>
      </c>
      <c r="C281" s="3" t="str">
        <f>IFERROR(__xludf.DUMMYFUNCTION("""COMPUTED_VALUE"""),"Confectioners")</f>
        <v>Confectioners</v>
      </c>
      <c r="E281" s="12" t="s">
        <v>1236</v>
      </c>
    </row>
    <row r="282">
      <c r="A282" s="3" t="str">
        <f>IFERROR(__xludf.DUMMYFUNCTION("""COMPUTED_VALUE"""),"SJM")</f>
        <v>SJM</v>
      </c>
      <c r="B282" s="3" t="str">
        <f>IFERROR(__xludf.DUMMYFUNCTION("""COMPUTED_VALUE"""),"Consumer Defensive")</f>
        <v>Consumer Defensive</v>
      </c>
      <c r="C282" s="3" t="str">
        <f>IFERROR(__xludf.DUMMYFUNCTION("""COMPUTED_VALUE"""),"Packaged Foods")</f>
        <v>Packaged Foods</v>
      </c>
      <c r="E282" s="12" t="s">
        <v>1237</v>
      </c>
    </row>
    <row r="283">
      <c r="A283" s="3" t="str">
        <f>IFERROR(__xludf.DUMMYFUNCTION("""COMPUTED_VALUE"""),"BF-B")</f>
        <v>BF-B</v>
      </c>
      <c r="B283" s="3" t="str">
        <f>IFERROR(__xludf.DUMMYFUNCTION("""COMPUTED_VALUE"""),"Consumer Defensive")</f>
        <v>Consumer Defensive</v>
      </c>
      <c r="C283" s="3" t="str">
        <f>IFERROR(__xludf.DUMMYFUNCTION("""COMPUTED_VALUE"""),"Beverages - Wineries &amp; Distilleries")</f>
        <v>Beverages - Wineries &amp; Distilleries</v>
      </c>
      <c r="E283" s="12" t="s">
        <v>1238</v>
      </c>
    </row>
    <row r="284">
      <c r="A284" s="3" t="str">
        <f>IFERROR(__xludf.DUMMYFUNCTION("""COMPUTED_VALUE"""),"MKC")</f>
        <v>MKC</v>
      </c>
      <c r="B284" s="3" t="str">
        <f>IFERROR(__xludf.DUMMYFUNCTION("""COMPUTED_VALUE"""),"Consumer Defensive")</f>
        <v>Consumer Defensive</v>
      </c>
      <c r="C284" s="3" t="str">
        <f>IFERROR(__xludf.DUMMYFUNCTION("""COMPUTED_VALUE"""),"Packaged Foods")</f>
        <v>Packaged Foods</v>
      </c>
      <c r="E284" s="12" t="s">
        <v>1239</v>
      </c>
    </row>
    <row r="285">
      <c r="A285" s="3" t="str">
        <f>IFERROR(__xludf.DUMMYFUNCTION("""COMPUTED_VALUE"""),"HSY")</f>
        <v>HSY</v>
      </c>
      <c r="B285" s="3" t="str">
        <f>IFERROR(__xludf.DUMMYFUNCTION("""COMPUTED_VALUE"""),"Consumer Defensive")</f>
        <v>Consumer Defensive</v>
      </c>
      <c r="C285" s="3" t="str">
        <f>IFERROR(__xludf.DUMMYFUNCTION("""COMPUTED_VALUE"""),"Confectioners")</f>
        <v>Confectioners</v>
      </c>
      <c r="E285" s="12" t="s">
        <v>1240</v>
      </c>
    </row>
    <row r="286">
      <c r="A286" s="3" t="str">
        <f>IFERROR(__xludf.DUMMYFUNCTION("""COMPUTED_VALUE"""),"STZ")</f>
        <v>STZ</v>
      </c>
      <c r="B286" s="3" t="str">
        <f>IFERROR(__xludf.DUMMYFUNCTION("""COMPUTED_VALUE"""),"Consumer Defensive")</f>
        <v>Consumer Defensive</v>
      </c>
      <c r="C286" s="3" t="str">
        <f>IFERROR(__xludf.DUMMYFUNCTION("""COMPUTED_VALUE"""),"Beverages - Brewers")</f>
        <v>Beverages - Brewers</v>
      </c>
      <c r="E286" s="12" t="s">
        <v>1241</v>
      </c>
    </row>
    <row r="287">
      <c r="A287" s="3" t="str">
        <f>IFERROR(__xludf.DUMMYFUNCTION("""COMPUTED_VALUE"""),"HRL")</f>
        <v>HRL</v>
      </c>
      <c r="B287" s="3" t="str">
        <f>IFERROR(__xludf.DUMMYFUNCTION("""COMPUTED_VALUE"""),"Consumer Defensive")</f>
        <v>Consumer Defensive</v>
      </c>
      <c r="C287" s="3" t="str">
        <f>IFERROR(__xludf.DUMMYFUNCTION("""COMPUTED_VALUE"""),"Packaged Foods")</f>
        <v>Packaged Foods</v>
      </c>
      <c r="E287" s="12" t="s">
        <v>1242</v>
      </c>
    </row>
    <row r="288">
      <c r="A288" s="3" t="str">
        <f>IFERROR(__xludf.DUMMYFUNCTION("""COMPUTED_VALUE"""),"KO")</f>
        <v>KO</v>
      </c>
      <c r="B288" s="3" t="str">
        <f>IFERROR(__xludf.DUMMYFUNCTION("""COMPUTED_VALUE"""),"Consumer Defensive")</f>
        <v>Consumer Defensive</v>
      </c>
      <c r="C288" s="3" t="str">
        <f>IFERROR(__xludf.DUMMYFUNCTION("""COMPUTED_VALUE"""),"Beverages - Non-Alcoholic")</f>
        <v>Beverages - Non-Alcoholic</v>
      </c>
      <c r="E288" s="12" t="s">
        <v>1243</v>
      </c>
    </row>
    <row r="289">
      <c r="A289" s="3" t="str">
        <f>IFERROR(__xludf.DUMMYFUNCTION("""COMPUTED_VALUE"""),"PM")</f>
        <v>PM</v>
      </c>
      <c r="B289" s="3" t="str">
        <f>IFERROR(__xludf.DUMMYFUNCTION("""COMPUTED_VALUE"""),"Consumer Defensive")</f>
        <v>Consumer Defensive</v>
      </c>
      <c r="C289" s="3" t="str">
        <f>IFERROR(__xludf.DUMMYFUNCTION("""COMPUTED_VALUE"""),"Tobacco")</f>
        <v>Tobacco</v>
      </c>
      <c r="E289" s="12" t="s">
        <v>1244</v>
      </c>
    </row>
    <row r="290">
      <c r="A290" s="3" t="str">
        <f>IFERROR(__xludf.DUMMYFUNCTION("""COMPUTED_VALUE"""),"TSN")</f>
        <v>TSN</v>
      </c>
      <c r="B290" s="3" t="str">
        <f>IFERROR(__xludf.DUMMYFUNCTION("""COMPUTED_VALUE"""),"Consumer Defensive")</f>
        <v>Consumer Defensive</v>
      </c>
      <c r="C290" s="3" t="str">
        <f>IFERROR(__xludf.DUMMYFUNCTION("""COMPUTED_VALUE"""),"Farm Products")</f>
        <v>Farm Products</v>
      </c>
      <c r="E290" s="12" t="s">
        <v>1245</v>
      </c>
    </row>
    <row r="291">
      <c r="A291" s="3" t="str">
        <f>IFERROR(__xludf.DUMMYFUNCTION("""COMPUTED_VALUE"""),"TAP")</f>
        <v>TAP</v>
      </c>
      <c r="B291" s="3" t="str">
        <f>IFERROR(__xludf.DUMMYFUNCTION("""COMPUTED_VALUE"""),"Consumer Defensive")</f>
        <v>Consumer Defensive</v>
      </c>
      <c r="C291" s="3" t="str">
        <f>IFERROR(__xludf.DUMMYFUNCTION("""COMPUTED_VALUE"""),"Beverages - Brewers")</f>
        <v>Beverages - Brewers</v>
      </c>
      <c r="E291" s="12" t="s">
        <v>1246</v>
      </c>
    </row>
    <row r="292">
      <c r="A292" s="3" t="str">
        <f>IFERROR(__xludf.DUMMYFUNCTION("""COMPUTED_VALUE"""),"CPB")</f>
        <v>CPB</v>
      </c>
      <c r="B292" s="3" t="str">
        <f>IFERROR(__xludf.DUMMYFUNCTION("""COMPUTED_VALUE"""),"Consumer Defensive")</f>
        <v>Consumer Defensive</v>
      </c>
      <c r="C292" s="3" t="str">
        <f>IFERROR(__xludf.DUMMYFUNCTION("""COMPUTED_VALUE"""),"Packaged Foods")</f>
        <v>Packaged Foods</v>
      </c>
      <c r="E292" s="12" t="s">
        <v>1247</v>
      </c>
    </row>
    <row r="293">
      <c r="A293" s="3" t="str">
        <f>IFERROR(__xludf.DUMMYFUNCTION("""COMPUTED_VALUE"""),"MNST")</f>
        <v>MNST</v>
      </c>
      <c r="B293" s="3" t="str">
        <f>IFERROR(__xludf.DUMMYFUNCTION("""COMPUTED_VALUE"""),"Consumer Defensive")</f>
        <v>Consumer Defensive</v>
      </c>
      <c r="C293" s="3" t="str">
        <f>IFERROR(__xludf.DUMMYFUNCTION("""COMPUTED_VALUE"""),"Beverages - Non-Alcoholic")</f>
        <v>Beverages - Non-Alcoholic</v>
      </c>
      <c r="E293" s="12" t="s">
        <v>1248</v>
      </c>
    </row>
    <row r="294">
      <c r="A294" s="3" t="str">
        <f>IFERROR(__xludf.DUMMYFUNCTION("""COMPUTED_VALUE"""),"MO")</f>
        <v>MO</v>
      </c>
      <c r="B294" s="3" t="str">
        <f>IFERROR(__xludf.DUMMYFUNCTION("""COMPUTED_VALUE"""),"Consumer Defensive")</f>
        <v>Consumer Defensive</v>
      </c>
      <c r="C294" s="3" t="str">
        <f>IFERROR(__xludf.DUMMYFUNCTION("""COMPUTED_VALUE"""),"Tobacco")</f>
        <v>Tobacco</v>
      </c>
      <c r="E294" s="12" t="s">
        <v>1249</v>
      </c>
    </row>
    <row r="295">
      <c r="A295" s="3" t="str">
        <f>IFERROR(__xludf.DUMMYFUNCTION("""COMPUTED_VALUE"""),"K")</f>
        <v>K</v>
      </c>
      <c r="B295" s="3" t="str">
        <f>IFERROR(__xludf.DUMMYFUNCTION("""COMPUTED_VALUE"""),"Consumer Defensive")</f>
        <v>Consumer Defensive</v>
      </c>
      <c r="C295" s="3" t="str">
        <f>IFERROR(__xludf.DUMMYFUNCTION("""COMPUTED_VALUE"""),"Packaged Foods")</f>
        <v>Packaged Foods</v>
      </c>
      <c r="E295" s="12" t="s">
        <v>1250</v>
      </c>
    </row>
    <row r="296">
      <c r="A296" s="3" t="str">
        <f>IFERROR(__xludf.DUMMYFUNCTION("""COMPUTED_VALUE"""),"AEP")</f>
        <v>AEP</v>
      </c>
      <c r="B296" s="3" t="str">
        <f>IFERROR(__xludf.DUMMYFUNCTION("""COMPUTED_VALUE"""),"Utilities")</f>
        <v>Utilities</v>
      </c>
      <c r="C296" s="3" t="str">
        <f>IFERROR(__xludf.DUMMYFUNCTION("""COMPUTED_VALUE"""),"Utilities - Regulated Electric")</f>
        <v>Utilities - Regulated Electric</v>
      </c>
      <c r="E296" s="12" t="s">
        <v>1251</v>
      </c>
    </row>
    <row r="297">
      <c r="A297" s="3" t="str">
        <f>IFERROR(__xludf.DUMMYFUNCTION("""COMPUTED_VALUE"""),"EIX")</f>
        <v>EIX</v>
      </c>
      <c r="B297" s="3" t="str">
        <f>IFERROR(__xludf.DUMMYFUNCTION("""COMPUTED_VALUE"""),"Utilities")</f>
        <v>Utilities</v>
      </c>
      <c r="C297" s="3" t="str">
        <f>IFERROR(__xludf.DUMMYFUNCTION("""COMPUTED_VALUE"""),"Utilities - Regulated Electric")</f>
        <v>Utilities - Regulated Electric</v>
      </c>
      <c r="E297" s="12" t="s">
        <v>1252</v>
      </c>
    </row>
    <row r="298">
      <c r="A298" s="3" t="str">
        <f>IFERROR(__xludf.DUMMYFUNCTION("""COMPUTED_VALUE"""),"NEE")</f>
        <v>NEE</v>
      </c>
      <c r="B298" s="3" t="str">
        <f>IFERROR(__xludf.DUMMYFUNCTION("""COMPUTED_VALUE"""),"Utilities")</f>
        <v>Utilities</v>
      </c>
      <c r="C298" s="3" t="str">
        <f>IFERROR(__xludf.DUMMYFUNCTION("""COMPUTED_VALUE"""),"Utilities - Regulated Electric")</f>
        <v>Utilities - Regulated Electric</v>
      </c>
      <c r="E298" s="12" t="s">
        <v>1253</v>
      </c>
    </row>
    <row r="299">
      <c r="A299" s="3" t="str">
        <f>IFERROR(__xludf.DUMMYFUNCTION("""COMPUTED_VALUE"""),"CNP")</f>
        <v>CNP</v>
      </c>
      <c r="B299" s="3" t="str">
        <f>IFERROR(__xludf.DUMMYFUNCTION("""COMPUTED_VALUE"""),"Utilities")</f>
        <v>Utilities</v>
      </c>
      <c r="C299" s="3" t="str">
        <f>IFERROR(__xludf.DUMMYFUNCTION("""COMPUTED_VALUE"""),"Utilities - Regulated Electric")</f>
        <v>Utilities - Regulated Electric</v>
      </c>
      <c r="E299" s="12" t="s">
        <v>1254</v>
      </c>
    </row>
    <row r="300">
      <c r="A300" s="3" t="str">
        <f>IFERROR(__xludf.DUMMYFUNCTION("""COMPUTED_VALUE"""),"PEG")</f>
        <v>PEG</v>
      </c>
      <c r="B300" s="3" t="str">
        <f>IFERROR(__xludf.DUMMYFUNCTION("""COMPUTED_VALUE"""),"Utilities")</f>
        <v>Utilities</v>
      </c>
      <c r="C300" s="3" t="str">
        <f>IFERROR(__xludf.DUMMYFUNCTION("""COMPUTED_VALUE"""),"Utilities - Regulated Electric")</f>
        <v>Utilities - Regulated Electric</v>
      </c>
      <c r="E300" s="12" t="s">
        <v>1255</v>
      </c>
    </row>
    <row r="301">
      <c r="A301" s="3" t="str">
        <f>IFERROR(__xludf.DUMMYFUNCTION("""COMPUTED_VALUE"""),"ES")</f>
        <v>ES</v>
      </c>
      <c r="B301" s="3" t="str">
        <f>IFERROR(__xludf.DUMMYFUNCTION("""COMPUTED_VALUE"""),"Utilities")</f>
        <v>Utilities</v>
      </c>
      <c r="C301" s="3" t="str">
        <f>IFERROR(__xludf.DUMMYFUNCTION("""COMPUTED_VALUE"""),"Utilities - Regulated Electric")</f>
        <v>Utilities - Regulated Electric</v>
      </c>
      <c r="E301" s="12" t="s">
        <v>1256</v>
      </c>
    </row>
    <row r="302">
      <c r="A302" s="3" t="str">
        <f>IFERROR(__xludf.DUMMYFUNCTION("""COMPUTED_VALUE"""),"ED")</f>
        <v>ED</v>
      </c>
      <c r="B302" s="3" t="str">
        <f>IFERROR(__xludf.DUMMYFUNCTION("""COMPUTED_VALUE"""),"Utilities")</f>
        <v>Utilities</v>
      </c>
      <c r="C302" s="3" t="str">
        <f>IFERROR(__xludf.DUMMYFUNCTION("""COMPUTED_VALUE"""),"Utilities - Regulated Electric")</f>
        <v>Utilities - Regulated Electric</v>
      </c>
      <c r="E302" s="12" t="s">
        <v>1257</v>
      </c>
    </row>
    <row r="303">
      <c r="A303" s="3" t="str">
        <f>IFERROR(__xludf.DUMMYFUNCTION("""COMPUTED_VALUE"""),"PNW")</f>
        <v>PNW</v>
      </c>
      <c r="B303" s="3" t="str">
        <f>IFERROR(__xludf.DUMMYFUNCTION("""COMPUTED_VALUE"""),"Utilities")</f>
        <v>Utilities</v>
      </c>
      <c r="C303" s="3" t="str">
        <f>IFERROR(__xludf.DUMMYFUNCTION("""COMPUTED_VALUE"""),"Utilities - Regulated Electric")</f>
        <v>Utilities - Regulated Electric</v>
      </c>
      <c r="E303" s="12" t="s">
        <v>1258</v>
      </c>
    </row>
    <row r="304">
      <c r="A304" s="3" t="str">
        <f>IFERROR(__xludf.DUMMYFUNCTION("""COMPUTED_VALUE"""),"NI")</f>
        <v>NI</v>
      </c>
      <c r="B304" s="3" t="str">
        <f>IFERROR(__xludf.DUMMYFUNCTION("""COMPUTED_VALUE"""),"Utilities")</f>
        <v>Utilities</v>
      </c>
      <c r="C304" s="3" t="str">
        <f>IFERROR(__xludf.DUMMYFUNCTION("""COMPUTED_VALUE"""),"Utilities - Regulated Gas")</f>
        <v>Utilities - Regulated Gas</v>
      </c>
      <c r="E304" s="12" t="s">
        <v>1259</v>
      </c>
    </row>
    <row r="305">
      <c r="A305" s="3" t="str">
        <f>IFERROR(__xludf.DUMMYFUNCTION("""COMPUTED_VALUE"""),"WEC")</f>
        <v>WEC</v>
      </c>
      <c r="B305" s="3" t="str">
        <f>IFERROR(__xludf.DUMMYFUNCTION("""COMPUTED_VALUE"""),"Utilities")</f>
        <v>Utilities</v>
      </c>
      <c r="C305" s="3" t="str">
        <f>IFERROR(__xludf.DUMMYFUNCTION("""COMPUTED_VALUE"""),"Utilities - Regulated Electric")</f>
        <v>Utilities - Regulated Electric</v>
      </c>
      <c r="E305" s="12" t="s">
        <v>1260</v>
      </c>
    </row>
    <row r="306">
      <c r="A306" s="3" t="str">
        <f>IFERROR(__xludf.DUMMYFUNCTION("""COMPUTED_VALUE"""),"CMS")</f>
        <v>CMS</v>
      </c>
      <c r="B306" s="3" t="str">
        <f>IFERROR(__xludf.DUMMYFUNCTION("""COMPUTED_VALUE"""),"Utilities")</f>
        <v>Utilities</v>
      </c>
      <c r="C306" s="3" t="str">
        <f>IFERROR(__xludf.DUMMYFUNCTION("""COMPUTED_VALUE"""),"Utilities - Regulated Electric")</f>
        <v>Utilities - Regulated Electric</v>
      </c>
      <c r="E306" s="12" t="s">
        <v>1261</v>
      </c>
    </row>
    <row r="307">
      <c r="A307" s="3" t="str">
        <f>IFERROR(__xludf.DUMMYFUNCTION("""COMPUTED_VALUE"""),"SRE")</f>
        <v>SRE</v>
      </c>
      <c r="B307" s="3" t="str">
        <f>IFERROR(__xludf.DUMMYFUNCTION("""COMPUTED_VALUE"""),"Utilities")</f>
        <v>Utilities</v>
      </c>
      <c r="C307" s="3" t="str">
        <f>IFERROR(__xludf.DUMMYFUNCTION("""COMPUTED_VALUE"""),"Utilities - Diversified")</f>
        <v>Utilities - Diversified</v>
      </c>
      <c r="E307" s="12" t="s">
        <v>1262</v>
      </c>
    </row>
    <row r="308">
      <c r="A308" s="3" t="str">
        <f>IFERROR(__xludf.DUMMYFUNCTION("""COMPUTED_VALUE"""),"EXC")</f>
        <v>EXC</v>
      </c>
      <c r="B308" s="3" t="str">
        <f>IFERROR(__xludf.DUMMYFUNCTION("""COMPUTED_VALUE"""),"Utilities")</f>
        <v>Utilities</v>
      </c>
      <c r="C308" s="3" t="str">
        <f>IFERROR(__xludf.DUMMYFUNCTION("""COMPUTED_VALUE"""),"Utilities - Regulated Electric")</f>
        <v>Utilities - Regulated Electric</v>
      </c>
      <c r="E308" s="12" t="s">
        <v>1263</v>
      </c>
    </row>
    <row r="309">
      <c r="A309" s="3" t="str">
        <f>IFERROR(__xludf.DUMMYFUNCTION("""COMPUTED_VALUE"""),"DTE")</f>
        <v>DTE</v>
      </c>
      <c r="B309" s="3" t="str">
        <f>IFERROR(__xludf.DUMMYFUNCTION("""COMPUTED_VALUE"""),"Utilities")</f>
        <v>Utilities</v>
      </c>
      <c r="C309" s="3" t="str">
        <f>IFERROR(__xludf.DUMMYFUNCTION("""COMPUTED_VALUE"""),"Utilities - Regulated Electric")</f>
        <v>Utilities - Regulated Electric</v>
      </c>
      <c r="E309" s="12" t="s">
        <v>1264</v>
      </c>
    </row>
    <row r="310">
      <c r="A310" s="3" t="str">
        <f>IFERROR(__xludf.DUMMYFUNCTION("""COMPUTED_VALUE"""),"DUK")</f>
        <v>DUK</v>
      </c>
      <c r="B310" s="3" t="str">
        <f>IFERROR(__xludf.DUMMYFUNCTION("""COMPUTED_VALUE"""),"Utilities")</f>
        <v>Utilities</v>
      </c>
      <c r="C310" s="3" t="str">
        <f>IFERROR(__xludf.DUMMYFUNCTION("""COMPUTED_VALUE"""),"Utilities - Regulated Electric")</f>
        <v>Utilities - Regulated Electric</v>
      </c>
      <c r="E310" s="12" t="s">
        <v>1265</v>
      </c>
    </row>
    <row r="311">
      <c r="A311" s="3" t="str">
        <f>IFERROR(__xludf.DUMMYFUNCTION("""COMPUTED_VALUE"""),"XEL")</f>
        <v>XEL</v>
      </c>
      <c r="B311" s="3" t="str">
        <f>IFERROR(__xludf.DUMMYFUNCTION("""COMPUTED_VALUE"""),"Utilities")</f>
        <v>Utilities</v>
      </c>
      <c r="C311" s="3" t="str">
        <f>IFERROR(__xludf.DUMMYFUNCTION("""COMPUTED_VALUE"""),"Utilities - Regulated Electric")</f>
        <v>Utilities - Regulated Electric</v>
      </c>
      <c r="E311" s="12" t="s">
        <v>1266</v>
      </c>
    </row>
    <row r="312">
      <c r="A312" s="3" t="str">
        <f>IFERROR(__xludf.DUMMYFUNCTION("""COMPUTED_VALUE"""),"AES")</f>
        <v>AES</v>
      </c>
      <c r="B312" s="3" t="str">
        <f>IFERROR(__xludf.DUMMYFUNCTION("""COMPUTED_VALUE"""),"Utilities")</f>
        <v>Utilities</v>
      </c>
      <c r="C312" s="3" t="str">
        <f>IFERROR(__xludf.DUMMYFUNCTION("""COMPUTED_VALUE"""),"Utilities - Diversified")</f>
        <v>Utilities - Diversified</v>
      </c>
      <c r="E312" s="12" t="s">
        <v>1267</v>
      </c>
    </row>
    <row r="313">
      <c r="A313" s="3" t="str">
        <f>IFERROR(__xludf.DUMMYFUNCTION("""COMPUTED_VALUE"""),"AEE")</f>
        <v>AEE</v>
      </c>
      <c r="B313" s="3" t="str">
        <f>IFERROR(__xludf.DUMMYFUNCTION("""COMPUTED_VALUE"""),"Utilities")</f>
        <v>Utilities</v>
      </c>
      <c r="C313" s="3" t="str">
        <f>IFERROR(__xludf.DUMMYFUNCTION("""COMPUTED_VALUE"""),"Utilities - Regulated Electric")</f>
        <v>Utilities - Regulated Electric</v>
      </c>
      <c r="E313" s="12" t="s">
        <v>1268</v>
      </c>
    </row>
    <row r="314">
      <c r="A314" s="3" t="str">
        <f>IFERROR(__xludf.DUMMYFUNCTION("""COMPUTED_VALUE"""),"PCG")</f>
        <v>PCG</v>
      </c>
      <c r="B314" s="3" t="str">
        <f>IFERROR(__xludf.DUMMYFUNCTION("""COMPUTED_VALUE"""),"Utilities")</f>
        <v>Utilities</v>
      </c>
      <c r="C314" s="3" t="str">
        <f>IFERROR(__xludf.DUMMYFUNCTION("""COMPUTED_VALUE"""),"Utilities - Regulated Electric")</f>
        <v>Utilities - Regulated Electric</v>
      </c>
      <c r="E314" s="12" t="s">
        <v>1269</v>
      </c>
    </row>
    <row r="315">
      <c r="A315" s="3" t="str">
        <f>IFERROR(__xludf.DUMMYFUNCTION("""COMPUTED_VALUE"""),"PPL")</f>
        <v>PPL</v>
      </c>
      <c r="B315" s="3" t="str">
        <f>IFERROR(__xludf.DUMMYFUNCTION("""COMPUTED_VALUE"""),"Utilities")</f>
        <v>Utilities</v>
      </c>
      <c r="C315" s="3" t="str">
        <f>IFERROR(__xludf.DUMMYFUNCTION("""COMPUTED_VALUE"""),"Utilities - Regulated Electric")</f>
        <v>Utilities - Regulated Electric</v>
      </c>
      <c r="E315" s="12" t="s">
        <v>1270</v>
      </c>
    </row>
    <row r="316">
      <c r="A316" s="3" t="str">
        <f>IFERROR(__xludf.DUMMYFUNCTION("""COMPUTED_VALUE"""),"ETR")</f>
        <v>ETR</v>
      </c>
      <c r="B316" s="3" t="str">
        <f>IFERROR(__xludf.DUMMYFUNCTION("""COMPUTED_VALUE"""),"Utilities")</f>
        <v>Utilities</v>
      </c>
      <c r="C316" s="3" t="str">
        <f>IFERROR(__xludf.DUMMYFUNCTION("""COMPUTED_VALUE"""),"Utilities - Regulated Electric")</f>
        <v>Utilities - Regulated Electric</v>
      </c>
      <c r="E316" s="12" t="s">
        <v>1271</v>
      </c>
    </row>
    <row r="317">
      <c r="A317" s="3" t="str">
        <f>IFERROR(__xludf.DUMMYFUNCTION("""COMPUTED_VALUE"""),"FE")</f>
        <v>FE</v>
      </c>
      <c r="B317" s="3" t="str">
        <f>IFERROR(__xludf.DUMMYFUNCTION("""COMPUTED_VALUE"""),"Utilities")</f>
        <v>Utilities</v>
      </c>
      <c r="C317" s="3" t="str">
        <f>IFERROR(__xludf.DUMMYFUNCTION("""COMPUTED_VALUE"""),"Utilities - Regulated Electric")</f>
        <v>Utilities - Regulated Electric</v>
      </c>
      <c r="E317" s="12" t="s">
        <v>1272</v>
      </c>
    </row>
    <row r="318">
      <c r="A318" s="3" t="str">
        <f>IFERROR(__xludf.DUMMYFUNCTION("""COMPUTED_VALUE"""),"SO")</f>
        <v>SO</v>
      </c>
      <c r="B318" s="3" t="str">
        <f>IFERROR(__xludf.DUMMYFUNCTION("""COMPUTED_VALUE"""),"Utilities")</f>
        <v>Utilities</v>
      </c>
      <c r="C318" s="3" t="str">
        <f>IFERROR(__xludf.DUMMYFUNCTION("""COMPUTED_VALUE"""),"Utilities - Regulated Electric")</f>
        <v>Utilities - Regulated Electric</v>
      </c>
      <c r="E318" s="12" t="s">
        <v>1273</v>
      </c>
    </row>
    <row r="319">
      <c r="A319" s="3" t="str">
        <f>IFERROR(__xludf.DUMMYFUNCTION("""COMPUTED_VALUE"""),"D")</f>
        <v>D</v>
      </c>
      <c r="B319" s="3" t="str">
        <f>IFERROR(__xludf.DUMMYFUNCTION("""COMPUTED_VALUE"""),"Utilities")</f>
        <v>Utilities</v>
      </c>
      <c r="C319" s="3" t="str">
        <f>IFERROR(__xludf.DUMMYFUNCTION("""COMPUTED_VALUE"""),"Utilities - Regulated Electric")</f>
        <v>Utilities - Regulated Electric</v>
      </c>
      <c r="E319" s="12" t="s">
        <v>1274</v>
      </c>
    </row>
    <row r="320">
      <c r="A320" s="3" t="str">
        <f>IFERROR(__xludf.DUMMYFUNCTION("""COMPUTED_VALUE"""),"NRG")</f>
        <v>NRG</v>
      </c>
      <c r="B320" s="3" t="str">
        <f>IFERROR(__xludf.DUMMYFUNCTION("""COMPUTED_VALUE"""),"Utilities")</f>
        <v>Utilities</v>
      </c>
      <c r="C320" s="3" t="str">
        <f>IFERROR(__xludf.DUMMYFUNCTION("""COMPUTED_VALUE"""),"Utilities - Independent Power Producers")</f>
        <v>Utilities - Independent Power Producers</v>
      </c>
      <c r="E320" s="12" t="s">
        <v>1275</v>
      </c>
    </row>
    <row r="321">
      <c r="A321" s="3" t="str">
        <f>IFERROR(__xludf.DUMMYFUNCTION("""COMPUTED_VALUE"""),"HPQ")</f>
        <v>HPQ</v>
      </c>
      <c r="B321" s="3" t="str">
        <f>IFERROR(__xludf.DUMMYFUNCTION("""COMPUTED_VALUE"""),"Technology")</f>
        <v>Technology</v>
      </c>
      <c r="C321" s="3" t="str">
        <f>IFERROR(__xludf.DUMMYFUNCTION("""COMPUTED_VALUE"""),"Computer Hardware")</f>
        <v>Computer Hardware</v>
      </c>
      <c r="E321" s="12" t="s">
        <v>1276</v>
      </c>
    </row>
    <row r="322">
      <c r="A322" s="3" t="str">
        <f>IFERROR(__xludf.DUMMYFUNCTION("""COMPUTED_VALUE"""),"APH")</f>
        <v>APH</v>
      </c>
      <c r="B322" s="3" t="str">
        <f>IFERROR(__xludf.DUMMYFUNCTION("""COMPUTED_VALUE"""),"Technology")</f>
        <v>Technology</v>
      </c>
      <c r="C322" s="3" t="str">
        <f>IFERROR(__xludf.DUMMYFUNCTION("""COMPUTED_VALUE"""),"Electronic Components")</f>
        <v>Electronic Components</v>
      </c>
      <c r="E322" s="12" t="s">
        <v>1277</v>
      </c>
    </row>
    <row r="323">
      <c r="A323" s="3" t="str">
        <f>IFERROR(__xludf.DUMMYFUNCTION("""COMPUTED_VALUE"""),"MSI")</f>
        <v>MSI</v>
      </c>
      <c r="B323" s="3" t="str">
        <f>IFERROR(__xludf.DUMMYFUNCTION("""COMPUTED_VALUE"""),"Technology")</f>
        <v>Technology</v>
      </c>
      <c r="C323" s="3" t="str">
        <f>IFERROR(__xludf.DUMMYFUNCTION("""COMPUTED_VALUE"""),"Communication Equipment")</f>
        <v>Communication Equipment</v>
      </c>
      <c r="E323" s="12" t="s">
        <v>1278</v>
      </c>
    </row>
    <row r="324">
      <c r="A324" s="3" t="str">
        <f>IFERROR(__xludf.DUMMYFUNCTION("""COMPUTED_VALUE"""),"GLW")</f>
        <v>GLW</v>
      </c>
      <c r="B324" s="3" t="str">
        <f>IFERROR(__xludf.DUMMYFUNCTION("""COMPUTED_VALUE"""),"Technology")</f>
        <v>Technology</v>
      </c>
      <c r="C324" s="3" t="str">
        <f>IFERROR(__xludf.DUMMYFUNCTION("""COMPUTED_VALUE"""),"Electronic Components")</f>
        <v>Electronic Components</v>
      </c>
      <c r="E324" s="12" t="s">
        <v>1279</v>
      </c>
    </row>
    <row r="325">
      <c r="A325" s="3" t="str">
        <f>IFERROR(__xludf.DUMMYFUNCTION("""COMPUTED_VALUE"""),"JNPR")</f>
        <v>JNPR</v>
      </c>
      <c r="B325" s="3" t="str">
        <f>IFERROR(__xludf.DUMMYFUNCTION("""COMPUTED_VALUE"""),"Technology")</f>
        <v>Technology</v>
      </c>
      <c r="C325" s="3" t="str">
        <f>IFERROR(__xludf.DUMMYFUNCTION("""COMPUTED_VALUE"""),"Communication Equipment")</f>
        <v>Communication Equipment</v>
      </c>
      <c r="E325" s="12" t="s">
        <v>1280</v>
      </c>
    </row>
    <row r="326">
      <c r="A326" s="3" t="str">
        <f>IFERROR(__xludf.DUMMYFUNCTION("""COMPUTED_VALUE"""),"AME")</f>
        <v>AME</v>
      </c>
      <c r="B326" s="3" t="str">
        <f>IFERROR(__xludf.DUMMYFUNCTION("""COMPUTED_VALUE"""),"Industrials")</f>
        <v>Industrials</v>
      </c>
      <c r="C326" s="3" t="str">
        <f>IFERROR(__xludf.DUMMYFUNCTION("""COMPUTED_VALUE"""),"Specialty Industrial Machinery")</f>
        <v>Specialty Industrial Machinery</v>
      </c>
      <c r="E326" s="12" t="s">
        <v>1281</v>
      </c>
    </row>
    <row r="327">
      <c r="A327" s="3" t="str">
        <f>IFERROR(__xludf.DUMMYFUNCTION("""COMPUTED_VALUE"""),"TEL")</f>
        <v>TEL</v>
      </c>
      <c r="B327" s="3" t="str">
        <f>IFERROR(__xludf.DUMMYFUNCTION("""COMPUTED_VALUE"""),"Technology")</f>
        <v>Technology</v>
      </c>
      <c r="C327" s="3" t="str">
        <f>IFERROR(__xludf.DUMMYFUNCTION("""COMPUTED_VALUE"""),"Electronic Components")</f>
        <v>Electronic Components</v>
      </c>
      <c r="E327" s="12" t="s">
        <v>1282</v>
      </c>
    </row>
    <row r="328">
      <c r="A328" s="3" t="str">
        <f>IFERROR(__xludf.DUMMYFUNCTION("""COMPUTED_VALUE"""),"NTAP")</f>
        <v>NTAP</v>
      </c>
      <c r="B328" s="3" t="str">
        <f>IFERROR(__xludf.DUMMYFUNCTION("""COMPUTED_VALUE"""),"Technology")</f>
        <v>Technology</v>
      </c>
      <c r="C328" s="3" t="str">
        <f>IFERROR(__xludf.DUMMYFUNCTION("""COMPUTED_VALUE"""),"Computer Hardware")</f>
        <v>Computer Hardware</v>
      </c>
      <c r="E328" s="12" t="s">
        <v>1283</v>
      </c>
    </row>
    <row r="329">
      <c r="A329" s="3" t="str">
        <f>IFERROR(__xludf.DUMMYFUNCTION("""COMPUTED_VALUE"""),"WDC")</f>
        <v>WDC</v>
      </c>
      <c r="B329" s="3" t="str">
        <f>IFERROR(__xludf.DUMMYFUNCTION("""COMPUTED_VALUE"""),"Technology")</f>
        <v>Technology</v>
      </c>
      <c r="C329" s="3" t="str">
        <f>IFERROR(__xludf.DUMMYFUNCTION("""COMPUTED_VALUE"""),"Computer Hardware")</f>
        <v>Computer Hardware</v>
      </c>
      <c r="E329" s="12" t="s">
        <v>1284</v>
      </c>
    </row>
    <row r="330">
      <c r="A330" s="3" t="str">
        <f>IFERROR(__xludf.DUMMYFUNCTION("""COMPUTED_VALUE"""),"CSCO")</f>
        <v>CSCO</v>
      </c>
      <c r="B330" s="3" t="str">
        <f>IFERROR(__xludf.DUMMYFUNCTION("""COMPUTED_VALUE"""),"Technology")</f>
        <v>Technology</v>
      </c>
      <c r="C330" s="3" t="str">
        <f>IFERROR(__xludf.DUMMYFUNCTION("""COMPUTED_VALUE"""),"Communication Equipment")</f>
        <v>Communication Equipment</v>
      </c>
      <c r="E330" s="12" t="s">
        <v>1285</v>
      </c>
    </row>
    <row r="331">
      <c r="A331" s="3" t="str">
        <f>IFERROR(__xludf.DUMMYFUNCTION("""COMPUTED_VALUE"""),"XRX")</f>
        <v>XRX</v>
      </c>
      <c r="B331" s="3" t="str">
        <f>IFERROR(__xludf.DUMMYFUNCTION("""COMPUTED_VALUE"""),"Technology")</f>
        <v>Technology</v>
      </c>
      <c r="C331" s="3" t="str">
        <f>IFERROR(__xludf.DUMMYFUNCTION("""COMPUTED_VALUE"""),"Information Technology Services")</f>
        <v>Information Technology Services</v>
      </c>
      <c r="E331" s="12" t="s">
        <v>1286</v>
      </c>
    </row>
    <row r="332">
      <c r="A332" s="3" t="str">
        <f>IFERROR(__xludf.DUMMYFUNCTION("""COMPUTED_VALUE"""),"AAPL")</f>
        <v>AAPL</v>
      </c>
      <c r="B332" s="3" t="str">
        <f>IFERROR(__xludf.DUMMYFUNCTION("""COMPUTED_VALUE"""),"Technology")</f>
        <v>Technology</v>
      </c>
      <c r="C332" s="3" t="str">
        <f>IFERROR(__xludf.DUMMYFUNCTION("""COMPUTED_VALUE"""),"Consumer Electronics")</f>
        <v>Consumer Electronics</v>
      </c>
      <c r="E332" s="12" t="s">
        <v>1287</v>
      </c>
    </row>
    <row r="333">
      <c r="A333" s="3" t="str">
        <f>IFERROR(__xludf.DUMMYFUNCTION("""COMPUTED_VALUE"""),"STX")</f>
        <v>STX</v>
      </c>
      <c r="B333" s="3" t="str">
        <f>IFERROR(__xludf.DUMMYFUNCTION("""COMPUTED_VALUE"""),"Technology")</f>
        <v>Technology</v>
      </c>
      <c r="C333" s="3" t="str">
        <f>IFERROR(__xludf.DUMMYFUNCTION("""COMPUTED_VALUE"""),"Computer Hardware")</f>
        <v>Computer Hardware</v>
      </c>
      <c r="E333" s="12" t="s">
        <v>1288</v>
      </c>
    </row>
    <row r="334">
      <c r="A334" s="3" t="str">
        <f>IFERROR(__xludf.DUMMYFUNCTION("""COMPUTED_VALUE"""),"VRTX")</f>
        <v>VRTX</v>
      </c>
      <c r="B334" s="3" t="str">
        <f>IFERROR(__xludf.DUMMYFUNCTION("""COMPUTED_VALUE"""),"Healthcare")</f>
        <v>Healthcare</v>
      </c>
      <c r="C334" s="3" t="str">
        <f>IFERROR(__xludf.DUMMYFUNCTION("""COMPUTED_VALUE"""),"Biotechnology")</f>
        <v>Biotechnology</v>
      </c>
      <c r="E334" s="12" t="s">
        <v>1289</v>
      </c>
    </row>
    <row r="335">
      <c r="A335" s="3" t="str">
        <f>IFERROR(__xludf.DUMMYFUNCTION("""COMPUTED_VALUE"""),"BIIB")</f>
        <v>BIIB</v>
      </c>
      <c r="B335" s="3" t="str">
        <f>IFERROR(__xludf.DUMMYFUNCTION("""COMPUTED_VALUE"""),"Healthcare")</f>
        <v>Healthcare</v>
      </c>
      <c r="C335" s="3" t="str">
        <f>IFERROR(__xludf.DUMMYFUNCTION("""COMPUTED_VALUE"""),"Drug Manufacturers - General")</f>
        <v>Drug Manufacturers - General</v>
      </c>
      <c r="E335" s="12" t="s">
        <v>1290</v>
      </c>
    </row>
    <row r="336">
      <c r="A336" s="3" t="str">
        <f>IFERROR(__xludf.DUMMYFUNCTION("""COMPUTED_VALUE"""),"JNJ")</f>
        <v>JNJ</v>
      </c>
      <c r="B336" s="3" t="str">
        <f>IFERROR(__xludf.DUMMYFUNCTION("""COMPUTED_VALUE"""),"Healthcare")</f>
        <v>Healthcare</v>
      </c>
      <c r="C336" s="3" t="str">
        <f>IFERROR(__xludf.DUMMYFUNCTION("""COMPUTED_VALUE"""),"Drug Manufacturers - General")</f>
        <v>Drug Manufacturers - General</v>
      </c>
      <c r="E336" s="12" t="s">
        <v>1291</v>
      </c>
    </row>
    <row r="337">
      <c r="A337" s="3" t="str">
        <f>IFERROR(__xludf.DUMMYFUNCTION("""COMPUTED_VALUE"""),"LLY")</f>
        <v>LLY</v>
      </c>
      <c r="B337" s="3" t="str">
        <f>IFERROR(__xludf.DUMMYFUNCTION("""COMPUTED_VALUE"""),"Healthcare")</f>
        <v>Healthcare</v>
      </c>
      <c r="C337" s="3" t="str">
        <f>IFERROR(__xludf.DUMMYFUNCTION("""COMPUTED_VALUE"""),"Drug Manufacturers - General")</f>
        <v>Drug Manufacturers - General</v>
      </c>
      <c r="E337" s="12" t="s">
        <v>1292</v>
      </c>
    </row>
    <row r="338">
      <c r="A338" s="3" t="str">
        <f>IFERROR(__xludf.DUMMYFUNCTION("""COMPUTED_VALUE"""),"PFE")</f>
        <v>PFE</v>
      </c>
      <c r="B338" s="3" t="str">
        <f>IFERROR(__xludf.DUMMYFUNCTION("""COMPUTED_VALUE"""),"Healthcare")</f>
        <v>Healthcare</v>
      </c>
      <c r="C338" s="3" t="str">
        <f>IFERROR(__xludf.DUMMYFUNCTION("""COMPUTED_VALUE"""),"Drug Manufacturers - General")</f>
        <v>Drug Manufacturers - General</v>
      </c>
      <c r="E338" s="12" t="s">
        <v>1293</v>
      </c>
    </row>
    <row r="339">
      <c r="A339" s="3" t="str">
        <f>IFERROR(__xludf.DUMMYFUNCTION("""COMPUTED_VALUE"""),"WAT")</f>
        <v>WAT</v>
      </c>
      <c r="B339" s="3" t="str">
        <f>IFERROR(__xludf.DUMMYFUNCTION("""COMPUTED_VALUE"""),"Healthcare")</f>
        <v>Healthcare</v>
      </c>
      <c r="C339" s="3" t="str">
        <f>IFERROR(__xludf.DUMMYFUNCTION("""COMPUTED_VALUE"""),"Diagnostics &amp; Research")</f>
        <v>Diagnostics &amp; Research</v>
      </c>
      <c r="E339" s="12" t="s">
        <v>1294</v>
      </c>
    </row>
    <row r="340">
      <c r="A340" s="3" t="str">
        <f>IFERROR(__xludf.DUMMYFUNCTION("""COMPUTED_VALUE"""),"DHR")</f>
        <v>DHR</v>
      </c>
      <c r="B340" s="3" t="str">
        <f>IFERROR(__xludf.DUMMYFUNCTION("""COMPUTED_VALUE"""),"Healthcare")</f>
        <v>Healthcare</v>
      </c>
      <c r="C340" s="3" t="str">
        <f>IFERROR(__xludf.DUMMYFUNCTION("""COMPUTED_VALUE"""),"Diagnostics &amp; Research")</f>
        <v>Diagnostics &amp; Research</v>
      </c>
      <c r="E340" s="12" t="s">
        <v>1295</v>
      </c>
    </row>
    <row r="341">
      <c r="A341" s="3" t="str">
        <f>IFERROR(__xludf.DUMMYFUNCTION("""COMPUTED_VALUE"""),"ABBV")</f>
        <v>ABBV</v>
      </c>
      <c r="B341" s="3" t="str">
        <f>IFERROR(__xludf.DUMMYFUNCTION("""COMPUTED_VALUE"""),"Healthcare")</f>
        <v>Healthcare</v>
      </c>
      <c r="C341" s="3" t="str">
        <f>IFERROR(__xludf.DUMMYFUNCTION("""COMPUTED_VALUE"""),"Drug Manufacturers - General")</f>
        <v>Drug Manufacturers - General</v>
      </c>
      <c r="E341" s="12" t="s">
        <v>1296</v>
      </c>
    </row>
    <row r="342">
      <c r="A342" s="3" t="str">
        <f>IFERROR(__xludf.DUMMYFUNCTION("""COMPUTED_VALUE"""),"ZTS")</f>
        <v>ZTS</v>
      </c>
      <c r="B342" s="3" t="str">
        <f>IFERROR(__xludf.DUMMYFUNCTION("""COMPUTED_VALUE"""),"Healthcare")</f>
        <v>Healthcare</v>
      </c>
      <c r="C342" s="3" t="str">
        <f>IFERROR(__xludf.DUMMYFUNCTION("""COMPUTED_VALUE"""),"Drug Manufacturers - Specialty &amp; Generic")</f>
        <v>Drug Manufacturers - Specialty &amp; Generic</v>
      </c>
      <c r="E342" s="12" t="s">
        <v>1297</v>
      </c>
    </row>
    <row r="343">
      <c r="A343" s="3" t="str">
        <f>IFERROR(__xludf.DUMMYFUNCTION("""COMPUTED_VALUE"""),"TMO")</f>
        <v>TMO</v>
      </c>
      <c r="B343" s="3" t="str">
        <f>IFERROR(__xludf.DUMMYFUNCTION("""COMPUTED_VALUE"""),"Healthcare")</f>
        <v>Healthcare</v>
      </c>
      <c r="C343" s="3" t="str">
        <f>IFERROR(__xludf.DUMMYFUNCTION("""COMPUTED_VALUE"""),"Diagnostics &amp; Research")</f>
        <v>Diagnostics &amp; Research</v>
      </c>
      <c r="E343" s="12" t="s">
        <v>1298</v>
      </c>
    </row>
    <row r="344">
      <c r="A344" s="3" t="str">
        <f>IFERROR(__xludf.DUMMYFUNCTION("""COMPUTED_VALUE"""),"VTRS")</f>
        <v>VTRS</v>
      </c>
      <c r="B344" s="3" t="str">
        <f>IFERROR(__xludf.DUMMYFUNCTION("""COMPUTED_VALUE"""),"Healthcare")</f>
        <v>Healthcare</v>
      </c>
      <c r="C344" s="3" t="str">
        <f>IFERROR(__xludf.DUMMYFUNCTION("""COMPUTED_VALUE"""),"Drug Manufacturers - Specialty &amp; Generic")</f>
        <v>Drug Manufacturers - Specialty &amp; Generic</v>
      </c>
      <c r="E344" s="12" t="s">
        <v>1299</v>
      </c>
    </row>
    <row r="345">
      <c r="A345" s="3" t="str">
        <f>IFERROR(__xludf.DUMMYFUNCTION("""COMPUTED_VALUE"""),"BMY")</f>
        <v>BMY</v>
      </c>
      <c r="B345" s="3" t="str">
        <f>IFERROR(__xludf.DUMMYFUNCTION("""COMPUTED_VALUE"""),"Healthcare")</f>
        <v>Healthcare</v>
      </c>
      <c r="C345" s="3" t="str">
        <f>IFERROR(__xludf.DUMMYFUNCTION("""COMPUTED_VALUE"""),"Drug Manufacturers - General")</f>
        <v>Drug Manufacturers - General</v>
      </c>
      <c r="E345" s="12" t="s">
        <v>1300</v>
      </c>
    </row>
    <row r="346">
      <c r="A346" s="3" t="str">
        <f>IFERROR(__xludf.DUMMYFUNCTION("""COMPUTED_VALUE"""),"GILD")</f>
        <v>GILD</v>
      </c>
      <c r="B346" s="3" t="str">
        <f>IFERROR(__xludf.DUMMYFUNCTION("""COMPUTED_VALUE"""),"Healthcare")</f>
        <v>Healthcare</v>
      </c>
      <c r="C346" s="3" t="str">
        <f>IFERROR(__xludf.DUMMYFUNCTION("""COMPUTED_VALUE"""),"Drug Manufacturers - General")</f>
        <v>Drug Manufacturers - General</v>
      </c>
      <c r="E346" s="12" t="s">
        <v>1301</v>
      </c>
    </row>
    <row r="347">
      <c r="A347" s="3" t="str">
        <f>IFERROR(__xludf.DUMMYFUNCTION("""COMPUTED_VALUE"""),"AMGN")</f>
        <v>AMGN</v>
      </c>
      <c r="B347" s="3" t="str">
        <f>IFERROR(__xludf.DUMMYFUNCTION("""COMPUTED_VALUE"""),"Healthcare")</f>
        <v>Healthcare</v>
      </c>
      <c r="C347" s="3" t="str">
        <f>IFERROR(__xludf.DUMMYFUNCTION("""COMPUTED_VALUE"""),"Drug Manufacturers - General")</f>
        <v>Drug Manufacturers - General</v>
      </c>
      <c r="E347" s="12" t="s">
        <v>1302</v>
      </c>
    </row>
    <row r="348">
      <c r="A348" s="3" t="str">
        <f>IFERROR(__xludf.DUMMYFUNCTION("""COMPUTED_VALUE"""),"MRK")</f>
        <v>MRK</v>
      </c>
      <c r="B348" s="3" t="str">
        <f>IFERROR(__xludf.DUMMYFUNCTION("""COMPUTED_VALUE"""),"Healthcare")</f>
        <v>Healthcare</v>
      </c>
      <c r="C348" s="3" t="str">
        <f>IFERROR(__xludf.DUMMYFUNCTION("""COMPUTED_VALUE"""),"Drug Manufacturers - General")</f>
        <v>Drug Manufacturers - General</v>
      </c>
      <c r="E348" s="12" t="s">
        <v>1303</v>
      </c>
    </row>
    <row r="349">
      <c r="A349" s="3" t="str">
        <f>IFERROR(__xludf.DUMMYFUNCTION("""COMPUTED_VALUE"""),"REGN")</f>
        <v>REGN</v>
      </c>
      <c r="B349" s="3" t="str">
        <f>IFERROR(__xludf.DUMMYFUNCTION("""COMPUTED_VALUE"""),"Healthcare")</f>
        <v>Healthcare</v>
      </c>
      <c r="C349" s="3" t="str">
        <f>IFERROR(__xludf.DUMMYFUNCTION("""COMPUTED_VALUE"""),"Biotechnology")</f>
        <v>Biotechnology</v>
      </c>
      <c r="E349" s="12" t="s">
        <v>1304</v>
      </c>
    </row>
    <row r="350">
      <c r="E350" s="13" t="s">
        <v>1305</v>
      </c>
    </row>
  </sheetData>
  <drawing r:id="rId1"/>
</worksheet>
</file>